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41" windowHeight="9829" tabRatio="819" activeTab="1"/>
  </bookViews>
  <sheets>
    <sheet name="清算项目基本情况表" sheetId="29" r:id="rId1"/>
    <sheet name="土地增值税税源明细表" sheetId="5" r:id="rId2"/>
    <sheet name="附表1-面积统计表" sheetId="32" r:id="rId3"/>
    <sheet name="附表2-收入统计表" sheetId="8" r:id="rId4"/>
    <sheet name="附表3-扣除项目分摊表" sheetId="6" r:id="rId5"/>
    <sheet name="附表4-项目间分摊信息采集表" sheetId="38" r:id="rId6"/>
    <sheet name="附表5-扣除项目统计表" sheetId="30" r:id="rId7"/>
    <sheet name="附表6-收入明细采集底稿" sheetId="9" r:id="rId8"/>
    <sheet name="附表7-扣除项目明细采集底稿" sheetId="31" r:id="rId9"/>
    <sheet name="附表8-合同明细采集底稿" sheetId="37" r:id="rId10"/>
    <sheet name="工程造价采集表" sheetId="42" r:id="rId11"/>
    <sheet name="数据对照表" sheetId="39" r:id="rId12"/>
  </sheets>
  <definedNames>
    <definedName name="_xlnm._FilterDatabase" localSheetId="7" hidden="1">'附表6-收入明细采集底稿'!$A$6:$Z$536</definedName>
    <definedName name="_xlnm._FilterDatabase" localSheetId="8" hidden="1">'附表7-扣除项目明细采集底稿'!$A$6:$XEW$507</definedName>
    <definedName name="_xlnm._FilterDatabase" localSheetId="9" hidden="1">'附表8-合同明细采集底稿'!$A$5:$AD$134</definedName>
    <definedName name="_xlnm.Print_Area" localSheetId="2">'附表1-面积统计表'!$A$1:$K$35</definedName>
    <definedName name="_xlnm.Print_Area" localSheetId="3">'附表2-收入统计表'!$A$1:$F$13</definedName>
    <definedName name="_xlnm.Print_Area" localSheetId="4">'附表3-扣除项目分摊表'!$A$1:$N$27</definedName>
    <definedName name="_xlnm.Print_Area" localSheetId="6">'附表5-扣除项目统计表'!$1:$87</definedName>
    <definedName name="_xlnm.Print_Area" localSheetId="7">'附表6-收入明细采集底稿'!$A$1:$Z$41</definedName>
    <definedName name="_xlnm.Print_Area" localSheetId="0">清算项目基本情况表!$A$1:$AI$53</definedName>
    <definedName name="_xlnm.Print_Area" localSheetId="1">土地增值税税源明细表!$A$1:$L$48</definedName>
    <definedName name="_xlnm.Print_Titles" localSheetId="4">'附表3-扣除项目分摊表'!$3:$5</definedName>
    <definedName name="_xlnm.Print_Titles" localSheetId="6">'附表5-扣除项目统计表'!$3:$5</definedName>
    <definedName name="_xlnm.Print_Titles" localSheetId="7">'附表6-收入明细采集底稿'!$3:$4</definedName>
    <definedName name="_xlnm.Print_Titles" localSheetId="8">'附表7-扣除项目明细采集底稿'!$3:$4</definedName>
    <definedName name="_xlnm.Print_Titles" localSheetId="1">土地增值税税源明细表!$10:$10</definedName>
    <definedName name="核算项目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aa</author>
  </authors>
  <commentList>
    <comment ref="K260" authorId="0">
      <text>
        <r>
          <rPr>
            <b/>
            <sz val="9"/>
            <rFont val="宋体"/>
            <charset val="134"/>
          </rPr>
          <t>aa:</t>
        </r>
        <r>
          <rPr>
            <sz val="9"/>
            <rFont val="宋体"/>
            <charset val="134"/>
          </rPr>
          <t xml:space="preserve">
2023年8月土增系统录入已售</t>
        </r>
      </text>
    </comment>
    <comment ref="K447" authorId="0">
      <text>
        <r>
          <rPr>
            <b/>
            <sz val="9"/>
            <rFont val="宋体"/>
            <charset val="134"/>
          </rPr>
          <t>aa:</t>
        </r>
        <r>
          <rPr>
            <sz val="9"/>
            <rFont val="宋体"/>
            <charset val="134"/>
          </rPr>
          <t xml:space="preserve">
2023年8月土增系统已录入已售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Q1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同一个合同，同时开票，和主合同一起开票</t>
        </r>
      </text>
    </comment>
  </commentList>
</comments>
</file>

<file path=xl/comments3.xml><?xml version="1.0" encoding="utf-8"?>
<comments xmlns="http://schemas.openxmlformats.org/spreadsheetml/2006/main">
  <authors>
    <author>aa</author>
    <author>dengd</author>
  </authors>
  <commentList>
    <comment ref="H22" authorId="0">
      <text>
        <r>
          <rPr>
            <b/>
            <sz val="9"/>
            <rFont val="宋体"/>
            <charset val="134"/>
          </rPr>
          <t>aa:2024年1月9日定案45050709.46，调减114998.58</t>
        </r>
      </text>
    </comment>
    <comment ref="H25" authorId="0">
      <text>
        <r>
          <rPr>
            <b/>
            <sz val="9"/>
            <rFont val="宋体"/>
            <charset val="134"/>
          </rPr>
          <t>aa:2024年1月9日定案45050709.46，调减114998.58</t>
        </r>
      </text>
    </comment>
    <comment ref="H27" authorId="1">
      <text>
        <r>
          <rPr>
            <b/>
            <sz val="9"/>
            <rFont val="宋体"/>
            <charset val="134"/>
          </rPr>
          <t>dengd:</t>
        </r>
        <r>
          <rPr>
            <sz val="9"/>
            <rFont val="宋体"/>
            <charset val="134"/>
          </rPr>
          <t xml:space="preserve">
含税价</t>
        </r>
      </text>
    </comment>
    <comment ref="H30" authorId="1">
      <text>
        <r>
          <rPr>
            <b/>
            <sz val="9"/>
            <rFont val="宋体"/>
            <charset val="134"/>
          </rPr>
          <t>dengd:</t>
        </r>
        <r>
          <rPr>
            <sz val="9"/>
            <rFont val="宋体"/>
            <charset val="134"/>
          </rPr>
          <t xml:space="preserve">
其中3期是403200</t>
        </r>
      </text>
    </comment>
    <comment ref="G37" authorId="0">
      <text>
        <r>
          <rPr>
            <b/>
            <sz val="9"/>
            <rFont val="宋体"/>
            <charset val="134"/>
          </rPr>
          <t>aa:</t>
        </r>
        <r>
          <rPr>
            <sz val="9"/>
            <rFont val="宋体"/>
            <charset val="134"/>
          </rPr>
          <t xml:space="preserve">
2024年10月审定核减12654元，结算价242346</t>
        </r>
      </text>
    </comment>
    <comment ref="H37" authorId="0">
      <text>
        <r>
          <rPr>
            <b/>
            <sz val="9"/>
            <rFont val="宋体"/>
            <charset val="134"/>
          </rPr>
          <t>aa:</t>
        </r>
        <r>
          <rPr>
            <sz val="9"/>
            <rFont val="宋体"/>
            <charset val="134"/>
          </rPr>
          <t xml:space="preserve">
2024年10月审定核减12654元，结算价242346</t>
        </r>
      </text>
    </comment>
    <comment ref="H42" authorId="1">
      <text>
        <r>
          <rPr>
            <sz val="9"/>
            <rFont val="宋体"/>
            <charset val="134"/>
          </rPr>
          <t>38#楼不单独</t>
        </r>
      </text>
    </comment>
    <comment ref="G49" authorId="0">
      <text>
        <r>
          <rPr>
            <b/>
            <sz val="9"/>
            <rFont val="宋体"/>
            <charset val="134"/>
          </rPr>
          <t>aa:</t>
        </r>
        <r>
          <rPr>
            <sz val="9"/>
            <rFont val="宋体"/>
            <charset val="134"/>
          </rPr>
          <t xml:space="preserve">
2024年8月20日审定结算无变动</t>
        </r>
      </text>
    </comment>
    <comment ref="H49" authorId="0">
      <text>
        <r>
          <rPr>
            <b/>
            <sz val="9"/>
            <rFont val="宋体"/>
            <charset val="134"/>
          </rPr>
          <t>aa:</t>
        </r>
        <r>
          <rPr>
            <sz val="9"/>
            <rFont val="宋体"/>
            <charset val="134"/>
          </rPr>
          <t xml:space="preserve">
2024年8月20日审定结算无变动</t>
        </r>
      </text>
    </comment>
    <comment ref="E60" authorId="1">
      <text/>
    </comment>
    <comment ref="H84" authorId="0">
      <text>
        <r>
          <rPr>
            <b/>
            <sz val="9"/>
            <rFont val="宋体"/>
            <charset val="134"/>
          </rPr>
          <t>aa:</t>
        </r>
        <r>
          <rPr>
            <sz val="9"/>
            <rFont val="宋体"/>
            <charset val="134"/>
          </rPr>
          <t xml:space="preserve">
2024年10月12日审定核减62139.2，结算价2559396.64</t>
        </r>
      </text>
    </comment>
    <comment ref="E118" authorId="1">
      <text>
        <r>
          <rPr>
            <b/>
            <sz val="9"/>
            <rFont val="宋体"/>
            <charset val="134"/>
          </rPr>
          <t>dengd:</t>
        </r>
        <r>
          <rPr>
            <sz val="9"/>
            <rFont val="宋体"/>
            <charset val="134"/>
          </rPr>
          <t xml:space="preserve">
本合同包含2-11,16,17的弱电，本期可口=扣除</t>
        </r>
      </text>
    </comment>
  </commentList>
</comments>
</file>

<file path=xl/sharedStrings.xml><?xml version="1.0" encoding="utf-8"?>
<sst xmlns="http://schemas.openxmlformats.org/spreadsheetml/2006/main" count="17714" uniqueCount="3770">
  <si>
    <r>
      <rPr>
        <sz val="26"/>
        <color theme="1"/>
        <rFont val="方正小标宋简体"/>
        <charset val="134"/>
      </rPr>
      <t>T10000</t>
    </r>
    <r>
      <rPr>
        <sz val="26"/>
        <color theme="1"/>
        <rFont val="微软雅黑"/>
        <charset val="134"/>
      </rPr>
      <t>清算项目基本情况表</t>
    </r>
  </si>
  <si>
    <t>（从事房地产开发的纳税人适用）</t>
  </si>
  <si>
    <t>纳税人识别号：</t>
  </si>
  <si>
    <t>91652801576209018D</t>
  </si>
  <si>
    <t>纳税人名称：</t>
  </si>
  <si>
    <t>新疆通力房地产开发有限公司库尔勒分公司</t>
  </si>
  <si>
    <t>*填表日期：</t>
  </si>
  <si>
    <t>2023-08-02</t>
  </si>
  <si>
    <t>金额单位:人民币元(列至角分)</t>
  </si>
  <si>
    <t>面积单位:平方米</t>
  </si>
  <si>
    <t>项目基本情况</t>
  </si>
  <si>
    <t>*项目名称</t>
  </si>
  <si>
    <t>沁春锦苑三期</t>
  </si>
  <si>
    <t>*项目编码</t>
  </si>
  <si>
    <t>Z65280120210001</t>
  </si>
  <si>
    <t>*是否属于分期开发项目</t>
  </si>
  <si>
    <t>是</t>
  </si>
  <si>
    <t>*项目地址</t>
  </si>
  <si>
    <t>库尔勒市石化大道南侧、杜鹃河东侧</t>
  </si>
  <si>
    <t>*总预算成本</t>
  </si>
  <si>
    <t>*项目所在地主管税务机关</t>
  </si>
  <si>
    <t>国家税务总局库尔勒市税务局</t>
  </si>
  <si>
    <t>*项目所在地主管税务所（科/分局）</t>
  </si>
  <si>
    <t>库尔勒市税务局税源管理一股</t>
  </si>
  <si>
    <t>*土地使用权出（转）让合同签订日期</t>
  </si>
  <si>
    <t>2002-04-18</t>
  </si>
  <si>
    <t>*开发土地总面积</t>
  </si>
  <si>
    <t>*开发建筑总面积</t>
  </si>
  <si>
    <t>*项目总地价款</t>
  </si>
  <si>
    <t>*容积率</t>
  </si>
  <si>
    <t>*绿地率</t>
  </si>
  <si>
    <t>项目开工日期</t>
  </si>
  <si>
    <t>2020-06-30</t>
  </si>
  <si>
    <t>整体竣工日期</t>
  </si>
  <si>
    <t>2023-10-08</t>
  </si>
  <si>
    <t>最后一个销（预）售证取得时间</t>
  </si>
  <si>
    <t>2021-09-07</t>
  </si>
  <si>
    <t>发改部门立项信息</t>
  </si>
  <si>
    <t>序号</t>
  </si>
  <si>
    <t>投资项目代码</t>
  </si>
  <si>
    <t>项目名称</t>
  </si>
  <si>
    <t>项目总投资</t>
  </si>
  <si>
    <t>建筑面积</t>
  </si>
  <si>
    <t>1</t>
  </si>
  <si>
    <t>2020050</t>
  </si>
  <si>
    <t>沁春锦苑12、13、14、15、18、21、22、37、38号楼建设项目</t>
  </si>
  <si>
    <t>土地使用权信息</t>
  </si>
  <si>
    <t>不动产权证号</t>
  </si>
  <si>
    <t>不动产单元号</t>
  </si>
  <si>
    <t>权利类型</t>
  </si>
  <si>
    <t>权利性质</t>
  </si>
  <si>
    <t>用途</t>
  </si>
  <si>
    <t>面积</t>
  </si>
  <si>
    <t>使用期限</t>
  </si>
  <si>
    <t>土地使用权证发证日期</t>
  </si>
  <si>
    <t>新（2019）库尔勒市不动产权第00014237号</t>
  </si>
  <si>
    <t>652801005064</t>
  </si>
  <si>
    <t>国有建设用地使用权</t>
  </si>
  <si>
    <t>出让</t>
  </si>
  <si>
    <t>房地产开发企业的开发用地</t>
  </si>
  <si>
    <t>2010-07-22</t>
  </si>
  <si>
    <t>建设用地规划许可信息</t>
  </si>
  <si>
    <t>建设用地规划许可证编号</t>
  </si>
  <si>
    <t>用地项目名称</t>
  </si>
  <si>
    <t>用地位置</t>
  </si>
  <si>
    <t>用地面积</t>
  </si>
  <si>
    <t>建设规模</t>
  </si>
  <si>
    <t>发证日期</t>
  </si>
  <si>
    <t>地字第652800201100127号</t>
  </si>
  <si>
    <t>住宅楼</t>
  </si>
  <si>
    <t>64号小区</t>
  </si>
  <si>
    <t>2011-08-01</t>
  </si>
  <si>
    <t>建设工程规划许可信息</t>
  </si>
  <si>
    <t>建设工程规划许可证编号</t>
  </si>
  <si>
    <t>建设项目名称</t>
  </si>
  <si>
    <t>建设位置</t>
  </si>
  <si>
    <t>*发证日期</t>
  </si>
  <si>
    <t>建字第652801202000321号</t>
  </si>
  <si>
    <t>12#住宅楼</t>
  </si>
  <si>
    <t>库尔勒市64号小区</t>
  </si>
  <si>
    <t>2020-06-15</t>
  </si>
  <si>
    <t>2</t>
  </si>
  <si>
    <t>建字第652801202000323号</t>
  </si>
  <si>
    <t>14#住宅楼</t>
  </si>
  <si>
    <t>3</t>
  </si>
  <si>
    <t>建字第652801202000325号</t>
  </si>
  <si>
    <t>38#住宅楼</t>
  </si>
  <si>
    <t>4</t>
  </si>
  <si>
    <t>建字第652801202000519号</t>
  </si>
  <si>
    <t>沁园春锦21#住宅楼</t>
  </si>
  <si>
    <t>库尔勒市64号小区、幸福路北侧</t>
  </si>
  <si>
    <t>2020-09-10</t>
  </si>
  <si>
    <t>5</t>
  </si>
  <si>
    <t>建字第652801202000521号</t>
  </si>
  <si>
    <t>沁园春锦37#楼，社区用房</t>
  </si>
  <si>
    <t>6</t>
  </si>
  <si>
    <t>建字第652801202000324号</t>
  </si>
  <si>
    <t>15#住宅楼</t>
  </si>
  <si>
    <t>7</t>
  </si>
  <si>
    <t>建字第652801202000520号</t>
  </si>
  <si>
    <t>沁园春锦22#住宅楼</t>
  </si>
  <si>
    <t>8</t>
  </si>
  <si>
    <t>建字第652801202000518号</t>
  </si>
  <si>
    <t>沁园春锦18#住宅楼</t>
  </si>
  <si>
    <t>9</t>
  </si>
  <si>
    <t>建字第652801202000322号</t>
  </si>
  <si>
    <t>13#住宅楼</t>
  </si>
  <si>
    <t>10</t>
  </si>
  <si>
    <t>建字第652801202000522号</t>
  </si>
  <si>
    <t>沁园春锦地下车库及人防部分</t>
  </si>
  <si>
    <t>建筑工程施工许可信息</t>
  </si>
  <si>
    <t>建筑工程施工许可证编号</t>
  </si>
  <si>
    <t>工程名称</t>
  </si>
  <si>
    <t>建设地址</t>
  </si>
  <si>
    <t>合同价格</t>
  </si>
  <si>
    <t>施工单位名称</t>
  </si>
  <si>
    <t>合同开工日期</t>
  </si>
  <si>
    <t>合同竣工日期</t>
  </si>
  <si>
    <t>652801202012210101</t>
  </si>
  <si>
    <t>沁春锦苑（18#21#22#、37#社区用房、地下车库及人防部分）</t>
  </si>
  <si>
    <t>新疆通力建设集团股份有限公司</t>
  </si>
  <si>
    <t>2020-12-15</t>
  </si>
  <si>
    <t>2022-11-15</t>
  </si>
  <si>
    <t>2020-12-21</t>
  </si>
  <si>
    <t>652801202006291401</t>
  </si>
  <si>
    <t>沁春锦苑（12#13#14#15#38#31#楼幼儿园）</t>
  </si>
  <si>
    <t>2021-11-30</t>
  </si>
  <si>
    <t>2020-06-29</t>
  </si>
  <si>
    <t>预售许可信息</t>
  </si>
  <si>
    <t>预售许可证编号</t>
  </si>
  <si>
    <r>
      <rPr>
        <sz val="14"/>
        <color theme="1"/>
        <rFont val="宋体"/>
        <charset val="134"/>
      </rPr>
      <t>预售款专用帐户网点、帐号</t>
    </r>
    <r>
      <rPr>
        <sz val="14"/>
        <color theme="1"/>
        <rFont val="Times New Roman"/>
        <charset val="134"/>
      </rPr>
      <t> </t>
    </r>
  </si>
  <si>
    <t>预售房屋建筑面积</t>
  </si>
  <si>
    <t>预售套数</t>
  </si>
  <si>
    <t>住宅</t>
  </si>
  <si>
    <t>商业用房</t>
  </si>
  <si>
    <t>办公用房</t>
  </si>
  <si>
    <t>车位车库</t>
  </si>
  <si>
    <t>其他</t>
  </si>
  <si>
    <t>合计</t>
  </si>
  <si>
    <r>
      <rPr>
        <sz val="14"/>
        <color theme="1"/>
        <rFont val="宋体"/>
        <charset val="134"/>
      </rPr>
      <t>车位车库</t>
    </r>
    <r>
      <rPr>
        <sz val="14"/>
        <color theme="1"/>
        <rFont val="Times New Roman"/>
        <charset val="134"/>
      </rPr>
      <t> </t>
    </r>
  </si>
  <si>
    <t>新建房许字（2020）150号-库尔勒市许字（2020）150号-库尔勒市</t>
  </si>
  <si>
    <t>沁春锦苑</t>
  </si>
  <si>
    <t/>
  </si>
  <si>
    <t>2020-12-02</t>
  </si>
  <si>
    <t>新建房许字（2020）151号-库尔勒市许字（2020）151号-库尔勒市</t>
  </si>
  <si>
    <t>新建房许字（2020）153号-库尔勒市许字（2020）153号-库尔勒市</t>
  </si>
  <si>
    <t>新建房许字（2021）161号-库尔勒市许字（2021）161号-库尔勒市</t>
  </si>
  <si>
    <t>新建房许字（2020）152号-库尔勒市许字（2020）152号-库尔勒市</t>
  </si>
  <si>
    <t>新建房许字（2021）160号-库尔勒市许字（2021）150号-库尔勒市</t>
  </si>
  <si>
    <t>新建房许字（2021）161号-库尔勒市许字（2021）162号-库尔勒市</t>
  </si>
  <si>
    <t>新建房许字（2020）154号-库尔勒市</t>
  </si>
  <si>
    <t xml:space="preserve">现售备案信息 </t>
  </si>
  <si>
    <t>现售备案证书编号</t>
  </si>
  <si>
    <t>现售房屋建筑面积</t>
  </si>
  <si>
    <t>建设工程竣工验收信息</t>
  </si>
  <si>
    <t>竣工的建筑工程施工许可证编号</t>
  </si>
  <si>
    <t>验收日期</t>
  </si>
  <si>
    <t>*备案日期</t>
  </si>
  <si>
    <t>竣工工程造价</t>
  </si>
  <si>
    <t>竣工面积</t>
  </si>
  <si>
    <t>2023-10-31</t>
  </si>
  <si>
    <t>2023-01-10</t>
  </si>
  <si>
    <r>
      <rPr>
        <sz val="20"/>
        <rFont val="方正小标宋简体"/>
        <charset val="134"/>
      </rPr>
      <t>T20000</t>
    </r>
    <r>
      <rPr>
        <sz val="20"/>
        <rFont val="微软雅黑"/>
        <charset val="134"/>
      </rPr>
      <t>土地增值税税源明细表</t>
    </r>
  </si>
  <si>
    <t>税款所属期间：</t>
  </si>
  <si>
    <t xml:space="preserve">      2020年9月1日 至2025年8月31日</t>
  </si>
  <si>
    <t>纳税人识别号(统一社会信用代码):</t>
  </si>
  <si>
    <t xml:space="preserve">纳税人名称: </t>
  </si>
  <si>
    <t>项目编码</t>
  </si>
  <si>
    <t>项目地址</t>
  </si>
  <si>
    <t>分配方法</t>
  </si>
  <si>
    <t>三分法</t>
  </si>
  <si>
    <t>项目总可售面积</t>
  </si>
  <si>
    <t>自用和出租面积</t>
  </si>
  <si>
    <t>已售面积</t>
  </si>
  <si>
    <t>其中:普通住宅已售面积</t>
  </si>
  <si>
    <t>其中:非普通住宅已售面积</t>
  </si>
  <si>
    <t>其中:其他类型房地产已售面积</t>
  </si>
  <si>
    <t>清算后剩余可售面积</t>
  </si>
  <si>
    <t>其中:普通住宅剩余可售面积</t>
  </si>
  <si>
    <t>其中:非普通住宅剩余可售面积</t>
  </si>
  <si>
    <t>其中:其他类型房地产剩余可售面积</t>
  </si>
  <si>
    <t>项目</t>
  </si>
  <si>
    <t>行次</t>
  </si>
  <si>
    <t>普通住宅</t>
  </si>
  <si>
    <t>非普通住宅</t>
  </si>
  <si>
    <t>其他类型房产</t>
  </si>
  <si>
    <t>总额</t>
  </si>
  <si>
    <t>一、转让房地产收入总额</t>
  </si>
  <si>
    <t>1=2+3+4</t>
  </si>
  <si>
    <t>1.货币收入</t>
  </si>
  <si>
    <t>2.实物收入及其他收入</t>
  </si>
  <si>
    <t>3.视同销售收入</t>
  </si>
  <si>
    <t>二、扣除项目金额合计</t>
  </si>
  <si>
    <t>5=6+7+14+17+21+22</t>
  </si>
  <si>
    <t>1.取得土地使用权所支付的金额</t>
  </si>
  <si>
    <t>其中：不可加计扣除金额</t>
  </si>
  <si>
    <t>6-1</t>
  </si>
  <si>
    <t>2.房地产开发成本</t>
  </si>
  <si>
    <t>7=8+9+10+11+12+13</t>
  </si>
  <si>
    <t>其中：土地征用及拆迁补偿费</t>
  </si>
  <si>
    <t xml:space="preserve">      前期工程费</t>
  </si>
  <si>
    <t xml:space="preserve">      建筑安装工程费</t>
  </si>
  <si>
    <t xml:space="preserve">      基础设施费</t>
  </si>
  <si>
    <t xml:space="preserve">      公共配套设施费</t>
  </si>
  <si>
    <t xml:space="preserve">      开发间接费用</t>
  </si>
  <si>
    <t>7-1</t>
  </si>
  <si>
    <t>3.房地产开发费用</t>
  </si>
  <si>
    <t>14=15+16</t>
  </si>
  <si>
    <t>其中：利息支出</t>
  </si>
  <si>
    <t xml:space="preserve">      其他房地产开发费用</t>
  </si>
  <si>
    <t>4.与转让房地产有关的税金等</t>
  </si>
  <si>
    <t>17=18+19+20</t>
  </si>
  <si>
    <t>其中：营业税</t>
  </si>
  <si>
    <t xml:space="preserve">      城市维护建设税</t>
  </si>
  <si>
    <t xml:space="preserve">      教育费附加</t>
  </si>
  <si>
    <t>5.财政部规定的其他扣除项目</t>
  </si>
  <si>
    <t>6.代收费用</t>
  </si>
  <si>
    <t>三、增值额</t>
  </si>
  <si>
    <t>23=1-5</t>
  </si>
  <si>
    <t>四、增值额与扣除项目金额之比（%）</t>
  </si>
  <si>
    <t>24=23÷5</t>
  </si>
  <si>
    <t>五、适用税率（%）</t>
  </si>
  <si>
    <t>六、速算扣除系数（%）</t>
  </si>
  <si>
    <t>七、应缴土地增值税税额</t>
  </si>
  <si>
    <t>27=23*25-5*26</t>
  </si>
  <si>
    <t>八、减免税额</t>
  </si>
  <si>
    <t>28=30+32+34</t>
  </si>
  <si>
    <t>其中：减免税（1）</t>
  </si>
  <si>
    <t>减免性质代码和项目名称(1)</t>
  </si>
  <si>
    <t>减免税额(1)</t>
  </si>
  <si>
    <t xml:space="preserve">      减免税（2）</t>
  </si>
  <si>
    <t>减免性质代码和项目名称(2)</t>
  </si>
  <si>
    <t>减免税额(2)</t>
  </si>
  <si>
    <t xml:space="preserve">      减免税（3）</t>
  </si>
  <si>
    <t>减免性质代码和项目名称(3)</t>
  </si>
  <si>
    <t>减免税额(3)</t>
  </si>
  <si>
    <t>九、已缴土地增值税税额</t>
  </si>
  <si>
    <t>十、应补（退）土地增值税税额</t>
  </si>
  <si>
    <t>36=27-28-35</t>
  </si>
  <si>
    <r>
      <rPr>
        <sz val="16"/>
        <rFont val="方正小标宋简体"/>
        <charset val="134"/>
      </rPr>
      <t>T21000</t>
    </r>
    <r>
      <rPr>
        <sz val="16"/>
        <rFont val="微软雅黑"/>
        <charset val="134"/>
      </rPr>
      <t>附表</t>
    </r>
    <r>
      <rPr>
        <sz val="16"/>
        <rFont val="方正小标宋简体"/>
        <charset val="134"/>
      </rPr>
      <t>1-</t>
    </r>
    <r>
      <rPr>
        <sz val="16"/>
        <rFont val="微软雅黑"/>
        <charset val="134"/>
      </rPr>
      <t>面积统计表</t>
    </r>
  </si>
  <si>
    <t xml:space="preserve">面积基本信息  </t>
  </si>
  <si>
    <t>房屋类型</t>
  </si>
  <si>
    <t>测绘总建筑面积</t>
  </si>
  <si>
    <t>不可销售建筑面积</t>
  </si>
  <si>
    <t>总可售建筑面积</t>
  </si>
  <si>
    <t>已售建筑面积</t>
  </si>
  <si>
    <t>剩余可售建筑面积</t>
  </si>
  <si>
    <t>自用建筑面积</t>
  </si>
  <si>
    <t>出租建筑面积</t>
  </si>
  <si>
    <t>说明</t>
  </si>
  <si>
    <t>1=2+3</t>
  </si>
  <si>
    <t>5=3-4
5≥6+7</t>
  </si>
  <si>
    <t>面积比例信息</t>
  </si>
  <si>
    <t>可售面积</t>
  </si>
  <si>
    <t>销售比例</t>
  </si>
  <si>
    <t>自用比例</t>
  </si>
  <si>
    <t>出租比例</t>
  </si>
  <si>
    <t>销售、出租、自用比例</t>
  </si>
  <si>
    <t>11=10÷9</t>
  </si>
  <si>
    <t>12</t>
  </si>
  <si>
    <t>13</t>
  </si>
  <si>
    <t>14</t>
  </si>
  <si>
    <t>15</t>
  </si>
  <si>
    <r>
      <rPr>
        <sz val="16"/>
        <color indexed="8"/>
        <rFont val="方正小标宋简体"/>
        <charset val="134"/>
      </rPr>
      <t>T22000</t>
    </r>
    <r>
      <rPr>
        <sz val="16"/>
        <color rgb="FF000000"/>
        <rFont val="微软雅黑"/>
        <charset val="134"/>
      </rPr>
      <t>附表</t>
    </r>
    <r>
      <rPr>
        <sz val="16"/>
        <color indexed="8"/>
        <rFont val="方正小标宋简体"/>
        <charset val="134"/>
      </rPr>
      <t>2-</t>
    </r>
    <r>
      <rPr>
        <sz val="16"/>
        <color rgb="FF000000"/>
        <rFont val="微软雅黑"/>
        <charset val="134"/>
      </rPr>
      <t>收入统计表</t>
    </r>
  </si>
  <si>
    <t>清算类别</t>
  </si>
  <si>
    <t>货币收入</t>
  </si>
  <si>
    <t>实物收入及其他收入</t>
  </si>
  <si>
    <t>视同销售收入</t>
  </si>
  <si>
    <t>小计</t>
  </si>
  <si>
    <t>4=1+2+3</t>
  </si>
  <si>
    <r>
      <rPr>
        <sz val="16"/>
        <color rgb="FF000000"/>
        <rFont val="方正小标宋简体"/>
        <charset val="134"/>
      </rPr>
      <t>T23000</t>
    </r>
    <r>
      <rPr>
        <sz val="16"/>
        <color rgb="FF000000"/>
        <rFont val="微软雅黑"/>
        <charset val="134"/>
      </rPr>
      <t>附表</t>
    </r>
    <r>
      <rPr>
        <sz val="16"/>
        <color rgb="FF000000"/>
        <rFont val="方正小标宋简体"/>
        <charset val="134"/>
      </rPr>
      <t>3-</t>
    </r>
    <r>
      <rPr>
        <sz val="16"/>
        <color rgb="FF000000"/>
        <rFont val="微软雅黑"/>
        <charset val="134"/>
      </rPr>
      <t>扣除项目分摊表</t>
    </r>
  </si>
  <si>
    <t>科目名称</t>
  </si>
  <si>
    <t>总扣除金额</t>
  </si>
  <si>
    <t>本次扣除比例</t>
  </si>
  <si>
    <t>本次扣除金额</t>
  </si>
  <si>
    <t>分摊方法</t>
  </si>
  <si>
    <t>9=1*6</t>
  </si>
  <si>
    <t>10=2*7</t>
  </si>
  <si>
    <t>11=3*8</t>
  </si>
  <si>
    <t>12=9+10+11</t>
  </si>
  <si>
    <t>扣除项目金额合计</t>
  </si>
  <si>
    <t>1=2+4+12+15+21+22</t>
  </si>
  <si>
    <t>可售建筑面积法</t>
  </si>
  <si>
    <t>4=5+6+7+8+9+10</t>
  </si>
  <si>
    <t>11</t>
  </si>
  <si>
    <t>12=13+14</t>
  </si>
  <si>
    <t>与加计扣除一致</t>
  </si>
  <si>
    <t>15=16+17+18+19+20</t>
  </si>
  <si>
    <t>16</t>
  </si>
  <si>
    <t>17</t>
  </si>
  <si>
    <t>18</t>
  </si>
  <si>
    <t xml:space="preserve">      地方教育附加</t>
  </si>
  <si>
    <t>19</t>
  </si>
  <si>
    <t xml:space="preserve">      其他税（费）</t>
  </si>
  <si>
    <t>20</t>
  </si>
  <si>
    <t>21=[(2-3)+(4-11)]*20%</t>
  </si>
  <si>
    <t>22</t>
  </si>
  <si>
    <t>附表4-项目间分摊信息采集表</t>
  </si>
  <si>
    <t>*是否已办理项目报告</t>
  </si>
  <si>
    <t>开发土地总面积</t>
  </si>
  <si>
    <t>其他分摊方法数额</t>
  </si>
  <si>
    <t>备注</t>
  </si>
  <si>
    <t>本次清算项目</t>
  </si>
  <si>
    <t>沁春锦苑19#、20#、23#、24#楼</t>
  </si>
  <si>
    <t>Z65280120190027</t>
  </si>
  <si>
    <t>沁春锦苑二期</t>
  </si>
  <si>
    <t>Z65280120200027</t>
  </si>
  <si>
    <r>
      <rPr>
        <sz val="14"/>
        <rFont val="方正小标宋简体"/>
        <charset val="134"/>
      </rPr>
      <t>T23200</t>
    </r>
    <r>
      <rPr>
        <sz val="14"/>
        <rFont val="微软雅黑"/>
        <charset val="134"/>
      </rPr>
      <t>附表</t>
    </r>
    <r>
      <rPr>
        <sz val="14"/>
        <rFont val="方正小标宋简体"/>
        <charset val="134"/>
      </rPr>
      <t>5-</t>
    </r>
    <r>
      <rPr>
        <sz val="14"/>
        <rFont val="微软雅黑"/>
        <charset val="134"/>
      </rPr>
      <t>扣除项目统计表</t>
    </r>
  </si>
  <si>
    <t>直接归集成本费用</t>
  </si>
  <si>
    <t>共同成本费用</t>
  </si>
  <si>
    <t>8=5+6+7</t>
  </si>
  <si>
    <t>9=4+8</t>
  </si>
  <si>
    <t>其中</t>
  </si>
  <si>
    <t>房地产开发成本</t>
  </si>
  <si>
    <t>计算扣除</t>
  </si>
  <si>
    <t>其它房地产开发费用</t>
  </si>
  <si>
    <t>与转让房地产有关的税金</t>
  </si>
  <si>
    <t>营业税</t>
  </si>
  <si>
    <t>城市维护建设税</t>
  </si>
  <si>
    <t>教育费附加</t>
  </si>
  <si>
    <t>地方教育费附加</t>
  </si>
  <si>
    <t>其他税（费）</t>
  </si>
  <si>
    <t>财政部规定的其他扣除项目</t>
  </si>
  <si>
    <t>代收费用</t>
  </si>
  <si>
    <r>
      <rPr>
        <sz val="16"/>
        <color rgb="FF000000"/>
        <rFont val="方正小标宋简体"/>
        <charset val="134"/>
      </rPr>
      <t>T22100</t>
    </r>
    <r>
      <rPr>
        <sz val="16"/>
        <color rgb="FF000000"/>
        <rFont val="微软雅黑"/>
        <charset val="134"/>
      </rPr>
      <t>附表</t>
    </r>
    <r>
      <rPr>
        <sz val="16"/>
        <color rgb="FF000000"/>
        <rFont val="方正小标宋简体"/>
        <charset val="134"/>
      </rPr>
      <t>6-</t>
    </r>
    <r>
      <rPr>
        <sz val="16"/>
        <color rgb="FF000000"/>
        <rFont val="微软雅黑"/>
        <charset val="134"/>
      </rPr>
      <t>收入明细采集底稿</t>
    </r>
  </si>
  <si>
    <t>幢号</t>
  </si>
  <si>
    <t>单元号</t>
  </si>
  <si>
    <t>*楼层</t>
  </si>
  <si>
    <t>*房号</t>
  </si>
  <si>
    <t>*房屋类型</t>
  </si>
  <si>
    <t>*房屋状态</t>
  </si>
  <si>
    <t>*收入类型</t>
  </si>
  <si>
    <t>（网签）合同编号</t>
  </si>
  <si>
    <t>*合同签订时间</t>
  </si>
  <si>
    <t>合同金额</t>
  </si>
  <si>
    <t>购房人姓名</t>
  </si>
  <si>
    <t>合同建筑面积（㎡）</t>
  </si>
  <si>
    <t>合同套内面积（㎡）</t>
  </si>
  <si>
    <t>*实测建筑面积（㎡）</t>
  </si>
  <si>
    <t>实测套内面积（㎡）</t>
  </si>
  <si>
    <t>朝向</t>
  </si>
  <si>
    <t>发票代码</t>
  </si>
  <si>
    <t>发票号码</t>
  </si>
  <si>
    <t>发票金额</t>
  </si>
  <si>
    <t>发票税额</t>
  </si>
  <si>
    <t>发票价税合计</t>
  </si>
  <si>
    <t>*土地增值税应税收入</t>
  </si>
  <si>
    <t>土地增值税应税单价</t>
  </si>
  <si>
    <t>情况说明</t>
  </si>
  <si>
    <t>总计</t>
  </si>
  <si>
    <t>*</t>
  </si>
  <si>
    <t>筛选小计</t>
  </si>
  <si>
    <t>列次</t>
  </si>
  <si>
    <t>13≥14</t>
  </si>
  <si>
    <t>15≥16</t>
  </si>
  <si>
    <t>21</t>
  </si>
  <si>
    <t>22=20+21</t>
  </si>
  <si>
    <t>23</t>
  </si>
  <si>
    <t>24=23÷15</t>
  </si>
  <si>
    <t>25</t>
  </si>
  <si>
    <t>101</t>
  </si>
  <si>
    <t>已售</t>
  </si>
  <si>
    <t>2022-03-30</t>
  </si>
  <si>
    <t>刘洁</t>
  </si>
  <si>
    <t>065002100105</t>
  </si>
  <si>
    <t>01500587</t>
  </si>
  <si>
    <t>102</t>
  </si>
  <si>
    <t>2023-07-03</t>
  </si>
  <si>
    <t>明常飞</t>
  </si>
  <si>
    <t>01537165</t>
  </si>
  <si>
    <t>201</t>
  </si>
  <si>
    <t>2021-07-17</t>
  </si>
  <si>
    <t>李红杰</t>
  </si>
  <si>
    <t>01500577</t>
  </si>
  <si>
    <t>202</t>
  </si>
  <si>
    <t>2021-06-19</t>
  </si>
  <si>
    <t>邱耀民</t>
  </si>
  <si>
    <t>01500578</t>
  </si>
  <si>
    <t>301</t>
  </si>
  <si>
    <t>2021-04-17</t>
  </si>
  <si>
    <t>徐佳钰、侯建新</t>
  </si>
  <si>
    <t>01500581</t>
  </si>
  <si>
    <t>302</t>
  </si>
  <si>
    <t>2021-03-18</t>
  </si>
  <si>
    <t>裴进东、王璐璐</t>
  </si>
  <si>
    <t>01500582</t>
  </si>
  <si>
    <t>401</t>
  </si>
  <si>
    <t>2021-05-07</t>
  </si>
  <si>
    <t>张春龙</t>
  </si>
  <si>
    <t>01537114</t>
  </si>
  <si>
    <t>402</t>
  </si>
  <si>
    <t>2021-06-25</t>
  </si>
  <si>
    <t>王华、张翠玲</t>
  </si>
  <si>
    <t>01500583</t>
  </si>
  <si>
    <t>501</t>
  </si>
  <si>
    <t>2021-09-02</t>
  </si>
  <si>
    <t>艾尔登高娃</t>
  </si>
  <si>
    <t>01500584</t>
  </si>
  <si>
    <t>502</t>
  </si>
  <si>
    <t>2021-02-18</t>
  </si>
  <si>
    <t>陈攀、闫金凤</t>
  </si>
  <si>
    <t>01500585</t>
  </si>
  <si>
    <t>601</t>
  </si>
  <si>
    <t>2021-04-03</t>
  </si>
  <si>
    <t>于飞翔</t>
  </si>
  <si>
    <t>01500588</t>
  </si>
  <si>
    <t>602</t>
  </si>
  <si>
    <t>2021-06-05</t>
  </si>
  <si>
    <t>何俊</t>
  </si>
  <si>
    <t>01500589</t>
  </si>
  <si>
    <t>701</t>
  </si>
  <si>
    <t>2021-03-31</t>
  </si>
  <si>
    <t>史钦州</t>
  </si>
  <si>
    <t>01500558</t>
  </si>
  <si>
    <t>702</t>
  </si>
  <si>
    <t>2021-02-27</t>
  </si>
  <si>
    <t>双红</t>
  </si>
  <si>
    <t>01500590</t>
  </si>
  <si>
    <t>801</t>
  </si>
  <si>
    <t>2022-02-14</t>
  </si>
  <si>
    <t>李相柏、张国颖</t>
  </si>
  <si>
    <t>01500591</t>
  </si>
  <si>
    <t>802</t>
  </si>
  <si>
    <t>2021-05-16</t>
  </si>
  <si>
    <t>刘伟杰、梁靖</t>
  </si>
  <si>
    <t>01500592</t>
  </si>
  <si>
    <t>901</t>
  </si>
  <si>
    <t>2021-08-26</t>
  </si>
  <si>
    <t>杨璐、王博</t>
  </si>
  <si>
    <t>01500593</t>
  </si>
  <si>
    <t>902</t>
  </si>
  <si>
    <t>2021-03-01</t>
  </si>
  <si>
    <t>张帆</t>
  </si>
  <si>
    <t>01537110</t>
  </si>
  <si>
    <t>1001</t>
  </si>
  <si>
    <t>2021-08-23</t>
  </si>
  <si>
    <t>孔德文</t>
  </si>
  <si>
    <t>01500594</t>
  </si>
  <si>
    <t>1002</t>
  </si>
  <si>
    <t>2021-07-15</t>
  </si>
  <si>
    <t>马峥</t>
  </si>
  <si>
    <t>01500522</t>
  </si>
  <si>
    <t>1101</t>
  </si>
  <si>
    <t>2021-12-18</t>
  </si>
  <si>
    <t>韩方敏、那德莲</t>
  </si>
  <si>
    <t>01500535</t>
  </si>
  <si>
    <t>1102</t>
  </si>
  <si>
    <t>2021-10-18</t>
  </si>
  <si>
    <t>黄海鹏</t>
  </si>
  <si>
    <t>01500595</t>
  </si>
  <si>
    <t>-1</t>
  </si>
  <si>
    <t>-101</t>
  </si>
  <si>
    <t>其他营业性房产</t>
  </si>
  <si>
    <t>未售</t>
  </si>
  <si>
    <t>24</t>
  </si>
  <si>
    <t>-102</t>
  </si>
  <si>
    <t>-103</t>
  </si>
  <si>
    <t>26</t>
  </si>
  <si>
    <t>-104</t>
  </si>
  <si>
    <t>27</t>
  </si>
  <si>
    <t>-105</t>
  </si>
  <si>
    <t>28</t>
  </si>
  <si>
    <t>-106</t>
  </si>
  <si>
    <t>29</t>
  </si>
  <si>
    <t>-107</t>
  </si>
  <si>
    <t>30</t>
  </si>
  <si>
    <t>-108</t>
  </si>
  <si>
    <t>31</t>
  </si>
  <si>
    <t>-109</t>
  </si>
  <si>
    <t>32</t>
  </si>
  <si>
    <t>-110</t>
  </si>
  <si>
    <t>33</t>
  </si>
  <si>
    <t>-111</t>
  </si>
  <si>
    <t>34</t>
  </si>
  <si>
    <t>-112</t>
  </si>
  <si>
    <t>35</t>
  </si>
  <si>
    <t>-113</t>
  </si>
  <si>
    <t>36</t>
  </si>
  <si>
    <t>-114</t>
  </si>
  <si>
    <t>37</t>
  </si>
  <si>
    <t>-115</t>
  </si>
  <si>
    <t>38</t>
  </si>
  <si>
    <t>-116</t>
  </si>
  <si>
    <t>39</t>
  </si>
  <si>
    <t>2023-04-01</t>
  </si>
  <si>
    <t>刘元华</t>
  </si>
  <si>
    <t>01537127</t>
  </si>
  <si>
    <t>40</t>
  </si>
  <si>
    <t>2021-12-22</t>
  </si>
  <si>
    <t>李萍</t>
  </si>
  <si>
    <t>01500596</t>
  </si>
  <si>
    <t>41</t>
  </si>
  <si>
    <t>2021-08-03</t>
  </si>
  <si>
    <t>黄范</t>
  </si>
  <si>
    <t>01500597</t>
  </si>
  <si>
    <t>42</t>
  </si>
  <si>
    <t>2022-04-25</t>
  </si>
  <si>
    <t>赵书红、蒲以平</t>
  </si>
  <si>
    <t>01500598</t>
  </si>
  <si>
    <t>43</t>
  </si>
  <si>
    <t>2021-08-08</t>
  </si>
  <si>
    <t>朱烨铖</t>
  </si>
  <si>
    <t>01537118</t>
  </si>
  <si>
    <t>44</t>
  </si>
  <si>
    <t>2021-04-01</t>
  </si>
  <si>
    <t>张杨</t>
  </si>
  <si>
    <t>01500599</t>
  </si>
  <si>
    <t>45</t>
  </si>
  <si>
    <t>2021-11-26</t>
  </si>
  <si>
    <t>艾霞</t>
  </si>
  <si>
    <t>01500600</t>
  </si>
  <si>
    <t>46</t>
  </si>
  <si>
    <t>2021-01-01</t>
  </si>
  <si>
    <t>王同越</t>
  </si>
  <si>
    <t>01500601</t>
  </si>
  <si>
    <t>47</t>
  </si>
  <si>
    <t>2021-03-28</t>
  </si>
  <si>
    <t>卢超</t>
  </si>
  <si>
    <t>01500602</t>
  </si>
  <si>
    <t>48</t>
  </si>
  <si>
    <t>2020-12-11</t>
  </si>
  <si>
    <t>郭迪</t>
  </si>
  <si>
    <t>01500603</t>
  </si>
  <si>
    <t>49</t>
  </si>
  <si>
    <t>2021-05-13</t>
  </si>
  <si>
    <t>乔淑红</t>
  </si>
  <si>
    <t>01500604</t>
  </si>
  <si>
    <t>50</t>
  </si>
  <si>
    <t>2021-05-27</t>
  </si>
  <si>
    <t>范绪盛</t>
  </si>
  <si>
    <t>01500605</t>
  </si>
  <si>
    <t>51</t>
  </si>
  <si>
    <t>2021-08-16</t>
  </si>
  <si>
    <t>张维鑫</t>
  </si>
  <si>
    <t>01537115</t>
  </si>
  <si>
    <t>52</t>
  </si>
  <si>
    <t>2021-05-18</t>
  </si>
  <si>
    <t>朱建华、刘雪玲</t>
  </si>
  <si>
    <t>01500606</t>
  </si>
  <si>
    <t>53</t>
  </si>
  <si>
    <t>2021-07-03</t>
  </si>
  <si>
    <t>马嘉兴</t>
  </si>
  <si>
    <t>01500607</t>
  </si>
  <si>
    <t>54</t>
  </si>
  <si>
    <t>王东辉</t>
  </si>
  <si>
    <t>01500608</t>
  </si>
  <si>
    <t>55</t>
  </si>
  <si>
    <t>2021-07-16</t>
  </si>
  <si>
    <t>左峰</t>
  </si>
  <si>
    <t>01500616</t>
  </si>
  <si>
    <t>56</t>
  </si>
  <si>
    <t>2021-09-15</t>
  </si>
  <si>
    <t>薛倩</t>
  </si>
  <si>
    <t>01500610</t>
  </si>
  <si>
    <t>57</t>
  </si>
  <si>
    <t>2021-07-06</t>
  </si>
  <si>
    <t>伍凯</t>
  </si>
  <si>
    <t>01500611</t>
  </si>
  <si>
    <t>58</t>
  </si>
  <si>
    <t>2021-07-24</t>
  </si>
  <si>
    <t>付昌全、张志慧</t>
  </si>
  <si>
    <t>01500612</t>
  </si>
  <si>
    <t>59</t>
  </si>
  <si>
    <t>2021-12-20</t>
  </si>
  <si>
    <t>钟明强</t>
  </si>
  <si>
    <t>01500613</t>
  </si>
  <si>
    <t>60</t>
  </si>
  <si>
    <t>韩雪娥、马鹏飞</t>
  </si>
  <si>
    <t>01500614</t>
  </si>
  <si>
    <t>61</t>
  </si>
  <si>
    <t>-201</t>
  </si>
  <si>
    <t>62</t>
  </si>
  <si>
    <t>-202</t>
  </si>
  <si>
    <t>63</t>
  </si>
  <si>
    <t>-203</t>
  </si>
  <si>
    <t>64</t>
  </si>
  <si>
    <t>-204</t>
  </si>
  <si>
    <t>65</t>
  </si>
  <si>
    <t>-205</t>
  </si>
  <si>
    <t>66</t>
  </si>
  <si>
    <t>-206</t>
  </si>
  <si>
    <t>67</t>
  </si>
  <si>
    <t>-207</t>
  </si>
  <si>
    <t>68</t>
  </si>
  <si>
    <t>-208</t>
  </si>
  <si>
    <t>69</t>
  </si>
  <si>
    <t>-209</t>
  </si>
  <si>
    <t>70</t>
  </si>
  <si>
    <t>-210</t>
  </si>
  <si>
    <t>71</t>
  </si>
  <si>
    <t>-211</t>
  </si>
  <si>
    <t>72</t>
  </si>
  <si>
    <t>-212</t>
  </si>
  <si>
    <t>73</t>
  </si>
  <si>
    <t>-213</t>
  </si>
  <si>
    <t>74</t>
  </si>
  <si>
    <t>-214</t>
  </si>
  <si>
    <t>75</t>
  </si>
  <si>
    <t>-215</t>
  </si>
  <si>
    <t>76</t>
  </si>
  <si>
    <t>-216</t>
  </si>
  <si>
    <t>77</t>
  </si>
  <si>
    <t>2023-05-12</t>
  </si>
  <si>
    <t>李书平、唐敏桂</t>
  </si>
  <si>
    <t>01537140</t>
  </si>
  <si>
    <t>78</t>
  </si>
  <si>
    <t>马海龙</t>
  </si>
  <si>
    <t>01537200</t>
  </si>
  <si>
    <t>79</t>
  </si>
  <si>
    <t>2021-02-21</t>
  </si>
  <si>
    <t>丁杰</t>
  </si>
  <si>
    <t>01500615</t>
  </si>
  <si>
    <t>80</t>
  </si>
  <si>
    <t>张长江、饶隆青</t>
  </si>
  <si>
    <t>01500617</t>
  </si>
  <si>
    <t>81</t>
  </si>
  <si>
    <t>2021-02-19</t>
  </si>
  <si>
    <t>邵建忠、刘革</t>
  </si>
  <si>
    <t>01500657</t>
  </si>
  <si>
    <t>82</t>
  </si>
  <si>
    <t>2020-12-13</t>
  </si>
  <si>
    <t>岳雷</t>
  </si>
  <si>
    <t>01500618</t>
  </si>
  <si>
    <t>83</t>
  </si>
  <si>
    <t>2021-02-23</t>
  </si>
  <si>
    <t>杨爱姣、申玉峰</t>
  </si>
  <si>
    <t>01500619</t>
  </si>
  <si>
    <t>84</t>
  </si>
  <si>
    <t>2020-12-10</t>
  </si>
  <si>
    <t>王明德、柯德存</t>
  </si>
  <si>
    <t>01500620</t>
  </si>
  <si>
    <t>85</t>
  </si>
  <si>
    <t>2020-12-12</t>
  </si>
  <si>
    <t>李成福</t>
  </si>
  <si>
    <t>065001800105</t>
  </si>
  <si>
    <t>09178452</t>
  </si>
  <si>
    <t>86</t>
  </si>
  <si>
    <t>赵正海、李成</t>
  </si>
  <si>
    <t>01500541</t>
  </si>
  <si>
    <t>87</t>
  </si>
  <si>
    <t>2021-06-02</t>
  </si>
  <si>
    <t>鲜小云</t>
  </si>
  <si>
    <t>01500621</t>
  </si>
  <si>
    <t>88</t>
  </si>
  <si>
    <t>2021-05-30</t>
  </si>
  <si>
    <t>王朝阳、徐东梅</t>
  </si>
  <si>
    <t>01500624</t>
  </si>
  <si>
    <t>89</t>
  </si>
  <si>
    <t>2021-06-01</t>
  </si>
  <si>
    <t>田青青</t>
  </si>
  <si>
    <t>01537111</t>
  </si>
  <si>
    <t>90</t>
  </si>
  <si>
    <t>2021-05-06</t>
  </si>
  <si>
    <t>陈荣清</t>
  </si>
  <si>
    <t>01500625</t>
  </si>
  <si>
    <t>91</t>
  </si>
  <si>
    <t>2021-06-04</t>
  </si>
  <si>
    <t>周飞、姜圣英</t>
  </si>
  <si>
    <t>01500626</t>
  </si>
  <si>
    <t>92</t>
  </si>
  <si>
    <t>2021-05-05</t>
  </si>
  <si>
    <t>王禄合、董晓明</t>
  </si>
  <si>
    <t>01500627</t>
  </si>
  <si>
    <t>93</t>
  </si>
  <si>
    <t>94</t>
  </si>
  <si>
    <t>95</t>
  </si>
  <si>
    <t>96</t>
  </si>
  <si>
    <t>97</t>
  </si>
  <si>
    <t>98</t>
  </si>
  <si>
    <t>99</t>
  </si>
  <si>
    <t>100</t>
  </si>
  <si>
    <t>103</t>
  </si>
  <si>
    <t>104</t>
  </si>
  <si>
    <t>105</t>
  </si>
  <si>
    <t>106</t>
  </si>
  <si>
    <t>107</t>
  </si>
  <si>
    <t>108</t>
  </si>
  <si>
    <t>109</t>
  </si>
  <si>
    <t>110</t>
  </si>
  <si>
    <t>2023-09-13</t>
  </si>
  <si>
    <t>路寰</t>
  </si>
  <si>
    <t>01537191</t>
  </si>
  <si>
    <t>111</t>
  </si>
  <si>
    <t>王金林</t>
  </si>
  <si>
    <t>01500531</t>
  </si>
  <si>
    <t>112</t>
  </si>
  <si>
    <t>2020-12-16</t>
  </si>
  <si>
    <t>郑宇航</t>
  </si>
  <si>
    <t>01500628</t>
  </si>
  <si>
    <t>113</t>
  </si>
  <si>
    <t>2021-05-26</t>
  </si>
  <si>
    <t>徐思勋</t>
  </si>
  <si>
    <t>01500629</t>
  </si>
  <si>
    <t>114</t>
  </si>
  <si>
    <t>2021-01-19</t>
  </si>
  <si>
    <t>申梦君、宋向魁</t>
  </si>
  <si>
    <t>01537113</t>
  </si>
  <si>
    <t>115</t>
  </si>
  <si>
    <t>国非、陈奎花</t>
  </si>
  <si>
    <t>01500630</t>
  </si>
  <si>
    <t>116</t>
  </si>
  <si>
    <t>王佳、许雷</t>
  </si>
  <si>
    <t>01500631</t>
  </si>
  <si>
    <t>117</t>
  </si>
  <si>
    <t>2021-03-07</t>
  </si>
  <si>
    <t>江闻政</t>
  </si>
  <si>
    <t>01500632</t>
  </si>
  <si>
    <t>118</t>
  </si>
  <si>
    <t>2021-03-29</t>
  </si>
  <si>
    <t>杜小梅、马连军</t>
  </si>
  <si>
    <t>09178455</t>
  </si>
  <si>
    <t>119</t>
  </si>
  <si>
    <t>2021-02-02</t>
  </si>
  <si>
    <t>刘志远</t>
  </si>
  <si>
    <t>01500633</t>
  </si>
  <si>
    <t>120</t>
  </si>
  <si>
    <t>崔孟娟、冯宾宾</t>
  </si>
  <si>
    <t>01500634</t>
  </si>
  <si>
    <t>121</t>
  </si>
  <si>
    <t>2021-02-08</t>
  </si>
  <si>
    <t>闫玉申</t>
  </si>
  <si>
    <t>01500635</t>
  </si>
  <si>
    <t>122</t>
  </si>
  <si>
    <t>李梦娥、冯海宾</t>
  </si>
  <si>
    <t>01500636</t>
  </si>
  <si>
    <t>123</t>
  </si>
  <si>
    <t>徐浩文</t>
  </si>
  <si>
    <t>01500658</t>
  </si>
  <si>
    <t>124</t>
  </si>
  <si>
    <t>2021-01-09</t>
  </si>
  <si>
    <t>马莉娟、魏涛</t>
  </si>
  <si>
    <t>01500638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</si>
  <si>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</si>
  <si>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</si>
  <si>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</si>
  <si>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</si>
  <si>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</si>
  <si>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</si>
  <si>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</si>
  <si>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</si>
  <si>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</si>
  <si>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</si>
  <si>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</si>
  <si>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</si>
  <si>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</si>
  <si>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</si>
  <si>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</si>
  <si>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</si>
  <si>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</si>
  <si>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2021-08-29</t>
  </si>
  <si>
    <t>申军、王素芸</t>
  </si>
  <si>
    <t>01500639</t>
  </si>
  <si>
    <t>142</t>
  </si>
  <si>
    <t>李伟</t>
  </si>
  <si>
    <t>01500640</t>
  </si>
  <si>
    <t>143</t>
  </si>
  <si>
    <t>董丽、方庆</t>
  </si>
  <si>
    <t>01500641</t>
  </si>
  <si>
    <t>144</t>
  </si>
  <si>
    <t>2021-03-23</t>
  </si>
  <si>
    <t>汤靓雯</t>
  </si>
  <si>
    <t>01500642</t>
  </si>
  <si>
    <t>145</t>
  </si>
  <si>
    <t>2020-12-09</t>
  </si>
  <si>
    <t>温均庭、赵雯</t>
  </si>
  <si>
    <t>01500643</t>
  </si>
  <si>
    <t>146</t>
  </si>
  <si>
    <t>2021-03-13</t>
  </si>
  <si>
    <t>徐燕、程文明</t>
  </si>
  <si>
    <t>01500572</t>
  </si>
  <si>
    <t>147</t>
  </si>
  <si>
    <t>罗元、李堂芝</t>
  </si>
  <si>
    <t>01500644</t>
  </si>
  <si>
    <t>148</t>
  </si>
  <si>
    <t>张静</t>
  </si>
  <si>
    <t>01500645</t>
  </si>
  <si>
    <t>149</t>
  </si>
  <si>
    <t>2021-02-22</t>
  </si>
  <si>
    <t>彭仕胜、周燕</t>
  </si>
  <si>
    <t>01500646</t>
  </si>
  <si>
    <t>150</t>
  </si>
  <si>
    <t>何爱娟、张全映</t>
  </si>
  <si>
    <t>01500647</t>
  </si>
  <si>
    <t>151</t>
  </si>
  <si>
    <t>2021-04-21</t>
  </si>
  <si>
    <t>黄献丽、乔家亮</t>
  </si>
  <si>
    <t>01500648</t>
  </si>
  <si>
    <t>152</t>
  </si>
  <si>
    <t>赵治静</t>
  </si>
  <si>
    <t>01500649</t>
  </si>
  <si>
    <t>153</t>
  </si>
  <si>
    <t>2021-03-11</t>
  </si>
  <si>
    <t>梅琳、左成龙</t>
  </si>
  <si>
    <t>01500650</t>
  </si>
  <si>
    <t>154</t>
  </si>
  <si>
    <t>高泽兰、贺明川</t>
  </si>
  <si>
    <t>01500651</t>
  </si>
  <si>
    <t>155</t>
  </si>
  <si>
    <t>2021-09-09</t>
  </si>
  <si>
    <t>李金凤、伍晓康</t>
  </si>
  <si>
    <t>01500652</t>
  </si>
  <si>
    <t>156</t>
  </si>
  <si>
    <t>2021-06-30</t>
  </si>
  <si>
    <t>梁健、刘欢</t>
  </si>
  <si>
    <t>01500653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</si>
  <si>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</si>
  <si>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</si>
  <si>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</si>
  <si>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</si>
  <si>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</si>
  <si>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</si>
  <si>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</si>
  <si>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</si>
  <si>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</si>
  <si>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</si>
  <si>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</si>
  <si>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</si>
  <si>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</si>
  <si>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</si>
  <si>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</si>
  <si>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</si>
  <si>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</si>
  <si>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2023-05-15</t>
  </si>
  <si>
    <t>王丽燕</t>
  </si>
  <si>
    <t>01537141</t>
  </si>
  <si>
    <t>174</t>
  </si>
  <si>
    <t>2024-07-06</t>
  </si>
  <si>
    <t>李艾</t>
  </si>
  <si>
    <t>24652000000036665596</t>
  </si>
  <si>
    <t>175</t>
  </si>
  <si>
    <t>2021-01-25</t>
  </si>
  <si>
    <t>艾合买提·米拉提、何丽</t>
  </si>
  <si>
    <t>01500654</t>
  </si>
  <si>
    <t>176</t>
  </si>
  <si>
    <t>胡俊娜</t>
  </si>
  <si>
    <t>09178453</t>
  </si>
  <si>
    <t>177</t>
  </si>
  <si>
    <t>2021-01-17</t>
  </si>
  <si>
    <t>杨凤英</t>
  </si>
  <si>
    <t>01500655</t>
  </si>
  <si>
    <t>178</t>
  </si>
  <si>
    <t>周三军、周亚红</t>
  </si>
  <si>
    <t>01500656</t>
  </si>
  <si>
    <t>179</t>
  </si>
  <si>
    <t>罗惠芳、姚鹏</t>
  </si>
  <si>
    <t>01537050</t>
  </si>
  <si>
    <t>180</t>
  </si>
  <si>
    <t>2022-05-12</t>
  </si>
  <si>
    <t>李青怡、刘柯军</t>
  </si>
  <si>
    <t>01537051</t>
  </si>
  <si>
    <t>181</t>
  </si>
  <si>
    <t>2021-03-04</t>
  </si>
  <si>
    <t>郭怡、肖磊</t>
  </si>
  <si>
    <t>01537052</t>
  </si>
  <si>
    <t>182</t>
  </si>
  <si>
    <t>王京城</t>
  </si>
  <si>
    <t>01500571</t>
  </si>
  <si>
    <t>183</t>
  </si>
  <si>
    <t>马秀玲</t>
  </si>
  <si>
    <t>01537053</t>
  </si>
  <si>
    <t>184</t>
  </si>
  <si>
    <t>谢华英</t>
  </si>
  <si>
    <t>01500622</t>
  </si>
  <si>
    <t>185</t>
  </si>
  <si>
    <t>2021-02-09</t>
  </si>
  <si>
    <t>陈思健</t>
  </si>
  <si>
    <t>01537054</t>
  </si>
  <si>
    <t>186</t>
  </si>
  <si>
    <t>2021-01-31</t>
  </si>
  <si>
    <t>朱晓龙</t>
  </si>
  <si>
    <t>01537055</t>
  </si>
  <si>
    <t>187</t>
  </si>
  <si>
    <t>2021-04-28</t>
  </si>
  <si>
    <t>王新磊</t>
  </si>
  <si>
    <t>01537056</t>
  </si>
  <si>
    <t>188</t>
  </si>
  <si>
    <t>2022-06-15</t>
  </si>
  <si>
    <t>赵天泽</t>
  </si>
  <si>
    <t>01537117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</si>
  <si>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</si>
  <si>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</si>
  <si>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</si>
  <si>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</si>
  <si>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</si>
  <si>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</si>
  <si>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</si>
  <si>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</si>
  <si>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</si>
  <si>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</si>
  <si>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</si>
  <si>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</si>
  <si>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203</t>
  </si>
  <si>
    <t>204</t>
  </si>
  <si>
    <t>205</t>
  </si>
  <si>
    <t>2024-07-29</t>
  </si>
  <si>
    <t>佘晓刚</t>
  </si>
  <si>
    <t>24652000000042035002</t>
  </si>
  <si>
    <t>206</t>
  </si>
  <si>
    <t>2022-12-27</t>
  </si>
  <si>
    <t>刘晓亮</t>
  </si>
  <si>
    <t>01500534</t>
  </si>
  <si>
    <t>207</t>
  </si>
  <si>
    <t>2021-12-12</t>
  </si>
  <si>
    <t>白耀琪、吕敏媛</t>
  </si>
  <si>
    <t>01500586</t>
  </si>
  <si>
    <t>208</t>
  </si>
  <si>
    <t>赵子萱</t>
  </si>
  <si>
    <t>01537057</t>
  </si>
  <si>
    <t>209</t>
  </si>
  <si>
    <t>李旭鹏</t>
  </si>
  <si>
    <t>01537058</t>
  </si>
  <si>
    <t>210</t>
  </si>
  <si>
    <t>2021-06-22</t>
  </si>
  <si>
    <t>汤威</t>
  </si>
  <si>
    <t>01537059</t>
  </si>
  <si>
    <t>211</t>
  </si>
  <si>
    <t>2021-06-27</t>
  </si>
  <si>
    <t>张文静</t>
  </si>
  <si>
    <t>01537060</t>
  </si>
  <si>
    <t>212</t>
  </si>
  <si>
    <t>2021-06-24</t>
  </si>
  <si>
    <t>钱星彤、赵志强</t>
  </si>
  <si>
    <t>01537061</t>
  </si>
  <si>
    <t>213</t>
  </si>
  <si>
    <t>2021-08-06</t>
  </si>
  <si>
    <t>何险峰</t>
  </si>
  <si>
    <t>01537062</t>
  </si>
  <si>
    <t>214</t>
  </si>
  <si>
    <t>2021-07-13</t>
  </si>
  <si>
    <t>刘桂花</t>
  </si>
  <si>
    <t>01500663</t>
  </si>
  <si>
    <t>215</t>
  </si>
  <si>
    <t>霍秀美、李文</t>
  </si>
  <si>
    <t>01500660</t>
  </si>
  <si>
    <t>216</t>
  </si>
  <si>
    <t>2021-11-12</t>
  </si>
  <si>
    <t>龙素霞</t>
  </si>
  <si>
    <t>01537063</t>
  </si>
  <si>
    <t>217</t>
  </si>
  <si>
    <t>2021-07-29</t>
  </si>
  <si>
    <t>王悦斌、张春艳</t>
  </si>
  <si>
    <t>01537064</t>
  </si>
  <si>
    <t>218</t>
  </si>
  <si>
    <t>黄威鑫</t>
  </si>
  <si>
    <t>01537065</t>
  </si>
  <si>
    <t>219</t>
  </si>
  <si>
    <t>2022-01-19</t>
  </si>
  <si>
    <t>史雪婷</t>
  </si>
  <si>
    <t>01537066</t>
  </si>
  <si>
    <t>220</t>
  </si>
  <si>
    <t>2021-08-09</t>
  </si>
  <si>
    <t>陈刚伟、瓮艳</t>
  </si>
  <si>
    <t>01537067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</si>
  <si>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</si>
  <si>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</si>
  <si>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</si>
  <si>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</si>
  <si>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</si>
  <si>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</si>
  <si>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</si>
  <si>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</si>
  <si>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</si>
  <si>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</si>
  <si>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</si>
  <si>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</si>
  <si>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</si>
  <si>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</si>
  <si>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</si>
  <si>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</si>
  <si>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</si>
  <si>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</si>
  <si>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</si>
  <si>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</si>
  <si>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</si>
  <si>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</si>
  <si>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</si>
  <si>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</si>
  <si>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</si>
  <si>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</si>
  <si>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</si>
  <si>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</si>
  <si>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</si>
  <si>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</si>
  <si>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</si>
  <si>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</si>
  <si>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</si>
  <si>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2023-08-09</t>
  </si>
  <si>
    <t>杜金波</t>
  </si>
  <si>
    <t>01537179</t>
  </si>
  <si>
    <t>254</t>
  </si>
  <si>
    <t>20230004434</t>
  </si>
  <si>
    <t>张美霞</t>
  </si>
  <si>
    <t>24652000000081031298</t>
  </si>
  <si>
    <t>255</t>
  </si>
  <si>
    <t>2021-10-05</t>
  </si>
  <si>
    <t>李泰生</t>
  </si>
  <si>
    <t>01537068</t>
  </si>
  <si>
    <t>256</t>
  </si>
  <si>
    <t>2021-06-21</t>
  </si>
  <si>
    <t>刘佳佳、郭文超</t>
  </si>
  <si>
    <t>01537069</t>
  </si>
  <si>
    <t>257</t>
  </si>
  <si>
    <t>2021-12-23</t>
  </si>
  <si>
    <t>贾淑伟</t>
  </si>
  <si>
    <t>01537070</t>
  </si>
  <si>
    <t>258</t>
  </si>
  <si>
    <t>杨建国、张智辉</t>
  </si>
  <si>
    <t>01500659</t>
  </si>
  <si>
    <t>259</t>
  </si>
  <si>
    <t>2022-02-13</t>
  </si>
  <si>
    <t>白成龙、宋建霞</t>
  </si>
  <si>
    <t>01537071</t>
  </si>
  <si>
    <t>260</t>
  </si>
  <si>
    <t>2021-06-23</t>
  </si>
  <si>
    <t>李杰</t>
  </si>
  <si>
    <t>01537072</t>
  </si>
  <si>
    <t>261</t>
  </si>
  <si>
    <t>安海鹏、马小翠</t>
  </si>
  <si>
    <t>01537073</t>
  </si>
  <si>
    <t>262</t>
  </si>
  <si>
    <t>2021-07-19</t>
  </si>
  <si>
    <t>孙绪</t>
  </si>
  <si>
    <t>01500540</t>
  </si>
  <si>
    <t>263</t>
  </si>
  <si>
    <t>2022-01-17</t>
  </si>
  <si>
    <t>蒋其睿</t>
  </si>
  <si>
    <t>01537074</t>
  </si>
  <si>
    <t>264</t>
  </si>
  <si>
    <t>2021-04-08</t>
  </si>
  <si>
    <t>艾合买提·再东 、阿依努尔·玉素甫</t>
  </si>
  <si>
    <t>01500528</t>
  </si>
  <si>
    <t>265</t>
  </si>
  <si>
    <t>2021-08-31</t>
  </si>
  <si>
    <t>王玉华</t>
  </si>
  <si>
    <t>01537075</t>
  </si>
  <si>
    <t>266</t>
  </si>
  <si>
    <t>2021-11-06</t>
  </si>
  <si>
    <t>任江凤、呼建利</t>
  </si>
  <si>
    <t>01537076</t>
  </si>
  <si>
    <t>267</t>
  </si>
  <si>
    <t>2021-08-10</t>
  </si>
  <si>
    <t>张慧</t>
  </si>
  <si>
    <t>01537077</t>
  </si>
  <si>
    <t>268</t>
  </si>
  <si>
    <t>李增江</t>
  </si>
  <si>
    <t>01537078</t>
  </si>
  <si>
    <t>269</t>
  </si>
  <si>
    <t>2022-06-25</t>
  </si>
  <si>
    <t>邵彦慧</t>
  </si>
  <si>
    <t>01537201</t>
  </si>
  <si>
    <t>270</t>
  </si>
  <si>
    <t>2022-02-04</t>
  </si>
  <si>
    <t>辛惠、成虎</t>
  </si>
  <si>
    <t>065002200105</t>
  </si>
  <si>
    <t>03019087</t>
  </si>
  <si>
    <t>271</t>
  </si>
  <si>
    <t>2022-06-27</t>
  </si>
  <si>
    <t>任士朋、樊秀萍</t>
  </si>
  <si>
    <t>01537203</t>
  </si>
  <si>
    <t>272</t>
  </si>
  <si>
    <t>马赛</t>
  </si>
  <si>
    <t>01537204</t>
  </si>
  <si>
    <t>273</t>
  </si>
  <si>
    <t>2022-04-12</t>
  </si>
  <si>
    <t>杨柯</t>
  </si>
  <si>
    <t>01537205</t>
  </si>
  <si>
    <t>274</t>
  </si>
  <si>
    <t>2021-12-27</t>
  </si>
  <si>
    <t>黄建、伍胃群</t>
  </si>
  <si>
    <t>03019103</t>
  </si>
  <si>
    <t>275</t>
  </si>
  <si>
    <t>1201</t>
  </si>
  <si>
    <t>2022-04-16</t>
  </si>
  <si>
    <t>陈向东、郑雪琴</t>
  </si>
  <si>
    <t>03019104</t>
  </si>
  <si>
    <t>276</t>
  </si>
  <si>
    <t>1202</t>
  </si>
  <si>
    <t>2022-03-08</t>
  </si>
  <si>
    <t>赵占鸿</t>
  </si>
  <si>
    <t>03019105</t>
  </si>
  <si>
    <t>277</t>
  </si>
  <si>
    <t>1301</t>
  </si>
  <si>
    <t>2023-01-11</t>
  </si>
  <si>
    <t>乔玉蓉</t>
  </si>
  <si>
    <t>01537206</t>
  </si>
  <si>
    <t>278</t>
  </si>
  <si>
    <t>1302</t>
  </si>
  <si>
    <t>2022-06-11</t>
  </si>
  <si>
    <t>郭志豪</t>
  </si>
  <si>
    <t>03019106</t>
  </si>
  <si>
    <t>279</t>
  </si>
  <si>
    <t>1401</t>
  </si>
  <si>
    <t>2023-07-22</t>
  </si>
  <si>
    <t>陈金磊</t>
  </si>
  <si>
    <t>01537207</t>
  </si>
  <si>
    <t>280</t>
  </si>
  <si>
    <t>1402</t>
  </si>
  <si>
    <t>2023-04-27</t>
  </si>
  <si>
    <t>郑学寅</t>
  </si>
  <si>
    <t>01537208</t>
  </si>
  <si>
    <t>281</t>
  </si>
  <si>
    <t>1501</t>
  </si>
  <si>
    <t>2023-03-26</t>
  </si>
  <si>
    <t>彭锐</t>
  </si>
  <si>
    <t>01537209</t>
  </si>
  <si>
    <t>282</t>
  </si>
  <si>
    <t>1502</t>
  </si>
  <si>
    <t>2022-05-16</t>
  </si>
  <si>
    <t>尤鹏刚</t>
  </si>
  <si>
    <t>03019107</t>
  </si>
  <si>
    <t>283</t>
  </si>
  <si>
    <t>1601</t>
  </si>
  <si>
    <t>2022-03-16</t>
  </si>
  <si>
    <t>朱飞</t>
  </si>
  <si>
    <t>03019108</t>
  </si>
  <si>
    <t>284</t>
  </si>
  <si>
    <t>1602</t>
  </si>
  <si>
    <t>2023-02-25</t>
  </si>
  <si>
    <t>张泽</t>
  </si>
  <si>
    <t>01537210</t>
  </si>
  <si>
    <t>285</t>
  </si>
  <si>
    <t>1701</t>
  </si>
  <si>
    <t>2023-05-04</t>
  </si>
  <si>
    <t>汪天平</t>
  </si>
  <si>
    <t>01537211</t>
  </si>
  <si>
    <t>286</t>
  </si>
  <si>
    <t>1702</t>
  </si>
  <si>
    <t>2023-06-18</t>
  </si>
  <si>
    <t>张文炳</t>
  </si>
  <si>
    <t>03019109</t>
  </si>
  <si>
    <t>287</t>
  </si>
  <si>
    <t>1801</t>
  </si>
  <si>
    <t>2023-07-08</t>
  </si>
  <si>
    <t>崔作林</t>
  </si>
  <si>
    <t>01537212</t>
  </si>
  <si>
    <t>288</t>
  </si>
  <si>
    <t>1802</t>
  </si>
  <si>
    <t>2023-02-08</t>
  </si>
  <si>
    <t>李万腾</t>
  </si>
  <si>
    <t>03019110</t>
  </si>
  <si>
    <t>289</t>
  </si>
  <si>
    <t>顶层（水箱）</t>
  </si>
  <si>
    <t>不可售</t>
  </si>
  <si>
    <t>290</t>
  </si>
  <si>
    <t>2022-01-30</t>
  </si>
  <si>
    <t>海仁古丽·麦买提</t>
  </si>
  <si>
    <t>01537192</t>
  </si>
  <si>
    <t>291</t>
  </si>
  <si>
    <t>2023-09-09</t>
  </si>
  <si>
    <t>洪新林</t>
  </si>
  <si>
    <t>03019088</t>
  </si>
  <si>
    <t>292</t>
  </si>
  <si>
    <t>2021-12-13</t>
  </si>
  <si>
    <t>隆随平、高红红</t>
  </si>
  <si>
    <t>03019089</t>
  </si>
  <si>
    <t>293</t>
  </si>
  <si>
    <t>彭全春、任朝兰</t>
  </si>
  <si>
    <t>03019090</t>
  </si>
  <si>
    <t>294</t>
  </si>
  <si>
    <t>2022-02-21</t>
  </si>
  <si>
    <t>汪国东</t>
  </si>
  <si>
    <t>03019091</t>
  </si>
  <si>
    <t>295</t>
  </si>
  <si>
    <t>张栋栋</t>
  </si>
  <si>
    <t>03019092</t>
  </si>
  <si>
    <t>296</t>
  </si>
  <si>
    <t>赵红玲</t>
  </si>
  <si>
    <t>03019093</t>
  </si>
  <si>
    <t>297</t>
  </si>
  <si>
    <t>王宇泽</t>
  </si>
  <si>
    <t>03019094</t>
  </si>
  <si>
    <t>298</t>
  </si>
  <si>
    <t>高宝宝、肖谁英</t>
  </si>
  <si>
    <t>03019095</t>
  </si>
  <si>
    <t>299</t>
  </si>
  <si>
    <t>2022-02-25</t>
  </si>
  <si>
    <t>杜玉芬、赵笑飞</t>
  </si>
  <si>
    <t>03019096</t>
  </si>
  <si>
    <t>300</t>
  </si>
  <si>
    <t>2022-01-20</t>
  </si>
  <si>
    <t>马德民</t>
  </si>
  <si>
    <t>03019097</t>
  </si>
  <si>
    <t>2021-12-19</t>
  </si>
  <si>
    <t>李亨发</t>
  </si>
  <si>
    <t>03019098</t>
  </si>
  <si>
    <t>2022-03-05</t>
  </si>
  <si>
    <t>何家文</t>
  </si>
  <si>
    <t>03019099</t>
  </si>
  <si>
    <t>303</t>
  </si>
  <si>
    <t>2021-12-31</t>
  </si>
  <si>
    <t>李绪民、王婕</t>
  </si>
  <si>
    <t>03019100</t>
  </si>
  <si>
    <t>304</t>
  </si>
  <si>
    <t>2022-03-22</t>
  </si>
  <si>
    <t>李英健</t>
  </si>
  <si>
    <t>03019101</t>
  </si>
  <si>
    <t>305</t>
  </si>
  <si>
    <t>李恒通</t>
  </si>
  <si>
    <t>03019102</t>
  </si>
  <si>
    <t>306</t>
  </si>
  <si>
    <t>2022-04-19</t>
  </si>
  <si>
    <t>马宏、邓敏</t>
  </si>
  <si>
    <t>03019021</t>
  </si>
  <si>
    <t>307</t>
  </si>
  <si>
    <t>2023-02-10</t>
  </si>
  <si>
    <t>李璇、王超</t>
  </si>
  <si>
    <t>03019022</t>
  </si>
  <si>
    <t>308</t>
  </si>
  <si>
    <t>2023-02-09</t>
  </si>
  <si>
    <t>田志强</t>
  </si>
  <si>
    <t>03019039</t>
  </si>
  <si>
    <t>309</t>
  </si>
  <si>
    <t>2022-04-24</t>
  </si>
  <si>
    <t>张波、周霞</t>
  </si>
  <si>
    <t>03019040</t>
  </si>
  <si>
    <t>310</t>
  </si>
  <si>
    <t>2022-05-20</t>
  </si>
  <si>
    <t>刘刚刚</t>
  </si>
  <si>
    <t>03019041</t>
  </si>
  <si>
    <t>311</t>
  </si>
  <si>
    <t>2021-10-06</t>
  </si>
  <si>
    <t>王小琴、陈旭</t>
  </si>
  <si>
    <t>03019042</t>
  </si>
  <si>
    <t>312</t>
  </si>
  <si>
    <t>2022-03-13</t>
  </si>
  <si>
    <t>夏名扬</t>
  </si>
  <si>
    <t>03019043</t>
  </si>
  <si>
    <t>313</t>
  </si>
  <si>
    <t>2021-11-11</t>
  </si>
  <si>
    <t>张刁动</t>
  </si>
  <si>
    <t>06500100105</t>
  </si>
  <si>
    <t>01537213</t>
  </si>
  <si>
    <t>314</t>
  </si>
  <si>
    <t>2022-05-23</t>
  </si>
  <si>
    <t>杨帆、刘玲</t>
  </si>
  <si>
    <t>03019044</t>
  </si>
  <si>
    <t>315</t>
  </si>
  <si>
    <t>鄂常林</t>
  </si>
  <si>
    <t>03019045</t>
  </si>
  <si>
    <t>316</t>
  </si>
  <si>
    <t>2023-04-09</t>
  </si>
  <si>
    <t>童宣河</t>
  </si>
  <si>
    <t>03019046</t>
  </si>
  <si>
    <t>317</t>
  </si>
  <si>
    <t>柴君贤</t>
  </si>
  <si>
    <t>03019047</t>
  </si>
  <si>
    <t>318</t>
  </si>
  <si>
    <t>2023-05-22</t>
  </si>
  <si>
    <t>吴亚群</t>
  </si>
  <si>
    <t>03019048</t>
  </si>
  <si>
    <t>319</t>
  </si>
  <si>
    <t>2022-05-06</t>
  </si>
  <si>
    <t>高鸿杰</t>
  </si>
  <si>
    <t>03019049</t>
  </si>
  <si>
    <t>320</t>
  </si>
  <si>
    <t>2023-02-11</t>
  </si>
  <si>
    <t>苏梦欣</t>
  </si>
  <si>
    <t>03019050</t>
  </si>
  <si>
    <t>321</t>
  </si>
  <si>
    <t>金香菇</t>
  </si>
  <si>
    <t>03019051</t>
  </si>
  <si>
    <t>322</t>
  </si>
  <si>
    <t>2023-07-31</t>
  </si>
  <si>
    <t>王佳</t>
  </si>
  <si>
    <t>03019054</t>
  </si>
  <si>
    <t>323</t>
  </si>
  <si>
    <t>2023-04-17</t>
  </si>
  <si>
    <t>但柒</t>
  </si>
  <si>
    <t>03019052</t>
  </si>
  <si>
    <t>324</t>
  </si>
  <si>
    <t>2023-03-12</t>
  </si>
  <si>
    <t>宋宇璇</t>
  </si>
  <si>
    <t>03019053</t>
  </si>
  <si>
    <t>325</t>
  </si>
  <si>
    <t>20240004516</t>
  </si>
  <si>
    <t>陈雪鹏</t>
  </si>
  <si>
    <t>24652000000043759622</t>
  </si>
  <si>
    <t>326</t>
  </si>
  <si>
    <t>2022-06-06</t>
  </si>
  <si>
    <t>徐钟翔、吕媛媛</t>
  </si>
  <si>
    <t>03019023</t>
  </si>
  <si>
    <t>327</t>
  </si>
  <si>
    <t>郭静</t>
  </si>
  <si>
    <t>25652000000048174777</t>
  </si>
  <si>
    <t>328</t>
  </si>
  <si>
    <t>2022-03-12</t>
  </si>
  <si>
    <t>张志英、孙长胜</t>
  </si>
  <si>
    <t>03019024</t>
  </si>
  <si>
    <t>329</t>
  </si>
  <si>
    <t>2022-05-17</t>
  </si>
  <si>
    <t>姜翠梅、徐成年</t>
  </si>
  <si>
    <t>03019025</t>
  </si>
  <si>
    <t>330</t>
  </si>
  <si>
    <t>2022-04-21</t>
  </si>
  <si>
    <t>严雨寒</t>
  </si>
  <si>
    <t>03019026</t>
  </si>
  <si>
    <t>331</t>
  </si>
  <si>
    <t>2022-07-06</t>
  </si>
  <si>
    <t>白玉山、王文姬</t>
  </si>
  <si>
    <t>03019027</t>
  </si>
  <si>
    <t>332</t>
  </si>
  <si>
    <t>党冲</t>
  </si>
  <si>
    <t>03019028</t>
  </si>
  <si>
    <t>333</t>
  </si>
  <si>
    <t>蒲向球</t>
  </si>
  <si>
    <t>03019029</t>
  </si>
  <si>
    <t>334</t>
  </si>
  <si>
    <t>2022-02-28</t>
  </si>
  <si>
    <t>布音塔·布音吉尔格丽</t>
  </si>
  <si>
    <t>03019030</t>
  </si>
  <si>
    <t>335</t>
  </si>
  <si>
    <t>2022-03-14</t>
  </si>
  <si>
    <t>王松英</t>
  </si>
  <si>
    <t>03019031</t>
  </si>
  <si>
    <t>336</t>
  </si>
  <si>
    <t>2021-11-13</t>
  </si>
  <si>
    <t>刘健君</t>
  </si>
  <si>
    <t>03019035</t>
  </si>
  <si>
    <t>337</t>
  </si>
  <si>
    <t>蔡青、于瑞国</t>
  </si>
  <si>
    <t>03019033</t>
  </si>
  <si>
    <t>338</t>
  </si>
  <si>
    <t>2023-06-23</t>
  </si>
  <si>
    <t>张旭</t>
  </si>
  <si>
    <t>03019034</t>
  </si>
  <si>
    <t>339</t>
  </si>
  <si>
    <t>2022-03-26</t>
  </si>
  <si>
    <t>石科、马佳欣</t>
  </si>
  <si>
    <t>03019036</t>
  </si>
  <si>
    <t>340</t>
  </si>
  <si>
    <t>2022-04-26</t>
  </si>
  <si>
    <t>宋云</t>
  </si>
  <si>
    <t>03019037</t>
  </si>
  <si>
    <t>341</t>
  </si>
  <si>
    <t>2022-02-11</t>
  </si>
  <si>
    <t>陈一刚、张翠翠</t>
  </si>
  <si>
    <t>03019038</t>
  </si>
  <si>
    <t>342</t>
  </si>
  <si>
    <t>2021-10-29</t>
  </si>
  <si>
    <t>岳中军</t>
  </si>
  <si>
    <t>03019142</t>
  </si>
  <si>
    <t>343</t>
  </si>
  <si>
    <t>董树祥、王荣娣</t>
  </si>
  <si>
    <t>03019143</t>
  </si>
  <si>
    <t>344</t>
  </si>
  <si>
    <t>孙晨辰</t>
  </si>
  <si>
    <t>03019160</t>
  </si>
  <si>
    <t>345</t>
  </si>
  <si>
    <t>2022-07-22</t>
  </si>
  <si>
    <t>胡俊玮</t>
  </si>
  <si>
    <t>03019161</t>
  </si>
  <si>
    <t>346</t>
  </si>
  <si>
    <t>2022-05-14</t>
  </si>
  <si>
    <t>丁锐</t>
  </si>
  <si>
    <t>03019162</t>
  </si>
  <si>
    <t>347</t>
  </si>
  <si>
    <t>2021-11-20</t>
  </si>
  <si>
    <t>曾中国、刘艳</t>
  </si>
  <si>
    <t>03019163</t>
  </si>
  <si>
    <t>348</t>
  </si>
  <si>
    <t>2021-11-05</t>
  </si>
  <si>
    <t>冉伟</t>
  </si>
  <si>
    <t>03019144</t>
  </si>
  <si>
    <t>349</t>
  </si>
  <si>
    <t>沈拥军、范香莉</t>
  </si>
  <si>
    <t>03019145</t>
  </si>
  <si>
    <t>350</t>
  </si>
  <si>
    <t>2021-11-10</t>
  </si>
  <si>
    <t>张浩浩</t>
  </si>
  <si>
    <t>03019146</t>
  </si>
  <si>
    <t>351</t>
  </si>
  <si>
    <t>2021-10-27</t>
  </si>
  <si>
    <t>张小明</t>
  </si>
  <si>
    <t>03019147</t>
  </si>
  <si>
    <t>352</t>
  </si>
  <si>
    <t>2021-12-01</t>
  </si>
  <si>
    <t>赵荣楷</t>
  </si>
  <si>
    <t>03019148</t>
  </si>
  <si>
    <t>353</t>
  </si>
  <si>
    <t>2021-11-07</t>
  </si>
  <si>
    <t>聂宇晴</t>
  </si>
  <si>
    <t>03019149</t>
  </si>
  <si>
    <t>354</t>
  </si>
  <si>
    <t>2021-11-23</t>
  </si>
  <si>
    <t>翟亚楠、闫盼盼</t>
  </si>
  <si>
    <t>03019150</t>
  </si>
  <si>
    <t>355</t>
  </si>
  <si>
    <t>师雄、李莉君</t>
  </si>
  <si>
    <t>03019151</t>
  </si>
  <si>
    <t>356</t>
  </si>
  <si>
    <t>2021-10-08</t>
  </si>
  <si>
    <t>王珍珍、李方洁</t>
  </si>
  <si>
    <t>03019152</t>
  </si>
  <si>
    <t>357</t>
  </si>
  <si>
    <t>2021-09-23</t>
  </si>
  <si>
    <t>崔宇、景武哲</t>
  </si>
  <si>
    <t>03019153</t>
  </si>
  <si>
    <t>358</t>
  </si>
  <si>
    <t>2021-10-22</t>
  </si>
  <si>
    <t>郝中华、李安英</t>
  </si>
  <si>
    <t>03019154</t>
  </si>
  <si>
    <t>359</t>
  </si>
  <si>
    <t>2021-10-02</t>
  </si>
  <si>
    <t>牟忠林</t>
  </si>
  <si>
    <t>03019155</t>
  </si>
  <si>
    <t>360</t>
  </si>
  <si>
    <t>2023-02-06</t>
  </si>
  <si>
    <t>孙浩楠</t>
  </si>
  <si>
    <t>03019156</t>
  </si>
  <si>
    <t>361</t>
  </si>
  <si>
    <t>2023-05-05</t>
  </si>
  <si>
    <t>王永</t>
  </si>
  <si>
    <t>03019157</t>
  </si>
  <si>
    <t>362</t>
  </si>
  <si>
    <t>2021-11-08</t>
  </si>
  <si>
    <t>魏彦昊(魏玉娇)</t>
  </si>
  <si>
    <t>03019158</t>
  </si>
  <si>
    <t>363</t>
  </si>
  <si>
    <t>刘鑫</t>
  </si>
  <si>
    <t>03019159</t>
  </si>
  <si>
    <t>364</t>
  </si>
  <si>
    <t>鞠宏伟</t>
  </si>
  <si>
    <t>03019164</t>
  </si>
  <si>
    <t>365</t>
  </si>
  <si>
    <t>2021-10-12</t>
  </si>
  <si>
    <t>高伟伟、谢晓红</t>
  </si>
  <si>
    <t>03019165</t>
  </si>
  <si>
    <t>366</t>
  </si>
  <si>
    <t>2021-12-02</t>
  </si>
  <si>
    <t>甘华锐</t>
  </si>
  <si>
    <t>03019182</t>
  </si>
  <si>
    <t>367</t>
  </si>
  <si>
    <t>2021-10-03</t>
  </si>
  <si>
    <t>姬旭杰、田晓慧</t>
  </si>
  <si>
    <t>03019183</t>
  </si>
  <si>
    <t>368</t>
  </si>
  <si>
    <t>乔慧、傅煜</t>
  </si>
  <si>
    <t>03019184</t>
  </si>
  <si>
    <t>369</t>
  </si>
  <si>
    <t>2021-11-15</t>
  </si>
  <si>
    <t>白家乐</t>
  </si>
  <si>
    <t>03022256</t>
  </si>
  <si>
    <t>370</t>
  </si>
  <si>
    <t>孔馨悦</t>
  </si>
  <si>
    <t>03019166</t>
  </si>
  <si>
    <t>371</t>
  </si>
  <si>
    <t>周萍、李斌</t>
  </si>
  <si>
    <t>03019167</t>
  </si>
  <si>
    <t>372</t>
  </si>
  <si>
    <t>向林友、熊道容</t>
  </si>
  <si>
    <t>03019168</t>
  </si>
  <si>
    <t>373</t>
  </si>
  <si>
    <t>2021-10-28</t>
  </si>
  <si>
    <t>范苏华、欧阳志松</t>
  </si>
  <si>
    <t>03019169</t>
  </si>
  <si>
    <t>374</t>
  </si>
  <si>
    <t>2021-11-25</t>
  </si>
  <si>
    <t>师亮</t>
  </si>
  <si>
    <t>03019170</t>
  </si>
  <si>
    <t>375</t>
  </si>
  <si>
    <t>2022-03-28</t>
  </si>
  <si>
    <t>刘兆莉、张猛</t>
  </si>
  <si>
    <t>03019171</t>
  </si>
  <si>
    <t>376</t>
  </si>
  <si>
    <t>2021-10-23</t>
  </si>
  <si>
    <t>冉统雄</t>
  </si>
  <si>
    <t>03022253</t>
  </si>
  <si>
    <t>377</t>
  </si>
  <si>
    <t>徐才</t>
  </si>
  <si>
    <t>03019173</t>
  </si>
  <si>
    <t>378</t>
  </si>
  <si>
    <t>2021-10-07</t>
  </si>
  <si>
    <t>崔云龙、刘素娟</t>
  </si>
  <si>
    <t>03019174</t>
  </si>
  <si>
    <t>379</t>
  </si>
  <si>
    <t>凌建国、王丽</t>
  </si>
  <si>
    <t>03019175</t>
  </si>
  <si>
    <t>380</t>
  </si>
  <si>
    <t>姬亚星、孙原梅</t>
  </si>
  <si>
    <t>03019176</t>
  </si>
  <si>
    <t>381</t>
  </si>
  <si>
    <t>2022-06-22</t>
  </si>
  <si>
    <t>赵波</t>
  </si>
  <si>
    <t>03022255</t>
  </si>
  <si>
    <t>382</t>
  </si>
  <si>
    <t>杨英</t>
  </si>
  <si>
    <t>03022254</t>
  </si>
  <si>
    <t>383</t>
  </si>
  <si>
    <t>邓福</t>
  </si>
  <si>
    <t>03019179</t>
  </si>
  <si>
    <t>384</t>
  </si>
  <si>
    <t>2021-12-21</t>
  </si>
  <si>
    <t>杨伦清、林厚双</t>
  </si>
  <si>
    <t>03019180</t>
  </si>
  <si>
    <t>385</t>
  </si>
  <si>
    <t>2021-10-30</t>
  </si>
  <si>
    <t>张天虎</t>
  </si>
  <si>
    <t>03019181</t>
  </si>
  <si>
    <t>386</t>
  </si>
  <si>
    <t>2023-11-23</t>
  </si>
  <si>
    <t>代抗美</t>
  </si>
  <si>
    <t>03022259</t>
  </si>
  <si>
    <t>387</t>
  </si>
  <si>
    <t>2023-08-22</t>
  </si>
  <si>
    <t>热汗古丽·吾甫尔</t>
  </si>
  <si>
    <t>03022260</t>
  </si>
  <si>
    <t>388</t>
  </si>
  <si>
    <t>2022-03-29</t>
  </si>
  <si>
    <t>严福合、刘开莲</t>
  </si>
  <si>
    <t>03019127</t>
  </si>
  <si>
    <t>389</t>
  </si>
  <si>
    <t>2022-03-27</t>
  </si>
  <si>
    <t>王学剑、张芳</t>
  </si>
  <si>
    <t>03019128</t>
  </si>
  <si>
    <t>390</t>
  </si>
  <si>
    <t>2022-06-18</t>
  </si>
  <si>
    <t>张永斌</t>
  </si>
  <si>
    <t>03019129</t>
  </si>
  <si>
    <t>391</t>
  </si>
  <si>
    <t>2022-03-17</t>
  </si>
  <si>
    <t>何增峻</t>
  </si>
  <si>
    <t>03019130</t>
  </si>
  <si>
    <t>392</t>
  </si>
  <si>
    <t>2022-04-04</t>
  </si>
  <si>
    <t>郭靖超</t>
  </si>
  <si>
    <t>03019131</t>
  </si>
  <si>
    <t>393</t>
  </si>
  <si>
    <t>2022-04-07</t>
  </si>
  <si>
    <t>柳达阳</t>
  </si>
  <si>
    <t>03022257</t>
  </si>
  <si>
    <t>394</t>
  </si>
  <si>
    <t>兰锐</t>
  </si>
  <si>
    <t>03019132</t>
  </si>
  <si>
    <t>395</t>
  </si>
  <si>
    <t>2023-02-01</t>
  </si>
  <si>
    <t>王忠娟</t>
  </si>
  <si>
    <t>03019133</t>
  </si>
  <si>
    <t>396</t>
  </si>
  <si>
    <t>2023-07-04</t>
  </si>
  <si>
    <t>田龙新</t>
  </si>
  <si>
    <t>03019134</t>
  </si>
  <si>
    <t>397</t>
  </si>
  <si>
    <t>杨成</t>
  </si>
  <si>
    <t>03019135</t>
  </si>
  <si>
    <t>398</t>
  </si>
  <si>
    <t>2023-04-03</t>
  </si>
  <si>
    <t>达宏</t>
  </si>
  <si>
    <t>03019136</t>
  </si>
  <si>
    <t>399</t>
  </si>
  <si>
    <t>2023-04-05</t>
  </si>
  <si>
    <t>史小刚</t>
  </si>
  <si>
    <t>03019137</t>
  </si>
  <si>
    <t>400</t>
  </si>
  <si>
    <t>2022-04-18</t>
  </si>
  <si>
    <t>邵乾坤、邵小晴</t>
  </si>
  <si>
    <t>03019138</t>
  </si>
  <si>
    <t>2023-02-05</t>
  </si>
  <si>
    <t>张立俊</t>
  </si>
  <si>
    <t>03019139</t>
  </si>
  <si>
    <t>罗晨</t>
  </si>
  <si>
    <t>03019140</t>
  </si>
  <si>
    <t>403</t>
  </si>
  <si>
    <t>2023-06-03</t>
  </si>
  <si>
    <t>王俊锋</t>
  </si>
  <si>
    <t>03019141</t>
  </si>
  <si>
    <t>404</t>
  </si>
  <si>
    <t>2023-12-28</t>
  </si>
  <si>
    <t>陈迎春</t>
  </si>
  <si>
    <t>03022264</t>
  </si>
  <si>
    <t>405</t>
  </si>
  <si>
    <t>2024-03-21</t>
  </si>
  <si>
    <t>王元刚</t>
  </si>
  <si>
    <t>03022273</t>
  </si>
  <si>
    <t>406</t>
  </si>
  <si>
    <t>2021-12-06</t>
  </si>
  <si>
    <t>王全伟</t>
  </si>
  <si>
    <t>03019111</t>
  </si>
  <si>
    <t>407</t>
  </si>
  <si>
    <t>杜文学</t>
  </si>
  <si>
    <t>03019115</t>
  </si>
  <si>
    <t>408</t>
  </si>
  <si>
    <t>陈娇</t>
  </si>
  <si>
    <t>03019113</t>
  </si>
  <si>
    <t>409</t>
  </si>
  <si>
    <t>龚雪</t>
  </si>
  <si>
    <t>03019114</t>
  </si>
  <si>
    <t>410</t>
  </si>
  <si>
    <t>段宝山</t>
  </si>
  <si>
    <t>03019116</t>
  </si>
  <si>
    <t>411</t>
  </si>
  <si>
    <t>2022-07-19</t>
  </si>
  <si>
    <t>吴学顺、杨新萍</t>
  </si>
  <si>
    <t>03019117</t>
  </si>
  <si>
    <t>412</t>
  </si>
  <si>
    <t>2022-05-09</t>
  </si>
  <si>
    <t>陈泽洋</t>
  </si>
  <si>
    <t>03019118</t>
  </si>
  <si>
    <t>413</t>
  </si>
  <si>
    <t>2022-01-25</t>
  </si>
  <si>
    <t>孙际涛、李甜甜</t>
  </si>
  <si>
    <t>03019119</t>
  </si>
  <si>
    <t>414</t>
  </si>
  <si>
    <t>2022-08-04</t>
  </si>
  <si>
    <t>张兰兰</t>
  </si>
  <si>
    <t>03019120</t>
  </si>
  <si>
    <t>415</t>
  </si>
  <si>
    <t>2022-12-22</t>
  </si>
  <si>
    <t>丁金玉、刘开印</t>
  </si>
  <si>
    <t>03019121</t>
  </si>
  <si>
    <t>416</t>
  </si>
  <si>
    <t>2022-05-19</t>
  </si>
  <si>
    <t>高豫疆</t>
  </si>
  <si>
    <t>03019122</t>
  </si>
  <si>
    <t>417</t>
  </si>
  <si>
    <t>2022-07-16</t>
  </si>
  <si>
    <t>王园平、李疆蜀</t>
  </si>
  <si>
    <t>03019123</t>
  </si>
  <si>
    <t>418</t>
  </si>
  <si>
    <t>2022-06-24</t>
  </si>
  <si>
    <t>李文平</t>
  </si>
  <si>
    <t>03019124</t>
  </si>
  <si>
    <t>419</t>
  </si>
  <si>
    <t>王桂萍、郭丛山</t>
  </si>
  <si>
    <t>03019125</t>
  </si>
  <si>
    <t>420</t>
  </si>
  <si>
    <t>2023-09-22</t>
  </si>
  <si>
    <t>赵延鹏</t>
  </si>
  <si>
    <t>01537202</t>
  </si>
  <si>
    <t>421</t>
  </si>
  <si>
    <t>2022-06-10</t>
  </si>
  <si>
    <t>陈开瑞</t>
  </si>
  <si>
    <t>03019126</t>
  </si>
  <si>
    <t>422</t>
  </si>
  <si>
    <t>2023-10-01</t>
  </si>
  <si>
    <t>李小强</t>
  </si>
  <si>
    <t>01537193</t>
  </si>
  <si>
    <t>423</t>
  </si>
  <si>
    <t>2024-04-08</t>
  </si>
  <si>
    <t>曾光熙</t>
  </si>
  <si>
    <t>24652000000017773413</t>
  </si>
  <si>
    <t>424</t>
  </si>
  <si>
    <t>2022-12-17</t>
  </si>
  <si>
    <t>余小兵、杨柳霞</t>
  </si>
  <si>
    <t>03019071</t>
  </si>
  <si>
    <t>425</t>
  </si>
  <si>
    <t>2022-06-02</t>
  </si>
  <si>
    <t>段旭东</t>
  </si>
  <si>
    <t>03019072</t>
  </si>
  <si>
    <t>426</t>
  </si>
  <si>
    <t>鞠鸿锐</t>
  </si>
  <si>
    <t>03019073</t>
  </si>
  <si>
    <t>427</t>
  </si>
  <si>
    <t>2022-05-21</t>
  </si>
  <si>
    <t>王旭强</t>
  </si>
  <si>
    <t>03019074</t>
  </si>
  <si>
    <t>428</t>
  </si>
  <si>
    <t>2023-09-11</t>
  </si>
  <si>
    <t>周豪</t>
  </si>
  <si>
    <t>03019075</t>
  </si>
  <si>
    <t>429</t>
  </si>
  <si>
    <t>余楠</t>
  </si>
  <si>
    <t>03019076</t>
  </si>
  <si>
    <t>430</t>
  </si>
  <si>
    <t>李安、李璐璐</t>
  </si>
  <si>
    <t>03019077</t>
  </si>
  <si>
    <t>431</t>
  </si>
  <si>
    <t>2023-03-09</t>
  </si>
  <si>
    <t>刘天坤</t>
  </si>
  <si>
    <t>03019078</t>
  </si>
  <si>
    <t>432</t>
  </si>
  <si>
    <t>王晓飞</t>
  </si>
  <si>
    <t>03019079</t>
  </si>
  <si>
    <t>433</t>
  </si>
  <si>
    <t>2023-06-08</t>
  </si>
  <si>
    <t>赵杰</t>
  </si>
  <si>
    <t>03019080</t>
  </si>
  <si>
    <t>434</t>
  </si>
  <si>
    <t>郭冬冬</t>
  </si>
  <si>
    <t>03019081</t>
  </si>
  <si>
    <t>435</t>
  </si>
  <si>
    <t>2022-05-13</t>
  </si>
  <si>
    <t>陶连江</t>
  </si>
  <si>
    <t>03019082</t>
  </si>
  <si>
    <t>436</t>
  </si>
  <si>
    <t>楚松林</t>
  </si>
  <si>
    <t>03019083</t>
  </si>
  <si>
    <t>437</t>
  </si>
  <si>
    <t>2022-05-01</t>
  </si>
  <si>
    <t>李虎</t>
  </si>
  <si>
    <t>03019084</t>
  </si>
  <si>
    <t>438</t>
  </si>
  <si>
    <t>2023-07-20</t>
  </si>
  <si>
    <t>赵学智</t>
  </si>
  <si>
    <t>03019085</t>
  </si>
  <si>
    <t>439</t>
  </si>
  <si>
    <t>2023-07-17</t>
  </si>
  <si>
    <t>张敬亮</t>
  </si>
  <si>
    <t>03019086</t>
  </si>
  <si>
    <t>440</t>
  </si>
  <si>
    <t>441</t>
  </si>
  <si>
    <t>20240003796</t>
  </si>
  <si>
    <t>谢涛</t>
  </si>
  <si>
    <t>24652000000035641109</t>
  </si>
  <si>
    <t>442</t>
  </si>
  <si>
    <t>2021-12-30</t>
  </si>
  <si>
    <t>张彦龙</t>
  </si>
  <si>
    <t>03019055</t>
  </si>
  <si>
    <t>443</t>
  </si>
  <si>
    <t>2023-03-16</t>
  </si>
  <si>
    <t>郭宏阳</t>
  </si>
  <si>
    <t>03019056</t>
  </si>
  <si>
    <t>444</t>
  </si>
  <si>
    <t>2023-01-08</t>
  </si>
  <si>
    <t>李昌昊</t>
  </si>
  <si>
    <t>03019057</t>
  </si>
  <si>
    <t>445</t>
  </si>
  <si>
    <t>2022-04-27</t>
  </si>
  <si>
    <t>罗辰</t>
  </si>
  <si>
    <t>03019058</t>
  </si>
  <si>
    <t>446</t>
  </si>
  <si>
    <t>周任翔</t>
  </si>
  <si>
    <t>03019059</t>
  </si>
  <si>
    <t>447</t>
  </si>
  <si>
    <t>2022-05-03</t>
  </si>
  <si>
    <t>鲍羽剑</t>
  </si>
  <si>
    <t>03019060</t>
  </si>
  <si>
    <t>448</t>
  </si>
  <si>
    <t>潘冬</t>
  </si>
  <si>
    <t>03019061</t>
  </si>
  <si>
    <t>449</t>
  </si>
  <si>
    <t>祝睿、李靖</t>
  </si>
  <si>
    <t>03019062</t>
  </si>
  <si>
    <t>450</t>
  </si>
  <si>
    <t>付言、彭蕊</t>
  </si>
  <si>
    <t>03019063</t>
  </si>
  <si>
    <t>451</t>
  </si>
  <si>
    <t>刘军代、刘玉英</t>
  </si>
  <si>
    <t>03019064</t>
  </si>
  <si>
    <t>452</t>
  </si>
  <si>
    <t>2022-03-19</t>
  </si>
  <si>
    <t>冯帆、周明洁</t>
  </si>
  <si>
    <t>03019065</t>
  </si>
  <si>
    <t>453</t>
  </si>
  <si>
    <t>蔡冲冲</t>
  </si>
  <si>
    <t>03019066</t>
  </si>
  <si>
    <t>454</t>
  </si>
  <si>
    <t>谭智仁</t>
  </si>
  <si>
    <t>03019067</t>
  </si>
  <si>
    <t>455</t>
  </si>
  <si>
    <t>姜军霞、范筱宇</t>
  </si>
  <si>
    <t>03019068</t>
  </si>
  <si>
    <t>456</t>
  </si>
  <si>
    <t>罗海林、谭小燕</t>
  </si>
  <si>
    <t>03019069</t>
  </si>
  <si>
    <t>457</t>
  </si>
  <si>
    <t>王帆</t>
  </si>
  <si>
    <t>03019070</t>
  </si>
  <si>
    <t>458</t>
  </si>
  <si>
    <t>2022-12-14</t>
  </si>
  <si>
    <t>马淼</t>
  </si>
  <si>
    <t>01500664</t>
  </si>
  <si>
    <t>459</t>
  </si>
  <si>
    <t>2023-11-17</t>
  </si>
  <si>
    <t>任红</t>
  </si>
  <si>
    <t>03022258</t>
  </si>
  <si>
    <t>460</t>
  </si>
  <si>
    <t>2021-03-17</t>
  </si>
  <si>
    <t>董飞</t>
  </si>
  <si>
    <t>01537079</t>
  </si>
  <si>
    <t>461</t>
  </si>
  <si>
    <t>2021-05-15</t>
  </si>
  <si>
    <t>唐亮</t>
  </si>
  <si>
    <t>01537116</t>
  </si>
  <si>
    <t>462</t>
  </si>
  <si>
    <t>2021-05-11</t>
  </si>
  <si>
    <t>刘葛、宋秀莲</t>
  </si>
  <si>
    <t>01537080</t>
  </si>
  <si>
    <t>463</t>
  </si>
  <si>
    <t>2021-03-24</t>
  </si>
  <si>
    <t>张晓燕、潘栋胜</t>
  </si>
  <si>
    <t>09178450</t>
  </si>
  <si>
    <t>464</t>
  </si>
  <si>
    <t>2021-04-10</t>
  </si>
  <si>
    <t>程军生</t>
  </si>
  <si>
    <t>01500568</t>
  </si>
  <si>
    <t>465</t>
  </si>
  <si>
    <t>罗雄</t>
  </si>
  <si>
    <t>01537081</t>
  </si>
  <si>
    <t>466</t>
  </si>
  <si>
    <t>2021-04-19</t>
  </si>
  <si>
    <t>李双喜、李素红</t>
  </si>
  <si>
    <t>467</t>
  </si>
  <si>
    <t>张璐、王治昌</t>
  </si>
  <si>
    <t>01537112</t>
  </si>
  <si>
    <t>468</t>
  </si>
  <si>
    <t>李晓东、邓倩倩</t>
  </si>
  <si>
    <t>01537083</t>
  </si>
  <si>
    <t>469</t>
  </si>
  <si>
    <t>刘正超</t>
  </si>
  <si>
    <t>01500526</t>
  </si>
  <si>
    <t>470</t>
  </si>
  <si>
    <t>2021-08-17</t>
  </si>
  <si>
    <t>侯建勇</t>
  </si>
  <si>
    <t>01500661</t>
  </si>
  <si>
    <t>471</t>
  </si>
  <si>
    <t>裴蕾</t>
  </si>
  <si>
    <t>01500539</t>
  </si>
  <si>
    <t>472</t>
  </si>
  <si>
    <t>闫莉、韩志江</t>
  </si>
  <si>
    <t>01537084</t>
  </si>
  <si>
    <t>473</t>
  </si>
  <si>
    <t>初圣民</t>
  </si>
  <si>
    <t>01537085</t>
  </si>
  <si>
    <t>474</t>
  </si>
  <si>
    <t>沈子博</t>
  </si>
  <si>
    <t>01537086</t>
  </si>
  <si>
    <t>475</t>
  </si>
  <si>
    <t>2021-04-04</t>
  </si>
  <si>
    <t>李芳</t>
  </si>
  <si>
    <t>01537087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</si>
  <si>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</si>
  <si>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</si>
  <si>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</si>
  <si>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</si>
  <si>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</si>
  <si>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</si>
  <si>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</si>
  <si>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</si>
  <si>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</si>
  <si>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</si>
  <si>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</si>
  <si>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王帅</t>
  </si>
  <si>
    <t>01537088</t>
  </si>
  <si>
    <t>487</t>
  </si>
  <si>
    <t>岳红洲、刘新花</t>
  </si>
  <si>
    <t>01537089</t>
  </si>
  <si>
    <t>488</t>
  </si>
  <si>
    <t>魏强国</t>
  </si>
  <si>
    <t>01537090</t>
  </si>
  <si>
    <t>489</t>
  </si>
  <si>
    <t>2021-08-05</t>
  </si>
  <si>
    <t>周建任</t>
  </si>
  <si>
    <t>01537091</t>
  </si>
  <si>
    <t>490</t>
  </si>
  <si>
    <t>2023-09-02</t>
  </si>
  <si>
    <t>魏刚</t>
  </si>
  <si>
    <t>01537186</t>
  </si>
  <si>
    <t>491</t>
  </si>
  <si>
    <t>王诗瑶</t>
  </si>
  <si>
    <t>01537092</t>
  </si>
  <si>
    <t>492</t>
  </si>
  <si>
    <t>2021-05-08</t>
  </si>
  <si>
    <t>赵磊</t>
  </si>
  <si>
    <t>01537093</t>
  </si>
  <si>
    <t>493</t>
  </si>
  <si>
    <t>2021-03-08</t>
  </si>
  <si>
    <t>彭江、漆艳丽</t>
  </si>
  <si>
    <t>01537094</t>
  </si>
  <si>
    <t>494</t>
  </si>
  <si>
    <t>2021-03-12</t>
  </si>
  <si>
    <t>赵子腱</t>
  </si>
  <si>
    <t>01537095</t>
  </si>
  <si>
    <t>495</t>
  </si>
  <si>
    <t>2021-03-10</t>
  </si>
  <si>
    <t>张中宇</t>
  </si>
  <si>
    <t>01537096</t>
  </si>
  <si>
    <t>496</t>
  </si>
  <si>
    <t>2021-05-02</t>
  </si>
  <si>
    <t>李育仁</t>
  </si>
  <si>
    <t>01500562</t>
  </si>
  <si>
    <t>497</t>
  </si>
  <si>
    <t>朱瑞峰</t>
  </si>
  <si>
    <t>01500573</t>
  </si>
  <si>
    <t>498</t>
  </si>
  <si>
    <t>2021-03-06</t>
  </si>
  <si>
    <t>张强、罗丽红</t>
  </si>
  <si>
    <t>01537097</t>
  </si>
  <si>
    <t>499</t>
  </si>
  <si>
    <t>2021-02-03</t>
  </si>
  <si>
    <t>闵昌雄</t>
  </si>
  <si>
    <t>01500554</t>
  </si>
  <si>
    <t>500</t>
  </si>
  <si>
    <t>2021-04-07</t>
  </si>
  <si>
    <t>岳伟伟</t>
  </si>
  <si>
    <t>01537098</t>
  </si>
  <si>
    <t>2020-12-14</t>
  </si>
  <si>
    <t>张兆远</t>
  </si>
  <si>
    <t>01537099</t>
  </si>
  <si>
    <t>2021-05-14</t>
  </si>
  <si>
    <t>鲁春燕、蒋彬</t>
  </si>
  <si>
    <t>01537100</t>
  </si>
  <si>
    <t>503</t>
  </si>
  <si>
    <t>向建洲</t>
  </si>
  <si>
    <t>01537101</t>
  </si>
  <si>
    <t>504</t>
  </si>
  <si>
    <t>朱成治</t>
  </si>
  <si>
    <t>01537102</t>
  </si>
  <si>
    <t>505</t>
  </si>
  <si>
    <t>赵海鹏</t>
  </si>
  <si>
    <t>01537103</t>
  </si>
  <si>
    <t>506</t>
  </si>
  <si>
    <t>2021-04-20</t>
  </si>
  <si>
    <t>梁川</t>
  </si>
  <si>
    <t>01537104</t>
  </si>
  <si>
    <t>507</t>
  </si>
  <si>
    <t>2021-02-24</t>
  </si>
  <si>
    <t>杜宇豪</t>
  </si>
  <si>
    <t>01537105</t>
  </si>
  <si>
    <t>508</t>
  </si>
  <si>
    <t>郭星晨</t>
  </si>
  <si>
    <t>01537106</t>
  </si>
  <si>
    <t>509</t>
  </si>
  <si>
    <t>张建成、李新娥</t>
  </si>
  <si>
    <t>01537107</t>
  </si>
  <si>
    <t>510</t>
  </si>
  <si>
    <t>2021-09-28</t>
  </si>
  <si>
    <t>周生辉</t>
  </si>
  <si>
    <t>01537108</t>
  </si>
  <si>
    <t>511</t>
  </si>
  <si>
    <t>吴成</t>
  </si>
  <si>
    <t>01537109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</si>
  <si>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</si>
  <si>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</si>
  <si>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</si>
  <si>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</si>
  <si>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</si>
  <si>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</si>
  <si>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</si>
  <si>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</si>
  <si>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</si>
  <si>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</si>
  <si>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</si>
  <si>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社区101</t>
  </si>
  <si>
    <t>其他非营业性房产</t>
  </si>
  <si>
    <t>社区用房</t>
  </si>
  <si>
    <t>523</t>
  </si>
  <si>
    <t>社区201</t>
  </si>
  <si>
    <t>524</t>
  </si>
  <si>
    <t>社区301</t>
  </si>
  <si>
    <t>525</t>
  </si>
  <si>
    <t>社区401</t>
  </si>
  <si>
    <t>526</t>
  </si>
  <si>
    <t>幼儿园-101</t>
  </si>
  <si>
    <t>幼儿园</t>
  </si>
  <si>
    <t>527</t>
  </si>
  <si>
    <t>528</t>
  </si>
  <si>
    <t>529</t>
  </si>
  <si>
    <t>地下人防01</t>
  </si>
  <si>
    <t>人防设施</t>
  </si>
  <si>
    <t>地下人防02</t>
  </si>
  <si>
    <r>
      <rPr>
        <sz val="16"/>
        <rFont val="方正小标宋简体"/>
        <charset val="134"/>
      </rPr>
      <t>T23210</t>
    </r>
    <r>
      <rPr>
        <sz val="16"/>
        <rFont val="微软雅黑"/>
        <charset val="134"/>
      </rPr>
      <t>附表</t>
    </r>
    <r>
      <rPr>
        <sz val="16"/>
        <rFont val="方正小标宋简体"/>
        <charset val="134"/>
      </rPr>
      <t>7-</t>
    </r>
    <r>
      <rPr>
        <sz val="16"/>
        <rFont val="微软雅黑"/>
        <charset val="134"/>
      </rPr>
      <t>扣除项目明细采集底稿</t>
    </r>
  </si>
  <si>
    <t>*记账日期</t>
  </si>
  <si>
    <t>*记账凭证号码</t>
  </si>
  <si>
    <t>*科目名称</t>
  </si>
  <si>
    <t>*二级科目名称</t>
  </si>
  <si>
    <t>内容摘要</t>
  </si>
  <si>
    <t>合同编号</t>
  </si>
  <si>
    <t>合同名称</t>
  </si>
  <si>
    <t>合同类别</t>
  </si>
  <si>
    <t>收款单位</t>
  </si>
  <si>
    <t>*凭据类型</t>
  </si>
  <si>
    <t>发票(凭据)代码</t>
  </si>
  <si>
    <t>发票(凭据)号码</t>
  </si>
  <si>
    <t>*发票(凭据)金额</t>
  </si>
  <si>
    <t>*付款金额</t>
  </si>
  <si>
    <t>*记账金额</t>
  </si>
  <si>
    <t>申报调整金额</t>
  </si>
  <si>
    <t>*申报扣除的记账金额</t>
  </si>
  <si>
    <t>分摊至本项目比例</t>
  </si>
  <si>
    <t>*本项目扣除金额</t>
  </si>
  <si>
    <t>*成本对象类型</t>
  </si>
  <si>
    <t>*普通住宅分摊金额</t>
  </si>
  <si>
    <t>*非普通住宅分摊金额</t>
  </si>
  <si>
    <t>*其他类型房产分摊金额</t>
  </si>
  <si>
    <t>*分摊方法</t>
  </si>
  <si>
    <t>分摊方法说明</t>
  </si>
  <si>
    <t>*是否可加计扣除</t>
  </si>
  <si>
    <t>17=15+16</t>
  </si>
  <si>
    <t>19=17*18</t>
  </si>
  <si>
    <t>23=19-22-24</t>
  </si>
  <si>
    <t>0066</t>
  </si>
  <si>
    <t>土地征用及拆迁补偿费</t>
  </si>
  <si>
    <t>土地征用费用</t>
  </si>
  <si>
    <t>调2014年3月42#凭证</t>
  </si>
  <si>
    <t>CQ-001</t>
  </si>
  <si>
    <t>其他凭据</t>
  </si>
  <si>
    <t>可加计</t>
  </si>
  <si>
    <t>调2014年8月56#凭证</t>
  </si>
  <si>
    <t>调2014年8月84#凭证</t>
  </si>
  <si>
    <t>调2014年8月111#凭证</t>
  </si>
  <si>
    <t>调2014年8月156#凭证</t>
  </si>
  <si>
    <t>调2014年9月60#凭证</t>
  </si>
  <si>
    <t>调2014年9月126#凭证</t>
  </si>
  <si>
    <t>其他土地征用及拆迁补偿费</t>
  </si>
  <si>
    <t>调2015年6月87#凭证</t>
  </si>
  <si>
    <t>0009</t>
  </si>
  <si>
    <t>公共配套设施费</t>
  </si>
  <si>
    <t>派出所用房费用</t>
  </si>
  <si>
    <t>警务室劳务费</t>
  </si>
  <si>
    <t>崔红卫</t>
  </si>
  <si>
    <t>增值税普通发票</t>
  </si>
  <si>
    <t>065002100111</t>
  </si>
  <si>
    <t>03791310</t>
  </si>
  <si>
    <t>前期工程费</t>
  </si>
  <si>
    <t>设计费用</t>
  </si>
  <si>
    <t>沁春锦苑设计费</t>
  </si>
  <si>
    <t>其他合同-36</t>
  </si>
  <si>
    <t>增值税专用发票</t>
  </si>
  <si>
    <t>00436471</t>
  </si>
  <si>
    <t>已核实</t>
  </si>
  <si>
    <t>00436472</t>
  </si>
  <si>
    <t>00436473</t>
  </si>
  <si>
    <t>00436474</t>
  </si>
  <si>
    <t>00436475</t>
  </si>
  <si>
    <t>00436476</t>
  </si>
  <si>
    <t>0006</t>
  </si>
  <si>
    <t>杜鹃河道路设计费</t>
  </si>
  <si>
    <t>其他合同-41</t>
  </si>
  <si>
    <t>3400182130</t>
  </si>
  <si>
    <t>10976911</t>
  </si>
  <si>
    <t>0023</t>
  </si>
  <si>
    <t>规划费用</t>
  </si>
  <si>
    <t>预付设计费</t>
  </si>
  <si>
    <t>JC-GW-01</t>
  </si>
  <si>
    <t>6500182130</t>
  </si>
  <si>
    <t>02900087</t>
  </si>
  <si>
    <t>已核对</t>
  </si>
  <si>
    <t>0065</t>
  </si>
  <si>
    <t>6500181130；6500162130</t>
  </si>
  <si>
    <t>00054906；
00054904；
00054903；
03888084</t>
  </si>
  <si>
    <t>0060</t>
  </si>
  <si>
    <t>00302867;00302866</t>
  </si>
  <si>
    <t>0002</t>
  </si>
  <si>
    <t>44#小区土地评估费</t>
  </si>
  <si>
    <t>新疆兆新房产土地评估有限公司巴州分公司</t>
  </si>
  <si>
    <t>05192668</t>
  </si>
  <si>
    <t>0036</t>
  </si>
  <si>
    <t>基础设施费</t>
  </si>
  <si>
    <t>供水工程支出</t>
  </si>
  <si>
    <t>沁春锦苑自来水接口</t>
  </si>
  <si>
    <t>其他合同-29</t>
  </si>
  <si>
    <t>6500191130</t>
  </si>
  <si>
    <t>01532016</t>
  </si>
  <si>
    <t>绿化费用</t>
  </si>
  <si>
    <t>沁春锦苑景观廊架</t>
  </si>
  <si>
    <t>JC-LH-20</t>
  </si>
  <si>
    <t>01958676</t>
  </si>
  <si>
    <t>0078</t>
  </si>
  <si>
    <t>景观石材</t>
  </si>
  <si>
    <t>其他合同-65</t>
  </si>
  <si>
    <t>03755481</t>
  </si>
  <si>
    <t>0102</t>
  </si>
  <si>
    <t>原发票作废重新开具</t>
  </si>
  <si>
    <t>JC-LH-04</t>
  </si>
  <si>
    <t>6500181130</t>
  </si>
  <si>
    <t>00125673</t>
  </si>
  <si>
    <t>00125671</t>
  </si>
  <si>
    <t>00125672</t>
  </si>
  <si>
    <t>01282186</t>
  </si>
  <si>
    <t>0027</t>
  </si>
  <si>
    <t>景观亮华</t>
  </si>
  <si>
    <t>JC-LH-17</t>
  </si>
  <si>
    <t>07341165</t>
  </si>
  <si>
    <t>0048</t>
  </si>
  <si>
    <t>石材雕刻</t>
  </si>
  <si>
    <t>JC-LH-05</t>
  </si>
  <si>
    <t>1300191130</t>
  </si>
  <si>
    <t>18370133</t>
  </si>
  <si>
    <t>18370132</t>
  </si>
  <si>
    <t>18370131</t>
  </si>
  <si>
    <t>JC-LH-06</t>
  </si>
  <si>
    <t>18370130</t>
  </si>
  <si>
    <t>18370134</t>
  </si>
  <si>
    <t>0085</t>
  </si>
  <si>
    <t>沁春锦苑大门景观防水</t>
  </si>
  <si>
    <t>巴州坤霸商贸有限公司</t>
  </si>
  <si>
    <t>00067027</t>
  </si>
  <si>
    <t>开发小区内道路工程支出</t>
  </si>
  <si>
    <t>材料</t>
  </si>
  <si>
    <t>库尔勒四季红五金胶业批发部</t>
  </si>
  <si>
    <t>0109</t>
  </si>
  <si>
    <t>景观瓷砖</t>
  </si>
  <si>
    <t>库尔勒经济技术开发区罗马利奥瓷砖专卖店</t>
  </si>
  <si>
    <t>0046</t>
  </si>
  <si>
    <t>廊架</t>
  </si>
  <si>
    <t>01684501</t>
  </si>
  <si>
    <t>0062</t>
  </si>
  <si>
    <t>黑冰花石材</t>
  </si>
  <si>
    <t>库尔勒新聚石材经销部</t>
  </si>
  <si>
    <t>02217356</t>
  </si>
  <si>
    <t>0064</t>
  </si>
  <si>
    <t>水下彩灯</t>
  </si>
  <si>
    <t>乌鲁木齐市双龙园林喷泉水景艺术有限公司</t>
  </si>
  <si>
    <t>其他设施工程发生的支出</t>
  </si>
  <si>
    <t>沁春锦苑围栏维修</t>
  </si>
  <si>
    <t>62451348</t>
  </si>
  <si>
    <t>0094</t>
  </si>
  <si>
    <t>18370135</t>
  </si>
  <si>
    <t>2020-03-31</t>
  </si>
  <si>
    <t>记 - 54</t>
  </si>
  <si>
    <t>照明工程支出</t>
  </si>
  <si>
    <t>3-23付巴州青橄榄沁春锦苑围栏维修款</t>
  </si>
  <si>
    <t>62451359</t>
  </si>
  <si>
    <t>2020-04-30</t>
  </si>
  <si>
    <t>记 - 169</t>
  </si>
  <si>
    <t>4-28大漠林海发票到</t>
  </si>
  <si>
    <t>03285814</t>
  </si>
  <si>
    <t>2020-06-10</t>
  </si>
  <si>
    <t>记 - 66</t>
  </si>
  <si>
    <t>6-9付益诚沁春锦苑交通分析规划图</t>
  </si>
  <si>
    <t>新疆益诚开拓空间规划建筑设计研究院有限公司</t>
  </si>
  <si>
    <t>03815930</t>
  </si>
  <si>
    <t>2020-06-19</t>
  </si>
  <si>
    <t>记 - 158</t>
  </si>
  <si>
    <t>6-23预付安徽宏泰杜鹃路设计费</t>
  </si>
  <si>
    <t>记 - 195</t>
  </si>
  <si>
    <t>6-30付昌源水务供水管道安装</t>
  </si>
  <si>
    <t>03744204</t>
  </si>
  <si>
    <t>2020-07-07</t>
  </si>
  <si>
    <t>记 - 30</t>
  </si>
  <si>
    <t>地下人防设施费用</t>
  </si>
  <si>
    <t>7-7预付河南省人防沁春锦苑三期人防设计费</t>
  </si>
  <si>
    <t>GG-RFCK-03</t>
  </si>
  <si>
    <t>05921547</t>
  </si>
  <si>
    <t>2020-07-15</t>
  </si>
  <si>
    <t>记 - 68</t>
  </si>
  <si>
    <t>排污工程支出</t>
  </si>
  <si>
    <t>7-14付河北阔龙泵款</t>
  </si>
  <si>
    <t>JC-QT-15</t>
  </si>
  <si>
    <t>1300193130</t>
  </si>
  <si>
    <t>16879747</t>
  </si>
  <si>
    <t>2020-07-21</t>
  </si>
  <si>
    <t>记 - 97</t>
  </si>
  <si>
    <t>7-20付成都锦胜雾森喷雾设备款</t>
  </si>
  <si>
    <t>JC-LH-01</t>
  </si>
  <si>
    <t>09828941</t>
  </si>
  <si>
    <t>记 - 113</t>
  </si>
  <si>
    <t>7-22付坚乐美工程款（大门钢架）</t>
  </si>
  <si>
    <t>其他合同-61</t>
  </si>
  <si>
    <t>03794661；03794660</t>
  </si>
  <si>
    <t>2020-07-23</t>
  </si>
  <si>
    <t>记 - 121</t>
  </si>
  <si>
    <t>7-23f付李林购沁春锦苑景观雾化装置使用电缆</t>
  </si>
  <si>
    <t>其他合同-14</t>
  </si>
  <si>
    <t>14885917</t>
  </si>
  <si>
    <t>2020-09-30</t>
  </si>
  <si>
    <t>记 - 464</t>
  </si>
  <si>
    <t>9-28巴州四通沁春锦苑大门人员通行系统发票到</t>
  </si>
  <si>
    <t>JC-QT-07</t>
  </si>
  <si>
    <t>01594493</t>
  </si>
  <si>
    <t>2020-10-12</t>
  </si>
  <si>
    <t>记 - 33</t>
  </si>
  <si>
    <t>10-9预付新疆新城建工程设计三期人防审图费</t>
  </si>
  <si>
    <t>其他合同-08</t>
  </si>
  <si>
    <t>07695805；07695806</t>
  </si>
  <si>
    <t>已核实，补充图纸</t>
  </si>
  <si>
    <t>2020-10-15</t>
  </si>
  <si>
    <t>记 - 73</t>
  </si>
  <si>
    <t>10-15付沁春锦苑一期壁画款</t>
  </si>
  <si>
    <t>库尔勒金凤凰艺术培训中心</t>
  </si>
  <si>
    <t>2020-10-26</t>
  </si>
  <si>
    <t>记 - 189</t>
  </si>
  <si>
    <t>10-26付库尔勒市金凤凰艺术培训中心样板房装修壁画款</t>
  </si>
  <si>
    <t>2020-10-31</t>
  </si>
  <si>
    <t>记- 242</t>
  </si>
  <si>
    <t>10-20和禹源生态水土保持方案服务费发票到</t>
  </si>
  <si>
    <t>Q-ST-01</t>
  </si>
  <si>
    <t>07542535</t>
  </si>
  <si>
    <t>已核实，需要编制报告</t>
  </si>
  <si>
    <t>2020-11-06</t>
  </si>
  <si>
    <t>记 - 31</t>
  </si>
  <si>
    <t>11-05支付库尔勒市金凤凰壁画款（样板房装修）</t>
  </si>
  <si>
    <t>2020-11-18</t>
  </si>
  <si>
    <t>记 - 99</t>
  </si>
  <si>
    <t>11-16预付河南省人防沁春锦苑地下室设计费</t>
  </si>
  <si>
    <t>00430004</t>
  </si>
  <si>
    <t>2020-11-27</t>
  </si>
  <si>
    <t>记 - 202</t>
  </si>
  <si>
    <t>七通一平支出</t>
  </si>
  <si>
    <t>11-27支付巴州永诚环境检测费</t>
  </si>
  <si>
    <t>其他合同-60</t>
  </si>
  <si>
    <t>已核实开发费用</t>
  </si>
  <si>
    <t>记 - 79</t>
  </si>
  <si>
    <t>勘探费用</t>
  </si>
  <si>
    <t>12-07核工业二一六大队技术发票到</t>
  </si>
  <si>
    <t>JC-LS-02</t>
  </si>
  <si>
    <t>05989691</t>
  </si>
  <si>
    <t>2020-12-17</t>
  </si>
  <si>
    <t>记 - 182</t>
  </si>
  <si>
    <t>12-08上海坤喆项目咨询发票到</t>
  </si>
  <si>
    <t>JC-LS-04</t>
  </si>
  <si>
    <t>031001900204</t>
  </si>
  <si>
    <t>57133774；
57133773；
57133772；
57133771；
57133770；
57133769；
57133768；
57133767；</t>
  </si>
  <si>
    <t>记 - 183</t>
  </si>
  <si>
    <t>幼儿园费用</t>
  </si>
  <si>
    <t>12-14新疆佳联筑创沁春景苑技术服务发票到</t>
  </si>
  <si>
    <t>JC-LS-03</t>
  </si>
  <si>
    <t>00925937</t>
  </si>
  <si>
    <t>2021-01-29</t>
  </si>
  <si>
    <t>记 - 206</t>
  </si>
  <si>
    <t>其他非营业性房产费用</t>
  </si>
  <si>
    <t>1-13库尔勒天业钢结构停车棚发票到</t>
  </si>
  <si>
    <t>JC-CP-02</t>
  </si>
  <si>
    <t>00034793</t>
  </si>
  <si>
    <t>记 - 164</t>
  </si>
  <si>
    <t>2-27通力幼儿园、36#楼工程款发票到</t>
  </si>
  <si>
    <t>JZ-ZT-03-01</t>
  </si>
  <si>
    <t>09713904</t>
  </si>
  <si>
    <t>二期按比例扣除275029.55</t>
  </si>
  <si>
    <t>记 - 109</t>
  </si>
  <si>
    <t>水文费用</t>
  </si>
  <si>
    <t>3-17补记1月8号中城科发票到</t>
  </si>
  <si>
    <t>JC-LS-01</t>
  </si>
  <si>
    <t>2021-04-14</t>
  </si>
  <si>
    <t>记 - 89</t>
  </si>
  <si>
    <t>4-13预付新疆巨安人防门款</t>
  </si>
  <si>
    <t>GG-RFCK-02</t>
  </si>
  <si>
    <t>03640081</t>
  </si>
  <si>
    <t>2021-04-29</t>
  </si>
  <si>
    <t>记 - 244</t>
  </si>
  <si>
    <t>4-29预付通力31#及36#楼工程款</t>
  </si>
  <si>
    <t>00479443</t>
  </si>
  <si>
    <t>二期100%扣除133030.28</t>
  </si>
  <si>
    <t>记 - 131</t>
  </si>
  <si>
    <t>7-15预付新疆益诚设计费</t>
  </si>
  <si>
    <t>00577641</t>
  </si>
  <si>
    <t>2021-09-03</t>
  </si>
  <si>
    <t>记 - 12</t>
  </si>
  <si>
    <t>9-1收到和硕县兴隆石材发票</t>
  </si>
  <si>
    <t>JC-DL-01</t>
  </si>
  <si>
    <t>6500203130</t>
  </si>
  <si>
    <t>05629544;05629545;</t>
  </si>
  <si>
    <t>05629546;05629547</t>
  </si>
  <si>
    <t>2021-09-16</t>
  </si>
  <si>
    <t>记 - 118</t>
  </si>
  <si>
    <t>9-14坚乐美景观廊架发票到</t>
  </si>
  <si>
    <t>00740294;00740295</t>
  </si>
  <si>
    <t>2021-09-17</t>
  </si>
  <si>
    <t>记 - 135</t>
  </si>
  <si>
    <t>非机动车库（场）费用</t>
  </si>
  <si>
    <t>9-17支付坚乐美35#楼东侧停车棚工程款</t>
  </si>
  <si>
    <t>JC-CP-01</t>
  </si>
  <si>
    <t>00740293</t>
  </si>
  <si>
    <t>记 - 39</t>
  </si>
  <si>
    <t>11-08大漠林海10月18日开具沁春锦苑设计发票到</t>
  </si>
  <si>
    <t>01939602</t>
  </si>
  <si>
    <t>2021-11-29</t>
  </si>
  <si>
    <t>记 - 170</t>
  </si>
  <si>
    <t>居委会用房费用</t>
  </si>
  <si>
    <t>11-25泰丰线缆发票到</t>
  </si>
  <si>
    <t>JC-DL-03</t>
  </si>
  <si>
    <t>1300203130</t>
  </si>
  <si>
    <t>08919735</t>
  </si>
  <si>
    <t>2021-12-03</t>
  </si>
  <si>
    <t>记 - 22</t>
  </si>
  <si>
    <t>12-02南天城建35#楼、31、36#楼天然气安装工程款发票到</t>
  </si>
  <si>
    <t>JC-Q-5-01</t>
  </si>
  <si>
    <t>05858994</t>
  </si>
  <si>
    <t>2021-12-07</t>
  </si>
  <si>
    <t>记 - 50</t>
  </si>
  <si>
    <t>12-07预付佳联筑创沁春锦苑IBM服务费</t>
  </si>
  <si>
    <t>6500201160</t>
  </si>
  <si>
    <t>00560762</t>
  </si>
  <si>
    <t>2021-12-28</t>
  </si>
  <si>
    <t>记 - 216</t>
  </si>
  <si>
    <t>12-28泰丰电缆发票开具</t>
  </si>
  <si>
    <t>1300213130</t>
  </si>
  <si>
    <t>16286243</t>
  </si>
  <si>
    <t>2021-12-29</t>
  </si>
  <si>
    <t>记 - 218</t>
  </si>
  <si>
    <t>12-29通力股份4-11、16、17#楼及幼儿园景观绿化工程发票到</t>
  </si>
  <si>
    <t>JC-LH-16-1</t>
  </si>
  <si>
    <t>02506981</t>
  </si>
  <si>
    <t>二期100%扣除420711.93</t>
  </si>
  <si>
    <t>2022/1/13</t>
  </si>
  <si>
    <t>记 - 45</t>
  </si>
  <si>
    <t>11-13华汇春和景苑幼儿园电梯安装发票到</t>
  </si>
  <si>
    <t>JZ-DT-04</t>
  </si>
  <si>
    <t>05931754</t>
  </si>
  <si>
    <t>2022-01-22</t>
  </si>
  <si>
    <t>记 - 100</t>
  </si>
  <si>
    <t>1-15大漠林海设计费发票到</t>
  </si>
  <si>
    <t>03939615</t>
  </si>
  <si>
    <t>记 - 115</t>
  </si>
  <si>
    <t>1-21支付昌源水务水表安装款</t>
  </si>
  <si>
    <t>05882025</t>
  </si>
  <si>
    <t>2022-01-31</t>
  </si>
  <si>
    <t>记 - 150</t>
  </si>
  <si>
    <t>1-28支付杨志德运费</t>
  </si>
  <si>
    <t>杨志德</t>
  </si>
  <si>
    <t>01886461</t>
  </si>
  <si>
    <t>2-25支付方程视亮化款及广告费</t>
  </si>
  <si>
    <t>巴州方程视广告有限公司（刘亭）</t>
  </si>
  <si>
    <t>00644541</t>
  </si>
  <si>
    <t>方程式待核实，需要提供清单</t>
  </si>
  <si>
    <t>2022-05-25</t>
  </si>
  <si>
    <t>记 - 126</t>
  </si>
  <si>
    <t>5-25冠华沁春锦苑大门、1-4#箱变、19-24#楼增加量、4#-17#楼围栏发票到</t>
  </si>
  <si>
    <t>JC-XF-03</t>
  </si>
  <si>
    <t>02557902</t>
  </si>
  <si>
    <t>记 - 111</t>
  </si>
  <si>
    <t>4-21付沁春锦苑幼儿园审图费</t>
  </si>
  <si>
    <t>其他合同-58</t>
  </si>
  <si>
    <t>03743406</t>
  </si>
  <si>
    <t>记 - 32</t>
  </si>
  <si>
    <t>4-8支付沁春锦苑幼儿园红蓝线图</t>
  </si>
  <si>
    <t>新疆天拓空间信息测绘院有限公司</t>
  </si>
  <si>
    <t>03708964</t>
  </si>
  <si>
    <t>已核实，缺图纸企业提供红线图</t>
  </si>
  <si>
    <t>记 - 214</t>
  </si>
  <si>
    <t>11-28通力股份工程款发票到</t>
  </si>
  <si>
    <t>09522734</t>
  </si>
  <si>
    <t>二期100%扣除212848.63</t>
  </si>
  <si>
    <t>2021-05-21</t>
  </si>
  <si>
    <t>记 - 137</t>
  </si>
  <si>
    <t>5-20/21支付天拓沁春锦苑社区用房拔地定桩及红线测绘费</t>
  </si>
  <si>
    <t>00533506;00533505</t>
  </si>
  <si>
    <t>2021-06-29</t>
  </si>
  <si>
    <t>记 - 205</t>
  </si>
  <si>
    <t>6-28幼儿园电梯发票到</t>
  </si>
  <si>
    <t>00571212</t>
  </si>
  <si>
    <t>记 - 125</t>
  </si>
  <si>
    <t>7-19预付明德竟业污水处理设备款</t>
  </si>
  <si>
    <t>其他合同-09</t>
  </si>
  <si>
    <t>00827653；
00827652；
00017397；
00017396；
00017395；</t>
  </si>
  <si>
    <t>GG-YEY-02</t>
  </si>
  <si>
    <t>00577637</t>
  </si>
  <si>
    <t>2021-07-27</t>
  </si>
  <si>
    <t>记 - 159</t>
  </si>
  <si>
    <t>7-26支付江苏中义幼儿园消防工程款</t>
  </si>
  <si>
    <t>JC-XF-01-04</t>
  </si>
  <si>
    <t>00509963</t>
  </si>
  <si>
    <t>2021-07-31</t>
  </si>
  <si>
    <t>记 - 196</t>
  </si>
  <si>
    <t>7-30通力集团中水土建工程发票到（曾）</t>
  </si>
  <si>
    <t>JC-LS-05</t>
  </si>
  <si>
    <t>00685692</t>
  </si>
  <si>
    <t>需要提供结算单明细，和警卫室未办理建规证的资料（同春和）需要移交手续（补充住建部分说明鬼全体业主所有）</t>
  </si>
  <si>
    <t>记 - 93</t>
  </si>
  <si>
    <t>9-14支付明德竟业污水处理设备款</t>
  </si>
  <si>
    <t>00827656;
00827657;
00827658;
00827659;
00827660;
00827661;
00827662;</t>
  </si>
  <si>
    <t>2021-09-26</t>
  </si>
  <si>
    <t>记 - 184</t>
  </si>
  <si>
    <t>9-25通力股份工程款发票开具</t>
  </si>
  <si>
    <t>05721746</t>
  </si>
  <si>
    <t>二期100%扣除185897.88</t>
  </si>
  <si>
    <t>2021-09-27</t>
  </si>
  <si>
    <t>记 - 201</t>
  </si>
  <si>
    <t>9-27预付通力中水处理土建工程款</t>
  </si>
  <si>
    <t>05721749</t>
  </si>
  <si>
    <t>10-22支付新疆天拓商业竣工测</t>
  </si>
  <si>
    <t>其他合同-51-6</t>
  </si>
  <si>
    <t>05820821</t>
  </si>
  <si>
    <t>记 - 90</t>
  </si>
  <si>
    <t>11-10通力股份18、21、22#楼工程款发票开具（高）</t>
  </si>
  <si>
    <t>JZ-ZT-04-02</t>
  </si>
  <si>
    <t>05821701</t>
  </si>
  <si>
    <t>2021-11-19</t>
  </si>
  <si>
    <t>记 - 123</t>
  </si>
  <si>
    <t>11-19预付智明沁春锦苑幼儿园大门亮化自行车棚工程款</t>
  </si>
  <si>
    <t>GG-YEY-01</t>
  </si>
  <si>
    <t>05847795;05847796;05847797;05925836</t>
  </si>
  <si>
    <t>记 - 153</t>
  </si>
  <si>
    <t>11-03新疆巨安人防门发票到</t>
  </si>
  <si>
    <t>04161089</t>
  </si>
  <si>
    <t>记 - 172</t>
  </si>
  <si>
    <t>11-30通力18#21#22#楼工程款发票到（高）</t>
  </si>
  <si>
    <t>05863191</t>
  </si>
  <si>
    <t>2021-12-16</t>
  </si>
  <si>
    <t>记 - 122</t>
  </si>
  <si>
    <t>12-15支付智明沁春锦苑幼儿园大门、亮化、自行车棚工程款</t>
  </si>
  <si>
    <t>05871052</t>
  </si>
  <si>
    <t>记 - 207</t>
  </si>
  <si>
    <t>12-27智明幼儿园大门、亮化、自行车棚工程发票到</t>
  </si>
  <si>
    <t>02474033;02474034</t>
  </si>
  <si>
    <t>记 - 217</t>
  </si>
  <si>
    <t>12-29通力股份18、21、22#楼地下人防工程发票到（高）</t>
  </si>
  <si>
    <t>05978828</t>
  </si>
  <si>
    <t>记 - 219</t>
  </si>
  <si>
    <t>12-29通力股份（曾）中水处理土建工程款发票到</t>
  </si>
  <si>
    <t>05978829</t>
  </si>
  <si>
    <t>记 - 96</t>
  </si>
  <si>
    <t>5-19新疆云景环保春和、沁春锦苑地埋式垃圾站发票到</t>
  </si>
  <si>
    <t>JC-QT-33-02</t>
  </si>
  <si>
    <t>03624382;03624383;03624384</t>
  </si>
  <si>
    <t>2022-05-24</t>
  </si>
  <si>
    <t>5-24智明幼儿园决算新增工程量发票到</t>
  </si>
  <si>
    <t>02474052</t>
  </si>
  <si>
    <t>2022-06-13</t>
  </si>
  <si>
    <t>6-13通力股份中水处理土建工程发票到冲2021年12月238#凭证暂估入账</t>
  </si>
  <si>
    <t>05060216</t>
  </si>
  <si>
    <t>记 - 81</t>
  </si>
  <si>
    <t>6-13通力股份地下人防工程款发票到冲2021年4月217#凭证暂估成本入账</t>
  </si>
  <si>
    <t>05060220</t>
  </si>
  <si>
    <t>记 - 82</t>
  </si>
  <si>
    <t>6-13通力股份31#楼（幼儿园）36#楼工程款发票到冲2021年4月216#凭证暂估成本入账</t>
  </si>
  <si>
    <t>05060221</t>
  </si>
  <si>
    <t>二期100%扣除62555.24</t>
  </si>
  <si>
    <t>2022-06-16</t>
  </si>
  <si>
    <t>6-15预付唐山通宝停车设备有限公司机械式停车设备款</t>
  </si>
  <si>
    <t>JC-TCC-04</t>
  </si>
  <si>
    <t>05766493</t>
  </si>
  <si>
    <t>2022-07-27</t>
  </si>
  <si>
    <t>记 - 47</t>
  </si>
  <si>
    <t>7-27通力18、21、22#楼工程款发票开具（高）</t>
  </si>
  <si>
    <t>05060231</t>
  </si>
  <si>
    <t>2022-09-30</t>
  </si>
  <si>
    <t>记 - 20</t>
  </si>
  <si>
    <t>8-4沁春锦苑围栏一期发票到</t>
  </si>
  <si>
    <t>巴州方程视广告有限公司</t>
  </si>
  <si>
    <t>00078909</t>
  </si>
  <si>
    <t>2022-12-08</t>
  </si>
  <si>
    <t>记 - 6</t>
  </si>
  <si>
    <t>12-05正杰工程款发票到（37#楼）</t>
  </si>
  <si>
    <t>GG-SQ-01</t>
  </si>
  <si>
    <t>05010735</t>
  </si>
  <si>
    <t>2022-12-20</t>
  </si>
  <si>
    <t>记 - 38</t>
  </si>
  <si>
    <t>12-19江苏中义工程款发票到</t>
  </si>
  <si>
    <t>JC-XF-01-07</t>
  </si>
  <si>
    <t>04956892;
04956893;
04956894;
04956895;
04956896;
04956897;
09398001;
09398002;
09398003;
09398004;
09398005;
09398006;</t>
  </si>
  <si>
    <t>记 - 53</t>
  </si>
  <si>
    <t>建筑安装工程费</t>
  </si>
  <si>
    <t>地上建筑工程费用</t>
  </si>
  <si>
    <t>12-21通力（高建立）地下人防工程款发票到</t>
  </si>
  <si>
    <t>JZ-ZT-04</t>
  </si>
  <si>
    <t>05250474</t>
  </si>
  <si>
    <t>2022/12/27</t>
  </si>
  <si>
    <t>12-27青橄榄发票到开具</t>
  </si>
  <si>
    <t>JC-LH-18</t>
  </si>
  <si>
    <t>05368717</t>
  </si>
  <si>
    <t>2023/3/7</t>
  </si>
  <si>
    <t>记49</t>
  </si>
  <si>
    <t>3-7支付河北逸航新诺集成房屋有限公司折叠箱房款</t>
  </si>
  <si>
    <t>JC-QT-30</t>
  </si>
  <si>
    <t>02559576</t>
  </si>
  <si>
    <t>2023/4/8</t>
  </si>
  <si>
    <t>记26</t>
  </si>
  <si>
    <t>4-7支付巴州青橄榄沁春锦苑驻车器工程款</t>
  </si>
  <si>
    <t>JC-TCC-01</t>
  </si>
  <si>
    <t>05368721</t>
  </si>
  <si>
    <t>2023/4/14</t>
  </si>
  <si>
    <t>记46</t>
  </si>
  <si>
    <t>4-11支付中义沁春锦苑给排水、消防工程款</t>
  </si>
  <si>
    <t>09548273;
09548274;
09548275;
09548276;
09548277;</t>
  </si>
  <si>
    <t>记45</t>
  </si>
  <si>
    <t>4-11支付坚乐美4#6#8#楼门窗工程款</t>
  </si>
  <si>
    <t>JZ-MC-06-01</t>
  </si>
  <si>
    <t>09418882;09418883;09418884;09418885</t>
  </si>
  <si>
    <t>2023/7/13</t>
  </si>
  <si>
    <t>记25</t>
  </si>
  <si>
    <t>7-13沁春锦苑37#楼社区用房发票到</t>
  </si>
  <si>
    <t>JZ-ZT-04-01</t>
  </si>
  <si>
    <t>06542342</t>
  </si>
  <si>
    <t>2023/7/20</t>
  </si>
  <si>
    <t>记48</t>
  </si>
  <si>
    <t>7-20支付新疆华汇沁春锦苑37#楼电梯款</t>
  </si>
  <si>
    <t>四期36#</t>
  </si>
  <si>
    <t>06583791</t>
  </si>
  <si>
    <t>2023/1/16</t>
  </si>
  <si>
    <t>记16</t>
  </si>
  <si>
    <t>1-11支付江苏中义二期三期给排水、消防工程款</t>
  </si>
  <si>
    <t>09398017;
09398018;
09398019;
09398020;</t>
  </si>
  <si>
    <t>2023/4/28</t>
  </si>
  <si>
    <t>记92</t>
  </si>
  <si>
    <t>4-28预付新疆胡杨线缆制造有限公司线缆款</t>
  </si>
  <si>
    <t>JC-DL-06</t>
  </si>
  <si>
    <t>05924655</t>
  </si>
  <si>
    <t>2023/4/30</t>
  </si>
  <si>
    <t>记96</t>
  </si>
  <si>
    <t>4-24巨安人防门发票到</t>
  </si>
  <si>
    <t>01770479;01770480</t>
  </si>
  <si>
    <t>2023/2/21</t>
  </si>
  <si>
    <t>记47</t>
  </si>
  <si>
    <t>2-16新疆通力建设中水处理土建工程款发票到</t>
  </si>
  <si>
    <t>09426918</t>
  </si>
  <si>
    <t>2023/5/18</t>
  </si>
  <si>
    <t>记44</t>
  </si>
  <si>
    <t>5-19支付唐山通宝机械停车设备款</t>
  </si>
  <si>
    <t>记24</t>
  </si>
  <si>
    <t>7-13支付通力建设集团1#、35#楼工程款</t>
  </si>
  <si>
    <t>JZ-SY-01-02</t>
  </si>
  <si>
    <t>06542340</t>
  </si>
  <si>
    <t>已核实，税务局暂时调整</t>
  </si>
  <si>
    <t>2023/8/15</t>
  </si>
  <si>
    <t>记28</t>
  </si>
  <si>
    <t>8-14支付拓宇人防车库移动电站设备采购安装工程款</t>
  </si>
  <si>
    <t>其他合同-62</t>
  </si>
  <si>
    <t>06518812</t>
  </si>
  <si>
    <t>2023/8/17</t>
  </si>
  <si>
    <t>记35</t>
  </si>
  <si>
    <t>8-16支付坚乐美人防车库雨棚工程款</t>
  </si>
  <si>
    <t>GG-RFCK-01</t>
  </si>
  <si>
    <t>06681399</t>
  </si>
  <si>
    <t>2023/8/19</t>
  </si>
  <si>
    <t>8-19支付巨安人防门款</t>
  </si>
  <si>
    <t>01777930</t>
  </si>
  <si>
    <t>01777929</t>
  </si>
  <si>
    <t>2023/8/24</t>
  </si>
  <si>
    <t>记57</t>
  </si>
  <si>
    <t>8-24支付天平沁春锦苑地下车库及人防策绘费</t>
  </si>
  <si>
    <t>库尔勒天平房地产价格评估事务所（有限责任公司）</t>
  </si>
  <si>
    <t>06556963</t>
  </si>
  <si>
    <t>2023/9/4</t>
  </si>
  <si>
    <t>记5</t>
  </si>
  <si>
    <t>9-1支付河南省人防沁春锦苑地下室设计费</t>
  </si>
  <si>
    <t>07677492</t>
  </si>
  <si>
    <t>2023/9/11</t>
  </si>
  <si>
    <t>记20</t>
  </si>
  <si>
    <t>9-11支付精诚所至幼儿园室外工程款</t>
  </si>
  <si>
    <t>JZ-YEY-01</t>
  </si>
  <si>
    <t>065002100113</t>
  </si>
  <si>
    <t>00055403；00055404</t>
  </si>
  <si>
    <t>2023/9/20</t>
  </si>
  <si>
    <t>记34</t>
  </si>
  <si>
    <t>9-16支付拓宇人防车库移动电站设备安装工程款</t>
  </si>
  <si>
    <t>01660133</t>
  </si>
  <si>
    <t>2023/10/18</t>
  </si>
  <si>
    <t>记31</t>
  </si>
  <si>
    <t>10-17支付通力建设社区用房（37#楼）工程款（高）</t>
  </si>
  <si>
    <t>01587005</t>
  </si>
  <si>
    <t>2023/10/19</t>
  </si>
  <si>
    <t>记39</t>
  </si>
  <si>
    <t>10-19支付新疆巨安人防门工程款</t>
  </si>
  <si>
    <t>01412494</t>
  </si>
  <si>
    <t>01412493</t>
  </si>
  <si>
    <t>记40</t>
  </si>
  <si>
    <t>10-19支付巴州方程视人防地下车库标志牌、快速门工程款</t>
  </si>
  <si>
    <t>四期43#</t>
  </si>
  <si>
    <t>00703944</t>
  </si>
  <si>
    <t>2023/10/31</t>
  </si>
  <si>
    <t>记82</t>
  </si>
  <si>
    <t>10-30支付新疆天拓37#楼竣工测量费</t>
  </si>
  <si>
    <t>其他合同-51-10</t>
  </si>
  <si>
    <t>01681090</t>
  </si>
  <si>
    <t>2023/11/3</t>
  </si>
  <si>
    <t>记7</t>
  </si>
  <si>
    <t>11-2支付37#楼测绘费</t>
  </si>
  <si>
    <t>库尔勒天平房地产价格评估有限责任公司</t>
  </si>
  <si>
    <t>01661354</t>
  </si>
  <si>
    <t>2023/11/17</t>
  </si>
  <si>
    <t>记23</t>
  </si>
  <si>
    <t>11-15支付通力建设（高）社区用房工程款</t>
  </si>
  <si>
    <t>01587015</t>
  </si>
  <si>
    <t>2023/11/22</t>
  </si>
  <si>
    <t>11-22支付河南省人防沁春锦苑防空地下室建筑设计费</t>
  </si>
  <si>
    <t>6500231130</t>
  </si>
  <si>
    <t>02743338</t>
  </si>
  <si>
    <t>2023/11/23</t>
  </si>
  <si>
    <t>记42</t>
  </si>
  <si>
    <t>11-23华汇37#楼电梯安装费发票到</t>
  </si>
  <si>
    <t>00693118</t>
  </si>
  <si>
    <t>2023/11/28</t>
  </si>
  <si>
    <t>记51</t>
  </si>
  <si>
    <t>11-28调2022年1月45#凭证华汇幼儿园电梯安装发票到冲减暂估多冲减0.01元</t>
  </si>
  <si>
    <t>2023/12/15</t>
  </si>
  <si>
    <t>记22</t>
  </si>
  <si>
    <t>12-14支付通力建设（高建立）37#楼社区用房工程款</t>
  </si>
  <si>
    <t>6500233130</t>
  </si>
  <si>
    <t>00803637</t>
  </si>
  <si>
    <t>发票开一起，公共配套设施调增，建安调减</t>
  </si>
  <si>
    <t>12-15支付新疆智诚37#楼及人防监理费</t>
  </si>
  <si>
    <t>JZ-JL-04-02</t>
  </si>
  <si>
    <t>23652000000009402418</t>
  </si>
  <si>
    <t>JZ-JL-04-03</t>
  </si>
  <si>
    <t>12-15支付唐山通宝机械停车设备款</t>
  </si>
  <si>
    <t>653100232130</t>
  </si>
  <si>
    <t>21920767</t>
  </si>
  <si>
    <t>12-15支付坚乐美人防玻璃雨棚工程款</t>
  </si>
  <si>
    <t>23652000000009569203</t>
  </si>
  <si>
    <t>2023/12/22</t>
  </si>
  <si>
    <t>12-27南天城建沁春锦苑社区用房37#楼天然气安装工程款发票到</t>
  </si>
  <si>
    <t>JC-Q-11</t>
  </si>
  <si>
    <t>00805610</t>
  </si>
  <si>
    <t>2023/12/26</t>
  </si>
  <si>
    <t>记37</t>
  </si>
  <si>
    <t>12-25支付大漠林海沁春锦苑设计费</t>
  </si>
  <si>
    <t>23652000000010892734</t>
  </si>
  <si>
    <t>记38</t>
  </si>
  <si>
    <t>12-22唐山通宝机械停车位发票到</t>
  </si>
  <si>
    <t>1300232130</t>
  </si>
  <si>
    <t>21931032</t>
  </si>
  <si>
    <t>2023/12/27</t>
  </si>
  <si>
    <t>12-27支付冠华12-15、38、18、21-22#楼、31#楼窗户款及后花园围栏制作款</t>
  </si>
  <si>
    <t>JC-QT-21-01</t>
  </si>
  <si>
    <t>23652000000012438975</t>
  </si>
  <si>
    <t>2023/12/28</t>
  </si>
  <si>
    <t>12-28支付中七建筑机械式停车位基础设计费</t>
  </si>
  <si>
    <t>JC-TCC-03</t>
  </si>
  <si>
    <t>00776472</t>
  </si>
  <si>
    <t>2024/1/19</t>
  </si>
  <si>
    <t>记21</t>
  </si>
  <si>
    <t>1-16支付巴州卓晟沁春锦苑地面停车线、道路标线、人防、楼梯间环氧树脂漆施工工程款</t>
  </si>
  <si>
    <t>JC-DL-04-02</t>
  </si>
  <si>
    <t>24652000000005881695</t>
  </si>
  <si>
    <t>已核实，一期二期多扣除</t>
  </si>
  <si>
    <t>2024/1/22</t>
  </si>
  <si>
    <t>1-22支付新疆开拓设计沁春锦苑一期、二期项目设计费</t>
  </si>
  <si>
    <t>06552633</t>
  </si>
  <si>
    <t>1-22支付新疆开拓设计沁春锦苑一期、二期、三期项目设计费</t>
  </si>
  <si>
    <t>Q-SJ-3-01</t>
  </si>
  <si>
    <t>06552639;06552640</t>
  </si>
  <si>
    <t>06552636</t>
  </si>
  <si>
    <t>2024/3/15</t>
  </si>
  <si>
    <t>3-6中义工程款发票到（新增合同金额）</t>
  </si>
  <si>
    <t>24652000000012003607</t>
  </si>
  <si>
    <t>JC-XF-01-03</t>
  </si>
  <si>
    <t>2024/5/14</t>
  </si>
  <si>
    <t>5-14支付通力建设31#36#楼工程尾款（邓）</t>
  </si>
  <si>
    <t>24652000000024459746</t>
  </si>
  <si>
    <t>二期按比例扣除50016.73</t>
  </si>
  <si>
    <t>2024/4/28</t>
  </si>
  <si>
    <t>4-16唐山通宝停车设备有限公司安装费发票到</t>
  </si>
  <si>
    <t>24132000000043613587</t>
  </si>
  <si>
    <t>记 - 106</t>
  </si>
  <si>
    <t>5-18新疆和禹发票到</t>
  </si>
  <si>
    <t>02610011</t>
  </si>
  <si>
    <t>记41</t>
  </si>
  <si>
    <t>10-19支付方程视沁春锦苑小区围栏制作款</t>
  </si>
  <si>
    <t>JC-QT-16</t>
  </si>
  <si>
    <t>00703943</t>
  </si>
  <si>
    <t>方已核实</t>
  </si>
  <si>
    <t>巴州冠华商贸有限公司</t>
  </si>
  <si>
    <t>02557901</t>
  </si>
  <si>
    <t>2022-7-19</t>
  </si>
  <si>
    <t>记-19</t>
  </si>
  <si>
    <t>7-15苏尚灭蚊灯（40台）发票到</t>
  </si>
  <si>
    <t>四期29#</t>
  </si>
  <si>
    <t>14599473</t>
  </si>
  <si>
    <t>6-10股份4-11、16-17、31#楼园林景观、道路照明工程款发票到（杜奇志）</t>
  </si>
  <si>
    <t>JC-YL-02-01</t>
  </si>
  <si>
    <t>6500213130</t>
  </si>
  <si>
    <t>02581072</t>
  </si>
  <si>
    <t>二期100%扣除364210.09</t>
  </si>
  <si>
    <t>2020-09-14</t>
  </si>
  <si>
    <t>记 - 204</t>
  </si>
  <si>
    <t>9-14预付巴州智诚三期监理费（12#-15#）</t>
  </si>
  <si>
    <t>JZ-JL-05-02</t>
  </si>
  <si>
    <t>00197810</t>
  </si>
  <si>
    <t>2021-05-31</t>
  </si>
  <si>
    <t>5-26泰丰线缆发票到</t>
  </si>
  <si>
    <t>08918932</t>
  </si>
  <si>
    <t>2024/5/15</t>
  </si>
  <si>
    <t>5-14支付库尔勒刘世春37#楼社区用房壁挂炉款</t>
  </si>
  <si>
    <t>GG-SQ-02</t>
  </si>
  <si>
    <t>24652000000027335492</t>
  </si>
  <si>
    <t>记 - 69</t>
  </si>
  <si>
    <t>开发间接费用</t>
  </si>
  <si>
    <t>管理人员工资</t>
  </si>
  <si>
    <t>10-12/14计提缴纳10月社保</t>
  </si>
  <si>
    <t>间接费用</t>
  </si>
  <si>
    <t>记 - 247</t>
  </si>
  <si>
    <t>10-31根据公司文件新通发【2019】018号文调账</t>
  </si>
  <si>
    <t>2020-11-26</t>
  </si>
  <si>
    <t>记 - 186</t>
  </si>
  <si>
    <t>11-10计提发放10月工资</t>
  </si>
  <si>
    <t>11-18计提缴纳11月社保</t>
  </si>
  <si>
    <t>12-12计提缴纳12月社保</t>
  </si>
  <si>
    <t>2020-12-22</t>
  </si>
  <si>
    <t>记 - 215</t>
  </si>
  <si>
    <t>12-21计提发放11月工资</t>
  </si>
  <si>
    <t>2020-12-31</t>
  </si>
  <si>
    <t>记 - 358</t>
  </si>
  <si>
    <t>12-31计提12月工资</t>
  </si>
  <si>
    <t>记 - 203</t>
  </si>
  <si>
    <t>1-20计提缴纳1月社保</t>
  </si>
  <si>
    <t>2021-02-05</t>
  </si>
  <si>
    <t>记 - 57</t>
  </si>
  <si>
    <t>计提发放1-2月工资</t>
  </si>
  <si>
    <t>记 - 132</t>
  </si>
  <si>
    <t>2-8计提缴纳2月社保</t>
  </si>
  <si>
    <t>记 - 63</t>
  </si>
  <si>
    <t>3-10支付张志芳工资（2.21-28）</t>
  </si>
  <si>
    <t>3-10发放汝海工资及2020年度奖金（2.20-3.10）</t>
  </si>
  <si>
    <t>2021-04-16</t>
  </si>
  <si>
    <t>4-13计提发放3月工资</t>
  </si>
  <si>
    <t>2021-04-30</t>
  </si>
  <si>
    <t>记 - 251</t>
  </si>
  <si>
    <t>4-20计提缴纳4月社保</t>
  </si>
  <si>
    <t>记 - 77</t>
  </si>
  <si>
    <t>5-14发放安有军4月份工资</t>
  </si>
  <si>
    <t>记 - 146</t>
  </si>
  <si>
    <t>5-14计提发放4月工资</t>
  </si>
  <si>
    <t>2021-05-25</t>
  </si>
  <si>
    <t>记 - 154</t>
  </si>
  <si>
    <t>5-20计提缴纳5月社保（养老）</t>
  </si>
  <si>
    <t>记 - 15</t>
  </si>
  <si>
    <t>6-4计提缴纳5月社保（医疗）</t>
  </si>
  <si>
    <t>2021-06-12</t>
  </si>
  <si>
    <t>记 - 74</t>
  </si>
  <si>
    <t>计提发放5月工资</t>
  </si>
  <si>
    <t>6-17计提缴纳6月社保</t>
  </si>
  <si>
    <t>记 - 228</t>
  </si>
  <si>
    <t>计提6月工资</t>
  </si>
  <si>
    <t>记 - 143</t>
  </si>
  <si>
    <t>7-23计提缴纳7月社保</t>
  </si>
  <si>
    <t>2021-08-20</t>
  </si>
  <si>
    <t>记 - 141</t>
  </si>
  <si>
    <t>8-17计提缴纳8月社保</t>
  </si>
  <si>
    <t>2021-09-18</t>
  </si>
  <si>
    <t>记 - 147</t>
  </si>
  <si>
    <t>9-13计提缴纳8月社保</t>
  </si>
  <si>
    <t>2021-11-24</t>
  </si>
  <si>
    <t>记 - 140</t>
  </si>
  <si>
    <t>记 - 129</t>
  </si>
  <si>
    <t>12-08计提缴纳12月社保</t>
  </si>
  <si>
    <t>2021-03-25</t>
  </si>
  <si>
    <t>记 - 176</t>
  </si>
  <si>
    <t>3-18计提缴纳3月社保</t>
  </si>
  <si>
    <t>2021-08-12</t>
  </si>
  <si>
    <t>记 - 71</t>
  </si>
  <si>
    <t>8-11计提发放7月工资</t>
  </si>
  <si>
    <t>2021-09-12</t>
  </si>
  <si>
    <t>记 - 64</t>
  </si>
  <si>
    <t>9-10计提发放8月工资</t>
  </si>
  <si>
    <t>2021-10-13</t>
  </si>
  <si>
    <t>记 - 46</t>
  </si>
  <si>
    <t>10-12计提发放9月工资</t>
  </si>
  <si>
    <t>2021-10-21</t>
  </si>
  <si>
    <t>记 - 102</t>
  </si>
  <si>
    <t>10-21计提缴纳10月社保</t>
  </si>
  <si>
    <t>记 - 58</t>
  </si>
  <si>
    <t>2021-12-11</t>
  </si>
  <si>
    <t>12-10计提发放11月工资</t>
  </si>
  <si>
    <t>2022-01-14</t>
  </si>
  <si>
    <t>1-12计提发放12月工资</t>
  </si>
  <si>
    <t>记 - 86</t>
  </si>
  <si>
    <t>1-15计提缴纳1月社保</t>
  </si>
  <si>
    <t>记 - 14</t>
  </si>
  <si>
    <t>2-14计提发放1月工资</t>
  </si>
  <si>
    <t>记 - 37</t>
  </si>
  <si>
    <t>2-16计提缴纳2月社保</t>
  </si>
  <si>
    <t>2022-03-11</t>
  </si>
  <si>
    <t>3-10计提发放2月工资</t>
  </si>
  <si>
    <t>记 - 144</t>
  </si>
  <si>
    <t>3-11计提缴纳3月社保</t>
  </si>
  <si>
    <t>记 - 28</t>
  </si>
  <si>
    <t>4-12计提3月工资</t>
  </si>
  <si>
    <t>2022-04-15</t>
  </si>
  <si>
    <t>记 - 52</t>
  </si>
  <si>
    <t>4-15计提缴纳4月社保</t>
  </si>
  <si>
    <t>5-13计提4月工资</t>
  </si>
  <si>
    <t>5-13计提缴纳5月社保</t>
  </si>
  <si>
    <t>记 - 43</t>
  </si>
  <si>
    <t>6-10计提发放5月工资</t>
  </si>
  <si>
    <t>2022-06-14</t>
  </si>
  <si>
    <t>记 - 85</t>
  </si>
  <si>
    <t>6-13计提缴纳6月社保</t>
  </si>
  <si>
    <t>2022-06-30</t>
  </si>
  <si>
    <t>记 - 197</t>
  </si>
  <si>
    <t>6-30计提6月工资</t>
  </si>
  <si>
    <t>2022-07-15</t>
  </si>
  <si>
    <t>记 - 24</t>
  </si>
  <si>
    <t>7-14计提发放6月工资</t>
  </si>
  <si>
    <t>记 - 34</t>
  </si>
  <si>
    <t>7-18计提缴纳7月社保</t>
  </si>
  <si>
    <t>8-10计提发放7月工资</t>
  </si>
  <si>
    <t>记 - 29</t>
  </si>
  <si>
    <t>8-15计提缴纳8月社保</t>
  </si>
  <si>
    <t>9-14计提发放8月工资</t>
  </si>
  <si>
    <t>记 - 40</t>
  </si>
  <si>
    <t>9-19计提缴纳9月社保</t>
  </si>
  <si>
    <t>计提9月工资</t>
  </si>
  <si>
    <t>2022-11-29</t>
  </si>
  <si>
    <t>记 - 11</t>
  </si>
  <si>
    <t>记 - 18</t>
  </si>
  <si>
    <t>11-10计提缴纳11月社保</t>
  </si>
  <si>
    <t>记 - 3</t>
  </si>
  <si>
    <t>2023/7/12</t>
  </si>
  <si>
    <t>7-11计提发放6月工资</t>
  </si>
  <si>
    <t>2023/8/10</t>
  </si>
  <si>
    <t>记15</t>
  </si>
  <si>
    <t>2023/8/26</t>
  </si>
  <si>
    <t>记59</t>
  </si>
  <si>
    <t>8-26计提发放7月工资</t>
  </si>
  <si>
    <t>2025/7/7</t>
  </si>
  <si>
    <t>7-01坚乐美人防车库雨棚发票到</t>
  </si>
  <si>
    <t>25652000000039824647</t>
  </si>
  <si>
    <t>7-01坚乐美人防车库雨棚发票到冲2023年12月71号凭证暂估入账</t>
  </si>
  <si>
    <t>2024/6/13</t>
  </si>
  <si>
    <t>6-11青橄榄红字发票到冲2020年5月34#凭证</t>
  </si>
  <si>
    <t>巴州青橄榄电子科技有限公司</t>
  </si>
  <si>
    <t>2025/7/11</t>
  </si>
  <si>
    <t>7-09巨安沁春锦苑人防门工程发票到</t>
  </si>
  <si>
    <t>25652000000041968458</t>
  </si>
  <si>
    <t>7-09巨安沁春锦苑人防门工程发票到冲2021年4月214#凭证及2022年12月89#凭证成本暂估入账</t>
  </si>
  <si>
    <t>2024/7/15</t>
  </si>
  <si>
    <t>7-15河南人防设计费发票到（6月20日开具）</t>
  </si>
  <si>
    <t>24652000000032058674</t>
  </si>
  <si>
    <t>2024/10/29</t>
  </si>
  <si>
    <t>10-28沁春锦苑地面停车位、道路标线、人防楼梯间环氧树脂地坪工程款发票到</t>
  </si>
  <si>
    <t>24652000000064089622</t>
  </si>
  <si>
    <t>10-28沁园春锦苑小区围栏制作安装工程款发票到</t>
  </si>
  <si>
    <t>24652000000064046020</t>
  </si>
  <si>
    <t>2025/5/27</t>
  </si>
  <si>
    <t>5-27抵二分公司画堂春锦3-1-102支付方程视沁春锦苑小区围栏制作安装款</t>
  </si>
  <si>
    <t>25652000000027875962</t>
  </si>
  <si>
    <t>2025/4/9</t>
  </si>
  <si>
    <t>4-09青橄榄道闸安装工程按结算价多开发票红字发票到</t>
  </si>
  <si>
    <t>25652000000018472002</t>
  </si>
  <si>
    <t>2024/11/8</t>
  </si>
  <si>
    <t>11-8银行存款日记账SGRJZ2334沁春锦苑二期（4-11、16-17#）园林景观、道路及停车位、铺装、景观照明工程款发票到</t>
  </si>
  <si>
    <t>24652000000067355273</t>
  </si>
  <si>
    <t>二期100%扣除433741.78</t>
  </si>
  <si>
    <t>10-28银行存款日记账SGRJZ2164沁春锦苑幼儿园室外工程施工工程款发票到</t>
  </si>
  <si>
    <t>24652000000063892105</t>
  </si>
  <si>
    <t>2025/6/19</t>
  </si>
  <si>
    <t>6-13新疆精诚所至幼儿园室外公工程款发票到</t>
  </si>
  <si>
    <t>25652000000033615985</t>
  </si>
  <si>
    <t>银行存款日记账SGRJZ2335沁春锦苑18#21#22#住宅楼（高建立）人防建设工程进度款发票到</t>
  </si>
  <si>
    <t>24652000000067355652</t>
  </si>
  <si>
    <t>2025/6/20</t>
  </si>
  <si>
    <t>6-18支付明德竟业沁春锦苑一体化污水处理款</t>
  </si>
  <si>
    <t>25652000000035193085</t>
  </si>
  <si>
    <t>6-18支付明德竟业沁春锦苑一体化污水处理款冲2021年12月239#凭证暂估入账</t>
  </si>
  <si>
    <t>5-27抵二分公司画堂春锦3-1-102支付方程视沁春锦苑地下车库项目标志牌、快速门采购及安装工程款</t>
  </si>
  <si>
    <t>25652000000027952704</t>
  </si>
  <si>
    <t>2024/5/16</t>
  </si>
  <si>
    <t>5-16基安岩土沁春锦苑勘察费发票到</t>
  </si>
  <si>
    <t>巴州基安岩土工程勘察设计有限责任公司</t>
  </si>
  <si>
    <t>24652000000024992958</t>
  </si>
  <si>
    <t>2025/2/28</t>
  </si>
  <si>
    <t>2-28因核算需要调2023年11月24#凭证支付通力建设（高）18、21、22、37#楼工程款其中37#楼（社区用房）未单独区分转入开发产品四期</t>
  </si>
  <si>
    <t>2025/4/11</t>
  </si>
  <si>
    <t>银行存款日记账SGRJZ4225库尔勒市杜鹃路建设工程款 焉耆精创公路建设工程有限公司工程材料发票到</t>
  </si>
  <si>
    <t>焉耆精创公路建设工程有限公司</t>
  </si>
  <si>
    <t>25652000000018436040</t>
  </si>
  <si>
    <t>4-8刘世春幼儿园采暖设备采购及安装发票到</t>
  </si>
  <si>
    <t>库尔勒刘世春电器维修部</t>
  </si>
  <si>
    <t>25652000000018309535</t>
  </si>
  <si>
    <t>JC-DL-05</t>
  </si>
  <si>
    <t>2023/4/25</t>
  </si>
  <si>
    <t>记80</t>
  </si>
  <si>
    <t>4-24支付泰丰线缆款</t>
  </si>
  <si>
    <t>1300224130</t>
  </si>
  <si>
    <t>16444179</t>
  </si>
  <si>
    <t>1-13支付沁春锦苑二期外网设备款</t>
  </si>
  <si>
    <t>JC-GD-03-9</t>
  </si>
  <si>
    <t>6500212130</t>
  </si>
  <si>
    <t>06851617</t>
  </si>
  <si>
    <t>鑫磊已核实</t>
  </si>
  <si>
    <t>06851618</t>
  </si>
  <si>
    <t>06851619</t>
  </si>
  <si>
    <t>06851620</t>
  </si>
  <si>
    <t>06851621</t>
  </si>
  <si>
    <t>记 - 80</t>
  </si>
  <si>
    <t>6-13通力股份4#-11#16、17、12-15#38#楼景观绿化工程发票到（蔚）</t>
  </si>
  <si>
    <t>JC-LH-10</t>
  </si>
  <si>
    <t>6500221130</t>
  </si>
  <si>
    <t>05060217</t>
  </si>
  <si>
    <t>12-14支付新疆通力建设（张政龙）三期景观绿化工程款</t>
  </si>
  <si>
    <t>00803638</t>
  </si>
  <si>
    <t>5-18支付通力建设集团（张）三期一批次（12-15、38号楼）景观绿化工程款</t>
  </si>
  <si>
    <t>6500223130</t>
  </si>
  <si>
    <t>09616230</t>
  </si>
  <si>
    <t>记4</t>
  </si>
  <si>
    <t>9-1支付通力建设集团（张）沁春锦苑18、21、22#楼绿化工程款</t>
  </si>
  <si>
    <t>01608012</t>
  </si>
  <si>
    <t>5-23通力建设12-15、38#楼/18#21#22#楼园林景观绿化（张政龙）发票到冲2023年12月66#凭证暂估成本入账</t>
  </si>
  <si>
    <t>25652000000028790123</t>
  </si>
  <si>
    <t>记 - 78</t>
  </si>
  <si>
    <t>6-13通力股份12-15、38#楼园林景观道路工程款发票到（杜奇志）</t>
  </si>
  <si>
    <t>JC-LH-15</t>
  </si>
  <si>
    <t>05060219</t>
  </si>
  <si>
    <t>7-27通力12-15、38#楼园林景观发票开具（杜）</t>
  </si>
  <si>
    <t>05060229</t>
  </si>
  <si>
    <t>12-14支付新疆通力建设（杜）三期园林景观铺装工程款</t>
  </si>
  <si>
    <t>00803639</t>
  </si>
  <si>
    <t>2023/6/9</t>
  </si>
  <si>
    <t>6-13支付通力建设股份（杜）12-15、38#楼景观绿化款</t>
  </si>
  <si>
    <t>06542329</t>
  </si>
  <si>
    <t>记14</t>
  </si>
  <si>
    <t>9-11支付通力建设股份（杜奇志）18、21、22#楼景观工程款</t>
  </si>
  <si>
    <t>01608013</t>
  </si>
  <si>
    <t>银行存款日记账SGRJZ2338沁春锦苑三期（12-15、38、18、21-22 张政龙）园林景观绿化工程发票到</t>
  </si>
  <si>
    <t>24652000000067356346</t>
  </si>
  <si>
    <t>'24652000000067356346</t>
  </si>
  <si>
    <t>银行存款日记账SGRJZ2338沁春锦苑三期（12-15、38、18、21-22 张政龙）园林景观绿化工程发票到冲2023年12月66#凭证暂估成本</t>
  </si>
  <si>
    <t>5-23通力建设12-15、38#楼/18#21#22#楼园林景观（杜奇志）发票到</t>
  </si>
  <si>
    <t>25652000000028717569</t>
  </si>
  <si>
    <t>2024/11/27</t>
  </si>
  <si>
    <t>记 - 55</t>
  </si>
  <si>
    <t>主体建安发票到</t>
  </si>
  <si>
    <t>24652000000072918573</t>
  </si>
  <si>
    <t>银行存款日记账SGRJZ2337沁春锦苑中水处理土建、警务室、挡墙、铺装工程款发票到（曾建国）</t>
  </si>
  <si>
    <t>24652000000067385221</t>
  </si>
  <si>
    <t>供气工程支出</t>
  </si>
  <si>
    <t>5-12南天城建4-11、17#楼、12-15、38#楼天然气工程款发票到</t>
  </si>
  <si>
    <t>JC-Q-10</t>
  </si>
  <si>
    <t>02593283</t>
  </si>
  <si>
    <t>2023/4/17</t>
  </si>
  <si>
    <t>记61</t>
  </si>
  <si>
    <t>4-6南天城建38#楼天然气安装工程发票到</t>
  </si>
  <si>
    <t>09520326</t>
  </si>
  <si>
    <t>2023/8/25</t>
  </si>
  <si>
    <t>记58</t>
  </si>
  <si>
    <t>8-16南天城建18、21、22天然气安装工程款发票到</t>
  </si>
  <si>
    <t>JC-Q-12</t>
  </si>
  <si>
    <t>09682330</t>
  </si>
  <si>
    <t>记 - 84</t>
  </si>
  <si>
    <t>12-09方程视三期工地围挡施工发票到</t>
  </si>
  <si>
    <t>JC-QT-19</t>
  </si>
  <si>
    <t>00072267</t>
  </si>
  <si>
    <t>记 - 61</t>
  </si>
  <si>
    <t>通讯工程支出</t>
  </si>
  <si>
    <t>6-11预付巴州方程视12-15、38、18、21-22楼栋户牌费</t>
  </si>
  <si>
    <t>JC-QT-20</t>
  </si>
  <si>
    <t>00076800</t>
  </si>
  <si>
    <t>方程式待核实，需要提供清单青橄榄最终扣除金额230949.03</t>
  </si>
  <si>
    <t>5-27抵二分公司画堂春锦3-1-102支付通力建设（方程视）沁春锦苑三期停车棚采购及安装工程款</t>
  </si>
  <si>
    <t>JC-QT-22</t>
  </si>
  <si>
    <t>25652000000028811138</t>
  </si>
  <si>
    <t>2023/11/21</t>
  </si>
  <si>
    <t>11-21支付新疆中准标准化服务18、21-22#楼数字化门牌证费</t>
  </si>
  <si>
    <t>JC-QT-23</t>
  </si>
  <si>
    <t>06654465</t>
  </si>
  <si>
    <t>已核实，需要提供门牌证的相关资料</t>
  </si>
  <si>
    <t>2023/2/16</t>
  </si>
  <si>
    <t>2-8支付新疆中准标准化沁春锦苑四期地名标牌制作费</t>
  </si>
  <si>
    <t>02690366</t>
  </si>
  <si>
    <t>2023/7/21</t>
  </si>
  <si>
    <t>记52</t>
  </si>
  <si>
    <t>供电工程支出</t>
  </si>
  <si>
    <t>7-20支付陕西高屋建瓴建设工程有限公司12-15、38#楼18、21-22#楼电表安装费</t>
  </si>
  <si>
    <t>JC-QT-24</t>
  </si>
  <si>
    <t>23612000000021941694</t>
  </si>
  <si>
    <t>已核实，多扣781.05</t>
  </si>
  <si>
    <t>2021-10-15</t>
  </si>
  <si>
    <t>记 - 59</t>
  </si>
  <si>
    <t>10-15预付二期4#-17#外网消防及三期室内（12#-15#）给排水</t>
  </si>
  <si>
    <t>JC-XF-01-06</t>
  </si>
  <si>
    <t>00736553
05772215
05772216
05772217</t>
  </si>
  <si>
    <t>11-09预付江苏中义12-15、38#楼外网给排水工程款</t>
  </si>
  <si>
    <t>05811142;05811143;05811144;05811145;05811146;</t>
  </si>
  <si>
    <t>2022-01-11</t>
  </si>
  <si>
    <t>记 - 36</t>
  </si>
  <si>
    <t>1-10支付三期给排水、消防外网工程款</t>
  </si>
  <si>
    <t>02516650；02516649</t>
  </si>
  <si>
    <t>入本期的为183486.16</t>
  </si>
  <si>
    <t>10-18支付江苏中义二期、三期给排水、消防工程款</t>
  </si>
  <si>
    <t>06643655</t>
  </si>
  <si>
    <t>06643656</t>
  </si>
  <si>
    <t>06643657</t>
  </si>
  <si>
    <t>06643658</t>
  </si>
  <si>
    <t>06643659</t>
  </si>
  <si>
    <t>2024/11/14</t>
  </si>
  <si>
    <t>11-14江苏中义沁春锦苑二期、三期给排水、消防外网工程款发票到</t>
  </si>
  <si>
    <t>24652000000066185363</t>
  </si>
  <si>
    <t>2465200000012003607</t>
  </si>
  <si>
    <t>记19</t>
  </si>
  <si>
    <t>12-14支付鑫宇恒18、21、22#楼三网合一工程款</t>
  </si>
  <si>
    <t>绿9</t>
  </si>
  <si>
    <t>01605199</t>
  </si>
  <si>
    <t>12-13新疆鑫宇恒四期三网合一发票到</t>
  </si>
  <si>
    <t>05254998</t>
  </si>
  <si>
    <t>其他合同-52</t>
  </si>
  <si>
    <t>065001900111</t>
  </si>
  <si>
    <t>16111353</t>
  </si>
  <si>
    <t>已核实，缺门牌制作信息</t>
  </si>
  <si>
    <t>2021-08-11</t>
  </si>
  <si>
    <t>8-10支付新疆拓宇沁春锦苑三期4#-17#高低压电力设备安装款</t>
  </si>
  <si>
    <t>三期14#</t>
  </si>
  <si>
    <t>00530278</t>
  </si>
  <si>
    <t>记 - 70</t>
  </si>
  <si>
    <t>1-13支付沁春锦苑二期、三期可视及弱电工程款</t>
  </si>
  <si>
    <t>三期27#</t>
  </si>
  <si>
    <t>02537992
02537991
02537989
02537988
02937987
02537990</t>
  </si>
  <si>
    <t>10-18支付巴州青橄榄五期弱电及管道、监控工程款</t>
  </si>
  <si>
    <t>01684790</t>
  </si>
  <si>
    <t>2024/4/29</t>
  </si>
  <si>
    <t>4-29支付青橄榄沁春锦苑机械车位监控系统款</t>
  </si>
  <si>
    <t>四期45#</t>
  </si>
  <si>
    <t>24652000000021224473</t>
  </si>
  <si>
    <t>4-29支付青橄榄沁春锦苑停车位驻车器、减速带工程款</t>
  </si>
  <si>
    <t>四期46#</t>
  </si>
  <si>
    <t>24652000000021263194</t>
  </si>
  <si>
    <t>2025/8/1</t>
  </si>
  <si>
    <t>7-11青橄榄12-15、38、18、21、22#楼弱电工程款发票到</t>
  </si>
  <si>
    <t>25652000000049077252</t>
  </si>
  <si>
    <t>四期14#</t>
  </si>
  <si>
    <t>02537986
05931668
05931669</t>
  </si>
  <si>
    <t>5-16青橄榄楼宇可视对讲及弱电合同发票到</t>
  </si>
  <si>
    <t>24652000000024822515</t>
  </si>
  <si>
    <t>四期24#</t>
  </si>
  <si>
    <t>2365200000012438975</t>
  </si>
  <si>
    <t>24652000000024841749</t>
  </si>
  <si>
    <t>2024/12/18</t>
  </si>
  <si>
    <t>12-06冠华12#-15、38、18、21#楼后花园围栏制作发票到</t>
  </si>
  <si>
    <t>24652000000074958633</t>
  </si>
  <si>
    <t>5-10新疆冠华建业建设工程有限责任公司（原冠华商贸）五期后花园围栏制作发票到</t>
  </si>
  <si>
    <t>24652000000023747773</t>
  </si>
  <si>
    <t>记27</t>
  </si>
  <si>
    <t>8-14支付拓宇电力安装工程款（泵房变更）</t>
  </si>
  <si>
    <t>四期25#</t>
  </si>
  <si>
    <t>06518822</t>
  </si>
  <si>
    <t>四期-33#</t>
  </si>
  <si>
    <t>9-11支付青橄榄四期围挡拆除款</t>
  </si>
  <si>
    <t>四期41#</t>
  </si>
  <si>
    <t>06642241</t>
  </si>
  <si>
    <t>8-13支付新疆嘉辰泽沁春锦苑13.15.38号楼电缆款</t>
  </si>
  <si>
    <t>新疆嘉辰泽商贸有限公司</t>
  </si>
  <si>
    <t>6500193130</t>
  </si>
  <si>
    <t>04033183</t>
  </si>
  <si>
    <t>6-16巴州青橄榄电子科技驻车器、减速带购买安装发票到</t>
  </si>
  <si>
    <t>25652000000034489960</t>
  </si>
  <si>
    <t>8-10华汇12-15、38楼电梯发票到</t>
  </si>
  <si>
    <t>JZ-DT-07</t>
  </si>
  <si>
    <t>00571216</t>
  </si>
  <si>
    <t>记 - 138</t>
  </si>
  <si>
    <t>11-23新疆华汇建安12-15#38#楼电梯安装发票到</t>
  </si>
  <si>
    <t>05931735</t>
  </si>
  <si>
    <t>5-18支付华汇三期一批次（12-15、38#）楼电梯款</t>
  </si>
  <si>
    <t>06484331</t>
  </si>
  <si>
    <t>2022-06-09</t>
  </si>
  <si>
    <t>6-1华汇18、21、22电梯发票到</t>
  </si>
  <si>
    <t>JZ-DT-08</t>
  </si>
  <si>
    <t>02665188</t>
  </si>
  <si>
    <t>2023/10/24</t>
  </si>
  <si>
    <t>10-23华汇18、21-22#楼电梯及安装发票到</t>
  </si>
  <si>
    <t>09368656</t>
  </si>
  <si>
    <t>2023/6/27</t>
  </si>
  <si>
    <t>记74</t>
  </si>
  <si>
    <t>6-25华汇电梯18、21、22#楼安装费发票到</t>
  </si>
  <si>
    <t>06563669</t>
  </si>
  <si>
    <t>记 - 260</t>
  </si>
  <si>
    <t>其他建筑安装工程费</t>
  </si>
  <si>
    <t>4-30智诚18#-22#37#楼监理费发票到</t>
  </si>
  <si>
    <t>JZ-JL-04-01</t>
  </si>
  <si>
    <t>6500193160</t>
  </si>
  <si>
    <t>00446955</t>
  </si>
  <si>
    <t>记33</t>
  </si>
  <si>
    <t>11-21支付新疆智诚18#、21-22#楼监理费</t>
  </si>
  <si>
    <t>00750044</t>
  </si>
  <si>
    <t>7-21智诚监理18、21、22#楼监理费发票到</t>
  </si>
  <si>
    <t>05052024</t>
  </si>
  <si>
    <t>2025/1/13</t>
  </si>
  <si>
    <t>银行存款日记账SGRJZ3210沁春锦苑18#、21#、22#、37#楼、地下人防及车库监理工程 监理费</t>
  </si>
  <si>
    <t>25652000000001805610</t>
  </si>
  <si>
    <t>6-29支付智诚12#-15#38#监理费</t>
  </si>
  <si>
    <t>6500162160</t>
  </si>
  <si>
    <t>01102288</t>
  </si>
  <si>
    <t>10-18支付山东冠驰18、21-22#楼门斗装修款</t>
  </si>
  <si>
    <t>JZ-MD-01</t>
  </si>
  <si>
    <t>3700232130</t>
  </si>
  <si>
    <t>29232102</t>
  </si>
  <si>
    <t>已核实，待提供结算清单</t>
  </si>
  <si>
    <t>2021-07-14</t>
  </si>
  <si>
    <t>记 - 88</t>
  </si>
  <si>
    <t>7-14预付智诚12#-15#监理费</t>
  </si>
  <si>
    <t>01102308</t>
  </si>
  <si>
    <t>01684789</t>
  </si>
  <si>
    <t>5-25支付智诚4#-16、17#楼；12-15#、38号楼监理费</t>
  </si>
  <si>
    <t>00028282</t>
  </si>
  <si>
    <t>已核实,1.2期多扣10690.82</t>
  </si>
  <si>
    <t>2021-07-12</t>
  </si>
  <si>
    <t>7-12预付坚乐美12-15#、38#楼窗户款</t>
  </si>
  <si>
    <t>JZ-MC-06-02</t>
  </si>
  <si>
    <t>00467310;00467311;00467312</t>
  </si>
  <si>
    <t>11-10预付库尔勒坚乐美12-15#38号楼铝合金门窗款</t>
  </si>
  <si>
    <t>00740300;00740301;00740302;</t>
  </si>
  <si>
    <t>2023/12/8</t>
  </si>
  <si>
    <t>12-08支付坚乐美三期、四期铝合金门窗款</t>
  </si>
  <si>
    <t>23652000000007331151</t>
  </si>
  <si>
    <t>1-24支付坚乐美12-15、38#楼铝合金窗款</t>
  </si>
  <si>
    <t>05760279;05760280;
05760281；05760277；05760278；</t>
  </si>
  <si>
    <t>09368657</t>
  </si>
  <si>
    <t>4-11支付坚乐美12#-15#、38#楼铝合金门窗款</t>
  </si>
  <si>
    <t>09418886</t>
  </si>
  <si>
    <t>记6</t>
  </si>
  <si>
    <t>9-4支付坚乐美4#-11#、16#；12-15#、38#楼工程款</t>
  </si>
  <si>
    <t>01609651</t>
  </si>
  <si>
    <t>01609652</t>
  </si>
  <si>
    <t>01609653</t>
  </si>
  <si>
    <t>01609654</t>
  </si>
  <si>
    <t>01609655</t>
  </si>
  <si>
    <t>01609656</t>
  </si>
  <si>
    <t>01609657</t>
  </si>
  <si>
    <t>01609658</t>
  </si>
  <si>
    <t>01609659</t>
  </si>
  <si>
    <t>6-20库尔勒坚乐美12#-15#38#、18#、21#22#楼铝合金门窗工程款发票到</t>
  </si>
  <si>
    <t>25652000000035898174</t>
  </si>
  <si>
    <t>记62</t>
  </si>
  <si>
    <t>4-17支付坚乐美18、21、22#楼门窗款</t>
  </si>
  <si>
    <t>JZ-MC-09</t>
  </si>
  <si>
    <t>09686523;
09686524;
09686525;
09686526;
09686527;
09686528;
09686529;</t>
  </si>
  <si>
    <t>2023/8/16</t>
  </si>
  <si>
    <t>8-15坚乐美18、21、22#楼铝合金窗户款发票到</t>
  </si>
  <si>
    <t>06681400</t>
  </si>
  <si>
    <t>06681401</t>
  </si>
  <si>
    <t>06681402</t>
  </si>
  <si>
    <t>06681403</t>
  </si>
  <si>
    <t>记17</t>
  </si>
  <si>
    <t>1-13支付坚乐美建筑18、21-22#楼钢窗款</t>
  </si>
  <si>
    <t>05010523;05010524</t>
  </si>
  <si>
    <t>2024/5/18</t>
  </si>
  <si>
    <t>5-17坚乐美18、21、22#楼铝合金窗工程款发票到</t>
  </si>
  <si>
    <t>24652000000025202478</t>
  </si>
  <si>
    <t>25652000000035920178</t>
  </si>
  <si>
    <t>7-01坚乐美18、21、22#楼工程款发票到</t>
  </si>
  <si>
    <t>25652000000039903704</t>
  </si>
  <si>
    <t>已核实，前期多扣除49406.93</t>
  </si>
  <si>
    <t>29232103</t>
  </si>
  <si>
    <t>6-9支付山东冠驰18#、21#楼二单元门斗工程款</t>
  </si>
  <si>
    <t>3700223130</t>
  </si>
  <si>
    <t>19853732;19853733;</t>
  </si>
  <si>
    <t>2024/11/13</t>
  </si>
  <si>
    <t>11-05山东冠驰21#18#楼二单元门斗装修工程款发票到</t>
  </si>
  <si>
    <t>'24372000000232446024</t>
  </si>
  <si>
    <t>2021-06-17</t>
  </si>
  <si>
    <t>6-17通力建设12#-38#楼工程款发票到</t>
  </si>
  <si>
    <t>JZ-ZT-03</t>
  </si>
  <si>
    <t>00570087;00570088</t>
  </si>
  <si>
    <t>05721745</t>
  </si>
  <si>
    <t>记 - 91</t>
  </si>
  <si>
    <t>11-11通力股份12#-15#、38#楼工程款发票开具（顾）</t>
  </si>
  <si>
    <t>05863187</t>
  </si>
  <si>
    <t>记 - 174</t>
  </si>
  <si>
    <t>11-30通力股份8#-11#、12#-15#工程款发票到（顾）</t>
  </si>
  <si>
    <t>05863193</t>
  </si>
  <si>
    <t>记 - 48</t>
  </si>
  <si>
    <t>6-10通力2#、8#-11#16-17#、12-15#38#楼工程款发票到（顾）</t>
  </si>
  <si>
    <t>02581070</t>
  </si>
  <si>
    <t>2022-06-28</t>
  </si>
  <si>
    <t>6-28通力12-15#38#楼工程款发票到（顾）</t>
  </si>
  <si>
    <t>05060226</t>
  </si>
  <si>
    <t>7-27通力12-15、38#楼土建工程款发票到（顾）</t>
  </si>
  <si>
    <t>05060233</t>
  </si>
  <si>
    <t>2023/7/31</t>
  </si>
  <si>
    <t>记71</t>
  </si>
  <si>
    <t>7-28通力建设12-15#、38#楼工程款发票到（顾）</t>
  </si>
  <si>
    <t>06661090</t>
  </si>
  <si>
    <t>2024/8/16</t>
  </si>
  <si>
    <t>8-31银行存款日记账SGRJZ1292沁春锦苑38#、12-15#楼工程进度款通力建设（顾）发票到</t>
  </si>
  <si>
    <t>'24652000000049528911</t>
  </si>
  <si>
    <t>2024/10/31</t>
  </si>
  <si>
    <t>10-31沁春锦苑张丁丁20-1-702抵账房通力建设工程款发票手续到（附件见上张66#凭证）</t>
  </si>
  <si>
    <t>24652000000065226713</t>
  </si>
  <si>
    <t>2024/9/26</t>
  </si>
  <si>
    <t>9-29通力建设38#、12-15#楼（顾永祥） 工程进度款发票到</t>
  </si>
  <si>
    <t>24652000000056377428</t>
  </si>
  <si>
    <t>5-26通力建设12#-15#38#楼工程款（顾永祥）发票到</t>
  </si>
  <si>
    <t>25652000000029367827</t>
  </si>
  <si>
    <t>25652000000029383892</t>
  </si>
  <si>
    <t>2024/7/12</t>
  </si>
  <si>
    <t>7-31通力建设沁春锦苑12-15#38#楼工程进度款（顾永祥）发票开具</t>
  </si>
  <si>
    <t>24652000000042446267</t>
  </si>
  <si>
    <t>10-17支付新疆通力建设集团18、21-22#楼工程款</t>
  </si>
  <si>
    <t>01587004</t>
  </si>
  <si>
    <t>12-28支付通力建设（高建立）18、21、22#楼工程款</t>
  </si>
  <si>
    <t>00807289</t>
  </si>
  <si>
    <t>11-15支付通力建设（高）18、21-22#楼工程款</t>
  </si>
  <si>
    <t>01587014</t>
  </si>
  <si>
    <t>2-16通力建设18、21-22#楼工程款发票到（高）</t>
  </si>
  <si>
    <t>09426915</t>
  </si>
  <si>
    <t>2023/2/27</t>
  </si>
  <si>
    <t>记76</t>
  </si>
  <si>
    <t>2-27新疆通力建设18、21-22#楼工程款发票到（高）</t>
  </si>
  <si>
    <t>09426922</t>
  </si>
  <si>
    <t>2023/3/16</t>
  </si>
  <si>
    <t>记70</t>
  </si>
  <si>
    <t>3-29通力建设18、21-22号楼工程款发票到</t>
  </si>
  <si>
    <t>09616218</t>
  </si>
  <si>
    <t>6-13支付通力建设股份（高）18、21、22#楼工程款</t>
  </si>
  <si>
    <t>06542328</t>
  </si>
  <si>
    <t>8-29通力建设18、21-22#楼工程款（高）发票到</t>
  </si>
  <si>
    <t>01608011</t>
  </si>
  <si>
    <t>号码错了，已修改</t>
  </si>
  <si>
    <t>记29</t>
  </si>
  <si>
    <t>1-19支付通力建设集团（高建立）18、21、22#楼工程款</t>
  </si>
  <si>
    <t>00807295</t>
  </si>
  <si>
    <t>11-15沁园春锦苑18#、21#、22#住宅楼、地下车库及人防建设工程款发票到</t>
  </si>
  <si>
    <t>24652000000068977504</t>
  </si>
  <si>
    <t>2024/5/9</t>
  </si>
  <si>
    <t>5-9通力建设18#2122#楼工程款发票到</t>
  </si>
  <si>
    <t>24652000000023458084</t>
  </si>
  <si>
    <t>记 - 185</t>
  </si>
  <si>
    <t>9-26通力股份建筑18#21#22#楼工程款发票开具</t>
  </si>
  <si>
    <t>05721748</t>
  </si>
  <si>
    <t>2024/7/29</t>
  </si>
  <si>
    <t>7-31通力建设沁春锦苑18#21#22#住宅楼（高建立）人防建设工程款发票到</t>
  </si>
  <si>
    <t>24652000000042456077</t>
  </si>
  <si>
    <t>2025/4/18</t>
  </si>
  <si>
    <t>4-18通力建设18、21、22#楼工程款发票到</t>
  </si>
  <si>
    <t>25652000000020551876</t>
  </si>
  <si>
    <t>2025/5/23</t>
  </si>
  <si>
    <t>5-20支付通力建设（高建立）工程款</t>
  </si>
  <si>
    <t>25652000000028702317</t>
  </si>
  <si>
    <t>5-26通力建设18\21#22#楼工程款（高建立）发票到</t>
  </si>
  <si>
    <t>25652000000029338989</t>
  </si>
  <si>
    <t>25652000000029339125</t>
  </si>
  <si>
    <t>7-13支付通力建设18#、22#楼门斗装修工程款（刘品全）</t>
  </si>
  <si>
    <t>JZ-ZX-13</t>
  </si>
  <si>
    <t>06542341</t>
  </si>
  <si>
    <t>提供装修清单</t>
  </si>
  <si>
    <t>9-11支付通力建设股份（刘品全）18#、22#楼一单元门斗装修工程款</t>
  </si>
  <si>
    <t>01608014</t>
  </si>
  <si>
    <t>2024/5/30</t>
  </si>
  <si>
    <t>5-29支付通力建设集团18#\22#楼一单元门斗装修款（刘品全）</t>
  </si>
  <si>
    <t>24652000000027959826</t>
  </si>
  <si>
    <t>5-23通力建设沁春锦苑22#18#楼一单元门斗装修工程款发票到</t>
  </si>
  <si>
    <t>2565200000028717492</t>
  </si>
  <si>
    <t>2021-08-24</t>
  </si>
  <si>
    <t>记 - 155</t>
  </si>
  <si>
    <t>8-24预付巴州长风建筑13、15、38号楼门斗装修款</t>
  </si>
  <si>
    <t>JZ-ZX-14</t>
  </si>
  <si>
    <t>6500191160</t>
  </si>
  <si>
    <t>00091550</t>
  </si>
  <si>
    <t>9-14预付长风门斗13、15、38#楼一单元款</t>
  </si>
  <si>
    <t>00092012</t>
  </si>
  <si>
    <t>12-15支付巴州长风沁春锦苑13、15、38#楼一单元门斗工程款</t>
  </si>
  <si>
    <t>02595031</t>
  </si>
  <si>
    <t>11-30长分建筑12-15#38#楼门斗工程款发票到</t>
  </si>
  <si>
    <t>02595904</t>
  </si>
  <si>
    <t>记 - 178</t>
  </si>
  <si>
    <t>3-24预付18、21、22楼基坑支护工程款</t>
  </si>
  <si>
    <t>Q-QT-03</t>
  </si>
  <si>
    <t>09629022;09629023</t>
  </si>
  <si>
    <t>记 - 87</t>
  </si>
  <si>
    <t>5-15支付18-21号楼基坑支护工程款</t>
  </si>
  <si>
    <t>09629026;09629027</t>
  </si>
  <si>
    <t>记 - 156</t>
  </si>
  <si>
    <t>10-18士木建材18-21#楼基坑支护工程款发票到</t>
  </si>
  <si>
    <t>05856320;05856321</t>
  </si>
  <si>
    <t>银行存款日记账SGRJZ3245沁春锦苑土方挖运工程款</t>
  </si>
  <si>
    <t>零星49#</t>
  </si>
  <si>
    <t>25652000000001850700</t>
  </si>
  <si>
    <t>2025/4/1</t>
  </si>
  <si>
    <t>4-1冠弘21#楼公告区域装修工程款发票到</t>
  </si>
  <si>
    <t>零星55#</t>
  </si>
  <si>
    <t>25652000000016902881</t>
  </si>
  <si>
    <t>2025/4/15</t>
  </si>
  <si>
    <t>银行存款日记账SGRJZ4276沁春锦苑21#楼公共区域装修工程款 巴州冠弘建筑装饰有限公司发票到</t>
  </si>
  <si>
    <t>25652000000019600236</t>
  </si>
  <si>
    <t>7-10支付冠弘建筑沁春锦苑21#楼公共区域装修工程款</t>
  </si>
  <si>
    <t>25652000000041718163</t>
  </si>
  <si>
    <t>记 - 168</t>
  </si>
  <si>
    <t>户内装修费用</t>
  </si>
  <si>
    <t>9-23预付巴州冠弘建筑样板间装修款（18-2-202）</t>
  </si>
  <si>
    <t>四期10#</t>
  </si>
  <si>
    <t>00084643;00084644;</t>
  </si>
  <si>
    <t>11-25预付巴州冠弘样板间18-2-202装修款</t>
  </si>
  <si>
    <t>38113933</t>
  </si>
  <si>
    <t>记 - 41</t>
  </si>
  <si>
    <t>12-07巴州冠弘样板间18-2-202装修款发票到</t>
  </si>
  <si>
    <t>00085452;00085453</t>
  </si>
  <si>
    <t>12-27预付冠弘18-2-202样板间装修款（增加部分）</t>
  </si>
  <si>
    <t>38113935</t>
  </si>
  <si>
    <t>1-10预付沁春锦苑18-2-202装修款</t>
  </si>
  <si>
    <t>00075626</t>
  </si>
  <si>
    <t>11-04巴州冠弘18-2-202样板间装修工程款发票到</t>
  </si>
  <si>
    <t>24652000000065921382</t>
  </si>
  <si>
    <t>2022-05-18</t>
  </si>
  <si>
    <t>5-17预付永绍四期12-15、38#楼及五期18、21、22#楼防火门款</t>
  </si>
  <si>
    <t>四期22#</t>
  </si>
  <si>
    <t>02624784;02624785;02624786</t>
  </si>
  <si>
    <t>02624787;02624788;</t>
  </si>
  <si>
    <t>9-14支付永绍智能锁及防盗门款</t>
  </si>
  <si>
    <t>四期27#</t>
  </si>
  <si>
    <t>00661591</t>
  </si>
  <si>
    <t>2023/1/14</t>
  </si>
  <si>
    <t>记9</t>
  </si>
  <si>
    <t>1-11预付永绍18-22#楼进户门指纹锁款</t>
  </si>
  <si>
    <t>记73</t>
  </si>
  <si>
    <t>6-20永绍18\21-22#楼进户门发票到</t>
  </si>
  <si>
    <t>09361857;09361858</t>
  </si>
  <si>
    <t>2021-08-07</t>
  </si>
  <si>
    <t>8-07支付永绍12-15#防火门款</t>
  </si>
  <si>
    <t>四期7#</t>
  </si>
  <si>
    <t>00661585;00661586</t>
  </si>
  <si>
    <t>10-20永绍12#-15#楼防火门发票到</t>
  </si>
  <si>
    <t>05792511;05792512;05792513</t>
  </si>
  <si>
    <t>7-05永绍沁春锦苑18.21.22#楼防火门发票开具</t>
  </si>
  <si>
    <t>05061985;05061986</t>
  </si>
  <si>
    <t>2024/12/25</t>
  </si>
  <si>
    <t>12-17永绍12-15#楼防火、防盗门发票到</t>
  </si>
  <si>
    <t>24652000000078125552</t>
  </si>
  <si>
    <t>12-18永绍18#21#22#楼防火、防盗门、进户门发票到</t>
  </si>
  <si>
    <t>24652000000078284104</t>
  </si>
  <si>
    <t>24652000000078294192</t>
  </si>
  <si>
    <t>高档外立面工程费用</t>
  </si>
  <si>
    <t>5-15永绍4-11、16、17及、18、21、22#楼发票到</t>
  </si>
  <si>
    <t>24652000000024721646</t>
  </si>
  <si>
    <t>24652000000024731621</t>
  </si>
  <si>
    <t>9-26预付巴州水木堂12、14、38#楼二单元门斗工程款</t>
  </si>
  <si>
    <t>四期9#</t>
  </si>
  <si>
    <t>00693653;00693654;00693655;00084642</t>
  </si>
  <si>
    <t>已核实，提供决算清单，税务局还没调回来</t>
  </si>
  <si>
    <t>记 - 35</t>
  </si>
  <si>
    <t>1-10支付沁春锦苑12、14、38#楼门斗装修款</t>
  </si>
  <si>
    <t>00075627</t>
  </si>
  <si>
    <t>11-04巴州水木堂12#、14#、38#楼二单元门斗装修工程款发票到</t>
  </si>
  <si>
    <t>'24652000000065910359</t>
  </si>
  <si>
    <t>其他前期工程费</t>
  </si>
  <si>
    <t>9-18银行存款日记账SGRJZ1738沁春锦苑BIM咨询技术服务费</t>
  </si>
  <si>
    <t>24652000000052581631</t>
  </si>
  <si>
    <t>记 - 117</t>
  </si>
  <si>
    <t>11-18支付天平策绘费12、13、14、15、38号楼</t>
  </si>
  <si>
    <t>Q-CH-7</t>
  </si>
  <si>
    <t>09544823</t>
  </si>
  <si>
    <t>2021-08-19</t>
  </si>
  <si>
    <t>记 - 128</t>
  </si>
  <si>
    <t>测绘费用</t>
  </si>
  <si>
    <t>8-19支付天平18-22#测绘费</t>
  </si>
  <si>
    <t>Q-CH-8</t>
  </si>
  <si>
    <t>00621260</t>
  </si>
  <si>
    <t>6-24预付基安岩土18、21、22#楼基坑监测费</t>
  </si>
  <si>
    <t>Q-QT-01</t>
  </si>
  <si>
    <t>02715576</t>
  </si>
  <si>
    <t>1-19支付基安岩土18、22#楼沉降观测费</t>
  </si>
  <si>
    <t>Q-QT-02</t>
  </si>
  <si>
    <t>24652000000004808071</t>
  </si>
  <si>
    <t>2020-06-05</t>
  </si>
  <si>
    <t>6-4付开拓空间沁春锦苑三期设计费（公示费）</t>
  </si>
  <si>
    <t>库尔勒开拓规划设计研究院</t>
  </si>
  <si>
    <t>03815927</t>
  </si>
  <si>
    <t>2020-06-28</t>
  </si>
  <si>
    <t>记 - 181</t>
  </si>
  <si>
    <t>6-28付益诚三期设计费</t>
  </si>
  <si>
    <t>Q-SJ-3</t>
  </si>
  <si>
    <t>03815943；03815944；</t>
  </si>
  <si>
    <t>11-05付新疆益诚沁春锦苑18、21、22号37#（社区）设计费</t>
  </si>
  <si>
    <t>09511933</t>
  </si>
  <si>
    <t>09511934</t>
  </si>
  <si>
    <t>00577635</t>
  </si>
  <si>
    <t>1-22支付新疆开拓设计沁春锦苑一期、二期三期项目设计费</t>
  </si>
  <si>
    <t>Q-SJ-9</t>
  </si>
  <si>
    <t>5-14支付徐增起土石方清运费</t>
  </si>
  <si>
    <t>其他合同-04</t>
  </si>
  <si>
    <t>06766244;06766248;06766249</t>
  </si>
  <si>
    <t>6-11支付徐增起四期土石方运费</t>
  </si>
  <si>
    <t>065002000211</t>
  </si>
  <si>
    <t>59074136;59074137;06766247</t>
  </si>
  <si>
    <t>7-10付徐增起18-22#楼土石方运费</t>
  </si>
  <si>
    <t>59074135;06766245;59074134</t>
  </si>
  <si>
    <t>2021-08-13</t>
  </si>
  <si>
    <t>8-13补记4月21日徐增起沁春锦苑18、21、22#楼运费</t>
  </si>
  <si>
    <t>06766246</t>
  </si>
  <si>
    <t>2024/11/20</t>
  </si>
  <si>
    <t>11-18联创设计费发票到</t>
  </si>
  <si>
    <t>24652000000069476961</t>
  </si>
  <si>
    <t>5-18新疆天拓12-15#38#楼竣工测测绘费发票到</t>
  </si>
  <si>
    <t>其他合同-51-7</t>
  </si>
  <si>
    <t>04918478</t>
  </si>
  <si>
    <t>已核实1.2多扣除302.4元，缺成果报告</t>
  </si>
  <si>
    <t>2023/8/23</t>
  </si>
  <si>
    <t>记53</t>
  </si>
  <si>
    <t>8-23支付天拓18、21、22#楼竣工测</t>
  </si>
  <si>
    <t>其他合同-51-9</t>
  </si>
  <si>
    <t>06639107</t>
  </si>
  <si>
    <t>2020-06-12</t>
  </si>
  <si>
    <t>6-12付沁春锦苑四期（12#-15#38#）审图费</t>
  </si>
  <si>
    <t>其他合同-57</t>
  </si>
  <si>
    <t>03858867</t>
  </si>
  <si>
    <t>2020-10-21</t>
  </si>
  <si>
    <t>10-14巴州审图三期18#21#22#审图费发票到</t>
  </si>
  <si>
    <t>03924218</t>
  </si>
  <si>
    <t>2023/1/30</t>
  </si>
  <si>
    <t>1-29支付新款38#楼基底测量费</t>
  </si>
  <si>
    <t>巴州新矿测绘有限责任公司</t>
  </si>
  <si>
    <t>09383780</t>
  </si>
  <si>
    <t>已核实基底测量费，不让扣除</t>
  </si>
  <si>
    <t>2-25付天拓空间测绘费（18#21#22#红线图）</t>
  </si>
  <si>
    <t>09673219</t>
  </si>
  <si>
    <t>记 - 104</t>
  </si>
  <si>
    <t>12-08支付巴州施工图审查消防外网审图费</t>
  </si>
  <si>
    <t>巴州建筑工程施工图设计文件审查中心</t>
  </si>
  <si>
    <t>09476581</t>
  </si>
  <si>
    <t>2021-06-09</t>
  </si>
  <si>
    <t>6-4付库尔勒阿龙检测18-22#楼自来水检测费</t>
  </si>
  <si>
    <t>库尔勒阿龙检测服务中心</t>
  </si>
  <si>
    <t>19291118</t>
  </si>
  <si>
    <t>自来水检测费</t>
  </si>
  <si>
    <t>7-5巴州新矿12-15、38号楼测绘费发票到</t>
  </si>
  <si>
    <t>02564688</t>
  </si>
  <si>
    <t>记36</t>
  </si>
  <si>
    <t>9-18支付新矿18、21-22#楼竣工验收基底测</t>
  </si>
  <si>
    <t>01648246</t>
  </si>
  <si>
    <t>2024/4/24</t>
  </si>
  <si>
    <t>4-24计提缴纳2013年3月25日缴纳的配套设施费相应契税</t>
  </si>
  <si>
    <t>2025/7/24</t>
  </si>
  <si>
    <t>7-11和硕兴隆石材发票到</t>
  </si>
  <si>
    <t>25652000000042675512</t>
  </si>
  <si>
    <t>2025-8-7</t>
  </si>
  <si>
    <t>8-5沁春锦苑停车棚采购及安装工程款发票到</t>
  </si>
  <si>
    <t>25652000000049425673</t>
  </si>
  <si>
    <t>8-7收到江苏中义沁春锦苑四期、五期给排水工程款发票</t>
  </si>
  <si>
    <t>25652000000049927837</t>
  </si>
  <si>
    <t>2024-12-31</t>
  </si>
  <si>
    <t>收到BIM发票</t>
  </si>
  <si>
    <t>24652000000078309399</t>
  </si>
  <si>
    <t>37#</t>
  </si>
  <si>
    <t>24312000000276942732</t>
  </si>
  <si>
    <t>27#</t>
  </si>
  <si>
    <t>12-09上海坤喆项目咨询发票到</t>
  </si>
  <si>
    <t>24312000000367832512</t>
  </si>
  <si>
    <t>2025-6-31</t>
  </si>
  <si>
    <t>驻车器，减速带安装工程</t>
  </si>
  <si>
    <t>2024-10-30</t>
  </si>
  <si>
    <t>机械车位监控安装工程</t>
  </si>
  <si>
    <t>24652000000063218562</t>
  </si>
  <si>
    <t>暂估拓宇电力设施的未开票金额</t>
  </si>
  <si>
    <t>D</t>
  </si>
  <si>
    <r>
      <rPr>
        <sz val="16"/>
        <color rgb="FF000000"/>
        <rFont val="方正小标宋简体"/>
        <charset val="134"/>
      </rPr>
      <t>T23220</t>
    </r>
    <r>
      <rPr>
        <sz val="16"/>
        <color rgb="FF000000"/>
        <rFont val="宋体"/>
        <charset val="134"/>
      </rPr>
      <t>附表</t>
    </r>
    <r>
      <rPr>
        <sz val="16"/>
        <color rgb="FF000000"/>
        <rFont val="Calibri"/>
        <charset val="134"/>
      </rPr>
      <t>8-</t>
    </r>
    <r>
      <rPr>
        <sz val="16"/>
        <color rgb="FF000000"/>
        <rFont val="宋体"/>
        <charset val="134"/>
      </rPr>
      <t>合同明细采集底稿</t>
    </r>
  </si>
  <si>
    <t>*合同编号</t>
  </si>
  <si>
    <t>*合同名称</t>
  </si>
  <si>
    <t>*收款单位</t>
  </si>
  <si>
    <t>合同签订日期</t>
  </si>
  <si>
    <t>结算金额</t>
  </si>
  <si>
    <t>*关联关系（是否）</t>
  </si>
  <si>
    <t>*甲方供材
（是否）</t>
  </si>
  <si>
    <t>*不同项目分摊
（是否）</t>
  </si>
  <si>
    <t>项目间共同成本费用分摊信息</t>
  </si>
  <si>
    <t>分期合同分摊方法</t>
  </si>
  <si>
    <t>分摊至本期项目扣除比例</t>
  </si>
  <si>
    <t>申报准予扣除的记账金额</t>
  </si>
  <si>
    <t>前期累计
分摊金额</t>
  </si>
  <si>
    <t>本期项目
扣除金额</t>
  </si>
  <si>
    <t>剩余
待摊金额</t>
  </si>
  <si>
    <t>共同成本费用应当分摊的项目名称（下拉选择）</t>
  </si>
  <si>
    <t>16=13-14-15</t>
  </si>
  <si>
    <t>项目1</t>
  </si>
  <si>
    <t>项目2</t>
  </si>
  <si>
    <t>项目3</t>
  </si>
  <si>
    <t>项目4</t>
  </si>
  <si>
    <t>项目5</t>
  </si>
  <si>
    <t>项目6</t>
  </si>
  <si>
    <t>项目7</t>
  </si>
  <si>
    <t>项目8</t>
  </si>
  <si>
    <t>项目9</t>
  </si>
  <si>
    <t>项目10</t>
  </si>
  <si>
    <t>土石方、垃圾</t>
  </si>
  <si>
    <t>徐增起</t>
  </si>
  <si>
    <t>否</t>
  </si>
  <si>
    <t>缺决算</t>
  </si>
  <si>
    <t>地名数字门牌制作合同</t>
  </si>
  <si>
    <t>技术合同</t>
  </si>
  <si>
    <t>新疆中准标准化服务有限责任公司</t>
  </si>
  <si>
    <t>沁春锦苑幼儿园大门、亮化、自行车棚工程合同</t>
  </si>
  <si>
    <t>买卖合同</t>
  </si>
  <si>
    <t>新疆智明建设工程有限公司</t>
  </si>
  <si>
    <t>37#楼社区用房</t>
  </si>
  <si>
    <t>其他合同</t>
  </si>
  <si>
    <t>新疆正杰建筑集团有限公司（张志勇）</t>
  </si>
  <si>
    <t>电缆（景观雾化使用）</t>
  </si>
  <si>
    <t>承揽合同</t>
  </si>
  <si>
    <t>新疆云景环保科技有限公司(13999983055)</t>
  </si>
  <si>
    <t>幼儿园建设工程设计合同（民用建设工程设计合同）</t>
  </si>
  <si>
    <t>建设工程合同</t>
  </si>
  <si>
    <t>12-15、18-22#、38#建设工程设计合同（民用建设工程设计合同）-37#楼</t>
  </si>
  <si>
    <t>12-15、18-22#、38#建设工程设计合同（民用建设工程设计合同）</t>
  </si>
  <si>
    <t>11#-15#/17#18#21#22#38#.37#建设工程设计合同（民用建设工程设计合同）</t>
  </si>
  <si>
    <t>沁春锦苑四期五期12-15、18、21、22、38三网合一FTTH工程施工合同（绿）</t>
  </si>
  <si>
    <t>新疆鑫宇恒建设工程有限公司（蒋华）</t>
  </si>
  <si>
    <t>沁春锦苑三期人防工程审图费</t>
  </si>
  <si>
    <t>新疆新城建工程设计审查有限公司</t>
  </si>
  <si>
    <t>其他分摊方法</t>
  </si>
  <si>
    <t>沁春锦苑（18、21、22#楼基坑支护）</t>
  </si>
  <si>
    <t>新疆土木建材勘察设计院（有限公司）巴州分公司</t>
  </si>
  <si>
    <t>沁春锦苑三期（12-15、38、18、21-22）园林景观绿化工程</t>
  </si>
  <si>
    <t>新疆通力建设集团股份有限公司（张政龙）</t>
  </si>
  <si>
    <t>4-11、16、17#楼31#楼景观绿化（幼儿园）</t>
  </si>
  <si>
    <t>新疆通力建设集团股份有限公司（蔚晓芳）</t>
  </si>
  <si>
    <t>沁春锦苑1#35#、大门楼施工协议（大门#）</t>
  </si>
  <si>
    <t>新疆通力建设集团股份有限公司（孟）</t>
  </si>
  <si>
    <t>建设工程施工合同12-15#楼38#楼、31#楼幼儿园（幼儿园—）</t>
  </si>
  <si>
    <t>新疆通力建设集团股份有限公司（顾）</t>
  </si>
  <si>
    <t>建设工程施工合同12-15#楼38#楼、</t>
  </si>
  <si>
    <t>沁春锦苑18#、21#、22#楼、37#社区、地下车库及人防部分建设工程（37#社区）</t>
  </si>
  <si>
    <t>新疆通力建设集团股份有限公司（高）</t>
  </si>
  <si>
    <t>沁春锦苑18#、21#、22#楼、37#社区、地下车库及人防部分建设工程（地下人防）</t>
  </si>
  <si>
    <t>沁春锦苑18#、21#、22#楼、37#社区、地下车库及人防部分建设工程（不含人防）</t>
  </si>
  <si>
    <t>沁春锦苑4-11#16#17#楼31#楼园林景观、道路及停车位、铺装、景观照明工程</t>
  </si>
  <si>
    <t>新疆通力建设集团股份有限公司（杜奇志）</t>
  </si>
  <si>
    <t>沁春锦苑12-15、38#楼18、21-22园林景观、道路及停车位铺装景观照明工程</t>
  </si>
  <si>
    <t>沁春锦苑中水处理土建、挡墙、警卫室‘铺装工程</t>
  </si>
  <si>
    <t>新疆通力建设集团股份有限公司（曾建国）</t>
  </si>
  <si>
    <t>沁园春景22#、18#一单元门斗装修工程</t>
  </si>
  <si>
    <t>沁春锦苑三期停车棚采购及安装工程</t>
  </si>
  <si>
    <t>31#楼竣工测</t>
  </si>
  <si>
    <t>12-15#、38#楼竣工测</t>
  </si>
  <si>
    <t>其他合同-51-8</t>
  </si>
  <si>
    <t>18#\21#22#红线图</t>
  </si>
  <si>
    <t>37#楼竣工测</t>
  </si>
  <si>
    <t>新疆天拓空间信息测绘有限公司</t>
  </si>
  <si>
    <t>沁春锦苑人防车库移动电站设备采购安装工程安装合同</t>
  </si>
  <si>
    <t>新疆拓宇电力建设工程有限公司（何永权）</t>
  </si>
  <si>
    <t>沁春锦苑泵房（5#箱变）变更工程施工合同</t>
  </si>
  <si>
    <t>电气外网供货安装合同（4#-17#31#-36#、12#-38#）18、21、22#</t>
  </si>
  <si>
    <t>31#36#楼天然气安装工程</t>
  </si>
  <si>
    <t>新疆南天城建（集团）股份有限公司</t>
  </si>
  <si>
    <t>37#天然气安装工程</t>
  </si>
  <si>
    <t>38、18.21.22#天然气安装工程</t>
  </si>
  <si>
    <t>其他合同-66</t>
  </si>
  <si>
    <t>38#天然气安装工程</t>
  </si>
  <si>
    <t>12#-15#、38#天然气安装工程</t>
  </si>
  <si>
    <t>沁春锦苑小区一体化污水处理设备购销</t>
  </si>
  <si>
    <t>新疆明德竟业工程有限公司</t>
  </si>
  <si>
    <t>沁春锦苑项目人防门购置18#-21#</t>
  </si>
  <si>
    <t>新疆巨安新粤防护设备有限公司（张照平18167948637）</t>
  </si>
  <si>
    <t>沁春景苑幼儿园室外工程</t>
  </si>
  <si>
    <t>新疆精诚所至装饰工程有限责任公司（金克）</t>
  </si>
  <si>
    <t>沁园春锦BIM咨询服务协议</t>
  </si>
  <si>
    <t>新疆佳联筑创建筑科技有限公司</t>
  </si>
  <si>
    <t>2020/09/1</t>
  </si>
  <si>
    <t>幼儿园电梯销售安装合同（31#楼）</t>
  </si>
  <si>
    <t>新疆华汇建安机械设备有限公司（许林）</t>
  </si>
  <si>
    <t>37#社区用房电梯</t>
  </si>
  <si>
    <t>电梯销售合同</t>
  </si>
  <si>
    <t>沁春景苑人防室外线缆采购合同</t>
  </si>
  <si>
    <t>新疆胡杨线缆制造有限公司</t>
  </si>
  <si>
    <t>水土保持方案编制合同</t>
  </si>
  <si>
    <t>新疆和禹源生态工程咨询有限公司</t>
  </si>
  <si>
    <t>供水管道安装（自来水接口）</t>
  </si>
  <si>
    <t>新疆昌源水务集团库尔勒银泉供水有限公司工程分公司</t>
  </si>
  <si>
    <t>专业建设工程设计合同</t>
  </si>
  <si>
    <t>乌鲁木齐大漠林海绿化有限责任公司（蔚晓芳）</t>
  </si>
  <si>
    <t>（石材）材料购销合同</t>
  </si>
  <si>
    <t>托里县天和石业发展有限总公司</t>
  </si>
  <si>
    <t>沁春锦苑升降横移类机械式停车设备销售合同</t>
  </si>
  <si>
    <t>唐山通宝停车设备有限公司</t>
  </si>
  <si>
    <t>电缆采购合同-公共社区、幼儿园</t>
  </si>
  <si>
    <t>泰丰线缆有限公司</t>
  </si>
  <si>
    <t>电缆采购合同-18-22#楼</t>
  </si>
  <si>
    <t>电缆采购合同-五期</t>
  </si>
  <si>
    <t>沁春锦苑小区灭蚊灯（40个）</t>
  </si>
  <si>
    <t>苏州尚科新能源有限公司</t>
  </si>
  <si>
    <t>沁园春景机械师停车位基础设计合同</t>
  </si>
  <si>
    <t>四川中七建筑规划设计有限公司新疆第六分公司</t>
  </si>
  <si>
    <t>规划设计合同书</t>
  </si>
  <si>
    <t>上海联创建筑设计有限公司新疆分公司</t>
  </si>
  <si>
    <t>沁春锦苑（住宅部分）技术服务合同书</t>
  </si>
  <si>
    <t>上海坤喆企业管理中心</t>
  </si>
  <si>
    <t>手工填写分摊比例</t>
  </si>
  <si>
    <t>建筑工程施工劳务分包合同</t>
  </si>
  <si>
    <t>陕西高屋建瓴建设工程有限公司</t>
  </si>
  <si>
    <t>沁春锦苑21#、18#楼二单元门斗装修</t>
  </si>
  <si>
    <t>山东冠驰装饰有限公司</t>
  </si>
  <si>
    <t>雕塑工程合同</t>
  </si>
  <si>
    <t>曲阳县石磊石材雕塑有限公司</t>
  </si>
  <si>
    <t>新增产品合同</t>
  </si>
  <si>
    <t>产权转移书据</t>
  </si>
  <si>
    <t>沁春锦苑三期18、21、22#楼进户门采购安装合同</t>
  </si>
  <si>
    <t>库尔勒永绍商贸有限公司（项邵于）</t>
  </si>
  <si>
    <t>沁春锦苑三期18、21、22#楼防火门、防盗门采购安装合同</t>
  </si>
  <si>
    <t>沁春锦苑12-15#楼、38#楼防火门</t>
  </si>
  <si>
    <t>沁春锦苑35#楼东侧停车棚安装合同</t>
  </si>
  <si>
    <t>库尔勒天业钢结构制造有限公司</t>
  </si>
  <si>
    <t>测绘合同书12#13#14#15#38#测绘</t>
  </si>
  <si>
    <t>测绘合同书（18#21#22#）</t>
  </si>
  <si>
    <t>沁春锦苑12-15、38#楼18、21-2楼楼栋牌、单元牌、楼层牌、户室牌制作安装合同</t>
  </si>
  <si>
    <t>库尔勒市天宏创翼测绘技术咨询服务部</t>
  </si>
  <si>
    <t>37#社区用房壁挂炉</t>
  </si>
  <si>
    <t>沁春锦苑室外管网设计</t>
  </si>
  <si>
    <t>库尔勒坚乐美建筑工程有限责任公司（郑长银）</t>
  </si>
  <si>
    <t>沁春锦苑4#6#8#11#16#31#、36#楼铝合金门窗-幼儿园</t>
  </si>
  <si>
    <t>沁春锦苑大门钢结构工程</t>
  </si>
  <si>
    <t>沁春锦苑小区景观廊架工程</t>
  </si>
  <si>
    <t>沁春锦苑人防车库防雨棚安装工程</t>
  </si>
  <si>
    <t>沁春锦苑18、21、22#楼铝合金门窗制作安装合同</t>
  </si>
  <si>
    <t>沁春锦苑12#-15#38#楼铝合金窗制作安装</t>
  </si>
  <si>
    <t>沁春锦苑塑木条</t>
  </si>
  <si>
    <t>库尔勒诚鑫远建材经销部</t>
  </si>
  <si>
    <t>二期、三期给排水、消防工程施工合同-社区用房</t>
  </si>
  <si>
    <t>江苏中义消防工程有限公司巴州分公司（巩红卫）</t>
  </si>
  <si>
    <t>二期、三期给排水、消防工程施工合同-幼儿园</t>
  </si>
  <si>
    <t>二期、三期给排水、消防工程施工合同-人防</t>
  </si>
  <si>
    <t>二期、三期给排水、消防工程施工合同-三期</t>
  </si>
  <si>
    <t>沁园春锦建设用地土壤氡水平检测</t>
  </si>
  <si>
    <t>核工业二一六大队</t>
  </si>
  <si>
    <t>建设工程设计合同（民用建设工程设计合同）</t>
  </si>
  <si>
    <t>河南省人防建筑设计院有限公司新疆分公司</t>
  </si>
  <si>
    <t>2020/06/1</t>
  </si>
  <si>
    <t>逸航折叠方采购合同</t>
  </si>
  <si>
    <t>河北逸航新诺集成房屋有限公司</t>
  </si>
  <si>
    <t>一体化预制泵站加工定作合同</t>
  </si>
  <si>
    <t>河北阔龙环保设备有限公司</t>
  </si>
  <si>
    <t>和硕县兴隆石材工艺有限责任公司（黄金烁）</t>
  </si>
  <si>
    <t>沁春景苑喷雾造景采购合同</t>
  </si>
  <si>
    <t>成都锦胜雾森环保科技有限公司</t>
  </si>
  <si>
    <t>沁春锦苑沁春景苑绿色建筑心机指标申报材料</t>
  </si>
  <si>
    <t>北京中城科绿色建筑科技有限公司</t>
  </si>
  <si>
    <t>JC-DL-04-01</t>
  </si>
  <si>
    <t>沁春锦苑地面停车线、道路标线、人防楼梯间环氧树脂工程</t>
  </si>
  <si>
    <t>巴州卓晟环保科技有限公司（李欢欢1899960）</t>
  </si>
  <si>
    <t>建设工程监理合同-社区</t>
  </si>
  <si>
    <t>巴州智诚工程项目管理服务有限公司</t>
  </si>
  <si>
    <t>JZ-JL-05-01</t>
  </si>
  <si>
    <t>建设工程监理合同-幼儿园</t>
  </si>
  <si>
    <t>建设工程监理合同-人防</t>
  </si>
  <si>
    <t>建设工程监理合同-18.21.22.37.地下车库</t>
  </si>
  <si>
    <t>建设工程监理合同-12-15,31、38#楼</t>
  </si>
  <si>
    <t>13#15#38#楼一单元门斗装修</t>
  </si>
  <si>
    <t>巴州长风建筑装饰有限公司（金克）</t>
  </si>
  <si>
    <t>沁春锦苑绿色建筑环评噪音监测费</t>
  </si>
  <si>
    <t>巴州永诚环境检测技术服务有限公司</t>
  </si>
  <si>
    <t>巴州鑫磊机电设备开关有限责任公司（张国宏）</t>
  </si>
  <si>
    <t>一期大门两侧人员通行系统</t>
  </si>
  <si>
    <t>巴州四通电子科技有限公司</t>
  </si>
  <si>
    <t>12#14#38#楼二单元门斗装修</t>
  </si>
  <si>
    <t>巴州水木堂建筑装饰有限公司（倪）</t>
  </si>
  <si>
    <t>土方挖运合同</t>
  </si>
  <si>
    <t>巴州荣耀建筑工程有限公司</t>
  </si>
  <si>
    <t>沁春锦苑大字制作合同</t>
  </si>
  <si>
    <t>巴州青橄榄电子科技有限公司（党曌）</t>
  </si>
  <si>
    <t>沁春锦苑小区景观轴亮化工程合同</t>
  </si>
  <si>
    <t>沁春锦苑驻车器</t>
  </si>
  <si>
    <t>沁春锦苑施工围挡拆除工程</t>
  </si>
  <si>
    <t>沁春锦苑四期五期12-15、18、21、22、38楼可视对讲</t>
  </si>
  <si>
    <t>沁春锦苑幼儿园审图费</t>
  </si>
  <si>
    <t>12-15#、38#审图费18#、21#楼</t>
  </si>
  <si>
    <t>缺合同</t>
  </si>
  <si>
    <t>拆迁协议</t>
  </si>
  <si>
    <t>巴州建新公路维护有限公司</t>
  </si>
  <si>
    <t>沉降观测18#22#楼</t>
  </si>
  <si>
    <t>18#21#22#基坑建设工程变形监测合同</t>
  </si>
  <si>
    <t>消防通道大门制作安装</t>
  </si>
  <si>
    <t>12#-15#38#、18#21#后花园围栏制作安装、31#楼防盗窗安装-幼儿园</t>
  </si>
  <si>
    <t>12#-15#38#、18#21#后花园围栏制作安装</t>
  </si>
  <si>
    <t>18-2-202样板间装修合同</t>
  </si>
  <si>
    <t>巴州冠弘建筑装饰有限公司（倪大伟）</t>
  </si>
  <si>
    <t>沁春锦苑21#楼公共区域装修工程专业施工承包合同</t>
  </si>
  <si>
    <t>巴州冠弘建筑装饰有限公司</t>
  </si>
  <si>
    <t>沁春锦苑小区围挡制作</t>
  </si>
  <si>
    <t>JC-QT-17</t>
  </si>
  <si>
    <t>沁春锦苑灯布，门牌，标识牌制作及安装费</t>
  </si>
  <si>
    <t>地下车库标识牌，快速门采购及安装工程</t>
  </si>
  <si>
    <t>沁春锦苑施工围挡安装</t>
  </si>
  <si>
    <t>建设工程设计合同（专业建设工程）</t>
  </si>
  <si>
    <t>安徽宏泰交通工程设计研究院有限公司</t>
  </si>
  <si>
    <r>
      <rPr>
        <sz val="16"/>
        <rFont val="方正小标宋简体"/>
        <charset val="134"/>
      </rPr>
      <t>T30000</t>
    </r>
    <r>
      <rPr>
        <sz val="16"/>
        <rFont val="Microsoft YaHei UI"/>
        <charset val="134"/>
      </rPr>
      <t>工程造价采集表</t>
    </r>
  </si>
  <si>
    <t>清算项目造价信息</t>
  </si>
  <si>
    <t>数据来源</t>
  </si>
  <si>
    <t>分类</t>
  </si>
  <si>
    <t>拓展字段1</t>
  </si>
  <si>
    <t>拓展字段2</t>
  </si>
  <si>
    <t>拓展字段3</t>
  </si>
  <si>
    <t>拓展字段4</t>
  </si>
  <si>
    <t>拓展字段5</t>
  </si>
  <si>
    <t>拓展字段6</t>
  </si>
  <si>
    <t>拓展字段7</t>
  </si>
  <si>
    <t>拓展字段8</t>
  </si>
  <si>
    <t>拓展字段9</t>
  </si>
  <si>
    <t>拓展字段10</t>
  </si>
  <si>
    <t>拓展字段11</t>
  </si>
  <si>
    <t>填报数据</t>
  </si>
  <si>
    <t>单位</t>
  </si>
  <si>
    <t>㎡</t>
  </si>
  <si>
    <t>请填写</t>
  </si>
  <si>
    <t>数量</t>
  </si>
  <si>
    <t>本项目扣除金额</t>
  </si>
  <si>
    <t>单位扣除金额</t>
  </si>
  <si>
    <t>主体建筑基础造价信息</t>
  </si>
  <si>
    <t>楼栋类型</t>
  </si>
  <si>
    <t>房屋结构</t>
  </si>
  <si>
    <t>地质结构</t>
  </si>
  <si>
    <t>桩基类型</t>
  </si>
  <si>
    <t>交付标准</t>
  </si>
  <si>
    <t>外立面类型</t>
  </si>
  <si>
    <t>地上层数</t>
  </si>
  <si>
    <t>地下层数</t>
  </si>
  <si>
    <t>地上建筑面积</t>
  </si>
  <si>
    <t>地下建筑面积</t>
  </si>
  <si>
    <t>其中：人防设施面积</t>
  </si>
  <si>
    <t>总建筑面积</t>
  </si>
  <si>
    <t>地上总层高（m)</t>
  </si>
  <si>
    <t>开工日期</t>
  </si>
  <si>
    <t>竣工日期</t>
  </si>
  <si>
    <t>-1层</t>
  </si>
  <si>
    <t>-2层</t>
  </si>
  <si>
    <t>-3层及以下</t>
  </si>
  <si>
    <t>取得土地使用权所支付的金额</t>
  </si>
  <si>
    <t>房地产开发费用</t>
  </si>
  <si>
    <t>凭据类型</t>
  </si>
  <si>
    <t>二分法</t>
  </si>
  <si>
    <t>费用计算扣除方法</t>
  </si>
  <si>
    <t>支付的土地出让金额</t>
  </si>
  <si>
    <t>桩基础工程费用</t>
  </si>
  <si>
    <t>利息支出</t>
  </si>
  <si>
    <t>非税收入票据</t>
  </si>
  <si>
    <t>不可选择</t>
  </si>
  <si>
    <t>占地面积法</t>
  </si>
  <si>
    <t>砖混</t>
  </si>
  <si>
    <t>均质地质</t>
  </si>
  <si>
    <t>天然基础</t>
  </si>
  <si>
    <t>精装交付</t>
  </si>
  <si>
    <t>标准外立面</t>
  </si>
  <si>
    <t>支付的地价款金额</t>
  </si>
  <si>
    <t>耕地占用税</t>
  </si>
  <si>
    <t>地下室工程费用</t>
  </si>
  <si>
    <t>职工福利费</t>
  </si>
  <si>
    <t>总建筑面积法</t>
  </si>
  <si>
    <t>不可加计</t>
  </si>
  <si>
    <t>商业楼</t>
  </si>
  <si>
    <t>框架</t>
  </si>
  <si>
    <t>淤泥地质</t>
  </si>
  <si>
    <t>预制管桩</t>
  </si>
  <si>
    <t>简装交付</t>
  </si>
  <si>
    <t>玻璃幕墙</t>
  </si>
  <si>
    <t>其他合理方法</t>
  </si>
  <si>
    <t>可售建筑面积法（二分法）</t>
  </si>
  <si>
    <t>人工填写</t>
  </si>
  <si>
    <t>测绘总建筑面积法</t>
  </si>
  <si>
    <t>交纳的有关税费</t>
  </si>
  <si>
    <t>劳动力安置费</t>
  </si>
  <si>
    <t>项目可行性研究费用</t>
  </si>
  <si>
    <t>会所费用</t>
  </si>
  <si>
    <t>折旧费</t>
  </si>
  <si>
    <t>商业裙楼</t>
  </si>
  <si>
    <t>框架剪力墙</t>
  </si>
  <si>
    <t>岩溶地质</t>
  </si>
  <si>
    <t>旋挖桩</t>
  </si>
  <si>
    <t>毛坯交付</t>
  </si>
  <si>
    <t>干挂石材</t>
  </si>
  <si>
    <t>安置动迁用房支出</t>
  </si>
  <si>
    <t>修理费</t>
  </si>
  <si>
    <t>营业税发票</t>
  </si>
  <si>
    <t>计容建筑面积法</t>
  </si>
  <si>
    <t>独栋别墅</t>
  </si>
  <si>
    <t>钢混</t>
  </si>
  <si>
    <t>其他地质</t>
  </si>
  <si>
    <t>钻（冲）孔桩</t>
  </si>
  <si>
    <t>其他外立面</t>
  </si>
  <si>
    <t>拆迁补偿费</t>
  </si>
  <si>
    <t>地质费用</t>
  </si>
  <si>
    <t>办公费</t>
  </si>
  <si>
    <t>完税凭证</t>
  </si>
  <si>
    <t>层高系数法</t>
  </si>
  <si>
    <t>联排别墅</t>
  </si>
  <si>
    <t>全钢</t>
  </si>
  <si>
    <t>其他类型桩基</t>
  </si>
  <si>
    <t>排洪工程支出</t>
  </si>
  <si>
    <t>物业管理场所费用</t>
  </si>
  <si>
    <t>水电费</t>
  </si>
  <si>
    <t>运输合同</t>
  </si>
  <si>
    <t>配套设施</t>
  </si>
  <si>
    <t>预制装配</t>
  </si>
  <si>
    <t>居委会用房</t>
  </si>
  <si>
    <t>变电站费用</t>
  </si>
  <si>
    <t>劳动保护费</t>
  </si>
  <si>
    <t>未取得凭据</t>
  </si>
  <si>
    <t>借款合同</t>
  </si>
  <si>
    <t>其他类型楼栋</t>
  </si>
  <si>
    <t>派出所用房</t>
  </si>
  <si>
    <t>热力站费用</t>
  </si>
  <si>
    <t>周转房摊销费</t>
  </si>
  <si>
    <t>融资租赁合同</t>
  </si>
  <si>
    <t>会所</t>
  </si>
  <si>
    <t>环卫工程支出</t>
  </si>
  <si>
    <t>水厂费用</t>
  </si>
  <si>
    <t>其他发生的间接费用</t>
  </si>
  <si>
    <t>租赁合同</t>
  </si>
  <si>
    <t>非机动车库（场）</t>
  </si>
  <si>
    <t>文体场馆费用</t>
  </si>
  <si>
    <t>保管合同</t>
  </si>
  <si>
    <t>地下人防设施</t>
  </si>
  <si>
    <t>学校费用</t>
  </si>
  <si>
    <t>仓储合同</t>
  </si>
  <si>
    <t>物业管理场所</t>
  </si>
  <si>
    <t>财产保险合同</t>
  </si>
  <si>
    <t>变电站</t>
  </si>
  <si>
    <t>托儿所费用</t>
  </si>
  <si>
    <t>热力站</t>
  </si>
  <si>
    <t>医院费用</t>
  </si>
  <si>
    <t>水厂</t>
  </si>
  <si>
    <t>邮电通讯费用</t>
  </si>
  <si>
    <t>文体场馆</t>
  </si>
  <si>
    <t>学校</t>
  </si>
  <si>
    <t>托儿所</t>
  </si>
  <si>
    <t>医院</t>
  </si>
  <si>
    <t>邮电通讯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</si>
</sst>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_);[Red]\(0.00\)"/>
    <numFmt numFmtId="178" formatCode="_ * #,##0_ ;_ * \-#,##0_ ;_ * &quot;-&quot;??_ ;_ @_ "/>
    <numFmt numFmtId="179" formatCode="#,##0_);[Red]\(#,##0\)"/>
    <numFmt numFmtId="180" formatCode="#,##0.00_);[Red]\(#,##0.00\)"/>
    <numFmt numFmtId="181" formatCode="#,##0.00_ "/>
    <numFmt numFmtId="182" formatCode="yyyy&quot;年&quot;m&quot;月&quot;d&quot;日&quot;;@"/>
    <numFmt numFmtId="183" formatCode="0.00_ "/>
    <numFmt numFmtId="184" formatCode="0_ "/>
    <numFmt numFmtId="185" formatCode="0.0000%"/>
    <numFmt numFmtId="186" formatCode="0.000000%"/>
  </numFmts>
  <fonts count="89"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7030A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6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Times New Roman"/>
      <charset val="134"/>
    </font>
    <font>
      <b/>
      <sz val="11"/>
      <name val="宋体"/>
      <charset val="134"/>
    </font>
    <font>
      <b/>
      <sz val="11"/>
      <color rgb="FF000000"/>
      <name val="宋体-简"/>
      <charset val="134"/>
    </font>
    <font>
      <sz val="10"/>
      <color indexed="8"/>
      <name val="宋体"/>
      <charset val="134"/>
    </font>
    <font>
      <sz val="8"/>
      <name val="宋体"/>
      <charset val="134"/>
    </font>
    <font>
      <sz val="11"/>
      <name val="宋体"/>
      <charset val="134"/>
    </font>
    <font>
      <sz val="12"/>
      <color rgb="FF7030A0"/>
      <name val="宋体"/>
      <charset val="134"/>
    </font>
    <font>
      <b/>
      <sz val="10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7030A0"/>
      <name val="宋体"/>
      <charset val="134"/>
    </font>
    <font>
      <sz val="10"/>
      <name val="Calibri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4"/>
      <name val="宋体"/>
      <charset val="134"/>
    </font>
    <font>
      <b/>
      <sz val="11"/>
      <color rgb="FF000000"/>
      <name val="宋体"/>
      <charset val="134"/>
      <scheme val="minor"/>
    </font>
    <font>
      <b/>
      <sz val="9"/>
      <name val="宋体"/>
      <charset val="134"/>
    </font>
    <font>
      <sz val="14"/>
      <name val="方正小标宋简体"/>
      <charset val="134"/>
    </font>
    <font>
      <sz val="12"/>
      <color theme="1"/>
      <name val="宋体"/>
      <charset val="134"/>
      <scheme val="minor"/>
    </font>
    <font>
      <sz val="10"/>
      <color theme="4"/>
      <name val="宋体"/>
      <charset val="134"/>
    </font>
    <font>
      <sz val="12"/>
      <color theme="1"/>
      <name val="宋体"/>
      <charset val="134"/>
    </font>
    <font>
      <b/>
      <sz val="11"/>
      <color rgb="FF000000"/>
      <name val="Times New Roman"/>
      <charset val="134"/>
    </font>
    <font>
      <sz val="12"/>
      <color rgb="FF000000"/>
      <name val="宋体"/>
      <charset val="134"/>
    </font>
    <font>
      <sz val="16"/>
      <color indexed="8"/>
      <name val="方正小标宋简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name val="Times New Roman"/>
      <charset val="134"/>
    </font>
    <font>
      <sz val="12"/>
      <color rgb="FFFF0000"/>
      <name val="宋体"/>
      <charset val="134"/>
    </font>
    <font>
      <sz val="20"/>
      <name val="方正小标宋简体"/>
      <charset val="134"/>
    </font>
    <font>
      <sz val="14"/>
      <color indexed="8"/>
      <name val="宋体"/>
      <charset val="134"/>
    </font>
    <font>
      <sz val="14"/>
      <color rgb="FF232323"/>
      <name val="宋体"/>
      <charset val="134"/>
    </font>
    <font>
      <b/>
      <sz val="14"/>
      <color indexed="8"/>
      <name val="宋体"/>
      <charset val="134"/>
    </font>
    <font>
      <b/>
      <sz val="12"/>
      <color theme="1"/>
      <name val="宋体"/>
      <charset val="134"/>
    </font>
    <font>
      <sz val="26"/>
      <color theme="1"/>
      <name val="方正小标宋简体"/>
      <charset val="134"/>
    </font>
    <font>
      <sz val="20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4"/>
      <name val="微软雅黑"/>
      <charset val="134"/>
    </font>
    <font>
      <sz val="14"/>
      <color theme="1"/>
      <name val="Times New Roman"/>
      <charset val="134"/>
    </font>
    <font>
      <sz val="16"/>
      <name val="Microsoft YaHei UI"/>
      <charset val="134"/>
    </font>
    <font>
      <sz val="16"/>
      <color rgb="FF000000"/>
      <name val="宋体"/>
      <charset val="134"/>
    </font>
    <font>
      <sz val="16"/>
      <color rgb="FF000000"/>
      <name val="Calibri"/>
      <charset val="134"/>
    </font>
    <font>
      <sz val="16"/>
      <name val="微软雅黑"/>
      <charset val="134"/>
    </font>
    <font>
      <sz val="16"/>
      <color rgb="FF000000"/>
      <name val="微软雅黑"/>
      <charset val="134"/>
    </font>
    <font>
      <sz val="26"/>
      <color theme="1"/>
      <name val="微软雅黑"/>
      <charset val="134"/>
    </font>
    <font>
      <sz val="20"/>
      <name val="微软雅黑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134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37437055574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3" fillId="13" borderId="11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12" applyNumberFormat="0" applyFill="0" applyAlignment="0" applyProtection="0">
      <alignment vertical="center"/>
    </xf>
    <xf numFmtId="0" fontId="63" fillId="0" borderId="12" applyNumberFormat="0" applyFill="0" applyAlignment="0" applyProtection="0">
      <alignment vertical="center"/>
    </xf>
    <xf numFmtId="0" fontId="64" fillId="0" borderId="13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14" borderId="14" applyNumberFormat="0" applyAlignment="0" applyProtection="0">
      <alignment vertical="center"/>
    </xf>
    <xf numFmtId="0" fontId="66" fillId="15" borderId="15" applyNumberFormat="0" applyAlignment="0" applyProtection="0">
      <alignment vertical="center"/>
    </xf>
    <xf numFmtId="0" fontId="67" fillId="15" borderId="14" applyNumberFormat="0" applyAlignment="0" applyProtection="0">
      <alignment vertical="center"/>
    </xf>
    <xf numFmtId="0" fontId="68" fillId="16" borderId="16" applyNumberFormat="0" applyAlignment="0" applyProtection="0">
      <alignment vertical="center"/>
    </xf>
    <xf numFmtId="0" fontId="69" fillId="0" borderId="17" applyNumberFormat="0" applyFill="0" applyAlignment="0" applyProtection="0">
      <alignment vertical="center"/>
    </xf>
    <xf numFmtId="0" fontId="70" fillId="0" borderId="18" applyNumberFormat="0" applyFill="0" applyAlignment="0" applyProtection="0">
      <alignment vertical="center"/>
    </xf>
    <xf numFmtId="0" fontId="71" fillId="17" borderId="0" applyNumberFormat="0" applyBorder="0" applyAlignment="0" applyProtection="0">
      <alignment vertical="center"/>
    </xf>
    <xf numFmtId="0" fontId="72" fillId="18" borderId="0" applyNumberFormat="0" applyBorder="0" applyAlignment="0" applyProtection="0">
      <alignment vertical="center"/>
    </xf>
    <xf numFmtId="0" fontId="73" fillId="19" borderId="0" applyNumberFormat="0" applyBorder="0" applyAlignment="0" applyProtection="0">
      <alignment vertical="center"/>
    </xf>
    <xf numFmtId="0" fontId="74" fillId="20" borderId="0" applyNumberFormat="0" applyBorder="0" applyAlignment="0" applyProtection="0">
      <alignment vertical="center"/>
    </xf>
    <xf numFmtId="0" fontId="75" fillId="21" borderId="0" applyNumberFormat="0" applyBorder="0" applyAlignment="0" applyProtection="0">
      <alignment vertical="center"/>
    </xf>
    <xf numFmtId="0" fontId="75" fillId="22" borderId="0" applyNumberFormat="0" applyBorder="0" applyAlignment="0" applyProtection="0">
      <alignment vertical="center"/>
    </xf>
    <xf numFmtId="0" fontId="74" fillId="23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5" fillId="25" borderId="0" applyNumberFormat="0" applyBorder="0" applyAlignment="0" applyProtection="0">
      <alignment vertical="center"/>
    </xf>
    <xf numFmtId="0" fontId="75" fillId="26" borderId="0" applyNumberFormat="0" applyBorder="0" applyAlignment="0" applyProtection="0">
      <alignment vertical="center"/>
    </xf>
    <xf numFmtId="0" fontId="74" fillId="27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75" fillId="29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4" fillId="31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75" fillId="33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74" fillId="35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75" fillId="38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74" fillId="40" borderId="0" applyNumberFormat="0" applyBorder="0" applyAlignment="0" applyProtection="0">
      <alignment vertical="center"/>
    </xf>
    <xf numFmtId="0" fontId="75" fillId="41" borderId="0" applyNumberFormat="0" applyBorder="0" applyAlignment="0" applyProtection="0">
      <alignment vertical="center"/>
    </xf>
    <xf numFmtId="0" fontId="75" fillId="42" borderId="0" applyNumberFormat="0" applyBorder="0" applyAlignment="0" applyProtection="0">
      <alignment vertical="center"/>
    </xf>
    <xf numFmtId="0" fontId="74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</cellStyleXfs>
  <cellXfs count="565">
    <xf numFmtId="4" fontId="0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49" applyFont="1" applyAlignment="1">
      <alignment vertical="center" wrapText="1"/>
    </xf>
    <xf numFmtId="0" fontId="5" fillId="0" borderId="0" xfId="49" applyFont="1" applyAlignment="1">
      <alignment vertical="center" wrapText="1"/>
    </xf>
    <xf numFmtId="0" fontId="6" fillId="0" borderId="0" xfId="49" applyFont="1">
      <alignment vertical="center"/>
    </xf>
    <xf numFmtId="0" fontId="5" fillId="0" borderId="0" xfId="49" applyFont="1" applyAlignment="1">
      <alignment horizontal="center" vertical="center" wrapText="1"/>
    </xf>
    <xf numFmtId="0" fontId="4" fillId="0" borderId="0" xfId="49" applyFont="1" applyAlignment="1">
      <alignment horizontal="center" vertical="center" wrapText="1"/>
    </xf>
    <xf numFmtId="43" fontId="4" fillId="0" borderId="0" xfId="1" applyFont="1" applyAlignment="1">
      <alignment horizontal="center" vertical="center" wrapText="1"/>
    </xf>
    <xf numFmtId="176" fontId="4" fillId="0" borderId="0" xfId="49" applyNumberFormat="1" applyFont="1" applyAlignment="1">
      <alignment vertical="center" wrapText="1"/>
    </xf>
    <xf numFmtId="176" fontId="4" fillId="0" borderId="0" xfId="49" applyNumberFormat="1" applyFont="1" applyAlignment="1">
      <alignment horizontal="center" vertical="center" wrapText="1"/>
    </xf>
    <xf numFmtId="0" fontId="7" fillId="0" borderId="0" xfId="49">
      <alignment vertical="center"/>
    </xf>
    <xf numFmtId="0" fontId="8" fillId="0" borderId="0" xfId="49" applyFont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3" borderId="3" xfId="49" applyFont="1" applyFill="1" applyBorder="1" applyAlignment="1">
      <alignment horizontal="center" vertical="center" wrapText="1"/>
    </xf>
    <xf numFmtId="0" fontId="5" fillId="3" borderId="5" xfId="49" applyFont="1" applyFill="1" applyBorder="1" applyAlignment="1">
      <alignment horizontal="center" vertical="center" wrapText="1"/>
    </xf>
    <xf numFmtId="0" fontId="3" fillId="3" borderId="1" xfId="49" applyFont="1" applyFill="1" applyBorder="1" applyAlignment="1">
      <alignment horizontal="center" vertical="center"/>
    </xf>
    <xf numFmtId="0" fontId="3" fillId="3" borderId="6" xfId="49" applyFont="1" applyFill="1" applyBorder="1" applyAlignment="1">
      <alignment horizontal="center" vertical="center" wrapText="1"/>
    </xf>
    <xf numFmtId="0" fontId="3" fillId="3" borderId="1" xfId="49" applyFont="1" applyFill="1" applyBorder="1" applyAlignment="1">
      <alignment horizontal="center" vertical="center" wrapText="1"/>
    </xf>
    <xf numFmtId="177" fontId="3" fillId="3" borderId="1" xfId="49" applyNumberFormat="1" applyFont="1" applyFill="1" applyBorder="1" applyAlignment="1">
      <alignment horizontal="center" vertical="center" wrapText="1"/>
    </xf>
    <xf numFmtId="0" fontId="3" fillId="3" borderId="7" xfId="49" applyFont="1" applyFill="1" applyBorder="1" applyAlignment="1">
      <alignment horizontal="center" vertical="center" wrapText="1"/>
    </xf>
    <xf numFmtId="0" fontId="3" fillId="3" borderId="8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 wrapText="1"/>
    </xf>
    <xf numFmtId="43" fontId="1" fillId="2" borderId="1" xfId="1" applyFont="1" applyFill="1" applyBorder="1" applyAlignment="1">
      <alignment vertical="center" wrapText="1"/>
    </xf>
    <xf numFmtId="0" fontId="3" fillId="5" borderId="1" xfId="49" applyFont="1" applyFill="1" applyBorder="1" applyAlignment="1">
      <alignment horizontal="center" vertical="center" wrapText="1"/>
    </xf>
    <xf numFmtId="176" fontId="9" fillId="5" borderId="1" xfId="49" applyNumberFormat="1" applyFont="1" applyFill="1" applyBorder="1" applyAlignment="1">
      <alignment horizontal="center" vertical="center" wrapText="1"/>
    </xf>
    <xf numFmtId="0" fontId="3" fillId="5" borderId="6" xfId="49" applyFont="1" applyFill="1" applyBorder="1" applyAlignment="1">
      <alignment horizontal="center" vertical="center" wrapText="1"/>
    </xf>
    <xf numFmtId="176" fontId="3" fillId="5" borderId="1" xfId="49" applyNumberFormat="1" applyFont="1" applyFill="1" applyBorder="1" applyAlignment="1">
      <alignment horizontal="center" vertical="center" wrapText="1"/>
    </xf>
    <xf numFmtId="49" fontId="3" fillId="5" borderId="1" xfId="49" applyNumberFormat="1" applyFont="1" applyFill="1" applyBorder="1" applyAlignment="1">
      <alignment horizontal="center" vertical="center" wrapText="1"/>
    </xf>
    <xf numFmtId="0" fontId="3" fillId="5" borderId="8" xfId="49" applyFont="1" applyFill="1" applyBorder="1" applyAlignment="1">
      <alignment horizontal="center" vertical="center" wrapText="1"/>
    </xf>
    <xf numFmtId="49" fontId="1" fillId="2" borderId="1" xfId="49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49" applyFont="1" applyFill="1" applyBorder="1" applyAlignment="1">
      <alignment vertical="center" wrapText="1"/>
    </xf>
    <xf numFmtId="176" fontId="10" fillId="2" borderId="1" xfId="49" applyNumberFormat="1" applyFont="1" applyFill="1" applyBorder="1" applyAlignment="1">
      <alignment vertical="center" wrapText="1"/>
    </xf>
    <xf numFmtId="178" fontId="1" fillId="2" borderId="1" xfId="1" applyNumberFormat="1" applyFont="1" applyFill="1" applyBorder="1" applyAlignment="1">
      <alignment horizontal="center" vertical="center" wrapText="1"/>
    </xf>
    <xf numFmtId="176" fontId="1" fillId="2" borderId="1" xfId="49" applyNumberFormat="1" applyFont="1" applyFill="1" applyBorder="1" applyAlignment="1">
      <alignment vertical="center" wrapText="1"/>
    </xf>
    <xf numFmtId="0" fontId="4" fillId="2" borderId="1" xfId="49" applyFont="1" applyFill="1" applyBorder="1" applyAlignment="1">
      <alignment vertical="center" wrapText="1"/>
    </xf>
    <xf numFmtId="4" fontId="0" fillId="6" borderId="1" xfId="0" applyNumberFormat="1" applyFont="1" applyFill="1" applyBorder="1" applyAlignment="1">
      <alignment horizontal="center" vertical="center" wrapText="1"/>
    </xf>
    <xf numFmtId="4" fontId="0" fillId="7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3" fontId="7" fillId="0" borderId="0" xfId="1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49" fontId="13" fillId="4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/>
    </xf>
    <xf numFmtId="49" fontId="13" fillId="4" borderId="1" xfId="1" applyNumberFormat="1" applyFont="1" applyFill="1" applyBorder="1" applyAlignment="1">
      <alignment horizontal="center" vertical="center" wrapText="1"/>
    </xf>
    <xf numFmtId="49" fontId="13" fillId="4" borderId="1" xfId="3" applyNumberFormat="1" applyFont="1" applyFill="1" applyBorder="1" applyAlignment="1">
      <alignment horizontal="center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3" borderId="1" xfId="1" applyNumberFormat="1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 shrinkToFit="1"/>
    </xf>
    <xf numFmtId="0" fontId="16" fillId="7" borderId="1" xfId="54" applyFont="1" applyFill="1" applyBorder="1" applyAlignment="1">
      <alignment horizontal="left" vertical="center" shrinkToFit="1"/>
    </xf>
    <xf numFmtId="0" fontId="15" fillId="7" borderId="1" xfId="0" applyFont="1" applyFill="1" applyBorder="1" applyAlignment="1">
      <alignment horizontal="left" vertical="center" wrapText="1"/>
    </xf>
    <xf numFmtId="176" fontId="16" fillId="7" borderId="1" xfId="54" applyNumberFormat="1" applyFont="1" applyFill="1" applyBorder="1" applyAlignment="1">
      <alignment horizontal="right" vertical="center" shrinkToFit="1"/>
    </xf>
    <xf numFmtId="43" fontId="16" fillId="7" borderId="1" xfId="1" applyFont="1" applyFill="1" applyBorder="1" applyAlignment="1">
      <alignment vertical="center" shrinkToFit="1"/>
    </xf>
    <xf numFmtId="0" fontId="4" fillId="7" borderId="1" xfId="0" applyFont="1" applyFill="1" applyBorder="1" applyAlignment="1">
      <alignment horizontal="center" vertical="center"/>
    </xf>
    <xf numFmtId="3" fontId="4" fillId="7" borderId="1" xfId="0" applyNumberFormat="1" applyFont="1" applyFill="1" applyBorder="1" applyAlignment="1">
      <alignment horizontal="center" vertical="center"/>
    </xf>
    <xf numFmtId="10" fontId="4" fillId="7" borderId="1" xfId="3" applyNumberFormat="1" applyFont="1" applyFill="1" applyBorder="1" applyAlignment="1">
      <alignment horizontal="center" vertical="center" wrapText="1"/>
    </xf>
    <xf numFmtId="43" fontId="4" fillId="7" borderId="1" xfId="1" applyFont="1" applyFill="1" applyBorder="1" applyAlignment="1">
      <alignment vertical="center"/>
    </xf>
    <xf numFmtId="43" fontId="4" fillId="7" borderId="1" xfId="1" applyFont="1" applyFill="1" applyBorder="1">
      <alignment vertical="center"/>
    </xf>
    <xf numFmtId="43" fontId="4" fillId="7" borderId="1" xfId="0" applyNumberFormat="1" applyFont="1" applyFill="1" applyBorder="1">
      <alignment vertical="center"/>
    </xf>
    <xf numFmtId="0" fontId="4" fillId="7" borderId="1" xfId="0" applyFont="1" applyFill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1" xfId="54" applyFont="1" applyFill="1" applyBorder="1" applyAlignment="1">
      <alignment horizontal="left" vertical="center" shrinkToFi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6" fillId="0" borderId="1" xfId="54" applyNumberFormat="1" applyFont="1" applyFill="1" applyBorder="1" applyAlignment="1">
      <alignment horizontal="right" vertical="center" shrinkToFit="1"/>
    </xf>
    <xf numFmtId="43" fontId="16" fillId="0" borderId="1" xfId="1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10" fontId="4" fillId="2" borderId="1" xfId="3" applyNumberFormat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vertical="center"/>
    </xf>
    <xf numFmtId="43" fontId="4" fillId="2" borderId="1" xfId="1" applyFont="1" applyFill="1" applyBorder="1">
      <alignment vertical="center"/>
    </xf>
    <xf numFmtId="43" fontId="4" fillId="2" borderId="1" xfId="0" applyNumberFormat="1" applyFont="1" applyFill="1" applyBorder="1">
      <alignment vertical="center"/>
    </xf>
    <xf numFmtId="0" fontId="4" fillId="2" borderId="1" xfId="0" applyFont="1" applyFill="1" applyBorder="1">
      <alignment vertical="center"/>
    </xf>
    <xf numFmtId="176" fontId="4" fillId="0" borderId="1" xfId="0" applyNumberFormat="1" applyFont="1" applyFill="1" applyBorder="1" applyAlignment="1">
      <alignment vertical="center"/>
    </xf>
    <xf numFmtId="43" fontId="4" fillId="0" borderId="1" xfId="1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1" xfId="54" applyFont="1" applyFill="1" applyBorder="1" applyAlignment="1" applyProtection="1">
      <alignment horizontal="left" vertical="center" shrinkToFit="1"/>
      <protection locked="0"/>
    </xf>
    <xf numFmtId="179" fontId="17" fillId="0" borderId="1" xfId="54" applyNumberFormat="1" applyFont="1" applyFill="1" applyBorder="1" applyAlignment="1">
      <alignment horizontal="left" vertical="center" shrinkToFit="1"/>
    </xf>
    <xf numFmtId="176" fontId="17" fillId="0" borderId="1" xfId="54" applyNumberFormat="1" applyFont="1" applyFill="1" applyBorder="1" applyAlignment="1">
      <alignment horizontal="right" vertical="center" shrinkToFit="1"/>
    </xf>
    <xf numFmtId="43" fontId="16" fillId="0" borderId="1" xfId="1" applyNumberFormat="1" applyFont="1" applyFill="1" applyBorder="1" applyAlignment="1">
      <alignment vertical="center" shrinkToFit="1"/>
    </xf>
    <xf numFmtId="43" fontId="4" fillId="2" borderId="1" xfId="1" applyNumberFormat="1" applyFont="1" applyFill="1" applyBorder="1" applyAlignment="1">
      <alignment vertical="center"/>
    </xf>
    <xf numFmtId="0" fontId="15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 shrinkToFit="1"/>
    </xf>
    <xf numFmtId="0" fontId="16" fillId="6" borderId="1" xfId="54" applyFont="1" applyFill="1" applyBorder="1" applyAlignment="1">
      <alignment horizontal="left" vertical="center" shrinkToFit="1"/>
    </xf>
    <xf numFmtId="0" fontId="15" fillId="6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center" vertical="center" wrapText="1"/>
    </xf>
    <xf numFmtId="176" fontId="16" fillId="6" borderId="1" xfId="54" applyNumberFormat="1" applyFont="1" applyFill="1" applyBorder="1" applyAlignment="1">
      <alignment horizontal="right" vertical="center" shrinkToFit="1"/>
    </xf>
    <xf numFmtId="43" fontId="16" fillId="6" borderId="1" xfId="1" applyFont="1" applyFill="1" applyBorder="1" applyAlignment="1">
      <alignment vertical="center" shrinkToFit="1"/>
    </xf>
    <xf numFmtId="43" fontId="16" fillId="6" borderId="1" xfId="1" applyNumberFormat="1" applyFont="1" applyFill="1" applyBorder="1" applyAlignment="1">
      <alignment vertical="center" shrinkToFit="1"/>
    </xf>
    <xf numFmtId="0" fontId="4" fillId="6" borderId="1" xfId="0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10" fontId="4" fillId="6" borderId="1" xfId="3" applyNumberFormat="1" applyFont="1" applyFill="1" applyBorder="1" applyAlignment="1">
      <alignment horizontal="center" vertical="center" wrapText="1"/>
    </xf>
    <xf numFmtId="43" fontId="4" fillId="6" borderId="1" xfId="1" applyNumberFormat="1" applyFont="1" applyFill="1" applyBorder="1" applyAlignment="1">
      <alignment vertical="center"/>
    </xf>
    <xf numFmtId="43" fontId="4" fillId="6" borderId="1" xfId="1" applyFont="1" applyFill="1" applyBorder="1">
      <alignment vertical="center"/>
    </xf>
    <xf numFmtId="43" fontId="4" fillId="6" borderId="1" xfId="0" applyNumberFormat="1" applyFont="1" applyFill="1" applyBorder="1">
      <alignment vertical="center"/>
    </xf>
    <xf numFmtId="0" fontId="4" fillId="6" borderId="1" xfId="0" applyFont="1" applyFill="1" applyBorder="1">
      <alignment vertical="center"/>
    </xf>
    <xf numFmtId="0" fontId="17" fillId="0" borderId="1" xfId="54" applyFont="1" applyFill="1" applyBorder="1" applyAlignment="1">
      <alignment horizontal="left" vertical="center" shrinkToFit="1"/>
    </xf>
    <xf numFmtId="180" fontId="17" fillId="0" borderId="1" xfId="54" applyNumberFormat="1" applyFont="1" applyFill="1" applyBorder="1" applyAlignment="1">
      <alignment horizontal="right" vertical="center" wrapText="1"/>
    </xf>
    <xf numFmtId="10" fontId="4" fillId="0" borderId="1" xfId="3" applyNumberFormat="1" applyFont="1" applyFill="1" applyBorder="1" applyAlignment="1">
      <alignment horizontal="center" vertical="center" wrapText="1"/>
    </xf>
    <xf numFmtId="43" fontId="16" fillId="8" borderId="1" xfId="1" applyFont="1" applyFill="1" applyBorder="1" applyAlignment="1">
      <alignment vertical="center" shrinkToFit="1"/>
    </xf>
    <xf numFmtId="181" fontId="4" fillId="0" borderId="1" xfId="1" applyNumberFormat="1" applyFont="1" applyFill="1" applyBorder="1" applyAlignment="1">
      <alignment vertical="center"/>
    </xf>
    <xf numFmtId="43" fontId="4" fillId="0" borderId="1" xfId="1" applyNumberFormat="1" applyFont="1" applyFill="1" applyBorder="1" applyAlignment="1">
      <alignment vertical="center"/>
    </xf>
    <xf numFmtId="0" fontId="17" fillId="0" borderId="1" xfId="54" applyFont="1" applyFill="1" applyBorder="1" applyAlignment="1">
      <alignment vertical="center" shrinkToFit="1"/>
    </xf>
    <xf numFmtId="49" fontId="17" fillId="0" borderId="1" xfId="54" applyNumberFormat="1" applyFont="1" applyFill="1" applyBorder="1" applyAlignment="1">
      <alignment horizontal="right" vertical="center" shrinkToFit="1"/>
    </xf>
    <xf numFmtId="0" fontId="15" fillId="0" borderId="1" xfId="0" applyFont="1" applyFill="1" applyBorder="1" applyAlignment="1">
      <alignment horizontal="left" vertical="center" wrapText="1"/>
    </xf>
    <xf numFmtId="43" fontId="4" fillId="6" borderId="1" xfId="1" applyFont="1" applyFill="1" applyBorder="1" applyAlignment="1">
      <alignment vertical="center"/>
    </xf>
    <xf numFmtId="43" fontId="0" fillId="2" borderId="1" xfId="0" applyNumberFormat="1" applyFont="1" applyFill="1" applyBorder="1" applyAlignment="1">
      <alignment horizontal="center" vertical="center" wrapText="1"/>
    </xf>
    <xf numFmtId="0" fontId="4" fillId="0" borderId="0" xfId="49" applyFont="1">
      <alignment vertical="center"/>
    </xf>
    <xf numFmtId="0" fontId="7" fillId="0" borderId="0" xfId="49" applyAlignment="1">
      <alignment horizontal="center" vertical="center" wrapText="1"/>
    </xf>
    <xf numFmtId="0" fontId="7" fillId="0" borderId="0" xfId="49" applyAlignment="1">
      <alignment horizontal="left" vertical="center" wrapText="1"/>
    </xf>
    <xf numFmtId="0" fontId="7" fillId="0" borderId="0" xfId="49" applyFill="1">
      <alignment vertical="center"/>
    </xf>
    <xf numFmtId="0" fontId="7" fillId="8" borderId="0" xfId="49" applyFill="1">
      <alignment vertical="center"/>
    </xf>
    <xf numFmtId="0" fontId="18" fillId="0" borderId="0" xfId="49" applyFont="1" applyFill="1">
      <alignment vertical="center"/>
    </xf>
    <xf numFmtId="0" fontId="7" fillId="9" borderId="0" xfId="49" applyFill="1">
      <alignment vertical="center"/>
    </xf>
    <xf numFmtId="0" fontId="7" fillId="0" borderId="0" xfId="49" applyAlignment="1">
      <alignment horizontal="center" vertical="center"/>
    </xf>
    <xf numFmtId="43" fontId="7" fillId="0" borderId="0" xfId="1" applyFont="1" applyFill="1" applyBorder="1" applyAlignment="1" applyProtection="1">
      <alignment vertical="center"/>
    </xf>
    <xf numFmtId="10" fontId="7" fillId="0" borderId="0" xfId="3" applyNumberFormat="1" applyFont="1" applyFill="1" applyBorder="1" applyAlignment="1" applyProtection="1">
      <alignment vertical="center"/>
    </xf>
    <xf numFmtId="43" fontId="7" fillId="0" borderId="0" xfId="1" applyFont="1" applyFill="1" applyBorder="1" applyAlignment="1" applyProtection="1">
      <alignment horizontal="right" vertical="center"/>
    </xf>
    <xf numFmtId="0" fontId="8" fillId="0" borderId="0" xfId="0" applyFont="1" applyAlignment="1">
      <alignment horizontal="center" vertical="center"/>
    </xf>
    <xf numFmtId="0" fontId="17" fillId="0" borderId="0" xfId="50" applyFont="1" applyAlignment="1">
      <alignment horizontal="center" vertical="center"/>
    </xf>
    <xf numFmtId="0" fontId="5" fillId="3" borderId="6" xfId="50" applyFont="1" applyFill="1" applyBorder="1" applyAlignment="1">
      <alignment vertical="center" wrapText="1"/>
    </xf>
    <xf numFmtId="0" fontId="5" fillId="3" borderId="1" xfId="50" applyFont="1" applyFill="1" applyBorder="1" applyAlignment="1">
      <alignment horizontal="center" vertical="center" wrapText="1"/>
    </xf>
    <xf numFmtId="0" fontId="5" fillId="3" borderId="1" xfId="50" applyFont="1" applyFill="1" applyBorder="1" applyAlignment="1">
      <alignment vertical="center" wrapText="1"/>
    </xf>
    <xf numFmtId="0" fontId="19" fillId="3" borderId="1" xfId="50" applyFont="1" applyFill="1" applyBorder="1" applyAlignment="1">
      <alignment vertical="center" wrapText="1"/>
    </xf>
    <xf numFmtId="49" fontId="5" fillId="3" borderId="1" xfId="50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 applyProtection="1">
      <alignment horizontal="center" vertical="center" wrapText="1"/>
    </xf>
    <xf numFmtId="10" fontId="5" fillId="3" borderId="1" xfId="3" applyNumberFormat="1" applyFont="1" applyFill="1" applyBorder="1" applyAlignment="1" applyProtection="1">
      <alignment horizontal="center" vertical="center" wrapText="1"/>
    </xf>
    <xf numFmtId="49" fontId="5" fillId="10" borderId="1" xfId="50" applyNumberFormat="1" applyFont="1" applyFill="1" applyBorder="1" applyAlignment="1">
      <alignment horizontal="center" vertical="center" wrapText="1"/>
    </xf>
    <xf numFmtId="49" fontId="20" fillId="10" borderId="1" xfId="0" applyNumberFormat="1" applyFont="1" applyFill="1" applyBorder="1" applyAlignment="1">
      <alignment horizontal="center" vertical="center" wrapText="1"/>
    </xf>
    <xf numFmtId="49" fontId="20" fillId="10" borderId="1" xfId="0" applyNumberFormat="1" applyFont="1" applyFill="1" applyBorder="1" applyAlignment="1">
      <alignment vertical="center" wrapText="1"/>
    </xf>
    <xf numFmtId="43" fontId="20" fillId="10" borderId="1" xfId="1" applyFont="1" applyFill="1" applyBorder="1" applyAlignment="1" applyProtection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5" fillId="3" borderId="8" xfId="50" applyFont="1" applyFill="1" applyBorder="1" applyAlignment="1">
      <alignment vertical="center" wrapText="1"/>
    </xf>
    <xf numFmtId="49" fontId="5" fillId="3" borderId="1" xfId="50" applyNumberFormat="1" applyFont="1" applyFill="1" applyBorder="1" applyAlignment="1">
      <alignment vertical="center" wrapText="1"/>
    </xf>
    <xf numFmtId="49" fontId="5" fillId="3" borderId="1" xfId="1" applyNumberFormat="1" applyFont="1" applyFill="1" applyBorder="1" applyAlignment="1" applyProtection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4" fillId="0" borderId="1" xfId="5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50" applyFont="1" applyFill="1" applyBorder="1" applyAlignment="1">
      <alignment horizontal="left" vertical="center" wrapText="1"/>
    </xf>
    <xf numFmtId="49" fontId="4" fillId="0" borderId="1" xfId="50" applyNumberFormat="1" applyFont="1" applyFill="1" applyBorder="1" applyAlignment="1">
      <alignment horizontal="left" vertical="center" wrapText="1"/>
    </xf>
    <xf numFmtId="43" fontId="4" fillId="0" borderId="1" xfId="1" applyFont="1" applyFill="1" applyBorder="1" applyAlignment="1" applyProtection="1">
      <alignment horizontal="right" vertical="center" wrapText="1"/>
    </xf>
    <xf numFmtId="43" fontId="4" fillId="0" borderId="1" xfId="1" applyFont="1" applyFill="1" applyBorder="1" applyAlignment="1" applyProtection="1">
      <alignment horizontal="left" vertical="center" wrapText="1"/>
    </xf>
    <xf numFmtId="10" fontId="4" fillId="0" borderId="1" xfId="3" applyNumberFormat="1" applyFont="1" applyFill="1" applyBorder="1" applyAlignment="1" applyProtection="1">
      <alignment horizontal="left" vertical="center" wrapText="1"/>
    </xf>
    <xf numFmtId="0" fontId="4" fillId="0" borderId="1" xfId="50" applyFont="1" applyFill="1" applyBorder="1" applyAlignment="1" applyProtection="1">
      <alignment horizontal="left" vertical="center" wrapText="1"/>
      <protection locked="0"/>
    </xf>
    <xf numFmtId="43" fontId="4" fillId="0" borderId="1" xfId="1" applyFont="1" applyFill="1" applyBorder="1" applyAlignment="1" applyProtection="1">
      <alignment horizontal="right" vertical="center" wrapText="1"/>
      <protection locked="0"/>
    </xf>
    <xf numFmtId="0" fontId="21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4" fillId="0" borderId="1" xfId="5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/>
    </xf>
    <xf numFmtId="0" fontId="4" fillId="9" borderId="1" xfId="50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/>
    </xf>
    <xf numFmtId="0" fontId="4" fillId="8" borderId="1" xfId="50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vertical="center"/>
    </xf>
    <xf numFmtId="49" fontId="1" fillId="8" borderId="1" xfId="0" applyNumberFormat="1" applyFont="1" applyFill="1" applyBorder="1" applyAlignment="1">
      <alignment horizontal="left" vertical="center"/>
    </xf>
    <xf numFmtId="0" fontId="4" fillId="8" borderId="1" xfId="50" applyFont="1" applyFill="1" applyBorder="1" applyAlignment="1">
      <alignment vertical="center" wrapText="1"/>
    </xf>
    <xf numFmtId="0" fontId="4" fillId="8" borderId="1" xfId="0" applyNumberFormat="1" applyFont="1" applyFill="1" applyBorder="1" applyAlignment="1">
      <alignment vertical="center" wrapText="1"/>
    </xf>
    <xf numFmtId="0" fontId="4" fillId="8" borderId="1" xfId="50" applyFont="1" applyFill="1" applyBorder="1" applyAlignment="1">
      <alignment horizontal="left" vertical="center" wrapText="1"/>
    </xf>
    <xf numFmtId="49" fontId="4" fillId="8" borderId="1" xfId="50" applyNumberFormat="1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horizontal="left" vertical="center" wrapText="1"/>
    </xf>
    <xf numFmtId="43" fontId="4" fillId="8" borderId="1" xfId="1" applyFont="1" applyFill="1" applyBorder="1" applyAlignment="1" applyProtection="1">
      <alignment horizontal="right" vertical="center" wrapText="1"/>
    </xf>
    <xf numFmtId="43" fontId="4" fillId="8" borderId="1" xfId="1" applyFont="1" applyFill="1" applyBorder="1" applyAlignment="1" applyProtection="1">
      <alignment horizontal="left" vertical="center" wrapText="1"/>
    </xf>
    <xf numFmtId="10" fontId="4" fillId="8" borderId="1" xfId="3" applyNumberFormat="1" applyFont="1" applyFill="1" applyBorder="1" applyAlignment="1" applyProtection="1">
      <alignment horizontal="left" vertical="center" wrapText="1"/>
    </xf>
    <xf numFmtId="0" fontId="4" fillId="8" borderId="1" xfId="50" applyFont="1" applyFill="1" applyBorder="1" applyAlignment="1" applyProtection="1">
      <alignment horizontal="left" vertical="center" wrapText="1"/>
      <protection locked="0"/>
    </xf>
    <xf numFmtId="43" fontId="4" fillId="8" borderId="1" xfId="1" applyFont="1" applyFill="1" applyBorder="1" applyAlignment="1" applyProtection="1">
      <alignment horizontal="right" vertical="center" wrapText="1"/>
      <protection locked="0"/>
    </xf>
    <xf numFmtId="0" fontId="21" fillId="8" borderId="1" xfId="0" applyFont="1" applyFill="1" applyBorder="1" applyAlignment="1">
      <alignment horizontal="center" vertical="center" wrapText="1"/>
    </xf>
    <xf numFmtId="0" fontId="4" fillId="8" borderId="1" xfId="49" applyFont="1" applyFill="1" applyBorder="1" applyAlignment="1">
      <alignment horizontal="left" vertical="center" wrapText="1"/>
    </xf>
    <xf numFmtId="4" fontId="24" fillId="0" borderId="1" xfId="0" applyNumberFormat="1" applyFont="1" applyFill="1" applyBorder="1" applyAlignment="1">
      <alignment horizontal="right"/>
    </xf>
    <xf numFmtId="4" fontId="24" fillId="8" borderId="1" xfId="0" applyNumberFormat="1" applyFont="1" applyFill="1" applyBorder="1" applyAlignment="1">
      <alignment horizontal="right"/>
    </xf>
    <xf numFmtId="0" fontId="4" fillId="11" borderId="1" xfId="50" applyFont="1" applyFill="1" applyBorder="1" applyAlignment="1">
      <alignment horizontal="center" vertical="center" wrapText="1"/>
    </xf>
    <xf numFmtId="49" fontId="1" fillId="11" borderId="1" xfId="0" applyNumberFormat="1" applyFont="1" applyFill="1" applyBorder="1" applyAlignment="1">
      <alignment vertical="center"/>
    </xf>
    <xf numFmtId="49" fontId="1" fillId="11" borderId="1" xfId="0" applyNumberFormat="1" applyFont="1" applyFill="1" applyBorder="1" applyAlignment="1">
      <alignment horizontal="left" vertical="center"/>
    </xf>
    <xf numFmtId="0" fontId="4" fillId="11" borderId="1" xfId="50" applyFont="1" applyFill="1" applyBorder="1" applyAlignment="1">
      <alignment vertical="center" wrapText="1"/>
    </xf>
    <xf numFmtId="0" fontId="4" fillId="11" borderId="1" xfId="0" applyNumberFormat="1" applyFont="1" applyFill="1" applyBorder="1" applyAlignment="1">
      <alignment vertical="center" wrapText="1"/>
    </xf>
    <xf numFmtId="0" fontId="4" fillId="11" borderId="1" xfId="50" applyFont="1" applyFill="1" applyBorder="1" applyAlignment="1">
      <alignment horizontal="left" vertical="center" wrapText="1"/>
    </xf>
    <xf numFmtId="49" fontId="4" fillId="11" borderId="1" xfId="50" applyNumberFormat="1" applyFont="1" applyFill="1" applyBorder="1" applyAlignment="1">
      <alignment horizontal="left" vertical="center" wrapText="1"/>
    </xf>
    <xf numFmtId="0" fontId="15" fillId="11" borderId="1" xfId="0" applyFont="1" applyFill="1" applyBorder="1" applyAlignment="1">
      <alignment horizontal="left" vertical="center" wrapText="1"/>
    </xf>
    <xf numFmtId="4" fontId="24" fillId="11" borderId="1" xfId="0" applyNumberFormat="1" applyFont="1" applyFill="1" applyBorder="1" applyAlignment="1">
      <alignment horizontal="right"/>
    </xf>
    <xf numFmtId="43" fontId="4" fillId="11" borderId="1" xfId="1" applyFont="1" applyFill="1" applyBorder="1" applyAlignment="1" applyProtection="1">
      <alignment horizontal="left" vertical="center" wrapText="1"/>
    </xf>
    <xf numFmtId="10" fontId="4" fillId="11" borderId="1" xfId="3" applyNumberFormat="1" applyFont="1" applyFill="1" applyBorder="1" applyAlignment="1" applyProtection="1">
      <alignment horizontal="left" vertical="center" wrapText="1"/>
    </xf>
    <xf numFmtId="0" fontId="4" fillId="11" borderId="1" xfId="50" applyFont="1" applyFill="1" applyBorder="1" applyAlignment="1" applyProtection="1">
      <alignment horizontal="left" vertical="center" wrapText="1"/>
      <protection locked="0"/>
    </xf>
    <xf numFmtId="43" fontId="4" fillId="11" borderId="1" xfId="1" applyFont="1" applyFill="1" applyBorder="1" applyAlignment="1" applyProtection="1">
      <alignment horizontal="right" vertical="center" wrapText="1"/>
      <protection locked="0"/>
    </xf>
    <xf numFmtId="0" fontId="21" fillId="11" borderId="1" xfId="0" applyFont="1" applyFill="1" applyBorder="1" applyAlignment="1">
      <alignment horizontal="center" vertical="center" wrapText="1"/>
    </xf>
    <xf numFmtId="0" fontId="4" fillId="11" borderId="1" xfId="49" applyFont="1" applyFill="1" applyBorder="1" applyAlignment="1">
      <alignment horizontal="left" vertical="center" wrapText="1"/>
    </xf>
    <xf numFmtId="0" fontId="7" fillId="11" borderId="0" xfId="49" applyFill="1">
      <alignment vertical="center"/>
    </xf>
    <xf numFmtId="0" fontId="25" fillId="0" borderId="1" xfId="5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25" fillId="0" borderId="1" xfId="50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vertical="center" wrapText="1"/>
    </xf>
    <xf numFmtId="0" fontId="25" fillId="0" borderId="1" xfId="50" applyFont="1" applyFill="1" applyBorder="1" applyAlignment="1">
      <alignment horizontal="left" vertical="center" wrapText="1"/>
    </xf>
    <xf numFmtId="49" fontId="25" fillId="0" borderId="1" xfId="50" applyNumberFormat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43" fontId="25" fillId="0" borderId="1" xfId="1" applyFont="1" applyFill="1" applyBorder="1" applyAlignment="1" applyProtection="1">
      <alignment horizontal="right" vertical="center" wrapText="1"/>
    </xf>
    <xf numFmtId="43" fontId="25" fillId="0" borderId="1" xfId="1" applyFont="1" applyFill="1" applyBorder="1" applyAlignment="1" applyProtection="1">
      <alignment horizontal="left" vertical="center" wrapText="1"/>
    </xf>
    <xf numFmtId="10" fontId="25" fillId="0" borderId="1" xfId="3" applyNumberFormat="1" applyFont="1" applyFill="1" applyBorder="1" applyAlignment="1" applyProtection="1">
      <alignment horizontal="left" vertical="center" wrapText="1"/>
    </xf>
    <xf numFmtId="0" fontId="25" fillId="0" borderId="1" xfId="50" applyFont="1" applyFill="1" applyBorder="1" applyAlignment="1" applyProtection="1">
      <alignment horizontal="left" vertical="center" wrapText="1"/>
      <protection locked="0"/>
    </xf>
    <xf numFmtId="43" fontId="25" fillId="0" borderId="1" xfId="1" applyFont="1" applyFill="1" applyBorder="1" applyAlignment="1" applyProtection="1">
      <alignment horizontal="right" vertical="center" wrapText="1"/>
      <protection locked="0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49" applyFont="1" applyFill="1" applyBorder="1" applyAlignment="1">
      <alignment horizontal="left" vertical="center" wrapText="1"/>
    </xf>
    <xf numFmtId="0" fontId="18" fillId="0" borderId="0" xfId="49" applyFont="1">
      <alignment vertical="center"/>
    </xf>
    <xf numFmtId="0" fontId="4" fillId="7" borderId="1" xfId="50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vertical="center"/>
    </xf>
    <xf numFmtId="49" fontId="1" fillId="7" borderId="1" xfId="0" applyNumberFormat="1" applyFont="1" applyFill="1" applyBorder="1" applyAlignment="1">
      <alignment horizontal="left" vertical="center"/>
    </xf>
    <xf numFmtId="0" fontId="4" fillId="7" borderId="1" xfId="50" applyFont="1" applyFill="1" applyBorder="1" applyAlignment="1">
      <alignment vertical="center" wrapText="1"/>
    </xf>
    <xf numFmtId="0" fontId="4" fillId="7" borderId="1" xfId="0" applyNumberFormat="1" applyFont="1" applyFill="1" applyBorder="1" applyAlignment="1">
      <alignment vertical="center" wrapText="1"/>
    </xf>
    <xf numFmtId="0" fontId="4" fillId="7" borderId="1" xfId="50" applyFont="1" applyFill="1" applyBorder="1" applyAlignment="1">
      <alignment horizontal="left" vertical="center" wrapText="1"/>
    </xf>
    <xf numFmtId="49" fontId="4" fillId="7" borderId="1" xfId="50" applyNumberFormat="1" applyFont="1" applyFill="1" applyBorder="1" applyAlignment="1">
      <alignment horizontal="left" vertical="center" wrapText="1"/>
    </xf>
    <xf numFmtId="4" fontId="24" fillId="7" borderId="1" xfId="0" applyNumberFormat="1" applyFont="1" applyFill="1" applyBorder="1" applyAlignment="1">
      <alignment horizontal="right"/>
    </xf>
    <xf numFmtId="43" fontId="4" fillId="7" borderId="1" xfId="1" applyFont="1" applyFill="1" applyBorder="1" applyAlignment="1" applyProtection="1">
      <alignment horizontal="left" vertical="center" wrapText="1"/>
    </xf>
    <xf numFmtId="10" fontId="4" fillId="7" borderId="1" xfId="3" applyNumberFormat="1" applyFont="1" applyFill="1" applyBorder="1" applyAlignment="1" applyProtection="1">
      <alignment horizontal="left" vertical="center" wrapText="1"/>
    </xf>
    <xf numFmtId="0" fontId="4" fillId="7" borderId="1" xfId="50" applyFont="1" applyFill="1" applyBorder="1" applyAlignment="1" applyProtection="1">
      <alignment horizontal="left" vertical="center" wrapText="1"/>
      <protection locked="0"/>
    </xf>
    <xf numFmtId="43" fontId="4" fillId="7" borderId="1" xfId="1" applyFont="1" applyFill="1" applyBorder="1" applyAlignment="1" applyProtection="1">
      <alignment horizontal="right" vertical="center" wrapText="1"/>
      <protection locked="0"/>
    </xf>
    <xf numFmtId="0" fontId="21" fillId="7" borderId="1" xfId="0" applyFont="1" applyFill="1" applyBorder="1" applyAlignment="1">
      <alignment horizontal="center" vertical="center" wrapText="1"/>
    </xf>
    <xf numFmtId="0" fontId="4" fillId="7" borderId="1" xfId="49" applyFont="1" applyFill="1" applyBorder="1" applyAlignment="1">
      <alignment horizontal="left" vertical="center" wrapText="1"/>
    </xf>
    <xf numFmtId="0" fontId="7" fillId="7" borderId="0" xfId="49" applyFill="1">
      <alignment vertical="center"/>
    </xf>
    <xf numFmtId="4" fontId="2" fillId="0" borderId="1" xfId="0" applyNumberFormat="1" applyFont="1" applyFill="1" applyBorder="1" applyAlignment="1">
      <alignment horizontal="right"/>
    </xf>
    <xf numFmtId="0" fontId="2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horizontal="left"/>
    </xf>
    <xf numFmtId="0" fontId="1" fillId="8" borderId="1" xfId="0" applyFont="1" applyFill="1" applyBorder="1" applyAlignment="1">
      <alignment vertical="center"/>
    </xf>
    <xf numFmtId="3" fontId="1" fillId="8" borderId="1" xfId="0" applyNumberFormat="1" applyFont="1" applyFill="1" applyBorder="1" applyAlignment="1">
      <alignment horizontal="left"/>
    </xf>
    <xf numFmtId="0" fontId="1" fillId="11" borderId="1" xfId="0" applyFont="1" applyFill="1" applyBorder="1" applyAlignment="1">
      <alignment vertical="center"/>
    </xf>
    <xf numFmtId="3" fontId="1" fillId="11" borderId="1" xfId="0" applyNumberFormat="1" applyFont="1" applyFill="1" applyBorder="1" applyAlignment="1">
      <alignment horizontal="left"/>
    </xf>
    <xf numFmtId="43" fontId="4" fillId="11" borderId="1" xfId="1" applyFont="1" applyFill="1" applyBorder="1" applyAlignment="1" applyProtection="1">
      <alignment horizontal="right" vertical="center" wrapText="1"/>
    </xf>
    <xf numFmtId="0" fontId="1" fillId="7" borderId="1" xfId="0" applyFont="1" applyFill="1" applyBorder="1" applyAlignment="1">
      <alignment vertical="center"/>
    </xf>
    <xf numFmtId="3" fontId="1" fillId="7" borderId="1" xfId="0" applyNumberFormat="1" applyFont="1" applyFill="1" applyBorder="1" applyAlignment="1">
      <alignment horizontal="left"/>
    </xf>
    <xf numFmtId="43" fontId="4" fillId="7" borderId="1" xfId="1" applyFont="1" applyFill="1" applyBorder="1" applyAlignment="1" applyProtection="1">
      <alignment horizontal="right" vertical="center" wrapText="1"/>
    </xf>
    <xf numFmtId="0" fontId="1" fillId="8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50" applyNumberFormat="1" applyFont="1" applyFill="1" applyBorder="1" applyAlignment="1">
      <alignment horizontal="left" vertical="center" wrapText="1"/>
    </xf>
    <xf numFmtId="49" fontId="1" fillId="0" borderId="1" xfId="50" applyNumberFormat="1" applyFont="1" applyFill="1" applyBorder="1" applyAlignment="1">
      <alignment horizontal="left" vertical="center" wrapText="1"/>
    </xf>
    <xf numFmtId="176" fontId="1" fillId="7" borderId="1" xfId="50" applyNumberFormat="1" applyFont="1" applyFill="1" applyBorder="1" applyAlignment="1">
      <alignment horizontal="left" vertical="center" wrapText="1"/>
    </xf>
    <xf numFmtId="49" fontId="1" fillId="7" borderId="1" xfId="5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/>
    </xf>
    <xf numFmtId="4" fontId="24" fillId="0" borderId="1" xfId="0" applyNumberFormat="1" applyFont="1" applyFill="1" applyBorder="1" applyAlignment="1"/>
    <xf numFmtId="49" fontId="1" fillId="0" borderId="1" xfId="0" applyNumberFormat="1" applyFont="1" applyFill="1" applyBorder="1" applyAlignment="1">
      <alignment vertical="center" wrapText="1"/>
    </xf>
    <xf numFmtId="43" fontId="1" fillId="0" borderId="1" xfId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181" fontId="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9" fontId="4" fillId="8" borderId="1" xfId="0" applyNumberFormat="1" applyFont="1" applyFill="1" applyBorder="1" applyAlignment="1">
      <alignment horizontal="left" vertical="center"/>
    </xf>
    <xf numFmtId="49" fontId="4" fillId="8" borderId="1" xfId="0" applyNumberFormat="1" applyFont="1" applyFill="1" applyBorder="1" applyAlignment="1">
      <alignment vertical="center"/>
    </xf>
    <xf numFmtId="0" fontId="24" fillId="8" borderId="1" xfId="0" applyFont="1" applyFill="1" applyBorder="1" applyAlignment="1">
      <alignment vertical="center" wrapText="1"/>
    </xf>
    <xf numFmtId="4" fontId="24" fillId="8" borderId="1" xfId="0" applyNumberFormat="1" applyFont="1" applyFill="1" applyBorder="1" applyAlignment="1"/>
    <xf numFmtId="0" fontId="26" fillId="0" borderId="0" xfId="0" applyFont="1" applyFill="1" applyAlignment="1">
      <alignment horizontal="left"/>
    </xf>
    <xf numFmtId="49" fontId="4" fillId="7" borderId="1" xfId="0" applyNumberFormat="1" applyFont="1" applyFill="1" applyBorder="1" applyAlignment="1">
      <alignment horizontal="left" vertical="center"/>
    </xf>
    <xf numFmtId="49" fontId="4" fillId="7" borderId="1" xfId="0" applyNumberFormat="1" applyFont="1" applyFill="1" applyBorder="1" applyAlignment="1">
      <alignment vertical="center"/>
    </xf>
    <xf numFmtId="0" fontId="24" fillId="7" borderId="1" xfId="0" applyFont="1" applyFill="1" applyBorder="1" applyAlignment="1">
      <alignment vertical="center" wrapText="1"/>
    </xf>
    <xf numFmtId="4" fontId="24" fillId="7" borderId="1" xfId="0" applyNumberFormat="1" applyFont="1" applyFill="1" applyBorder="1" applyAlignment="1"/>
    <xf numFmtId="43" fontId="4" fillId="0" borderId="0" xfId="1" applyFont="1" applyFill="1" applyAlignment="1">
      <alignment vertical="center"/>
    </xf>
    <xf numFmtId="0" fontId="4" fillId="8" borderId="1" xfId="0" applyFont="1" applyFill="1" applyBorder="1" applyAlignment="1">
      <alignment vertical="center" wrapText="1"/>
    </xf>
    <xf numFmtId="0" fontId="4" fillId="8" borderId="1" xfId="50" applyNumberFormat="1" applyFont="1" applyFill="1" applyBorder="1" applyAlignment="1">
      <alignment horizontal="left" vertical="center" wrapText="1"/>
    </xf>
    <xf numFmtId="49" fontId="4" fillId="11" borderId="1" xfId="0" applyNumberFormat="1" applyFont="1" applyFill="1" applyBorder="1" applyAlignment="1">
      <alignment horizontal="left" vertical="center"/>
    </xf>
    <xf numFmtId="49" fontId="4" fillId="11" borderId="1" xfId="0" applyNumberFormat="1" applyFont="1" applyFill="1" applyBorder="1" applyAlignment="1">
      <alignment vertical="center"/>
    </xf>
    <xf numFmtId="0" fontId="24" fillId="11" borderId="1" xfId="0" applyFont="1" applyFill="1" applyBorder="1" applyAlignment="1">
      <alignment vertical="center" wrapText="1"/>
    </xf>
    <xf numFmtId="4" fontId="24" fillId="11" borderId="1" xfId="0" applyNumberFormat="1" applyFont="1" applyFill="1" applyBorder="1" applyAlignment="1"/>
    <xf numFmtId="49" fontId="4" fillId="9" borderId="1" xfId="50" applyNumberFormat="1" applyFont="1" applyFill="1" applyBorder="1" applyAlignment="1">
      <alignment horizontal="left" vertical="center" wrapText="1"/>
    </xf>
    <xf numFmtId="182" fontId="4" fillId="0" borderId="1" xfId="0" applyNumberFormat="1" applyFont="1" applyFill="1" applyBorder="1" applyAlignment="1">
      <alignment horizontal="left" vertical="center"/>
    </xf>
    <xf numFmtId="0" fontId="4" fillId="9" borderId="1" xfId="50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left" vertical="center"/>
    </xf>
    <xf numFmtId="49" fontId="4" fillId="9" borderId="1" xfId="0" applyNumberFormat="1" applyFont="1" applyFill="1" applyBorder="1" applyAlignment="1">
      <alignment vertical="center"/>
    </xf>
    <xf numFmtId="0" fontId="4" fillId="9" borderId="1" xfId="50" applyFont="1" applyFill="1" applyBorder="1" applyAlignment="1">
      <alignment vertical="center" wrapText="1"/>
    </xf>
    <xf numFmtId="0" fontId="4" fillId="9" borderId="1" xfId="0" applyFont="1" applyFill="1" applyBorder="1" applyAlignment="1">
      <alignment vertical="center" wrapText="1"/>
    </xf>
    <xf numFmtId="0" fontId="24" fillId="9" borderId="1" xfId="0" applyFont="1" applyFill="1" applyBorder="1" applyAlignment="1">
      <alignment vertical="center" wrapText="1"/>
    </xf>
    <xf numFmtId="0" fontId="15" fillId="9" borderId="1" xfId="0" applyFont="1" applyFill="1" applyBorder="1" applyAlignment="1">
      <alignment horizontal="left" vertical="center" wrapText="1"/>
    </xf>
    <xf numFmtId="0" fontId="26" fillId="9" borderId="0" xfId="0" applyFont="1" applyFill="1" applyAlignment="1">
      <alignment horizontal="left"/>
    </xf>
    <xf numFmtId="4" fontId="24" fillId="9" borderId="1" xfId="0" applyNumberFormat="1" applyFont="1" applyFill="1" applyBorder="1" applyAlignment="1">
      <alignment horizontal="right"/>
    </xf>
    <xf numFmtId="4" fontId="24" fillId="9" borderId="1" xfId="0" applyNumberFormat="1" applyFont="1" applyFill="1" applyBorder="1" applyAlignment="1"/>
    <xf numFmtId="43" fontId="4" fillId="9" borderId="1" xfId="1" applyFont="1" applyFill="1" applyBorder="1" applyAlignment="1" applyProtection="1">
      <alignment horizontal="left" vertical="center" wrapText="1"/>
    </xf>
    <xf numFmtId="10" fontId="4" fillId="9" borderId="1" xfId="3" applyNumberFormat="1" applyFont="1" applyFill="1" applyBorder="1" applyAlignment="1" applyProtection="1">
      <alignment horizontal="left" vertical="center" wrapText="1"/>
    </xf>
    <xf numFmtId="0" fontId="4" fillId="9" borderId="1" xfId="50" applyFont="1" applyFill="1" applyBorder="1" applyAlignment="1" applyProtection="1">
      <alignment horizontal="left" vertical="center" wrapText="1"/>
      <protection locked="0"/>
    </xf>
    <xf numFmtId="43" fontId="4" fillId="9" borderId="1" xfId="1" applyFont="1" applyFill="1" applyBorder="1" applyAlignment="1" applyProtection="1">
      <alignment horizontal="right" vertical="center" wrapText="1"/>
      <protection locked="0"/>
    </xf>
    <xf numFmtId="0" fontId="21" fillId="9" borderId="1" xfId="0" applyFont="1" applyFill="1" applyBorder="1" applyAlignment="1">
      <alignment horizontal="center" vertical="center" wrapText="1"/>
    </xf>
    <xf numFmtId="0" fontId="4" fillId="9" borderId="1" xfId="49" applyFont="1" applyFill="1" applyBorder="1" applyAlignment="1">
      <alignment horizontal="left" vertical="center" wrapText="1"/>
    </xf>
    <xf numFmtId="0" fontId="24" fillId="0" borderId="0" xfId="0" applyFont="1" applyFill="1" applyAlignment="1">
      <alignment vertical="center"/>
    </xf>
    <xf numFmtId="4" fontId="24" fillId="0" borderId="0" xfId="0" applyNumberFormat="1" applyFont="1" applyFill="1" applyAlignment="1">
      <alignment horizontal="right"/>
    </xf>
    <xf numFmtId="4" fontId="24" fillId="0" borderId="0" xfId="0" applyNumberFormat="1" applyFont="1" applyFill="1" applyAlignment="1"/>
    <xf numFmtId="49" fontId="25" fillId="0" borderId="1" xfId="0" applyNumberFormat="1" applyFont="1" applyFill="1" applyBorder="1" applyAlignment="1">
      <alignment horizontal="left" vertical="center"/>
    </xf>
    <xf numFmtId="49" fontId="25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5" fillId="0" borderId="1" xfId="5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/>
    <xf numFmtId="43" fontId="24" fillId="0" borderId="1" xfId="0" applyNumberFormat="1" applyFont="1" applyFill="1" applyBorder="1" applyAlignment="1"/>
    <xf numFmtId="3" fontId="26" fillId="0" borderId="0" xfId="0" applyNumberFormat="1" applyFont="1" applyFill="1" applyAlignment="1">
      <alignment horizontal="left"/>
    </xf>
    <xf numFmtId="182" fontId="1" fillId="0" borderId="1" xfId="0" applyNumberFormat="1" applyFont="1" applyFill="1" applyBorder="1" applyAlignment="1">
      <alignment horizontal="left" vertical="center"/>
    </xf>
    <xf numFmtId="0" fontId="26" fillId="8" borderId="0" xfId="0" applyFont="1" applyFill="1" applyAlignment="1">
      <alignment horizontal="left"/>
    </xf>
    <xf numFmtId="0" fontId="24" fillId="8" borderId="0" xfId="0" applyFont="1" applyFill="1" applyAlignment="1">
      <alignment vertical="center"/>
    </xf>
    <xf numFmtId="176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Alignment="1"/>
    <xf numFmtId="0" fontId="27" fillId="0" borderId="0" xfId="0" applyFont="1" applyAlignment="1"/>
    <xf numFmtId="49" fontId="27" fillId="0" borderId="0" xfId="0" applyNumberFormat="1" applyFont="1" applyAlignment="1"/>
    <xf numFmtId="0" fontId="28" fillId="0" borderId="0" xfId="0" applyFont="1" applyAlignment="1">
      <alignment wrapText="1"/>
    </xf>
    <xf numFmtId="0" fontId="29" fillId="0" borderId="0" xfId="0" applyFont="1" applyAlignment="1"/>
    <xf numFmtId="0" fontId="30" fillId="0" borderId="0" xfId="0" applyFont="1" applyAlignment="1"/>
    <xf numFmtId="43" fontId="29" fillId="0" borderId="0" xfId="1" applyFont="1" applyFill="1" applyBorder="1" applyAlignment="1"/>
    <xf numFmtId="43" fontId="29" fillId="0" borderId="0" xfId="1" applyNumberFormat="1" applyFont="1" applyFill="1" applyBorder="1" applyAlignment="1"/>
    <xf numFmtId="0" fontId="23" fillId="0" borderId="0" xfId="0" applyFont="1" applyAlignment="1"/>
    <xf numFmtId="0" fontId="11" fillId="0" borderId="0" xfId="0" applyFont="1" applyAlignment="1">
      <alignment horizontal="center"/>
    </xf>
    <xf numFmtId="43" fontId="11" fillId="0" borderId="0" xfId="1" applyFont="1" applyFill="1" applyAlignment="1">
      <alignment horizontal="center"/>
    </xf>
    <xf numFmtId="43" fontId="11" fillId="0" borderId="0" xfId="1" applyNumberFormat="1" applyFont="1" applyFill="1" applyAlignment="1">
      <alignment horizontal="center"/>
    </xf>
    <xf numFmtId="43" fontId="12" fillId="0" borderId="0" xfId="1" applyFont="1" applyFill="1" applyAlignment="1">
      <alignment horizontal="center"/>
    </xf>
    <xf numFmtId="43" fontId="12" fillId="0" borderId="0" xfId="1" applyNumberFormat="1" applyFont="1" applyFill="1" applyAlignment="1">
      <alignment horizontal="center"/>
    </xf>
    <xf numFmtId="183" fontId="20" fillId="3" borderId="6" xfId="0" applyNumberFormat="1" applyFont="1" applyFill="1" applyBorder="1" applyAlignment="1">
      <alignment horizontal="center" vertical="center" wrapText="1"/>
    </xf>
    <xf numFmtId="183" fontId="20" fillId="3" borderId="1" xfId="0" applyNumberFormat="1" applyFont="1" applyFill="1" applyBorder="1" applyAlignment="1">
      <alignment horizontal="center" vertical="center" wrapText="1"/>
    </xf>
    <xf numFmtId="183" fontId="19" fillId="3" borderId="1" xfId="0" applyNumberFormat="1" applyFont="1" applyFill="1" applyBorder="1" applyAlignment="1">
      <alignment horizontal="center" vertical="center" wrapText="1"/>
    </xf>
    <xf numFmtId="43" fontId="20" fillId="3" borderId="1" xfId="1" applyFont="1" applyFill="1" applyBorder="1" applyAlignment="1">
      <alignment horizontal="center" vertical="center" wrapText="1"/>
    </xf>
    <xf numFmtId="43" fontId="20" fillId="3" borderId="1" xfId="1" applyNumberFormat="1" applyFont="1" applyFill="1" applyBorder="1" applyAlignment="1">
      <alignment horizontal="center" vertical="center" wrapText="1"/>
    </xf>
    <xf numFmtId="43" fontId="19" fillId="3" borderId="1" xfId="1" applyFont="1" applyFill="1" applyBorder="1" applyAlignment="1">
      <alignment horizontal="center" vertical="center" wrapText="1"/>
    </xf>
    <xf numFmtId="183" fontId="20" fillId="10" borderId="1" xfId="0" applyNumberFormat="1" applyFont="1" applyFill="1" applyBorder="1" applyAlignment="1">
      <alignment horizontal="center" vertical="center" wrapText="1"/>
    </xf>
    <xf numFmtId="43" fontId="20" fillId="10" borderId="1" xfId="1" applyNumberFormat="1" applyFont="1" applyFill="1" applyBorder="1" applyAlignment="1" applyProtection="1">
      <alignment horizontal="center" vertical="center" wrapText="1"/>
    </xf>
    <xf numFmtId="43" fontId="31" fillId="10" borderId="1" xfId="1" applyFont="1" applyFill="1" applyBorder="1" applyAlignment="1" applyProtection="1">
      <alignment horizontal="center" wrapText="1"/>
    </xf>
    <xf numFmtId="183" fontId="20" fillId="3" borderId="8" xfId="0" applyNumberFormat="1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0" fontId="20" fillId="3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wrapText="1"/>
    </xf>
    <xf numFmtId="3" fontId="32" fillId="0" borderId="1" xfId="0" applyNumberFormat="1" applyFont="1" applyFill="1" applyBorder="1" applyAlignment="1">
      <alignment wrapText="1"/>
    </xf>
    <xf numFmtId="0" fontId="32" fillId="0" borderId="1" xfId="0" applyFont="1" applyFill="1" applyBorder="1" applyAlignment="1">
      <alignment wrapText="1"/>
    </xf>
    <xf numFmtId="3" fontId="32" fillId="0" borderId="1" xfId="0" applyNumberFormat="1" applyFont="1" applyBorder="1" applyAlignment="1">
      <alignment wrapText="1"/>
    </xf>
    <xf numFmtId="184" fontId="32" fillId="0" borderId="1" xfId="0" applyNumberFormat="1" applyFont="1" applyFill="1" applyBorder="1" applyAlignment="1">
      <alignment wrapText="1"/>
    </xf>
    <xf numFmtId="176" fontId="32" fillId="0" borderId="1" xfId="0" applyNumberFormat="1" applyFont="1" applyFill="1" applyBorder="1" applyAlignment="1">
      <alignment wrapText="1"/>
    </xf>
    <xf numFmtId="43" fontId="32" fillId="0" borderId="1" xfId="1" applyNumberFormat="1" applyFont="1" applyFill="1" applyBorder="1" applyAlignment="1">
      <alignment wrapText="1"/>
    </xf>
    <xf numFmtId="43" fontId="31" fillId="0" borderId="1" xfId="1" applyNumberFormat="1" applyFont="1" applyFill="1" applyBorder="1" applyAlignment="1">
      <alignment wrapText="1"/>
    </xf>
    <xf numFmtId="3" fontId="31" fillId="0" borderId="1" xfId="1" applyNumberFormat="1" applyFont="1" applyFill="1" applyBorder="1" applyAlignment="1">
      <alignment wrapText="1"/>
    </xf>
    <xf numFmtId="0" fontId="31" fillId="0" borderId="1" xfId="0" applyFont="1" applyBorder="1" applyAlignment="1">
      <alignment wrapText="1"/>
    </xf>
    <xf numFmtId="0" fontId="31" fillId="0" borderId="1" xfId="0" applyNumberFormat="1" applyFont="1" applyFill="1" applyBorder="1" applyAlignment="1">
      <alignment wrapText="1"/>
    </xf>
    <xf numFmtId="3" fontId="31" fillId="0" borderId="1" xfId="0" applyNumberFormat="1" applyFont="1" applyFill="1" applyBorder="1" applyAlignment="1">
      <alignment wrapText="1"/>
    </xf>
    <xf numFmtId="0" fontId="31" fillId="0" borderId="1" xfId="0" applyFont="1" applyFill="1" applyBorder="1" applyAlignment="1">
      <alignment wrapText="1"/>
    </xf>
    <xf numFmtId="184" fontId="31" fillId="0" borderId="1" xfId="0" applyNumberFormat="1" applyFont="1" applyFill="1" applyBorder="1" applyAlignment="1">
      <alignment wrapText="1"/>
    </xf>
    <xf numFmtId="176" fontId="31" fillId="0" borderId="1" xfId="0" applyNumberFormat="1" applyFont="1" applyFill="1" applyBorder="1" applyAlignment="1">
      <alignment wrapText="1"/>
    </xf>
    <xf numFmtId="3" fontId="31" fillId="0" borderId="1" xfId="0" applyNumberFormat="1" applyFont="1" applyBorder="1" applyAlignment="1">
      <alignment wrapText="1"/>
    </xf>
    <xf numFmtId="3" fontId="32" fillId="0" borderId="1" xfId="1" applyNumberFormat="1" applyFont="1" applyFill="1" applyBorder="1" applyAlignment="1">
      <alignment wrapText="1"/>
    </xf>
    <xf numFmtId="0" fontId="33" fillId="0" borderId="1" xfId="0" applyFont="1" applyFill="1" applyBorder="1" applyAlignment="1">
      <alignment horizontal="left" vertical="center"/>
    </xf>
    <xf numFmtId="183" fontId="17" fillId="0" borderId="1" xfId="52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49" fontId="15" fillId="0" borderId="1" xfId="53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left" vertical="center"/>
    </xf>
    <xf numFmtId="176" fontId="32" fillId="0" borderId="1" xfId="0" applyNumberFormat="1" applyFont="1" applyFill="1" applyBorder="1" applyAlignment="1">
      <alignment horizontal="left" wrapText="1"/>
    </xf>
    <xf numFmtId="0" fontId="29" fillId="0" borderId="1" xfId="0" applyNumberFormat="1" applyFont="1" applyFill="1" applyBorder="1" applyAlignment="1"/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left" wrapText="1"/>
    </xf>
    <xf numFmtId="43" fontId="34" fillId="0" borderId="0" xfId="1" applyNumberFormat="1" applyFont="1" applyFill="1" applyBorder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5" fillId="0" borderId="0" xfId="0" applyFont="1">
      <alignment vertical="center"/>
    </xf>
    <xf numFmtId="49" fontId="35" fillId="0" borderId="0" xfId="0" applyNumberFormat="1" applyFont="1">
      <alignment vertical="center"/>
    </xf>
    <xf numFmtId="43" fontId="7" fillId="0" borderId="0" xfId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43" fontId="36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19" fillId="3" borderId="3" xfId="1" applyFont="1" applyFill="1" applyBorder="1" applyAlignment="1">
      <alignment horizontal="center" vertical="center"/>
    </xf>
    <xf numFmtId="43" fontId="19" fillId="3" borderId="5" xfId="1" applyFont="1" applyFill="1" applyBorder="1" applyAlignment="1">
      <alignment horizontal="center" vertical="center"/>
    </xf>
    <xf numFmtId="43" fontId="19" fillId="3" borderId="2" xfId="1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3" fontId="4" fillId="0" borderId="9" xfId="1" applyFont="1" applyBorder="1" applyAlignment="1">
      <alignment horizontal="center" vertical="center"/>
    </xf>
    <xf numFmtId="0" fontId="37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3" fontId="7" fillId="0" borderId="0" xfId="1" applyFont="1" applyFill="1" applyBorder="1" applyAlignment="1"/>
    <xf numFmtId="0" fontId="4" fillId="0" borderId="4" xfId="0" applyFont="1" applyBorder="1" applyAlignment="1">
      <alignment horizontal="center" vertical="center"/>
    </xf>
    <xf numFmtId="0" fontId="5" fillId="4" borderId="1" xfId="5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0" fillId="4" borderId="1" xfId="1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1" xfId="1" applyNumberFormat="1" applyFont="1" applyFill="1" applyBorder="1" applyAlignment="1" applyProtection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/>
    </xf>
    <xf numFmtId="43" fontId="0" fillId="0" borderId="1" xfId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>
      <alignment vertical="center"/>
    </xf>
    <xf numFmtId="0" fontId="4" fillId="2" borderId="0" xfId="0" applyFont="1" applyFill="1" applyAlignment="1"/>
    <xf numFmtId="0" fontId="4" fillId="0" borderId="0" xfId="0" applyFont="1" applyAlignment="1"/>
    <xf numFmtId="0" fontId="38" fillId="0" borderId="0" xfId="0" applyFont="1">
      <alignment vertical="center"/>
    </xf>
    <xf numFmtId="9" fontId="7" fillId="0" borderId="0" xfId="3" applyFont="1" applyAlignment="1"/>
    <xf numFmtId="0" fontId="7" fillId="0" borderId="0" xfId="0" applyFont="1" applyAlignment="1"/>
    <xf numFmtId="49" fontId="7" fillId="0" borderId="0" xfId="0" applyNumberFormat="1" applyFont="1" applyAlignment="1">
      <alignment horizontal="center"/>
    </xf>
    <xf numFmtId="43" fontId="7" fillId="0" borderId="0" xfId="1" applyFont="1" applyFill="1" applyAlignment="1"/>
    <xf numFmtId="0" fontId="39" fillId="0" borderId="0" xfId="0" applyFont="1" applyAlignment="1"/>
    <xf numFmtId="185" fontId="39" fillId="0" borderId="0" xfId="3" applyNumberFormat="1" applyFont="1" applyFill="1" applyAlignment="1"/>
    <xf numFmtId="0" fontId="11" fillId="0" borderId="0" xfId="0" applyFont="1" applyAlignment="1">
      <alignment horizontal="center" vertical="center" wrapText="1"/>
    </xf>
    <xf numFmtId="43" fontId="11" fillId="0" borderId="0" xfId="1" applyFont="1" applyFill="1" applyAlignment="1">
      <alignment horizontal="center" vertical="center" wrapText="1"/>
    </xf>
    <xf numFmtId="185" fontId="11" fillId="0" borderId="0" xfId="3" applyNumberFormat="1" applyFont="1" applyFill="1" applyAlignment="1">
      <alignment horizontal="center" vertical="center" wrapText="1"/>
    </xf>
    <xf numFmtId="185" fontId="12" fillId="0" borderId="0" xfId="3" applyNumberFormat="1" applyFont="1" applyFill="1" applyAlignment="1">
      <alignment horizontal="center"/>
    </xf>
    <xf numFmtId="0" fontId="40" fillId="0" borderId="0" xfId="0" applyFont="1" applyAlignment="1"/>
    <xf numFmtId="0" fontId="20" fillId="3" borderId="6" xfId="0" applyFont="1" applyFill="1" applyBorder="1" applyAlignment="1">
      <alignment horizontal="center" vertical="center" wrapText="1"/>
    </xf>
    <xf numFmtId="49" fontId="20" fillId="3" borderId="6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85" fontId="5" fillId="3" borderId="5" xfId="3" applyNumberFormat="1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49" fontId="20" fillId="3" borderId="7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185" fontId="20" fillId="3" borderId="1" xfId="3" applyNumberFormat="1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49" fontId="20" fillId="3" borderId="8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3" fontId="21" fillId="0" borderId="1" xfId="1" applyFont="1" applyFill="1" applyBorder="1" applyAlignment="1">
      <alignment vertical="center" wrapText="1"/>
    </xf>
    <xf numFmtId="9" fontId="21" fillId="0" borderId="9" xfId="0" applyNumberFormat="1" applyFont="1" applyBorder="1" applyAlignment="1">
      <alignment vertical="center" wrapText="1"/>
    </xf>
    <xf numFmtId="10" fontId="4" fillId="0" borderId="9" xfId="3" applyNumberFormat="1" applyFont="1" applyFill="1" applyBorder="1" applyAlignment="1">
      <alignment vertical="center" wrapText="1"/>
    </xf>
    <xf numFmtId="43" fontId="21" fillId="0" borderId="1" xfId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9" fontId="21" fillId="0" borderId="1" xfId="0" applyNumberFormat="1" applyFont="1" applyBorder="1" applyAlignment="1">
      <alignment vertical="center" wrapText="1"/>
    </xf>
    <xf numFmtId="10" fontId="4" fillId="0" borderId="1" xfId="3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3" fontId="21" fillId="0" borderId="9" xfId="1" applyFont="1" applyFill="1" applyBorder="1" applyAlignment="1">
      <alignment vertical="center" wrapText="1"/>
    </xf>
    <xf numFmtId="10" fontId="21" fillId="0" borderId="9" xfId="3" applyNumberFormat="1" applyFont="1" applyFill="1" applyBorder="1" applyAlignment="1">
      <alignment vertical="center" wrapText="1"/>
    </xf>
    <xf numFmtId="0" fontId="41" fillId="0" borderId="10" xfId="0" applyFont="1" applyBorder="1" applyAlignment="1">
      <alignment vertical="center" wrapText="1"/>
    </xf>
    <xf numFmtId="0" fontId="41" fillId="0" borderId="0" xfId="0" applyFont="1" applyAlignment="1">
      <alignment vertical="center" wrapText="1"/>
    </xf>
    <xf numFmtId="43" fontId="41" fillId="0" borderId="0" xfId="1" applyFont="1" applyFill="1" applyBorder="1" applyAlignment="1">
      <alignment vertical="center" wrapText="1"/>
    </xf>
    <xf numFmtId="185" fontId="41" fillId="0" borderId="0" xfId="3" applyNumberFormat="1" applyFont="1" applyFill="1" applyBorder="1" applyAlignment="1">
      <alignment vertical="center" wrapText="1"/>
    </xf>
    <xf numFmtId="9" fontId="37" fillId="0" borderId="0" xfId="3" applyFont="1" applyAlignment="1">
      <alignment horizontal="center" vertical="center"/>
    </xf>
    <xf numFmtId="49" fontId="7" fillId="0" borderId="0" xfId="3" applyNumberFormat="1" applyFont="1" applyAlignment="1">
      <alignment horizontal="center"/>
    </xf>
    <xf numFmtId="43" fontId="7" fillId="0" borderId="0" xfId="1" applyFont="1" applyAlignment="1"/>
    <xf numFmtId="9" fontId="39" fillId="0" borderId="0" xfId="3" applyFont="1" applyAlignment="1"/>
    <xf numFmtId="185" fontId="39" fillId="0" borderId="0" xfId="3" applyNumberFormat="1" applyFont="1" applyAlignment="1"/>
    <xf numFmtId="49" fontId="37" fillId="0" borderId="0" xfId="3" applyNumberFormat="1" applyFont="1" applyAlignment="1">
      <alignment horizontal="center" vertical="center"/>
    </xf>
    <xf numFmtId="43" fontId="28" fillId="0" borderId="0" xfId="1" applyFont="1" applyAlignment="1">
      <alignment horizontal="left" vertical="center"/>
    </xf>
    <xf numFmtId="49" fontId="4" fillId="0" borderId="0" xfId="0" applyNumberFormat="1" applyFont="1" applyAlignment="1"/>
    <xf numFmtId="0" fontId="15" fillId="0" borderId="0" xfId="0" applyFont="1" applyAlignment="1"/>
    <xf numFmtId="43" fontId="4" fillId="0" borderId="0" xfId="1" applyFont="1" applyFill="1" applyAlignment="1"/>
    <xf numFmtId="0" fontId="42" fillId="0" borderId="0" xfId="0" applyFont="1" applyAlignment="1">
      <alignment horizontal="center"/>
    </xf>
    <xf numFmtId="43" fontId="42" fillId="0" borderId="0" xfId="1" applyFont="1" applyFill="1" applyAlignment="1">
      <alignment horizontal="center"/>
    </xf>
    <xf numFmtId="0" fontId="30" fillId="0" borderId="4" xfId="0" applyFont="1" applyBorder="1" applyAlignment="1">
      <alignment horizontal="center" vertical="center"/>
    </xf>
    <xf numFmtId="43" fontId="30" fillId="0" borderId="4" xfId="1" applyFont="1" applyFill="1" applyBorder="1" applyAlignment="1">
      <alignment horizontal="center" vertical="center"/>
    </xf>
    <xf numFmtId="0" fontId="43" fillId="0" borderId="0" xfId="0" applyFont="1" applyAlignment="1"/>
    <xf numFmtId="183" fontId="44" fillId="3" borderId="6" xfId="0" applyNumberFormat="1" applyFont="1" applyFill="1" applyBorder="1" applyAlignment="1">
      <alignment horizontal="center" vertical="center" wrapText="1"/>
    </xf>
    <xf numFmtId="43" fontId="44" fillId="3" borderId="1" xfId="1" applyFont="1" applyFill="1" applyBorder="1" applyAlignment="1">
      <alignment horizontal="center" vertical="center" wrapText="1"/>
    </xf>
    <xf numFmtId="183" fontId="44" fillId="3" borderId="8" xfId="0" applyNumberFormat="1" applyFont="1" applyFill="1" applyBorder="1" applyAlignment="1">
      <alignment horizontal="center" vertical="center" wrapText="1"/>
    </xf>
    <xf numFmtId="0" fontId="43" fillId="12" borderId="1" xfId="51" applyFont="1" applyFill="1" applyBorder="1" applyAlignment="1">
      <alignment horizontal="left" vertical="center"/>
    </xf>
    <xf numFmtId="0" fontId="15" fillId="12" borderId="1" xfId="51" applyFont="1" applyFill="1" applyBorder="1" applyAlignment="1">
      <alignment horizontal="center" vertical="center"/>
    </xf>
    <xf numFmtId="43" fontId="15" fillId="12" borderId="1" xfId="1" applyFont="1" applyFill="1" applyBorder="1" applyAlignment="1">
      <alignment horizontal="center" vertical="center" wrapText="1"/>
    </xf>
    <xf numFmtId="43" fontId="43" fillId="12" borderId="1" xfId="1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left" vertical="center" wrapText="1"/>
    </xf>
    <xf numFmtId="43" fontId="15" fillId="0" borderId="1" xfId="1" applyFont="1" applyFill="1" applyBorder="1" applyAlignment="1">
      <alignment horizontal="center" vertical="center" wrapText="1"/>
    </xf>
    <xf numFmtId="183" fontId="43" fillId="12" borderId="1" xfId="0" applyNumberFormat="1" applyFont="1" applyFill="1" applyBorder="1" applyAlignment="1">
      <alignment horizontal="center" vertical="center" wrapText="1"/>
    </xf>
    <xf numFmtId="0" fontId="7" fillId="0" borderId="0" xfId="49" applyFont="1" applyAlignment="1"/>
    <xf numFmtId="43" fontId="7" fillId="0" borderId="0" xfId="1" applyFont="1" applyFill="1" applyBorder="1" applyAlignment="1" applyProtection="1"/>
    <xf numFmtId="43" fontId="8" fillId="0" borderId="0" xfId="1" applyFont="1" applyAlignment="1">
      <alignment horizontal="center" vertical="center"/>
    </xf>
    <xf numFmtId="0" fontId="5" fillId="0" borderId="6" xfId="49" applyFont="1" applyBorder="1" applyAlignment="1">
      <alignment horizontal="center" vertical="center" wrapText="1"/>
    </xf>
    <xf numFmtId="0" fontId="5" fillId="3" borderId="6" xfId="49" applyFont="1" applyFill="1" applyBorder="1" applyAlignment="1">
      <alignment horizontal="center" vertical="center"/>
    </xf>
    <xf numFmtId="0" fontId="5" fillId="3" borderId="1" xfId="49" applyFont="1" applyFill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3" borderId="8" xfId="49" applyFont="1" applyFill="1" applyBorder="1" applyAlignment="1">
      <alignment horizontal="center" vertical="center"/>
    </xf>
    <xf numFmtId="49" fontId="5" fillId="3" borderId="1" xfId="49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center"/>
    </xf>
    <xf numFmtId="0" fontId="4" fillId="0" borderId="1" xfId="49" applyFont="1" applyBorder="1" applyAlignment="1">
      <alignment horizontal="center" vertical="center"/>
    </xf>
    <xf numFmtId="43" fontId="27" fillId="0" borderId="1" xfId="1" applyFont="1" applyFill="1" applyBorder="1" applyAlignment="1" applyProtection="1">
      <alignment horizontal="center" vertical="center" wrapText="1"/>
    </xf>
    <xf numFmtId="0" fontId="4" fillId="0" borderId="1" xfId="49" applyFont="1" applyBorder="1" applyAlignment="1">
      <alignment horizontal="center" wrapText="1"/>
    </xf>
    <xf numFmtId="0" fontId="5" fillId="0" borderId="1" xfId="49" applyFont="1" applyBorder="1" applyAlignment="1">
      <alignment vertical="center" wrapText="1"/>
    </xf>
    <xf numFmtId="0" fontId="4" fillId="0" borderId="1" xfId="49" applyFont="1" applyBorder="1">
      <alignment vertical="center"/>
    </xf>
    <xf numFmtId="0" fontId="5" fillId="0" borderId="8" xfId="49" applyFont="1" applyBorder="1" applyAlignment="1">
      <alignment horizontal="center" vertical="center" wrapText="1"/>
    </xf>
    <xf numFmtId="183" fontId="43" fillId="0" borderId="1" xfId="0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3" borderId="6" xfId="49" applyFont="1" applyFill="1" applyBorder="1" applyAlignment="1">
      <alignment horizontal="center" vertical="center" wrapText="1"/>
    </xf>
    <xf numFmtId="43" fontId="5" fillId="3" borderId="3" xfId="1" applyFont="1" applyFill="1" applyBorder="1" applyAlignment="1" applyProtection="1">
      <alignment horizontal="center" vertical="center" wrapText="1"/>
    </xf>
    <xf numFmtId="43" fontId="5" fillId="3" borderId="2" xfId="1" applyFont="1" applyFill="1" applyBorder="1" applyAlignment="1" applyProtection="1">
      <alignment horizontal="center" vertical="center" wrapText="1"/>
    </xf>
    <xf numFmtId="0" fontId="5" fillId="3" borderId="8" xfId="49" applyFont="1" applyFill="1" applyBorder="1" applyAlignment="1">
      <alignment horizontal="center" vertical="center" wrapText="1"/>
    </xf>
    <xf numFmtId="43" fontId="15" fillId="0" borderId="1" xfId="1" applyFont="1" applyFill="1" applyBorder="1" applyAlignment="1" applyProtection="1">
      <alignment horizontal="center" vertical="center" wrapText="1"/>
    </xf>
    <xf numFmtId="186" fontId="43" fillId="0" borderId="1" xfId="3" applyNumberFormat="1" applyFont="1" applyFill="1" applyBorder="1" applyAlignment="1" applyProtection="1">
      <alignment horizontal="center" vertical="center" wrapText="1"/>
    </xf>
    <xf numFmtId="186" fontId="43" fillId="0" borderId="3" xfId="3" applyNumberFormat="1" applyFont="1" applyFill="1" applyBorder="1" applyAlignment="1" applyProtection="1">
      <alignment horizontal="center" vertical="center" wrapText="1"/>
    </xf>
    <xf numFmtId="186" fontId="43" fillId="0" borderId="2" xfId="3" applyNumberFormat="1" applyFont="1" applyFill="1" applyBorder="1" applyAlignment="1" applyProtection="1">
      <alignment horizontal="center" vertical="center" wrapText="1"/>
    </xf>
    <xf numFmtId="186" fontId="43" fillId="12" borderId="3" xfId="3" applyNumberFormat="1" applyFont="1" applyFill="1" applyBorder="1" applyAlignment="1">
      <alignment horizontal="center" vertical="center" wrapText="1"/>
    </xf>
    <xf numFmtId="186" fontId="43" fillId="12" borderId="2" xfId="3" applyNumberFormat="1" applyFont="1" applyFill="1" applyBorder="1" applyAlignment="1">
      <alignment horizontal="center" vertical="center" wrapText="1"/>
    </xf>
    <xf numFmtId="183" fontId="43" fillId="12" borderId="1" xfId="0" applyNumberFormat="1" applyFont="1" applyFill="1" applyBorder="1" applyAlignment="1">
      <alignment vertical="center" wrapText="1"/>
    </xf>
    <xf numFmtId="0" fontId="45" fillId="0" borderId="0" xfId="0" applyFont="1" applyAlignment="1"/>
    <xf numFmtId="0" fontId="46" fillId="0" borderId="0" xfId="0" applyFont="1">
      <alignment vertical="center"/>
    </xf>
    <xf numFmtId="0" fontId="7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33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43" fontId="33" fillId="0" borderId="0" xfId="1" applyFont="1" applyFill="1" applyAlignment="1">
      <alignment horizontal="center" vertical="center"/>
    </xf>
    <xf numFmtId="183" fontId="48" fillId="2" borderId="1" xfId="0" applyNumberFormat="1" applyFont="1" applyFill="1" applyBorder="1" applyAlignment="1">
      <alignment horizontal="left" vertical="center" wrapText="1"/>
    </xf>
    <xf numFmtId="43" fontId="33" fillId="2" borderId="1" xfId="1" applyFont="1" applyFill="1" applyBorder="1" applyAlignment="1">
      <alignment horizontal="center" vertical="center"/>
    </xf>
    <xf numFmtId="43" fontId="48" fillId="2" borderId="1" xfId="1" applyFont="1" applyFill="1" applyBorder="1" applyAlignment="1">
      <alignment horizontal="center" vertical="center" wrapText="1"/>
    </xf>
    <xf numFmtId="43" fontId="48" fillId="2" borderId="3" xfId="1" applyFont="1" applyFill="1" applyBorder="1" applyAlignment="1">
      <alignment horizontal="center" vertical="center" wrapText="1"/>
    </xf>
    <xf numFmtId="43" fontId="48" fillId="2" borderId="5" xfId="1" applyFont="1" applyFill="1" applyBorder="1" applyAlignment="1">
      <alignment horizontal="center" vertical="center" wrapText="1"/>
    </xf>
    <xf numFmtId="43" fontId="48" fillId="2" borderId="2" xfId="1" applyFont="1" applyFill="1" applyBorder="1" applyAlignment="1">
      <alignment horizontal="center" vertical="center" wrapText="1"/>
    </xf>
    <xf numFmtId="43" fontId="33" fillId="2" borderId="5" xfId="1" applyFont="1" applyFill="1" applyBorder="1" applyAlignment="1">
      <alignment horizontal="center" vertical="center"/>
    </xf>
    <xf numFmtId="43" fontId="33" fillId="2" borderId="1" xfId="1" applyFont="1" applyFill="1" applyBorder="1" applyAlignment="1">
      <alignment horizontal="center" vertical="center" wrapText="1"/>
    </xf>
    <xf numFmtId="43" fontId="33" fillId="2" borderId="3" xfId="1" applyFont="1" applyFill="1" applyBorder="1" applyAlignment="1">
      <alignment horizontal="center" vertical="center" wrapText="1"/>
    </xf>
    <xf numFmtId="43" fontId="33" fillId="2" borderId="2" xfId="1" applyFont="1" applyFill="1" applyBorder="1" applyAlignment="1">
      <alignment horizontal="center" vertical="center"/>
    </xf>
    <xf numFmtId="43" fontId="33" fillId="2" borderId="1" xfId="1" applyFont="1" applyFill="1" applyBorder="1" applyAlignment="1">
      <alignment horizontal="left" vertical="center" wrapText="1"/>
    </xf>
    <xf numFmtId="43" fontId="48" fillId="2" borderId="1" xfId="1" applyFont="1" applyFill="1" applyBorder="1" applyAlignment="1">
      <alignment horizontal="left" vertical="center" wrapText="1"/>
    </xf>
    <xf numFmtId="43" fontId="49" fillId="0" borderId="1" xfId="1" applyFont="1" applyBorder="1" applyAlignment="1">
      <alignment vertical="center" wrapText="1"/>
    </xf>
    <xf numFmtId="43" fontId="33" fillId="0" borderId="3" xfId="1" applyFont="1" applyFill="1" applyBorder="1" applyAlignment="1">
      <alignment horizontal="center" vertical="center" wrapText="1"/>
    </xf>
    <xf numFmtId="43" fontId="33" fillId="0" borderId="5" xfId="1" applyFont="1" applyFill="1" applyBorder="1" applyAlignment="1">
      <alignment horizontal="center" vertical="center"/>
    </xf>
    <xf numFmtId="43" fontId="33" fillId="0" borderId="2" xfId="1" applyFont="1" applyFill="1" applyBorder="1" applyAlignment="1">
      <alignment horizontal="center" vertical="center"/>
    </xf>
    <xf numFmtId="183" fontId="50" fillId="0" borderId="3" xfId="0" applyNumberFormat="1" applyFont="1" applyBorder="1" applyAlignment="1">
      <alignment horizontal="center" vertical="center" wrapText="1"/>
    </xf>
    <xf numFmtId="183" fontId="50" fillId="0" borderId="2" xfId="0" applyNumberFormat="1" applyFont="1" applyBorder="1" applyAlignment="1">
      <alignment horizontal="center" vertical="center" wrapText="1"/>
    </xf>
    <xf numFmtId="183" fontId="50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center" vertical="center" wrapText="1"/>
    </xf>
    <xf numFmtId="43" fontId="33" fillId="0" borderId="1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 wrapText="1"/>
    </xf>
    <xf numFmtId="43" fontId="46" fillId="0" borderId="0" xfId="0" applyNumberFormat="1" applyFont="1">
      <alignment vertical="center"/>
    </xf>
    <xf numFmtId="185" fontId="33" fillId="0" borderId="1" xfId="3" applyNumberFormat="1" applyFont="1" applyFill="1" applyBorder="1" applyAlignment="1">
      <alignment horizontal="center" vertical="center" wrapText="1"/>
    </xf>
    <xf numFmtId="183" fontId="48" fillId="0" borderId="1" xfId="0" applyNumberFormat="1" applyFont="1" applyBorder="1" applyAlignment="1">
      <alignment horizontal="center" vertical="center" wrapText="1"/>
    </xf>
    <xf numFmtId="0" fontId="51" fillId="0" borderId="0" xfId="0" applyFont="1">
      <alignment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>
      <alignment vertical="center"/>
    </xf>
    <xf numFmtId="0" fontId="53" fillId="0" borderId="1" xfId="0" applyFont="1" applyBorder="1" applyAlignment="1">
      <alignment horizontal="center" vertical="center"/>
    </xf>
    <xf numFmtId="0" fontId="54" fillId="0" borderId="1" xfId="0" applyFont="1" applyBorder="1" applyAlignment="1">
      <alignment horizontal="left" vertical="center"/>
    </xf>
    <xf numFmtId="49" fontId="54" fillId="0" borderId="1" xfId="0" applyNumberFormat="1" applyFont="1" applyBorder="1" applyAlignment="1">
      <alignment horizontal="center" vertical="center"/>
    </xf>
    <xf numFmtId="0" fontId="54" fillId="0" borderId="1" xfId="0" applyFont="1" applyBorder="1">
      <alignment vertical="center"/>
    </xf>
    <xf numFmtId="0" fontId="54" fillId="0" borderId="1" xfId="0" applyFont="1" applyBorder="1" applyAlignment="1">
      <alignment horizontal="center" vertical="center"/>
    </xf>
    <xf numFmtId="14" fontId="54" fillId="0" borderId="1" xfId="0" applyNumberFormat="1" applyFont="1" applyBorder="1" applyAlignment="1">
      <alignment horizontal="center" vertical="center"/>
    </xf>
    <xf numFmtId="43" fontId="33" fillId="0" borderId="1" xfId="1" applyFont="1" applyFill="1" applyBorder="1" applyAlignment="1">
      <alignment horizontal="right" vertical="center"/>
    </xf>
    <xf numFmtId="0" fontId="54" fillId="0" borderId="1" xfId="0" applyFont="1" applyBorder="1" applyAlignment="1">
      <alignment horizontal="center" vertical="center" wrapText="1"/>
    </xf>
    <xf numFmtId="4" fontId="55" fillId="0" borderId="1" xfId="0" applyNumberFormat="1" applyFont="1" applyBorder="1" applyAlignment="1">
      <alignment horizontal="center" vertical="center" wrapText="1"/>
    </xf>
    <xf numFmtId="49" fontId="55" fillId="0" borderId="1" xfId="0" applyNumberFormat="1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56" fillId="0" borderId="3" xfId="0" applyFont="1" applyBorder="1" applyAlignment="1">
      <alignment horizontal="center" vertical="center" wrapText="1"/>
    </xf>
    <xf numFmtId="0" fontId="56" fillId="0" borderId="5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14" fontId="55" fillId="0" borderId="1" xfId="0" applyNumberFormat="1" applyFont="1" applyBorder="1" applyAlignment="1">
      <alignment horizontal="center" vertical="center" wrapText="1"/>
    </xf>
    <xf numFmtId="10" fontId="55" fillId="0" borderId="1" xfId="0" applyNumberFormat="1" applyFont="1" applyBorder="1" applyAlignment="1">
      <alignment vertical="center" wrapText="1"/>
    </xf>
    <xf numFmtId="14" fontId="55" fillId="0" borderId="3" xfId="0" applyNumberFormat="1" applyFont="1" applyBorder="1" applyAlignment="1">
      <alignment horizontal="center" vertical="center" wrapText="1"/>
    </xf>
    <xf numFmtId="14" fontId="55" fillId="0" borderId="5" xfId="0" applyNumberFormat="1" applyFont="1" applyBorder="1" applyAlignment="1">
      <alignment horizontal="center" vertical="center" wrapText="1"/>
    </xf>
    <xf numFmtId="14" fontId="55" fillId="0" borderId="2" xfId="0" applyNumberFormat="1" applyFont="1" applyBorder="1" applyAlignment="1">
      <alignment horizontal="center" vertical="center" wrapText="1"/>
    </xf>
    <xf numFmtId="14" fontId="55" fillId="0" borderId="1" xfId="0" applyNumberFormat="1" applyFont="1" applyBorder="1" applyAlignment="1">
      <alignment vertical="center" wrapText="1"/>
    </xf>
    <xf numFmtId="3" fontId="55" fillId="0" borderId="1" xfId="0" applyNumberFormat="1" applyFont="1" applyBorder="1" applyAlignment="1">
      <alignment horizontal="center" vertical="center" wrapText="1"/>
    </xf>
    <xf numFmtId="43" fontId="5" fillId="3" borderId="1" xfId="1" applyFont="1" applyFill="1" applyBorder="1" applyAlignment="1" applyProtection="1" quotePrefix="1">
      <alignment horizontal="center" vertical="center" wrapText="1"/>
    </xf>
    <xf numFmtId="49" fontId="5" fillId="3" borderId="1" xfId="49" applyNumberFormat="1" applyFont="1" applyFill="1" applyBorder="1" applyAlignment="1" quotePrefix="1">
      <alignment horizontal="center" vertical="center" wrapText="1"/>
    </xf>
    <xf numFmtId="43" fontId="5" fillId="3" borderId="3" xfId="1" applyFont="1" applyFill="1" applyBorder="1" applyAlignment="1" applyProtection="1" quotePrefix="1">
      <alignment horizontal="center" vertical="center" wrapText="1"/>
    </xf>
    <xf numFmtId="43" fontId="44" fillId="3" borderId="1" xfId="1" applyFont="1" applyFill="1" applyBorder="1" applyAlignment="1" quotePrefix="1">
      <alignment horizontal="center" vertical="center" wrapText="1"/>
    </xf>
    <xf numFmtId="43" fontId="20" fillId="3" borderId="1" xfId="1" applyFont="1" applyFill="1" applyBorder="1" applyAlignment="1" quotePrefix="1">
      <alignment horizontal="center" vertical="center" wrapText="1"/>
    </xf>
    <xf numFmtId="49" fontId="20" fillId="3" borderId="1" xfId="0" applyNumberFormat="1" applyFont="1" applyFill="1" applyBorder="1" applyAlignment="1" quotePrefix="1">
      <alignment horizontal="center" vertical="center" wrapText="1"/>
    </xf>
    <xf numFmtId="185" fontId="20" fillId="3" borderId="1" xfId="3" applyNumberFormat="1" applyFont="1" applyFill="1" applyBorder="1" applyAlignment="1" quotePrefix="1">
      <alignment horizontal="center" vertical="center" wrapText="1"/>
    </xf>
    <xf numFmtId="0" fontId="20" fillId="4" borderId="1" xfId="1" applyNumberFormat="1" applyFont="1" applyFill="1" applyBorder="1" applyAlignment="1" quotePrefix="1">
      <alignment horizontal="center" vertical="center" wrapText="1"/>
    </xf>
    <xf numFmtId="43" fontId="5" fillId="3" borderId="1" xfId="1" applyFont="1" applyFill="1" applyBorder="1" applyAlignment="1" quotePrefix="1">
      <alignment horizontal="center" vertical="center" wrapText="1"/>
    </xf>
    <xf numFmtId="43" fontId="19" fillId="3" borderId="1" xfId="1" applyFont="1" applyFill="1" applyBorder="1" applyAlignment="1" quotePrefix="1">
      <alignment horizontal="center" vertical="center" wrapText="1"/>
    </xf>
    <xf numFmtId="43" fontId="20" fillId="3" borderId="1" xfId="1" applyNumberFormat="1" applyFont="1" applyFill="1" applyBorder="1" applyAlignment="1" quotePrefix="1">
      <alignment horizontal="center" vertical="center" wrapText="1"/>
    </xf>
    <xf numFmtId="0" fontId="31" fillId="0" borderId="1" xfId="0" applyNumberFormat="1" applyFont="1" applyFill="1" applyBorder="1" applyAlignment="1" quotePrefix="1">
      <alignment wrapText="1"/>
    </xf>
    <xf numFmtId="0" fontId="29" fillId="0" borderId="1" xfId="0" applyNumberFormat="1" applyFont="1" applyFill="1" applyBorder="1" applyAlignment="1" quotePrefix="1"/>
    <xf numFmtId="49" fontId="5" fillId="3" borderId="1" xfId="50" applyNumberFormat="1" applyFont="1" applyFill="1" applyBorder="1" applyAlignment="1" quotePrefix="1">
      <alignment horizontal="center" vertical="center" wrapText="1"/>
    </xf>
    <xf numFmtId="49" fontId="5" fillId="3" borderId="1" xfId="50" applyNumberFormat="1" applyFont="1" applyFill="1" applyBorder="1" applyAlignment="1" quotePrefix="1">
      <alignment vertical="center" wrapText="1"/>
    </xf>
    <xf numFmtId="10" fontId="5" fillId="3" borderId="1" xfId="3" applyNumberFormat="1" applyFont="1" applyFill="1" applyBorder="1" applyAlignment="1" applyProtection="1" quotePrefix="1">
      <alignment horizontal="center" vertical="center" wrapText="1"/>
    </xf>
    <xf numFmtId="49" fontId="4" fillId="0" borderId="1" xfId="50" applyNumberFormat="1" applyFont="1" applyFill="1" applyBorder="1" applyAlignment="1" quotePrefix="1">
      <alignment horizontal="left" vertical="center" wrapText="1"/>
    </xf>
    <xf numFmtId="0" fontId="22" fillId="0" borderId="0" xfId="0" applyFont="1" applyFill="1" applyAlignment="1" quotePrefix="1">
      <alignment horizontal="left"/>
    </xf>
    <xf numFmtId="49" fontId="4" fillId="8" borderId="1" xfId="50" applyNumberFormat="1" applyFont="1" applyFill="1" applyBorder="1" applyAlignment="1" quotePrefix="1">
      <alignment horizontal="left" vertical="center" wrapText="1"/>
    </xf>
    <xf numFmtId="49" fontId="4" fillId="9" borderId="1" xfId="50" applyNumberFormat="1" applyFont="1" applyFill="1" applyBorder="1" applyAlignment="1" quotePrefix="1">
      <alignment horizontal="left" vertical="center" wrapText="1"/>
    </xf>
    <xf numFmtId="49" fontId="13" fillId="4" borderId="1" xfId="0" applyNumberFormat="1" applyFont="1" applyFill="1" applyBorder="1" applyAlignment="1" quotePrefix="1">
      <alignment horizontal="center" vertical="center" wrapText="1"/>
    </xf>
    <xf numFmtId="0" fontId="3" fillId="3" borderId="1" xfId="49" applyFont="1" applyFill="1" applyBorder="1" applyAlignment="1" quotePrefix="1">
      <alignment horizontal="center" vertical="center" wrapText="1"/>
    </xf>
    <xf numFmtId="49" fontId="3" fillId="5" borderId="1" xfId="49" applyNumberFormat="1" applyFont="1" applyFill="1" applyBorder="1" applyAlignment="1" quotePrefix="1">
      <alignment horizontal="center" vertical="center" wrapText="1"/>
    </xf>
    <xf numFmtId="0" fontId="3" fillId="5" borderId="1" xfId="49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广东省土地增值税清算申报表及附表" xfId="50"/>
    <cellStyle name="常规_南甸苑销售台账" xfId="51"/>
    <cellStyle name="常规_房源表" xfId="52"/>
    <cellStyle name="常规_Sheet2" xfId="53"/>
    <cellStyle name="3232" xfId="54"/>
  </cellStyles>
  <dxfs count="2">
    <dxf>
      <fill>
        <patternFill patternType="solid">
          <bgColor theme="0" tint="-0.14996795556505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232323"/>
      <color rgb="005B9BD5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I54"/>
  <sheetViews>
    <sheetView zoomScale="55" zoomScaleNormal="55" topLeftCell="A3" workbookViewId="0">
      <selection activeCell="I3" sqref="I3:Y3"/>
    </sheetView>
  </sheetViews>
  <sheetFormatPr defaultColWidth="11" defaultRowHeight="15.65"/>
  <cols>
    <col min="1" max="1" width="6.13" style="539" customWidth="1"/>
    <col min="2" max="2" width="22.13" style="539" customWidth="1"/>
    <col min="3" max="3" width="15.38" style="539" customWidth="1"/>
    <col min="4" max="5" width="5.88" style="539" customWidth="1"/>
    <col min="6" max="6" width="11.88" style="539" customWidth="1"/>
    <col min="7" max="7" width="10.13" style="539" customWidth="1"/>
    <col min="8" max="8" width="5.88" style="539" customWidth="1"/>
    <col min="9" max="9" width="13.13" style="539" customWidth="1"/>
    <col min="10" max="10" width="12.13" style="539" customWidth="1"/>
    <col min="11" max="11" width="1.63" style="539" customWidth="1"/>
    <col min="12" max="12" width="12.88" style="539" customWidth="1"/>
    <col min="13" max="17" width="5.88" style="539" customWidth="1"/>
    <col min="18" max="18" width="5.63" style="539" customWidth="1"/>
    <col min="19" max="31" width="5.88" style="539" customWidth="1"/>
    <col min="32" max="32" width="7.13" style="539" customWidth="1"/>
    <col min="33" max="34" width="5.88" style="539" customWidth="1"/>
    <col min="35" max="35" width="12.63" style="539" customWidth="1"/>
    <col min="36" max="16384" width="11" style="539"/>
  </cols>
  <sheetData>
    <row r="1" ht="36.3" spans="1:3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541"/>
      <c r="AG1" s="541"/>
      <c r="AH1" s="541"/>
      <c r="AI1" s="541"/>
    </row>
    <row r="2" ht="26.25" spans="1:35">
      <c r="A2" s="542" t="s">
        <v>1</v>
      </c>
      <c r="B2" s="542"/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542"/>
      <c r="S2" s="542"/>
      <c r="T2" s="542"/>
      <c r="U2" s="542"/>
      <c r="V2" s="542"/>
      <c r="W2" s="542"/>
      <c r="X2" s="542"/>
      <c r="Y2" s="542"/>
      <c r="Z2" s="542"/>
      <c r="AA2" s="542"/>
      <c r="AB2" s="542"/>
      <c r="AC2" s="542"/>
      <c r="AD2" s="542"/>
      <c r="AE2" s="542"/>
      <c r="AF2" s="542"/>
      <c r="AG2" s="542"/>
      <c r="AH2" s="542"/>
      <c r="AI2" s="542"/>
    </row>
    <row r="3" ht="36" customHeight="1" spans="1:35">
      <c r="A3" s="543" t="s">
        <v>2</v>
      </c>
      <c r="B3" s="543"/>
      <c r="C3" s="544" t="s">
        <v>3</v>
      </c>
      <c r="D3" s="544"/>
      <c r="E3" s="544"/>
      <c r="F3" s="544"/>
      <c r="G3" s="545" t="s">
        <v>4</v>
      </c>
      <c r="H3" s="545"/>
      <c r="I3" s="546" t="s">
        <v>5</v>
      </c>
      <c r="J3" s="546"/>
      <c r="K3" s="546"/>
      <c r="L3" s="546"/>
      <c r="M3" s="546"/>
      <c r="N3" s="546"/>
      <c r="O3" s="546"/>
      <c r="P3" s="546"/>
      <c r="Q3" s="546"/>
      <c r="R3" s="546"/>
      <c r="S3" s="546"/>
      <c r="T3" s="546"/>
      <c r="U3" s="546"/>
      <c r="V3" s="546"/>
      <c r="W3" s="546"/>
      <c r="X3" s="546"/>
      <c r="Y3" s="546"/>
      <c r="Z3" s="546" t="s">
        <v>6</v>
      </c>
      <c r="AA3" s="546"/>
      <c r="AB3" s="546"/>
      <c r="AC3" s="547" t="s">
        <v>7</v>
      </c>
      <c r="AD3" s="547"/>
      <c r="AE3" s="547"/>
      <c r="AF3" s="547"/>
      <c r="AG3" s="547"/>
      <c r="AH3" s="547"/>
      <c r="AI3" s="547"/>
    </row>
    <row r="4" ht="36" customHeight="1" spans="1:35">
      <c r="A4" s="548" t="s">
        <v>8</v>
      </c>
      <c r="B4" s="548"/>
      <c r="C4" s="548"/>
      <c r="D4" s="548"/>
      <c r="E4" s="548"/>
      <c r="F4" s="548"/>
      <c r="G4" s="548"/>
      <c r="H4" s="548"/>
      <c r="I4" s="548"/>
      <c r="J4" s="548"/>
      <c r="K4" s="548"/>
      <c r="L4" s="548"/>
      <c r="M4" s="548"/>
      <c r="N4" s="548"/>
      <c r="O4" s="548"/>
      <c r="P4" s="548"/>
      <c r="Q4" s="548"/>
      <c r="R4" s="548"/>
      <c r="S4" s="548"/>
      <c r="T4" s="548"/>
      <c r="U4" s="548"/>
      <c r="V4" s="548"/>
      <c r="W4" s="548"/>
      <c r="X4" s="548"/>
      <c r="Y4" s="548"/>
      <c r="Z4" s="548" t="s">
        <v>9</v>
      </c>
      <c r="AA4" s="548"/>
      <c r="AB4" s="548"/>
      <c r="AC4" s="548"/>
      <c r="AD4" s="548"/>
      <c r="AE4" s="548"/>
      <c r="AF4" s="548"/>
      <c r="AG4" s="548"/>
      <c r="AH4" s="548"/>
      <c r="AI4" s="548"/>
    </row>
    <row r="5" ht="36" customHeight="1" spans="1:35">
      <c r="A5" s="549" t="s">
        <v>10</v>
      </c>
      <c r="B5" s="549"/>
      <c r="C5" s="549"/>
      <c r="D5" s="549"/>
      <c r="E5" s="549"/>
      <c r="F5" s="549"/>
      <c r="G5" s="549"/>
      <c r="H5" s="549"/>
      <c r="I5" s="549"/>
      <c r="J5" s="549"/>
      <c r="K5" s="549"/>
      <c r="L5" s="549"/>
      <c r="M5" s="549"/>
      <c r="N5" s="549"/>
      <c r="O5" s="549"/>
      <c r="P5" s="549"/>
      <c r="Q5" s="549"/>
      <c r="R5" s="549"/>
      <c r="S5" s="549"/>
      <c r="T5" s="549"/>
      <c r="U5" s="549"/>
      <c r="V5" s="549"/>
      <c r="W5" s="549"/>
      <c r="X5" s="549"/>
      <c r="Y5" s="549"/>
      <c r="Z5" s="549"/>
      <c r="AA5" s="549"/>
      <c r="AB5" s="549"/>
      <c r="AC5" s="549"/>
      <c r="AD5" s="549"/>
      <c r="AE5" s="549"/>
      <c r="AF5" s="549"/>
      <c r="AG5" s="549"/>
      <c r="AH5" s="549"/>
      <c r="AI5" s="549"/>
    </row>
    <row r="6" ht="36" customHeight="1" spans="1:35">
      <c r="A6" s="550" t="s">
        <v>11</v>
      </c>
      <c r="B6" s="550"/>
      <c r="C6" s="550"/>
      <c r="D6" s="550" t="s">
        <v>12</v>
      </c>
      <c r="E6" s="550"/>
      <c r="F6" s="550"/>
      <c r="G6" s="550"/>
      <c r="H6" s="550" t="s">
        <v>13</v>
      </c>
      <c r="I6" s="550"/>
      <c r="J6" s="550"/>
      <c r="K6" s="550"/>
      <c r="L6" s="550"/>
      <c r="M6" s="550"/>
      <c r="N6" s="550"/>
      <c r="O6" s="550"/>
      <c r="P6" s="550"/>
      <c r="Q6" s="550"/>
      <c r="R6" s="550"/>
      <c r="S6" s="551" t="s">
        <v>14</v>
      </c>
      <c r="T6" s="551"/>
      <c r="U6" s="551"/>
      <c r="V6" s="551"/>
      <c r="W6" s="551"/>
      <c r="X6" s="550" t="s">
        <v>15</v>
      </c>
      <c r="Y6" s="550"/>
      <c r="Z6" s="550"/>
      <c r="AA6" s="550"/>
      <c r="AB6" s="550"/>
      <c r="AC6" s="550"/>
      <c r="AD6" s="550"/>
      <c r="AE6" s="550"/>
      <c r="AF6" s="550"/>
      <c r="AG6" s="550" t="s">
        <v>16</v>
      </c>
      <c r="AH6" s="550"/>
      <c r="AI6" s="550"/>
    </row>
    <row r="7" ht="36" customHeight="1" spans="1:35">
      <c r="A7" s="550" t="s">
        <v>17</v>
      </c>
      <c r="B7" s="550"/>
      <c r="C7" s="550"/>
      <c r="D7" s="550" t="s">
        <v>18</v>
      </c>
      <c r="E7" s="550"/>
      <c r="F7" s="550"/>
      <c r="G7" s="550"/>
      <c r="H7" s="550"/>
      <c r="I7" s="550"/>
      <c r="J7" s="550"/>
      <c r="K7" s="550"/>
      <c r="L7" s="550"/>
      <c r="M7" s="550"/>
      <c r="N7" s="550"/>
      <c r="O7" s="550"/>
      <c r="P7" s="550"/>
      <c r="Q7" s="550"/>
      <c r="R7" s="550"/>
      <c r="S7" s="550"/>
      <c r="T7" s="550"/>
      <c r="U7" s="550"/>
      <c r="V7" s="550"/>
      <c r="W7" s="550"/>
      <c r="X7" s="550" t="s">
        <v>19</v>
      </c>
      <c r="Y7" s="550"/>
      <c r="Z7" s="550"/>
      <c r="AA7" s="550"/>
      <c r="AB7" s="550"/>
      <c r="AC7" s="550"/>
      <c r="AD7" s="550"/>
      <c r="AE7" s="550"/>
      <c r="AF7" s="550"/>
      <c r="AG7" s="550">
        <v>221723000</v>
      </c>
      <c r="AH7" s="550"/>
      <c r="AI7" s="550"/>
    </row>
    <row r="8" ht="36" customHeight="1" spans="1:35">
      <c r="A8" s="552" t="s">
        <v>20</v>
      </c>
      <c r="B8" s="553"/>
      <c r="C8" s="554"/>
      <c r="D8" s="552" t="s">
        <v>21</v>
      </c>
      <c r="E8" s="553"/>
      <c r="F8" s="553"/>
      <c r="G8" s="554"/>
      <c r="H8" s="550" t="s">
        <v>22</v>
      </c>
      <c r="I8" s="550"/>
      <c r="J8" s="550"/>
      <c r="K8" s="550"/>
      <c r="L8" s="550"/>
      <c r="M8" s="550"/>
      <c r="N8" s="550"/>
      <c r="O8" s="550"/>
      <c r="P8" s="550"/>
      <c r="Q8" s="550"/>
      <c r="R8" s="550"/>
      <c r="S8" s="552" t="s">
        <v>23</v>
      </c>
      <c r="T8" s="553"/>
      <c r="U8" s="553"/>
      <c r="V8" s="553"/>
      <c r="W8" s="554"/>
      <c r="X8" s="555" t="s">
        <v>24</v>
      </c>
      <c r="Y8" s="556"/>
      <c r="Z8" s="556"/>
      <c r="AA8" s="556"/>
      <c r="AB8" s="556"/>
      <c r="AC8" s="556"/>
      <c r="AD8" s="556"/>
      <c r="AE8" s="556"/>
      <c r="AF8" s="557"/>
      <c r="AG8" s="558" t="s">
        <v>25</v>
      </c>
      <c r="AH8" s="558"/>
      <c r="AI8" s="558"/>
    </row>
    <row r="9" ht="36" customHeight="1" spans="1:35">
      <c r="A9" s="550" t="s">
        <v>26</v>
      </c>
      <c r="B9" s="550"/>
      <c r="C9" s="550"/>
      <c r="D9" s="550">
        <v>35429.51</v>
      </c>
      <c r="E9" s="550"/>
      <c r="F9" s="550"/>
      <c r="G9" s="550"/>
      <c r="H9" s="550" t="s">
        <v>27</v>
      </c>
      <c r="I9" s="550"/>
      <c r="J9" s="550"/>
      <c r="K9" s="550"/>
      <c r="L9" s="550">
        <v>62821.3</v>
      </c>
      <c r="M9" s="550"/>
      <c r="N9" s="550"/>
      <c r="O9" s="550"/>
      <c r="P9" s="550"/>
      <c r="Q9" s="550"/>
      <c r="R9" s="550"/>
      <c r="S9" s="550" t="s">
        <v>28</v>
      </c>
      <c r="T9" s="550"/>
      <c r="U9" s="550"/>
      <c r="V9" s="550"/>
      <c r="W9" s="550"/>
      <c r="X9" s="550">
        <v>0</v>
      </c>
      <c r="Y9" s="550"/>
      <c r="Z9" s="550"/>
      <c r="AA9" s="550"/>
      <c r="AB9" s="550" t="s">
        <v>29</v>
      </c>
      <c r="AC9" s="550"/>
      <c r="AD9" s="550"/>
      <c r="AE9" s="550"/>
      <c r="AF9" s="550"/>
      <c r="AG9" s="550">
        <v>1.35</v>
      </c>
      <c r="AH9" s="550"/>
      <c r="AI9" s="559"/>
    </row>
    <row r="10" ht="36" customHeight="1" spans="1:35">
      <c r="A10" s="550" t="s">
        <v>30</v>
      </c>
      <c r="B10" s="550"/>
      <c r="C10" s="550"/>
      <c r="D10" s="550">
        <v>0.35</v>
      </c>
      <c r="E10" s="550"/>
      <c r="F10" s="550"/>
      <c r="G10" s="550"/>
      <c r="H10" s="550" t="s">
        <v>31</v>
      </c>
      <c r="I10" s="550"/>
      <c r="J10" s="550"/>
      <c r="K10" s="550"/>
      <c r="L10" s="558" t="s">
        <v>32</v>
      </c>
      <c r="M10" s="558"/>
      <c r="N10" s="558"/>
      <c r="O10" s="558"/>
      <c r="P10" s="558"/>
      <c r="Q10" s="558"/>
      <c r="R10" s="558"/>
      <c r="S10" s="550" t="s">
        <v>33</v>
      </c>
      <c r="T10" s="550"/>
      <c r="U10" s="550"/>
      <c r="V10" s="550"/>
      <c r="W10" s="550"/>
      <c r="X10" s="560" t="s">
        <v>34</v>
      </c>
      <c r="Y10" s="561"/>
      <c r="Z10" s="561"/>
      <c r="AA10" s="562"/>
      <c r="AB10" s="550" t="s">
        <v>35</v>
      </c>
      <c r="AC10" s="550"/>
      <c r="AD10" s="550"/>
      <c r="AE10" s="550"/>
      <c r="AF10" s="550"/>
      <c r="AG10" s="558" t="s">
        <v>36</v>
      </c>
      <c r="AH10" s="558"/>
      <c r="AI10" s="563"/>
    </row>
    <row r="11" ht="36" customHeight="1" spans="1:35">
      <c r="A11" s="549" t="s">
        <v>37</v>
      </c>
      <c r="B11" s="549"/>
      <c r="C11" s="549"/>
      <c r="D11" s="549"/>
      <c r="E11" s="549"/>
      <c r="F11" s="549"/>
      <c r="G11" s="549"/>
      <c r="H11" s="549"/>
      <c r="I11" s="549"/>
      <c r="J11" s="549"/>
      <c r="K11" s="549"/>
      <c r="L11" s="549"/>
      <c r="M11" s="549"/>
      <c r="N11" s="549"/>
      <c r="O11" s="549"/>
      <c r="P11" s="549"/>
      <c r="Q11" s="549"/>
      <c r="R11" s="549"/>
      <c r="S11" s="549"/>
      <c r="T11" s="549"/>
      <c r="U11" s="549"/>
      <c r="V11" s="549"/>
      <c r="W11" s="549"/>
      <c r="X11" s="549"/>
      <c r="Y11" s="549"/>
      <c r="Z11" s="549"/>
      <c r="AA11" s="549"/>
      <c r="AB11" s="549"/>
      <c r="AC11" s="549"/>
      <c r="AD11" s="549"/>
      <c r="AE11" s="549"/>
      <c r="AF11" s="549"/>
      <c r="AG11" s="549"/>
      <c r="AH11" s="549"/>
      <c r="AI11" s="549"/>
    </row>
    <row r="12" ht="36" customHeight="1" spans="1:35">
      <c r="A12" s="533" t="s">
        <v>38</v>
      </c>
      <c r="B12" s="533" t="s">
        <v>39</v>
      </c>
      <c r="C12" s="533" t="s">
        <v>40</v>
      </c>
      <c r="D12" s="533"/>
      <c r="E12" s="533"/>
      <c r="F12" s="533"/>
      <c r="G12" s="533"/>
      <c r="H12" s="533"/>
      <c r="I12" s="533"/>
      <c r="J12" s="533"/>
      <c r="K12" s="533"/>
      <c r="L12" s="533"/>
      <c r="M12" s="533"/>
      <c r="N12" s="533"/>
      <c r="O12" s="533"/>
      <c r="P12" s="533"/>
      <c r="Q12" s="533" t="s">
        <v>41</v>
      </c>
      <c r="R12" s="533"/>
      <c r="S12" s="533"/>
      <c r="T12" s="533"/>
      <c r="U12" s="533"/>
      <c r="V12" s="533"/>
      <c r="W12" s="533"/>
      <c r="X12" s="533"/>
      <c r="Y12" s="533"/>
      <c r="Z12" s="533"/>
      <c r="AA12" s="533" t="s">
        <v>42</v>
      </c>
      <c r="AB12" s="533"/>
      <c r="AC12" s="533"/>
      <c r="AD12" s="533"/>
      <c r="AE12" s="533"/>
      <c r="AF12" s="533"/>
      <c r="AG12" s="533"/>
      <c r="AH12" s="533"/>
      <c r="AI12" s="533"/>
    </row>
    <row r="13" ht="36" customHeight="1" spans="1:35">
      <c r="A13" s="564" t="s">
        <v>43</v>
      </c>
      <c r="B13" s="564" t="s">
        <v>44</v>
      </c>
      <c r="C13" s="550" t="s">
        <v>45</v>
      </c>
      <c r="D13" s="550"/>
      <c r="E13" s="550"/>
      <c r="F13" s="550"/>
      <c r="G13" s="550"/>
      <c r="H13" s="550"/>
      <c r="I13" s="550"/>
      <c r="J13" s="550"/>
      <c r="K13" s="550"/>
      <c r="L13" s="550"/>
      <c r="M13" s="550"/>
      <c r="N13" s="550"/>
      <c r="O13" s="550"/>
      <c r="P13" s="550"/>
      <c r="Q13" s="550">
        <v>221723000</v>
      </c>
      <c r="R13" s="550"/>
      <c r="S13" s="550"/>
      <c r="T13" s="550"/>
      <c r="U13" s="550"/>
      <c r="V13" s="550"/>
      <c r="W13" s="550"/>
      <c r="X13" s="550"/>
      <c r="Y13" s="550"/>
      <c r="Z13" s="550"/>
      <c r="AA13" s="550">
        <v>62821.3</v>
      </c>
      <c r="AB13" s="550"/>
      <c r="AC13" s="550"/>
      <c r="AD13" s="550"/>
      <c r="AE13" s="550"/>
      <c r="AF13" s="550"/>
      <c r="AG13" s="550"/>
      <c r="AH13" s="550"/>
      <c r="AI13" s="550"/>
    </row>
    <row r="14" ht="36" customHeight="1" spans="1:35">
      <c r="A14" s="549" t="s">
        <v>46</v>
      </c>
      <c r="B14" s="549"/>
      <c r="C14" s="549"/>
      <c r="D14" s="549"/>
      <c r="E14" s="549"/>
      <c r="F14" s="549"/>
      <c r="G14" s="549"/>
      <c r="H14" s="549"/>
      <c r="I14" s="549"/>
      <c r="J14" s="549"/>
      <c r="K14" s="549"/>
      <c r="L14" s="549"/>
      <c r="M14" s="549"/>
      <c r="N14" s="549"/>
      <c r="O14" s="549"/>
      <c r="P14" s="549"/>
      <c r="Q14" s="549"/>
      <c r="R14" s="549"/>
      <c r="S14" s="549"/>
      <c r="T14" s="549"/>
      <c r="U14" s="549"/>
      <c r="V14" s="549"/>
      <c r="W14" s="549"/>
      <c r="X14" s="549"/>
      <c r="Y14" s="549"/>
      <c r="Z14" s="549"/>
      <c r="AA14" s="549"/>
      <c r="AB14" s="549"/>
      <c r="AC14" s="549"/>
      <c r="AD14" s="549"/>
      <c r="AE14" s="549"/>
      <c r="AF14" s="549"/>
      <c r="AG14" s="549"/>
      <c r="AH14" s="549"/>
      <c r="AI14" s="549"/>
    </row>
    <row r="15" ht="36" customHeight="1" spans="1:35">
      <c r="A15" s="533" t="s">
        <v>38</v>
      </c>
      <c r="B15" s="533" t="s">
        <v>47</v>
      </c>
      <c r="C15" s="533" t="s">
        <v>48</v>
      </c>
      <c r="D15" s="533"/>
      <c r="E15" s="533"/>
      <c r="F15" s="533"/>
      <c r="G15" s="533"/>
      <c r="H15" s="533" t="s">
        <v>49</v>
      </c>
      <c r="I15" s="533"/>
      <c r="J15" s="533"/>
      <c r="K15" s="533"/>
      <c r="L15" s="533"/>
      <c r="M15" s="533"/>
      <c r="N15" s="533"/>
      <c r="O15" s="533" t="s">
        <v>50</v>
      </c>
      <c r="P15" s="533"/>
      <c r="Q15" s="533"/>
      <c r="R15" s="533"/>
      <c r="S15" s="533"/>
      <c r="T15" s="533"/>
      <c r="U15" s="533"/>
      <c r="V15" s="533"/>
      <c r="W15" s="533"/>
      <c r="X15" s="533" t="s">
        <v>51</v>
      </c>
      <c r="Y15" s="533"/>
      <c r="Z15" s="533"/>
      <c r="AA15" s="533" t="s">
        <v>52</v>
      </c>
      <c r="AB15" s="533"/>
      <c r="AC15" s="533"/>
      <c r="AD15" s="533"/>
      <c r="AE15" s="533" t="s">
        <v>53</v>
      </c>
      <c r="AF15" s="533"/>
      <c r="AG15" s="533" t="s">
        <v>54</v>
      </c>
      <c r="AH15" s="533"/>
      <c r="AI15" s="533"/>
    </row>
    <row r="16" ht="36" customHeight="1" spans="1:35">
      <c r="A16" s="564" t="s">
        <v>43</v>
      </c>
      <c r="B16" s="564" t="s">
        <v>55</v>
      </c>
      <c r="C16" s="550" t="s">
        <v>56</v>
      </c>
      <c r="D16" s="550"/>
      <c r="E16" s="550"/>
      <c r="F16" s="550"/>
      <c r="G16" s="550"/>
      <c r="H16" s="550" t="s">
        <v>57</v>
      </c>
      <c r="I16" s="550"/>
      <c r="J16" s="550"/>
      <c r="K16" s="550"/>
      <c r="L16" s="550"/>
      <c r="M16" s="550"/>
      <c r="N16" s="550"/>
      <c r="O16" s="550" t="s">
        <v>58</v>
      </c>
      <c r="P16" s="550"/>
      <c r="Q16" s="550"/>
      <c r="R16" s="550"/>
      <c r="S16" s="550"/>
      <c r="T16" s="550"/>
      <c r="U16" s="550"/>
      <c r="V16" s="550"/>
      <c r="W16" s="550"/>
      <c r="X16" s="550" t="s">
        <v>59</v>
      </c>
      <c r="Y16" s="550"/>
      <c r="Z16" s="550"/>
      <c r="AA16" s="550">
        <v>35429.51</v>
      </c>
      <c r="AB16" s="550"/>
      <c r="AC16" s="550"/>
      <c r="AD16" s="550"/>
      <c r="AE16" s="550">
        <v>50</v>
      </c>
      <c r="AF16" s="550"/>
      <c r="AG16" s="560" t="s">
        <v>60</v>
      </c>
      <c r="AH16" s="561"/>
      <c r="AI16" s="562"/>
    </row>
    <row r="17" ht="36" customHeight="1" spans="1:35">
      <c r="A17" s="549" t="s">
        <v>61</v>
      </c>
      <c r="B17" s="549"/>
      <c r="C17" s="549"/>
      <c r="D17" s="549"/>
      <c r="E17" s="549"/>
      <c r="F17" s="549"/>
      <c r="G17" s="549"/>
      <c r="H17" s="549"/>
      <c r="I17" s="549"/>
      <c r="J17" s="549"/>
      <c r="K17" s="549"/>
      <c r="L17" s="549"/>
      <c r="M17" s="549"/>
      <c r="N17" s="549"/>
      <c r="O17" s="549"/>
      <c r="P17" s="549"/>
      <c r="Q17" s="549"/>
      <c r="R17" s="549"/>
      <c r="S17" s="549"/>
      <c r="T17" s="549"/>
      <c r="U17" s="549"/>
      <c r="V17" s="549"/>
      <c r="W17" s="549"/>
      <c r="X17" s="549"/>
      <c r="Y17" s="549"/>
      <c r="Z17" s="549"/>
      <c r="AA17" s="549"/>
      <c r="AB17" s="549"/>
      <c r="AC17" s="549"/>
      <c r="AD17" s="549"/>
      <c r="AE17" s="549"/>
      <c r="AF17" s="549"/>
      <c r="AG17" s="549"/>
      <c r="AH17" s="549"/>
      <c r="AI17" s="549"/>
    </row>
    <row r="18" ht="36" customHeight="1" spans="1:35">
      <c r="A18" s="533" t="s">
        <v>38</v>
      </c>
      <c r="B18" s="533" t="s">
        <v>62</v>
      </c>
      <c r="C18" s="533" t="s">
        <v>63</v>
      </c>
      <c r="D18" s="533"/>
      <c r="E18" s="533"/>
      <c r="F18" s="533"/>
      <c r="G18" s="533"/>
      <c r="H18" s="533" t="s">
        <v>64</v>
      </c>
      <c r="I18" s="533"/>
      <c r="J18" s="533"/>
      <c r="K18" s="533"/>
      <c r="L18" s="533"/>
      <c r="M18" s="533"/>
      <c r="N18" s="533"/>
      <c r="O18" s="533"/>
      <c r="P18" s="533"/>
      <c r="Q18" s="533"/>
      <c r="R18" s="533"/>
      <c r="S18" s="533" t="s">
        <v>51</v>
      </c>
      <c r="T18" s="533"/>
      <c r="U18" s="533"/>
      <c r="V18" s="533" t="s">
        <v>65</v>
      </c>
      <c r="W18" s="533"/>
      <c r="X18" s="533"/>
      <c r="Y18" s="533"/>
      <c r="Z18" s="533"/>
      <c r="AA18" s="533" t="s">
        <v>66</v>
      </c>
      <c r="AB18" s="533"/>
      <c r="AC18" s="533"/>
      <c r="AD18" s="533"/>
      <c r="AE18" s="533"/>
      <c r="AF18" s="533"/>
      <c r="AG18" s="533" t="s">
        <v>67</v>
      </c>
      <c r="AH18" s="533"/>
      <c r="AI18" s="533"/>
    </row>
    <row r="19" ht="36" customHeight="1" spans="1:35">
      <c r="A19" s="564" t="s">
        <v>43</v>
      </c>
      <c r="B19" s="564" t="s">
        <v>68</v>
      </c>
      <c r="C19" s="550" t="s">
        <v>69</v>
      </c>
      <c r="D19" s="550"/>
      <c r="E19" s="550"/>
      <c r="F19" s="550"/>
      <c r="G19" s="550"/>
      <c r="H19" s="550" t="s">
        <v>70</v>
      </c>
      <c r="I19" s="550"/>
      <c r="J19" s="550"/>
      <c r="K19" s="550"/>
      <c r="L19" s="550"/>
      <c r="M19" s="550"/>
      <c r="N19" s="550"/>
      <c r="O19" s="550"/>
      <c r="P19" s="550"/>
      <c r="Q19" s="550"/>
      <c r="R19" s="550"/>
      <c r="S19" s="550" t="s">
        <v>59</v>
      </c>
      <c r="T19" s="550"/>
      <c r="U19" s="550"/>
      <c r="V19" s="550">
        <v>152091.92</v>
      </c>
      <c r="W19" s="550"/>
      <c r="X19" s="550"/>
      <c r="Y19" s="550"/>
      <c r="Z19" s="550"/>
      <c r="AA19" s="550">
        <v>194427.28</v>
      </c>
      <c r="AB19" s="550"/>
      <c r="AC19" s="550"/>
      <c r="AD19" s="550"/>
      <c r="AE19" s="550"/>
      <c r="AF19" s="550"/>
      <c r="AG19" s="558" t="s">
        <v>71</v>
      </c>
      <c r="AH19" s="550"/>
      <c r="AI19" s="550"/>
    </row>
    <row r="20" ht="36" customHeight="1" spans="1:35">
      <c r="A20" s="549" t="s">
        <v>72</v>
      </c>
      <c r="B20" s="549"/>
      <c r="C20" s="549"/>
      <c r="D20" s="549"/>
      <c r="E20" s="549"/>
      <c r="F20" s="549"/>
      <c r="G20" s="549"/>
      <c r="H20" s="549"/>
      <c r="I20" s="549"/>
      <c r="J20" s="549"/>
      <c r="K20" s="549"/>
      <c r="L20" s="549"/>
      <c r="M20" s="549"/>
      <c r="N20" s="549"/>
      <c r="O20" s="549"/>
      <c r="P20" s="549"/>
      <c r="Q20" s="549"/>
      <c r="R20" s="549"/>
      <c r="S20" s="549"/>
      <c r="T20" s="549"/>
      <c r="U20" s="549"/>
      <c r="V20" s="549"/>
      <c r="W20" s="549"/>
      <c r="X20" s="549"/>
      <c r="Y20" s="549"/>
      <c r="Z20" s="549"/>
      <c r="AA20" s="549"/>
      <c r="AB20" s="549"/>
      <c r="AC20" s="549"/>
      <c r="AD20" s="549"/>
      <c r="AE20" s="549"/>
      <c r="AF20" s="549"/>
      <c r="AG20" s="549"/>
      <c r="AH20" s="549"/>
      <c r="AI20" s="549"/>
    </row>
    <row r="21" ht="36" customHeight="1" spans="1:35">
      <c r="A21" s="533" t="s">
        <v>38</v>
      </c>
      <c r="B21" s="533" t="s">
        <v>73</v>
      </c>
      <c r="C21" s="533" t="s">
        <v>74</v>
      </c>
      <c r="D21" s="533"/>
      <c r="E21" s="533"/>
      <c r="F21" s="533"/>
      <c r="G21" s="533"/>
      <c r="H21" s="533" t="s">
        <v>75</v>
      </c>
      <c r="I21" s="533"/>
      <c r="J21" s="533"/>
      <c r="K21" s="533"/>
      <c r="L21" s="533"/>
      <c r="M21" s="533"/>
      <c r="N21" s="533"/>
      <c r="O21" s="533"/>
      <c r="P21" s="533"/>
      <c r="Q21" s="533"/>
      <c r="R21" s="533"/>
      <c r="S21" s="533" t="s">
        <v>66</v>
      </c>
      <c r="T21" s="533"/>
      <c r="U21" s="533"/>
      <c r="V21" s="533"/>
      <c r="W21" s="533"/>
      <c r="X21" s="533"/>
      <c r="Y21" s="533"/>
      <c r="Z21" s="533"/>
      <c r="AA21" s="533" t="s">
        <v>76</v>
      </c>
      <c r="AB21" s="533"/>
      <c r="AC21" s="533"/>
      <c r="AD21" s="533"/>
      <c r="AE21" s="533"/>
      <c r="AF21" s="533"/>
      <c r="AG21" s="533"/>
      <c r="AH21" s="533"/>
      <c r="AI21" s="533"/>
    </row>
    <row r="22" ht="36" customHeight="1" spans="1:35">
      <c r="A22" s="564" t="s">
        <v>43</v>
      </c>
      <c r="B22" s="564" t="s">
        <v>77</v>
      </c>
      <c r="C22" s="550" t="s">
        <v>78</v>
      </c>
      <c r="D22" s="550"/>
      <c r="E22" s="550"/>
      <c r="F22" s="550"/>
      <c r="G22" s="550"/>
      <c r="H22" s="550" t="s">
        <v>79</v>
      </c>
      <c r="I22" s="550"/>
      <c r="J22" s="550"/>
      <c r="K22" s="550"/>
      <c r="L22" s="550"/>
      <c r="M22" s="550"/>
      <c r="N22" s="550"/>
      <c r="O22" s="550"/>
      <c r="P22" s="550"/>
      <c r="Q22" s="550"/>
      <c r="R22" s="550"/>
      <c r="S22" s="550">
        <v>6694.17</v>
      </c>
      <c r="T22" s="550"/>
      <c r="U22" s="550"/>
      <c r="V22" s="550"/>
      <c r="W22" s="550"/>
      <c r="X22" s="550"/>
      <c r="Y22" s="550"/>
      <c r="Z22" s="550"/>
      <c r="AA22" s="558" t="s">
        <v>80</v>
      </c>
      <c r="AB22" s="558"/>
      <c r="AC22" s="558"/>
      <c r="AD22" s="558"/>
      <c r="AE22" s="558"/>
      <c r="AF22" s="558"/>
      <c r="AG22" s="558"/>
      <c r="AH22" s="558"/>
      <c r="AI22" s="558"/>
    </row>
    <row r="23" ht="36" customHeight="1" spans="1:35">
      <c r="A23" t="s">
        <v>81</v>
      </c>
      <c r="B23" t="s">
        <v>82</v>
      </c>
      <c r="C23" t="s">
        <v>83</v>
      </c>
      <c r="D23"/>
      <c r="E23"/>
      <c r="F23"/>
      <c r="G23"/>
      <c r="H23" t="s">
        <v>79</v>
      </c>
      <c r="I23"/>
      <c r="J23"/>
      <c r="K23"/>
      <c r="L23"/>
      <c r="M23"/>
      <c r="N23"/>
      <c r="O23"/>
      <c r="P23"/>
      <c r="Q23"/>
      <c r="R23"/>
      <c r="S23">
        <v>5037.45</v>
      </c>
      <c r="T23"/>
      <c r="U23"/>
      <c r="V23"/>
      <c r="W23"/>
      <c r="X23"/>
      <c r="Y23"/>
      <c r="Z23"/>
      <c r="AA23" t="s">
        <v>80</v>
      </c>
      <c r="AB23"/>
      <c r="AC23"/>
      <c r="AD23"/>
      <c r="AE23"/>
      <c r="AF23"/>
      <c r="AG23"/>
      <c r="AH23"/>
      <c r="AI23"/>
    </row>
    <row r="24" ht="36" customHeight="1" spans="1:35">
      <c r="A24" t="s">
        <v>84</v>
      </c>
      <c r="B24" t="s">
        <v>85</v>
      </c>
      <c r="C24" t="s">
        <v>86</v>
      </c>
      <c r="D24"/>
      <c r="E24"/>
      <c r="F24"/>
      <c r="G24"/>
      <c r="H24" t="s">
        <v>79</v>
      </c>
      <c r="I24"/>
      <c r="J24"/>
      <c r="K24"/>
      <c r="L24"/>
      <c r="M24"/>
      <c r="N24"/>
      <c r="O24"/>
      <c r="P24"/>
      <c r="Q24"/>
      <c r="R24"/>
      <c r="S24">
        <v>6029.6</v>
      </c>
      <c r="T24"/>
      <c r="U24"/>
      <c r="V24"/>
      <c r="W24"/>
      <c r="X24"/>
      <c r="Y24"/>
      <c r="Z24"/>
      <c r="AA24" t="s">
        <v>80</v>
      </c>
      <c r="AB24"/>
      <c r="AC24"/>
      <c r="AD24"/>
      <c r="AE24"/>
      <c r="AF24"/>
      <c r="AG24"/>
      <c r="AH24"/>
      <c r="AI24"/>
    </row>
    <row r="25" ht="36" customHeight="1" spans="1:35">
      <c r="A25" t="s">
        <v>87</v>
      </c>
      <c r="B25" t="s">
        <v>88</v>
      </c>
      <c r="C25" t="s">
        <v>89</v>
      </c>
      <c r="D25"/>
      <c r="E25"/>
      <c r="F25"/>
      <c r="G25"/>
      <c r="H25" t="s">
        <v>90</v>
      </c>
      <c r="I25"/>
      <c r="J25"/>
      <c r="K25"/>
      <c r="L25"/>
      <c r="M25"/>
      <c r="N25"/>
      <c r="O25"/>
      <c r="P25"/>
      <c r="Q25"/>
      <c r="R25"/>
      <c r="S25">
        <v>5839.07</v>
      </c>
      <c r="T25"/>
      <c r="U25"/>
      <c r="V25"/>
      <c r="W25"/>
      <c r="X25"/>
      <c r="Y25"/>
      <c r="Z25"/>
      <c r="AA25" t="s">
        <v>91</v>
      </c>
      <c r="AB25"/>
      <c r="AC25"/>
      <c r="AD25"/>
      <c r="AE25"/>
      <c r="AF25"/>
      <c r="AG25"/>
      <c r="AH25"/>
      <c r="AI25"/>
    </row>
    <row r="26" ht="36" customHeight="1" spans="1:35">
      <c r="A26" t="s">
        <v>92</v>
      </c>
      <c r="B26" t="s">
        <v>93</v>
      </c>
      <c r="C26" t="s">
        <v>94</v>
      </c>
      <c r="D26"/>
      <c r="E26"/>
      <c r="F26"/>
      <c r="G26"/>
      <c r="H26" t="s">
        <v>90</v>
      </c>
      <c r="I26"/>
      <c r="J26"/>
      <c r="K26"/>
      <c r="L26"/>
      <c r="M26"/>
      <c r="N26"/>
      <c r="O26"/>
      <c r="P26"/>
      <c r="Q26"/>
      <c r="R26"/>
      <c r="S26">
        <v>1657.02</v>
      </c>
      <c r="T26"/>
      <c r="U26"/>
      <c r="V26"/>
      <c r="W26"/>
      <c r="X26"/>
      <c r="Y26"/>
      <c r="Z26"/>
      <c r="AA26" t="s">
        <v>91</v>
      </c>
      <c r="AB26"/>
      <c r="AC26"/>
      <c r="AD26"/>
      <c r="AE26"/>
      <c r="AF26"/>
      <c r="AG26"/>
      <c r="AH26"/>
      <c r="AI26"/>
    </row>
    <row r="27" ht="36" customHeight="1" spans="1:35">
      <c r="A27" t="s">
        <v>95</v>
      </c>
      <c r="B27" t="s">
        <v>96</v>
      </c>
      <c r="C27" t="s">
        <v>97</v>
      </c>
      <c r="D27"/>
      <c r="E27"/>
      <c r="F27"/>
      <c r="G27"/>
      <c r="H27" t="s">
        <v>79</v>
      </c>
      <c r="I27"/>
      <c r="J27"/>
      <c r="K27"/>
      <c r="L27"/>
      <c r="M27"/>
      <c r="N27"/>
      <c r="O27"/>
      <c r="P27"/>
      <c r="Q27"/>
      <c r="R27"/>
      <c r="S27">
        <v>5037.45</v>
      </c>
      <c r="T27"/>
      <c r="U27"/>
      <c r="V27"/>
      <c r="W27"/>
      <c r="X27"/>
      <c r="Y27"/>
      <c r="Z27"/>
      <c r="AA27" t="s">
        <v>80</v>
      </c>
      <c r="AB27"/>
      <c r="AC27"/>
      <c r="AD27"/>
      <c r="AE27"/>
      <c r="AF27"/>
      <c r="AG27"/>
      <c r="AH27"/>
      <c r="AI27"/>
    </row>
    <row r="28" ht="36" customHeight="1" spans="1:35">
      <c r="A28" t="s">
        <v>98</v>
      </c>
      <c r="B28" t="s">
        <v>99</v>
      </c>
      <c r="C28" t="s">
        <v>100</v>
      </c>
      <c r="D28"/>
      <c r="E28"/>
      <c r="F28"/>
      <c r="G28"/>
      <c r="H28" t="s">
        <v>90</v>
      </c>
      <c r="I28"/>
      <c r="J28"/>
      <c r="K28"/>
      <c r="L28"/>
      <c r="M28"/>
      <c r="N28"/>
      <c r="O28"/>
      <c r="P28"/>
      <c r="Q28"/>
      <c r="R28"/>
      <c r="S28">
        <v>10530.34</v>
      </c>
      <c r="T28"/>
      <c r="U28"/>
      <c r="V28"/>
      <c r="W28"/>
      <c r="X28"/>
      <c r="Y28"/>
      <c r="Z28"/>
      <c r="AA28" t="s">
        <v>91</v>
      </c>
      <c r="AB28"/>
      <c r="AC28"/>
      <c r="AD28"/>
      <c r="AE28"/>
      <c r="AF28"/>
      <c r="AG28"/>
      <c r="AH28"/>
      <c r="AI28"/>
    </row>
    <row r="29" ht="36" customHeight="1" spans="1:35">
      <c r="A29" t="s">
        <v>101</v>
      </c>
      <c r="B29" t="s">
        <v>102</v>
      </c>
      <c r="C29" t="s">
        <v>103</v>
      </c>
      <c r="D29"/>
      <c r="E29"/>
      <c r="F29"/>
      <c r="G29"/>
      <c r="H29" t="s">
        <v>90</v>
      </c>
      <c r="I29"/>
      <c r="J29"/>
      <c r="K29"/>
      <c r="L29"/>
      <c r="M29"/>
      <c r="N29"/>
      <c r="O29"/>
      <c r="P29"/>
      <c r="Q29"/>
      <c r="R29"/>
      <c r="S29">
        <v>10564.62</v>
      </c>
      <c r="T29"/>
      <c r="U29"/>
      <c r="V29"/>
      <c r="W29"/>
      <c r="X29"/>
      <c r="Y29"/>
      <c r="Z29"/>
      <c r="AA29" t="s">
        <v>91</v>
      </c>
      <c r="AB29"/>
      <c r="AC29"/>
      <c r="AD29"/>
      <c r="AE29"/>
      <c r="AF29"/>
      <c r="AG29"/>
      <c r="AH29"/>
      <c r="AI29"/>
    </row>
    <row r="30" ht="36" customHeight="1" spans="1:35">
      <c r="A30" t="s">
        <v>104</v>
      </c>
      <c r="B30" t="s">
        <v>105</v>
      </c>
      <c r="C30" t="s">
        <v>106</v>
      </c>
      <c r="D30"/>
      <c r="E30"/>
      <c r="F30"/>
      <c r="G30"/>
      <c r="H30" t="s">
        <v>79</v>
      </c>
      <c r="I30"/>
      <c r="J30"/>
      <c r="K30"/>
      <c r="L30"/>
      <c r="M30"/>
      <c r="N30"/>
      <c r="O30"/>
      <c r="P30"/>
      <c r="Q30"/>
      <c r="R30"/>
      <c r="S30">
        <v>4538.24</v>
      </c>
      <c r="T30"/>
      <c r="U30"/>
      <c r="V30"/>
      <c r="W30"/>
      <c r="X30"/>
      <c r="Y30"/>
      <c r="Z30"/>
      <c r="AA30" t="s">
        <v>80</v>
      </c>
      <c r="AB30"/>
      <c r="AC30"/>
      <c r="AD30"/>
      <c r="AE30"/>
      <c r="AF30"/>
      <c r="AG30"/>
      <c r="AH30"/>
      <c r="AI30"/>
    </row>
    <row r="31" ht="36" customHeight="1" spans="1:35">
      <c r="A31" t="s">
        <v>107</v>
      </c>
      <c r="B31" t="s">
        <v>108</v>
      </c>
      <c r="C31" t="s">
        <v>109</v>
      </c>
      <c r="D31"/>
      <c r="E31"/>
      <c r="F31"/>
      <c r="G31"/>
      <c r="H31" t="s">
        <v>90</v>
      </c>
      <c r="I31"/>
      <c r="J31"/>
      <c r="K31"/>
      <c r="L31"/>
      <c r="M31"/>
      <c r="N31"/>
      <c r="O31"/>
      <c r="P31"/>
      <c r="Q31"/>
      <c r="R31"/>
      <c r="S31">
        <v>7058.87</v>
      </c>
      <c r="T31"/>
      <c r="U31"/>
      <c r="V31"/>
      <c r="W31"/>
      <c r="X31"/>
      <c r="Y31"/>
      <c r="Z31"/>
      <c r="AA31" t="s">
        <v>91</v>
      </c>
      <c r="AB31"/>
      <c r="AC31"/>
      <c r="AD31"/>
      <c r="AE31"/>
      <c r="AF31"/>
      <c r="AG31"/>
      <c r="AH31"/>
      <c r="AI31"/>
    </row>
    <row r="32" ht="36" customHeight="1" spans="1:35">
      <c r="A32" s="549" t="s">
        <v>110</v>
      </c>
      <c r="B32" s="549"/>
      <c r="C32" s="549"/>
      <c r="D32" s="549"/>
      <c r="E32" s="549"/>
      <c r="F32" s="549"/>
      <c r="G32" s="549"/>
      <c r="H32" s="549"/>
      <c r="I32" s="549"/>
      <c r="J32" s="549"/>
      <c r="K32" s="549"/>
      <c r="L32" s="549"/>
      <c r="M32" s="549"/>
      <c r="N32" s="549"/>
      <c r="O32" s="549"/>
      <c r="P32" s="549"/>
      <c r="Q32" s="549"/>
      <c r="R32" s="549"/>
      <c r="S32" s="549"/>
      <c r="T32" s="549"/>
      <c r="U32" s="549"/>
      <c r="V32" s="549"/>
      <c r="W32" s="549"/>
      <c r="X32" s="549"/>
      <c r="Y32" s="549"/>
      <c r="Z32" s="549"/>
      <c r="AA32" s="549"/>
      <c r="AB32" s="549"/>
      <c r="AC32" s="549"/>
      <c r="AD32" s="549"/>
      <c r="AE32" s="549"/>
      <c r="AF32" s="549"/>
      <c r="AG32" s="549"/>
      <c r="AH32" s="549"/>
      <c r="AI32" s="549"/>
    </row>
    <row r="33" ht="36" customHeight="1" spans="1:35">
      <c r="A33" s="533" t="s">
        <v>38</v>
      </c>
      <c r="B33" s="533" t="s">
        <v>111</v>
      </c>
      <c r="C33" s="533" t="s">
        <v>112</v>
      </c>
      <c r="D33" s="533"/>
      <c r="E33" s="533"/>
      <c r="F33" s="533"/>
      <c r="G33" s="533" t="s">
        <v>113</v>
      </c>
      <c r="H33" s="533" t="s">
        <v>66</v>
      </c>
      <c r="I33" s="533"/>
      <c r="J33" s="533"/>
      <c r="K33" s="533"/>
      <c r="L33" s="533"/>
      <c r="M33" s="533"/>
      <c r="N33" s="533"/>
      <c r="O33" s="533" t="s">
        <v>114</v>
      </c>
      <c r="P33" s="533"/>
      <c r="Q33" s="533"/>
      <c r="R33" s="533"/>
      <c r="S33" s="533" t="s">
        <v>115</v>
      </c>
      <c r="T33" s="533"/>
      <c r="U33" s="533"/>
      <c r="V33" s="533"/>
      <c r="W33" s="533"/>
      <c r="X33" s="533" t="s">
        <v>116</v>
      </c>
      <c r="Y33" s="533"/>
      <c r="Z33" s="533"/>
      <c r="AA33" s="533"/>
      <c r="AB33" s="533"/>
      <c r="AC33" s="533" t="s">
        <v>117</v>
      </c>
      <c r="AD33" s="533"/>
      <c r="AE33" s="533"/>
      <c r="AF33" s="533"/>
      <c r="AG33" s="533" t="s">
        <v>67</v>
      </c>
      <c r="AH33" s="533"/>
      <c r="AI33" s="533"/>
    </row>
    <row r="34" ht="36" customHeight="1" spans="1:35">
      <c r="A34" s="564" t="s">
        <v>43</v>
      </c>
      <c r="B34" s="564" t="s">
        <v>118</v>
      </c>
      <c r="C34" s="550" t="s">
        <v>119</v>
      </c>
      <c r="D34" s="550"/>
      <c r="E34" s="550"/>
      <c r="F34" s="550"/>
      <c r="G34" s="564" t="s">
        <v>18</v>
      </c>
      <c r="H34" s="550">
        <v>34383.67</v>
      </c>
      <c r="I34" s="550"/>
      <c r="J34" s="550"/>
      <c r="K34" s="550"/>
      <c r="L34" s="550"/>
      <c r="M34" s="550"/>
      <c r="N34" s="550"/>
      <c r="O34" s="550">
        <v>92059500</v>
      </c>
      <c r="P34" s="550"/>
      <c r="Q34" s="550"/>
      <c r="R34" s="550"/>
      <c r="S34" s="550" t="s">
        <v>120</v>
      </c>
      <c r="T34" s="550"/>
      <c r="U34" s="550"/>
      <c r="V34" s="550"/>
      <c r="W34" s="550"/>
      <c r="X34" s="558" t="s">
        <v>121</v>
      </c>
      <c r="Y34" s="558"/>
      <c r="Z34" s="558"/>
      <c r="AA34" s="558"/>
      <c r="AB34" s="558"/>
      <c r="AC34" s="558" t="s">
        <v>122</v>
      </c>
      <c r="AD34" s="558"/>
      <c r="AE34" s="558"/>
      <c r="AF34" s="558"/>
      <c r="AG34" s="558" t="s">
        <v>123</v>
      </c>
      <c r="AH34" s="558"/>
      <c r="AI34" s="558"/>
    </row>
    <row r="35" ht="36" customHeight="1" spans="1:35">
      <c r="A35" t="s">
        <v>81</v>
      </c>
      <c r="B35" t="s">
        <v>124</v>
      </c>
      <c r="C35" t="s">
        <v>125</v>
      </c>
      <c r="D35"/>
      <c r="E35"/>
      <c r="F35"/>
      <c r="G35" t="s">
        <v>18</v>
      </c>
      <c r="H35">
        <v>29303.56</v>
      </c>
      <c r="I35"/>
      <c r="J35"/>
      <c r="K35"/>
      <c r="L35"/>
      <c r="M35"/>
      <c r="N35"/>
      <c r="O35">
        <v>54393307.4</v>
      </c>
      <c r="P35"/>
      <c r="Q35"/>
      <c r="R35"/>
      <c r="S35" t="s">
        <v>120</v>
      </c>
      <c r="T35"/>
      <c r="U35"/>
      <c r="V35"/>
      <c r="W35"/>
      <c r="X35" t="s">
        <v>32</v>
      </c>
      <c r="Y35"/>
      <c r="Z35"/>
      <c r="AA35"/>
      <c r="AB35"/>
      <c r="AC35" t="s">
        <v>126</v>
      </c>
      <c r="AD35"/>
      <c r="AE35"/>
      <c r="AF35"/>
      <c r="AG35" t="s">
        <v>127</v>
      </c>
      <c r="AH35"/>
      <c r="AI35"/>
    </row>
    <row r="36" ht="36" customHeight="1" spans="1:35">
      <c r="A36" s="549" t="s">
        <v>128</v>
      </c>
      <c r="B36" s="549"/>
      <c r="C36" s="549"/>
      <c r="D36" s="549"/>
      <c r="E36" s="549"/>
      <c r="F36" s="549"/>
      <c r="G36" s="549"/>
      <c r="H36" s="549"/>
      <c r="I36" s="549"/>
      <c r="J36" s="549"/>
      <c r="K36" s="549"/>
      <c r="L36" s="549"/>
      <c r="M36" s="549"/>
      <c r="N36" s="549"/>
      <c r="O36" s="549"/>
      <c r="P36" s="549"/>
      <c r="Q36" s="549"/>
      <c r="R36" s="549"/>
      <c r="S36" s="549"/>
      <c r="T36" s="549"/>
      <c r="U36" s="549"/>
      <c r="V36" s="549"/>
      <c r="W36" s="549"/>
      <c r="X36" s="549"/>
      <c r="Y36" s="549"/>
      <c r="Z36" s="549"/>
      <c r="AA36" s="549"/>
      <c r="AB36" s="549"/>
      <c r="AC36" s="549"/>
      <c r="AD36" s="549"/>
      <c r="AE36" s="549"/>
      <c r="AF36" s="549"/>
      <c r="AG36" s="549"/>
      <c r="AH36" s="549"/>
      <c r="AI36" s="549"/>
    </row>
    <row r="37" ht="36" customHeight="1" spans="1:35">
      <c r="A37" s="550" t="s">
        <v>38</v>
      </c>
      <c r="B37" s="550" t="s">
        <v>129</v>
      </c>
      <c r="C37" s="550" t="s">
        <v>40</v>
      </c>
      <c r="D37" s="550"/>
      <c r="E37" s="550"/>
      <c r="F37" s="550" t="s">
        <v>130</v>
      </c>
      <c r="G37" s="550" t="s">
        <v>131</v>
      </c>
      <c r="H37" s="550"/>
      <c r="I37" s="550"/>
      <c r="J37" s="550"/>
      <c r="K37" s="550"/>
      <c r="L37" s="550"/>
      <c r="M37" s="550"/>
      <c r="N37" s="550"/>
      <c r="O37" s="550"/>
      <c r="P37" s="550"/>
      <c r="Q37" s="550"/>
      <c r="R37" s="550" t="s">
        <v>132</v>
      </c>
      <c r="S37" s="550"/>
      <c r="T37" s="550"/>
      <c r="U37" s="550"/>
      <c r="V37" s="550"/>
      <c r="W37" s="550"/>
      <c r="X37" s="550"/>
      <c r="Y37" s="550"/>
      <c r="Z37" s="550"/>
      <c r="AA37" s="550"/>
      <c r="AB37" s="550"/>
      <c r="AC37" s="550"/>
      <c r="AD37" s="550"/>
      <c r="AE37" s="550"/>
      <c r="AF37" s="550"/>
      <c r="AG37" s="550" t="s">
        <v>76</v>
      </c>
      <c r="AH37" s="550"/>
      <c r="AI37" s="550"/>
    </row>
    <row r="38" ht="36" customHeight="1" spans="1:35">
      <c r="A38" s="550"/>
      <c r="B38" s="550"/>
      <c r="C38" s="550"/>
      <c r="D38" s="550"/>
      <c r="E38" s="550"/>
      <c r="F38" s="550"/>
      <c r="G38" s="550" t="s">
        <v>133</v>
      </c>
      <c r="H38" s="550"/>
      <c r="I38" s="564" t="s">
        <v>134</v>
      </c>
      <c r="J38" s="564" t="s">
        <v>135</v>
      </c>
      <c r="K38" s="550" t="s">
        <v>136</v>
      </c>
      <c r="L38" s="550"/>
      <c r="M38" s="550" t="s">
        <v>137</v>
      </c>
      <c r="N38" s="550"/>
      <c r="O38" s="550"/>
      <c r="P38" s="550" t="s">
        <v>138</v>
      </c>
      <c r="Q38" s="550"/>
      <c r="R38" s="550" t="s">
        <v>133</v>
      </c>
      <c r="S38" s="550"/>
      <c r="T38" s="550" t="s">
        <v>134</v>
      </c>
      <c r="U38" s="550"/>
      <c r="V38" s="550"/>
      <c r="W38" s="550"/>
      <c r="X38" s="550" t="s">
        <v>135</v>
      </c>
      <c r="Y38" s="550"/>
      <c r="Z38" s="550" t="s">
        <v>139</v>
      </c>
      <c r="AA38" s="550"/>
      <c r="AB38" s="550"/>
      <c r="AC38" s="550" t="s">
        <v>137</v>
      </c>
      <c r="AD38" s="550"/>
      <c r="AE38" s="550"/>
      <c r="AF38" s="564" t="s">
        <v>138</v>
      </c>
      <c r="AG38" s="550"/>
      <c r="AH38" s="550"/>
      <c r="AI38" s="550"/>
    </row>
    <row r="39" ht="36" customHeight="1" spans="1:35">
      <c r="A39" s="564" t="s">
        <v>43</v>
      </c>
      <c r="B39" s="564" t="s">
        <v>140</v>
      </c>
      <c r="C39" s="550" t="s">
        <v>141</v>
      </c>
      <c r="D39" s="550"/>
      <c r="E39" s="550"/>
      <c r="F39" s="564" t="s">
        <v>142</v>
      </c>
      <c r="G39" s="550">
        <v>5524.66</v>
      </c>
      <c r="H39" s="550"/>
      <c r="I39" s="564">
        <v>0</v>
      </c>
      <c r="J39" s="564">
        <v>0</v>
      </c>
      <c r="K39" s="550">
        <v>0</v>
      </c>
      <c r="L39" s="550"/>
      <c r="M39" s="550">
        <v>486.22</v>
      </c>
      <c r="N39" s="550"/>
      <c r="O39" s="550"/>
      <c r="P39" s="550">
        <v>6010.88</v>
      </c>
      <c r="Q39" s="550"/>
      <c r="R39" s="550">
        <v>44</v>
      </c>
      <c r="S39" s="550"/>
      <c r="T39" s="550">
        <v>0</v>
      </c>
      <c r="U39" s="550"/>
      <c r="V39" s="550"/>
      <c r="W39" s="550"/>
      <c r="X39" s="550">
        <v>0</v>
      </c>
      <c r="Y39" s="550"/>
      <c r="Z39" s="550">
        <v>0</v>
      </c>
      <c r="AA39" s="550"/>
      <c r="AB39" s="550"/>
      <c r="AC39" s="550">
        <v>0</v>
      </c>
      <c r="AD39" s="550"/>
      <c r="AE39" s="550"/>
      <c r="AF39" s="564">
        <v>44</v>
      </c>
      <c r="AG39" s="558" t="s">
        <v>143</v>
      </c>
      <c r="AH39" s="558"/>
      <c r="AI39" s="558"/>
    </row>
    <row r="40" ht="36" customHeight="1" spans="1:35">
      <c r="A40" t="s">
        <v>81</v>
      </c>
      <c r="B40" t="s">
        <v>144</v>
      </c>
      <c r="C40" t="s">
        <v>141</v>
      </c>
      <c r="D40"/>
      <c r="E40"/>
      <c r="F40" t="s">
        <v>142</v>
      </c>
      <c r="G40">
        <v>4480.96</v>
      </c>
      <c r="H40"/>
      <c r="I40">
        <v>0</v>
      </c>
      <c r="J40">
        <v>0</v>
      </c>
      <c r="K40">
        <v>0</v>
      </c>
      <c r="L40"/>
      <c r="M40">
        <v>545.28</v>
      </c>
      <c r="N40"/>
      <c r="O40"/>
      <c r="P40">
        <v>5026.24</v>
      </c>
      <c r="Q40"/>
      <c r="R40">
        <v>32</v>
      </c>
      <c r="S40"/>
      <c r="T40">
        <v>0</v>
      </c>
      <c r="U40"/>
      <c r="V40"/>
      <c r="W40"/>
      <c r="X40">
        <v>0</v>
      </c>
      <c r="Y40"/>
      <c r="Z40">
        <v>0</v>
      </c>
      <c r="AA40"/>
      <c r="AB40"/>
      <c r="AC40">
        <v>0</v>
      </c>
      <c r="AD40"/>
      <c r="AE40"/>
      <c r="AF40">
        <v>32</v>
      </c>
      <c r="AG40" t="s">
        <v>143</v>
      </c>
      <c r="AH40"/>
      <c r="AI40"/>
    </row>
    <row r="41" ht="36" customHeight="1" spans="1:35">
      <c r="A41" t="s">
        <v>84</v>
      </c>
      <c r="B41" t="s">
        <v>145</v>
      </c>
      <c r="C41" t="s">
        <v>141</v>
      </c>
      <c r="D41"/>
      <c r="E41"/>
      <c r="F41" t="s">
        <v>142</v>
      </c>
      <c r="G41">
        <v>4032.12</v>
      </c>
      <c r="H41"/>
      <c r="I41">
        <v>0</v>
      </c>
      <c r="J41">
        <v>0</v>
      </c>
      <c r="K41">
        <v>0</v>
      </c>
      <c r="L41"/>
      <c r="M41">
        <v>488.76</v>
      </c>
      <c r="N41"/>
      <c r="O41"/>
      <c r="P41">
        <v>4520.88</v>
      </c>
      <c r="Q41"/>
      <c r="R41">
        <v>32</v>
      </c>
      <c r="S41"/>
      <c r="T41">
        <v>0</v>
      </c>
      <c r="U41"/>
      <c r="V41"/>
      <c r="W41"/>
      <c r="X41">
        <v>0</v>
      </c>
      <c r="Y41"/>
      <c r="Z41">
        <v>0</v>
      </c>
      <c r="AA41"/>
      <c r="AB41"/>
      <c r="AC41">
        <v>0</v>
      </c>
      <c r="AD41"/>
      <c r="AE41"/>
      <c r="AF41">
        <v>32</v>
      </c>
      <c r="AG41" t="s">
        <v>143</v>
      </c>
      <c r="AH41"/>
      <c r="AI41"/>
    </row>
    <row r="42" ht="36" customHeight="1" spans="1:35">
      <c r="A42" t="s">
        <v>87</v>
      </c>
      <c r="B42" t="s">
        <v>146</v>
      </c>
      <c r="C42" t="s">
        <v>141</v>
      </c>
      <c r="D42"/>
      <c r="E42"/>
      <c r="F42" t="s">
        <v>142</v>
      </c>
      <c r="G42">
        <v>10145.52</v>
      </c>
      <c r="H42"/>
      <c r="I42">
        <v>0</v>
      </c>
      <c r="J42">
        <v>0</v>
      </c>
      <c r="K42">
        <v>0</v>
      </c>
      <c r="L42"/>
      <c r="M42">
        <v>39.24</v>
      </c>
      <c r="N42"/>
      <c r="O42"/>
      <c r="P42">
        <v>10184.76</v>
      </c>
      <c r="Q42"/>
      <c r="R42">
        <v>72</v>
      </c>
      <c r="S42"/>
      <c r="T42">
        <v>0</v>
      </c>
      <c r="U42"/>
      <c r="V42"/>
      <c r="W42"/>
      <c r="X42">
        <v>0</v>
      </c>
      <c r="Y42"/>
      <c r="Z42">
        <v>0</v>
      </c>
      <c r="AA42"/>
      <c r="AB42"/>
      <c r="AC42">
        <v>0</v>
      </c>
      <c r="AD42"/>
      <c r="AE42"/>
      <c r="AF42">
        <v>72</v>
      </c>
      <c r="AG42" t="s">
        <v>36</v>
      </c>
      <c r="AH42"/>
      <c r="AI42"/>
    </row>
    <row r="43" ht="36" customHeight="1" spans="1:35">
      <c r="A43" t="s">
        <v>92</v>
      </c>
      <c r="B43" t="s">
        <v>147</v>
      </c>
      <c r="C43" t="s">
        <v>141</v>
      </c>
      <c r="D43"/>
      <c r="E43"/>
      <c r="F43" t="s">
        <v>142</v>
      </c>
      <c r="G43">
        <v>4480.96</v>
      </c>
      <c r="H43"/>
      <c r="I43">
        <v>0</v>
      </c>
      <c r="J43">
        <v>0</v>
      </c>
      <c r="K43">
        <v>0</v>
      </c>
      <c r="L43"/>
      <c r="M43">
        <v>545.28</v>
      </c>
      <c r="N43"/>
      <c r="O43"/>
      <c r="P43">
        <v>5026.24</v>
      </c>
      <c r="Q43"/>
      <c r="R43">
        <v>32</v>
      </c>
      <c r="S43"/>
      <c r="T43">
        <v>0</v>
      </c>
      <c r="U43"/>
      <c r="V43"/>
      <c r="W43"/>
      <c r="X43">
        <v>0</v>
      </c>
      <c r="Y43"/>
      <c r="Z43">
        <v>0</v>
      </c>
      <c r="AA43"/>
      <c r="AB43"/>
      <c r="AC43">
        <v>0</v>
      </c>
      <c r="AD43"/>
      <c r="AE43"/>
      <c r="AF43">
        <v>32</v>
      </c>
      <c r="AG43" t="s">
        <v>143</v>
      </c>
      <c r="AH43"/>
      <c r="AI43"/>
    </row>
    <row r="44" ht="36" customHeight="1" spans="1:35">
      <c r="A44" t="s">
        <v>95</v>
      </c>
      <c r="B44" t="s">
        <v>148</v>
      </c>
      <c r="C44" t="s">
        <v>141</v>
      </c>
      <c r="D44"/>
      <c r="E44"/>
      <c r="F44" t="s">
        <v>142</v>
      </c>
      <c r="G44">
        <v>5840.49</v>
      </c>
      <c r="H44"/>
      <c r="I44">
        <v>0</v>
      </c>
      <c r="J44">
        <v>0</v>
      </c>
      <c r="K44">
        <v>0</v>
      </c>
      <c r="L44"/>
      <c r="M44">
        <v>0</v>
      </c>
      <c r="N44"/>
      <c r="O44"/>
      <c r="P44">
        <v>5840.49</v>
      </c>
      <c r="Q44"/>
      <c r="R44">
        <v>44</v>
      </c>
      <c r="S44"/>
      <c r="T44">
        <v>0</v>
      </c>
      <c r="U44"/>
      <c r="V44"/>
      <c r="W44"/>
      <c r="X44">
        <v>0</v>
      </c>
      <c r="Y44"/>
      <c r="Z44">
        <v>0</v>
      </c>
      <c r="AA44"/>
      <c r="AB44"/>
      <c r="AC44">
        <v>0</v>
      </c>
      <c r="AD44"/>
      <c r="AE44"/>
      <c r="AF44">
        <v>44</v>
      </c>
      <c r="AG44" t="s">
        <v>36</v>
      </c>
      <c r="AH44"/>
      <c r="AI44"/>
    </row>
    <row r="45" ht="36" customHeight="1" spans="1:35">
      <c r="A45" t="s">
        <v>98</v>
      </c>
      <c r="B45" t="s">
        <v>149</v>
      </c>
      <c r="C45" t="s">
        <v>141</v>
      </c>
      <c r="D45"/>
      <c r="E45"/>
      <c r="F45" t="s">
        <v>142</v>
      </c>
      <c r="G45">
        <v>10143.36</v>
      </c>
      <c r="H45"/>
      <c r="I45">
        <v>0</v>
      </c>
      <c r="J45">
        <v>0</v>
      </c>
      <c r="K45">
        <v>0</v>
      </c>
      <c r="L45"/>
      <c r="M45">
        <v>0</v>
      </c>
      <c r="N45"/>
      <c r="O45"/>
      <c r="P45">
        <v>10143.36</v>
      </c>
      <c r="Q45"/>
      <c r="R45">
        <v>72</v>
      </c>
      <c r="S45"/>
      <c r="T45">
        <v>0</v>
      </c>
      <c r="U45"/>
      <c r="V45"/>
      <c r="W45"/>
      <c r="X45">
        <v>0</v>
      </c>
      <c r="Y45"/>
      <c r="Z45">
        <v>0</v>
      </c>
      <c r="AA45"/>
      <c r="AB45"/>
      <c r="AC45">
        <v>0</v>
      </c>
      <c r="AD45"/>
      <c r="AE45"/>
      <c r="AF45">
        <v>72</v>
      </c>
      <c r="AG45" t="s">
        <v>36</v>
      </c>
      <c r="AH45"/>
      <c r="AI45"/>
    </row>
    <row r="46" ht="36" customHeight="1" spans="1:35">
      <c r="A46" t="s">
        <v>101</v>
      </c>
      <c r="B46" t="s">
        <v>150</v>
      </c>
      <c r="C46" t="s">
        <v>141</v>
      </c>
      <c r="D46"/>
      <c r="E46"/>
      <c r="F46" t="s">
        <v>142</v>
      </c>
      <c r="G46">
        <v>6140.42</v>
      </c>
      <c r="H46"/>
      <c r="I46">
        <v>0</v>
      </c>
      <c r="J46">
        <v>0</v>
      </c>
      <c r="K46">
        <v>0</v>
      </c>
      <c r="L46"/>
      <c r="M46">
        <v>542.62</v>
      </c>
      <c r="N46"/>
      <c r="O46"/>
      <c r="P46">
        <v>6683.04</v>
      </c>
      <c r="Q46"/>
      <c r="R46">
        <v>44</v>
      </c>
      <c r="S46"/>
      <c r="T46">
        <v>0</v>
      </c>
      <c r="U46"/>
      <c r="V46"/>
      <c r="W46"/>
      <c r="X46">
        <v>0</v>
      </c>
      <c r="Y46"/>
      <c r="Z46">
        <v>0</v>
      </c>
      <c r="AA46"/>
      <c r="AB46"/>
      <c r="AC46">
        <v>0</v>
      </c>
      <c r="AD46"/>
      <c r="AE46"/>
      <c r="AF46">
        <v>44</v>
      </c>
      <c r="AG46" t="s">
        <v>143</v>
      </c>
      <c r="AH46"/>
      <c r="AI46"/>
    </row>
    <row r="47" ht="36" customHeight="1" spans="1:35">
      <c r="A47" s="549" t="s">
        <v>151</v>
      </c>
      <c r="B47" s="549"/>
      <c r="C47" s="549"/>
      <c r="D47" s="549"/>
      <c r="E47" s="549"/>
      <c r="F47" s="549"/>
      <c r="G47" s="549"/>
      <c r="H47" s="549"/>
      <c r="I47" s="549"/>
      <c r="J47" s="549"/>
      <c r="K47" s="549"/>
      <c r="L47" s="549"/>
      <c r="M47" s="549"/>
      <c r="N47" s="549"/>
      <c r="O47" s="549"/>
      <c r="P47" s="549"/>
      <c r="Q47" s="549"/>
      <c r="R47" s="549"/>
      <c r="S47" s="549"/>
      <c r="T47" s="549"/>
      <c r="U47" s="549"/>
      <c r="V47" s="549"/>
      <c r="W47" s="549"/>
      <c r="X47" s="549"/>
      <c r="Y47" s="549"/>
      <c r="Z47" s="549"/>
      <c r="AA47" s="549"/>
      <c r="AB47" s="549"/>
      <c r="AC47" s="549"/>
      <c r="AD47" s="549"/>
      <c r="AE47" s="549"/>
      <c r="AF47" s="549"/>
      <c r="AG47" s="549"/>
      <c r="AH47" s="549"/>
      <c r="AI47" s="549"/>
    </row>
    <row r="48" ht="36" customHeight="1" spans="1:35">
      <c r="A48" s="550" t="s">
        <v>38</v>
      </c>
      <c r="B48" s="550" t="s">
        <v>152</v>
      </c>
      <c r="C48" s="550" t="s">
        <v>40</v>
      </c>
      <c r="D48" s="550"/>
      <c r="E48" s="550"/>
      <c r="F48" s="550"/>
      <c r="G48" s="550"/>
      <c r="H48" s="550" t="s">
        <v>153</v>
      </c>
      <c r="I48" s="550"/>
      <c r="J48" s="550"/>
      <c r="K48" s="550"/>
      <c r="L48" s="550"/>
      <c r="M48" s="550"/>
      <c r="N48" s="550"/>
      <c r="O48" s="550"/>
      <c r="P48" s="550"/>
      <c r="Q48" s="550"/>
      <c r="R48" s="550"/>
      <c r="S48" s="550"/>
      <c r="T48" s="550"/>
      <c r="U48" s="550"/>
      <c r="V48" s="550"/>
      <c r="W48" s="550"/>
      <c r="X48" s="550"/>
      <c r="Y48" s="550"/>
      <c r="Z48" s="550"/>
      <c r="AA48" s="550" t="s">
        <v>67</v>
      </c>
      <c r="AB48" s="550"/>
      <c r="AC48" s="550"/>
      <c r="AD48" s="550"/>
      <c r="AE48" s="550"/>
      <c r="AF48" s="550"/>
      <c r="AG48" s="550"/>
      <c r="AH48" s="550"/>
      <c r="AI48" s="550"/>
    </row>
    <row r="49" ht="36" customHeight="1" spans="1:35">
      <c r="A49" s="550"/>
      <c r="B49" s="550"/>
      <c r="C49" s="550"/>
      <c r="D49" s="550"/>
      <c r="E49" s="550"/>
      <c r="F49" s="550"/>
      <c r="G49" s="550"/>
      <c r="H49" s="550" t="s">
        <v>133</v>
      </c>
      <c r="I49" s="550"/>
      <c r="J49" s="550"/>
      <c r="K49" s="550"/>
      <c r="L49" s="550"/>
      <c r="M49" s="550" t="s">
        <v>134</v>
      </c>
      <c r="N49" s="550"/>
      <c r="O49" s="550"/>
      <c r="P49" s="550"/>
      <c r="Q49" s="550" t="s">
        <v>135</v>
      </c>
      <c r="R49" s="550"/>
      <c r="S49" s="550"/>
      <c r="T49" s="550"/>
      <c r="U49" s="550" t="s">
        <v>136</v>
      </c>
      <c r="V49" s="550"/>
      <c r="W49" s="550" t="s">
        <v>137</v>
      </c>
      <c r="X49" s="550"/>
      <c r="Y49" s="550" t="s">
        <v>138</v>
      </c>
      <c r="Z49" s="550"/>
      <c r="AA49" s="550"/>
      <c r="AB49" s="550"/>
      <c r="AC49" s="550"/>
      <c r="AD49" s="550"/>
      <c r="AE49" s="550"/>
      <c r="AF49" s="550"/>
      <c r="AG49" s="550"/>
      <c r="AH49" s="550"/>
      <c r="AI49" s="550"/>
    </row>
    <row r="50" ht="36" customHeight="1" spans="1:35">
      <c r="A50" s="564">
        <v>1</v>
      </c>
      <c r="B50" s="564"/>
      <c r="C50" s="550"/>
      <c r="D50" s="550"/>
      <c r="E50" s="550"/>
      <c r="F50" s="550"/>
      <c r="G50" s="550"/>
      <c r="H50" s="550"/>
      <c r="I50" s="550"/>
      <c r="J50" s="550"/>
      <c r="K50" s="550"/>
      <c r="L50" s="550"/>
      <c r="M50" s="550"/>
      <c r="N50" s="550"/>
      <c r="O50" s="550"/>
      <c r="P50" s="550"/>
      <c r="Q50" s="550"/>
      <c r="R50" s="550"/>
      <c r="S50" s="550"/>
      <c r="T50" s="550"/>
      <c r="U50" s="550"/>
      <c r="V50" s="550"/>
      <c r="W50" s="550"/>
      <c r="X50" s="550"/>
      <c r="Y50" s="550"/>
      <c r="Z50" s="550"/>
      <c r="AA50" s="558"/>
      <c r="AB50" s="558"/>
      <c r="AC50" s="558"/>
      <c r="AD50" s="558"/>
      <c r="AE50" s="558"/>
      <c r="AF50" s="558"/>
      <c r="AG50" s="558"/>
      <c r="AH50" s="558"/>
      <c r="AI50" s="558"/>
    </row>
    <row r="51" ht="36" customHeight="1" spans="1:35">
      <c r="A51" s="549" t="s">
        <v>154</v>
      </c>
      <c r="B51" s="549"/>
      <c r="C51" s="549"/>
      <c r="D51" s="549"/>
      <c r="E51" s="549"/>
      <c r="F51" s="549"/>
      <c r="G51" s="549"/>
      <c r="H51" s="549"/>
      <c r="I51" s="549"/>
      <c r="J51" s="549"/>
      <c r="K51" s="549"/>
      <c r="L51" s="549"/>
      <c r="M51" s="549"/>
      <c r="N51" s="549"/>
      <c r="O51" s="549"/>
      <c r="P51" s="549"/>
      <c r="Q51" s="549"/>
      <c r="R51" s="549"/>
      <c r="S51" s="549"/>
      <c r="T51" s="549"/>
      <c r="U51" s="549"/>
      <c r="V51" s="549"/>
      <c r="W51" s="549"/>
      <c r="X51" s="549"/>
      <c r="Y51" s="549"/>
      <c r="Z51" s="549"/>
      <c r="AA51" s="549"/>
      <c r="AB51" s="549"/>
      <c r="AC51" s="549"/>
      <c r="AD51" s="549"/>
      <c r="AE51" s="549"/>
      <c r="AF51" s="549"/>
      <c r="AG51" s="549"/>
      <c r="AH51" s="549"/>
      <c r="AI51" s="549"/>
    </row>
    <row r="52" ht="30" customHeight="1" spans="1:35">
      <c r="A52" s="564" t="s">
        <v>38</v>
      </c>
      <c r="B52" s="550" t="s">
        <v>155</v>
      </c>
      <c r="C52" s="550"/>
      <c r="D52" s="550"/>
      <c r="E52" s="550"/>
      <c r="F52" s="550"/>
      <c r="G52" s="550"/>
      <c r="H52" s="550" t="s">
        <v>156</v>
      </c>
      <c r="I52" s="550"/>
      <c r="J52" s="550"/>
      <c r="K52" s="550"/>
      <c r="L52" s="550"/>
      <c r="M52" s="550"/>
      <c r="N52" s="550" t="s">
        <v>157</v>
      </c>
      <c r="O52" s="550"/>
      <c r="P52" s="550"/>
      <c r="Q52" s="550"/>
      <c r="R52" s="550"/>
      <c r="S52" s="550"/>
      <c r="T52" s="550"/>
      <c r="U52" s="550" t="s">
        <v>158</v>
      </c>
      <c r="V52" s="550"/>
      <c r="W52" s="550"/>
      <c r="X52" s="550"/>
      <c r="Y52" s="550"/>
      <c r="Z52" s="550"/>
      <c r="AA52" s="550" t="s">
        <v>159</v>
      </c>
      <c r="AB52" s="550"/>
      <c r="AC52" s="550"/>
      <c r="AD52" s="550"/>
      <c r="AE52" s="550"/>
      <c r="AF52" s="550"/>
      <c r="AG52" s="550"/>
      <c r="AH52" s="550"/>
      <c r="AI52" s="550"/>
    </row>
    <row r="53" ht="36.4" customHeight="1" spans="1:35">
      <c r="A53" s="564" t="s">
        <v>43</v>
      </c>
      <c r="B53" s="550" t="s">
        <v>118</v>
      </c>
      <c r="C53" s="550"/>
      <c r="D53" s="550"/>
      <c r="E53" s="550"/>
      <c r="F53" s="550"/>
      <c r="G53" s="550"/>
      <c r="H53" s="558" t="s">
        <v>160</v>
      </c>
      <c r="I53" s="558"/>
      <c r="J53" s="558"/>
      <c r="K53" s="558"/>
      <c r="L53" s="558"/>
      <c r="M53" s="558"/>
      <c r="N53" s="558" t="s">
        <v>160</v>
      </c>
      <c r="O53" s="558"/>
      <c r="P53" s="558"/>
      <c r="Q53" s="558"/>
      <c r="R53" s="558"/>
      <c r="S53" s="558"/>
      <c r="T53" s="558"/>
      <c r="U53" s="550">
        <v>92059500</v>
      </c>
      <c r="V53" s="550"/>
      <c r="W53" s="550"/>
      <c r="X53" s="550"/>
      <c r="Y53" s="550"/>
      <c r="Z53" s="550"/>
      <c r="AA53" s="550">
        <v>34383.67</v>
      </c>
      <c r="AB53" s="550"/>
      <c r="AC53" s="550"/>
      <c r="AD53" s="550"/>
      <c r="AE53" s="550"/>
      <c r="AF53" s="550"/>
      <c r="AG53" s="550"/>
      <c r="AH53" s="550"/>
      <c r="AI53" s="550"/>
    </row>
    <row r="54" ht="36.4" customHeight="1" spans="1:35">
      <c r="A54" t="s">
        <v>81</v>
      </c>
      <c r="B54" t="s">
        <v>124</v>
      </c>
      <c r="C54"/>
      <c r="D54"/>
      <c r="E54"/>
      <c r="F54"/>
      <c r="G54"/>
      <c r="H54" t="s">
        <v>161</v>
      </c>
      <c r="I54"/>
      <c r="J54"/>
      <c r="K54"/>
      <c r="L54"/>
      <c r="M54"/>
      <c r="N54" t="s">
        <v>161</v>
      </c>
      <c r="O54"/>
      <c r="P54"/>
      <c r="Q54"/>
      <c r="R54"/>
      <c r="S54"/>
      <c r="T54"/>
      <c r="U54">
        <v>41000000</v>
      </c>
      <c r="V54"/>
      <c r="W54"/>
      <c r="X54"/>
      <c r="Y54"/>
      <c r="Z54"/>
      <c r="AA54">
        <v>27267.8</v>
      </c>
      <c r="AB54"/>
      <c r="AC54"/>
      <c r="AD54"/>
      <c r="AE54"/>
      <c r="AF54"/>
      <c r="AG54"/>
      <c r="AH54"/>
      <c r="AI54"/>
    </row>
  </sheetData>
  <protectedRanges>
    <protectedRange sqref="A6:AI17" name="A6:AI17"/>
  </protectedRanges>
  <mergeCells count="285">
    <mergeCell ref="A1:AI1"/>
    <mergeCell ref="A2:AI2"/>
    <mergeCell ref="A3:B3"/>
    <mergeCell ref="C3:F3"/>
    <mergeCell ref="I3:Y3"/>
    <mergeCell ref="Z3:AB3"/>
    <mergeCell ref="AC3:AI3"/>
    <mergeCell ref="A4:Y4"/>
    <mergeCell ref="Z4:AI4"/>
    <mergeCell ref="A5:AI5"/>
    <mergeCell ref="A6:C6"/>
    <mergeCell ref="D6:G6"/>
    <mergeCell ref="H6:R6"/>
    <mergeCell ref="S6:W6"/>
    <mergeCell ref="X6:AF6"/>
    <mergeCell ref="AG6:AI6"/>
    <mergeCell ref="A7:C7"/>
    <mergeCell ref="D7:W7"/>
    <mergeCell ref="X7:AF7"/>
    <mergeCell ref="AG7:AI7"/>
    <mergeCell ref="A8:C8"/>
    <mergeCell ref="D8:G8"/>
    <mergeCell ref="H8:R8"/>
    <mergeCell ref="S8:W8"/>
    <mergeCell ref="X8:AF8"/>
    <mergeCell ref="AG8:AI8"/>
    <mergeCell ref="A9:C9"/>
    <mergeCell ref="D9:G9"/>
    <mergeCell ref="H9:K9"/>
    <mergeCell ref="L9:R9"/>
    <mergeCell ref="S9:W9"/>
    <mergeCell ref="X9:AA9"/>
    <mergeCell ref="AB9:AF9"/>
    <mergeCell ref="AG9:AI9"/>
    <mergeCell ref="A10:C10"/>
    <mergeCell ref="D10:G10"/>
    <mergeCell ref="H10:K10"/>
    <mergeCell ref="L10:R10"/>
    <mergeCell ref="S10:W10"/>
    <mergeCell ref="X10:AA10"/>
    <mergeCell ref="AB10:AF10"/>
    <mergeCell ref="AG10:AI10"/>
    <mergeCell ref="A11:AI11"/>
    <mergeCell ref="C12:P12"/>
    <mergeCell ref="Q12:Z12"/>
    <mergeCell ref="AA12:AI12"/>
    <mergeCell ref="C13:P13"/>
    <mergeCell ref="Q13:Z13"/>
    <mergeCell ref="AA13:AI13"/>
    <mergeCell ref="A14:AI14"/>
    <mergeCell ref="C15:G15"/>
    <mergeCell ref="H15:N15"/>
    <mergeCell ref="O15:W15"/>
    <mergeCell ref="X15:Z15"/>
    <mergeCell ref="AA15:AD15"/>
    <mergeCell ref="AE15:AF15"/>
    <mergeCell ref="AG15:AI15"/>
    <mergeCell ref="C16:G16"/>
    <mergeCell ref="H16:N16"/>
    <mergeCell ref="O16:W16"/>
    <mergeCell ref="X16:Z16"/>
    <mergeCell ref="AA16:AD16"/>
    <mergeCell ref="AE16:AF16"/>
    <mergeCell ref="AG16:AI16"/>
    <mergeCell ref="A17:AI17"/>
    <mergeCell ref="C18:G18"/>
    <mergeCell ref="H18:R18"/>
    <mergeCell ref="S18:U18"/>
    <mergeCell ref="V18:Z18"/>
    <mergeCell ref="AA18:AF18"/>
    <mergeCell ref="AG18:AI18"/>
    <mergeCell ref="C19:G19"/>
    <mergeCell ref="H19:R19"/>
    <mergeCell ref="S19:U19"/>
    <mergeCell ref="V19:Z19"/>
    <mergeCell ref="AA19:AF19"/>
    <mergeCell ref="AG19:AI19"/>
    <mergeCell ref="A20:AI20"/>
    <mergeCell ref="C21:G21"/>
    <mergeCell ref="H21:R21"/>
    <mergeCell ref="S21:Z21"/>
    <mergeCell ref="AA21:AI21"/>
    <mergeCell ref="C22:G22"/>
    <mergeCell ref="H22:R22"/>
    <mergeCell ref="S22:Z22"/>
    <mergeCell ref="AA22:AI22"/>
    <mergeCell ref="C23:G23"/>
    <mergeCell ref="H23:R23"/>
    <mergeCell ref="S23:Z23"/>
    <mergeCell ref="AA23:AI23"/>
    <mergeCell ref="C24:G24"/>
    <mergeCell ref="H24:R24"/>
    <mergeCell ref="S24:Z24"/>
    <mergeCell ref="AA24:AI24"/>
    <mergeCell ref="C25:G25"/>
    <mergeCell ref="H25:R25"/>
    <mergeCell ref="S25:Z25"/>
    <mergeCell ref="AA25:AI25"/>
    <mergeCell ref="C26:G26"/>
    <mergeCell ref="H26:R26"/>
    <mergeCell ref="S26:Z26"/>
    <mergeCell ref="AA26:AI26"/>
    <mergeCell ref="C27:G27"/>
    <mergeCell ref="H27:R27"/>
    <mergeCell ref="S27:Z27"/>
    <mergeCell ref="AA27:AI27"/>
    <mergeCell ref="C28:G28"/>
    <mergeCell ref="H28:R28"/>
    <mergeCell ref="S28:Z28"/>
    <mergeCell ref="AA28:AI28"/>
    <mergeCell ref="C29:G29"/>
    <mergeCell ref="H29:R29"/>
    <mergeCell ref="S29:Z29"/>
    <mergeCell ref="AA29:AI29"/>
    <mergeCell ref="C30:G30"/>
    <mergeCell ref="H30:R30"/>
    <mergeCell ref="S30:Z30"/>
    <mergeCell ref="AA30:AI30"/>
    <mergeCell ref="C31:G31"/>
    <mergeCell ref="H31:R31"/>
    <mergeCell ref="S31:Z31"/>
    <mergeCell ref="AA31:AI31"/>
    <mergeCell ref="A32:AI32"/>
    <mergeCell ref="C33:F33"/>
    <mergeCell ref="H33:N33"/>
    <mergeCell ref="O33:R33"/>
    <mergeCell ref="S33:W33"/>
    <mergeCell ref="X33:AB33"/>
    <mergeCell ref="AC33:AF33"/>
    <mergeCell ref="AG33:AI33"/>
    <mergeCell ref="C34:F34"/>
    <mergeCell ref="H34:N34"/>
    <mergeCell ref="O34:R34"/>
    <mergeCell ref="S34:W34"/>
    <mergeCell ref="X34:AB34"/>
    <mergeCell ref="AC34:AF34"/>
    <mergeCell ref="AG34:AI34"/>
    <mergeCell ref="C35:F35"/>
    <mergeCell ref="H35:N35"/>
    <mergeCell ref="O35:R35"/>
    <mergeCell ref="S35:W35"/>
    <mergeCell ref="X35:AB35"/>
    <mergeCell ref="AC35:AF35"/>
    <mergeCell ref="AG35:AI35"/>
    <mergeCell ref="A36:AI36"/>
    <mergeCell ref="G37:Q37"/>
    <mergeCell ref="R37:AF37"/>
    <mergeCell ref="G38:H38"/>
    <mergeCell ref="K38:L38"/>
    <mergeCell ref="M38:O38"/>
    <mergeCell ref="P38:Q38"/>
    <mergeCell ref="R38:S38"/>
    <mergeCell ref="T38:W38"/>
    <mergeCell ref="X38:Y38"/>
    <mergeCell ref="Z38:AB38"/>
    <mergeCell ref="AC38:AE38"/>
    <mergeCell ref="C39:E39"/>
    <mergeCell ref="G39:H39"/>
    <mergeCell ref="K39:L39"/>
    <mergeCell ref="M39:O39"/>
    <mergeCell ref="P39:Q39"/>
    <mergeCell ref="R39:S39"/>
    <mergeCell ref="T39:W39"/>
    <mergeCell ref="X39:Y39"/>
    <mergeCell ref="Z39:AB39"/>
    <mergeCell ref="AC39:AE39"/>
    <mergeCell ref="AG39:AI39"/>
    <mergeCell ref="C40:E40"/>
    <mergeCell ref="G40:H40"/>
    <mergeCell ref="K40:L40"/>
    <mergeCell ref="M40:O40"/>
    <mergeCell ref="P40:Q40"/>
    <mergeCell ref="R40:S40"/>
    <mergeCell ref="T40:W40"/>
    <mergeCell ref="X40:Y40"/>
    <mergeCell ref="Z40:AB40"/>
    <mergeCell ref="AC40:AE40"/>
    <mergeCell ref="AG40:AI40"/>
    <mergeCell ref="C41:E41"/>
    <mergeCell ref="G41:H41"/>
    <mergeCell ref="K41:L41"/>
    <mergeCell ref="M41:O41"/>
    <mergeCell ref="P41:Q41"/>
    <mergeCell ref="R41:S41"/>
    <mergeCell ref="T41:W41"/>
    <mergeCell ref="X41:Y41"/>
    <mergeCell ref="Z41:AB41"/>
    <mergeCell ref="AC41:AE41"/>
    <mergeCell ref="AG41:AI41"/>
    <mergeCell ref="C42:E42"/>
    <mergeCell ref="G42:H42"/>
    <mergeCell ref="K42:L42"/>
    <mergeCell ref="M42:O42"/>
    <mergeCell ref="P42:Q42"/>
    <mergeCell ref="R42:S42"/>
    <mergeCell ref="T42:W42"/>
    <mergeCell ref="X42:Y42"/>
    <mergeCell ref="Z42:AB42"/>
    <mergeCell ref="AC42:AE42"/>
    <mergeCell ref="AG42:AI42"/>
    <mergeCell ref="C43:E43"/>
    <mergeCell ref="G43:H43"/>
    <mergeCell ref="K43:L43"/>
    <mergeCell ref="M43:O43"/>
    <mergeCell ref="P43:Q43"/>
    <mergeCell ref="R43:S43"/>
    <mergeCell ref="T43:W43"/>
    <mergeCell ref="X43:Y43"/>
    <mergeCell ref="Z43:AB43"/>
    <mergeCell ref="AC43:AE43"/>
    <mergeCell ref="AG43:AI43"/>
    <mergeCell ref="C44:E44"/>
    <mergeCell ref="G44:H44"/>
    <mergeCell ref="K44:L44"/>
    <mergeCell ref="M44:O44"/>
    <mergeCell ref="P44:Q44"/>
    <mergeCell ref="R44:S44"/>
    <mergeCell ref="T44:W44"/>
    <mergeCell ref="X44:Y44"/>
    <mergeCell ref="Z44:AB44"/>
    <mergeCell ref="AC44:AE44"/>
    <mergeCell ref="AG44:AI44"/>
    <mergeCell ref="C45:E45"/>
    <mergeCell ref="G45:H45"/>
    <mergeCell ref="K45:L45"/>
    <mergeCell ref="M45:O45"/>
    <mergeCell ref="P45:Q45"/>
    <mergeCell ref="R45:S45"/>
    <mergeCell ref="T45:W45"/>
    <mergeCell ref="X45:Y45"/>
    <mergeCell ref="Z45:AB45"/>
    <mergeCell ref="AC45:AE45"/>
    <mergeCell ref="AG45:AI45"/>
    <mergeCell ref="C46:E46"/>
    <mergeCell ref="G46:H46"/>
    <mergeCell ref="K46:L46"/>
    <mergeCell ref="M46:O46"/>
    <mergeCell ref="P46:Q46"/>
    <mergeCell ref="R46:S46"/>
    <mergeCell ref="T46:W46"/>
    <mergeCell ref="X46:Y46"/>
    <mergeCell ref="Z46:AB46"/>
    <mergeCell ref="AC46:AE46"/>
    <mergeCell ref="AG46:AI46"/>
    <mergeCell ref="A47:AI47"/>
    <mergeCell ref="H48:Z48"/>
    <mergeCell ref="H49:L49"/>
    <mergeCell ref="M49:P49"/>
    <mergeCell ref="Q49:T49"/>
    <mergeCell ref="U49:V49"/>
    <mergeCell ref="W49:X49"/>
    <mergeCell ref="Y49:Z49"/>
    <mergeCell ref="C50:G50"/>
    <mergeCell ref="H50:L50"/>
    <mergeCell ref="M50:P50"/>
    <mergeCell ref="Q50:T50"/>
    <mergeCell ref="U50:V50"/>
    <mergeCell ref="W50:X50"/>
    <mergeCell ref="Y50:Z50"/>
    <mergeCell ref="AA50:AI50"/>
    <mergeCell ref="A51:AI51"/>
    <mergeCell ref="B52:G52"/>
    <mergeCell ref="H52:M52"/>
    <mergeCell ref="N52:T52"/>
    <mergeCell ref="U52:Z52"/>
    <mergeCell ref="AA52:AI52"/>
    <mergeCell ref="B53:G53"/>
    <mergeCell ref="H53:M53"/>
    <mergeCell ref="N53:T53"/>
    <mergeCell ref="U53:Z53"/>
    <mergeCell ref="AA53:AI53"/>
    <mergeCell ref="B54:G54"/>
    <mergeCell ref="H54:M54"/>
    <mergeCell ref="N54:T54"/>
    <mergeCell ref="U54:Z54"/>
    <mergeCell ref="AA54:AI54"/>
    <mergeCell ref="A37:A38"/>
    <mergeCell ref="A48:A49"/>
    <mergeCell ref="B37:B38"/>
    <mergeCell ref="B48:B49"/>
    <mergeCell ref="F37:F38"/>
    <mergeCell ref="C37:E38"/>
    <mergeCell ref="AG37:AI38"/>
    <mergeCell ref="AA48:AI49"/>
    <mergeCell ref="C48:G49"/>
  </mergeCells>
  <dataValidations count="1">
    <dataValidation type="list" allowBlank="1" showInputMessage="1" showErrorMessage="1" sqref="AG6:AI6">
      <formula1>"是,否"</formula1>
    </dataValidation>
  </dataValidations>
  <printOptions horizontalCentered="1"/>
  <pageMargins left="0.707638888888889" right="0.707638888888889" top="0.747916666666667" bottom="0.747916666666667" header="0.432638888888889" footer="0.313888888888889"/>
  <pageSetup paperSize="9" scale="45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S48"/>
  <sheetViews>
    <sheetView tabSelected="1" zoomScale="70" zoomScaleNormal="70" topLeftCell="A13" workbookViewId="0">
      <selection activeCell="S18" sqref="S18"/>
    </sheetView>
  </sheetViews>
  <sheetFormatPr defaultColWidth="8.88" defaultRowHeight="15.65"/>
  <cols>
    <col min="1" max="1" width="37.5" style="508" customWidth="1"/>
    <col min="2" max="2" width="20.88" style="508" customWidth="1"/>
    <col min="3" max="3" width="22.5" style="416" customWidth="1"/>
    <col min="4" max="5" width="15.5" style="416" customWidth="1"/>
    <col min="6" max="6" width="19.13" style="416" customWidth="1"/>
    <col min="7" max="8" width="15.5" style="416" customWidth="1"/>
    <col min="9" max="9" width="22.13" style="416" customWidth="1"/>
    <col min="10" max="10" width="15.5" style="416" customWidth="1"/>
    <col min="11" max="11" width="14" style="416"/>
    <col min="12" max="12" width="8.63" style="416"/>
    <col min="16" max="16" width="21.28" customWidth="1"/>
    <col min="19" max="19" width="26.28" customWidth="1"/>
    <col min="20" max="20" width="10.71"/>
  </cols>
  <sheetData>
    <row r="1" s="416" customFormat="1" ht="26.9" spans="1:16">
      <c r="A1" s="509" t="s">
        <v>162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</row>
    <row r="2" ht="34.5" customHeight="1" spans="1:16">
      <c r="A2" s="510" t="s">
        <v>163</v>
      </c>
      <c r="B2" s="510" t="s">
        <v>164</v>
      </c>
      <c r="C2" s="510"/>
      <c r="D2" s="510"/>
      <c r="E2" s="510"/>
      <c r="F2" s="510"/>
      <c r="G2" s="510"/>
      <c r="H2" s="510"/>
      <c r="I2" s="510"/>
      <c r="J2" s="510"/>
      <c r="K2" s="510"/>
      <c r="L2" s="510"/>
    </row>
    <row r="3" ht="34.5" customHeight="1" spans="1:16">
      <c r="A3" s="510" t="s">
        <v>165</v>
      </c>
      <c r="B3" s="510" t="str">
        <f>IF(清算项目基本情况表!C3="","",清算项目基本情况表!C3)</f>
        <v>91652801576209018D</v>
      </c>
      <c r="C3" s="510"/>
      <c r="D3" s="510"/>
      <c r="E3" s="510"/>
      <c r="F3" s="510"/>
      <c r="G3" s="510"/>
      <c r="H3" s="510"/>
      <c r="I3" s="510"/>
      <c r="J3" s="510"/>
      <c r="K3" s="510"/>
      <c r="L3" s="510"/>
    </row>
    <row r="4" ht="34.5" customHeight="1" spans="1:16">
      <c r="A4" s="511" t="s">
        <v>166</v>
      </c>
      <c r="B4" s="512" t="str">
        <f>IF(清算项目基本情况表!I3="","",清算项目基本情况表!I3)</f>
        <v>新疆通力房地产开发有限公司库尔勒分公司</v>
      </c>
      <c r="C4" s="512"/>
      <c r="D4" s="512"/>
      <c r="E4" s="512"/>
      <c r="F4" s="512"/>
      <c r="G4" s="512" t="s">
        <v>8</v>
      </c>
      <c r="H4" s="512"/>
      <c r="I4" s="512"/>
      <c r="J4" s="512"/>
      <c r="K4" s="512" t="s">
        <v>9</v>
      </c>
      <c r="L4" s="512"/>
    </row>
    <row r="5" s="506" customFormat="1" ht="34.5" customHeight="1" spans="1:16">
      <c r="A5" s="513" t="s">
        <v>40</v>
      </c>
      <c r="B5" s="514" t="str">
        <f>IF(清算项目基本情况表!D6="","",清算项目基本情况表!D6)</f>
        <v>沁春锦苑三期</v>
      </c>
      <c r="C5" s="514"/>
      <c r="D5" s="514"/>
      <c r="E5" s="514"/>
      <c r="F5" s="515" t="s">
        <v>167</v>
      </c>
      <c r="G5" s="515"/>
      <c r="H5" s="516" t="str">
        <f>IF(清算项目基本情况表!S6="","",清算项目基本情况表!S6)</f>
        <v>Z65280120210001</v>
      </c>
      <c r="I5" s="517"/>
      <c r="J5" s="517"/>
      <c r="K5" s="517"/>
      <c r="L5" s="518"/>
    </row>
    <row r="6" s="506" customFormat="1" ht="34.5" customHeight="1" spans="1:16">
      <c r="A6" s="513" t="s">
        <v>168</v>
      </c>
      <c r="B6" s="514" t="str">
        <f>清算项目基本情况表!D7</f>
        <v>库尔勒市石化大道南侧、杜鹃河东侧</v>
      </c>
      <c r="C6" s="514"/>
      <c r="D6" s="514"/>
      <c r="E6" s="514"/>
      <c r="F6" s="519" t="s">
        <v>169</v>
      </c>
      <c r="G6" s="519"/>
      <c r="H6" s="514" t="s">
        <v>170</v>
      </c>
      <c r="I6" s="514"/>
      <c r="J6" s="514"/>
      <c r="K6" s="514"/>
      <c r="L6" s="514"/>
    </row>
    <row r="7" s="506" customFormat="1" ht="34.5" customHeight="1" spans="1:16">
      <c r="A7" s="513" t="s">
        <v>171</v>
      </c>
      <c r="B7" s="520">
        <f>'附表1-面积统计表'!F29</f>
        <v>53795.37</v>
      </c>
      <c r="C7" s="514"/>
      <c r="D7" s="514"/>
      <c r="E7" s="514"/>
      <c r="F7" s="520" t="s">
        <v>172</v>
      </c>
      <c r="G7" s="521">
        <f>'附表1-面积统计表'!I29+'附表1-面积统计表'!J29</f>
        <v>0</v>
      </c>
      <c r="H7" s="519"/>
      <c r="I7" s="519"/>
      <c r="J7" s="519"/>
      <c r="K7" s="519"/>
      <c r="L7" s="522"/>
    </row>
    <row r="8" s="506" customFormat="1" ht="35.05" spans="1:16">
      <c r="A8" s="513" t="s">
        <v>173</v>
      </c>
      <c r="B8" s="523">
        <f>'附表1-面积统计表'!G29</f>
        <v>50522.11</v>
      </c>
      <c r="C8" s="520" t="s">
        <v>174</v>
      </c>
      <c r="D8" s="520">
        <f>'附表1-面积统计表'!G5</f>
        <v>50522.11</v>
      </c>
      <c r="E8" s="520"/>
      <c r="F8" s="524" t="s">
        <v>175</v>
      </c>
      <c r="G8" s="520">
        <f>'附表1-面积统计表'!G6</f>
        <v>0</v>
      </c>
      <c r="H8" s="520"/>
      <c r="I8" s="525" t="s">
        <v>176</v>
      </c>
      <c r="J8" s="526">
        <f>'附表1-面积统计表'!G7</f>
        <v>0</v>
      </c>
      <c r="K8" s="527"/>
      <c r="L8" s="528"/>
    </row>
    <row r="9" s="506" customFormat="1" ht="52.6" spans="1:16">
      <c r="A9" s="513" t="s">
        <v>177</v>
      </c>
      <c r="B9" s="523">
        <f>'附表1-面积统计表'!H29</f>
        <v>3273.26</v>
      </c>
      <c r="C9" s="520" t="s">
        <v>178</v>
      </c>
      <c r="D9" s="520">
        <f>'附表1-面积统计表'!H5</f>
        <v>125.760000000002</v>
      </c>
      <c r="E9" s="520"/>
      <c r="F9" s="524" t="s">
        <v>179</v>
      </c>
      <c r="G9" s="520">
        <f>'附表1-面积统计表'!H6</f>
        <v>0</v>
      </c>
      <c r="H9" s="520"/>
      <c r="I9" s="525" t="s">
        <v>180</v>
      </c>
      <c r="J9" s="526">
        <f>'附表1-面积统计表'!H7</f>
        <v>3147.5</v>
      </c>
      <c r="K9" s="527"/>
      <c r="L9" s="528"/>
    </row>
    <row r="10" s="506" customFormat="1" ht="34.5" customHeight="1" spans="1:16">
      <c r="A10" s="529" t="s">
        <v>181</v>
      </c>
      <c r="B10" s="530"/>
      <c r="C10" s="531" t="s">
        <v>182</v>
      </c>
      <c r="D10" s="531" t="s">
        <v>183</v>
      </c>
      <c r="E10" s="531"/>
      <c r="F10" s="531" t="s">
        <v>184</v>
      </c>
      <c r="G10" s="531"/>
      <c r="H10" s="531" t="s">
        <v>185</v>
      </c>
      <c r="I10" s="531"/>
      <c r="J10" s="531" t="s">
        <v>186</v>
      </c>
      <c r="K10" s="531"/>
      <c r="L10" s="531"/>
    </row>
    <row r="11" ht="34.5" customHeight="1" spans="1:16">
      <c r="A11" s="532" t="s">
        <v>187</v>
      </c>
      <c r="B11" s="532"/>
      <c r="C11" s="533" t="s">
        <v>188</v>
      </c>
      <c r="D11" s="534">
        <f t="shared" ref="D11:H11" si="0">SUM(D12:D14)</f>
        <v>216720250.99</v>
      </c>
      <c r="E11" s="534"/>
      <c r="F11" s="534">
        <f t="shared" si="0"/>
        <v>0</v>
      </c>
      <c r="G11" s="534"/>
      <c r="H11" s="534">
        <f t="shared" si="0"/>
        <v>0</v>
      </c>
      <c r="I11" s="534"/>
      <c r="J11" s="534">
        <f t="shared" ref="J11:J35" si="1">SUM(D11:I11)</f>
        <v>216720250.99</v>
      </c>
      <c r="K11" s="534"/>
      <c r="L11" s="534"/>
    </row>
    <row r="12" ht="34.5" customHeight="1" spans="1:16">
      <c r="A12" s="532" t="s">
        <v>189</v>
      </c>
      <c r="B12" s="532"/>
      <c r="C12" s="533">
        <v>2</v>
      </c>
      <c r="D12" s="534">
        <f>'附表2-收入统计表'!C5</f>
        <v>216720250.99</v>
      </c>
      <c r="E12" s="534"/>
      <c r="F12" s="534">
        <f>IF($H$6="三分法",'附表2-收入统计表'!C6,"")</f>
        <v>0</v>
      </c>
      <c r="G12" s="534"/>
      <c r="H12" s="534">
        <f>IF($H$6="三分法",'附表2-收入统计表'!C7,SUM('附表2-收入统计表'!C6:C7))</f>
        <v>0</v>
      </c>
      <c r="I12" s="534"/>
      <c r="J12" s="534">
        <f t="shared" si="1"/>
        <v>216720250.99</v>
      </c>
      <c r="K12" s="534"/>
      <c r="L12" s="534"/>
      <c r="P12">
        <f>D12/$D$8</f>
        <v>4289.61203302871</v>
      </c>
    </row>
    <row r="13" ht="34.5" customHeight="1" spans="1:16">
      <c r="A13" s="532" t="s">
        <v>190</v>
      </c>
      <c r="B13" s="532"/>
      <c r="C13" s="533">
        <v>3</v>
      </c>
      <c r="D13" s="534">
        <f>'附表2-收入统计表'!D5</f>
        <v>0</v>
      </c>
      <c r="E13" s="534"/>
      <c r="F13" s="534">
        <f>IF($H$6="三分法",'附表2-收入统计表'!D6,"")</f>
        <v>0</v>
      </c>
      <c r="G13" s="534"/>
      <c r="H13" s="534">
        <f>IF($H$6="三分法",'附表2-收入统计表'!D7,SUM('附表2-收入统计表'!D6:D7))</f>
        <v>0</v>
      </c>
      <c r="I13" s="534"/>
      <c r="J13" s="534">
        <f t="shared" si="1"/>
        <v>0</v>
      </c>
      <c r="K13" s="534"/>
      <c r="L13" s="534"/>
    </row>
    <row r="14" ht="34.5" customHeight="1" spans="1:16">
      <c r="A14" s="532" t="s">
        <v>191</v>
      </c>
      <c r="B14" s="532"/>
      <c r="C14" s="533">
        <v>4</v>
      </c>
      <c r="D14" s="534">
        <f>'附表2-收入统计表'!E5</f>
        <v>0</v>
      </c>
      <c r="E14" s="534"/>
      <c r="F14" s="534">
        <f>IF($H$6="三分法",'附表2-收入统计表'!E6,"")</f>
        <v>0</v>
      </c>
      <c r="G14" s="534"/>
      <c r="H14" s="534">
        <f>IF($H$6="三分法",'附表2-收入统计表'!E7,SUM('附表2-收入统计表'!E6:E7))</f>
        <v>0</v>
      </c>
      <c r="I14" s="534"/>
      <c r="J14" s="534">
        <f t="shared" si="1"/>
        <v>0</v>
      </c>
      <c r="K14" s="534"/>
      <c r="L14" s="534"/>
    </row>
    <row r="15" ht="34.5" customHeight="1" spans="1:16">
      <c r="A15" s="532" t="s">
        <v>192</v>
      </c>
      <c r="B15" s="532"/>
      <c r="C15" s="533" t="s">
        <v>193</v>
      </c>
      <c r="D15" s="534">
        <f t="shared" ref="D15:H15" si="2">SUM(D16)+SUM(D18)+SUM(D26)+SUM(D29)+SUM(D33)+SUM(D34)</f>
        <v>182239161.17</v>
      </c>
      <c r="E15" s="534"/>
      <c r="F15" s="534">
        <f t="shared" si="2"/>
        <v>0</v>
      </c>
      <c r="G15" s="534"/>
      <c r="H15" s="534">
        <f t="shared" si="2"/>
        <v>0</v>
      </c>
      <c r="I15" s="534"/>
      <c r="J15" s="534">
        <f t="shared" si="1"/>
        <v>182239161.17</v>
      </c>
      <c r="K15" s="534"/>
      <c r="L15" s="534"/>
    </row>
    <row r="16" s="507" customFormat="1" ht="34.5" customHeight="1" spans="1:16">
      <c r="A16" s="532" t="s">
        <v>194</v>
      </c>
      <c r="B16" s="532"/>
      <c r="C16" s="533">
        <v>6</v>
      </c>
      <c r="D16" s="534">
        <f>SUM('附表3-扣除项目分摊表'!K7)</f>
        <v>0</v>
      </c>
      <c r="E16" s="534"/>
      <c r="F16" s="534">
        <f>IF($H$6="三分法",SUM('附表3-扣除项目分摊表'!L7),"")</f>
        <v>0</v>
      </c>
      <c r="G16" s="534"/>
      <c r="H16" s="534">
        <f>IF($H$6="三分法",SUM('附表3-扣除项目分摊表'!M7),SUM('附表3-扣除项目分摊表'!L7:M7))</f>
        <v>0</v>
      </c>
      <c r="I16" s="534"/>
      <c r="J16" s="534">
        <f t="shared" si="1"/>
        <v>0</v>
      </c>
      <c r="K16" s="534"/>
      <c r="L16" s="534"/>
    </row>
    <row r="17" s="507" customFormat="1" ht="34.5" customHeight="1" spans="1:19">
      <c r="A17" s="532" t="s">
        <v>195</v>
      </c>
      <c r="B17" s="532"/>
      <c r="C17" s="535" t="s">
        <v>196</v>
      </c>
      <c r="D17" s="534">
        <f>SUM('附表3-扣除项目分摊表'!K8)</f>
        <v>0</v>
      </c>
      <c r="E17" s="534"/>
      <c r="F17" s="534">
        <f>IF($H$6="三分法",SUM('附表3-扣除项目分摊表'!L8),"")</f>
        <v>0</v>
      </c>
      <c r="G17" s="534"/>
      <c r="H17" s="534">
        <f>IF($H$6="三分法",SUM('附表3-扣除项目分摊表'!M8),SUM('附表3-扣除项目分摊表'!L8:M8))</f>
        <v>0</v>
      </c>
      <c r="I17" s="534"/>
      <c r="J17" s="534">
        <f t="shared" si="1"/>
        <v>0</v>
      </c>
      <c r="K17" s="534"/>
      <c r="L17" s="534"/>
    </row>
    <row r="18" s="507" customFormat="1" ht="34.5" customHeight="1" spans="1:19">
      <c r="A18" s="532" t="s">
        <v>197</v>
      </c>
      <c r="B18" s="532"/>
      <c r="C18" s="533" t="s">
        <v>198</v>
      </c>
      <c r="D18" s="534">
        <f t="shared" ref="D18:H18" si="3">SUM(D19:D24)</f>
        <v>139530642.73</v>
      </c>
      <c r="E18" s="534"/>
      <c r="F18" s="534">
        <f t="shared" si="3"/>
        <v>0</v>
      </c>
      <c r="G18" s="534"/>
      <c r="H18" s="534">
        <f t="shared" si="3"/>
        <v>0</v>
      </c>
      <c r="I18" s="534"/>
      <c r="J18" s="534">
        <f t="shared" si="1"/>
        <v>139530642.73</v>
      </c>
      <c r="K18" s="534"/>
      <c r="L18" s="534"/>
      <c r="S18" s="536">
        <v>139530642.87</v>
      </c>
    </row>
    <row r="19" s="507" customFormat="1" ht="34.5" customHeight="1" spans="1:19">
      <c r="A19" s="532" t="s">
        <v>199</v>
      </c>
      <c r="B19" s="532"/>
      <c r="C19" s="533">
        <v>8</v>
      </c>
      <c r="D19" s="534">
        <f>SUM('附表3-扣除项目分摊表'!K10)</f>
        <v>1271410.32</v>
      </c>
      <c r="E19" s="534"/>
      <c r="F19" s="534">
        <f>IF($H$6="三分法",SUM('附表3-扣除项目分摊表'!L10),"")</f>
        <v>0</v>
      </c>
      <c r="G19" s="534"/>
      <c r="H19" s="534">
        <f>IF($H$6="三分法",SUM('附表3-扣除项目分摊表'!M10),SUM('附表3-扣除项目分摊表'!L10:M10))</f>
        <v>0</v>
      </c>
      <c r="I19" s="534"/>
      <c r="J19" s="534">
        <f t="shared" si="1"/>
        <v>1271410.32</v>
      </c>
      <c r="K19" s="534"/>
      <c r="L19" s="534"/>
      <c r="O19">
        <f t="shared" ref="O19:O23" si="4">C19/$D$8</f>
        <v>0.000158346514031184</v>
      </c>
      <c r="P19">
        <f t="shared" ref="P19:P24" si="5">D19/$D$8</f>
        <v>25.165424009409</v>
      </c>
    </row>
    <row r="20" s="507" customFormat="1" ht="34.5" customHeight="1" spans="1:19">
      <c r="A20" s="532" t="s">
        <v>200</v>
      </c>
      <c r="B20" s="532"/>
      <c r="C20" s="533">
        <v>9</v>
      </c>
      <c r="D20" s="534">
        <f>SUM('附表3-扣除项目分摊表'!K11)</f>
        <v>1810121</v>
      </c>
      <c r="E20" s="534"/>
      <c r="F20" s="534">
        <f>IF($H$6="三分法",SUM('附表3-扣除项目分摊表'!L11),"")</f>
        <v>0</v>
      </c>
      <c r="G20" s="534"/>
      <c r="H20" s="534">
        <f>IF($H$6="三分法",SUM('附表3-扣除项目分摊表'!M11),SUM('附表3-扣除项目分摊表'!L11:M11))</f>
        <v>0</v>
      </c>
      <c r="I20" s="534"/>
      <c r="J20" s="534">
        <f t="shared" si="1"/>
        <v>1810121</v>
      </c>
      <c r="K20" s="534"/>
      <c r="L20" s="534"/>
      <c r="O20">
        <f t="shared" si="4"/>
        <v>0.000178139828285081</v>
      </c>
      <c r="P20">
        <f t="shared" si="5"/>
        <v>35.82829379058</v>
      </c>
    </row>
    <row r="21" s="507" customFormat="1" ht="34.5" customHeight="1" spans="1:19">
      <c r="A21" s="532" t="s">
        <v>201</v>
      </c>
      <c r="B21" s="532"/>
      <c r="C21" s="533">
        <v>10</v>
      </c>
      <c r="D21" s="534">
        <f>SUM('附表3-扣除项目分摊表'!K12)</f>
        <v>98809038.55</v>
      </c>
      <c r="E21" s="534"/>
      <c r="F21" s="534">
        <f>IF($H$6="三分法",SUM('附表3-扣除项目分摊表'!L12),"")</f>
        <v>0</v>
      </c>
      <c r="G21" s="534"/>
      <c r="H21" s="534">
        <f>IF($H$6="三分法",SUM('附表3-扣除项目分摊表'!M12),SUM('附表3-扣除项目分摊表'!L12:M12))</f>
        <v>0</v>
      </c>
      <c r="I21" s="534"/>
      <c r="J21" s="534">
        <f t="shared" si="1"/>
        <v>98809038.55</v>
      </c>
      <c r="K21" s="534"/>
      <c r="L21" s="534"/>
      <c r="O21">
        <f t="shared" si="4"/>
        <v>0.000197933142538979</v>
      </c>
      <c r="P21">
        <f t="shared" si="5"/>
        <v>1955.75835114567</v>
      </c>
      <c r="S21" s="507">
        <f>J18-S18</f>
        <v>-0.140000015497208</v>
      </c>
    </row>
    <row r="22" s="507" customFormat="1" ht="34.5" customHeight="1" spans="1:19">
      <c r="A22" s="532" t="s">
        <v>202</v>
      </c>
      <c r="B22" s="532"/>
      <c r="C22" s="533">
        <v>11</v>
      </c>
      <c r="D22" s="534">
        <f>SUM('附表3-扣除项目分摊表'!K13)</f>
        <v>17470638.87</v>
      </c>
      <c r="E22" s="534"/>
      <c r="F22" s="534">
        <f>IF($H$6="三分法",SUM('附表3-扣除项目分摊表'!L13),"")</f>
        <v>0</v>
      </c>
      <c r="G22" s="534"/>
      <c r="H22" s="534">
        <f>IF($H$6="三分法",SUM('附表3-扣除项目分摊表'!M13),SUM('附表3-扣除项目分摊表'!L13:M13))</f>
        <v>0</v>
      </c>
      <c r="I22" s="534"/>
      <c r="J22" s="534">
        <f t="shared" si="1"/>
        <v>17470638.87</v>
      </c>
      <c r="K22" s="534"/>
      <c r="L22" s="534"/>
      <c r="O22">
        <f t="shared" si="4"/>
        <v>0.000217726456792877</v>
      </c>
      <c r="P22">
        <f t="shared" si="5"/>
        <v>345.801845370275</v>
      </c>
    </row>
    <row r="23" s="507" customFormat="1" ht="34.5" customHeight="1" spans="1:19">
      <c r="A23" s="532" t="s">
        <v>203</v>
      </c>
      <c r="B23" s="532"/>
      <c r="C23" s="533">
        <v>12</v>
      </c>
      <c r="D23" s="534">
        <f>SUM('附表3-扣除项目分摊表'!K14)</f>
        <v>18802897.64</v>
      </c>
      <c r="E23" s="534"/>
      <c r="F23" s="534">
        <f>IF($H$6="三分法",SUM('附表3-扣除项目分摊表'!L14),"")</f>
        <v>0</v>
      </c>
      <c r="G23" s="534"/>
      <c r="H23" s="534">
        <f>IF($H$6="三分法",SUM('附表3-扣除项目分摊表'!M14),SUM('附表3-扣除项目分摊表'!L14:M14))</f>
        <v>0</v>
      </c>
      <c r="I23" s="534"/>
      <c r="J23" s="534">
        <f t="shared" si="1"/>
        <v>18802897.64</v>
      </c>
      <c r="K23" s="534"/>
      <c r="L23" s="534"/>
      <c r="O23">
        <f t="shared" si="4"/>
        <v>0.000237519771046775</v>
      </c>
      <c r="P23">
        <f t="shared" si="5"/>
        <v>372.171661872396</v>
      </c>
    </row>
    <row r="24" s="507" customFormat="1" ht="34.5" customHeight="1" spans="1:19">
      <c r="A24" s="532" t="s">
        <v>204</v>
      </c>
      <c r="B24" s="532"/>
      <c r="C24" s="533">
        <v>13</v>
      </c>
      <c r="D24" s="534">
        <f>SUM('附表3-扣除项目分摊表'!K15)</f>
        <v>1366536.35</v>
      </c>
      <c r="E24" s="534"/>
      <c r="F24" s="534">
        <f>IF($H$6="三分法",SUM('附表3-扣除项目分摊表'!L15),"")</f>
        <v>0</v>
      </c>
      <c r="G24" s="534"/>
      <c r="H24" s="534">
        <f>IF($H$6="三分法",SUM('附表3-扣除项目分摊表'!M15),SUM('附表3-扣除项目分摊表'!L15:M15))</f>
        <v>0</v>
      </c>
      <c r="I24" s="534"/>
      <c r="J24" s="534">
        <f t="shared" si="1"/>
        <v>1366536.35</v>
      </c>
      <c r="K24" s="534"/>
      <c r="L24" s="534"/>
      <c r="P24">
        <f t="shared" si="5"/>
        <v>27.0482834149247</v>
      </c>
    </row>
    <row r="25" s="507" customFormat="1" ht="34.5" customHeight="1" spans="1:19">
      <c r="A25" s="532" t="s">
        <v>195</v>
      </c>
      <c r="B25" s="532"/>
      <c r="C25" s="535" t="s">
        <v>205</v>
      </c>
      <c r="D25" s="534">
        <f>SUM('附表3-扣除项目分摊表'!K16)</f>
        <v>0</v>
      </c>
      <c r="E25" s="534"/>
      <c r="F25" s="534">
        <f>IF($H$6="三分法",SUM('附表3-扣除项目分摊表'!L16),"")</f>
        <v>0</v>
      </c>
      <c r="G25" s="534"/>
      <c r="H25" s="534">
        <f>IF($H$6="三分法",SUM('附表3-扣除项目分摊表'!M16),SUM('附表3-扣除项目分摊表'!L16:M16))</f>
        <v>0</v>
      </c>
      <c r="I25" s="534"/>
      <c r="J25" s="534">
        <f t="shared" si="1"/>
        <v>0</v>
      </c>
      <c r="K25" s="534"/>
      <c r="L25" s="534"/>
    </row>
    <row r="26" ht="34.5" customHeight="1" spans="1:19">
      <c r="A26" s="532" t="s">
        <v>206</v>
      </c>
      <c r="B26" s="532"/>
      <c r="C26" s="533" t="s">
        <v>207</v>
      </c>
      <c r="D26" s="534">
        <f t="shared" ref="D26:H26" si="6">SUM(D27:D28)</f>
        <v>13953064.27</v>
      </c>
      <c r="E26" s="534"/>
      <c r="F26" s="534">
        <f t="shared" si="6"/>
        <v>0</v>
      </c>
      <c r="G26" s="534"/>
      <c r="H26" s="534">
        <f t="shared" si="6"/>
        <v>0</v>
      </c>
      <c r="I26" s="534"/>
      <c r="J26" s="534">
        <f t="shared" si="1"/>
        <v>13953064.27</v>
      </c>
      <c r="K26" s="534"/>
      <c r="L26" s="534"/>
    </row>
    <row r="27" ht="34.5" customHeight="1" spans="1:19">
      <c r="A27" s="532" t="s">
        <v>208</v>
      </c>
      <c r="B27" s="532"/>
      <c r="C27" s="533">
        <v>15</v>
      </c>
      <c r="D27" s="534">
        <f>SUM('附表3-扣除项目分摊表'!K18)</f>
        <v>0</v>
      </c>
      <c r="E27" s="534"/>
      <c r="F27" s="534">
        <f>IF($H$6="三分法",SUM('附表3-扣除项目分摊表'!L18),"")</f>
        <v>0</v>
      </c>
      <c r="G27" s="534"/>
      <c r="H27" s="534">
        <f>IF($H$6="三分法",SUM('附表3-扣除项目分摊表'!M18),SUM('附表3-扣除项目分摊表'!L18:M18))</f>
        <v>0</v>
      </c>
      <c r="I27" s="534"/>
      <c r="J27" s="534">
        <f t="shared" si="1"/>
        <v>0</v>
      </c>
      <c r="K27" s="534"/>
      <c r="L27" s="534"/>
    </row>
    <row r="28" ht="34.5" customHeight="1" spans="1:19">
      <c r="A28" s="532" t="s">
        <v>209</v>
      </c>
      <c r="B28" s="532"/>
      <c r="C28" s="533">
        <v>16</v>
      </c>
      <c r="D28" s="534">
        <f>SUM('附表3-扣除项目分摊表'!K19)</f>
        <v>13953064.27</v>
      </c>
      <c r="E28" s="534"/>
      <c r="F28" s="534">
        <f>IF($H$6="三分法",SUM('附表3-扣除项目分摊表'!L19),"")</f>
        <v>0</v>
      </c>
      <c r="G28" s="534"/>
      <c r="H28" s="534">
        <f>IF($H$6="三分法",SUM('附表3-扣除项目分摊表'!M19),SUM('附表3-扣除项目分摊表'!L19:M19))</f>
        <v>0</v>
      </c>
      <c r="I28" s="534"/>
      <c r="J28" s="534">
        <f t="shared" si="1"/>
        <v>13953064.27</v>
      </c>
      <c r="K28" s="534"/>
      <c r="L28" s="534"/>
    </row>
    <row r="29" ht="34.5" customHeight="1" spans="1:19">
      <c r="A29" s="532" t="s">
        <v>210</v>
      </c>
      <c r="B29" s="532"/>
      <c r="C29" s="533" t="s">
        <v>211</v>
      </c>
      <c r="D29" s="534">
        <f t="shared" ref="D29:H29" si="7">SUM(D30:D32)</f>
        <v>849325.62</v>
      </c>
      <c r="E29" s="534"/>
      <c r="F29" s="534">
        <f t="shared" si="7"/>
        <v>0</v>
      </c>
      <c r="G29" s="534"/>
      <c r="H29" s="534">
        <f t="shared" si="7"/>
        <v>0</v>
      </c>
      <c r="I29" s="534"/>
      <c r="J29" s="534">
        <f t="shared" si="1"/>
        <v>849325.62</v>
      </c>
      <c r="K29" s="534"/>
      <c r="L29" s="534"/>
    </row>
    <row r="30" ht="34.5" customHeight="1" spans="1:19">
      <c r="A30" s="532" t="s">
        <v>212</v>
      </c>
      <c r="B30" s="532"/>
      <c r="C30" s="533">
        <v>18</v>
      </c>
      <c r="D30" s="534">
        <f>SUM('附表3-扣除项目分摊表'!K21)</f>
        <v>0</v>
      </c>
      <c r="E30" s="534"/>
      <c r="F30" s="534">
        <f>IF($H$6="三分法",SUM('附表3-扣除项目分摊表'!L21),"")</f>
        <v>0</v>
      </c>
      <c r="G30" s="534"/>
      <c r="H30" s="534">
        <f>IF($H$6="三分法",SUM('附表3-扣除项目分摊表'!M21),SUM('附表3-扣除项目分摊表'!L21:M21))</f>
        <v>0</v>
      </c>
      <c r="I30" s="534"/>
      <c r="J30" s="534">
        <f t="shared" si="1"/>
        <v>0</v>
      </c>
      <c r="K30" s="534"/>
      <c r="L30" s="534"/>
    </row>
    <row r="31" ht="34.5" customHeight="1" spans="1:19">
      <c r="A31" s="532" t="s">
        <v>213</v>
      </c>
      <c r="B31" s="532"/>
      <c r="C31" s="533">
        <v>19</v>
      </c>
      <c r="D31" s="534">
        <f>SUM('附表3-扣除项目分摊表'!K22)</f>
        <v>426590.26</v>
      </c>
      <c r="E31" s="534"/>
      <c r="F31" s="534">
        <f>IF($H$6="三分法",SUM('附表3-扣除项目分摊表'!L22),"")</f>
        <v>0</v>
      </c>
      <c r="G31" s="534"/>
      <c r="H31" s="534">
        <f>IF($H$6="三分法",SUM('附表3-扣除项目分摊表'!M22),SUM('附表3-扣除项目分摊表'!L22:M22))</f>
        <v>0</v>
      </c>
      <c r="I31" s="534"/>
      <c r="J31" s="534">
        <f t="shared" si="1"/>
        <v>426590.26</v>
      </c>
      <c r="K31" s="534"/>
      <c r="L31" s="534"/>
    </row>
    <row r="32" ht="34.5" customHeight="1" spans="1:19">
      <c r="A32" s="532" t="s">
        <v>214</v>
      </c>
      <c r="B32" s="532"/>
      <c r="C32" s="533">
        <v>20</v>
      </c>
      <c r="D32" s="534">
        <f>SUM('附表3-扣除项目分摊表'!K23:K25)</f>
        <v>422735.36</v>
      </c>
      <c r="E32" s="534"/>
      <c r="F32" s="534">
        <f>IF($H$6="三分法",SUM('附表3-扣除项目分摊表'!L23:L25),"")</f>
        <v>0</v>
      </c>
      <c r="G32" s="534"/>
      <c r="H32" s="534">
        <f>IF($H$6="三分法",SUM('附表3-扣除项目分摊表'!M23:M25),SUM('附表3-扣除项目分摊表'!L23:M25))</f>
        <v>0</v>
      </c>
      <c r="I32" s="534"/>
      <c r="J32" s="534">
        <f t="shared" si="1"/>
        <v>422735.36</v>
      </c>
      <c r="K32" s="534"/>
      <c r="L32" s="534"/>
    </row>
    <row r="33" ht="34.5" customHeight="1" spans="1:16">
      <c r="A33" s="532" t="s">
        <v>215</v>
      </c>
      <c r="B33" s="532"/>
      <c r="C33" s="533">
        <v>21</v>
      </c>
      <c r="D33" s="534">
        <f>SUM('附表3-扣除项目分摊表'!K26)</f>
        <v>27906128.55</v>
      </c>
      <c r="E33" s="534"/>
      <c r="F33" s="534">
        <f>IF($H$6="三分法",SUM('附表3-扣除项目分摊表'!L26),"")</f>
        <v>0</v>
      </c>
      <c r="G33" s="534"/>
      <c r="H33" s="534">
        <f>IF($H$6="三分法",SUM('附表3-扣除项目分摊表'!M26),SUM('附表3-扣除项目分摊表'!L26:M26))</f>
        <v>0</v>
      </c>
      <c r="I33" s="534"/>
      <c r="J33" s="534">
        <f t="shared" si="1"/>
        <v>27906128.55</v>
      </c>
      <c r="K33" s="534"/>
      <c r="L33" s="534"/>
    </row>
    <row r="34" ht="34.5" customHeight="1" spans="1:16">
      <c r="A34" s="532" t="s">
        <v>216</v>
      </c>
      <c r="B34" s="532"/>
      <c r="C34" s="533">
        <v>22</v>
      </c>
      <c r="D34" s="534">
        <f>SUM('附表3-扣除项目分摊表'!K27)</f>
        <v>0</v>
      </c>
      <c r="E34" s="534"/>
      <c r="F34" s="534">
        <f>IF($H$6="三分法",SUM('附表3-扣除项目分摊表'!L27),"")</f>
        <v>0</v>
      </c>
      <c r="G34" s="534"/>
      <c r="H34" s="534">
        <f>IF($H$6="三分法",SUM('附表3-扣除项目分摊表'!M27),SUM('附表3-扣除项目分摊表'!L27:M27))</f>
        <v>0</v>
      </c>
      <c r="I34" s="534"/>
      <c r="J34" s="534">
        <f t="shared" si="1"/>
        <v>0</v>
      </c>
      <c r="K34" s="534"/>
      <c r="L34" s="534"/>
    </row>
    <row r="35" ht="34.5" customHeight="1" spans="1:16">
      <c r="A35" s="532" t="s">
        <v>217</v>
      </c>
      <c r="B35" s="532"/>
      <c r="C35" s="533" t="s">
        <v>218</v>
      </c>
      <c r="D35" s="534">
        <f t="shared" ref="D35:H35" si="8">D11-D15</f>
        <v>34481089.82</v>
      </c>
      <c r="E35" s="534"/>
      <c r="F35" s="534">
        <f t="shared" si="8"/>
        <v>0</v>
      </c>
      <c r="G35" s="534"/>
      <c r="H35" s="534">
        <f t="shared" si="8"/>
        <v>0</v>
      </c>
      <c r="I35" s="534"/>
      <c r="J35" s="534">
        <f t="shared" si="1"/>
        <v>34481089.82</v>
      </c>
      <c r="K35" s="534"/>
      <c r="L35" s="534"/>
    </row>
    <row r="36" ht="34.5" customHeight="1" spans="1:16">
      <c r="A36" s="532" t="s">
        <v>219</v>
      </c>
      <c r="B36" s="532"/>
      <c r="C36" s="533" t="s">
        <v>220</v>
      </c>
      <c r="D36" s="537">
        <f t="shared" ref="D36:H36" si="9">IF(D15=0,"",ROUND(D35/D15,6))</f>
        <v>0.189208</v>
      </c>
      <c r="E36" s="537"/>
      <c r="F36" s="537" t="str">
        <f t="shared" si="9"/>
        <v/>
      </c>
      <c r="G36" s="537"/>
      <c r="H36" s="537" t="str">
        <f t="shared" si="9"/>
        <v/>
      </c>
      <c r="I36" s="537"/>
      <c r="J36" s="537">
        <f>IF(J15=0,"",ROUND(J35/J15,6))</f>
        <v>0.189208</v>
      </c>
      <c r="K36" s="537"/>
      <c r="L36" s="537"/>
      <c r="P36">
        <v>18.92</v>
      </c>
    </row>
    <row r="37" ht="34.5" customHeight="1" spans="1:16">
      <c r="A37" s="532" t="s">
        <v>221</v>
      </c>
      <c r="B37" s="532"/>
      <c r="C37" s="533">
        <v>25</v>
      </c>
      <c r="D37" s="537">
        <f t="shared" ref="D37:H37" si="10">IF(D35&lt;0,"",IF(D36="","",IF(D36&gt;200%,60%,IF(D36&gt;100%,50%,IF(D36&gt;50%,40%,30%)))))</f>
        <v>0.3</v>
      </c>
      <c r="E37" s="537"/>
      <c r="F37" s="537" t="str">
        <f t="shared" si="10"/>
        <v/>
      </c>
      <c r="G37" s="537"/>
      <c r="H37" s="537" t="str">
        <f t="shared" si="10"/>
        <v/>
      </c>
      <c r="I37" s="537"/>
      <c r="J37" s="537"/>
      <c r="K37" s="537"/>
      <c r="L37" s="537"/>
    </row>
    <row r="38" ht="34.5" customHeight="1" spans="1:16">
      <c r="A38" s="532" t="s">
        <v>222</v>
      </c>
      <c r="B38" s="532"/>
      <c r="C38" s="533">
        <v>26</v>
      </c>
      <c r="D38" s="537">
        <f t="shared" ref="D38:H38" si="11">IF(D36="","",IF(D36&gt;200%,35%,IF(D36&gt;100%,15%,IF(D36&gt;50%,5%,0))))</f>
        <v>0</v>
      </c>
      <c r="E38" s="537"/>
      <c r="F38" s="537" t="str">
        <f t="shared" si="11"/>
        <v/>
      </c>
      <c r="G38" s="537"/>
      <c r="H38" s="537" t="str">
        <f t="shared" si="11"/>
        <v/>
      </c>
      <c r="I38" s="537"/>
      <c r="J38" s="537"/>
      <c r="K38" s="537"/>
      <c r="L38" s="537"/>
    </row>
    <row r="39" ht="34.5" customHeight="1" spans="1:16">
      <c r="A39" s="532" t="s">
        <v>223</v>
      </c>
      <c r="B39" s="532"/>
      <c r="C39" s="533" t="s">
        <v>224</v>
      </c>
      <c r="D39" s="534">
        <f t="shared" ref="D39:H39" si="12">IF(D35&lt;0,0,ROUND(SUM(D35)*SUM(D37)-SUM(D15)*SUM(D38),2))</f>
        <v>10344326.95</v>
      </c>
      <c r="E39" s="534"/>
      <c r="F39" s="534">
        <f t="shared" si="12"/>
        <v>0</v>
      </c>
      <c r="G39" s="534"/>
      <c r="H39" s="534">
        <f t="shared" si="12"/>
        <v>0</v>
      </c>
      <c r="I39" s="534"/>
      <c r="J39" s="534">
        <f t="shared" ref="J39:J42" si="13">SUM(D39:I39)</f>
        <v>10344326.95</v>
      </c>
      <c r="K39" s="534"/>
      <c r="L39" s="534"/>
    </row>
    <row r="40" ht="34.5" customHeight="1" spans="1:16">
      <c r="A40" s="532" t="s">
        <v>225</v>
      </c>
      <c r="B40" s="532"/>
      <c r="C40" s="533" t="s">
        <v>226</v>
      </c>
      <c r="D40" s="534">
        <f t="shared" ref="D40:H40" si="14">D42+D44+D46</f>
        <v>10344326.95</v>
      </c>
      <c r="E40" s="534"/>
      <c r="F40" s="534">
        <f t="shared" si="14"/>
        <v>0</v>
      </c>
      <c r="G40" s="534"/>
      <c r="H40" s="534">
        <f t="shared" si="14"/>
        <v>0</v>
      </c>
      <c r="I40" s="534"/>
      <c r="J40" s="534">
        <f t="shared" si="13"/>
        <v>10344326.95</v>
      </c>
      <c r="K40" s="534"/>
      <c r="L40" s="534"/>
    </row>
    <row r="41" ht="35.05" spans="1:16">
      <c r="A41" s="532" t="s">
        <v>227</v>
      </c>
      <c r="B41" s="532" t="s">
        <v>228</v>
      </c>
      <c r="C41" s="533">
        <v>29</v>
      </c>
      <c r="D41" s="534" t="str">
        <f>IF(D35&lt;0,"",IF(D36&gt;20%,"","普通住宅增值率不超过20%的土地增值税减免"))</f>
        <v>普通住宅增值率不超过20%的土地增值税减免</v>
      </c>
      <c r="E41" s="534"/>
      <c r="F41" s="534"/>
      <c r="G41" s="534"/>
      <c r="H41" s="534"/>
      <c r="I41" s="534"/>
      <c r="J41" s="534"/>
      <c r="K41" s="534"/>
      <c r="L41" s="534"/>
    </row>
    <row r="42" ht="34.5" customHeight="1" spans="1:16">
      <c r="A42" s="532"/>
      <c r="B42" s="532" t="s">
        <v>229</v>
      </c>
      <c r="C42" s="533">
        <v>30</v>
      </c>
      <c r="D42" s="534">
        <f>IF(D35&lt;0,0,IF(D36&gt;20%,0,ROUND(D35*D37,2)))</f>
        <v>10344326.95</v>
      </c>
      <c r="E42" s="534"/>
      <c r="F42" s="534">
        <v>0</v>
      </c>
      <c r="G42" s="534"/>
      <c r="H42" s="534">
        <v>0</v>
      </c>
      <c r="I42" s="534"/>
      <c r="J42" s="534">
        <f t="shared" si="13"/>
        <v>10344326.95</v>
      </c>
      <c r="K42" s="534"/>
      <c r="L42" s="534"/>
    </row>
    <row r="43" ht="35.05" spans="1:16">
      <c r="A43" s="532" t="s">
        <v>230</v>
      </c>
      <c r="B43" s="532" t="s">
        <v>231</v>
      </c>
      <c r="C43" s="533">
        <v>31</v>
      </c>
      <c r="D43" s="534"/>
      <c r="E43" s="534"/>
      <c r="F43" s="538"/>
      <c r="G43" s="538"/>
      <c r="H43" s="534"/>
      <c r="I43" s="534"/>
      <c r="J43" s="534"/>
      <c r="K43" s="534"/>
      <c r="L43" s="534"/>
    </row>
    <row r="44" ht="34.5" customHeight="1" spans="1:16">
      <c r="A44" s="532"/>
      <c r="B44" s="532" t="s">
        <v>232</v>
      </c>
      <c r="C44" s="533">
        <v>32</v>
      </c>
      <c r="D44" s="534">
        <v>0</v>
      </c>
      <c r="E44" s="534"/>
      <c r="F44" s="534">
        <v>0</v>
      </c>
      <c r="G44" s="534"/>
      <c r="H44" s="534">
        <v>0</v>
      </c>
      <c r="I44" s="534"/>
      <c r="J44" s="534">
        <f t="shared" ref="J44:J48" si="15">SUM(D44:I44)</f>
        <v>0</v>
      </c>
      <c r="K44" s="534"/>
      <c r="L44" s="534"/>
    </row>
    <row r="45" ht="35.05" spans="1:16">
      <c r="A45" s="532" t="s">
        <v>233</v>
      </c>
      <c r="B45" s="532" t="s">
        <v>234</v>
      </c>
      <c r="C45" s="533">
        <v>33</v>
      </c>
      <c r="D45" s="534"/>
      <c r="E45" s="534"/>
      <c r="F45" s="538"/>
      <c r="G45" s="538"/>
      <c r="H45" s="534"/>
      <c r="I45" s="534"/>
      <c r="J45" s="534"/>
      <c r="K45" s="534"/>
      <c r="L45" s="534"/>
    </row>
    <row r="46" ht="34.5" customHeight="1" spans="1:16">
      <c r="A46" s="532"/>
      <c r="B46" s="532" t="s">
        <v>235</v>
      </c>
      <c r="C46" s="533">
        <v>34</v>
      </c>
      <c r="D46" s="534">
        <v>0</v>
      </c>
      <c r="E46" s="534"/>
      <c r="F46" s="534">
        <v>0</v>
      </c>
      <c r="G46" s="534"/>
      <c r="H46" s="534">
        <v>0</v>
      </c>
      <c r="I46" s="534"/>
      <c r="J46" s="534">
        <f t="shared" si="15"/>
        <v>0</v>
      </c>
      <c r="K46" s="534"/>
      <c r="L46" s="534"/>
    </row>
    <row r="47" ht="34.5" customHeight="1" spans="1:16">
      <c r="A47" s="532" t="s">
        <v>236</v>
      </c>
      <c r="B47" s="532"/>
      <c r="C47" s="533">
        <v>35</v>
      </c>
      <c r="D47" s="534">
        <v>2167202.51091743</v>
      </c>
      <c r="E47" s="534"/>
      <c r="F47" s="538">
        <v>0</v>
      </c>
      <c r="G47" s="538"/>
      <c r="H47" s="534">
        <v>0</v>
      </c>
      <c r="I47" s="534"/>
      <c r="J47" s="534">
        <f t="shared" si="15"/>
        <v>2167202.51091743</v>
      </c>
      <c r="K47" s="534"/>
      <c r="L47" s="534"/>
    </row>
    <row r="48" ht="34.5" customHeight="1" spans="1:16">
      <c r="A48" s="532" t="s">
        <v>237</v>
      </c>
      <c r="B48" s="532"/>
      <c r="C48" s="533" t="s">
        <v>238</v>
      </c>
      <c r="D48" s="534">
        <f t="shared" ref="D48:H48" si="16">SUM(D39)-SUM(D40)-SUM(D47)</f>
        <v>-2167202.51091743</v>
      </c>
      <c r="E48" s="534"/>
      <c r="F48" s="534">
        <f t="shared" si="16"/>
        <v>0</v>
      </c>
      <c r="G48" s="534"/>
      <c r="H48" s="534">
        <f t="shared" si="16"/>
        <v>0</v>
      </c>
      <c r="I48" s="534"/>
      <c r="J48" s="534">
        <f t="shared" si="15"/>
        <v>-2167202.51091743</v>
      </c>
      <c r="K48" s="534"/>
      <c r="L48" s="534"/>
    </row>
  </sheetData>
  <mergeCells count="212">
    <mergeCell ref="A1:L1"/>
    <mergeCell ref="B2:L2"/>
    <mergeCell ref="B3:L3"/>
    <mergeCell ref="B4:F4"/>
    <mergeCell ref="G4:J4"/>
    <mergeCell ref="K4:L4"/>
    <mergeCell ref="B5:E5"/>
    <mergeCell ref="F5:G5"/>
    <mergeCell ref="H5:L5"/>
    <mergeCell ref="B6:E6"/>
    <mergeCell ref="F6:G6"/>
    <mergeCell ref="H6:L6"/>
    <mergeCell ref="B7:E7"/>
    <mergeCell ref="G7:L7"/>
    <mergeCell ref="D8:E8"/>
    <mergeCell ref="G8:H8"/>
    <mergeCell ref="J8:L8"/>
    <mergeCell ref="D9:E9"/>
    <mergeCell ref="G9:H9"/>
    <mergeCell ref="J9:L9"/>
    <mergeCell ref="A10:B10"/>
    <mergeCell ref="D10:E10"/>
    <mergeCell ref="F10:G10"/>
    <mergeCell ref="H10:I10"/>
    <mergeCell ref="J10:L10"/>
    <mergeCell ref="A11:B11"/>
    <mergeCell ref="D11:E11"/>
    <mergeCell ref="F11:G11"/>
    <mergeCell ref="H11:I11"/>
    <mergeCell ref="J11:L11"/>
    <mergeCell ref="A12:B12"/>
    <mergeCell ref="D12:E12"/>
    <mergeCell ref="F12:G12"/>
    <mergeCell ref="H12:I12"/>
    <mergeCell ref="J12:L12"/>
    <mergeCell ref="A13:B13"/>
    <mergeCell ref="D13:E13"/>
    <mergeCell ref="F13:G13"/>
    <mergeCell ref="H13:I13"/>
    <mergeCell ref="J13:L13"/>
    <mergeCell ref="A14:B14"/>
    <mergeCell ref="D14:E14"/>
    <mergeCell ref="F14:G14"/>
    <mergeCell ref="H14:I14"/>
    <mergeCell ref="J14:L14"/>
    <mergeCell ref="A15:B15"/>
    <mergeCell ref="D15:E15"/>
    <mergeCell ref="F15:G15"/>
    <mergeCell ref="H15:I15"/>
    <mergeCell ref="J15:L15"/>
    <mergeCell ref="A16:B16"/>
    <mergeCell ref="D16:E16"/>
    <mergeCell ref="F16:G16"/>
    <mergeCell ref="H16:I16"/>
    <mergeCell ref="J16:L16"/>
    <mergeCell ref="A17:B17"/>
    <mergeCell ref="D17:E17"/>
    <mergeCell ref="F17:G17"/>
    <mergeCell ref="H17:I17"/>
    <mergeCell ref="J17:L17"/>
    <mergeCell ref="A18:B18"/>
    <mergeCell ref="D18:E18"/>
    <mergeCell ref="F18:G18"/>
    <mergeCell ref="H18:I18"/>
    <mergeCell ref="J18:L18"/>
    <mergeCell ref="A19:B19"/>
    <mergeCell ref="D19:E19"/>
    <mergeCell ref="F19:G19"/>
    <mergeCell ref="H19:I19"/>
    <mergeCell ref="J19:L19"/>
    <mergeCell ref="A20:B20"/>
    <mergeCell ref="D20:E20"/>
    <mergeCell ref="F20:G20"/>
    <mergeCell ref="H20:I20"/>
    <mergeCell ref="J20:L20"/>
    <mergeCell ref="A21:B21"/>
    <mergeCell ref="D21:E21"/>
    <mergeCell ref="F21:G21"/>
    <mergeCell ref="H21:I21"/>
    <mergeCell ref="J21:L21"/>
    <mergeCell ref="A22:B22"/>
    <mergeCell ref="D22:E22"/>
    <mergeCell ref="F22:G22"/>
    <mergeCell ref="H22:I22"/>
    <mergeCell ref="J22:L22"/>
    <mergeCell ref="A23:B23"/>
    <mergeCell ref="D23:E23"/>
    <mergeCell ref="F23:G23"/>
    <mergeCell ref="H23:I23"/>
    <mergeCell ref="J23:L23"/>
    <mergeCell ref="A24:B24"/>
    <mergeCell ref="D24:E24"/>
    <mergeCell ref="F24:G24"/>
    <mergeCell ref="H24:I24"/>
    <mergeCell ref="J24:L24"/>
    <mergeCell ref="A25:B25"/>
    <mergeCell ref="D25:E25"/>
    <mergeCell ref="F25:G25"/>
    <mergeCell ref="H25:I25"/>
    <mergeCell ref="J25:L25"/>
    <mergeCell ref="A26:B26"/>
    <mergeCell ref="D26:E26"/>
    <mergeCell ref="F26:G26"/>
    <mergeCell ref="H26:I26"/>
    <mergeCell ref="J26:L26"/>
    <mergeCell ref="A27:B27"/>
    <mergeCell ref="D27:E27"/>
    <mergeCell ref="F27:G27"/>
    <mergeCell ref="H27:I27"/>
    <mergeCell ref="J27:L27"/>
    <mergeCell ref="A28:B28"/>
    <mergeCell ref="D28:E28"/>
    <mergeCell ref="F28:G28"/>
    <mergeCell ref="H28:I28"/>
    <mergeCell ref="J28:L28"/>
    <mergeCell ref="A29:B29"/>
    <mergeCell ref="D29:E29"/>
    <mergeCell ref="F29:G29"/>
    <mergeCell ref="H29:I29"/>
    <mergeCell ref="J29:L29"/>
    <mergeCell ref="A30:B30"/>
    <mergeCell ref="D30:E30"/>
    <mergeCell ref="F30:G30"/>
    <mergeCell ref="H30:I30"/>
    <mergeCell ref="J30:L30"/>
    <mergeCell ref="A31:B31"/>
    <mergeCell ref="D31:E31"/>
    <mergeCell ref="F31:G31"/>
    <mergeCell ref="H31:I31"/>
    <mergeCell ref="J31:L31"/>
    <mergeCell ref="A32:B32"/>
    <mergeCell ref="D32:E32"/>
    <mergeCell ref="F32:G32"/>
    <mergeCell ref="H32:I32"/>
    <mergeCell ref="J32:L32"/>
    <mergeCell ref="A33:B33"/>
    <mergeCell ref="D33:E33"/>
    <mergeCell ref="F33:G33"/>
    <mergeCell ref="H33:I33"/>
    <mergeCell ref="J33:L33"/>
    <mergeCell ref="A34:B34"/>
    <mergeCell ref="D34:E34"/>
    <mergeCell ref="F34:G34"/>
    <mergeCell ref="H34:I34"/>
    <mergeCell ref="J34:L34"/>
    <mergeCell ref="A35:B35"/>
    <mergeCell ref="D35:E35"/>
    <mergeCell ref="F35:G35"/>
    <mergeCell ref="H35:I35"/>
    <mergeCell ref="J35:L35"/>
    <mergeCell ref="A36:B36"/>
    <mergeCell ref="D36:E36"/>
    <mergeCell ref="F36:G36"/>
    <mergeCell ref="H36:I36"/>
    <mergeCell ref="J36:L36"/>
    <mergeCell ref="A37:B37"/>
    <mergeCell ref="D37:E37"/>
    <mergeCell ref="F37:G37"/>
    <mergeCell ref="H37:I37"/>
    <mergeCell ref="J37:L37"/>
    <mergeCell ref="A38:B38"/>
    <mergeCell ref="D38:E38"/>
    <mergeCell ref="F38:G38"/>
    <mergeCell ref="H38:I38"/>
    <mergeCell ref="J38:L38"/>
    <mergeCell ref="A39:B39"/>
    <mergeCell ref="D39:E39"/>
    <mergeCell ref="F39:G39"/>
    <mergeCell ref="H39:I39"/>
    <mergeCell ref="J39:L39"/>
    <mergeCell ref="A40:B40"/>
    <mergeCell ref="D40:E40"/>
    <mergeCell ref="F40:G40"/>
    <mergeCell ref="H40:I40"/>
    <mergeCell ref="J40:L40"/>
    <mergeCell ref="D41:E41"/>
    <mergeCell ref="F41:G41"/>
    <mergeCell ref="H41:I41"/>
    <mergeCell ref="J41:L41"/>
    <mergeCell ref="D42:E42"/>
    <mergeCell ref="F42:G42"/>
    <mergeCell ref="H42:I42"/>
    <mergeCell ref="J42:L42"/>
    <mergeCell ref="D43:E43"/>
    <mergeCell ref="F43:G43"/>
    <mergeCell ref="H43:I43"/>
    <mergeCell ref="J43:L43"/>
    <mergeCell ref="D44:E44"/>
    <mergeCell ref="F44:G44"/>
    <mergeCell ref="H44:I44"/>
    <mergeCell ref="J44:L44"/>
    <mergeCell ref="D45:E45"/>
    <mergeCell ref="F45:G45"/>
    <mergeCell ref="H45:I45"/>
    <mergeCell ref="J45:L45"/>
    <mergeCell ref="D46:E46"/>
    <mergeCell ref="F46:G46"/>
    <mergeCell ref="H46:I46"/>
    <mergeCell ref="J46:L46"/>
    <mergeCell ref="A47:B47"/>
    <mergeCell ref="D47:E47"/>
    <mergeCell ref="F47:G47"/>
    <mergeCell ref="H47:I47"/>
    <mergeCell ref="J47:L47"/>
    <mergeCell ref="A48:B48"/>
    <mergeCell ref="D48:E48"/>
    <mergeCell ref="F48:G48"/>
    <mergeCell ref="H48:I48"/>
    <mergeCell ref="J48:L48"/>
    <mergeCell ref="A41:A42"/>
    <mergeCell ref="A43:A44"/>
    <mergeCell ref="A45:A46"/>
  </mergeCells>
  <dataValidations count="1">
    <dataValidation type="list" allowBlank="1" showInputMessage="1" showErrorMessage="1" sqref="H6:L6">
      <formula1>数据对照表!$AB$1:$AC$1</formula1>
    </dataValidation>
  </dataValidations>
  <printOptions horizontalCentered="1"/>
  <pageMargins left="0.747916666666667" right="0.747916666666667" top="0.747916666666667" bottom="0.747916666666667" header="0.313888888888889" footer="0.313888888888889"/>
  <pageSetup paperSize="9" scale="54" fitToHeight="0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35"/>
  <sheetViews>
    <sheetView zoomScale="120" zoomScaleNormal="120" topLeftCell="B5" workbookViewId="0">
      <selection activeCell="E29" sqref="E29"/>
    </sheetView>
  </sheetViews>
  <sheetFormatPr defaultColWidth="2.38" defaultRowHeight="15.65"/>
  <cols>
    <col min="1" max="1" width="4.13" style="477" customWidth="1"/>
    <col min="2" max="2" width="25" style="477"/>
    <col min="3" max="3" width="5" style="477" customWidth="1"/>
    <col min="4" max="4" width="13" style="478" customWidth="1"/>
    <col min="5" max="5" width="15.13" style="478" customWidth="1"/>
    <col min="6" max="6" width="13.63" style="478" customWidth="1"/>
    <col min="7" max="7" width="12.13" style="478" customWidth="1"/>
    <col min="8" max="8" width="14.88" style="478" customWidth="1"/>
    <col min="9" max="9" width="14.13" style="478" customWidth="1"/>
    <col min="10" max="10" width="14.5" style="478" customWidth="1"/>
    <col min="11" max="11" width="9.13" style="477" customWidth="1"/>
    <col min="12" max="16384" width="2.38" style="477"/>
  </cols>
  <sheetData>
    <row r="1" ht="23.8" spans="1:11">
      <c r="A1" s="135" t="s">
        <v>239</v>
      </c>
      <c r="B1" s="135"/>
      <c r="C1" s="135"/>
      <c r="D1" s="479"/>
      <c r="E1" s="479"/>
      <c r="F1" s="479"/>
      <c r="G1" s="479"/>
      <c r="H1" s="479"/>
      <c r="I1" s="479"/>
      <c r="J1" s="479"/>
      <c r="K1" s="135"/>
    </row>
    <row r="2" ht="25.5" customHeight="1" spans="1:11">
      <c r="A2" s="51" t="str">
        <f>土地增值税税源明细表!F5&amp;"："&amp;土地增值税税源明细表!H5&amp;"          "&amp;土地增值税税源明细表!A5&amp;"："&amp;土地增值税税源明细表!B5&amp;"          "&amp;"面积单位：㎡"</f>
        <v>项目编码：Z65280120210001          项目名称：沁春锦苑三期          面积单位：㎡</v>
      </c>
      <c r="B2" s="51"/>
      <c r="C2" s="51"/>
      <c r="D2" s="371"/>
      <c r="E2" s="371"/>
      <c r="F2" s="371"/>
      <c r="G2" s="371"/>
      <c r="H2" s="371"/>
      <c r="I2" s="371"/>
      <c r="J2" s="371"/>
      <c r="K2" s="51"/>
    </row>
    <row r="3" ht="23.8" spans="1:11">
      <c r="A3" s="480" t="s">
        <v>240</v>
      </c>
      <c r="B3" s="481" t="s">
        <v>241</v>
      </c>
      <c r="C3" s="481" t="s">
        <v>38</v>
      </c>
      <c r="D3" s="142" t="s">
        <v>242</v>
      </c>
      <c r="E3" s="142" t="s">
        <v>243</v>
      </c>
      <c r="F3" s="142" t="s">
        <v>244</v>
      </c>
      <c r="G3" s="142" t="s">
        <v>245</v>
      </c>
      <c r="H3" s="142" t="s">
        <v>246</v>
      </c>
      <c r="I3" s="142" t="s">
        <v>247</v>
      </c>
      <c r="J3" s="142" t="s">
        <v>248</v>
      </c>
      <c r="K3" s="482" t="s">
        <v>249</v>
      </c>
    </row>
    <row r="4" ht="23.8" spans="1:11">
      <c r="A4" s="483"/>
      <c r="B4" s="484"/>
      <c r="C4" s="484"/>
      <c r="D4" s="565" t="s">
        <v>250</v>
      </c>
      <c r="E4" s="565" t="s">
        <v>81</v>
      </c>
      <c r="F4" s="565" t="s">
        <v>84</v>
      </c>
      <c r="G4" s="565" t="s">
        <v>87</v>
      </c>
      <c r="H4" s="565" t="s">
        <v>251</v>
      </c>
      <c r="I4" s="565" t="s">
        <v>95</v>
      </c>
      <c r="J4" s="565" t="s">
        <v>98</v>
      </c>
      <c r="K4" s="566" t="s">
        <v>101</v>
      </c>
    </row>
    <row r="5" spans="1:11">
      <c r="A5" s="483"/>
      <c r="B5" s="486" t="str">
        <f>数据对照表!A2</f>
        <v>普通住宅</v>
      </c>
      <c r="C5" s="487">
        <v>1</v>
      </c>
      <c r="D5" s="488">
        <f>SUMIFS('附表6-收入明细采集底稿'!P:P,'附表6-收入明细采集底稿'!G:G,数据对照表!A2)</f>
        <v>50647.87</v>
      </c>
      <c r="E5" s="488">
        <f>SUMIFS('附表6-收入明细采集底稿'!P:P,'附表6-收入明细采集底稿'!G:G,数据对照表!A2,'附表6-收入明细采集底稿'!H:H,"不可售")</f>
        <v>0</v>
      </c>
      <c r="F5" s="488">
        <f>SUM(SUMIFS('附表6-收入明细采集底稿'!P:P,'附表6-收入明细采集底稿'!G:G,数据对照表!A2,'附表6-收入明细采集底稿'!H:H,"已售"),SUMIFS('附表6-收入明细采集底稿'!P:P,'附表6-收入明细采集底稿'!G:G,数据对照表!A2,'附表6-收入明细采集底稿'!H:H,"出租"),SUMIFS('附表6-收入明细采集底稿'!P:P,'附表6-收入明细采集底稿'!G:G,数据对照表!A2,'附表6-收入明细采集底稿'!H:H,"自用"),SUMIFS('附表6-收入明细采集底稿'!P:P,'附表6-收入明细采集底稿'!G:G,数据对照表!A2,'附表6-收入明细采集底稿'!H:H,"未售"))</f>
        <v>50647.87</v>
      </c>
      <c r="G5" s="488">
        <f>SUMIFS('附表6-收入明细采集底稿'!P:P,'附表6-收入明细采集底稿'!G:G,数据对照表!A2,'附表6-收入明细采集底稿'!H:H,"已售")</f>
        <v>50522.11</v>
      </c>
      <c r="H5" s="488">
        <f t="shared" ref="H5:H11" si="0">F5-G5</f>
        <v>125.760000000002</v>
      </c>
      <c r="I5" s="488">
        <f>SUMIFS('附表6-收入明细采集底稿'!P:P,'附表6-收入明细采集底稿'!G:G,数据对照表!A2,'附表6-收入明细采集底稿'!H:H,"自用")</f>
        <v>0</v>
      </c>
      <c r="J5" s="488">
        <f>SUMIFS('附表6-收入明细采集底稿'!P:P,'附表6-收入明细采集底稿'!G:G,数据对照表!A2,'附表6-收入明细采集底稿'!H:H,"出租")</f>
        <v>0</v>
      </c>
      <c r="K5" s="489"/>
    </row>
    <row r="6" spans="1:11">
      <c r="A6" s="483"/>
      <c r="B6" s="486" t="str">
        <f>数据对照表!A3</f>
        <v>非普通住宅</v>
      </c>
      <c r="C6" s="487">
        <v>2</v>
      </c>
      <c r="D6" s="488">
        <f>SUMIFS('附表6-收入明细采集底稿'!P:P,'附表6-收入明细采集底稿'!G:G,数据对照表!A3)</f>
        <v>0</v>
      </c>
      <c r="E6" s="488">
        <f>SUMIFS('附表6-收入明细采集底稿'!P:P,'附表6-收入明细采集底稿'!G:G,数据对照表!A3,'附表6-收入明细采集底稿'!H:H,"不可售")</f>
        <v>0</v>
      </c>
      <c r="F6" s="488">
        <f>SUM(SUMIFS('附表6-收入明细采集底稿'!P:P,'附表6-收入明细采集底稿'!G:G,数据对照表!A3,'附表6-收入明细采集底稿'!H:H,"已售"),SUMIFS('附表6-收入明细采集底稿'!P:P,'附表6-收入明细采集底稿'!G:G,数据对照表!A3,'附表6-收入明细采集底稿'!H:H,"出租"),SUMIFS('附表6-收入明细采集底稿'!P:P,'附表6-收入明细采集底稿'!G:G,数据对照表!A3,'附表6-收入明细采集底稿'!H:H,"自用"),SUMIFS('附表6-收入明细采集底稿'!P:P,'附表6-收入明细采集底稿'!G:G,数据对照表!A3,'附表6-收入明细采集底稿'!H:H,"未售"))</f>
        <v>0</v>
      </c>
      <c r="G6" s="488">
        <f>SUMIFS('附表6-收入明细采集底稿'!P:P,'附表6-收入明细采集底稿'!G:G,数据对照表!A3,'附表6-收入明细采集底稿'!H:H,"已售")</f>
        <v>0</v>
      </c>
      <c r="H6" s="488">
        <f t="shared" si="0"/>
        <v>0</v>
      </c>
      <c r="I6" s="488">
        <f>SUMIFS('附表6-收入明细采集底稿'!P:P,'附表6-收入明细采集底稿'!G:G,数据对照表!A3,'附表6-收入明细采集底稿'!H:H,"自用")</f>
        <v>0</v>
      </c>
      <c r="J6" s="488">
        <f>SUMIFS('附表6-收入明细采集底稿'!P:P,'附表6-收入明细采集底稿'!G:G,数据对照表!A3,'附表6-收入明细采集底稿'!H:H,"出租")</f>
        <v>0</v>
      </c>
      <c r="K6" s="489"/>
    </row>
    <row r="7" spans="1:11">
      <c r="A7" s="483"/>
      <c r="B7" s="486" t="s">
        <v>185</v>
      </c>
      <c r="C7" s="487">
        <v>3</v>
      </c>
      <c r="D7" s="488">
        <f>SUM(D8:D12)</f>
        <v>13426.22</v>
      </c>
      <c r="E7" s="488">
        <f t="shared" ref="E7:J7" si="1">SUM(E8:E12)</f>
        <v>10278.72</v>
      </c>
      <c r="F7" s="488">
        <f t="shared" si="1"/>
        <v>3147.5</v>
      </c>
      <c r="G7" s="488">
        <f t="shared" si="1"/>
        <v>0</v>
      </c>
      <c r="H7" s="488">
        <f t="shared" si="1"/>
        <v>3147.5</v>
      </c>
      <c r="I7" s="488">
        <f t="shared" si="1"/>
        <v>0</v>
      </c>
      <c r="J7" s="488">
        <f t="shared" si="1"/>
        <v>0</v>
      </c>
      <c r="K7" s="489"/>
    </row>
    <row r="8" spans="1:11">
      <c r="A8" s="483"/>
      <c r="B8" s="490" t="str">
        <f>"其中："&amp;数据对照表!A4</f>
        <v>其中：商业用房</v>
      </c>
      <c r="C8" s="487">
        <v>4</v>
      </c>
      <c r="D8" s="488">
        <f>SUMIFS('附表6-收入明细采集底稿'!P:P,'附表6-收入明细采集底稿'!G:G,数据对照表!A4)</f>
        <v>0</v>
      </c>
      <c r="E8" s="488">
        <f>SUMIFS('附表6-收入明细采集底稿'!P:P,'附表6-收入明细采集底稿'!G:G,数据对照表!A4,'附表6-收入明细采集底稿'!H:H,"不可售")</f>
        <v>0</v>
      </c>
      <c r="F8" s="488">
        <f>SUM(SUMIFS('附表6-收入明细采集底稿'!P:P,'附表6-收入明细采集底稿'!G:G,数据对照表!A4,'附表6-收入明细采集底稿'!H:H,"已售"),SUMIFS('附表6-收入明细采集底稿'!P:P,'附表6-收入明细采集底稿'!G:G,数据对照表!A4,'附表6-收入明细采集底稿'!H:H,"出租"),SUMIFS('附表6-收入明细采集底稿'!P:P,'附表6-收入明细采集底稿'!G:G,数据对照表!A4,'附表6-收入明细采集底稿'!H:H,"自用"),SUMIFS('附表6-收入明细采集底稿'!P:P,'附表6-收入明细采集底稿'!G:G,数据对照表!A4,'附表6-收入明细采集底稿'!H:H,"未售"))</f>
        <v>0</v>
      </c>
      <c r="G8" s="488">
        <f>SUMIFS('附表6-收入明细采集底稿'!P:P,'附表6-收入明细采集底稿'!G:G,数据对照表!A4,'附表6-收入明细采集底稿'!H:H,"已售")</f>
        <v>0</v>
      </c>
      <c r="H8" s="488">
        <f t="shared" si="0"/>
        <v>0</v>
      </c>
      <c r="I8" s="488">
        <f>SUMIFS('附表6-收入明细采集底稿'!P:P,'附表6-收入明细采集底稿'!G:G,数据对照表!A4,'附表6-收入明细采集底稿'!H:H,"自用")</f>
        <v>0</v>
      </c>
      <c r="J8" s="488">
        <f>SUMIFS('附表6-收入明细采集底稿'!P:P,'附表6-收入明细采集底稿'!G:G,数据对照表!A4,'附表6-收入明细采集底稿'!H:H,"出租")</f>
        <v>0</v>
      </c>
      <c r="K8" s="489"/>
    </row>
    <row r="9" spans="1:11">
      <c r="A9" s="483"/>
      <c r="B9" s="490" t="str">
        <f>"      "&amp;数据对照表!A5</f>
        <v>      办公用房</v>
      </c>
      <c r="C9" s="487">
        <v>5</v>
      </c>
      <c r="D9" s="488">
        <f>SUMIFS('附表6-收入明细采集底稿'!P:P,'附表6-收入明细采集底稿'!G:G,数据对照表!A5)</f>
        <v>0</v>
      </c>
      <c r="E9" s="488">
        <f>SUMIFS('附表6-收入明细采集底稿'!P:P,'附表6-收入明细采集底稿'!G:G,数据对照表!A5,'附表6-收入明细采集底稿'!H:H,"不可售")</f>
        <v>0</v>
      </c>
      <c r="F9" s="488">
        <f>SUM(SUMIFS('附表6-收入明细采集底稿'!P:P,'附表6-收入明细采集底稿'!G:G,数据对照表!A5,'附表6-收入明细采集底稿'!H:H,"已售"),SUMIFS('附表6-收入明细采集底稿'!P:P,'附表6-收入明细采集底稿'!G:G,数据对照表!A5,'附表6-收入明细采集底稿'!H:H,"出租"),SUMIFS('附表6-收入明细采集底稿'!P:P,'附表6-收入明细采集底稿'!G:G,数据对照表!A5,'附表6-收入明细采集底稿'!H:H,"自用"),SUMIFS('附表6-收入明细采集底稿'!P:P,'附表6-收入明细采集底稿'!G:G,数据对照表!A5,'附表6-收入明细采集底稿'!H:H,"未售"))</f>
        <v>0</v>
      </c>
      <c r="G9" s="488">
        <f>SUMIFS('附表6-收入明细采集底稿'!P:P,'附表6-收入明细采集底稿'!G:G,数据对照表!A5,'附表6-收入明细采集底稿'!H:H,"已售")</f>
        <v>0</v>
      </c>
      <c r="H9" s="488">
        <f t="shared" si="0"/>
        <v>0</v>
      </c>
      <c r="I9" s="488">
        <f>SUMIFS('附表6-收入明细采集底稿'!P:P,'附表6-收入明细采集底稿'!G:G,数据对照表!A5,'附表6-收入明细采集底稿'!H:H,"自用")</f>
        <v>0</v>
      </c>
      <c r="J9" s="488">
        <f>SUMIFS('附表6-收入明细采集底稿'!P:P,'附表6-收入明细采集底稿'!G:G,数据对照表!A5,'附表6-收入明细采集底稿'!H:H,"出租")</f>
        <v>0</v>
      </c>
      <c r="K9" s="489"/>
    </row>
    <row r="10" spans="1:11">
      <c r="A10" s="483"/>
      <c r="B10" s="490" t="str">
        <f>"      "&amp;数据对照表!A6</f>
        <v>      车位车库</v>
      </c>
      <c r="C10" s="487">
        <v>6</v>
      </c>
      <c r="D10" s="488">
        <f>SUMIFS('附表6-收入明细采集底稿'!P:P,'附表6-收入明细采集底稿'!G:G,数据对照表!A6)</f>
        <v>0</v>
      </c>
      <c r="E10" s="488">
        <f>SUMIFS('附表6-收入明细采集底稿'!P:P,'附表6-收入明细采集底稿'!G:G,数据对照表!A6,'附表6-收入明细采集底稿'!H:H,"不可售")</f>
        <v>0</v>
      </c>
      <c r="F10" s="488">
        <f>SUM(SUMIFS('附表6-收入明细采集底稿'!P:P,'附表6-收入明细采集底稿'!G:G,数据对照表!A6,'附表6-收入明细采集底稿'!H:H,"已售"),SUMIFS('附表6-收入明细采集底稿'!P:P,'附表6-收入明细采集底稿'!G:G,数据对照表!A6,'附表6-收入明细采集底稿'!H:H,"出租"),SUMIFS('附表6-收入明细采集底稿'!P:P,'附表6-收入明细采集底稿'!G:G,数据对照表!A6,'附表6-收入明细采集底稿'!H:H,"自用"),SUMIFS('附表6-收入明细采集底稿'!P:P,'附表6-收入明细采集底稿'!G:G,数据对照表!A6,'附表6-收入明细采集底稿'!H:H,"未售"))</f>
        <v>0</v>
      </c>
      <c r="G10" s="488">
        <f>SUMIFS('附表6-收入明细采集底稿'!P:P,'附表6-收入明细采集底稿'!G:G,数据对照表!A6,'附表6-收入明细采集底稿'!H:H,"已售")</f>
        <v>0</v>
      </c>
      <c r="H10" s="488">
        <f t="shared" si="0"/>
        <v>0</v>
      </c>
      <c r="I10" s="488">
        <f>SUMIFS('附表6-收入明细采集底稿'!P:P,'附表6-收入明细采集底稿'!G:G,数据对照表!A6,'附表6-收入明细采集底稿'!H:H,"自用")</f>
        <v>0</v>
      </c>
      <c r="J10" s="488">
        <f>SUMIFS('附表6-收入明细采集底稿'!P:P,'附表6-收入明细采集底稿'!G:G,数据对照表!A6,'附表6-收入明细采集底稿'!H:H,"出租")</f>
        <v>0</v>
      </c>
      <c r="K10" s="489"/>
    </row>
    <row r="11" spans="1:11">
      <c r="A11" s="483"/>
      <c r="B11" s="490" t="str">
        <f>"      "&amp;数据对照表!A7</f>
        <v>      其他营业性房产</v>
      </c>
      <c r="C11" s="487">
        <v>7</v>
      </c>
      <c r="D11" s="488">
        <f>SUMIFS('附表6-收入明细采集底稿'!P:P,'附表6-收入明细采集底稿'!G:G,数据对照表!A7)</f>
        <v>2788.02</v>
      </c>
      <c r="E11" s="488">
        <f>SUMIFS('附表6-收入明细采集底稿'!P:P,'附表6-收入明细采集底稿'!G:G,数据对照表!A7,'附表6-收入明细采集底稿'!H:H,"不可售")</f>
        <v>179.86</v>
      </c>
      <c r="F11" s="488">
        <f>SUM(SUMIFS('附表6-收入明细采集底稿'!P:P,'附表6-收入明细采集底稿'!G:G,数据对照表!A7,'附表6-收入明细采集底稿'!H:H,"已售"),SUMIFS('附表6-收入明细采集底稿'!P:P,'附表6-收入明细采集底稿'!G:G,数据对照表!A7,'附表6-收入明细采集底稿'!H:H,"出租"),SUMIFS('附表6-收入明细采集底稿'!P:P,'附表6-收入明细采集底稿'!G:G,数据对照表!A7,'附表6-收入明细采集底稿'!H:H,"自用"),SUMIFS('附表6-收入明细采集底稿'!P:P,'附表6-收入明细采集底稿'!G:G,数据对照表!A7,'附表6-收入明细采集底稿'!H:H,"未售"))</f>
        <v>2608.16</v>
      </c>
      <c r="G11" s="488">
        <f>SUMIFS('附表6-收入明细采集底稿'!P:P,'附表6-收入明细采集底稿'!G:G,数据对照表!A7,'附表6-收入明细采集底稿'!H:H,"已售")</f>
        <v>0</v>
      </c>
      <c r="H11" s="488">
        <f t="shared" si="0"/>
        <v>2608.16</v>
      </c>
      <c r="I11" s="488">
        <f>SUMIFS('附表6-收入明细采集底稿'!P:P,'附表6-收入明细采集底稿'!G:G,数据对照表!A7,'附表6-收入明细采集底稿'!H:H,"自用")</f>
        <v>0</v>
      </c>
      <c r="J11" s="488">
        <f>SUMIFS('附表6-收入明细采集底稿'!P:P,'附表6-收入明细采集底稿'!G:G,数据对照表!A7,'附表6-收入明细采集底稿'!H:H,"出租")</f>
        <v>0</v>
      </c>
      <c r="K11" s="489"/>
    </row>
    <row r="12" spans="1:11">
      <c r="A12" s="483"/>
      <c r="B12" s="490" t="str">
        <f>"      "&amp;"非营业性房产"</f>
        <v>      非营业性房产</v>
      </c>
      <c r="C12" s="487">
        <v>8</v>
      </c>
      <c r="D12" s="488">
        <f>SUM(D13:D28)</f>
        <v>10638.2</v>
      </c>
      <c r="E12" s="488">
        <f t="shared" ref="E12:J12" si="2">SUM(E13:E28)</f>
        <v>10098.86</v>
      </c>
      <c r="F12" s="488">
        <f t="shared" si="2"/>
        <v>539.34</v>
      </c>
      <c r="G12" s="488">
        <f t="shared" si="2"/>
        <v>0</v>
      </c>
      <c r="H12" s="488">
        <f t="shared" si="2"/>
        <v>539.34</v>
      </c>
      <c r="I12" s="488">
        <f t="shared" si="2"/>
        <v>0</v>
      </c>
      <c r="J12" s="488">
        <f t="shared" si="2"/>
        <v>0</v>
      </c>
      <c r="K12" s="489"/>
    </row>
    <row r="13" spans="1:11">
      <c r="A13" s="483"/>
      <c r="B13" s="491" t="str">
        <f>"      其中："&amp;数据对照表!A8</f>
        <v>      其中：居委会用房</v>
      </c>
      <c r="C13" s="487">
        <v>9</v>
      </c>
      <c r="D13" s="488">
        <f>SUMIFS('附表6-收入明细采集底稿'!P:P,'附表6-收入明细采集底稿'!G:G,数据对照表!A8)</f>
        <v>0</v>
      </c>
      <c r="E13" s="488">
        <f>SUMIFS('附表6-收入明细采集底稿'!P:P,'附表6-收入明细采集底稿'!G:G,数据对照表!A8,'附表6-收入明细采集底稿'!H:H,"不可售")</f>
        <v>0</v>
      </c>
      <c r="F13" s="488">
        <f>SUM(SUMIFS('附表6-收入明细采集底稿'!P:P,'附表6-收入明细采集底稿'!G:G,数据对照表!A8,'附表6-收入明细采集底稿'!H:H,"已售"),SUMIFS('附表6-收入明细采集底稿'!P:P,'附表6-收入明细采集底稿'!G:G,数据对照表!A8,'附表6-收入明细采集底稿'!H:H,"出租"),SUMIFS('附表6-收入明细采集底稿'!P:P,'附表6-收入明细采集底稿'!G:G,数据对照表!A8,'附表6-收入明细采集底稿'!H:H,"自用"),SUMIFS('附表6-收入明细采集底稿'!P:P,'附表6-收入明细采集底稿'!G:G,数据对照表!A8,'附表6-收入明细采集底稿'!H:H,"未售"))</f>
        <v>0</v>
      </c>
      <c r="G13" s="488">
        <f>SUMIFS('附表6-收入明细采集底稿'!P:P,'附表6-收入明细采集底稿'!G:G,数据对照表!A8,'附表6-收入明细采集底稿'!H:H,"已售")</f>
        <v>0</v>
      </c>
      <c r="H13" s="488">
        <f t="shared" ref="H13:H17" si="3">F13-G13</f>
        <v>0</v>
      </c>
      <c r="I13" s="488">
        <f>SUMIFS('附表6-收入明细采集底稿'!P:P,'附表6-收入明细采集底稿'!G:G,数据对照表!A8,'附表6-收入明细采集底稿'!H:H,"自用")</f>
        <v>0</v>
      </c>
      <c r="J13" s="488">
        <f>SUMIFS('附表6-收入明细采集底稿'!P:P,'附表6-收入明细采集底稿'!G:G,数据对照表!A8,'附表6-收入明细采集底稿'!H:H,"出租")</f>
        <v>0</v>
      </c>
      <c r="K13" s="489"/>
    </row>
    <row r="14" spans="1:11">
      <c r="A14" s="483"/>
      <c r="B14" s="491" t="str">
        <f>"            "&amp;数据对照表!A9</f>
        <v>            派出所用房</v>
      </c>
      <c r="C14" s="487">
        <v>10</v>
      </c>
      <c r="D14" s="488">
        <f>SUMIFS('附表6-收入明细采集底稿'!P:P,'附表6-收入明细采集底稿'!G:G,数据对照表!A9)</f>
        <v>0</v>
      </c>
      <c r="E14" s="488">
        <f>SUMIFS('附表6-收入明细采集底稿'!P:P,'附表6-收入明细采集底稿'!G:G,数据对照表!A9,'附表6-收入明细采集底稿'!H:H,"不可售")</f>
        <v>0</v>
      </c>
      <c r="F14" s="488">
        <f>SUM(SUMIFS('附表6-收入明细采集底稿'!P:P,'附表6-收入明细采集底稿'!G:G,数据对照表!A9,'附表6-收入明细采集底稿'!H:H,"已售"),SUMIFS('附表6-收入明细采集底稿'!P:P,'附表6-收入明细采集底稿'!G:G,数据对照表!A9,'附表6-收入明细采集底稿'!H:H,"出租"),SUMIFS('附表6-收入明细采集底稿'!P:P,'附表6-收入明细采集底稿'!G:G,数据对照表!A9,'附表6-收入明细采集底稿'!H:H,"自用"),SUMIFS('附表6-收入明细采集底稿'!P:P,'附表6-收入明细采集底稿'!G:G,数据对照表!A9,'附表6-收入明细采集底稿'!H:H,"未售"))</f>
        <v>0</v>
      </c>
      <c r="G14" s="488">
        <f>SUMIFS('附表6-收入明细采集底稿'!P:P,'附表6-收入明细采集底稿'!G:G,数据对照表!A9,'附表6-收入明细采集底稿'!H:H,"已售")</f>
        <v>0</v>
      </c>
      <c r="H14" s="488">
        <f t="shared" si="3"/>
        <v>0</v>
      </c>
      <c r="I14" s="488">
        <f>SUMIFS('附表6-收入明细采集底稿'!P:P,'附表6-收入明细采集底稿'!G:G,数据对照表!A9,'附表6-收入明细采集底稿'!H:H,"自用")</f>
        <v>0</v>
      </c>
      <c r="J14" s="488">
        <f>SUMIFS('附表6-收入明细采集底稿'!P:P,'附表6-收入明细采集底稿'!G:G,数据对照表!A9,'附表6-收入明细采集底稿'!H:H,"出租")</f>
        <v>0</v>
      </c>
      <c r="K14" s="489"/>
    </row>
    <row r="15" spans="1:11">
      <c r="A15" s="483"/>
      <c r="B15" s="491" t="str">
        <f>"            "&amp;数据对照表!A10</f>
        <v>            会所</v>
      </c>
      <c r="C15" s="487">
        <v>11</v>
      </c>
      <c r="D15" s="488">
        <f>SUMIFS('附表6-收入明细采集底稿'!P:P,'附表6-收入明细采集底稿'!G:G,数据对照表!A10)</f>
        <v>0</v>
      </c>
      <c r="E15" s="488">
        <f>SUMIFS('附表6-收入明细采集底稿'!P:P,'附表6-收入明细采集底稿'!G:G,数据对照表!A10,'附表6-收入明细采集底稿'!H:H,"不可售")</f>
        <v>0</v>
      </c>
      <c r="F15" s="488">
        <f>SUM(SUMIFS('附表6-收入明细采集底稿'!P:P,'附表6-收入明细采集底稿'!G:G,数据对照表!A10,'附表6-收入明细采集底稿'!H:H,"已售"),SUMIFS('附表6-收入明细采集底稿'!P:P,'附表6-收入明细采集底稿'!G:G,数据对照表!A10,'附表6-收入明细采集底稿'!H:H,"出租"),SUMIFS('附表6-收入明细采集底稿'!P:P,'附表6-收入明细采集底稿'!G:G,数据对照表!A10,'附表6-收入明细采集底稿'!H:H,"自用"),SUMIFS('附表6-收入明细采集底稿'!P:P,'附表6-收入明细采集底稿'!G:G,数据对照表!A10,'附表6-收入明细采集底稿'!H:H,"未售"))</f>
        <v>0</v>
      </c>
      <c r="G15" s="488">
        <f>SUMIFS('附表6-收入明细采集底稿'!P:P,'附表6-收入明细采集底稿'!G:G,数据对照表!A10,'附表6-收入明细采集底稿'!H:H,"已售")</f>
        <v>0</v>
      </c>
      <c r="H15" s="488">
        <f t="shared" si="3"/>
        <v>0</v>
      </c>
      <c r="I15" s="488">
        <f>SUMIFS('附表6-收入明细采集底稿'!P:P,'附表6-收入明细采集底稿'!G:G,数据对照表!A10,'附表6-收入明细采集底稿'!H:H,"自用")</f>
        <v>0</v>
      </c>
      <c r="J15" s="488">
        <f>SUMIFS('附表6-收入明细采集底稿'!P:P,'附表6-收入明细采集底稿'!G:G,数据对照表!A10,'附表6-收入明细采集底稿'!H:H,"出租")</f>
        <v>0</v>
      </c>
      <c r="K15" s="489"/>
    </row>
    <row r="16" spans="1:11">
      <c r="A16" s="483"/>
      <c r="B16" s="491" t="str">
        <f>"            "&amp;数据对照表!A11</f>
        <v>            非机动车库（场）</v>
      </c>
      <c r="C16" s="487">
        <v>12</v>
      </c>
      <c r="D16" s="488">
        <f>SUMIFS('附表6-收入明细采集底稿'!P:P,'附表6-收入明细采集底稿'!G:G,数据对照表!A11)</f>
        <v>0</v>
      </c>
      <c r="E16" s="488">
        <f>SUMIFS('附表6-收入明细采集底稿'!P:P,'附表6-收入明细采集底稿'!G:G,数据对照表!A11,'附表6-收入明细采集底稿'!H:H,"不可售")</f>
        <v>0</v>
      </c>
      <c r="F16" s="488">
        <f>SUM(SUMIFS('附表6-收入明细采集底稿'!P:P,'附表6-收入明细采集底稿'!G:G,数据对照表!A11,'附表6-收入明细采集底稿'!H:H,"已售"),SUMIFS('附表6-收入明细采集底稿'!P:P,'附表6-收入明细采集底稿'!G:G,数据对照表!A11,'附表6-收入明细采集底稿'!H:H,"出租"),SUMIFS('附表6-收入明细采集底稿'!P:P,'附表6-收入明细采集底稿'!G:G,数据对照表!A11,'附表6-收入明细采集底稿'!H:H,"自用"),SUMIFS('附表6-收入明细采集底稿'!P:P,'附表6-收入明细采集底稿'!G:G,数据对照表!A11,'附表6-收入明细采集底稿'!H:H,"未售"))</f>
        <v>0</v>
      </c>
      <c r="G16" s="488">
        <f>SUMIFS('附表6-收入明细采集底稿'!P:P,'附表6-收入明细采集底稿'!G:G,数据对照表!A11,'附表6-收入明细采集底稿'!H:H,"已售")</f>
        <v>0</v>
      </c>
      <c r="H16" s="488">
        <f t="shared" si="3"/>
        <v>0</v>
      </c>
      <c r="I16" s="488">
        <f>SUMIFS('附表6-收入明细采集底稿'!P:P,'附表6-收入明细采集底稿'!G:G,数据对照表!A11,'附表6-收入明细采集底稿'!H:H,"自用")</f>
        <v>0</v>
      </c>
      <c r="J16" s="488">
        <f>SUMIFS('附表6-收入明细采集底稿'!P:P,'附表6-收入明细采集底稿'!G:G,数据对照表!A11,'附表6-收入明细采集底稿'!H:H,"出租")</f>
        <v>0</v>
      </c>
      <c r="K16" s="489"/>
    </row>
    <row r="17" spans="1:11">
      <c r="A17" s="483"/>
      <c r="B17" s="491" t="str">
        <f>"            "&amp;数据对照表!A12</f>
        <v>            地下人防设施</v>
      </c>
      <c r="C17" s="487">
        <v>13</v>
      </c>
      <c r="D17" s="488">
        <f>SUMIFS('附表6-收入明细采集底稿'!P:P,'附表6-收入明细采集底稿'!G:G,数据对照表!A12)</f>
        <v>0</v>
      </c>
      <c r="E17" s="488">
        <f>SUMIFS('附表6-收入明细采集底稿'!P:P,'附表6-收入明细采集底稿'!G:G,数据对照表!A12,'附表6-收入明细采集底稿'!H:H,"不可售")</f>
        <v>0</v>
      </c>
      <c r="F17" s="488">
        <f>SUM(SUMIFS('附表6-收入明细采集底稿'!P:P,'附表6-收入明细采集底稿'!G:G,数据对照表!A12,'附表6-收入明细采集底稿'!H:H,"已售"),SUMIFS('附表6-收入明细采集底稿'!P:P,'附表6-收入明细采集底稿'!G:G,数据对照表!A12,'附表6-收入明细采集底稿'!H:H,"出租"),SUMIFS('附表6-收入明细采集底稿'!P:P,'附表6-收入明细采集底稿'!G:G,数据对照表!A12,'附表6-收入明细采集底稿'!H:H,"自用"),SUMIFS('附表6-收入明细采集底稿'!P:P,'附表6-收入明细采集底稿'!G:G,数据对照表!A12,'附表6-收入明细采集底稿'!H:H,"未售"))</f>
        <v>0</v>
      </c>
      <c r="G17" s="488">
        <f>SUMIFS('附表6-收入明细采集底稿'!P:P,'附表6-收入明细采集底稿'!G:G,数据对照表!A12,'附表6-收入明细采集底稿'!H:H,"已售")</f>
        <v>0</v>
      </c>
      <c r="H17" s="488">
        <f t="shared" si="3"/>
        <v>0</v>
      </c>
      <c r="I17" s="488">
        <f>SUMIFS('附表6-收入明细采集底稿'!P:P,'附表6-收入明细采集底稿'!G:G,数据对照表!A12,'附表6-收入明细采集底稿'!H:H,"自用")</f>
        <v>0</v>
      </c>
      <c r="J17" s="488">
        <f>SUMIFS('附表6-收入明细采集底稿'!P:P,'附表6-收入明细采集底稿'!G:G,数据对照表!A12,'附表6-收入明细采集底稿'!H:H,"出租")</f>
        <v>0</v>
      </c>
      <c r="K17" s="489"/>
    </row>
    <row r="18" spans="1:11">
      <c r="A18" s="483"/>
      <c r="B18" s="491" t="str">
        <f>"            "&amp;数据对照表!A13</f>
        <v>            物业管理场所</v>
      </c>
      <c r="C18" s="487">
        <v>14</v>
      </c>
      <c r="D18" s="488">
        <f>SUMIFS('附表6-收入明细采集底稿'!P:P,'附表6-收入明细采集底稿'!G:G,数据对照表!A13)</f>
        <v>0</v>
      </c>
      <c r="E18" s="488">
        <f>SUMIFS('附表6-收入明细采集底稿'!P:P,'附表6-收入明细采集底稿'!G:G,数据对照表!A13,'附表6-收入明细采集底稿'!H:H,"不可售")</f>
        <v>0</v>
      </c>
      <c r="F18" s="488">
        <f>SUM(SUMIFS('附表6-收入明细采集底稿'!P:P,'附表6-收入明细采集底稿'!G:G,数据对照表!A13,'附表6-收入明细采集底稿'!H:H,"已售"),SUMIFS('附表6-收入明细采集底稿'!P:P,'附表6-收入明细采集底稿'!G:G,数据对照表!A13,'附表6-收入明细采集底稿'!H:H,"出租"),SUMIFS('附表6-收入明细采集底稿'!P:P,'附表6-收入明细采集底稿'!G:G,数据对照表!A13,'附表6-收入明细采集底稿'!H:H,"自用"),SUMIFS('附表6-收入明细采集底稿'!P:P,'附表6-收入明细采集底稿'!G:G,数据对照表!A13,'附表6-收入明细采集底稿'!H:H,"未售"))</f>
        <v>0</v>
      </c>
      <c r="G18" s="488">
        <f>SUMIFS('附表6-收入明细采集底稿'!P:P,'附表6-收入明细采集底稿'!G:G,数据对照表!A13,'附表6-收入明细采集底稿'!H:H,"已售")</f>
        <v>0</v>
      </c>
      <c r="H18" s="488">
        <f t="shared" ref="H18:H28" si="4">F18-G18</f>
        <v>0</v>
      </c>
      <c r="I18" s="488">
        <f>SUMIFS('附表6-收入明细采集底稿'!P:P,'附表6-收入明细采集底稿'!G:G,数据对照表!A13,'附表6-收入明细采集底稿'!H:H,"自用")</f>
        <v>0</v>
      </c>
      <c r="J18" s="488">
        <f>SUMIFS('附表6-收入明细采集底稿'!P:P,'附表6-收入明细采集底稿'!G:G,数据对照表!A13,'附表6-收入明细采集底稿'!H:H,"出租")</f>
        <v>0</v>
      </c>
      <c r="K18" s="489"/>
    </row>
    <row r="19" spans="1:11">
      <c r="A19" s="483"/>
      <c r="B19" s="491" t="str">
        <f>"            "&amp;数据对照表!A14</f>
        <v>            变电站</v>
      </c>
      <c r="C19" s="487">
        <v>15</v>
      </c>
      <c r="D19" s="488">
        <f>SUMIFS('附表6-收入明细采集底稿'!P:P,'附表6-收入明细采集底稿'!G:G,数据对照表!A14)</f>
        <v>0</v>
      </c>
      <c r="E19" s="488">
        <f>SUMIFS('附表6-收入明细采集底稿'!P:P,'附表6-收入明细采集底稿'!G:G,数据对照表!A14,'附表6-收入明细采集底稿'!H:H,"不可售")</f>
        <v>0</v>
      </c>
      <c r="F19" s="488">
        <f>SUM(SUMIFS('附表6-收入明细采集底稿'!P:P,'附表6-收入明细采集底稿'!G:G,数据对照表!A14,'附表6-收入明细采集底稿'!H:H,"已售"),SUMIFS('附表6-收入明细采集底稿'!P:P,'附表6-收入明细采集底稿'!G:G,数据对照表!A14,'附表6-收入明细采集底稿'!H:H,"出租"),SUMIFS('附表6-收入明细采集底稿'!P:P,'附表6-收入明细采集底稿'!G:G,数据对照表!A14,'附表6-收入明细采集底稿'!H:H,"自用"),SUMIFS('附表6-收入明细采集底稿'!P:P,'附表6-收入明细采集底稿'!G:G,数据对照表!A14,'附表6-收入明细采集底稿'!H:H,"未售"))</f>
        <v>0</v>
      </c>
      <c r="G19" s="488">
        <f>SUMIFS('附表6-收入明细采集底稿'!P:P,'附表6-收入明细采集底稿'!G:G,数据对照表!A14,'附表6-收入明细采集底稿'!H:H,"已售")</f>
        <v>0</v>
      </c>
      <c r="H19" s="488">
        <f t="shared" si="4"/>
        <v>0</v>
      </c>
      <c r="I19" s="488">
        <f>SUMIFS('附表6-收入明细采集底稿'!P:P,'附表6-收入明细采集底稿'!G:G,数据对照表!A14,'附表6-收入明细采集底稿'!H:H,"自用")</f>
        <v>0</v>
      </c>
      <c r="J19" s="488">
        <f>SUMIFS('附表6-收入明细采集底稿'!P:P,'附表6-收入明细采集底稿'!G:G,数据对照表!A14,'附表6-收入明细采集底稿'!H:H,"出租")</f>
        <v>0</v>
      </c>
      <c r="K19" s="489"/>
    </row>
    <row r="20" spans="1:11">
      <c r="A20" s="483"/>
      <c r="B20" s="491" t="str">
        <f>"            "&amp;数据对照表!A15</f>
        <v>            热力站</v>
      </c>
      <c r="C20" s="487">
        <v>16</v>
      </c>
      <c r="D20" s="488">
        <f>SUMIFS('附表6-收入明细采集底稿'!P:P,'附表6-收入明细采集底稿'!G:G,数据对照表!A15)</f>
        <v>0</v>
      </c>
      <c r="E20" s="488">
        <f>SUMIFS('附表6-收入明细采集底稿'!P:P,'附表6-收入明细采集底稿'!G:G,数据对照表!A15,'附表6-收入明细采集底稿'!H:H,"不可售")</f>
        <v>0</v>
      </c>
      <c r="F20" s="488">
        <f>SUM(SUMIFS('附表6-收入明细采集底稿'!P:P,'附表6-收入明细采集底稿'!G:G,数据对照表!A15,'附表6-收入明细采集底稿'!H:H,"已售"),SUMIFS('附表6-收入明细采集底稿'!P:P,'附表6-收入明细采集底稿'!G:G,数据对照表!A15,'附表6-收入明细采集底稿'!H:H,"出租"),SUMIFS('附表6-收入明细采集底稿'!P:P,'附表6-收入明细采集底稿'!G:G,数据对照表!A15,'附表6-收入明细采集底稿'!H:H,"自用"),SUMIFS('附表6-收入明细采集底稿'!P:P,'附表6-收入明细采集底稿'!G:G,数据对照表!A15,'附表6-收入明细采集底稿'!H:H,"未售"))</f>
        <v>0</v>
      </c>
      <c r="G20" s="488">
        <f>SUMIFS('附表6-收入明细采集底稿'!P:P,'附表6-收入明细采集底稿'!G:G,数据对照表!A15,'附表6-收入明细采集底稿'!H:H,"已售")</f>
        <v>0</v>
      </c>
      <c r="H20" s="488">
        <f t="shared" si="4"/>
        <v>0</v>
      </c>
      <c r="I20" s="488">
        <f>SUMIFS('附表6-收入明细采集底稿'!P:P,'附表6-收入明细采集底稿'!G:G,数据对照表!A15,'附表6-收入明细采集底稿'!H:H,"自用")</f>
        <v>0</v>
      </c>
      <c r="J20" s="488">
        <f>SUMIFS('附表6-收入明细采集底稿'!P:P,'附表6-收入明细采集底稿'!G:G,数据对照表!A15,'附表6-收入明细采集底稿'!H:H,"出租")</f>
        <v>0</v>
      </c>
      <c r="K20" s="489"/>
    </row>
    <row r="21" spans="1:11">
      <c r="A21" s="483"/>
      <c r="B21" s="491" t="str">
        <f>"            "&amp;数据对照表!A16</f>
        <v>            水厂</v>
      </c>
      <c r="C21" s="487">
        <v>17</v>
      </c>
      <c r="D21" s="488">
        <f>SUMIFS('附表6-收入明细采集底稿'!P:P,'附表6-收入明细采集底稿'!G:G,数据对照表!A16)</f>
        <v>0</v>
      </c>
      <c r="E21" s="488">
        <f>SUMIFS('附表6-收入明细采集底稿'!P:P,'附表6-收入明细采集底稿'!G:G,数据对照表!A16,'附表6-收入明细采集底稿'!H:H,"不可售")</f>
        <v>0</v>
      </c>
      <c r="F21" s="488">
        <f>SUM(SUMIFS('附表6-收入明细采集底稿'!P:P,'附表6-收入明细采集底稿'!G:G,数据对照表!A16,'附表6-收入明细采集底稿'!H:H,"已售"),SUMIFS('附表6-收入明细采集底稿'!P:P,'附表6-收入明细采集底稿'!G:G,数据对照表!A16,'附表6-收入明细采集底稿'!H:H,"出租"),SUMIFS('附表6-收入明细采集底稿'!P:P,'附表6-收入明细采集底稿'!G:G,数据对照表!A16,'附表6-收入明细采集底稿'!H:H,"自用"),SUMIFS('附表6-收入明细采集底稿'!P:P,'附表6-收入明细采集底稿'!G:G,数据对照表!A16,'附表6-收入明细采集底稿'!H:H,"未售"))</f>
        <v>0</v>
      </c>
      <c r="G21" s="488">
        <f>SUMIFS('附表6-收入明细采集底稿'!P:P,'附表6-收入明细采集底稿'!G:G,数据对照表!A16,'附表6-收入明细采集底稿'!H:H,"已售")</f>
        <v>0</v>
      </c>
      <c r="H21" s="488">
        <f t="shared" si="4"/>
        <v>0</v>
      </c>
      <c r="I21" s="488">
        <f>SUMIFS('附表6-收入明细采集底稿'!P:P,'附表6-收入明细采集底稿'!G:G,数据对照表!A16,'附表6-收入明细采集底稿'!H:H,"自用")</f>
        <v>0</v>
      </c>
      <c r="J21" s="488">
        <f>SUMIFS('附表6-收入明细采集底稿'!P:P,'附表6-收入明细采集底稿'!G:G,数据对照表!A16,'附表6-收入明细采集底稿'!H:H,"出租")</f>
        <v>0</v>
      </c>
      <c r="K21" s="489"/>
    </row>
    <row r="22" spans="1:11">
      <c r="A22" s="483"/>
      <c r="B22" s="491" t="str">
        <f>"            "&amp;数据对照表!A17</f>
        <v>            文体场馆</v>
      </c>
      <c r="C22" s="487">
        <v>18</v>
      </c>
      <c r="D22" s="488">
        <f>SUMIFS('附表6-收入明细采集底稿'!P:P,'附表6-收入明细采集底稿'!G:G,数据对照表!A17)</f>
        <v>0</v>
      </c>
      <c r="E22" s="488">
        <f>SUMIFS('附表6-收入明细采集底稿'!P:P,'附表6-收入明细采集底稿'!G:G,数据对照表!A17,'附表6-收入明细采集底稿'!H:H,"不可售")</f>
        <v>0</v>
      </c>
      <c r="F22" s="488">
        <f>SUM(SUMIFS('附表6-收入明细采集底稿'!P:P,'附表6-收入明细采集底稿'!G:G,数据对照表!A17,'附表6-收入明细采集底稿'!H:H,"已售"),SUMIFS('附表6-收入明细采集底稿'!P:P,'附表6-收入明细采集底稿'!G:G,数据对照表!A17,'附表6-收入明细采集底稿'!H:H,"出租"),SUMIFS('附表6-收入明细采集底稿'!P:P,'附表6-收入明细采集底稿'!G:G,数据对照表!A17,'附表6-收入明细采集底稿'!H:H,"自用"),SUMIFS('附表6-收入明细采集底稿'!P:P,'附表6-收入明细采集底稿'!G:G,数据对照表!A17,'附表6-收入明细采集底稿'!H:H,"未售"))</f>
        <v>0</v>
      </c>
      <c r="G22" s="488">
        <f>SUMIFS('附表6-收入明细采集底稿'!P:P,'附表6-收入明细采集底稿'!G:G,数据对照表!A17,'附表6-收入明细采集底稿'!H:H,"已售")</f>
        <v>0</v>
      </c>
      <c r="H22" s="488">
        <f t="shared" si="4"/>
        <v>0</v>
      </c>
      <c r="I22" s="488">
        <f>SUMIFS('附表6-收入明细采集底稿'!P:P,'附表6-收入明细采集底稿'!G:G,数据对照表!A17,'附表6-收入明细采集底稿'!H:H,"自用")</f>
        <v>0</v>
      </c>
      <c r="J22" s="488">
        <f>SUMIFS('附表6-收入明细采集底稿'!P:P,'附表6-收入明细采集底稿'!G:G,数据对照表!A17,'附表6-收入明细采集底稿'!H:H,"出租")</f>
        <v>0</v>
      </c>
      <c r="K22" s="489"/>
    </row>
    <row r="23" spans="1:11">
      <c r="A23" s="483"/>
      <c r="B23" s="491" t="str">
        <f>"            "&amp;数据对照表!A18</f>
        <v>            学校</v>
      </c>
      <c r="C23" s="487">
        <v>19</v>
      </c>
      <c r="D23" s="488">
        <f>SUMIFS('附表6-收入明细采集底稿'!P:P,'附表6-收入明细采集底稿'!G:G,数据对照表!A18)</f>
        <v>0</v>
      </c>
      <c r="E23" s="488">
        <f>SUMIFS('附表6-收入明细采集底稿'!P:P,'附表6-收入明细采集底稿'!G:G,数据对照表!A18,'附表6-收入明细采集底稿'!H:H,"不可售")</f>
        <v>0</v>
      </c>
      <c r="F23" s="488">
        <f>SUM(SUMIFS('附表6-收入明细采集底稿'!P:P,'附表6-收入明细采集底稿'!G:G,数据对照表!A18,'附表6-收入明细采集底稿'!H:H,"已售"),SUMIFS('附表6-收入明细采集底稿'!P:P,'附表6-收入明细采集底稿'!G:G,数据对照表!A18,'附表6-收入明细采集底稿'!H:H,"出租"),SUMIFS('附表6-收入明细采集底稿'!P:P,'附表6-收入明细采集底稿'!G:G,数据对照表!A18,'附表6-收入明细采集底稿'!H:H,"自用"),SUMIFS('附表6-收入明细采集底稿'!P:P,'附表6-收入明细采集底稿'!G:G,数据对照表!A18,'附表6-收入明细采集底稿'!H:H,"未售"))</f>
        <v>0</v>
      </c>
      <c r="G23" s="488">
        <f>SUMIFS('附表6-收入明细采集底稿'!P:P,'附表6-收入明细采集底稿'!G:G,数据对照表!A18,'附表6-收入明细采集底稿'!H:H,"已售")</f>
        <v>0</v>
      </c>
      <c r="H23" s="488">
        <f t="shared" si="4"/>
        <v>0</v>
      </c>
      <c r="I23" s="488">
        <f>SUMIFS('附表6-收入明细采集底稿'!P:P,'附表6-收入明细采集底稿'!G:G,数据对照表!A18,'附表6-收入明细采集底稿'!H:H,"自用")</f>
        <v>0</v>
      </c>
      <c r="J23" s="488">
        <f>SUMIFS('附表6-收入明细采集底稿'!P:P,'附表6-收入明细采集底稿'!G:G,数据对照表!A18,'附表6-收入明细采集底稿'!H:H,"出租")</f>
        <v>0</v>
      </c>
      <c r="K23" s="489"/>
    </row>
    <row r="24" spans="1:11">
      <c r="A24" s="483"/>
      <c r="B24" s="491" t="str">
        <f>"            "&amp;数据对照表!A19</f>
        <v>            幼儿园</v>
      </c>
      <c r="C24" s="487">
        <v>20</v>
      </c>
      <c r="D24" s="488">
        <f>SUMIFS('附表6-收入明细采集底稿'!P:P,'附表6-收入明细采集底稿'!G:G,数据对照表!A19)</f>
        <v>0</v>
      </c>
      <c r="E24" s="488">
        <f>SUMIFS('附表6-收入明细采集底稿'!P:P,'附表6-收入明细采集底稿'!G:G,数据对照表!A19,'附表6-收入明细采集底稿'!H:H,"不可售")</f>
        <v>0</v>
      </c>
      <c r="F24" s="488">
        <f>SUM(SUMIFS('附表6-收入明细采集底稿'!P:P,'附表6-收入明细采集底稿'!G:G,数据对照表!A19,'附表6-收入明细采集底稿'!H:H,"已售"),SUMIFS('附表6-收入明细采集底稿'!P:P,'附表6-收入明细采集底稿'!G:G,数据对照表!A19,'附表6-收入明细采集底稿'!H:H,"出租"),SUMIFS('附表6-收入明细采集底稿'!P:P,'附表6-收入明细采集底稿'!G:G,数据对照表!A19,'附表6-收入明细采集底稿'!H:H,"自用"),SUMIFS('附表6-收入明细采集底稿'!P:P,'附表6-收入明细采集底稿'!G:G,数据对照表!A19,'附表6-收入明细采集底稿'!H:H,"未售"))</f>
        <v>0</v>
      </c>
      <c r="G24" s="488">
        <f>SUMIFS('附表6-收入明细采集底稿'!P:P,'附表6-收入明细采集底稿'!G:G,数据对照表!A19,'附表6-收入明细采集底稿'!H:H,"已售")</f>
        <v>0</v>
      </c>
      <c r="H24" s="488">
        <f t="shared" si="4"/>
        <v>0</v>
      </c>
      <c r="I24" s="488">
        <f>SUMIFS('附表6-收入明细采集底稿'!P:P,'附表6-收入明细采集底稿'!G:G,数据对照表!A19,'附表6-收入明细采集底稿'!H:H,"自用")</f>
        <v>0</v>
      </c>
      <c r="J24" s="488">
        <f>SUMIFS('附表6-收入明细采集底稿'!P:P,'附表6-收入明细采集底稿'!G:G,数据对照表!A19,'附表6-收入明细采集底稿'!H:H,"出租")</f>
        <v>0</v>
      </c>
      <c r="K24" s="489"/>
    </row>
    <row r="25" spans="1:11">
      <c r="A25" s="483"/>
      <c r="B25" s="491" t="str">
        <f>"            "&amp;数据对照表!A20</f>
        <v>            托儿所</v>
      </c>
      <c r="C25" s="487">
        <v>21</v>
      </c>
      <c r="D25" s="488">
        <f>SUMIFS('附表6-收入明细采集底稿'!P:P,'附表6-收入明细采集底稿'!G:G,数据对照表!A20)</f>
        <v>0</v>
      </c>
      <c r="E25" s="488">
        <f>SUMIFS('附表6-收入明细采集底稿'!P:P,'附表6-收入明细采集底稿'!G:G,数据对照表!A20,'附表6-收入明细采集底稿'!H:H,"不可售")</f>
        <v>0</v>
      </c>
      <c r="F25" s="488">
        <f>SUM(SUMIFS('附表6-收入明细采集底稿'!P:P,'附表6-收入明细采集底稿'!G:G,数据对照表!A20,'附表6-收入明细采集底稿'!H:H,"已售"),SUMIFS('附表6-收入明细采集底稿'!P:P,'附表6-收入明细采集底稿'!G:G,数据对照表!A20,'附表6-收入明细采集底稿'!H:H,"出租"),SUMIFS('附表6-收入明细采集底稿'!P:P,'附表6-收入明细采集底稿'!G:G,数据对照表!A20,'附表6-收入明细采集底稿'!H:H,"自用"),SUMIFS('附表6-收入明细采集底稿'!P:P,'附表6-收入明细采集底稿'!G:G,数据对照表!A20,'附表6-收入明细采集底稿'!H:H,"未售"))</f>
        <v>0</v>
      </c>
      <c r="G25" s="488">
        <f>SUMIFS('附表6-收入明细采集底稿'!P:P,'附表6-收入明细采集底稿'!G:G,数据对照表!A20,'附表6-收入明细采集底稿'!H:H,"已售")</f>
        <v>0</v>
      </c>
      <c r="H25" s="488">
        <f t="shared" si="4"/>
        <v>0</v>
      </c>
      <c r="I25" s="488">
        <f>SUMIFS('附表6-收入明细采集底稿'!P:P,'附表6-收入明细采集底稿'!G:G,数据对照表!A20,'附表6-收入明细采集底稿'!H:H,"自用")</f>
        <v>0</v>
      </c>
      <c r="J25" s="488">
        <f>SUMIFS('附表6-收入明细采集底稿'!P:P,'附表6-收入明细采集底稿'!G:G,数据对照表!A20,'附表6-收入明细采集底稿'!H:H,"出租")</f>
        <v>0</v>
      </c>
      <c r="K25" s="489"/>
    </row>
    <row r="26" spans="1:11">
      <c r="A26" s="483"/>
      <c r="B26" s="491" t="str">
        <f>"            "&amp;数据对照表!A21</f>
        <v>            医院</v>
      </c>
      <c r="C26" s="487">
        <v>22</v>
      </c>
      <c r="D26" s="488">
        <f>SUMIFS('附表6-收入明细采集底稿'!P:P,'附表6-收入明细采集底稿'!G:G,数据对照表!A21)</f>
        <v>0</v>
      </c>
      <c r="E26" s="488">
        <f>SUMIFS('附表6-收入明细采集底稿'!P:P,'附表6-收入明细采集底稿'!G:G,数据对照表!A21,'附表6-收入明细采集底稿'!H:H,"不可售")</f>
        <v>0</v>
      </c>
      <c r="F26" s="488">
        <f>SUM(SUMIFS('附表6-收入明细采集底稿'!P:P,'附表6-收入明细采集底稿'!G:G,数据对照表!A21,'附表6-收入明细采集底稿'!H:H,"已售"),SUMIFS('附表6-收入明细采集底稿'!P:P,'附表6-收入明细采集底稿'!G:G,数据对照表!A21,'附表6-收入明细采集底稿'!H:H,"出租"),SUMIFS('附表6-收入明细采集底稿'!P:P,'附表6-收入明细采集底稿'!G:G,数据对照表!A21,'附表6-收入明细采集底稿'!H:H,"自用"),SUMIFS('附表6-收入明细采集底稿'!P:P,'附表6-收入明细采集底稿'!G:G,数据对照表!A21,'附表6-收入明细采集底稿'!H:H,"未售"))</f>
        <v>0</v>
      </c>
      <c r="G26" s="488">
        <f>SUMIFS('附表6-收入明细采集底稿'!P:P,'附表6-收入明细采集底稿'!G:G,数据对照表!A21,'附表6-收入明细采集底稿'!H:H,"已售")</f>
        <v>0</v>
      </c>
      <c r="H26" s="488">
        <f t="shared" si="4"/>
        <v>0</v>
      </c>
      <c r="I26" s="488">
        <f>SUMIFS('附表6-收入明细采集底稿'!P:P,'附表6-收入明细采集底稿'!G:G,数据对照表!A21,'附表6-收入明细采集底稿'!H:H,"自用")</f>
        <v>0</v>
      </c>
      <c r="J26" s="488">
        <f>SUMIFS('附表6-收入明细采集底稿'!P:P,'附表6-收入明细采集底稿'!G:G,数据对照表!A21,'附表6-收入明细采集底稿'!H:H,"出租")</f>
        <v>0</v>
      </c>
      <c r="K26" s="489"/>
    </row>
    <row r="27" spans="1:11">
      <c r="A27" s="483"/>
      <c r="B27" s="491" t="str">
        <f>"            "&amp;数据对照表!A22</f>
        <v>            邮电通讯</v>
      </c>
      <c r="C27" s="487">
        <v>23</v>
      </c>
      <c r="D27" s="488">
        <f>SUMIFS('附表6-收入明细采集底稿'!P:P,'附表6-收入明细采集底稿'!G:G,数据对照表!A22)</f>
        <v>0</v>
      </c>
      <c r="E27" s="488">
        <f>SUMIFS('附表6-收入明细采集底稿'!P:P,'附表6-收入明细采集底稿'!G:G,数据对照表!A22,'附表6-收入明细采集底稿'!H:H,"不可售")</f>
        <v>0</v>
      </c>
      <c r="F27" s="488">
        <f>SUM(SUMIFS('附表6-收入明细采集底稿'!P:P,'附表6-收入明细采集底稿'!G:G,数据对照表!A22,'附表6-收入明细采集底稿'!H:H,"已售"),SUMIFS('附表6-收入明细采集底稿'!P:P,'附表6-收入明细采集底稿'!G:G,数据对照表!A22,'附表6-收入明细采集底稿'!H:H,"出租"),SUMIFS('附表6-收入明细采集底稿'!P:P,'附表6-收入明细采集底稿'!G:G,数据对照表!A22,'附表6-收入明细采集底稿'!H:H,"自用"),SUMIFS('附表6-收入明细采集底稿'!P:P,'附表6-收入明细采集底稿'!G:G,数据对照表!A22,'附表6-收入明细采集底稿'!H:H,"未售"))</f>
        <v>0</v>
      </c>
      <c r="G27" s="488">
        <f>SUMIFS('附表6-收入明细采集底稿'!P:P,'附表6-收入明细采集底稿'!G:G,数据对照表!A22,'附表6-收入明细采集底稿'!H:H,"已售")</f>
        <v>0</v>
      </c>
      <c r="H27" s="488">
        <f t="shared" si="4"/>
        <v>0</v>
      </c>
      <c r="I27" s="488">
        <f>SUMIFS('附表6-收入明细采集底稿'!P:P,'附表6-收入明细采集底稿'!G:G,数据对照表!A22,'附表6-收入明细采集底稿'!H:H,"自用")</f>
        <v>0</v>
      </c>
      <c r="J27" s="488">
        <f>SUMIFS('附表6-收入明细采集底稿'!P:P,'附表6-收入明细采集底稿'!G:G,数据对照表!A22,'附表6-收入明细采集底稿'!H:H,"出租")</f>
        <v>0</v>
      </c>
      <c r="K27" s="489"/>
    </row>
    <row r="28" spans="1:11">
      <c r="A28" s="483"/>
      <c r="B28" s="491" t="str">
        <f>"            "&amp;数据对照表!A23</f>
        <v>            其他非营业性房产</v>
      </c>
      <c r="C28" s="487">
        <v>24</v>
      </c>
      <c r="D28" s="488">
        <f>SUMIFS('附表6-收入明细采集底稿'!P:P,'附表6-收入明细采集底稿'!G:G,数据对照表!A23)</f>
        <v>10638.2</v>
      </c>
      <c r="E28" s="488">
        <f>SUMIFS('附表6-收入明细采集底稿'!P:P,'附表6-收入明细采集底稿'!G:G,数据对照表!A23,'附表6-收入明细采集底稿'!H:H,"不可售")</f>
        <v>10098.86</v>
      </c>
      <c r="F28" s="488">
        <f>SUM(SUMIFS('附表6-收入明细采集底稿'!P:P,'附表6-收入明细采集底稿'!G:G,数据对照表!A23,'附表6-收入明细采集底稿'!H:H,"已售"),SUMIFS('附表6-收入明细采集底稿'!P:P,'附表6-收入明细采集底稿'!G:G,数据对照表!A23,'附表6-收入明细采集底稿'!H:H,"出租"),SUMIFS('附表6-收入明细采集底稿'!P:P,'附表6-收入明细采集底稿'!G:G,数据对照表!A23,'附表6-收入明细采集底稿'!H:H,"自用"),SUMIFS('附表6-收入明细采集底稿'!P:P,'附表6-收入明细采集底稿'!G:G,数据对照表!A23,'附表6-收入明细采集底稿'!H:H,"未售"))</f>
        <v>539.34</v>
      </c>
      <c r="G28" s="488">
        <f>SUMIFS('附表6-收入明细采集底稿'!P:P,'附表6-收入明细采集底稿'!G:G,数据对照表!A23,'附表6-收入明细采集底稿'!H:H,"已售")</f>
        <v>0</v>
      </c>
      <c r="H28" s="488">
        <f t="shared" si="4"/>
        <v>539.34</v>
      </c>
      <c r="I28" s="488">
        <f>SUMIFS('附表6-收入明细采集底稿'!P:P,'附表6-收入明细采集底稿'!G:G,数据对照表!A23,'附表6-收入明细采集底稿'!H:H,"自用")</f>
        <v>0</v>
      </c>
      <c r="J28" s="488">
        <f>SUMIFS('附表6-收入明细采集底稿'!P:P,'附表6-收入明细采集底稿'!G:G,数据对照表!A23,'附表6-收入明细采集底稿'!H:H,"出租")</f>
        <v>0</v>
      </c>
      <c r="K28" s="489"/>
    </row>
    <row r="29" spans="1:11">
      <c r="A29" s="492"/>
      <c r="B29" s="493" t="s">
        <v>138</v>
      </c>
      <c r="C29" s="487">
        <v>25</v>
      </c>
      <c r="D29" s="488">
        <f>SUM(D5:D7)</f>
        <v>64074.09</v>
      </c>
      <c r="E29" s="488">
        <f t="shared" ref="E29:J29" si="5">SUM(E5:E7)</f>
        <v>10278.72</v>
      </c>
      <c r="F29" s="488">
        <f t="shared" si="5"/>
        <v>53795.37</v>
      </c>
      <c r="G29" s="488">
        <f t="shared" si="5"/>
        <v>50522.11</v>
      </c>
      <c r="H29" s="488">
        <f t="shared" si="5"/>
        <v>3273.26</v>
      </c>
      <c r="I29" s="488">
        <f t="shared" si="5"/>
        <v>0</v>
      </c>
      <c r="J29" s="488">
        <f t="shared" si="5"/>
        <v>0</v>
      </c>
      <c r="K29" s="489"/>
    </row>
    <row r="30" spans="1:11">
      <c r="A30" s="494" t="s">
        <v>252</v>
      </c>
      <c r="B30" s="495" t="s">
        <v>241</v>
      </c>
      <c r="C30" s="495" t="s">
        <v>38</v>
      </c>
      <c r="D30" s="142" t="s">
        <v>253</v>
      </c>
      <c r="E30" s="142" t="s">
        <v>173</v>
      </c>
      <c r="F30" s="142" t="s">
        <v>254</v>
      </c>
      <c r="G30" s="142" t="s">
        <v>255</v>
      </c>
      <c r="H30" s="142" t="s">
        <v>256</v>
      </c>
      <c r="I30" s="496" t="s">
        <v>257</v>
      </c>
      <c r="J30" s="497"/>
      <c r="K30" s="482" t="s">
        <v>249</v>
      </c>
    </row>
    <row r="31" spans="1:11">
      <c r="A31" s="494"/>
      <c r="B31" s="498"/>
      <c r="C31" s="498"/>
      <c r="D31" s="565" t="s">
        <v>104</v>
      </c>
      <c r="E31" s="565" t="s">
        <v>107</v>
      </c>
      <c r="F31" s="565" t="s">
        <v>258</v>
      </c>
      <c r="G31" s="565" t="s">
        <v>259</v>
      </c>
      <c r="H31" s="565" t="s">
        <v>260</v>
      </c>
      <c r="I31" s="567" t="s">
        <v>261</v>
      </c>
      <c r="J31" s="497"/>
      <c r="K31" s="566" t="s">
        <v>262</v>
      </c>
    </row>
    <row r="32" spans="1:11">
      <c r="A32" s="494"/>
      <c r="B32" s="491" t="str">
        <f>B5</f>
        <v>普通住宅</v>
      </c>
      <c r="C32" s="487">
        <v>26</v>
      </c>
      <c r="D32" s="499">
        <f>F5</f>
        <v>50647.87</v>
      </c>
      <c r="E32" s="499">
        <f t="shared" ref="D32:E34" si="6">G5</f>
        <v>50522.11</v>
      </c>
      <c r="F32" s="500">
        <f>IF(D32=0,"",ROUND(E32/D32,6))</f>
        <v>0.997517</v>
      </c>
      <c r="G32" s="500">
        <f>IF(F5=0,"",ROUND(I5/F5,6))</f>
        <v>0</v>
      </c>
      <c r="H32" s="500">
        <f>IF(F5=0,"",ROUND(J5/F5,6))</f>
        <v>0</v>
      </c>
      <c r="I32" s="501">
        <f>IF(F5=0,"",ROUND((G5+I5+J5)/F5,6))</f>
        <v>0.997517</v>
      </c>
      <c r="J32" s="502"/>
      <c r="K32" s="487"/>
    </row>
    <row r="33" spans="1:11">
      <c r="A33" s="494"/>
      <c r="B33" s="491" t="str">
        <f>B6</f>
        <v>非普通住宅</v>
      </c>
      <c r="C33" s="487">
        <v>27</v>
      </c>
      <c r="D33" s="499">
        <f t="shared" si="6"/>
        <v>0</v>
      </c>
      <c r="E33" s="499">
        <f t="shared" si="6"/>
        <v>0</v>
      </c>
      <c r="F33" s="500" t="str">
        <f t="shared" ref="F33:F35" si="7">IF(D33=0,"",ROUND(E33/D33,6))</f>
        <v/>
      </c>
      <c r="G33" s="500" t="str">
        <f t="shared" ref="G33:G34" si="8">IF(F6=0,"",ROUND(I6/F6,6))</f>
        <v/>
      </c>
      <c r="H33" s="500" t="str">
        <f t="shared" ref="H33:H34" si="9">IF(F6=0,"",ROUND(J6/F6,6))</f>
        <v/>
      </c>
      <c r="I33" s="501" t="str">
        <f t="shared" ref="I33:I34" si="10">IF(F6=0,"",ROUND((G6+I6+J6)/F6,6))</f>
        <v/>
      </c>
      <c r="J33" s="502"/>
      <c r="K33" s="487"/>
    </row>
    <row r="34" spans="1:11">
      <c r="A34" s="494"/>
      <c r="B34" s="491" t="str">
        <f>B7</f>
        <v>其他类型房产</v>
      </c>
      <c r="C34" s="487">
        <v>28</v>
      </c>
      <c r="D34" s="499">
        <f>F7</f>
        <v>3147.5</v>
      </c>
      <c r="E34" s="499">
        <f t="shared" si="6"/>
        <v>0</v>
      </c>
      <c r="F34" s="500">
        <f t="shared" si="7"/>
        <v>0</v>
      </c>
      <c r="G34" s="500">
        <f t="shared" si="8"/>
        <v>0</v>
      </c>
      <c r="H34" s="500">
        <f t="shared" si="9"/>
        <v>0</v>
      </c>
      <c r="I34" s="501">
        <f t="shared" si="10"/>
        <v>0</v>
      </c>
      <c r="J34" s="502"/>
      <c r="K34" s="487"/>
    </row>
    <row r="35" ht="14.25" customHeight="1" spans="1:11">
      <c r="A35" s="494"/>
      <c r="B35" s="476" t="s">
        <v>138</v>
      </c>
      <c r="C35" s="487">
        <v>29</v>
      </c>
      <c r="D35" s="499">
        <f>SUM(D32:D34)</f>
        <v>53795.37</v>
      </c>
      <c r="E35" s="499">
        <f>SUM(E32:E34)</f>
        <v>50522.11</v>
      </c>
      <c r="F35" s="500">
        <f t="shared" si="7"/>
        <v>0.939153</v>
      </c>
      <c r="G35" s="500">
        <f>IF(F29=0,"",ROUND(I29/F29,6))</f>
        <v>0</v>
      </c>
      <c r="H35" s="500">
        <f>IF(F29=0,"",ROUND(J29/F29,6))</f>
        <v>0</v>
      </c>
      <c r="I35" s="503">
        <f>IF(F29=0,"",ROUND((G29+I29+J29)/F29,6))</f>
        <v>0.939153</v>
      </c>
      <c r="J35" s="504"/>
      <c r="K35" s="505"/>
    </row>
  </sheetData>
  <mergeCells count="14">
    <mergeCell ref="A1:K1"/>
    <mergeCell ref="A2:K2"/>
    <mergeCell ref="I30:J30"/>
    <mergeCell ref="I31:J31"/>
    <mergeCell ref="I32:J32"/>
    <mergeCell ref="I33:J33"/>
    <mergeCell ref="I34:J34"/>
    <mergeCell ref="I35:J35"/>
    <mergeCell ref="A3:A29"/>
    <mergeCell ref="A30:A35"/>
    <mergeCell ref="B3:B4"/>
    <mergeCell ref="B30:B31"/>
    <mergeCell ref="C3:C4"/>
    <mergeCell ref="C30:C31"/>
  </mergeCells>
  <printOptions horizontalCentered="1"/>
  <pageMargins left="0.747916666666667" right="0.747916666666667" top="0.984027777777778" bottom="0.984027777777778" header="0.511805555555556" footer="0.511805555555556"/>
  <pageSetup paperSize="9" scale="85" fitToHeight="0" orientation="landscape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I13"/>
  <sheetViews>
    <sheetView zoomScale="120" zoomScaleNormal="120" workbookViewId="0">
      <selection activeCell="A6" sqref="A6"/>
    </sheetView>
  </sheetViews>
  <sheetFormatPr defaultColWidth="8.88" defaultRowHeight="11.85"/>
  <cols>
    <col min="1" max="1" width="21.5" style="413" customWidth="1"/>
    <col min="2" max="2" width="5.75" style="413" customWidth="1"/>
    <col min="3" max="6" width="26.63" style="461" customWidth="1"/>
    <col min="7" max="7" width="15.88" style="413" customWidth="1"/>
    <col min="8" max="28" width="9" style="413"/>
    <col min="29" max="16384" width="8.88" style="413"/>
  </cols>
  <sheetData>
    <row r="1" ht="23.8" spans="1:9">
      <c r="A1" s="462" t="s">
        <v>263</v>
      </c>
      <c r="B1" s="462"/>
      <c r="C1" s="463"/>
      <c r="D1" s="463"/>
      <c r="E1" s="463"/>
      <c r="F1" s="463"/>
    </row>
    <row r="2" ht="35.1" customHeight="1" spans="1:9">
      <c r="A2" s="464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项目编码：Z65280120210001          项目名称：沁春锦苑三期          金额单位:人民币元(列至角分)</v>
      </c>
      <c r="B2" s="464"/>
      <c r="C2" s="465"/>
      <c r="D2" s="465"/>
      <c r="E2" s="465"/>
      <c r="F2" s="465"/>
      <c r="G2" s="466"/>
      <c r="H2" s="466"/>
      <c r="I2" s="466"/>
    </row>
    <row r="3" ht="35.1" customHeight="1" spans="1:9">
      <c r="A3" s="467" t="s">
        <v>264</v>
      </c>
      <c r="B3" s="467" t="s">
        <v>38</v>
      </c>
      <c r="C3" s="468" t="s">
        <v>265</v>
      </c>
      <c r="D3" s="468" t="s">
        <v>266</v>
      </c>
      <c r="E3" s="468" t="s">
        <v>267</v>
      </c>
      <c r="F3" s="468" t="s">
        <v>268</v>
      </c>
    </row>
    <row r="4" s="459" customFormat="1" ht="35.1" customHeight="1" spans="1:9">
      <c r="A4" s="469"/>
      <c r="B4" s="469"/>
      <c r="C4" s="568" t="s">
        <v>43</v>
      </c>
      <c r="D4" s="568" t="s">
        <v>81</v>
      </c>
      <c r="E4" s="568" t="s">
        <v>84</v>
      </c>
      <c r="F4" s="568" t="s">
        <v>269</v>
      </c>
    </row>
    <row r="5" ht="35.1" customHeight="1" spans="1:9">
      <c r="A5" s="470" t="str">
        <f>数据对照表!A2</f>
        <v>普通住宅</v>
      </c>
      <c r="B5" s="471">
        <v>1</v>
      </c>
      <c r="C5" s="472">
        <f>SUMIFS('附表6-收入明细采集底稿'!X:X,'附表6-收入明细采集底稿'!G:G,"普通住宅",'附表6-收入明细采集底稿'!H:H,"已售",'附表6-收入明细采集底稿'!I:I,"货币收入")</f>
        <v>216720250.99</v>
      </c>
      <c r="D5" s="472">
        <f>SUMIFS('附表6-收入明细采集底稿'!X:X,'附表6-收入明细采集底稿'!G:G,"普通住宅",'附表6-收入明细采集底稿'!H:H,"已售",'附表6-收入明细采集底稿'!I:I,"实物及其他收入")</f>
        <v>0</v>
      </c>
      <c r="E5" s="472">
        <f>SUMIFS('附表6-收入明细采集底稿'!X:X,'附表6-收入明细采集底稿'!G:G,"普通住宅",'附表6-收入明细采集底稿'!H:H,"已售",'附表6-收入明细采集底稿'!I:I,"视同销售收入")</f>
        <v>0</v>
      </c>
      <c r="F5" s="473">
        <f>C5+D5+E5</f>
        <v>216720250.99</v>
      </c>
    </row>
    <row r="6" ht="35.1" customHeight="1" spans="1:9">
      <c r="A6" s="470" t="str">
        <f>数据对照表!A3</f>
        <v>非普通住宅</v>
      </c>
      <c r="B6" s="471">
        <v>2</v>
      </c>
      <c r="C6" s="472">
        <f>SUMIFS('附表6-收入明细采集底稿'!X:X,'附表6-收入明细采集底稿'!G:G,"非普通住宅",'附表6-收入明细采集底稿'!H:H,"已售",'附表6-收入明细采集底稿'!I:I,"货币收入")</f>
        <v>0</v>
      </c>
      <c r="D6" s="472">
        <f>SUMIFS('附表6-收入明细采集底稿'!X:X,'附表6-收入明细采集底稿'!G:G,"非普通住宅",'附表6-收入明细采集底稿'!H:H,"已售",'附表6-收入明细采集底稿'!I:I,"实物及其他收入")</f>
        <v>0</v>
      </c>
      <c r="E6" s="472">
        <f>SUMIFS('附表6-收入明细采集底稿'!X:X,'附表6-收入明细采集底稿'!G:G,"非普通住宅",'附表6-收入明细采集底稿'!H:H,"已售",'附表6-收入明细采集底稿'!I:I,"视同销售收入")</f>
        <v>0</v>
      </c>
      <c r="F6" s="473">
        <f t="shared" ref="F6:F13" si="0">C6+D6+E6</f>
        <v>0</v>
      </c>
    </row>
    <row r="7" ht="35.1" customHeight="1" spans="1:9">
      <c r="A7" s="470" t="s">
        <v>185</v>
      </c>
      <c r="B7" s="471">
        <v>3</v>
      </c>
      <c r="C7" s="472">
        <f>SUM(C8:C12)</f>
        <v>0</v>
      </c>
      <c r="D7" s="472">
        <f>SUM(D8:D12)</f>
        <v>0</v>
      </c>
      <c r="E7" s="472">
        <f>SUM(E8:E12)</f>
        <v>0</v>
      </c>
      <c r="F7" s="473">
        <f t="shared" si="0"/>
        <v>0</v>
      </c>
    </row>
    <row r="8" ht="35.1" customHeight="1" spans="1:9">
      <c r="A8" s="474" t="str">
        <f>"其中："&amp;数据对照表!A4</f>
        <v>其中：商业用房</v>
      </c>
      <c r="B8" s="471">
        <v>4</v>
      </c>
      <c r="C8" s="472">
        <f>SUMIFS('附表6-收入明细采集底稿'!X:X,'附表6-收入明细采集底稿'!G:G,"商业用房",'附表6-收入明细采集底稿'!H:H,"已售",'附表6-收入明细采集底稿'!I:I,"货币收入")</f>
        <v>0</v>
      </c>
      <c r="D8" s="472">
        <f>SUMIFS('附表6-收入明细采集底稿'!X:X,'附表6-收入明细采集底稿'!G:G,"商业用房",'附表6-收入明细采集底稿'!H:H,"已售",'附表6-收入明细采集底稿'!I:I,"实物及其他收入")</f>
        <v>0</v>
      </c>
      <c r="E8" s="472">
        <f>SUMIFS('附表6-收入明细采集底稿'!X:X,'附表6-收入明细采集底稿'!G:G,"商业用房",'附表6-收入明细采集底稿'!H:H,"已售",'附表6-收入明细采集底稿'!I:I,"视同销售收入")</f>
        <v>0</v>
      </c>
      <c r="F8" s="473">
        <f t="shared" si="0"/>
        <v>0</v>
      </c>
    </row>
    <row r="9" ht="35.1" customHeight="1" spans="1:9">
      <c r="A9" s="474" t="str">
        <f>"      "&amp;数据对照表!A5</f>
        <v>      办公用房</v>
      </c>
      <c r="B9" s="471">
        <v>5</v>
      </c>
      <c r="C9" s="472">
        <f>SUMIFS('附表6-收入明细采集底稿'!X:X,'附表6-收入明细采集底稿'!G:G,"办公用房",'附表6-收入明细采集底稿'!H:H,"已售",'附表6-收入明细采集底稿'!I:I,"货币收入")</f>
        <v>0</v>
      </c>
      <c r="D9" s="472">
        <f>SUMIFS('附表6-收入明细采集底稿'!X:X,'附表6-收入明细采集底稿'!G:G,"办公用房",'附表6-收入明细采集底稿'!H:H,"已售",'附表6-收入明细采集底稿'!I:I,"实物及其他收入")</f>
        <v>0</v>
      </c>
      <c r="E9" s="472">
        <f>SUMIFS('附表6-收入明细采集底稿'!X:X,'附表6-收入明细采集底稿'!G:G,"办公用房",'附表6-收入明细采集底稿'!H:H,"已售",'附表6-收入明细采集底稿'!I:I,"视同销售收入")</f>
        <v>0</v>
      </c>
      <c r="F9" s="473">
        <f t="shared" si="0"/>
        <v>0</v>
      </c>
    </row>
    <row r="10" ht="35.1" customHeight="1" spans="1:9">
      <c r="A10" s="474" t="str">
        <f>"      "&amp;数据对照表!A6</f>
        <v>      车位车库</v>
      </c>
      <c r="B10" s="471">
        <v>6</v>
      </c>
      <c r="C10" s="472">
        <f>SUMIFS('附表6-收入明细采集底稿'!X:X,'附表6-收入明细采集底稿'!G:G,"车位车库",'附表6-收入明细采集底稿'!H:H,"已售",'附表6-收入明细采集底稿'!I:I,"货币收入")</f>
        <v>0</v>
      </c>
      <c r="D10" s="472">
        <f>SUMIFS('附表6-收入明细采集底稿'!X:X,'附表6-收入明细采集底稿'!G:G,"车位车库",'附表6-收入明细采集底稿'!H:H,"已售",'附表6-收入明细采集底稿'!I:I,"实物及其他收入")</f>
        <v>0</v>
      </c>
      <c r="E10" s="472">
        <f>SUMIFS('附表6-收入明细采集底稿'!X:X,'附表6-收入明细采集底稿'!G:G,"车位车库",'附表6-收入明细采集底稿'!H:H,"已售",'附表6-收入明细采集底稿'!I:I,"视同销售收入")</f>
        <v>0</v>
      </c>
      <c r="F10" s="473">
        <f t="shared" si="0"/>
        <v>0</v>
      </c>
    </row>
    <row r="11" ht="35.1" customHeight="1" spans="1:9">
      <c r="A11" s="474" t="str">
        <f>"      "&amp;数据对照表!A7</f>
        <v>      其他营业性房产</v>
      </c>
      <c r="B11" s="471">
        <v>7</v>
      </c>
      <c r="C11" s="472">
        <f>SUMIFS('附表6-收入明细采集底稿'!X:X,'附表6-收入明细采集底稿'!G:G,"其他营业性房产",'附表6-收入明细采集底稿'!H:H,"已售",'附表6-收入明细采集底稿'!I:I,"货币收入")</f>
        <v>0</v>
      </c>
      <c r="D11" s="472">
        <f>SUMIFS('附表6-收入明细采集底稿'!X:X,'附表6-收入明细采集底稿'!G:G,"其他营业性房产",'附表6-收入明细采集底稿'!H:H,"已售",'附表6-收入明细采集底稿'!I:I,"实物及其他收入")</f>
        <v>0</v>
      </c>
      <c r="E11" s="472">
        <f>SUMIFS('附表6-收入明细采集底稿'!X:X,'附表6-收入明细采集底稿'!G:G,"其他营业性房产",'附表6-收入明细采集底稿'!H:H,"已售",'附表6-收入明细采集底稿'!I:I,"视同销售收入")</f>
        <v>0</v>
      </c>
      <c r="F11" s="473">
        <f t="shared" si="0"/>
        <v>0</v>
      </c>
    </row>
    <row r="12" ht="35.1" customHeight="1" spans="1:9">
      <c r="A12" s="474" t="str">
        <f>"      "&amp;"非营业性房产"</f>
        <v>      非营业性房产</v>
      </c>
      <c r="B12" s="471">
        <v>8</v>
      </c>
      <c r="C12" s="475">
        <f>ROUND(SUMIFS('附表6-收入明细采集底稿'!X:X,'附表6-收入明细采集底稿'!H:H,"已售",'附表6-收入明细采集底稿'!I:I,"货币收入")-C5-C6-C8-C9-C10-C11,2)</f>
        <v>0</v>
      </c>
      <c r="D12" s="475">
        <f>ROUND(SUMIFS('附表6-收入明细采集底稿'!X:X,'附表6-收入明细采集底稿'!H:H,"已售",'附表6-收入明细采集底稿'!I:I,"实物及其他收入")-D5-D6-D8-D9-D10-D11,2)</f>
        <v>0</v>
      </c>
      <c r="E12" s="475">
        <f>ROUND(SUMIFS('附表6-收入明细采集底稿'!X:X,'附表6-收入明细采集底稿'!H:H,"已售",'附表6-收入明细采集底稿'!I:I,"视同销售收入")-E5-E6-E8-E9-E10-E11,2)</f>
        <v>0</v>
      </c>
      <c r="F12" s="473">
        <f t="shared" si="0"/>
        <v>0</v>
      </c>
    </row>
    <row r="13" s="460" customFormat="1" ht="35.1" customHeight="1" spans="1:9">
      <c r="A13" s="476" t="s">
        <v>138</v>
      </c>
      <c r="B13" s="471">
        <v>9</v>
      </c>
      <c r="C13" s="473">
        <f>C5+C6+C7</f>
        <v>216720250.99</v>
      </c>
      <c r="D13" s="473">
        <f>D5+D6+D7</f>
        <v>0</v>
      </c>
      <c r="E13" s="473">
        <f>E5+E6+E7</f>
        <v>0</v>
      </c>
      <c r="F13" s="473">
        <f t="shared" si="0"/>
        <v>216720250.99</v>
      </c>
    </row>
  </sheetData>
  <mergeCells count="4">
    <mergeCell ref="A1:F1"/>
    <mergeCell ref="A2:F2"/>
    <mergeCell ref="A3:A4"/>
    <mergeCell ref="B3:B4"/>
  </mergeCells>
  <printOptions horizontalCentered="1"/>
  <pageMargins left="0.747916666666667" right="0.747916666666667" top="0.984027777777778" bottom="0.984027777777778" header="0.511805555555556" footer="0.511805555555556"/>
  <pageSetup paperSize="9" scale="80" fitToHeight="0" orientation="landscape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U36"/>
  <sheetViews>
    <sheetView zoomScale="90" zoomScaleNormal="90" workbookViewId="0">
      <selection activeCell="H8" sqref="H8"/>
    </sheetView>
  </sheetViews>
  <sheetFormatPr defaultColWidth="8.88" defaultRowHeight="15.65"/>
  <cols>
    <col min="1" max="1" width="25.5" style="416" customWidth="1"/>
    <col min="2" max="2" width="21.5" style="417" customWidth="1"/>
    <col min="3" max="6" width="18.33" style="418" customWidth="1"/>
    <col min="7" max="7" width="13.38" style="419" customWidth="1"/>
    <col min="8" max="8" width="12.5" style="420" customWidth="1"/>
    <col min="9" max="10" width="12.88" style="420" customWidth="1"/>
    <col min="11" max="13" width="17.38" style="418" customWidth="1"/>
    <col min="14" max="14" width="15.5" style="418" customWidth="1"/>
    <col min="15" max="16384" width="8.88" style="416"/>
  </cols>
  <sheetData>
    <row r="1" s="412" customFormat="1" ht="20.65" spans="1:21">
      <c r="A1" s="421" t="s">
        <v>270</v>
      </c>
      <c r="B1" s="421"/>
      <c r="C1" s="422"/>
      <c r="D1" s="422"/>
      <c r="E1" s="422"/>
      <c r="F1" s="422"/>
      <c r="G1" s="421"/>
      <c r="H1" s="423"/>
      <c r="I1" s="423"/>
      <c r="J1" s="423"/>
      <c r="K1" s="422"/>
      <c r="L1" s="422"/>
      <c r="M1" s="422"/>
      <c r="N1" s="422"/>
    </row>
    <row r="2" s="413" customFormat="1" ht="19.5" customHeight="1" spans="1:21">
      <c r="A2" s="55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项目编码：Z65280120210001          项目名称：沁春锦苑三期          金额单位:人民币元(列至角分)</v>
      </c>
      <c r="B2" s="55"/>
      <c r="C2" s="324"/>
      <c r="D2" s="324"/>
      <c r="E2" s="324"/>
      <c r="F2" s="324"/>
      <c r="G2" s="55"/>
      <c r="H2" s="424"/>
      <c r="I2" s="424"/>
      <c r="J2" s="424"/>
      <c r="K2" s="324"/>
      <c r="L2" s="324"/>
      <c r="M2" s="324"/>
      <c r="N2" s="324"/>
      <c r="O2" s="425"/>
      <c r="P2" s="425"/>
      <c r="Q2" s="425"/>
      <c r="R2" s="425"/>
      <c r="S2" s="425"/>
      <c r="T2" s="425"/>
      <c r="U2" s="425"/>
    </row>
    <row r="3" s="367" customFormat="1" ht="27.95" customHeight="1" spans="1:21">
      <c r="A3" s="426" t="s">
        <v>271</v>
      </c>
      <c r="B3" s="427" t="s">
        <v>38</v>
      </c>
      <c r="C3" s="329" t="s">
        <v>272</v>
      </c>
      <c r="D3" s="329"/>
      <c r="E3" s="329"/>
      <c r="F3" s="329"/>
      <c r="G3" s="428" t="s">
        <v>273</v>
      </c>
      <c r="H3" s="429"/>
      <c r="I3" s="429"/>
      <c r="J3" s="429"/>
      <c r="K3" s="329" t="s">
        <v>274</v>
      </c>
      <c r="L3" s="329"/>
      <c r="M3" s="329"/>
      <c r="N3" s="329"/>
    </row>
    <row r="4" s="367" customFormat="1" ht="27.95" customHeight="1" spans="1:21">
      <c r="A4" s="430"/>
      <c r="B4" s="431"/>
      <c r="C4" s="329" t="s">
        <v>183</v>
      </c>
      <c r="D4" s="329" t="s">
        <v>184</v>
      </c>
      <c r="E4" s="329" t="s">
        <v>185</v>
      </c>
      <c r="F4" s="329" t="s">
        <v>268</v>
      </c>
      <c r="G4" s="432" t="s">
        <v>275</v>
      </c>
      <c r="H4" s="433" t="s">
        <v>183</v>
      </c>
      <c r="I4" s="433" t="s">
        <v>184</v>
      </c>
      <c r="J4" s="433" t="s">
        <v>185</v>
      </c>
      <c r="K4" s="329" t="s">
        <v>183</v>
      </c>
      <c r="L4" s="329" t="s">
        <v>184</v>
      </c>
      <c r="M4" s="329" t="s">
        <v>185</v>
      </c>
      <c r="N4" s="329" t="s">
        <v>268</v>
      </c>
    </row>
    <row r="5" s="367" customFormat="1" ht="27.95" customHeight="1" spans="1:21">
      <c r="A5" s="434"/>
      <c r="B5" s="435"/>
      <c r="C5" s="569" t="s">
        <v>43</v>
      </c>
      <c r="D5" s="569" t="s">
        <v>81</v>
      </c>
      <c r="E5" s="569" t="s">
        <v>84</v>
      </c>
      <c r="F5" s="569" t="s">
        <v>269</v>
      </c>
      <c r="G5" s="570" t="s">
        <v>92</v>
      </c>
      <c r="H5" s="571" t="s">
        <v>95</v>
      </c>
      <c r="I5" s="571" t="s">
        <v>98</v>
      </c>
      <c r="J5" s="571" t="s">
        <v>101</v>
      </c>
      <c r="K5" s="569" t="s">
        <v>276</v>
      </c>
      <c r="L5" s="569" t="s">
        <v>277</v>
      </c>
      <c r="M5" s="569" t="s">
        <v>278</v>
      </c>
      <c r="N5" s="569" t="s">
        <v>279</v>
      </c>
    </row>
    <row r="6" s="367" customFormat="1" ht="27.95" customHeight="1" spans="1:21">
      <c r="A6" s="436" t="s">
        <v>280</v>
      </c>
      <c r="B6" s="437" t="s">
        <v>281</v>
      </c>
      <c r="C6" s="438">
        <f>'附表5-扣除项目统计表'!E87+'附表5-扣除项目统计表'!I87</f>
        <v>182690673.256</v>
      </c>
      <c r="D6" s="438">
        <f>'附表5-扣除项目统计表'!F87+'附表5-扣除项目统计表'!J87</f>
        <v>0</v>
      </c>
      <c r="E6" s="438">
        <f>'附表5-扣除项目统计表'!G87+'附表5-扣除项目统计表'!K87</f>
        <v>11300487.861</v>
      </c>
      <c r="F6" s="438">
        <f>SUM(C6:E6)</f>
        <v>193991161.117</v>
      </c>
      <c r="G6" s="439"/>
      <c r="H6" s="440"/>
      <c r="I6" s="440"/>
      <c r="J6" s="440"/>
      <c r="K6" s="441">
        <f>SUM(K7)+SUM(K9)+SUM(K17)+SUM(K20)+SUM(K26)+SUM(K27)</f>
        <v>182239161.17</v>
      </c>
      <c r="L6" s="441">
        <f>SUM(L7)+SUM(L9)+SUM(L17)+SUM(L20)+SUM(L26)+SUM(L27)</f>
        <v>0</v>
      </c>
      <c r="M6" s="441">
        <f>SUM(M7)+SUM(M9)+SUM(M17)+SUM(M20)+SUM(M26)+SUM(M27)</f>
        <v>0</v>
      </c>
      <c r="N6" s="441">
        <f>SUM(K6:M6)</f>
        <v>182239161.17</v>
      </c>
    </row>
    <row r="7" s="367" customFormat="1" ht="27.95" customHeight="1" spans="1:21">
      <c r="A7" s="442" t="s">
        <v>194</v>
      </c>
      <c r="B7" s="437" t="s">
        <v>81</v>
      </c>
      <c r="C7" s="438">
        <f>'附表5-扣除项目统计表'!E6+'附表5-扣除项目统计表'!I6</f>
        <v>0</v>
      </c>
      <c r="D7" s="438">
        <f>'附表5-扣除项目统计表'!F6+'附表5-扣除项目统计表'!J6</f>
        <v>0</v>
      </c>
      <c r="E7" s="438">
        <f>'附表5-扣除项目统计表'!G6+'附表5-扣除项目统计表'!K6</f>
        <v>0</v>
      </c>
      <c r="F7" s="438">
        <f t="shared" ref="F7:F19" si="0">SUM(C7:E7)</f>
        <v>0</v>
      </c>
      <c r="G7" s="443" t="s">
        <v>282</v>
      </c>
      <c r="H7" s="444">
        <f>IF(OR($G7="可售建筑面积法",$G7="可售建筑面积法（二分法）"),'附表1-面积统计表'!$F$32,IF($G7="其他合理方法","请填写","请选择分摊方法"))</f>
        <v>0.997517</v>
      </c>
      <c r="I7" s="444" t="str">
        <f>IF($G7="可售建筑面积法（二分法）",IF('附表1-面积统计表'!$D$33+'附表1-面积统计表'!$D$34=0,"",ROUND(('附表1-面积统计表'!$E$33+'附表1-面积统计表'!$E$34)/('附表1-面积统计表'!$D$33+'附表1-面积统计表'!$D$34),6)),IF($G7="可售建筑面积法",'附表1-面积统计表'!$F$33,IF($G7="其他合理方法","请填写","请选择分摊方法")))</f>
        <v/>
      </c>
      <c r="J7" s="444">
        <f>IF($G7="可售建筑面积法（二分法）",IF('附表1-面积统计表'!$D$33+'附表1-面积统计表'!$D$34=0,"",ROUND(('附表1-面积统计表'!$E$33+'附表1-面积统计表'!$E$34)/('附表1-面积统计表'!$D$33+'附表1-面积统计表'!$D$34),6)),IF($G7="可售建筑面积法",'附表1-面积统计表'!$F$34,IF($G7="其他合理方法","请填写","请选择分摊方法")))</f>
        <v>0</v>
      </c>
      <c r="K7" s="441">
        <f t="shared" ref="K7:K14" si="1">IF(AND(H7&lt;=1,H7&gt;=0),ROUND(C7*H7,2),"请准确填写扣除比例")</f>
        <v>0</v>
      </c>
      <c r="L7" s="441" t="str">
        <f t="shared" ref="L7:L14" si="2">IF(AND(I7&lt;=1,I7&gt;=0),ROUND(D7*I7,2),"请准确填写扣除比例")</f>
        <v>请准确填写扣除比例</v>
      </c>
      <c r="M7" s="441">
        <f t="shared" ref="M7:M14" si="3">IF(AND(J7&lt;=1,J7&gt;=0),ROUND(E7*J7,2),"请准确填写扣除比例")</f>
        <v>0</v>
      </c>
      <c r="N7" s="441">
        <f t="shared" ref="N7:N27" si="4">SUM(K7:M7)</f>
        <v>0</v>
      </c>
    </row>
    <row r="8" s="367" customFormat="1" ht="27.95" customHeight="1" spans="1:21">
      <c r="A8" s="445" t="s">
        <v>195</v>
      </c>
      <c r="B8" s="437" t="s">
        <v>84</v>
      </c>
      <c r="C8" s="438">
        <f>'附表5-扣除项目统计表'!E10+'附表5-扣除项目统计表'!I10</f>
        <v>0</v>
      </c>
      <c r="D8" s="438">
        <f>'附表5-扣除项目统计表'!F10+'附表5-扣除项目统计表'!J10</f>
        <v>0</v>
      </c>
      <c r="E8" s="438">
        <f>'附表5-扣除项目统计表'!G10+'附表5-扣除项目统计表'!K10</f>
        <v>0</v>
      </c>
      <c r="F8" s="438">
        <f t="shared" si="0"/>
        <v>0</v>
      </c>
      <c r="G8" s="443" t="s">
        <v>282</v>
      </c>
      <c r="H8" s="444">
        <f>IF(OR($G8="可售建筑面积法",$G8="可售建筑面积法（二分法）"),'附表1-面积统计表'!$F$32,IF($G8="其他合理方法","请填写","请选择分摊方法"))</f>
        <v>0.997517</v>
      </c>
      <c r="I8" s="444" t="str">
        <f>IF($G8="可售建筑面积法（二分法）",IF('附表1-面积统计表'!$D$33+'附表1-面积统计表'!$D$34=0,"",ROUND(('附表1-面积统计表'!$E$33+'附表1-面积统计表'!$E$34)/('附表1-面积统计表'!$D$33+'附表1-面积统计表'!$D$34),6)),IF($G8="可售建筑面积法",'附表1-面积统计表'!$F$33,IF($G8="其他合理方法","请填写","请选择分摊方法")))</f>
        <v/>
      </c>
      <c r="J8" s="444">
        <f>IF($G8="可售建筑面积法（二分法）",IF('附表1-面积统计表'!$D$33+'附表1-面积统计表'!$D$34=0,"",ROUND(('附表1-面积统计表'!$E$33+'附表1-面积统计表'!$E$34)/('附表1-面积统计表'!$D$33+'附表1-面积统计表'!$D$34),6)),IF($G8="可售建筑面积法",'附表1-面积统计表'!$F$34,IF($G8="其他合理方法","请填写","请选择分摊方法")))</f>
        <v>0</v>
      </c>
      <c r="K8" s="441">
        <f t="shared" si="1"/>
        <v>0</v>
      </c>
      <c r="L8" s="441" t="str">
        <f t="shared" si="2"/>
        <v>请准确填写扣除比例</v>
      </c>
      <c r="M8" s="441">
        <f t="shared" si="3"/>
        <v>0</v>
      </c>
      <c r="N8" s="441">
        <f t="shared" si="4"/>
        <v>0</v>
      </c>
    </row>
    <row r="9" s="367" customFormat="1" ht="27.95" customHeight="1" spans="1:21">
      <c r="A9" s="442" t="s">
        <v>197</v>
      </c>
      <c r="B9" s="437" t="s">
        <v>283</v>
      </c>
      <c r="C9" s="438">
        <f>'附表5-扣除项目统计表'!E11+'附表5-扣除项目统计表'!I11</f>
        <v>139877959.72</v>
      </c>
      <c r="D9" s="438">
        <f>'附表5-扣除项目统计表'!F11+'附表5-扣除项目统计表'!J11</f>
        <v>0</v>
      </c>
      <c r="E9" s="438">
        <f>'附表5-扣除项目统计表'!G11+'附表5-扣除项目统计表'!K11</f>
        <v>8692682.97</v>
      </c>
      <c r="F9" s="438">
        <f t="shared" si="0"/>
        <v>148570642.69</v>
      </c>
      <c r="G9" s="440"/>
      <c r="H9" s="440"/>
      <c r="I9" s="440"/>
      <c r="J9" s="440"/>
      <c r="K9" s="441">
        <f>SUM(K10:K15)</f>
        <v>139530642.73</v>
      </c>
      <c r="L9" s="441">
        <f>SUM(L10:L15)</f>
        <v>0</v>
      </c>
      <c r="M9" s="441">
        <f>SUM(M10:M15)</f>
        <v>0</v>
      </c>
      <c r="N9" s="441">
        <f t="shared" si="4"/>
        <v>139530642.73</v>
      </c>
    </row>
    <row r="10" s="367" customFormat="1" ht="27.95" customHeight="1" spans="1:21">
      <c r="A10" s="445" t="s">
        <v>199</v>
      </c>
      <c r="B10" s="437" t="s">
        <v>92</v>
      </c>
      <c r="C10" s="438">
        <f>'附表5-扣除项目统计表'!E12+'附表5-扣除项目统计表'!I12</f>
        <v>1274575.09</v>
      </c>
      <c r="D10" s="438">
        <f>'附表5-扣除项目统计表'!F12+'附表5-扣除项目统计表'!J12</f>
        <v>0</v>
      </c>
      <c r="E10" s="438">
        <f>'附表5-扣除项目统计表'!G12+'附表5-扣除项目统计表'!K12</f>
        <v>79208.1699999999</v>
      </c>
      <c r="F10" s="438">
        <f t="shared" si="0"/>
        <v>1353783.26</v>
      </c>
      <c r="G10" s="443" t="s">
        <v>282</v>
      </c>
      <c r="H10" s="444">
        <f>IF(OR($G10="可售建筑面积法",$G10="可售建筑面积法（二分法）"),'附表1-面积统计表'!$F$32,IF($G10="其他合理方法","请填写","请选择分摊方法"))</f>
        <v>0.997517</v>
      </c>
      <c r="I10" s="444" t="str">
        <f>IF($G10="可售建筑面积法（二分法）",IF('附表1-面积统计表'!$D$33+'附表1-面积统计表'!$D$34=0,"",ROUND(('附表1-面积统计表'!$E$33+'附表1-面积统计表'!$E$34)/('附表1-面积统计表'!$D$33+'附表1-面积统计表'!$D$34),6)),IF($G10="可售建筑面积法",'附表1-面积统计表'!$F$33,IF($G10="其他合理方法","请填写","请选择分摊方法")))</f>
        <v/>
      </c>
      <c r="J10" s="444">
        <f>IF($G10="可售建筑面积法（二分法）",IF('附表1-面积统计表'!$D$33+'附表1-面积统计表'!$D$34=0,"",ROUND(('附表1-面积统计表'!$E$33+'附表1-面积统计表'!$E$34)/('附表1-面积统计表'!$D$33+'附表1-面积统计表'!$D$34),6)),IF($G10="可售建筑面积法",'附表1-面积统计表'!$F$34,IF($G10="其他合理方法","请填写","请选择分摊方法")))</f>
        <v>0</v>
      </c>
      <c r="K10" s="441">
        <f t="shared" si="1"/>
        <v>1271410.32</v>
      </c>
      <c r="L10" s="441" t="str">
        <f t="shared" si="2"/>
        <v>请准确填写扣除比例</v>
      </c>
      <c r="M10" s="441">
        <f t="shared" si="3"/>
        <v>0</v>
      </c>
      <c r="N10" s="441">
        <f t="shared" si="4"/>
        <v>1271410.32</v>
      </c>
    </row>
    <row r="11" s="367" customFormat="1" ht="27.95" customHeight="1" spans="1:21">
      <c r="A11" s="445" t="s">
        <v>200</v>
      </c>
      <c r="B11" s="437" t="s">
        <v>95</v>
      </c>
      <c r="C11" s="438">
        <f>'附表5-扣除项目统计表'!E19+'附表5-扣除项目统计表'!I19</f>
        <v>1814626.72</v>
      </c>
      <c r="D11" s="438">
        <f>'附表5-扣除项目统计表'!F19+'附表5-扣除项目统计表'!J19</f>
        <v>0</v>
      </c>
      <c r="E11" s="438">
        <f>'附表5-扣除项目统计表'!G19+'附表5-扣除项目统计表'!K19</f>
        <v>112769.53</v>
      </c>
      <c r="F11" s="438">
        <f t="shared" si="0"/>
        <v>1927396.25</v>
      </c>
      <c r="G11" s="443" t="s">
        <v>282</v>
      </c>
      <c r="H11" s="444">
        <f>IF(OR($G11="可售建筑面积法",$G11="可售建筑面积法（二分法）"),'附表1-面积统计表'!$F$32,IF($G11="其他合理方法","请填写","请选择分摊方法"))</f>
        <v>0.997517</v>
      </c>
      <c r="I11" s="444" t="str">
        <f>IF($G11="可售建筑面积法（二分法）",IF('附表1-面积统计表'!$D$33+'附表1-面积统计表'!$D$34=0,"",ROUND(('附表1-面积统计表'!$E$33+'附表1-面积统计表'!$E$34)/('附表1-面积统计表'!$D$33+'附表1-面积统计表'!$D$34),6)),IF($G11="可售建筑面积法",'附表1-面积统计表'!$F$33,IF($G11="其他合理方法","请填写","请选择分摊方法")))</f>
        <v/>
      </c>
      <c r="J11" s="444">
        <f>IF($G11="可售建筑面积法（二分法）",IF('附表1-面积统计表'!$D$33+'附表1-面积统计表'!$D$34=0,"",ROUND(('附表1-面积统计表'!$E$33+'附表1-面积统计表'!$E$34)/('附表1-面积统计表'!$D$33+'附表1-面积统计表'!$D$34),6)),IF($G11="可售建筑面积法",'附表1-面积统计表'!$F$34,IF($G11="其他合理方法","请填写","请选择分摊方法")))</f>
        <v>0</v>
      </c>
      <c r="K11" s="441">
        <f t="shared" si="1"/>
        <v>1810121</v>
      </c>
      <c r="L11" s="441" t="str">
        <f t="shared" si="2"/>
        <v>请准确填写扣除比例</v>
      </c>
      <c r="M11" s="441">
        <f t="shared" si="3"/>
        <v>0</v>
      </c>
      <c r="N11" s="441">
        <f t="shared" si="4"/>
        <v>1810121</v>
      </c>
    </row>
    <row r="12" s="367" customFormat="1" ht="27.95" customHeight="1" spans="1:21">
      <c r="A12" s="445" t="s">
        <v>201</v>
      </c>
      <c r="B12" s="437" t="s">
        <v>98</v>
      </c>
      <c r="C12" s="438">
        <f>'附表5-扣除项目统计表'!E29+'附表5-扣除项目统计表'!I29</f>
        <v>99054992.1</v>
      </c>
      <c r="D12" s="438">
        <f>'附表5-扣除项目统计表'!F29+'附表5-扣除项目统计表'!J29</f>
        <v>0</v>
      </c>
      <c r="E12" s="438">
        <f>'附表5-扣除项目统计表'!G29+'附表5-扣除项目统计表'!K29</f>
        <v>6155749.34</v>
      </c>
      <c r="F12" s="438">
        <f t="shared" si="0"/>
        <v>105210741.44</v>
      </c>
      <c r="G12" s="443" t="s">
        <v>282</v>
      </c>
      <c r="H12" s="444">
        <f>IF(OR($G12="可售建筑面积法",$G12="可售建筑面积法（二分法）"),'附表1-面积统计表'!$F$32,IF($G12="其他合理方法","请填写","请选择分摊方法"))</f>
        <v>0.997517</v>
      </c>
      <c r="I12" s="444" t="str">
        <f>IF($G12="可售建筑面积法（二分法）",IF('附表1-面积统计表'!$D$33+'附表1-面积统计表'!$D$34=0,"",ROUND(('附表1-面积统计表'!$E$33+'附表1-面积统计表'!$E$34)/('附表1-面积统计表'!$D$33+'附表1-面积统计表'!$D$34),6)),IF($G12="可售建筑面积法",'附表1-面积统计表'!$F$33,IF($G12="其他合理方法","请填写","请选择分摊方法")))</f>
        <v/>
      </c>
      <c r="J12" s="444">
        <f>IF($G12="可售建筑面积法（二分法）",IF('附表1-面积统计表'!$D$33+'附表1-面积统计表'!$D$34=0,"",ROUND(('附表1-面积统计表'!$E$33+'附表1-面积统计表'!$E$34)/('附表1-面积统计表'!$D$33+'附表1-面积统计表'!$D$34),6)),IF($G12="可售建筑面积法",'附表1-面积统计表'!$F$34,IF($G12="其他合理方法","请填写","请选择分摊方法")))</f>
        <v>0</v>
      </c>
      <c r="K12" s="441">
        <f t="shared" si="1"/>
        <v>98809038.55</v>
      </c>
      <c r="L12" s="441" t="str">
        <f t="shared" si="2"/>
        <v>请准确填写扣除比例</v>
      </c>
      <c r="M12" s="441">
        <f t="shared" si="3"/>
        <v>0</v>
      </c>
      <c r="N12" s="441">
        <f t="shared" si="4"/>
        <v>98809038.55</v>
      </c>
    </row>
    <row r="13" s="367" customFormat="1" ht="27.95" customHeight="1" spans="1:21">
      <c r="A13" s="445" t="s">
        <v>202</v>
      </c>
      <c r="B13" s="437" t="s">
        <v>101</v>
      </c>
      <c r="C13" s="438">
        <f>'附表5-扣除项目统计表'!E36+'附表5-扣除项目统计表'!I36</f>
        <v>17514126.45</v>
      </c>
      <c r="D13" s="438">
        <f>'附表5-扣除项目统计表'!F36+'附表5-扣除项目统计表'!J36</f>
        <v>0</v>
      </c>
      <c r="E13" s="438">
        <f>'附表5-扣除项目统计表'!G36+'附表5-扣除项目统计表'!K36</f>
        <v>1088411.3</v>
      </c>
      <c r="F13" s="438">
        <f t="shared" si="0"/>
        <v>18602537.75</v>
      </c>
      <c r="G13" s="443" t="s">
        <v>282</v>
      </c>
      <c r="H13" s="444">
        <f>IF(OR($G13="可售建筑面积法",$G13="可售建筑面积法（二分法）"),'附表1-面积统计表'!$F$32,IF($G13="其他合理方法","请填写","请选择分摊方法"))</f>
        <v>0.997517</v>
      </c>
      <c r="I13" s="444" t="str">
        <f>IF($G13="可售建筑面积法（二分法）",IF('附表1-面积统计表'!$D$33+'附表1-面积统计表'!$D$34=0,"",ROUND(('附表1-面积统计表'!$E$33+'附表1-面积统计表'!$E$34)/('附表1-面积统计表'!$D$33+'附表1-面积统计表'!$D$34),6)),IF($G13="可售建筑面积法",'附表1-面积统计表'!$F$33,IF($G13="其他合理方法","请填写","请选择分摊方法")))</f>
        <v/>
      </c>
      <c r="J13" s="444">
        <f>IF($G13="可售建筑面积法（二分法）",IF('附表1-面积统计表'!$D$33+'附表1-面积统计表'!$D$34=0,"",ROUND(('附表1-面积统计表'!$E$33+'附表1-面积统计表'!$E$34)/('附表1-面积统计表'!$D$33+'附表1-面积统计表'!$D$34),6)),IF($G13="可售建筑面积法",'附表1-面积统计表'!$F$34,IF($G13="其他合理方法","请填写","请选择分摊方法")))</f>
        <v>0</v>
      </c>
      <c r="K13" s="441">
        <f t="shared" si="1"/>
        <v>17470638.87</v>
      </c>
      <c r="L13" s="441" t="str">
        <f t="shared" si="2"/>
        <v>请准确填写扣除比例</v>
      </c>
      <c r="M13" s="441">
        <f t="shared" si="3"/>
        <v>0</v>
      </c>
      <c r="N13" s="441">
        <f t="shared" si="4"/>
        <v>17470638.87</v>
      </c>
    </row>
    <row r="14" s="414" customFormat="1" ht="27.95" customHeight="1" spans="1:21">
      <c r="A14" s="445" t="s">
        <v>203</v>
      </c>
      <c r="B14" s="437" t="s">
        <v>104</v>
      </c>
      <c r="C14" s="438">
        <f>'附表5-扣除项目统计表'!E48+'附表5-扣除项目统计表'!I48</f>
        <v>18849701.45</v>
      </c>
      <c r="D14" s="438">
        <f>'附表5-扣除项目统计表'!F48+'附表5-扣除项目统计表'!J48</f>
        <v>0</v>
      </c>
      <c r="E14" s="438">
        <f>'附表5-扣除项目统计表'!G48+'附表5-扣除项目统计表'!K48</f>
        <v>1171410.2</v>
      </c>
      <c r="F14" s="438">
        <f t="shared" si="0"/>
        <v>20021111.65</v>
      </c>
      <c r="G14" s="443" t="s">
        <v>282</v>
      </c>
      <c r="H14" s="444">
        <f>IF(OR($G14="可售建筑面积法",$G14="可售建筑面积法（二分法）"),'附表1-面积统计表'!$F$32,IF($G14="其他合理方法","请填写","请选择分摊方法"))</f>
        <v>0.997517</v>
      </c>
      <c r="I14" s="444" t="str">
        <f>IF($G14="可售建筑面积法（二分法）",IF('附表1-面积统计表'!$D$33+'附表1-面积统计表'!$D$34=0,"",ROUND(('附表1-面积统计表'!$E$33+'附表1-面积统计表'!$E$34)/('附表1-面积统计表'!$D$33+'附表1-面积统计表'!$D$34),6)),IF($G14="可售建筑面积法",'附表1-面积统计表'!$F$33,IF($G14="其他合理方法","请填写","请选择分摊方法")))</f>
        <v/>
      </c>
      <c r="J14" s="444">
        <f>IF($G14="可售建筑面积法（二分法）",IF('附表1-面积统计表'!$D$33+'附表1-面积统计表'!$D$34=0,"",ROUND(('附表1-面积统计表'!$E$33+'附表1-面积统计表'!$E$34)/('附表1-面积统计表'!$D$33+'附表1-面积统计表'!$D$34),6)),IF($G14="可售建筑面积法",'附表1-面积统计表'!$F$34,IF($G14="其他合理方法","请填写","请选择分摊方法")))</f>
        <v>0</v>
      </c>
      <c r="K14" s="441">
        <f t="shared" si="1"/>
        <v>18802897.64</v>
      </c>
      <c r="L14" s="441" t="str">
        <f t="shared" si="2"/>
        <v>请准确填写扣除比例</v>
      </c>
      <c r="M14" s="441">
        <f t="shared" si="3"/>
        <v>0</v>
      </c>
      <c r="N14" s="441">
        <f t="shared" si="4"/>
        <v>18802897.64</v>
      </c>
    </row>
    <row r="15" s="414" customFormat="1" ht="27.95" customHeight="1" spans="1:21">
      <c r="A15" s="445" t="s">
        <v>204</v>
      </c>
      <c r="B15" s="437" t="s">
        <v>107</v>
      </c>
      <c r="C15" s="438">
        <f>'附表5-扣除项目统计表'!E65+'附表5-扣除项目统计表'!I65</f>
        <v>1369937.91</v>
      </c>
      <c r="D15" s="438">
        <f>'附表5-扣除项目统计表'!F65+'附表5-扣除项目统计表'!J65</f>
        <v>0</v>
      </c>
      <c r="E15" s="438">
        <f>'附表5-扣除项目统计表'!G65+'附表5-扣除项目统计表'!K65</f>
        <v>85134.4300000001</v>
      </c>
      <c r="F15" s="438">
        <f t="shared" si="0"/>
        <v>1455072.34</v>
      </c>
      <c r="G15" s="443" t="s">
        <v>282</v>
      </c>
      <c r="H15" s="444">
        <f>IF(OR($G15="可售建筑面积法",$G15="可售建筑面积法（二分法）"),'附表1-面积统计表'!$F$32,IF($G15="其他合理方法","请填写","请选择分摊方法"))</f>
        <v>0.997517</v>
      </c>
      <c r="I15" s="444" t="str">
        <f>IF($G15="可售建筑面积法（二分法）",IF('附表1-面积统计表'!$D$33+'附表1-面积统计表'!$D$34=0,"",ROUND(('附表1-面积统计表'!$E$33+'附表1-面积统计表'!$E$34)/('附表1-面积统计表'!$D$33+'附表1-面积统计表'!$D$34),6)),IF($G15="可售建筑面积法",'附表1-面积统计表'!$F$33,IF($G15="其他合理方法","请填写","请选择分摊方法")))</f>
        <v/>
      </c>
      <c r="J15" s="444">
        <f>IF($G15="可售建筑面积法（二分法）",IF('附表1-面积统计表'!$D$33+'附表1-面积统计表'!$D$34=0,"",ROUND(('附表1-面积统计表'!$E$33+'附表1-面积统计表'!$E$34)/('附表1-面积统计表'!$D$33+'附表1-面积统计表'!$D$34),6)),IF($G15="可售建筑面积法",'附表1-面积统计表'!$F$34,IF($G15="其他合理方法","请填写","请选择分摊方法")))</f>
        <v>0</v>
      </c>
      <c r="K15" s="441">
        <f t="shared" ref="K15:M16" si="5">IF(AND(H15&lt;=1,H15&gt;=0),ROUND(C15*H15,2),"请准确填写扣除比例")</f>
        <v>1366536.35</v>
      </c>
      <c r="L15" s="441" t="str">
        <f t="shared" si="5"/>
        <v>请准确填写扣除比例</v>
      </c>
      <c r="M15" s="441">
        <f t="shared" si="5"/>
        <v>0</v>
      </c>
      <c r="N15" s="441">
        <f t="shared" si="4"/>
        <v>1366536.35</v>
      </c>
    </row>
    <row r="16" s="414" customFormat="1" ht="27.95" customHeight="1" spans="1:21">
      <c r="A16" s="445" t="s">
        <v>195</v>
      </c>
      <c r="B16" s="437" t="s">
        <v>284</v>
      </c>
      <c r="C16" s="438">
        <f>'附表5-扣除项目统计表'!E75+'附表5-扣除项目统计表'!I75</f>
        <v>0</v>
      </c>
      <c r="D16" s="438">
        <f>'附表5-扣除项目统计表'!F75+'附表5-扣除项目统计表'!J75</f>
        <v>0</v>
      </c>
      <c r="E16" s="438">
        <f>'附表5-扣除项目统计表'!G75+'附表5-扣除项目统计表'!K75</f>
        <v>0</v>
      </c>
      <c r="F16" s="438">
        <f t="shared" si="0"/>
        <v>0</v>
      </c>
      <c r="G16" s="443" t="s">
        <v>282</v>
      </c>
      <c r="H16" s="444">
        <f>IF(OR($G16="可售建筑面积法",$G16="可售建筑面积法（二分法）"),'附表1-面积统计表'!$F$32,IF($G16="其他合理方法","请填写","请选择分摊方法"))</f>
        <v>0.997517</v>
      </c>
      <c r="I16" s="444" t="str">
        <f>IF($G16="可售建筑面积法（二分法）",IF('附表1-面积统计表'!$D$33+'附表1-面积统计表'!$D$34=0,"",ROUND(('附表1-面积统计表'!$E$33+'附表1-面积统计表'!$E$34)/('附表1-面积统计表'!$D$33+'附表1-面积统计表'!$D$34),6)),IF($G16="可售建筑面积法",'附表1-面积统计表'!$F$33,IF($G16="其他合理方法","请填写","请选择分摊方法")))</f>
        <v/>
      </c>
      <c r="J16" s="444">
        <f>IF($G16="可售建筑面积法（二分法）",IF('附表1-面积统计表'!$D$33+'附表1-面积统计表'!$D$34=0,"",ROUND(('附表1-面积统计表'!$E$33+'附表1-面积统计表'!$E$34)/('附表1-面积统计表'!$D$33+'附表1-面积统计表'!$D$34),6)),IF($G16="可售建筑面积法",'附表1-面积统计表'!$F$34,IF($G16="其他合理方法","请填写","请选择分摊方法")))</f>
        <v>0</v>
      </c>
      <c r="K16" s="441">
        <f t="shared" si="5"/>
        <v>0</v>
      </c>
      <c r="L16" s="441" t="str">
        <f t="shared" si="5"/>
        <v>请准确填写扣除比例</v>
      </c>
      <c r="M16" s="441">
        <f t="shared" si="5"/>
        <v>0</v>
      </c>
      <c r="N16" s="441">
        <f t="shared" si="4"/>
        <v>0</v>
      </c>
    </row>
    <row r="17" s="414" customFormat="1" ht="27.95" customHeight="1" spans="1:14">
      <c r="A17" s="442" t="s">
        <v>206</v>
      </c>
      <c r="B17" s="437" t="s">
        <v>285</v>
      </c>
      <c r="C17" s="438">
        <f>'附表5-扣除项目统计表'!E76+'附表5-扣除项目统计表'!I76</f>
        <v>13987795.972</v>
      </c>
      <c r="D17" s="438">
        <f>'附表5-扣除项目统计表'!F76+'附表5-扣除项目统计表'!J76</f>
        <v>0</v>
      </c>
      <c r="E17" s="438">
        <f>'附表5-扣除项目统计表'!G76+'附表5-扣除项目统计表'!K76</f>
        <v>869268.297</v>
      </c>
      <c r="F17" s="438">
        <f t="shared" si="0"/>
        <v>14857064.269</v>
      </c>
      <c r="G17" s="440"/>
      <c r="H17" s="440"/>
      <c r="I17" s="440"/>
      <c r="J17" s="440"/>
      <c r="K17" s="441">
        <f>SUM(K18:K19)</f>
        <v>13953064.27</v>
      </c>
      <c r="L17" s="441">
        <f>SUM(L18:L19)</f>
        <v>0</v>
      </c>
      <c r="M17" s="441">
        <f>SUM(M18:M19)</f>
        <v>0</v>
      </c>
      <c r="N17" s="441">
        <f t="shared" si="4"/>
        <v>13953064.27</v>
      </c>
    </row>
    <row r="18" s="367" customFormat="1" ht="27.95" customHeight="1" spans="1:14">
      <c r="A18" s="445" t="s">
        <v>208</v>
      </c>
      <c r="B18" s="437" t="s">
        <v>260</v>
      </c>
      <c r="C18" s="438">
        <f>'附表5-扣除项目统计表'!E77+'附表5-扣除项目统计表'!I77</f>
        <v>0</v>
      </c>
      <c r="D18" s="438">
        <f>'附表5-扣除项目统计表'!F77+'附表5-扣除项目统计表'!J77</f>
        <v>0</v>
      </c>
      <c r="E18" s="438">
        <f>'附表5-扣除项目统计表'!G77+'附表5-扣除项目统计表'!K77</f>
        <v>0</v>
      </c>
      <c r="F18" s="438">
        <f t="shared" si="0"/>
        <v>0</v>
      </c>
      <c r="G18" s="443" t="s">
        <v>282</v>
      </c>
      <c r="H18" s="444">
        <f>IF(OR($G18="可售建筑面积法",$G18="可售建筑面积法（二分法）"),'附表1-面积统计表'!$F$32,IF($G18="其他合理方法","请填写","请选择分摊方法"))</f>
        <v>0.997517</v>
      </c>
      <c r="I18" s="444" t="str">
        <f>IF($G18="可售建筑面积法（二分法）",IF('附表1-面积统计表'!$D$33+'附表1-面积统计表'!$D$34=0,"",ROUND(('附表1-面积统计表'!$E$33+'附表1-面积统计表'!$E$34)/('附表1-面积统计表'!$D$33+'附表1-面积统计表'!$D$34),6)),IF($G18="可售建筑面积法",'附表1-面积统计表'!$F$33,IF($G18="其他合理方法","请填写","请选择分摊方法")))</f>
        <v/>
      </c>
      <c r="J18" s="444">
        <f>IF($G18="可售建筑面积法（二分法）",IF('附表1-面积统计表'!$D$33+'附表1-面积统计表'!$D$34=0,"",ROUND(('附表1-面积统计表'!$E$33+'附表1-面积统计表'!$E$34)/('附表1-面积统计表'!$D$33+'附表1-面积统计表'!$D$34),6)),IF($G18="可售建筑面积法",'附表1-面积统计表'!$F$34,IF($G18="其他合理方法","请填写","请选择分摊方法")))</f>
        <v>0</v>
      </c>
      <c r="K18" s="441">
        <f>IF('附表5-扣除项目统计表'!$D$77="据实扣除",IF(AND(H18&lt;=1,H18&gt;=0),ROUND(C18*H18,2),"请准确填写扣除比例"),0)</f>
        <v>0</v>
      </c>
      <c r="L18" s="441">
        <f>IF('附表5-扣除项目统计表'!$D$77="据实扣除",IF(AND(I18&lt;=1,I18&gt;=0),ROUND(D18*I18,2),"请准确填写扣除比例"),0)</f>
        <v>0</v>
      </c>
      <c r="M18" s="441">
        <f>IF('附表5-扣除项目统计表'!$D$77="据实扣除",IF(AND(J18&lt;=1,J18&gt;=0),ROUND(E18*J18,2),"请准确填写扣除比例"),0)</f>
        <v>0</v>
      </c>
      <c r="N18" s="441">
        <f t="shared" si="4"/>
        <v>0</v>
      </c>
    </row>
    <row r="19" s="367" customFormat="1" ht="27.95" customHeight="1" spans="1:14">
      <c r="A19" s="445" t="s">
        <v>209</v>
      </c>
      <c r="B19" s="437" t="s">
        <v>261</v>
      </c>
      <c r="C19" s="438">
        <f>'附表5-扣除项目统计表'!E78+'附表5-扣除项目统计表'!I78</f>
        <v>13987795.972</v>
      </c>
      <c r="D19" s="438">
        <f>'附表5-扣除项目统计表'!F78+'附表5-扣除项目统计表'!J78</f>
        <v>0</v>
      </c>
      <c r="E19" s="438">
        <f>'附表5-扣除项目统计表'!G78+'附表5-扣除项目统计表'!K78</f>
        <v>869268.297</v>
      </c>
      <c r="F19" s="438">
        <f t="shared" si="0"/>
        <v>14857064.269</v>
      </c>
      <c r="G19" s="367" t="s">
        <v>286</v>
      </c>
      <c r="H19" s="440"/>
      <c r="I19" s="440"/>
      <c r="J19" s="440"/>
      <c r="K19" s="441">
        <f>IF(G19="与加计扣除一致",ROUND(IF('附表5-扣除项目统计表'!$D$77="计算扣除",((SUM(K7)-SUM(K8))+(SUM(K9)-SUM(K16)))*10%,((SUM(K7)-SUM(K8))+(SUM(K9)-SUM(K16)))*5%),2),"请准确填写普通住宅扣除金额。")</f>
        <v>13953064.27</v>
      </c>
      <c r="L19" s="441">
        <f>IF(G19="与加计扣除一致",ROUND(IF('附表5-扣除项目统计表'!$D$77="计算扣除",((SUM(L7)-SUM(L8))+(SUM(L9)-SUM(L16)))*10%,((SUM(L7)-SUM(L8))+(SUM(L9)-SUM(L16)))*5%),2),"请准确填写非普通住宅扣除金额。")</f>
        <v>0</v>
      </c>
      <c r="M19" s="441">
        <f>IF(G19="与加计扣除一致",ROUND(IF('附表5-扣除项目统计表'!$D$77="计算扣除",((SUM(M7)-SUM(M8))+(SUM(M9)-SUM(M16)))*10%,((SUM(M7)-SUM(M8))+(SUM(M9)-SUM(M16)))*5%),2),"请准确填写其他类型房地产扣除金额。")</f>
        <v>0</v>
      </c>
      <c r="N19" s="441">
        <f t="shared" si="4"/>
        <v>13953064.27</v>
      </c>
    </row>
    <row r="20" s="367" customFormat="1" ht="27.95" customHeight="1" spans="1:14">
      <c r="A20" s="442" t="s">
        <v>210</v>
      </c>
      <c r="B20" s="437" t="s">
        <v>287</v>
      </c>
      <c r="C20" s="446"/>
      <c r="D20" s="446"/>
      <c r="E20" s="446"/>
      <c r="F20" s="446"/>
      <c r="G20" s="447"/>
      <c r="H20" s="447"/>
      <c r="I20" s="440"/>
      <c r="J20" s="440"/>
      <c r="K20" s="441">
        <f>SUM(K21:K25)</f>
        <v>849325.62</v>
      </c>
      <c r="L20" s="441">
        <f>SUM(L21:L25)</f>
        <v>0</v>
      </c>
      <c r="M20" s="441">
        <f>SUM(M21:M25)</f>
        <v>0</v>
      </c>
      <c r="N20" s="441">
        <f t="shared" si="4"/>
        <v>849325.62</v>
      </c>
    </row>
    <row r="21" s="367" customFormat="1" ht="27.95" customHeight="1" spans="1:14">
      <c r="A21" s="445" t="s">
        <v>212</v>
      </c>
      <c r="B21" s="437" t="s">
        <v>288</v>
      </c>
      <c r="C21" s="446"/>
      <c r="D21" s="446"/>
      <c r="E21" s="446"/>
      <c r="F21" s="446"/>
      <c r="G21" s="447"/>
      <c r="H21" s="447"/>
      <c r="I21" s="440"/>
      <c r="J21" s="440"/>
      <c r="K21" s="441">
        <f>ROUND(SUM('附表5-扣除项目统计表'!E80),2)</f>
        <v>0</v>
      </c>
      <c r="L21" s="441">
        <f>ROUND(SUM('附表5-扣除项目统计表'!F80),2)</f>
        <v>0</v>
      </c>
      <c r="M21" s="441">
        <f>ROUND(SUM('附表5-扣除项目统计表'!G80),2)</f>
        <v>0</v>
      </c>
      <c r="N21" s="441">
        <f t="shared" si="4"/>
        <v>0</v>
      </c>
    </row>
    <row r="22" s="367" customFormat="1" ht="27.95" customHeight="1" spans="1:14">
      <c r="A22" s="445" t="s">
        <v>213</v>
      </c>
      <c r="B22" s="437" t="s">
        <v>289</v>
      </c>
      <c r="C22" s="446"/>
      <c r="D22" s="446"/>
      <c r="E22" s="446"/>
      <c r="F22" s="446"/>
      <c r="G22" s="447"/>
      <c r="H22" s="447"/>
      <c r="I22" s="440"/>
      <c r="J22" s="440"/>
      <c r="K22" s="441">
        <f>ROUND(SUM('附表5-扣除项目统计表'!E81),2)</f>
        <v>426590.26</v>
      </c>
      <c r="L22" s="441">
        <f>ROUND(SUM('附表5-扣除项目统计表'!F81),2)</f>
        <v>0</v>
      </c>
      <c r="M22" s="441">
        <f>ROUND(SUM('附表5-扣除项目统计表'!G81),2)</f>
        <v>0</v>
      </c>
      <c r="N22" s="441">
        <f t="shared" si="4"/>
        <v>426590.26</v>
      </c>
    </row>
    <row r="23" s="367" customFormat="1" ht="27.95" customHeight="1" spans="1:14">
      <c r="A23" s="445" t="s">
        <v>214</v>
      </c>
      <c r="B23" s="437" t="s">
        <v>290</v>
      </c>
      <c r="C23" s="446"/>
      <c r="D23" s="446"/>
      <c r="E23" s="446"/>
      <c r="F23" s="446"/>
      <c r="G23" s="447"/>
      <c r="H23" s="447"/>
      <c r="I23" s="440"/>
      <c r="J23" s="440"/>
      <c r="K23" s="441">
        <f>ROUND(SUM('附表5-扣除项目统计表'!E82),2)</f>
        <v>182824.3</v>
      </c>
      <c r="L23" s="441">
        <f>ROUND(SUM('附表5-扣除项目统计表'!F82),2)</f>
        <v>0</v>
      </c>
      <c r="M23" s="441">
        <f>ROUND(SUM('附表5-扣除项目统计表'!G82),2)</f>
        <v>0</v>
      </c>
      <c r="N23" s="441">
        <f t="shared" si="4"/>
        <v>182824.3</v>
      </c>
    </row>
    <row r="24" s="367" customFormat="1" ht="27.95" customHeight="1" spans="1:14">
      <c r="A24" s="445" t="s">
        <v>291</v>
      </c>
      <c r="B24" s="437" t="s">
        <v>292</v>
      </c>
      <c r="C24" s="446"/>
      <c r="D24" s="446"/>
      <c r="E24" s="446"/>
      <c r="F24" s="446"/>
      <c r="G24" s="447"/>
      <c r="H24" s="447"/>
      <c r="I24" s="440"/>
      <c r="J24" s="440"/>
      <c r="K24" s="441">
        <f>ROUND(SUM('附表5-扣除项目统计表'!E83),2)</f>
        <v>121883.59</v>
      </c>
      <c r="L24" s="441">
        <f>ROUND(SUM('附表5-扣除项目统计表'!F83),2)</f>
        <v>0</v>
      </c>
      <c r="M24" s="441">
        <f>ROUND(SUM('附表5-扣除项目统计表'!G83),2)</f>
        <v>0</v>
      </c>
      <c r="N24" s="441">
        <f t="shared" si="4"/>
        <v>121883.59</v>
      </c>
    </row>
    <row r="25" s="367" customFormat="1" ht="27.95" customHeight="1" spans="1:14">
      <c r="A25" s="445" t="s">
        <v>293</v>
      </c>
      <c r="B25" s="437" t="s">
        <v>294</v>
      </c>
      <c r="C25" s="446"/>
      <c r="D25" s="446"/>
      <c r="E25" s="446"/>
      <c r="F25" s="446"/>
      <c r="G25" s="447"/>
      <c r="H25" s="447"/>
      <c r="I25" s="440"/>
      <c r="J25" s="440"/>
      <c r="K25" s="441">
        <f>ROUND(SUM('附表5-扣除项目统计表'!E84),2)</f>
        <v>118027.47</v>
      </c>
      <c r="L25" s="441">
        <f>ROUND(SUM('附表5-扣除项目统计表'!F84),2)</f>
        <v>0</v>
      </c>
      <c r="M25" s="441">
        <f>ROUND(SUM('附表5-扣除项目统计表'!G84),2)</f>
        <v>0</v>
      </c>
      <c r="N25" s="441">
        <f t="shared" si="4"/>
        <v>118027.47</v>
      </c>
    </row>
    <row r="26" s="367" customFormat="1" ht="27.95" customHeight="1" spans="1:14">
      <c r="A26" s="442" t="s">
        <v>215</v>
      </c>
      <c r="B26" s="437" t="s">
        <v>295</v>
      </c>
      <c r="C26" s="438">
        <f>'附表5-扣除项目统计表'!E85+'附表5-扣除项目统计表'!I85</f>
        <v>27975591.944</v>
      </c>
      <c r="D26" s="438">
        <f>'附表5-扣除项目统计表'!F85+'附表5-扣除项目统计表'!J85</f>
        <v>0</v>
      </c>
      <c r="E26" s="438">
        <f>'附表5-扣除项目统计表'!G85+'附表5-扣除项目统计表'!K85</f>
        <v>1738536.594</v>
      </c>
      <c r="F26" s="438">
        <f>SUM(C26:E26)</f>
        <v>29714128.538</v>
      </c>
      <c r="G26" s="447"/>
      <c r="H26" s="447"/>
      <c r="I26" s="440"/>
      <c r="J26" s="440"/>
      <c r="K26" s="441">
        <f>ROUND((SUM(K7)-SUM(K8)+SUM(K9)-SUM(K16))*20%,2)</f>
        <v>27906128.55</v>
      </c>
      <c r="L26" s="441">
        <f>ROUND((SUM(L7)-SUM(L8)+SUM(L9)-SUM(L16))*20%,2)</f>
        <v>0</v>
      </c>
      <c r="M26" s="441">
        <f>ROUND((SUM(M7)-SUM(M8)+SUM(M9)-SUM(M16))*20%,2)</f>
        <v>0</v>
      </c>
      <c r="N26" s="441">
        <f t="shared" si="4"/>
        <v>27906128.55</v>
      </c>
    </row>
    <row r="27" s="367" customFormat="1" ht="27.95" customHeight="1" spans="1:14">
      <c r="A27" s="442" t="s">
        <v>216</v>
      </c>
      <c r="B27" s="437" t="s">
        <v>296</v>
      </c>
      <c r="C27" s="438">
        <f>SUM('附表5-扣除项目统计表'!E86)+SUM('附表5-扣除项目统计表'!I86)</f>
        <v>0</v>
      </c>
      <c r="D27" s="438">
        <f>SUM('附表5-扣除项目统计表'!F86)+SUM('附表5-扣除项目统计表'!J86)</f>
        <v>0</v>
      </c>
      <c r="E27" s="438">
        <f>SUM('附表5-扣除项目统计表'!G86)+SUM('附表5-扣除项目统计表'!K86)</f>
        <v>0</v>
      </c>
      <c r="F27" s="438">
        <f>SUM(C27:E27)</f>
        <v>0</v>
      </c>
      <c r="G27" s="443" t="s">
        <v>282</v>
      </c>
      <c r="H27" s="444">
        <f>IF(OR($G27="可售建筑面积法",$G27="可售建筑面积法（二分法）"),'附表1-面积统计表'!$F$32,IF($G27="其他合理方法","请填写","请选择分摊方法"))</f>
        <v>0.997517</v>
      </c>
      <c r="I27" s="444" t="str">
        <f>IF($G27="可售建筑面积法（二分法）",IF('附表1-面积统计表'!$D$33+'附表1-面积统计表'!$D$34=0,"",ROUND(('附表1-面积统计表'!$E$33+'附表1-面积统计表'!$E$34)/('附表1-面积统计表'!$D$33+'附表1-面积统计表'!$D$34),6)),IF($G27="可售建筑面积法",'附表1-面积统计表'!$F$33,IF($G27="其他合理方法","请填写","请选择分摊方法")))</f>
        <v/>
      </c>
      <c r="J27" s="444">
        <f>IF($G27="可售建筑面积法（二分法）",IF('附表1-面积统计表'!$D$33+'附表1-面积统计表'!$D$34=0,"",ROUND(('附表1-面积统计表'!$E$33+'附表1-面积统计表'!$E$34)/('附表1-面积统计表'!$D$33+'附表1-面积统计表'!$D$34),6)),IF($G27="可售建筑面积法",'附表1-面积统计表'!$F$34,IF($G27="其他合理方法","请填写","请选择分摊方法")))</f>
        <v>0</v>
      </c>
      <c r="K27" s="441">
        <f>IF(AND(H27&lt;=1,H27&gt;=0),ROUND(C27*H27,2),"请准确填写扣除比例")</f>
        <v>0</v>
      </c>
      <c r="L27" s="441" t="str">
        <f>IF(AND(I27&lt;=1,I27&gt;=0),ROUND(D27*I27,2),"请准确填写扣除比例")</f>
        <v>请准确填写扣除比例</v>
      </c>
      <c r="M27" s="441">
        <f>IF(AND(J27&lt;=1,J27&gt;=0),ROUND(E27*J27,2),"请准确填写扣除比例")</f>
        <v>0</v>
      </c>
      <c r="N27" s="441">
        <f t="shared" si="4"/>
        <v>0</v>
      </c>
    </row>
    <row r="28" spans="1:14">
      <c r="A28" s="448"/>
      <c r="B28" s="449"/>
      <c r="C28" s="450"/>
      <c r="D28" s="450"/>
      <c r="E28" s="450"/>
      <c r="F28" s="450"/>
      <c r="G28" s="449"/>
      <c r="H28" s="451"/>
      <c r="I28" s="451"/>
      <c r="J28" s="451"/>
      <c r="K28" s="416"/>
      <c r="L28" s="416"/>
      <c r="M28" s="416"/>
      <c r="N28" s="416"/>
    </row>
    <row r="29" spans="1:14">
      <c r="A29" s="448"/>
      <c r="B29" s="449"/>
      <c r="C29" s="450"/>
      <c r="D29" s="450"/>
      <c r="E29" s="450"/>
      <c r="F29" s="450"/>
      <c r="G29" s="449"/>
      <c r="H29" s="451"/>
      <c r="I29" s="451"/>
      <c r="J29" s="451"/>
      <c r="K29" s="416"/>
      <c r="L29" s="416"/>
      <c r="M29" s="416"/>
      <c r="N29" s="416"/>
    </row>
    <row r="30" spans="1:14">
      <c r="K30" s="416"/>
      <c r="L30" s="416"/>
      <c r="M30" s="416"/>
      <c r="N30" s="416"/>
    </row>
    <row r="31" spans="1:14">
      <c r="K31" s="416"/>
      <c r="L31" s="416"/>
      <c r="M31" s="416"/>
      <c r="N31" s="416"/>
    </row>
    <row r="34" s="415" customFormat="1" spans="1:10">
      <c r="A34" s="452"/>
      <c r="B34" s="453"/>
      <c r="C34" s="454"/>
      <c r="D34" s="454"/>
      <c r="E34" s="454"/>
      <c r="F34" s="454"/>
      <c r="G34" s="455"/>
      <c r="H34" s="456"/>
      <c r="I34" s="456"/>
      <c r="J34" s="456"/>
    </row>
    <row r="35" s="415" customFormat="1" spans="1:10">
      <c r="B35" s="457"/>
      <c r="C35" s="458"/>
      <c r="D35" s="458"/>
      <c r="E35" s="458"/>
      <c r="F35" s="458"/>
      <c r="G35" s="455"/>
      <c r="H35" s="456"/>
      <c r="I35" s="456"/>
      <c r="J35" s="456"/>
    </row>
    <row r="36" s="415" customFormat="1" spans="1:10">
      <c r="B36" s="457"/>
      <c r="C36" s="458"/>
      <c r="D36" s="458"/>
      <c r="E36" s="458"/>
      <c r="F36" s="458"/>
      <c r="G36" s="455"/>
      <c r="H36" s="456"/>
      <c r="I36" s="456"/>
      <c r="J36" s="456"/>
    </row>
  </sheetData>
  <mergeCells count="7">
    <mergeCell ref="A1:N1"/>
    <mergeCell ref="A2:N2"/>
    <mergeCell ref="C3:F3"/>
    <mergeCell ref="G3:J3"/>
    <mergeCell ref="K3:N3"/>
    <mergeCell ref="A3:A5"/>
    <mergeCell ref="B3:B5"/>
  </mergeCells>
  <dataValidations count="4">
    <dataValidation allowBlank="1" showInputMessage="1" showErrorMessage="1" sqref="F6:G6 F7:F19 F26:F27"/>
    <dataValidation type="list" allowBlank="1" showInputMessage="1" showErrorMessage="1" sqref="G18 G27 G7:G8 G10:G16">
      <formula1>IF(土地增值税税源明细表!$H$6="三分法",数据对照表!$AB$2:$AB$3,数据对照表!$AC$2:$AC$4)</formula1>
    </dataValidation>
    <dataValidation type="list" allowBlank="1" showInputMessage="1" showErrorMessage="1" sqref="G19">
      <formula1>OFFSET(数据对照表!$AD$2,,,COUNTA(数据对照表!AD:AD)-1,1)</formula1>
    </dataValidation>
    <dataValidation type="list" allowBlank="1" showInputMessage="1" showErrorMessage="1" sqref="G20:H26">
      <formula1>"建筑面积法,其他合理方法"</formula1>
    </dataValidation>
  </dataValidations>
  <printOptions horizontalCentered="1"/>
  <pageMargins left="0.747916666666667" right="0.747916666666667" top="0.984027777777778" bottom="0.984027777777778" header="0.511805555555556" footer="0.511805555555556"/>
  <pageSetup paperSize="9" scale="57" fitToHeight="0" orientation="landscape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I14"/>
  <sheetViews>
    <sheetView zoomScale="115" zoomScaleNormal="115" workbookViewId="0">
      <selection activeCell="G7" sqref="G7"/>
    </sheetView>
  </sheetViews>
  <sheetFormatPr defaultColWidth="8.88" defaultRowHeight="15.65"/>
  <cols>
    <col min="1" max="1" width="5" style="394" customWidth="1"/>
    <col min="2" max="2" width="29.27" style="395" customWidth="1"/>
    <col min="3" max="3" width="8.5" style="396" customWidth="1"/>
    <col min="4" max="4" width="20.13" style="397" customWidth="1"/>
    <col min="5" max="5" width="21.13" style="397" customWidth="1"/>
    <col min="6" max="6" width="19" style="397" customWidth="1"/>
    <col min="7" max="7" width="21.88" style="397" customWidth="1"/>
    <col min="8" max="8" width="20.13" style="397" customWidth="1"/>
    <col min="9" max="9" width="16" customWidth="1"/>
  </cols>
  <sheetData>
    <row r="1" ht="20.65" spans="1:9">
      <c r="A1" s="135" t="s">
        <v>297</v>
      </c>
      <c r="B1" s="135"/>
      <c r="C1" s="135"/>
      <c r="D1" s="135"/>
      <c r="E1" s="135"/>
      <c r="F1" s="135"/>
      <c r="G1" s="135"/>
      <c r="H1" s="135"/>
      <c r="I1" s="135"/>
    </row>
    <row r="2" ht="11.85" spans="1:9">
      <c r="A2" s="398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项目编码：Z65280120210001          项目名称：沁春锦苑三期          金额单位:人民币元(列至角分)</v>
      </c>
      <c r="B2" s="398"/>
      <c r="C2" s="398"/>
      <c r="D2" s="398"/>
      <c r="E2" s="398"/>
      <c r="F2" s="398"/>
      <c r="G2" s="398"/>
      <c r="H2" s="398"/>
      <c r="I2" s="398"/>
    </row>
    <row r="3" ht="35.7" spans="1:9">
      <c r="A3" s="399" t="s">
        <v>38</v>
      </c>
      <c r="B3" s="400" t="s">
        <v>11</v>
      </c>
      <c r="C3" s="400" t="s">
        <v>298</v>
      </c>
      <c r="D3" s="401" t="s">
        <v>13</v>
      </c>
      <c r="E3" s="402" t="s">
        <v>299</v>
      </c>
      <c r="F3" s="402" t="s">
        <v>242</v>
      </c>
      <c r="G3" s="402" t="s">
        <v>244</v>
      </c>
      <c r="H3" s="400" t="s">
        <v>300</v>
      </c>
      <c r="I3" s="400" t="s">
        <v>301</v>
      </c>
    </row>
    <row r="4" ht="11.9" spans="1:9">
      <c r="A4" s="399"/>
      <c r="B4" s="572" t="s">
        <v>43</v>
      </c>
      <c r="C4" s="572" t="s">
        <v>81</v>
      </c>
      <c r="D4" s="572" t="s">
        <v>84</v>
      </c>
      <c r="E4" s="572" t="s">
        <v>87</v>
      </c>
      <c r="F4" s="572" t="s">
        <v>92</v>
      </c>
      <c r="G4" s="572" t="s">
        <v>95</v>
      </c>
      <c r="H4" s="572" t="s">
        <v>98</v>
      </c>
      <c r="I4" s="572" t="s">
        <v>101</v>
      </c>
    </row>
    <row r="5" ht="11.9" spans="1:9">
      <c r="A5" s="404">
        <v>1</v>
      </c>
      <c r="B5" s="405" t="s">
        <v>12</v>
      </c>
      <c r="C5" s="406" t="s">
        <v>16</v>
      </c>
      <c r="D5" s="407" t="str">
        <f>IF(清算项目基本情况表!S6="","",清算项目基本情况表!S6)</f>
        <v>Z65280120210001</v>
      </c>
      <c r="E5" s="406">
        <v>35429.51</v>
      </c>
      <c r="F5" s="406">
        <v>64074.09</v>
      </c>
      <c r="G5" s="406">
        <v>53396.65</v>
      </c>
      <c r="H5" s="408">
        <v>3409.98</v>
      </c>
      <c r="I5" s="409" t="s">
        <v>302</v>
      </c>
    </row>
    <row r="6" ht="11.9" spans="1:9">
      <c r="A6" s="404" t="s">
        <v>81</v>
      </c>
      <c r="B6" s="405" t="s">
        <v>303</v>
      </c>
      <c r="C6" s="406" t="s">
        <v>16</v>
      </c>
      <c r="D6" s="407" t="s">
        <v>304</v>
      </c>
      <c r="E6" s="406">
        <v>40521.01</v>
      </c>
      <c r="F6" s="406">
        <v>54544.16</v>
      </c>
      <c r="G6" s="406">
        <v>54463.47</v>
      </c>
      <c r="H6" s="408">
        <v>655.35</v>
      </c>
      <c r="I6" s="409"/>
    </row>
    <row r="7" ht="11.9" spans="1:9">
      <c r="A7" s="404" t="s">
        <v>84</v>
      </c>
      <c r="B7" s="405" t="s">
        <v>305</v>
      </c>
      <c r="C7" s="406" t="s">
        <v>16</v>
      </c>
      <c r="D7" s="407" t="s">
        <v>306</v>
      </c>
      <c r="E7" s="406">
        <v>37660.54</v>
      </c>
      <c r="F7" s="406">
        <v>53048.66</v>
      </c>
      <c r="G7" s="406">
        <v>53009.86</v>
      </c>
      <c r="H7" s="408">
        <v>1901.66</v>
      </c>
      <c r="I7" s="409"/>
    </row>
    <row r="8" ht="11.85" spans="1:9">
      <c r="A8" s="8">
        <v>4</v>
      </c>
      <c r="B8" s="9"/>
      <c r="C8" s="410"/>
      <c r="D8" s="10"/>
      <c r="E8" s="410"/>
      <c r="F8" s="410"/>
      <c r="G8" s="410"/>
      <c r="H8" s="410"/>
      <c r="I8" s="411"/>
    </row>
    <row r="9" ht="11.85" spans="1:9">
      <c r="A9" s="8">
        <v>5</v>
      </c>
      <c r="B9" s="9"/>
      <c r="C9" s="410"/>
      <c r="D9" s="10"/>
      <c r="E9" s="410"/>
      <c r="F9" s="410"/>
      <c r="G9" s="410"/>
      <c r="H9" s="410"/>
      <c r="I9" s="411"/>
    </row>
    <row r="10" ht="11.85" spans="1:9">
      <c r="A10" s="8">
        <v>6</v>
      </c>
      <c r="B10" s="9"/>
      <c r="C10" s="410"/>
      <c r="D10" s="10"/>
      <c r="E10" s="410"/>
      <c r="F10" s="410"/>
      <c r="G10" s="410"/>
      <c r="H10" s="410"/>
      <c r="I10" s="411"/>
    </row>
    <row r="11" ht="11.85" spans="1:9">
      <c r="A11" s="8">
        <v>7</v>
      </c>
      <c r="B11" s="9"/>
      <c r="C11" s="410"/>
      <c r="D11" s="10"/>
      <c r="E11" s="410"/>
      <c r="F11" s="410"/>
      <c r="G11" s="410"/>
      <c r="H11" s="410"/>
      <c r="I11" s="411"/>
    </row>
    <row r="12" ht="11.85" spans="1:9">
      <c r="A12" s="8">
        <v>8</v>
      </c>
      <c r="B12" s="9"/>
      <c r="C12" s="410"/>
      <c r="D12" s="10"/>
      <c r="E12" s="410"/>
      <c r="F12" s="410"/>
      <c r="G12" s="410"/>
      <c r="H12" s="410"/>
      <c r="I12" s="411"/>
    </row>
    <row r="13" ht="11.85" spans="1:9">
      <c r="A13" s="8">
        <v>9</v>
      </c>
      <c r="B13" s="9"/>
      <c r="C13" s="410"/>
      <c r="D13" s="10"/>
      <c r="E13" s="410"/>
      <c r="F13" s="410"/>
      <c r="G13" s="410"/>
      <c r="H13" s="410"/>
      <c r="I13" s="411"/>
    </row>
    <row r="14" ht="11.85" spans="1:9">
      <c r="A14" s="8">
        <v>10</v>
      </c>
      <c r="B14" s="9"/>
      <c r="C14" s="410"/>
      <c r="D14" s="10"/>
      <c r="E14" s="410"/>
      <c r="F14" s="410"/>
      <c r="G14" s="410"/>
      <c r="H14" s="410"/>
      <c r="I14" s="411"/>
    </row>
  </sheetData>
  <mergeCells count="3">
    <mergeCell ref="A1:I1"/>
    <mergeCell ref="A2:I2"/>
    <mergeCell ref="A3:A4"/>
  </mergeCells>
  <dataValidations count="1">
    <dataValidation type="list" allowBlank="1" showInputMessage="1" showErrorMessage="1" sqref="C1:C2 C5:C1048576">
      <formula1>"是,否"</formula1>
    </dataValidation>
  </dataValidations>
  <pageMargins left="0.747916666666667" right="0.747916666666667" top="0.984027777777778" bottom="0.984027777777778" header="0.511805555555556" footer="0.511805555555556"/>
  <pageSetup paperSize="9" scale="78" fitToHeight="0" orientation="landscape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M87"/>
  <sheetViews>
    <sheetView zoomScale="90" zoomScaleNormal="90" topLeftCell="B67" workbookViewId="0">
      <selection activeCell="F81" sqref="F81"/>
    </sheetView>
  </sheetViews>
  <sheetFormatPr defaultColWidth="3.63" defaultRowHeight="15.65"/>
  <cols>
    <col min="1" max="2" width="3.63" style="51"/>
    <col min="3" max="3" width="10.38" style="51" customWidth="1"/>
    <col min="4" max="4" width="16.88" style="51" customWidth="1"/>
    <col min="5" max="5" width="21.13" style="371" customWidth="1"/>
    <col min="6" max="6" width="20.63" style="371" customWidth="1"/>
    <col min="7" max="7" width="22.63" style="371" customWidth="1"/>
    <col min="8" max="8" width="19.55" style="371" customWidth="1"/>
    <col min="9" max="11" width="23.38" style="371" customWidth="1"/>
    <col min="12" max="13" width="17.13" style="371" customWidth="1"/>
  </cols>
  <sheetData>
    <row r="1" s="367" customFormat="1" ht="20.65" spans="1:13">
      <c r="A1" s="372" t="s">
        <v>307</v>
      </c>
      <c r="B1" s="372"/>
      <c r="C1" s="372"/>
      <c r="D1" s="372"/>
      <c r="E1" s="373"/>
      <c r="F1" s="373"/>
      <c r="G1" s="373"/>
      <c r="H1" s="373"/>
      <c r="I1" s="373"/>
      <c r="J1" s="373"/>
      <c r="K1" s="373"/>
      <c r="L1" s="373"/>
      <c r="M1" s="373"/>
    </row>
    <row r="2" s="367" customFormat="1" ht="18.75" customHeight="1" spans="1:13">
      <c r="A2" s="374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项目编码：Z65280120210001          项目名称：沁春锦苑三期          金额单位:人民币元(列至角分)</v>
      </c>
      <c r="B2" s="374"/>
      <c r="C2" s="374"/>
      <c r="D2" s="374"/>
      <c r="E2" s="375"/>
      <c r="F2" s="375"/>
      <c r="G2" s="375"/>
      <c r="H2" s="375"/>
      <c r="I2" s="375"/>
      <c r="J2" s="375"/>
      <c r="K2" s="375"/>
      <c r="L2" s="375"/>
      <c r="M2" s="375"/>
    </row>
    <row r="3" s="368" customFormat="1" ht="24" customHeight="1" spans="1:13">
      <c r="A3" s="376" t="s">
        <v>38</v>
      </c>
      <c r="B3" s="377" t="s">
        <v>271</v>
      </c>
      <c r="C3" s="377"/>
      <c r="D3" s="377"/>
      <c r="E3" s="378" t="s">
        <v>308</v>
      </c>
      <c r="F3" s="378"/>
      <c r="G3" s="378"/>
      <c r="H3" s="378"/>
      <c r="I3" s="379" t="s">
        <v>309</v>
      </c>
      <c r="J3" s="380"/>
      <c r="K3" s="380"/>
      <c r="L3" s="381"/>
      <c r="M3" s="382" t="s">
        <v>138</v>
      </c>
    </row>
    <row r="4" s="369" customFormat="1" ht="24" customHeight="1" spans="1:13">
      <c r="A4" s="383"/>
      <c r="B4" s="377"/>
      <c r="C4" s="377"/>
      <c r="D4" s="377"/>
      <c r="E4" s="382" t="s">
        <v>183</v>
      </c>
      <c r="F4" s="382" t="s">
        <v>184</v>
      </c>
      <c r="G4" s="382" t="s">
        <v>185</v>
      </c>
      <c r="H4" s="382" t="s">
        <v>268</v>
      </c>
      <c r="I4" s="382" t="s">
        <v>183</v>
      </c>
      <c r="J4" s="382" t="s">
        <v>184</v>
      </c>
      <c r="K4" s="382" t="s">
        <v>185</v>
      </c>
      <c r="L4" s="382" t="s">
        <v>268</v>
      </c>
      <c r="M4" s="382"/>
    </row>
    <row r="5" s="370" customFormat="1" ht="24" customHeight="1" spans="1:13">
      <c r="A5" s="384"/>
      <c r="B5" s="377"/>
      <c r="C5" s="377"/>
      <c r="D5" s="377"/>
      <c r="E5" s="573" t="s">
        <v>43</v>
      </c>
      <c r="F5" s="573" t="s">
        <v>81</v>
      </c>
      <c r="G5" s="573" t="s">
        <v>84</v>
      </c>
      <c r="H5" s="573" t="s">
        <v>269</v>
      </c>
      <c r="I5" s="573" t="s">
        <v>92</v>
      </c>
      <c r="J5" s="574" t="s">
        <v>95</v>
      </c>
      <c r="K5" s="573" t="s">
        <v>98</v>
      </c>
      <c r="L5" s="573" t="s">
        <v>310</v>
      </c>
      <c r="M5" s="573" t="s">
        <v>311</v>
      </c>
    </row>
    <row r="6" s="367" customFormat="1" ht="24" customHeight="1" spans="1:13">
      <c r="A6" s="83">
        <v>1</v>
      </c>
      <c r="B6" s="76" t="str">
        <f>数据对照表!B1</f>
        <v>取得土地使用权所支付的金额</v>
      </c>
      <c r="C6" s="76"/>
      <c r="D6" s="76"/>
      <c r="E6" s="385">
        <f>SUMIFS('附表7-扣除项目明细采集底稿'!W:W,'附表7-扣除项目明细采集底稿'!D:D,数据对照表!B1,'附表7-扣除项目明细采集底稿'!V:V,"直接归集成本费用")</f>
        <v>0</v>
      </c>
      <c r="F6" s="385">
        <f>SUMIFS('附表7-扣除项目明细采集底稿'!X:X,'附表7-扣除项目明细采集底稿'!D:D,数据对照表!B1,'附表7-扣除项目明细采集底稿'!V:V,"直接归集成本费用")</f>
        <v>0</v>
      </c>
      <c r="G6" s="385">
        <f>SUMIFS('附表7-扣除项目明细采集底稿'!Y:Y,'附表7-扣除项目明细采集底稿'!D:D,数据对照表!B1,'附表7-扣除项目明细采集底稿'!V:V,"直接归集成本费用")</f>
        <v>0</v>
      </c>
      <c r="H6" s="386">
        <f t="shared" ref="H6:H20" si="0">SUM(E6:G6)</f>
        <v>0</v>
      </c>
      <c r="I6" s="385">
        <f>SUMIFS('附表7-扣除项目明细采集底稿'!W:W,'附表7-扣除项目明细采集底稿'!D:D,数据对照表!B1,'附表7-扣除项目明细采集底稿'!V:V,"共同成本费用")</f>
        <v>0</v>
      </c>
      <c r="J6" s="385">
        <f>SUMIFS('附表7-扣除项目明细采集底稿'!X:X,'附表7-扣除项目明细采集底稿'!D:D,数据对照表!B1,'附表7-扣除项目明细采集底稿'!V:V,"共同成本费用")</f>
        <v>0</v>
      </c>
      <c r="K6" s="385">
        <f>SUMIFS('附表7-扣除项目明细采集底稿'!Y:Y,'附表7-扣除项目明细采集底稿'!D:D,数据对照表!B1,'附表7-扣除项目明细采集底稿'!V:V,"共同成本费用")</f>
        <v>0</v>
      </c>
      <c r="L6" s="386">
        <f t="shared" ref="L6:L20" si="1">SUM(I6:K6)</f>
        <v>0</v>
      </c>
      <c r="M6" s="386">
        <f t="shared" ref="M6:M20" si="2">H6+L6</f>
        <v>0</v>
      </c>
    </row>
    <row r="7" s="367" customFormat="1" ht="24" customHeight="1" spans="1:13">
      <c r="A7" s="83">
        <v>2</v>
      </c>
      <c r="B7" s="83" t="s">
        <v>312</v>
      </c>
      <c r="C7" s="387" t="str">
        <f>数据对照表!B2</f>
        <v>支付的土地出让金额</v>
      </c>
      <c r="D7" s="387"/>
      <c r="E7" s="385">
        <f>SUMIFS('附表7-扣除项目明细采集底稿'!W:W,'附表7-扣除项目明细采集底稿'!E:E,数据对照表!B2,'附表7-扣除项目明细采集底稿'!V:V,"直接归集成本费用")</f>
        <v>0</v>
      </c>
      <c r="F7" s="385">
        <f>SUMIFS('附表7-扣除项目明细采集底稿'!X:X,'附表7-扣除项目明细采集底稿'!E:E,数据对照表!B2,'附表7-扣除项目明细采集底稿'!V:V,"直接归集成本费用")</f>
        <v>0</v>
      </c>
      <c r="G7" s="385">
        <f>SUMIFS('附表7-扣除项目明细采集底稿'!Y:Y,'附表7-扣除项目明细采集底稿'!E:E,数据对照表!B2,'附表7-扣除项目明细采集底稿'!V:V,"直接归集成本费用")</f>
        <v>0</v>
      </c>
      <c r="H7" s="386">
        <f t="shared" si="0"/>
        <v>0</v>
      </c>
      <c r="I7" s="385">
        <f>SUMIFS('附表7-扣除项目明细采集底稿'!W:W,'附表7-扣除项目明细采集底稿'!E:E,数据对照表!B2,'附表7-扣除项目明细采集底稿'!V:V,"共同成本费用")</f>
        <v>0</v>
      </c>
      <c r="J7" s="385">
        <f>SUMIFS('附表7-扣除项目明细采集底稿'!X:X,'附表7-扣除项目明细采集底稿'!E:E,数据对照表!B2,'附表7-扣除项目明细采集底稿'!V:V,"共同成本费用")</f>
        <v>0</v>
      </c>
      <c r="K7" s="385">
        <f>SUMIFS('附表7-扣除项目明细采集底稿'!Y:Y,'附表7-扣除项目明细采集底稿'!E:E,数据对照表!B2,'附表7-扣除项目明细采集底稿'!V:V,"共同成本费用")</f>
        <v>0</v>
      </c>
      <c r="L7" s="386">
        <f t="shared" si="1"/>
        <v>0</v>
      </c>
      <c r="M7" s="386">
        <f t="shared" si="2"/>
        <v>0</v>
      </c>
    </row>
    <row r="8" s="367" customFormat="1" ht="24" customHeight="1" spans="1:13">
      <c r="A8" s="83">
        <v>3</v>
      </c>
      <c r="B8" s="83"/>
      <c r="C8" s="387" t="str">
        <f>数据对照表!B3</f>
        <v>支付的地价款金额</v>
      </c>
      <c r="D8" s="387"/>
      <c r="E8" s="385">
        <f>SUMIFS('附表7-扣除项目明细采集底稿'!W:W,'附表7-扣除项目明细采集底稿'!E:E,数据对照表!B3,'附表7-扣除项目明细采集底稿'!V:V,"直接归集成本费用")</f>
        <v>0</v>
      </c>
      <c r="F8" s="385">
        <f>SUMIFS('附表7-扣除项目明细采集底稿'!X:X,'附表7-扣除项目明细采集底稿'!E:E,数据对照表!B3,'附表7-扣除项目明细采集底稿'!V:V,"直接归集成本费用")</f>
        <v>0</v>
      </c>
      <c r="G8" s="385">
        <f>SUMIFS('附表7-扣除项目明细采集底稿'!Y:Y,'附表7-扣除项目明细采集底稿'!E:E,数据对照表!B3,'附表7-扣除项目明细采集底稿'!V:V,"直接归集成本费用")</f>
        <v>0</v>
      </c>
      <c r="H8" s="386">
        <f t="shared" si="0"/>
        <v>0</v>
      </c>
      <c r="I8" s="385">
        <f>SUMIFS('附表7-扣除项目明细采集底稿'!W:W,'附表7-扣除项目明细采集底稿'!E:E,数据对照表!B3,'附表7-扣除项目明细采集底稿'!V:V,"共同成本费用")</f>
        <v>0</v>
      </c>
      <c r="J8" s="385">
        <f>SUMIFS('附表7-扣除项目明细采集底稿'!X:X,'附表7-扣除项目明细采集底稿'!E:E,数据对照表!B3,'附表7-扣除项目明细采集底稿'!V:V,"共同成本费用")</f>
        <v>0</v>
      </c>
      <c r="K8" s="385">
        <f>SUMIFS('附表7-扣除项目明细采集底稿'!Y:Y,'附表7-扣除项目明细采集底稿'!E:E,数据对照表!B3,'附表7-扣除项目明细采集底稿'!V:V,"共同成本费用")</f>
        <v>0</v>
      </c>
      <c r="L8" s="386">
        <f t="shared" si="1"/>
        <v>0</v>
      </c>
      <c r="M8" s="386">
        <f t="shared" si="2"/>
        <v>0</v>
      </c>
    </row>
    <row r="9" s="367" customFormat="1" ht="24" customHeight="1" spans="1:13">
      <c r="A9" s="83">
        <v>4</v>
      </c>
      <c r="B9" s="83"/>
      <c r="C9" s="387" t="str">
        <f>数据对照表!B4</f>
        <v>交纳的有关税费</v>
      </c>
      <c r="D9" s="387"/>
      <c r="E9" s="388">
        <f>SUMIFS('附表7-扣除项目明细采集底稿'!W:W,'附表7-扣除项目明细采集底稿'!E:E,数据对照表!B4,'附表7-扣除项目明细采集底稿'!V:V,"直接归集成本费用")</f>
        <v>0</v>
      </c>
      <c r="F9" s="388">
        <f>SUMIFS('附表7-扣除项目明细采集底稿'!X:X,'附表7-扣除项目明细采集底稿'!E:E,数据对照表!B4,'附表7-扣除项目明细采集底稿'!V:V,"直接归集成本费用")</f>
        <v>0</v>
      </c>
      <c r="G9" s="388">
        <f>SUMIFS('附表7-扣除项目明细采集底稿'!Y:Y,'附表7-扣除项目明细采集底稿'!E:E,数据对照表!B4,'附表7-扣除项目明细采集底稿'!V:V,"直接归集成本费用")</f>
        <v>0</v>
      </c>
      <c r="H9" s="389">
        <f t="shared" si="0"/>
        <v>0</v>
      </c>
      <c r="I9" s="388">
        <f>SUMIFS('附表7-扣除项目明细采集底稿'!W:W,'附表7-扣除项目明细采集底稿'!E:E,数据对照表!B4,'附表7-扣除项目明细采集底稿'!V:V,"共同成本费用")</f>
        <v>0</v>
      </c>
      <c r="J9" s="388">
        <f>SUMIFS('附表7-扣除项目明细采集底稿'!X:X,'附表7-扣除项目明细采集底稿'!E:E,数据对照表!B4,'附表7-扣除项目明细采集底稿'!V:V,"共同成本费用")</f>
        <v>0</v>
      </c>
      <c r="K9" s="388">
        <f>SUMIFS('附表7-扣除项目明细采集底稿'!Y:Y,'附表7-扣除项目明细采集底稿'!E:E,数据对照表!B4,'附表7-扣除项目明细采集底稿'!V:V,"共同成本费用")</f>
        <v>0</v>
      </c>
      <c r="L9" s="386">
        <f t="shared" si="1"/>
        <v>0</v>
      </c>
      <c r="M9" s="386">
        <f t="shared" si="2"/>
        <v>0</v>
      </c>
    </row>
    <row r="10" s="367" customFormat="1" ht="24" customHeight="1" spans="1:13">
      <c r="A10" s="83">
        <v>5</v>
      </c>
      <c r="B10" s="387" t="s">
        <v>195</v>
      </c>
      <c r="C10" s="387"/>
      <c r="D10" s="387"/>
      <c r="E10" s="385">
        <f>SUMIFS('附表7-扣除项目明细采集底稿'!W:W,'附表7-扣除项目明细采集底稿'!D:D,数据对照表!B1,'附表7-扣除项目明细采集底稿'!V:V,"直接归集成本费用",'附表7-扣除项目明细采集底稿'!AB:AB,"不可加计")</f>
        <v>0</v>
      </c>
      <c r="F10" s="385">
        <f>SUMIFS('附表7-扣除项目明细采集底稿'!X:X,'附表7-扣除项目明细采集底稿'!D:D,数据对照表!B1,'附表7-扣除项目明细采集底稿'!V:V,"直接归集成本费用",'附表7-扣除项目明细采集底稿'!AB:AB,"不可加计")</f>
        <v>0</v>
      </c>
      <c r="G10" s="385">
        <f>SUMIFS('附表7-扣除项目明细采集底稿'!Y:Y,'附表7-扣除项目明细采集底稿'!D:D,数据对照表!B1,'附表7-扣除项目明细采集底稿'!V:V,"直接归集成本费用",'附表7-扣除项目明细采集底稿'!AB:AB,"不可加计")</f>
        <v>0</v>
      </c>
      <c r="H10" s="386">
        <f t="shared" si="0"/>
        <v>0</v>
      </c>
      <c r="I10" s="385">
        <f>SUMIFS('附表7-扣除项目明细采集底稿'!W:W,'附表7-扣除项目明细采集底稿'!D:D,数据对照表!B1,'附表7-扣除项目明细采集底稿'!V:V,"共同成本费用",'附表7-扣除项目明细采集底稿'!AB:AB,"不可加计")</f>
        <v>0</v>
      </c>
      <c r="J10" s="385">
        <f>SUMIFS('附表7-扣除项目明细采集底稿'!X:X,'附表7-扣除项目明细采集底稿'!D:D,数据对照表!B1,'附表7-扣除项目明细采集底稿'!V:V,"共同成本费用",'附表7-扣除项目明细采集底稿'!AB:AB,"不可加计")</f>
        <v>0</v>
      </c>
      <c r="K10" s="385">
        <f>SUMIFS('附表7-扣除项目明细采集底稿'!Y:Y,'附表7-扣除项目明细采集底稿'!D:D,数据对照表!B1,'附表7-扣除项目明细采集底稿'!V:V,"共同成本费用",'附表7-扣除项目明细采集底稿'!AB:AB,"不可加计")</f>
        <v>0</v>
      </c>
      <c r="L10" s="386">
        <f t="shared" si="1"/>
        <v>0</v>
      </c>
      <c r="M10" s="386">
        <f t="shared" si="2"/>
        <v>0</v>
      </c>
    </row>
    <row r="11" s="367" customFormat="1" ht="24" customHeight="1" spans="1:13">
      <c r="A11" s="83">
        <v>6</v>
      </c>
      <c r="B11" s="387" t="s">
        <v>313</v>
      </c>
      <c r="C11" s="387"/>
      <c r="D11" s="387"/>
      <c r="E11" s="385">
        <f>SUM(SUMIFS('附表7-扣除项目明细采集底稿'!W:W,'附表7-扣除项目明细采集底稿'!D:D,"土地征用及拆迁补偿费",'附表7-扣除项目明细采集底稿'!V:V,"直接归集成本费用"),SUMIFS('附表7-扣除项目明细采集底稿'!W:W,'附表7-扣除项目明细采集底稿'!D:D,"前期工程费",'附表7-扣除项目明细采集底稿'!V:V,"直接归集成本费用"),SUMIFS('附表7-扣除项目明细采集底稿'!W:W,'附表7-扣除项目明细采集底稿'!D:D,"建筑安装工程费",'附表7-扣除项目明细采集底稿'!V:V,"直接归集成本费用"),SUMIFS('附表7-扣除项目明细采集底稿'!W:W,'附表7-扣除项目明细采集底稿'!D:D,"基础设施费",'附表7-扣除项目明细采集底稿'!V:V,"直接归集成本费用"),SUMIFS('附表7-扣除项目明细采集底稿'!W:W,'附表7-扣除项目明细采集底稿'!D:D,"公共配套设施费",'附表7-扣除项目明细采集底稿'!V:V,"直接归集成本费用"),SUMIFS('附表7-扣除项目明细采集底稿'!W:W,'附表7-扣除项目明细采集底稿'!D:D,"开发间接费用",'附表7-扣除项目明细采集底稿'!V:V,"直接归集成本费用"))</f>
        <v>0</v>
      </c>
      <c r="F11" s="385">
        <f>SUM(SUMIFS('附表7-扣除项目明细采集底稿'!X:X,'附表7-扣除项目明细采集底稿'!D:D,"土地征用及拆迁补偿费",'附表7-扣除项目明细采集底稿'!V:V,"直接归集成本费用"),SUMIFS('附表7-扣除项目明细采集底稿'!X:X,'附表7-扣除项目明细采集底稿'!D:D,"前期工程费",'附表7-扣除项目明细采集底稿'!V:V,"直接归集成本费用"),SUMIFS('附表7-扣除项目明细采集底稿'!X:X,'附表7-扣除项目明细采集底稿'!D:D,"建筑安装工程费",'附表7-扣除项目明细采集底稿'!V:V,"直接归集成本费用"),SUMIFS('附表7-扣除项目明细采集底稿'!X:X,'附表7-扣除项目明细采集底稿'!D:D,"基础设施费",'附表7-扣除项目明细采集底稿'!V:V,"直接归集成本费用"),SUMIFS('附表7-扣除项目明细采集底稿'!X:X,'附表7-扣除项目明细采集底稿'!D:D,"公共配套设施费",'附表7-扣除项目明细采集底稿'!V:V,"直接归集成本费用"),SUMIFS('附表7-扣除项目明细采集底稿'!X:X,'附表7-扣除项目明细采集底稿'!D:D,"开发间接费用",'附表7-扣除项目明细采集底稿'!V:V,"直接归集成本费用"))</f>
        <v>0</v>
      </c>
      <c r="G11" s="385">
        <f>SUM(SUMIFS('附表7-扣除项目明细采集底稿'!Y:Y,'附表7-扣除项目明细采集底稿'!D:D,"土地征用及拆迁补偿费",'附表7-扣除项目明细采集底稿'!V:V,"直接归集成本费用"),SUMIFS('附表7-扣除项目明细采集底稿'!Y:Y,'附表7-扣除项目明细采集底稿'!D:D,"前期工程费",'附表7-扣除项目明细采集底稿'!V:V,"直接归集成本费用"),SUMIFS('附表7-扣除项目明细采集底稿'!Y:Y,'附表7-扣除项目明细采集底稿'!D:D,"建筑安装工程费",'附表7-扣除项目明细采集底稿'!V:V,"直接归集成本费用"),SUMIFS('附表7-扣除项目明细采集底稿'!Y:Y,'附表7-扣除项目明细采集底稿'!D:D,"基础设施费",'附表7-扣除项目明细采集底稿'!V:V,"直接归集成本费用"),SUMIFS('附表7-扣除项目明细采集底稿'!Y:Y,'附表7-扣除项目明细采集底稿'!D:D,"公共配套设施费",'附表7-扣除项目明细采集底稿'!V:V,"直接归集成本费用"),SUMIFS('附表7-扣除项目明细采集底稿'!Y:Y,'附表7-扣除项目明细采集底稿'!D:D,"开发间接费用",'附表7-扣除项目明细采集底稿'!V:V,"直接归集成本费用"))</f>
        <v>0</v>
      </c>
      <c r="H11" s="386">
        <f t="shared" si="0"/>
        <v>0</v>
      </c>
      <c r="I11" s="385">
        <f>SUM(SUMIFS('附表7-扣除项目明细采集底稿'!W:W,'附表7-扣除项目明细采集底稿'!D:D,"土地征用及拆迁补偿费",'附表7-扣除项目明细采集底稿'!V:V,"共同成本费用"),SUMIFS('附表7-扣除项目明细采集底稿'!W:W,'附表7-扣除项目明细采集底稿'!D:D,"前期工程费",'附表7-扣除项目明细采集底稿'!V:V,"共同成本费用"),SUMIFS('附表7-扣除项目明细采集底稿'!W:W,'附表7-扣除项目明细采集底稿'!D:D,"建筑安装工程费",'附表7-扣除项目明细采集底稿'!V:V,"共同成本费用"),SUMIFS('附表7-扣除项目明细采集底稿'!W:W,'附表7-扣除项目明细采集底稿'!D:D,"基础设施费",'附表7-扣除项目明细采集底稿'!V:V,"共同成本费用"),SUMIFS('附表7-扣除项目明细采集底稿'!W:W,'附表7-扣除项目明细采集底稿'!D:D,"公共配套设施费",'附表7-扣除项目明细采集底稿'!V:V,"共同成本费用"),SUMIFS('附表7-扣除项目明细采集底稿'!W:W,'附表7-扣除项目明细采集底稿'!D:D,"开发间接费用",'附表7-扣除项目明细采集底稿'!V:V,"共同成本费用"))</f>
        <v>139877959.72</v>
      </c>
      <c r="J11" s="385">
        <f>SUM(SUMIFS('附表7-扣除项目明细采集底稿'!X:X,'附表7-扣除项目明细采集底稿'!D:D,"土地征用及拆迁补偿费",'附表7-扣除项目明细采集底稿'!V:V,"共同成本费用"),SUMIFS('附表7-扣除项目明细采集底稿'!X:X,'附表7-扣除项目明细采集底稿'!D:D,"前期工程费",'附表7-扣除项目明细采集底稿'!V:V,"共同成本费用"),SUMIFS('附表7-扣除项目明细采集底稿'!X:X,'附表7-扣除项目明细采集底稿'!D:D,"建筑安装工程费",'附表7-扣除项目明细采集底稿'!V:V,"共同成本费用"),SUMIFS('附表7-扣除项目明细采集底稿'!X:X,'附表7-扣除项目明细采集底稿'!D:D,"基础设施费",'附表7-扣除项目明细采集底稿'!V:V,"共同成本费用"),SUMIFS('附表7-扣除项目明细采集底稿'!X:X,'附表7-扣除项目明细采集底稿'!D:D,"公共配套设施费",'附表7-扣除项目明细采集底稿'!V:V,"共同成本费用"),SUMIFS('附表7-扣除项目明细采集底稿'!X:X,'附表7-扣除项目明细采集底稿'!D:D,"开发间接费用",'附表7-扣除项目明细采集底稿'!V:V,"共同成本费用"))</f>
        <v>0</v>
      </c>
      <c r="K11" s="385">
        <f>SUM(SUMIFS('附表7-扣除项目明细采集底稿'!Y:Y,'附表7-扣除项目明细采集底稿'!D:D,"土地征用及拆迁补偿费",'附表7-扣除项目明细采集底稿'!V:V,"共同成本费用"),SUMIFS('附表7-扣除项目明细采集底稿'!Y:Y,'附表7-扣除项目明细采集底稿'!D:D,"前期工程费",'附表7-扣除项目明细采集底稿'!V:V,"共同成本费用"),SUMIFS('附表7-扣除项目明细采集底稿'!Y:Y,'附表7-扣除项目明细采集底稿'!D:D,"建筑安装工程费",'附表7-扣除项目明细采集底稿'!V:V,"共同成本费用"),SUMIFS('附表7-扣除项目明细采集底稿'!Y:Y,'附表7-扣除项目明细采集底稿'!D:D,"基础设施费",'附表7-扣除项目明细采集底稿'!V:V,"共同成本费用"),SUMIFS('附表7-扣除项目明细采集底稿'!Y:Y,'附表7-扣除项目明细采集底稿'!D:D,"公共配套设施费",'附表7-扣除项目明细采集底稿'!V:V,"共同成本费用"),SUMIFS('附表7-扣除项目明细采集底稿'!Y:Y,'附表7-扣除项目明细采集底稿'!D:D,"开发间接费用",'附表7-扣除项目明细采集底稿'!V:V,"共同成本费用"))</f>
        <v>8692682.97</v>
      </c>
      <c r="L11" s="386">
        <f t="shared" si="1"/>
        <v>148570642.69</v>
      </c>
      <c r="M11" s="386">
        <f t="shared" si="2"/>
        <v>148570642.69</v>
      </c>
    </row>
    <row r="12" s="367" customFormat="1" ht="24" customHeight="1" spans="1:13">
      <c r="A12" s="83">
        <v>7</v>
      </c>
      <c r="B12" s="83" t="s">
        <v>312</v>
      </c>
      <c r="C12" s="76" t="str">
        <f>数据对照表!C1</f>
        <v>土地征用及拆迁补偿费</v>
      </c>
      <c r="D12" s="76"/>
      <c r="E12" s="385">
        <f>SUMIFS('附表7-扣除项目明细采集底稿'!W:W,'附表7-扣除项目明细采集底稿'!D:D,数据对照表!C1,'附表7-扣除项目明细采集底稿'!V:V,"直接归集成本费用")</f>
        <v>0</v>
      </c>
      <c r="F12" s="385">
        <f>SUMIFS('附表7-扣除项目明细采集底稿'!X:X,'附表7-扣除项目明细采集底稿'!D:D,数据对照表!C1,'附表7-扣除项目明细采集底稿'!V:V,"直接归集成本费用")</f>
        <v>0</v>
      </c>
      <c r="G12" s="385">
        <f>SUMIFS('附表7-扣除项目明细采集底稿'!Y:Y,'附表7-扣除项目明细采集底稿'!D:D,数据对照表!C1,'附表7-扣除项目明细采集底稿'!V:V,"直接归集成本费用")</f>
        <v>0</v>
      </c>
      <c r="H12" s="386">
        <f t="shared" si="0"/>
        <v>0</v>
      </c>
      <c r="I12" s="385">
        <f>SUMIFS('附表7-扣除项目明细采集底稿'!W:W,'附表7-扣除项目明细采集底稿'!D:D,数据对照表!C1,'附表7-扣除项目明细采集底稿'!V:V,"共同成本费用")</f>
        <v>1274575.09</v>
      </c>
      <c r="J12" s="385">
        <f>SUMIFS('附表7-扣除项目明细采集底稿'!X:X,'附表7-扣除项目明细采集底稿'!D:D,数据对照表!C1,'附表7-扣除项目明细采集底稿'!V:V,"共同成本费用")</f>
        <v>0</v>
      </c>
      <c r="K12" s="385">
        <f>SUMIFS('附表7-扣除项目明细采集底稿'!Y:Y,'附表7-扣除项目明细采集底稿'!D:D,数据对照表!C1,'附表7-扣除项目明细采集底稿'!V:V,"共同成本费用")</f>
        <v>79208.1699999999</v>
      </c>
      <c r="L12" s="386">
        <f t="shared" si="1"/>
        <v>1353783.26</v>
      </c>
      <c r="M12" s="386">
        <f t="shared" si="2"/>
        <v>1353783.26</v>
      </c>
    </row>
    <row r="13" s="367" customFormat="1" ht="24" customHeight="1" spans="1:13">
      <c r="A13" s="83">
        <v>8</v>
      </c>
      <c r="B13" s="83"/>
      <c r="C13" s="83" t="s">
        <v>312</v>
      </c>
      <c r="D13" s="387" t="str">
        <f>数据对照表!C2</f>
        <v>土地征用费用</v>
      </c>
      <c r="E13" s="385">
        <f>SUMIFS('附表7-扣除项目明细采集底稿'!W:W,'附表7-扣除项目明细采集底稿'!E:E,数据对照表!C2,'附表7-扣除项目明细采集底稿'!V:V,"直接归集成本费用")</f>
        <v>0</v>
      </c>
      <c r="F13" s="385">
        <f>SUMIFS('附表7-扣除项目明细采集底稿'!X:X,'附表7-扣除项目明细采集底稿'!E:E,数据对照表!C2,'附表7-扣除项目明细采集底稿'!V:V,"直接归集成本费用")</f>
        <v>0</v>
      </c>
      <c r="G13" s="385">
        <f>SUMIFS('附表7-扣除项目明细采集底稿'!Y:Y,'附表7-扣除项目明细采集底稿'!E:E,数据对照表!C2,'附表7-扣除项目明细采集底稿'!V:V,"直接归集成本费用")</f>
        <v>0</v>
      </c>
      <c r="H13" s="386">
        <f t="shared" si="0"/>
        <v>0</v>
      </c>
      <c r="I13" s="385">
        <f>SUMIFS('附表7-扣除项目明细采集底稿'!W:W,'附表7-扣除项目明细采集底稿'!E:E,数据对照表!C2,'附表7-扣除项目明细采集底稿'!V:V,"共同成本费用")</f>
        <v>1237515.01</v>
      </c>
      <c r="J13" s="385">
        <f>SUMIFS('附表7-扣除项目明细采集底稿'!X:X,'附表7-扣除项目明细采集底稿'!E:E,数据对照表!C2,'附表7-扣除项目明细采集底稿'!V:V,"共同成本费用")</f>
        <v>0</v>
      </c>
      <c r="K13" s="385">
        <f>SUMIFS('附表7-扣除项目明细采集底稿'!Y:Y,'附表7-扣除项目明细采集底稿'!E:E,数据对照表!C2,'附表7-扣除项目明细采集底稿'!V:V,"共同成本费用")</f>
        <v>76905.0799999999</v>
      </c>
      <c r="L13" s="386">
        <f t="shared" si="1"/>
        <v>1314420.09</v>
      </c>
      <c r="M13" s="386">
        <f t="shared" si="2"/>
        <v>1314420.09</v>
      </c>
    </row>
    <row r="14" s="367" customFormat="1" ht="24" customHeight="1" spans="1:13">
      <c r="A14" s="83">
        <v>9</v>
      </c>
      <c r="B14" s="83"/>
      <c r="C14" s="83"/>
      <c r="D14" s="387" t="str">
        <f>数据对照表!C3</f>
        <v>耕地占用税</v>
      </c>
      <c r="E14" s="385">
        <f>SUMIFS('附表7-扣除项目明细采集底稿'!W:W,'附表7-扣除项目明细采集底稿'!E:E,数据对照表!C3,'附表7-扣除项目明细采集底稿'!V:V,"直接归集成本费用")</f>
        <v>0</v>
      </c>
      <c r="F14" s="385">
        <f>SUMIFS('附表7-扣除项目明细采集底稿'!X:X,'附表7-扣除项目明细采集底稿'!E:E,数据对照表!C3,'附表7-扣除项目明细采集底稿'!V:V,"直接归集成本费用")</f>
        <v>0</v>
      </c>
      <c r="G14" s="385">
        <f>SUMIFS('附表7-扣除项目明细采集底稿'!Y:Y,'附表7-扣除项目明细采集底稿'!E:E,数据对照表!C3,'附表7-扣除项目明细采集底稿'!V:V,"直接归集成本费用")</f>
        <v>0</v>
      </c>
      <c r="H14" s="386">
        <f t="shared" si="0"/>
        <v>0</v>
      </c>
      <c r="I14" s="385">
        <f>SUMIFS('附表7-扣除项目明细采集底稿'!W:W,'附表7-扣除项目明细采集底稿'!E:E,数据对照表!C3,'附表7-扣除项目明细采集底稿'!V:V,"共同成本费用")</f>
        <v>0</v>
      </c>
      <c r="J14" s="385">
        <f>SUMIFS('附表7-扣除项目明细采集底稿'!X:X,'附表7-扣除项目明细采集底稿'!E:E,数据对照表!C3,'附表7-扣除项目明细采集底稿'!V:V,"共同成本费用")</f>
        <v>0</v>
      </c>
      <c r="K14" s="385">
        <f>SUMIFS('附表7-扣除项目明细采集底稿'!Y:Y,'附表7-扣除项目明细采集底稿'!E:E,数据对照表!C3,'附表7-扣除项目明细采集底稿'!V:V,"共同成本费用")</f>
        <v>0</v>
      </c>
      <c r="L14" s="386">
        <f t="shared" si="1"/>
        <v>0</v>
      </c>
      <c r="M14" s="386">
        <f t="shared" si="2"/>
        <v>0</v>
      </c>
    </row>
    <row r="15" s="367" customFormat="1" ht="24" customHeight="1" spans="1:13">
      <c r="A15" s="83">
        <v>10</v>
      </c>
      <c r="B15" s="83"/>
      <c r="C15" s="83"/>
      <c r="D15" s="387" t="str">
        <f>数据对照表!C4</f>
        <v>劳动力安置费</v>
      </c>
      <c r="E15" s="385">
        <f>SUMIFS('附表7-扣除项目明细采集底稿'!W:W,'附表7-扣除项目明细采集底稿'!E:E,数据对照表!C4,'附表7-扣除项目明细采集底稿'!V:V,"直接归集成本费用")</f>
        <v>0</v>
      </c>
      <c r="F15" s="385">
        <f>SUMIFS('附表7-扣除项目明细采集底稿'!X:X,'附表7-扣除项目明细采集底稿'!E:E,数据对照表!C4,'附表7-扣除项目明细采集底稿'!V:V,"直接归集成本费用")</f>
        <v>0</v>
      </c>
      <c r="G15" s="385">
        <f>SUMIFS('附表7-扣除项目明细采集底稿'!Y:Y,'附表7-扣除项目明细采集底稿'!E:E,数据对照表!C4,'附表7-扣除项目明细采集底稿'!V:V,"直接归集成本费用")</f>
        <v>0</v>
      </c>
      <c r="H15" s="386">
        <f t="shared" si="0"/>
        <v>0</v>
      </c>
      <c r="I15" s="385">
        <f>SUMIFS('附表7-扣除项目明细采集底稿'!W:W,'附表7-扣除项目明细采集底稿'!E:E,数据对照表!C4,'附表7-扣除项目明细采集底稿'!V:V,"共同成本费用")</f>
        <v>0</v>
      </c>
      <c r="J15" s="385">
        <f>SUMIFS('附表7-扣除项目明细采集底稿'!X:X,'附表7-扣除项目明细采集底稿'!E:E,数据对照表!C4,'附表7-扣除项目明细采集底稿'!V:V,"共同成本费用")</f>
        <v>0</v>
      </c>
      <c r="K15" s="385">
        <f>SUMIFS('附表7-扣除项目明细采集底稿'!Y:Y,'附表7-扣除项目明细采集底稿'!E:E,数据对照表!C4,'附表7-扣除项目明细采集底稿'!V:V,"共同成本费用")</f>
        <v>0</v>
      </c>
      <c r="L15" s="386">
        <f t="shared" si="1"/>
        <v>0</v>
      </c>
      <c r="M15" s="386">
        <f t="shared" si="2"/>
        <v>0</v>
      </c>
    </row>
    <row r="16" s="367" customFormat="1" ht="24" customHeight="1" spans="1:13">
      <c r="A16" s="83">
        <v>11</v>
      </c>
      <c r="B16" s="83"/>
      <c r="C16" s="83"/>
      <c r="D16" s="387" t="str">
        <f>数据对照表!C5</f>
        <v>安置动迁用房支出</v>
      </c>
      <c r="E16" s="385">
        <f>SUMIFS('附表7-扣除项目明细采集底稿'!W:W,'附表7-扣除项目明细采集底稿'!E:E,数据对照表!C5,'附表7-扣除项目明细采集底稿'!V:V,"直接归集成本费用")</f>
        <v>0</v>
      </c>
      <c r="F16" s="385">
        <f>SUMIFS('附表7-扣除项目明细采集底稿'!X:X,'附表7-扣除项目明细采集底稿'!E:E,数据对照表!C5,'附表7-扣除项目明细采集底稿'!V:V,"直接归集成本费用")</f>
        <v>0</v>
      </c>
      <c r="G16" s="385">
        <f>SUMIFS('附表7-扣除项目明细采集底稿'!Y:Y,'附表7-扣除项目明细采集底稿'!E:E,数据对照表!C5,'附表7-扣除项目明细采集底稿'!V:V,"直接归集成本费用")</f>
        <v>0</v>
      </c>
      <c r="H16" s="386">
        <f t="shared" si="0"/>
        <v>0</v>
      </c>
      <c r="I16" s="385">
        <f>SUMIFS('附表7-扣除项目明细采集底稿'!W:W,'附表7-扣除项目明细采集底稿'!E:E,数据对照表!C5,'附表7-扣除项目明细采集底稿'!V:V,"共同成本费用")</f>
        <v>0</v>
      </c>
      <c r="J16" s="385">
        <f>SUMIFS('附表7-扣除项目明细采集底稿'!X:X,'附表7-扣除项目明细采集底稿'!E:E,数据对照表!C5,'附表7-扣除项目明细采集底稿'!V:V,"共同成本费用")</f>
        <v>0</v>
      </c>
      <c r="K16" s="385">
        <f>SUMIFS('附表7-扣除项目明细采集底稿'!Y:Y,'附表7-扣除项目明细采集底稿'!E:E,数据对照表!C5,'附表7-扣除项目明细采集底稿'!V:V,"共同成本费用")</f>
        <v>0</v>
      </c>
      <c r="L16" s="386">
        <f t="shared" si="1"/>
        <v>0</v>
      </c>
      <c r="M16" s="386">
        <f t="shared" si="2"/>
        <v>0</v>
      </c>
    </row>
    <row r="17" s="367" customFormat="1" ht="24" customHeight="1" spans="1:13">
      <c r="A17" s="83">
        <v>12</v>
      </c>
      <c r="B17" s="83"/>
      <c r="C17" s="83"/>
      <c r="D17" s="387" t="str">
        <f>数据对照表!C6</f>
        <v>拆迁补偿费</v>
      </c>
      <c r="E17" s="385">
        <f>SUMIFS('附表7-扣除项目明细采集底稿'!W:W,'附表7-扣除项目明细采集底稿'!E:E,数据对照表!C6,'附表7-扣除项目明细采集底稿'!V:V,"直接归集成本费用")</f>
        <v>0</v>
      </c>
      <c r="F17" s="385">
        <f>SUMIFS('附表7-扣除项目明细采集底稿'!X:X,'附表7-扣除项目明细采集底稿'!E:E,数据对照表!C6,'附表7-扣除项目明细采集底稿'!V:V,"直接归集成本费用")</f>
        <v>0</v>
      </c>
      <c r="G17" s="385">
        <f>SUMIFS('附表7-扣除项目明细采集底稿'!Y:Y,'附表7-扣除项目明细采集底稿'!E:E,数据对照表!C6,'附表7-扣除项目明细采集底稿'!V:V,"直接归集成本费用")</f>
        <v>0</v>
      </c>
      <c r="H17" s="386">
        <f t="shared" si="0"/>
        <v>0</v>
      </c>
      <c r="I17" s="385">
        <f>SUMIFS('附表7-扣除项目明细采集底稿'!W:W,'附表7-扣除项目明细采集底稿'!E:E,数据对照表!C6,'附表7-扣除项目明细采集底稿'!V:V,"共同成本费用")</f>
        <v>0</v>
      </c>
      <c r="J17" s="385">
        <f>SUMIFS('附表7-扣除项目明细采集底稿'!X:X,'附表7-扣除项目明细采集底稿'!E:E,数据对照表!C6,'附表7-扣除项目明细采集底稿'!V:V,"共同成本费用")</f>
        <v>0</v>
      </c>
      <c r="K17" s="385">
        <f>SUMIFS('附表7-扣除项目明细采集底稿'!Y:Y,'附表7-扣除项目明细采集底稿'!E:E,数据对照表!C6,'附表7-扣除项目明细采集底稿'!V:V,"共同成本费用")</f>
        <v>0</v>
      </c>
      <c r="L17" s="386">
        <f t="shared" si="1"/>
        <v>0</v>
      </c>
      <c r="M17" s="386">
        <f t="shared" si="2"/>
        <v>0</v>
      </c>
    </row>
    <row r="18" s="367" customFormat="1" ht="27.95" customHeight="1" spans="1:13">
      <c r="A18" s="83">
        <v>13</v>
      </c>
      <c r="B18" s="83"/>
      <c r="C18" s="83"/>
      <c r="D18" s="387" t="str">
        <f>数据对照表!C7</f>
        <v>其他土地征用及拆迁补偿费</v>
      </c>
      <c r="E18" s="385">
        <f>SUMIFS('附表7-扣除项目明细采集底稿'!W:W,'附表7-扣除项目明细采集底稿'!E:E,数据对照表!C7,'附表7-扣除项目明细采集底稿'!V:V,"直接归集成本费用")</f>
        <v>0</v>
      </c>
      <c r="F18" s="385">
        <f>SUMIFS('附表7-扣除项目明细采集底稿'!X:X,'附表7-扣除项目明细采集底稿'!E:E,数据对照表!C7,'附表7-扣除项目明细采集底稿'!V:V,"直接归集成本费用")</f>
        <v>0</v>
      </c>
      <c r="G18" s="385">
        <f>SUMIFS('附表7-扣除项目明细采集底稿'!Y:Y,'附表7-扣除项目明细采集底稿'!E:E,数据对照表!C7,'附表7-扣除项目明细采集底稿'!V:V,"直接归集成本费用")</f>
        <v>0</v>
      </c>
      <c r="H18" s="386">
        <f t="shared" si="0"/>
        <v>0</v>
      </c>
      <c r="I18" s="385">
        <f>SUMIFS('附表7-扣除项目明细采集底稿'!W:W,'附表7-扣除项目明细采集底稿'!E:E,数据对照表!C7,'附表7-扣除项目明细采集底稿'!V:V,"共同成本费用")</f>
        <v>37060.08</v>
      </c>
      <c r="J18" s="385">
        <f>SUMIFS('附表7-扣除项目明细采集底稿'!X:X,'附表7-扣除项目明细采集底稿'!E:E,数据对照表!C7,'附表7-扣除项目明细采集底稿'!V:V,"共同成本费用")</f>
        <v>0</v>
      </c>
      <c r="K18" s="385">
        <f>SUMIFS('附表7-扣除项目明细采集底稿'!Y:Y,'附表7-扣除项目明细采集底稿'!E:E,数据对照表!C7,'附表7-扣除项目明细采集底稿'!V:V,"共同成本费用")</f>
        <v>2303.09</v>
      </c>
      <c r="L18" s="386">
        <f t="shared" si="1"/>
        <v>39363.17</v>
      </c>
      <c r="M18" s="386">
        <f t="shared" si="2"/>
        <v>39363.17</v>
      </c>
    </row>
    <row r="19" s="367" customFormat="1" ht="24" customHeight="1" spans="1:13">
      <c r="A19" s="83">
        <v>14</v>
      </c>
      <c r="B19" s="83"/>
      <c r="C19" s="387" t="str">
        <f>数据对照表!D1</f>
        <v>前期工程费</v>
      </c>
      <c r="D19" s="387"/>
      <c r="E19" s="385">
        <f>SUMIFS('附表7-扣除项目明细采集底稿'!W:W,'附表7-扣除项目明细采集底稿'!D:D,数据对照表!D1,'附表7-扣除项目明细采集底稿'!V:V,"直接归集成本费用")</f>
        <v>0</v>
      </c>
      <c r="F19" s="385">
        <f>SUMIFS('附表7-扣除项目明细采集底稿'!X:X,'附表7-扣除项目明细采集底稿'!D:D,数据对照表!D1,'附表7-扣除项目明细采集底稿'!V:V,"直接归集成本费用")</f>
        <v>0</v>
      </c>
      <c r="G19" s="385">
        <f>SUMIFS('附表7-扣除项目明细采集底稿'!Y:Y,'附表7-扣除项目明细采集底稿'!D:D,数据对照表!D1,'附表7-扣除项目明细采集底稿'!V:V,"直接归集成本费用")</f>
        <v>0</v>
      </c>
      <c r="H19" s="386">
        <f t="shared" si="0"/>
        <v>0</v>
      </c>
      <c r="I19" s="385">
        <f>SUMIFS('附表7-扣除项目明细采集底稿'!W:W,'附表7-扣除项目明细采集底稿'!D:D,数据对照表!D1,'附表7-扣除项目明细采集底稿'!V:V,"共同成本费用")</f>
        <v>1814626.72</v>
      </c>
      <c r="J19" s="385">
        <f>SUMIFS('附表7-扣除项目明细采集底稿'!X:X,'附表7-扣除项目明细采集底稿'!D:D,数据对照表!D1,'附表7-扣除项目明细采集底稿'!V:V,"共同成本费用")</f>
        <v>0</v>
      </c>
      <c r="K19" s="385">
        <f>SUMIFS('附表7-扣除项目明细采集底稿'!Y:Y,'附表7-扣除项目明细采集底稿'!D:D,数据对照表!D1,'附表7-扣除项目明细采集底稿'!V:V,"共同成本费用")</f>
        <v>112769.53</v>
      </c>
      <c r="L19" s="386">
        <f t="shared" si="1"/>
        <v>1927396.25</v>
      </c>
      <c r="M19" s="386">
        <f t="shared" si="2"/>
        <v>1927396.25</v>
      </c>
    </row>
    <row r="20" s="367" customFormat="1" ht="24" customHeight="1" spans="1:13">
      <c r="A20" s="83">
        <v>15</v>
      </c>
      <c r="B20" s="83"/>
      <c r="C20" s="83" t="s">
        <v>312</v>
      </c>
      <c r="D20" s="387" t="str">
        <f>数据对照表!D2</f>
        <v>规划费用</v>
      </c>
      <c r="E20" s="385">
        <f>SUMIFS('附表7-扣除项目明细采集底稿'!W:W,'附表7-扣除项目明细采集底稿'!E:E,数据对照表!D2,'附表7-扣除项目明细采集底稿'!V:V,"直接归集成本费用")</f>
        <v>0</v>
      </c>
      <c r="F20" s="385">
        <f>SUMIFS('附表7-扣除项目明细采集底稿'!X:X,'附表7-扣除项目明细采集底稿'!E:E,数据对照表!D2,'附表7-扣除项目明细采集底稿'!V:V,"直接归集成本费用")</f>
        <v>0</v>
      </c>
      <c r="G20" s="385">
        <f>SUMIFS('附表7-扣除项目明细采集底稿'!Y:Y,'附表7-扣除项目明细采集底稿'!E:E,数据对照表!D2,'附表7-扣除项目明细采集底稿'!V:V,"直接归集成本费用")</f>
        <v>0</v>
      </c>
      <c r="H20" s="386">
        <f t="shared" si="0"/>
        <v>0</v>
      </c>
      <c r="I20" s="385">
        <f>SUMIFS('附表7-扣除项目明细采集底稿'!W:W,'附表7-扣除项目明细采集底稿'!E:E,数据对照表!D2,'附表7-扣除项目明细采集底稿'!V:V,"共同成本费用")</f>
        <v>44633.11</v>
      </c>
      <c r="J20" s="385">
        <f>SUMIFS('附表7-扣除项目明细采集底稿'!X:X,'附表7-扣除项目明细采集底稿'!E:E,数据对照表!D2,'附表7-扣除项目明细采集底稿'!V:V,"共同成本费用")</f>
        <v>0</v>
      </c>
      <c r="K20" s="385">
        <f>SUMIFS('附表7-扣除项目明细采集底稿'!Y:Y,'附表7-扣除项目明细采集底稿'!E:E,数据对照表!D2,'附表7-扣除项目明细采集底稿'!V:V,"共同成本费用")</f>
        <v>2773.7</v>
      </c>
      <c r="L20" s="386">
        <f t="shared" si="1"/>
        <v>47406.81</v>
      </c>
      <c r="M20" s="386">
        <f t="shared" si="2"/>
        <v>47406.81</v>
      </c>
    </row>
    <row r="21" s="367" customFormat="1" ht="24" customHeight="1" spans="1:13">
      <c r="A21" s="83">
        <v>16</v>
      </c>
      <c r="B21" s="83"/>
      <c r="C21" s="83"/>
      <c r="D21" s="387" t="str">
        <f>数据对照表!D3</f>
        <v>设计费用</v>
      </c>
      <c r="E21" s="385">
        <f>SUMIFS('附表7-扣除项目明细采集底稿'!W:W,'附表7-扣除项目明细采集底稿'!E:E,数据对照表!D3,'附表7-扣除项目明细采集底稿'!V:V,"直接归集成本费用")</f>
        <v>0</v>
      </c>
      <c r="F21" s="385">
        <f>SUMIFS('附表7-扣除项目明细采集底稿'!X:X,'附表7-扣除项目明细采集底稿'!E:E,数据对照表!D3,'附表7-扣除项目明细采集底稿'!V:V,"直接归集成本费用")</f>
        <v>0</v>
      </c>
      <c r="G21" s="385">
        <f>SUMIFS('附表7-扣除项目明细采集底稿'!Y:Y,'附表7-扣除项目明细采集底稿'!E:E,数据对照表!D3,'附表7-扣除项目明细采集底稿'!V:V,"直接归集成本费用")</f>
        <v>0</v>
      </c>
      <c r="H21" s="386">
        <f t="shared" ref="H21:H37" si="3">SUM(E21:G21)</f>
        <v>0</v>
      </c>
      <c r="I21" s="385">
        <f>SUMIFS('附表7-扣除项目明细采集底稿'!W:W,'附表7-扣除项目明细采集底稿'!E:E,数据对照表!D3,'附表7-扣除项目明细采集底稿'!V:V,"共同成本费用")</f>
        <v>1009409.61</v>
      </c>
      <c r="J21" s="385">
        <f>SUMIFS('附表7-扣除项目明细采集底稿'!X:X,'附表7-扣除项目明细采集底稿'!E:E,数据对照表!D3,'附表7-扣除项目明细采集底稿'!V:V,"共同成本费用")</f>
        <v>0</v>
      </c>
      <c r="K21" s="385">
        <f>SUMIFS('附表7-扣除项目明细采集底稿'!Y:Y,'附表7-扣除项目明细采集底稿'!E:E,数据对照表!D3,'附表7-扣除项目明细采集底稿'!V:V,"共同成本费用")</f>
        <v>62729.54</v>
      </c>
      <c r="L21" s="386">
        <f t="shared" ref="L21:L37" si="4">SUM(I21:K21)</f>
        <v>1072139.15</v>
      </c>
      <c r="M21" s="386">
        <f t="shared" ref="M21:M37" si="5">H21+L21</f>
        <v>1072139.15</v>
      </c>
    </row>
    <row r="22" s="367" customFormat="1" ht="24" customHeight="1" spans="1:13">
      <c r="A22" s="83">
        <v>17</v>
      </c>
      <c r="B22" s="83"/>
      <c r="C22" s="83"/>
      <c r="D22" s="387" t="str">
        <f>数据对照表!D4</f>
        <v>项目可行性研究费用</v>
      </c>
      <c r="E22" s="385">
        <f>SUMIFS('附表7-扣除项目明细采集底稿'!W:W,'附表7-扣除项目明细采集底稿'!E:E,数据对照表!D4,'附表7-扣除项目明细采集底稿'!V:V,"直接归集成本费用")</f>
        <v>0</v>
      </c>
      <c r="F22" s="385">
        <f>SUMIFS('附表7-扣除项目明细采集底稿'!X:X,'附表7-扣除项目明细采集底稿'!E:E,数据对照表!D4,'附表7-扣除项目明细采集底稿'!V:V,"直接归集成本费用")</f>
        <v>0</v>
      </c>
      <c r="G22" s="385">
        <f>SUMIFS('附表7-扣除项目明细采集底稿'!Y:Y,'附表7-扣除项目明细采集底稿'!E:E,数据对照表!D4,'附表7-扣除项目明细采集底稿'!V:V,"直接归集成本费用")</f>
        <v>0</v>
      </c>
      <c r="H22" s="386">
        <f t="shared" si="3"/>
        <v>0</v>
      </c>
      <c r="I22" s="385">
        <f>SUMIFS('附表7-扣除项目明细采集底稿'!W:W,'附表7-扣除项目明细采集底稿'!E:E,数据对照表!D4,'附表7-扣除项目明细采集底稿'!V:V,"共同成本费用")</f>
        <v>0</v>
      </c>
      <c r="J22" s="385">
        <f>SUMIFS('附表7-扣除项目明细采集底稿'!X:X,'附表7-扣除项目明细采集底稿'!E:E,数据对照表!D4,'附表7-扣除项目明细采集底稿'!V:V,"共同成本费用")</f>
        <v>0</v>
      </c>
      <c r="K22" s="385">
        <f>SUMIFS('附表7-扣除项目明细采集底稿'!Y:Y,'附表7-扣除项目明细采集底稿'!E:E,数据对照表!D4,'附表7-扣除项目明细采集底稿'!V:V,"共同成本费用")</f>
        <v>0</v>
      </c>
      <c r="L22" s="386">
        <f t="shared" si="4"/>
        <v>0</v>
      </c>
      <c r="M22" s="386">
        <f t="shared" si="5"/>
        <v>0</v>
      </c>
    </row>
    <row r="23" s="367" customFormat="1" ht="24" customHeight="1" spans="1:13">
      <c r="A23" s="83">
        <v>18</v>
      </c>
      <c r="B23" s="83"/>
      <c r="C23" s="83"/>
      <c r="D23" s="387" t="str">
        <f>数据对照表!D5</f>
        <v>水文费用</v>
      </c>
      <c r="E23" s="385">
        <f>SUMIFS('附表7-扣除项目明细采集底稿'!W:W,'附表7-扣除项目明细采集底稿'!E:E,数据对照表!D5,'附表7-扣除项目明细采集底稿'!V:V,"直接归集成本费用")</f>
        <v>0</v>
      </c>
      <c r="F23" s="385">
        <f>SUMIFS('附表7-扣除项目明细采集底稿'!X:X,'附表7-扣除项目明细采集底稿'!E:E,数据对照表!D5,'附表7-扣除项目明细采集底稿'!V:V,"直接归集成本费用")</f>
        <v>0</v>
      </c>
      <c r="G23" s="385">
        <f>SUMIFS('附表7-扣除项目明细采集底稿'!Y:Y,'附表7-扣除项目明细采集底稿'!E:E,数据对照表!D5,'附表7-扣除项目明细采集底稿'!V:V,"直接归集成本费用")</f>
        <v>0</v>
      </c>
      <c r="H23" s="386">
        <f t="shared" si="3"/>
        <v>0</v>
      </c>
      <c r="I23" s="385">
        <f>SUMIFS('附表7-扣除项目明细采集底稿'!W:W,'附表7-扣除项目明细采集底稿'!E:E,数据对照表!D5,'附表7-扣除项目明细采集底稿'!V:V,"共同成本费用")</f>
        <v>32719.61</v>
      </c>
      <c r="J23" s="385">
        <f>SUMIFS('附表7-扣除项目明细采集底稿'!X:X,'附表7-扣除项目明细采集底稿'!E:E,数据对照表!D5,'附表7-扣除项目明细采集底稿'!V:V,"共同成本费用")</f>
        <v>0</v>
      </c>
      <c r="K23" s="385">
        <f>SUMIFS('附表7-扣除项目明细采集底稿'!Y:Y,'附表7-扣除项目明细采集底稿'!E:E,数据对照表!D5,'附表7-扣除项目明细采集底稿'!V:V,"共同成本费用")</f>
        <v>2033.35</v>
      </c>
      <c r="L23" s="386">
        <f t="shared" si="4"/>
        <v>34752.96</v>
      </c>
      <c r="M23" s="386">
        <f t="shared" si="5"/>
        <v>34752.96</v>
      </c>
    </row>
    <row r="24" s="367" customFormat="1" ht="24" customHeight="1" spans="1:13">
      <c r="A24" s="83">
        <v>19</v>
      </c>
      <c r="B24" s="83"/>
      <c r="C24" s="83"/>
      <c r="D24" s="387" t="str">
        <f>数据对照表!D6</f>
        <v>地质费用</v>
      </c>
      <c r="E24" s="385">
        <f>SUMIFS('附表7-扣除项目明细采集底稿'!W:W,'附表7-扣除项目明细采集底稿'!E:E,数据对照表!D6,'附表7-扣除项目明细采集底稿'!V:V,"直接归集成本费用")</f>
        <v>0</v>
      </c>
      <c r="F24" s="385">
        <f>SUMIFS('附表7-扣除项目明细采集底稿'!X:X,'附表7-扣除项目明细采集底稿'!E:E,数据对照表!D6,'附表7-扣除项目明细采集底稿'!V:V,"直接归集成本费用")</f>
        <v>0</v>
      </c>
      <c r="G24" s="385">
        <f>SUMIFS('附表7-扣除项目明细采集底稿'!Y:Y,'附表7-扣除项目明细采集底稿'!E:E,数据对照表!D6,'附表7-扣除项目明细采集底稿'!V:V,"直接归集成本费用")</f>
        <v>0</v>
      </c>
      <c r="H24" s="386">
        <f t="shared" si="3"/>
        <v>0</v>
      </c>
      <c r="I24" s="385">
        <f>SUMIFS('附表7-扣除项目明细采集底稿'!W:W,'附表7-扣除项目明细采集底稿'!E:E,数据对照表!D6,'附表7-扣除项目明细采集底稿'!V:V,"共同成本费用")</f>
        <v>0</v>
      </c>
      <c r="J24" s="385">
        <f>SUMIFS('附表7-扣除项目明细采集底稿'!X:X,'附表7-扣除项目明细采集底稿'!E:E,数据对照表!D6,'附表7-扣除项目明细采集底稿'!V:V,"共同成本费用")</f>
        <v>0</v>
      </c>
      <c r="K24" s="385">
        <f>SUMIFS('附表7-扣除项目明细采集底稿'!Y:Y,'附表7-扣除项目明细采集底稿'!E:E,数据对照表!D6,'附表7-扣除项目明细采集底稿'!V:V,"共同成本费用")</f>
        <v>0</v>
      </c>
      <c r="L24" s="386">
        <f t="shared" si="4"/>
        <v>0</v>
      </c>
      <c r="M24" s="386">
        <f t="shared" si="5"/>
        <v>0</v>
      </c>
    </row>
    <row r="25" s="367" customFormat="1" ht="24" customHeight="1" spans="1:13">
      <c r="A25" s="83">
        <v>20</v>
      </c>
      <c r="B25" s="83"/>
      <c r="C25" s="83"/>
      <c r="D25" s="387" t="str">
        <f>数据对照表!D7</f>
        <v>勘探费用</v>
      </c>
      <c r="E25" s="385">
        <f>SUMIFS('附表7-扣除项目明细采集底稿'!W:W,'附表7-扣除项目明细采集底稿'!E:E,数据对照表!D7,'附表7-扣除项目明细采集底稿'!V:V,"直接归集成本费用")</f>
        <v>0</v>
      </c>
      <c r="F25" s="385">
        <f>SUMIFS('附表7-扣除项目明细采集底稿'!X:X,'附表7-扣除项目明细采集底稿'!E:E,数据对照表!D7,'附表7-扣除项目明细采集底稿'!V:V,"直接归集成本费用")</f>
        <v>0</v>
      </c>
      <c r="G25" s="385">
        <f>SUMIFS('附表7-扣除项目明细采集底稿'!Y:Y,'附表7-扣除项目明细采集底稿'!E:E,数据对照表!D7,'附表7-扣除项目明细采集底稿'!V:V,"直接归集成本费用")</f>
        <v>0</v>
      </c>
      <c r="H25" s="386">
        <f t="shared" si="3"/>
        <v>0</v>
      </c>
      <c r="I25" s="385">
        <f>SUMIFS('附表7-扣除项目明细采集底稿'!W:W,'附表7-扣除项目明细采集底稿'!E:E,数据对照表!D7,'附表7-扣除项目明细采集底稿'!V:V,"共同成本费用")</f>
        <v>10318.52</v>
      </c>
      <c r="J25" s="385">
        <f>SUMIFS('附表7-扣除项目明细采集底稿'!X:X,'附表7-扣除项目明细采集底稿'!E:E,数据对照表!D7,'附表7-扣除项目明细采集底稿'!V:V,"共同成本费用")</f>
        <v>0</v>
      </c>
      <c r="K25" s="385">
        <f>SUMIFS('附表7-扣除项目明细采集底稿'!Y:Y,'附表7-扣除项目明细采集底稿'!E:E,数据对照表!D7,'附表7-扣除项目明细采集底稿'!V:V,"共同成本费用")</f>
        <v>641.24</v>
      </c>
      <c r="L25" s="386">
        <f t="shared" si="4"/>
        <v>10959.76</v>
      </c>
      <c r="M25" s="386">
        <f t="shared" si="5"/>
        <v>10959.76</v>
      </c>
    </row>
    <row r="26" s="367" customFormat="1" ht="24" customHeight="1" spans="1:13">
      <c r="A26" s="83">
        <v>21</v>
      </c>
      <c r="B26" s="83"/>
      <c r="C26" s="83"/>
      <c r="D26" s="387" t="str">
        <f>数据对照表!D8</f>
        <v>测绘费用</v>
      </c>
      <c r="E26" s="385">
        <f>SUMIFS('附表7-扣除项目明细采集底稿'!W:W,'附表7-扣除项目明细采集底稿'!E:E,数据对照表!D8,'附表7-扣除项目明细采集底稿'!V:V,"直接归集成本费用")</f>
        <v>0</v>
      </c>
      <c r="F26" s="385">
        <f>SUMIFS('附表7-扣除项目明细采集底稿'!X:X,'附表7-扣除项目明细采集底稿'!E:E,数据对照表!D8,'附表7-扣除项目明细采集底稿'!V:V,"直接归集成本费用")</f>
        <v>0</v>
      </c>
      <c r="G26" s="385">
        <f>SUMIFS('附表7-扣除项目明细采集底稿'!Y:Y,'附表7-扣除项目明细采集底稿'!E:E,数据对照表!D8,'附表7-扣除项目明细采集底稿'!V:V,"直接归集成本费用")</f>
        <v>0</v>
      </c>
      <c r="H26" s="386">
        <f t="shared" si="3"/>
        <v>0</v>
      </c>
      <c r="I26" s="385">
        <f>SUMIFS('附表7-扣除项目明细采集底稿'!W:W,'附表7-扣除项目明细采集底稿'!E:E,数据对照表!D8,'附表7-扣除项目明细采集底稿'!V:V,"共同成本费用")</f>
        <v>37888.32</v>
      </c>
      <c r="J26" s="385">
        <f>SUMIFS('附表7-扣除项目明细采集底稿'!X:X,'附表7-扣除项目明细采集底稿'!E:E,数据对照表!D8,'附表7-扣除项目明细采集底稿'!V:V,"共同成本费用")</f>
        <v>0</v>
      </c>
      <c r="K26" s="385">
        <f>SUMIFS('附表7-扣除项目明细采集底稿'!Y:Y,'附表7-扣除项目明细采集底稿'!E:E,数据对照表!D8,'附表7-扣除项目明细采集底稿'!V:V,"共同成本费用")</f>
        <v>2354.56</v>
      </c>
      <c r="L26" s="386">
        <f t="shared" si="4"/>
        <v>40242.88</v>
      </c>
      <c r="M26" s="386">
        <f t="shared" si="5"/>
        <v>40242.88</v>
      </c>
    </row>
    <row r="27" s="367" customFormat="1" ht="24" customHeight="1" spans="1:13">
      <c r="A27" s="83">
        <v>22</v>
      </c>
      <c r="B27" s="83"/>
      <c r="C27" s="83"/>
      <c r="D27" s="387" t="str">
        <f>数据对照表!D9</f>
        <v>七通一平支出</v>
      </c>
      <c r="E27" s="385">
        <f>SUMIFS('附表7-扣除项目明细采集底稿'!W:W,'附表7-扣除项目明细采集底稿'!E:E,数据对照表!D9,'附表7-扣除项目明细采集底稿'!V:V,"直接归集成本费用")</f>
        <v>0</v>
      </c>
      <c r="F27" s="385">
        <f>SUMIFS('附表7-扣除项目明细采集底稿'!X:X,'附表7-扣除项目明细采集底稿'!E:E,数据对照表!D9,'附表7-扣除项目明细采集底稿'!V:V,"直接归集成本费用")</f>
        <v>0</v>
      </c>
      <c r="G27" s="385">
        <f>SUMIFS('附表7-扣除项目明细采集底稿'!Y:Y,'附表7-扣除项目明细采集底稿'!E:E,数据对照表!D9,'附表7-扣除项目明细采集底稿'!V:V,"直接归集成本费用")</f>
        <v>0</v>
      </c>
      <c r="H27" s="386">
        <f t="shared" si="3"/>
        <v>0</v>
      </c>
      <c r="I27" s="385">
        <f>SUMIFS('附表7-扣除项目明细采集底稿'!W:W,'附表7-扣除项目明细采集底稿'!E:E,数据对照表!D9,'附表7-扣除项目明细采集底稿'!V:V,"共同成本费用")</f>
        <v>405264.03</v>
      </c>
      <c r="J27" s="385">
        <f>SUMIFS('附表7-扣除项目明细采集底稿'!X:X,'附表7-扣除项目明细采集底稿'!E:E,数据对照表!D9,'附表7-扣除项目明细采集底稿'!V:V,"共同成本费用")</f>
        <v>0</v>
      </c>
      <c r="K27" s="385">
        <f>SUMIFS('附表7-扣除项目明细采集底稿'!Y:Y,'附表7-扣除项目明细采集底稿'!E:E,数据对照表!D9,'附表7-扣除项目明细采集底稿'!V:V,"共同成本费用")</f>
        <v>25185.03</v>
      </c>
      <c r="L27" s="386">
        <f t="shared" si="4"/>
        <v>430449.06</v>
      </c>
      <c r="M27" s="386">
        <f t="shared" si="5"/>
        <v>430449.06</v>
      </c>
    </row>
    <row r="28" s="367" customFormat="1" ht="24" customHeight="1" spans="1:13">
      <c r="A28" s="83">
        <v>23</v>
      </c>
      <c r="B28" s="83"/>
      <c r="C28" s="83"/>
      <c r="D28" s="387" t="str">
        <f>数据对照表!D10</f>
        <v>其他前期工程费</v>
      </c>
      <c r="E28" s="385">
        <f>SUMIFS('附表7-扣除项目明细采集底稿'!W:W,'附表7-扣除项目明细采集底稿'!E:E,数据对照表!D10,'附表7-扣除项目明细采集底稿'!V:V,"直接归集成本费用")</f>
        <v>0</v>
      </c>
      <c r="F28" s="385">
        <f>SUMIFS('附表7-扣除项目明细采集底稿'!X:X,'附表7-扣除项目明细采集底稿'!E:E,数据对照表!D10,'附表7-扣除项目明细采集底稿'!V:V,"直接归集成本费用")</f>
        <v>0</v>
      </c>
      <c r="G28" s="385">
        <f>SUMIFS('附表7-扣除项目明细采集底稿'!Y:Y,'附表7-扣除项目明细采集底稿'!E:E,数据对照表!D10,'附表7-扣除项目明细采集底稿'!V:V,"直接归集成本费用")</f>
        <v>0</v>
      </c>
      <c r="H28" s="386">
        <f t="shared" si="3"/>
        <v>0</v>
      </c>
      <c r="I28" s="385">
        <f>SUMIFS('附表7-扣除项目明细采集底稿'!W:W,'附表7-扣除项目明细采集底稿'!E:E,数据对照表!D10,'附表7-扣除项目明细采集底稿'!V:V,"共同成本费用")</f>
        <v>274393.52</v>
      </c>
      <c r="J28" s="385">
        <f>SUMIFS('附表7-扣除项目明细采集底稿'!X:X,'附表7-扣除项目明细采集底稿'!E:E,数据对照表!D10,'附表7-扣除项目明细采集底稿'!V:V,"共同成本费用")</f>
        <v>0</v>
      </c>
      <c r="K28" s="385">
        <f>SUMIFS('附表7-扣除项目明细采集底稿'!Y:Y,'附表7-扣除项目明细采集底稿'!E:E,数据对照表!D10,'附表7-扣除项目明细采集底稿'!V:V,"共同成本费用")</f>
        <v>17052.11</v>
      </c>
      <c r="L28" s="386">
        <f t="shared" si="4"/>
        <v>291445.63</v>
      </c>
      <c r="M28" s="386">
        <f t="shared" si="5"/>
        <v>291445.63</v>
      </c>
    </row>
    <row r="29" s="367" customFormat="1" ht="24" customHeight="1" spans="1:13">
      <c r="A29" s="83">
        <v>24</v>
      </c>
      <c r="B29" s="83"/>
      <c r="C29" s="76" t="str">
        <f>数据对照表!E1</f>
        <v>建筑安装工程费</v>
      </c>
      <c r="D29" s="76"/>
      <c r="E29" s="385">
        <f>SUMIFS('附表7-扣除项目明细采集底稿'!W:W,'附表7-扣除项目明细采集底稿'!D:D,数据对照表!E1,'附表7-扣除项目明细采集底稿'!V:V,"直接归集成本费用")</f>
        <v>0</v>
      </c>
      <c r="F29" s="385">
        <f>SUMIFS('附表7-扣除项目明细采集底稿'!X:X,'附表7-扣除项目明细采集底稿'!D:D,数据对照表!E1,'附表7-扣除项目明细采集底稿'!V:V,"直接归集成本费用")</f>
        <v>0</v>
      </c>
      <c r="G29" s="385">
        <f>SUMIFS('附表7-扣除项目明细采集底稿'!Y:Y,'附表7-扣除项目明细采集底稿'!D:D,数据对照表!E1,'附表7-扣除项目明细采集底稿'!V:V,"直接归集成本费用")</f>
        <v>0</v>
      </c>
      <c r="H29" s="386">
        <f t="shared" si="3"/>
        <v>0</v>
      </c>
      <c r="I29" s="385">
        <f>SUMIFS('附表7-扣除项目明细采集底稿'!W:W,'附表7-扣除项目明细采集底稿'!D:D,数据对照表!E1,'附表7-扣除项目明细采集底稿'!V:V,"共同成本费用")</f>
        <v>99054992.1</v>
      </c>
      <c r="J29" s="385">
        <f>SUMIFS('附表7-扣除项目明细采集底稿'!X:X,'附表7-扣除项目明细采集底稿'!D:D,数据对照表!E1,'附表7-扣除项目明细采集底稿'!V:V,"共同成本费用")</f>
        <v>0</v>
      </c>
      <c r="K29" s="385">
        <f>SUMIFS('附表7-扣除项目明细采集底稿'!Y:Y,'附表7-扣除项目明细采集底稿'!D:D,数据对照表!E1,'附表7-扣除项目明细采集底稿'!V:V,"共同成本费用")</f>
        <v>6155749.34</v>
      </c>
      <c r="L29" s="386">
        <f t="shared" si="4"/>
        <v>105210741.44</v>
      </c>
      <c r="M29" s="386">
        <f t="shared" si="5"/>
        <v>105210741.44</v>
      </c>
    </row>
    <row r="30" s="367" customFormat="1" ht="24" customHeight="1" spans="1:13">
      <c r="A30" s="83">
        <v>25</v>
      </c>
      <c r="B30" s="83"/>
      <c r="C30" s="83" t="s">
        <v>312</v>
      </c>
      <c r="D30" s="387" t="str">
        <f>数据对照表!E2</f>
        <v>桩基础工程费用</v>
      </c>
      <c r="E30" s="385">
        <f>SUMIFS('附表7-扣除项目明细采集底稿'!W:W,'附表7-扣除项目明细采集底稿'!E:E,数据对照表!E2,'附表7-扣除项目明细采集底稿'!V:V,"直接归集成本费用")</f>
        <v>0</v>
      </c>
      <c r="F30" s="385">
        <f>SUMIFS('附表7-扣除项目明细采集底稿'!X:X,'附表7-扣除项目明细采集底稿'!E:E,数据对照表!E2,'附表7-扣除项目明细采集底稿'!V:V,"直接归集成本费用")</f>
        <v>0</v>
      </c>
      <c r="G30" s="385">
        <f>SUMIFS('附表7-扣除项目明细采集底稿'!Y:Y,'附表7-扣除项目明细采集底稿'!E:E,数据对照表!E2,'附表7-扣除项目明细采集底稿'!V:V,"直接归集成本费用")</f>
        <v>0</v>
      </c>
      <c r="H30" s="386">
        <f t="shared" si="3"/>
        <v>0</v>
      </c>
      <c r="I30" s="385">
        <f>SUMIFS('附表7-扣除项目明细采集底稿'!W:W,'附表7-扣除项目明细采集底稿'!E:E,数据对照表!E2,'附表7-扣除项目明细采集底稿'!V:V,"共同成本费用")</f>
        <v>0</v>
      </c>
      <c r="J30" s="385">
        <f>SUMIFS('附表7-扣除项目明细采集底稿'!X:X,'附表7-扣除项目明细采集底稿'!E:E,数据对照表!E2,'附表7-扣除项目明细采集底稿'!V:V,"共同成本费用")</f>
        <v>0</v>
      </c>
      <c r="K30" s="385">
        <f>SUMIFS('附表7-扣除项目明细采集底稿'!Y:Y,'附表7-扣除项目明细采集底稿'!E:E,数据对照表!E2,'附表7-扣除项目明细采集底稿'!V:V,"共同成本费用")</f>
        <v>0</v>
      </c>
      <c r="L30" s="386">
        <f t="shared" si="4"/>
        <v>0</v>
      </c>
      <c r="M30" s="386">
        <f t="shared" si="5"/>
        <v>0</v>
      </c>
    </row>
    <row r="31" s="367" customFormat="1" ht="24" customHeight="1" spans="1:13">
      <c r="A31" s="83">
        <v>26</v>
      </c>
      <c r="B31" s="83"/>
      <c r="C31" s="83"/>
      <c r="D31" s="387" t="str">
        <f>数据对照表!E3</f>
        <v>地下室工程费用</v>
      </c>
      <c r="E31" s="385">
        <f>SUMIFS('附表7-扣除项目明细采集底稿'!W:W,'附表7-扣除项目明细采集底稿'!E:E,数据对照表!E3,'附表7-扣除项目明细采集底稿'!V:V,"直接归集成本费用")</f>
        <v>0</v>
      </c>
      <c r="F31" s="385">
        <f>SUMIFS('附表7-扣除项目明细采集底稿'!X:X,'附表7-扣除项目明细采集底稿'!E:E,数据对照表!E3,'附表7-扣除项目明细采集底稿'!V:V,"直接归集成本费用")</f>
        <v>0</v>
      </c>
      <c r="G31" s="385">
        <f>SUMIFS('附表7-扣除项目明细采集底稿'!Y:Y,'附表7-扣除项目明细采集底稿'!E:E,数据对照表!E3,'附表7-扣除项目明细采集底稿'!V:V,"直接归集成本费用")</f>
        <v>0</v>
      </c>
      <c r="H31" s="386">
        <f t="shared" si="3"/>
        <v>0</v>
      </c>
      <c r="I31" s="385">
        <f>SUMIFS('附表7-扣除项目明细采集底稿'!W:W,'附表7-扣除项目明细采集底稿'!E:E,数据对照表!E3,'附表7-扣除项目明细采集底稿'!V:V,"共同成本费用")</f>
        <v>0</v>
      </c>
      <c r="J31" s="385">
        <f>SUMIFS('附表7-扣除项目明细采集底稿'!X:X,'附表7-扣除项目明细采集底稿'!E:E,数据对照表!E3,'附表7-扣除项目明细采集底稿'!V:V,"共同成本费用")</f>
        <v>0</v>
      </c>
      <c r="K31" s="385">
        <f>SUMIFS('附表7-扣除项目明细采集底稿'!Y:Y,'附表7-扣除项目明细采集底稿'!E:E,数据对照表!E3,'附表7-扣除项目明细采集底稿'!V:V,"共同成本费用")</f>
        <v>0</v>
      </c>
      <c r="L31" s="386">
        <f t="shared" si="4"/>
        <v>0</v>
      </c>
      <c r="M31" s="386">
        <f t="shared" si="5"/>
        <v>0</v>
      </c>
    </row>
    <row r="32" s="367" customFormat="1" ht="24" customHeight="1" spans="1:13">
      <c r="A32" s="83">
        <v>27</v>
      </c>
      <c r="B32" s="83"/>
      <c r="C32" s="83"/>
      <c r="D32" s="387" t="str">
        <f>数据对照表!E4</f>
        <v>地上建筑工程费用</v>
      </c>
      <c r="E32" s="385">
        <f>SUMIFS('附表7-扣除项目明细采集底稿'!W:W,'附表7-扣除项目明细采集底稿'!E:E,数据对照表!E4,'附表7-扣除项目明细采集底稿'!V:V,"直接归集成本费用")</f>
        <v>0</v>
      </c>
      <c r="F32" s="385">
        <f>SUMIFS('附表7-扣除项目明细采集底稿'!X:X,'附表7-扣除项目明细采集底稿'!E:E,数据对照表!E4,'附表7-扣除项目明细采集底稿'!V:V,"直接归集成本费用")</f>
        <v>0</v>
      </c>
      <c r="G32" s="385">
        <f>SUMIFS('附表7-扣除项目明细采集底稿'!Y:Y,'附表7-扣除项目明细采集底稿'!E:E,数据对照表!E4,'附表7-扣除项目明细采集底稿'!V:V,"直接归集成本费用")</f>
        <v>0</v>
      </c>
      <c r="H32" s="386">
        <f t="shared" si="3"/>
        <v>0</v>
      </c>
      <c r="I32" s="385">
        <f>SUMIFS('附表7-扣除项目明细采集底稿'!W:W,'附表7-扣除项目明细采集底稿'!E:E,数据对照表!E4,'附表7-扣除项目明细采集底稿'!V:V,"共同成本费用")</f>
        <v>89404722.91</v>
      </c>
      <c r="J32" s="385">
        <f>SUMIFS('附表7-扣除项目明细采集底稿'!X:X,'附表7-扣除项目明细采集底稿'!E:E,数据对照表!E4,'附表7-扣除项目明细采集底稿'!V:V,"共同成本费用")</f>
        <v>0</v>
      </c>
      <c r="K32" s="385">
        <f>SUMIFS('附表7-扣除项目明细采集底稿'!Y:Y,'附表7-扣除项目明细采集底稿'!E:E,数据对照表!E4,'附表7-扣除项目明细采集底稿'!V:V,"共同成本费用")</f>
        <v>5556035.56</v>
      </c>
      <c r="L32" s="386">
        <f t="shared" si="4"/>
        <v>94960758.47</v>
      </c>
      <c r="M32" s="386">
        <f t="shared" si="5"/>
        <v>94960758.47</v>
      </c>
    </row>
    <row r="33" s="367" customFormat="1" ht="24" customHeight="1" spans="1:13">
      <c r="A33" s="83">
        <v>28</v>
      </c>
      <c r="B33" s="83"/>
      <c r="C33" s="83"/>
      <c r="D33" s="387" t="str">
        <f>数据对照表!E5</f>
        <v>户内装修费用</v>
      </c>
      <c r="E33" s="385">
        <f>SUMIFS('附表7-扣除项目明细采集底稿'!W:W,'附表7-扣除项目明细采集底稿'!E:E,数据对照表!E5,'附表7-扣除项目明细采集底稿'!V:V,"直接归集成本费用")</f>
        <v>0</v>
      </c>
      <c r="F33" s="385">
        <f>SUMIFS('附表7-扣除项目明细采集底稿'!X:X,'附表7-扣除项目明细采集底稿'!E:E,数据对照表!E5,'附表7-扣除项目明细采集底稿'!V:V,"直接归集成本费用")</f>
        <v>0</v>
      </c>
      <c r="G33" s="385">
        <f>SUMIFS('附表7-扣除项目明细采集底稿'!Y:Y,'附表7-扣除项目明细采集底稿'!E:E,数据对照表!E5,'附表7-扣除项目明细采集底稿'!V:V,"直接归集成本费用")</f>
        <v>0</v>
      </c>
      <c r="H33" s="386">
        <f t="shared" si="3"/>
        <v>0</v>
      </c>
      <c r="I33" s="385">
        <f>SUMIFS('附表7-扣除项目明细采集底稿'!W:W,'附表7-扣除项目明细采集底稿'!E:E,数据对照表!E5,'附表7-扣除项目明细采集底稿'!V:V,"共同成本费用")</f>
        <v>318385.26</v>
      </c>
      <c r="J33" s="385">
        <f>SUMIFS('附表7-扣除项目明细采集底稿'!X:X,'附表7-扣除项目明细采集底稿'!E:E,数据对照表!E5,'附表7-扣除项目明细采集底稿'!V:V,"共同成本费用")</f>
        <v>0</v>
      </c>
      <c r="K33" s="385">
        <f>SUMIFS('附表7-扣除项目明细采集底稿'!Y:Y,'附表7-扣除项目明细采集底稿'!E:E,数据对照表!E5,'附表7-扣除项目明细采集底稿'!V:V,"共同成本费用")</f>
        <v>19785.98</v>
      </c>
      <c r="L33" s="386">
        <f t="shared" si="4"/>
        <v>338171.24</v>
      </c>
      <c r="M33" s="386">
        <f t="shared" si="5"/>
        <v>338171.24</v>
      </c>
    </row>
    <row r="34" s="367" customFormat="1" ht="24" customHeight="1" spans="1:13">
      <c r="A34" s="83">
        <v>29</v>
      </c>
      <c r="B34" s="83"/>
      <c r="C34" s="83"/>
      <c r="D34" s="387" t="str">
        <f>数据对照表!E6</f>
        <v>高档外立面工程费用</v>
      </c>
      <c r="E34" s="385">
        <f>SUMIFS('附表7-扣除项目明细采集底稿'!W:W,'附表7-扣除项目明细采集底稿'!E:E,数据对照表!E6,'附表7-扣除项目明细采集底稿'!V:V,"直接归集成本费用")</f>
        <v>0</v>
      </c>
      <c r="F34" s="385">
        <f>SUMIFS('附表7-扣除项目明细采集底稿'!X:X,'附表7-扣除项目明细采集底稿'!E:E,数据对照表!E6,'附表7-扣除项目明细采集底稿'!V:V,"直接归集成本费用")</f>
        <v>0</v>
      </c>
      <c r="G34" s="385">
        <f>SUMIFS('附表7-扣除项目明细采集底稿'!Y:Y,'附表7-扣除项目明细采集底稿'!E:E,数据对照表!E6,'附表7-扣除项目明细采集底稿'!V:V,"直接归集成本费用")</f>
        <v>0</v>
      </c>
      <c r="H34" s="386">
        <f t="shared" si="3"/>
        <v>0</v>
      </c>
      <c r="I34" s="385">
        <f>SUMIFS('附表7-扣除项目明细采集底稿'!W:W,'附表7-扣除项目明细采集底稿'!E:E,数据对照表!E6,'附表7-扣除项目明细采集底稿'!V:V,"共同成本费用")</f>
        <v>916863.17</v>
      </c>
      <c r="J34" s="385">
        <f>SUMIFS('附表7-扣除项目明细采集底稿'!X:X,'附表7-扣除项目明细采集底稿'!E:E,数据对照表!E6,'附表7-扣除项目明细采集底稿'!V:V,"共同成本费用")</f>
        <v>0</v>
      </c>
      <c r="K34" s="385">
        <f>SUMIFS('附表7-扣除项目明细采集底稿'!Y:Y,'附表7-扣除项目明细采集底稿'!E:E,数据对照表!E6,'附表7-扣除项目明细采集底稿'!V:V,"共同成本费用")</f>
        <v>56978.24</v>
      </c>
      <c r="L34" s="386">
        <f t="shared" si="4"/>
        <v>973841.41</v>
      </c>
      <c r="M34" s="386">
        <f t="shared" si="5"/>
        <v>973841.41</v>
      </c>
    </row>
    <row r="35" s="367" customFormat="1" ht="24" customHeight="1" spans="1:13">
      <c r="A35" s="83">
        <v>30</v>
      </c>
      <c r="B35" s="83"/>
      <c r="C35" s="83"/>
      <c r="D35" s="387" t="str">
        <f>数据对照表!E7</f>
        <v>其他建筑安装工程费</v>
      </c>
      <c r="E35" s="385">
        <f>SUMIFS('附表7-扣除项目明细采集底稿'!W:W,'附表7-扣除项目明细采集底稿'!E:E,数据对照表!E7,'附表7-扣除项目明细采集底稿'!V:V,"直接归集成本费用")</f>
        <v>0</v>
      </c>
      <c r="F35" s="385">
        <f>SUMIFS('附表7-扣除项目明细采集底稿'!X:X,'附表7-扣除项目明细采集底稿'!E:E,数据对照表!E7,'附表7-扣除项目明细采集底稿'!V:V,"直接归集成本费用")</f>
        <v>0</v>
      </c>
      <c r="G35" s="385">
        <f>SUMIFS('附表7-扣除项目明细采集底稿'!Y:Y,'附表7-扣除项目明细采集底稿'!E:E,数据对照表!E7,'附表7-扣除项目明细采集底稿'!V:V,"直接归集成本费用")</f>
        <v>0</v>
      </c>
      <c r="H35" s="386">
        <f t="shared" si="3"/>
        <v>0</v>
      </c>
      <c r="I35" s="385">
        <f>SUMIFS('附表7-扣除项目明细采集底稿'!W:W,'附表7-扣除项目明细采集底稿'!E:E,数据对照表!E7,'附表7-扣除项目明细采集底稿'!V:V,"共同成本费用")</f>
        <v>8415020.76</v>
      </c>
      <c r="J35" s="385">
        <f>SUMIFS('附表7-扣除项目明细采集底稿'!X:X,'附表7-扣除项目明细采集底稿'!E:E,数据对照表!E7,'附表7-扣除项目明细采集底稿'!V:V,"共同成本费用")</f>
        <v>0</v>
      </c>
      <c r="K35" s="385">
        <f>SUMIFS('附表7-扣除项目明细采集底稿'!Y:Y,'附表7-扣除项目明细采集底稿'!E:E,数据对照表!E7,'附表7-扣除项目明细采集底稿'!V:V,"共同成本费用")</f>
        <v>522949.56</v>
      </c>
      <c r="L35" s="386">
        <f t="shared" si="4"/>
        <v>8937970.32</v>
      </c>
      <c r="M35" s="386">
        <f t="shared" si="5"/>
        <v>8937970.32</v>
      </c>
    </row>
    <row r="36" s="367" customFormat="1" ht="24" customHeight="1" spans="1:13">
      <c r="A36" s="83">
        <v>31</v>
      </c>
      <c r="B36" s="83"/>
      <c r="C36" s="387" t="str">
        <f>数据对照表!F1</f>
        <v>基础设施费</v>
      </c>
      <c r="D36" s="387"/>
      <c r="E36" s="385">
        <f>SUMIFS('附表7-扣除项目明细采集底稿'!W:W,'附表7-扣除项目明细采集底稿'!D:D,数据对照表!F1,'附表7-扣除项目明细采集底稿'!V:V,"直接归集成本费用")</f>
        <v>0</v>
      </c>
      <c r="F36" s="385">
        <f>SUMIFS('附表7-扣除项目明细采集底稿'!X:X,'附表7-扣除项目明细采集底稿'!D:D,数据对照表!F1,'附表7-扣除项目明细采集底稿'!V:V,"直接归集成本费用")</f>
        <v>0</v>
      </c>
      <c r="G36" s="385">
        <f>SUMIFS('附表7-扣除项目明细采集底稿'!Y:Y,'附表7-扣除项目明细采集底稿'!D:D,数据对照表!F1,'附表7-扣除项目明细采集底稿'!V:V,"直接归集成本费用")</f>
        <v>0</v>
      </c>
      <c r="H36" s="386">
        <f t="shared" si="3"/>
        <v>0</v>
      </c>
      <c r="I36" s="385">
        <f>SUMIFS('附表7-扣除项目明细采集底稿'!W:W,'附表7-扣除项目明细采集底稿'!D:D,数据对照表!F1,'附表7-扣除项目明细采集底稿'!V:V,"共同成本费用")</f>
        <v>17514126.45</v>
      </c>
      <c r="J36" s="385">
        <f>SUMIFS('附表7-扣除项目明细采集底稿'!X:X,'附表7-扣除项目明细采集底稿'!D:D,数据对照表!F1,'附表7-扣除项目明细采集底稿'!V:V,"共同成本费用")</f>
        <v>0</v>
      </c>
      <c r="K36" s="385">
        <f>SUMIFS('附表7-扣除项目明细采集底稿'!Y:Y,'附表7-扣除项目明细采集底稿'!D:D,数据对照表!F1,'附表7-扣除项目明细采集底稿'!V:V,"共同成本费用")</f>
        <v>1088411.3</v>
      </c>
      <c r="L36" s="386">
        <f t="shared" si="4"/>
        <v>18602537.75</v>
      </c>
      <c r="M36" s="386">
        <f t="shared" si="5"/>
        <v>18602537.75</v>
      </c>
    </row>
    <row r="37" s="367" customFormat="1" ht="27.95" customHeight="1" spans="1:13">
      <c r="A37" s="83">
        <v>32</v>
      </c>
      <c r="B37" s="83"/>
      <c r="C37" s="83" t="s">
        <v>312</v>
      </c>
      <c r="D37" s="387" t="str">
        <f>数据对照表!F2</f>
        <v>开发小区内道路工程支出</v>
      </c>
      <c r="E37" s="385">
        <f>SUMIFS('附表7-扣除项目明细采集底稿'!W:W,'附表7-扣除项目明细采集底稿'!E:E,数据对照表!F2,'附表7-扣除项目明细采集底稿'!V:V,"直接归集成本费用")</f>
        <v>0</v>
      </c>
      <c r="F37" s="385">
        <f>SUMIFS('附表7-扣除项目明细采集底稿'!X:X,'附表7-扣除项目明细采集底稿'!E:E,数据对照表!F2,'附表7-扣除项目明细采集底稿'!V:V,"直接归集成本费用")</f>
        <v>0</v>
      </c>
      <c r="G37" s="385">
        <f>SUMIFS('附表7-扣除项目明细采集底稿'!Y:Y,'附表7-扣除项目明细采集底稿'!E:E,数据对照表!F2,'附表7-扣除项目明细采集底稿'!V:V,"直接归集成本费用")</f>
        <v>0</v>
      </c>
      <c r="H37" s="386">
        <f t="shared" si="3"/>
        <v>0</v>
      </c>
      <c r="I37" s="385">
        <f>SUMIFS('附表7-扣除项目明细采集底稿'!W:W,'附表7-扣除项目明细采集底稿'!E:E,数据对照表!F2,'附表7-扣除项目明细采集底稿'!V:V,"共同成本费用")</f>
        <v>228255.73</v>
      </c>
      <c r="J37" s="385">
        <f>SUMIFS('附表7-扣除项目明细采集底稿'!X:X,'附表7-扣除项目明细采集底稿'!E:E,数据对照表!F2,'附表7-扣除项目明细采集底稿'!V:V,"共同成本费用")</f>
        <v>0</v>
      </c>
      <c r="K37" s="385">
        <f>SUMIFS('附表7-扣除项目明细采集底稿'!Y:Y,'附表7-扣除项目明细采集底稿'!E:E,数据对照表!F2,'附表7-扣除项目明细采集底稿'!V:V,"共同成本费用")</f>
        <v>14184.9</v>
      </c>
      <c r="L37" s="386">
        <f t="shared" si="4"/>
        <v>242440.63</v>
      </c>
      <c r="M37" s="386">
        <f t="shared" si="5"/>
        <v>242440.63</v>
      </c>
    </row>
    <row r="38" s="367" customFormat="1" ht="24" customHeight="1" spans="1:13">
      <c r="A38" s="83">
        <v>33</v>
      </c>
      <c r="B38" s="83"/>
      <c r="C38" s="83"/>
      <c r="D38" s="387" t="str">
        <f>数据对照表!F3</f>
        <v>供水工程支出</v>
      </c>
      <c r="E38" s="385">
        <f>SUMIFS('附表7-扣除项目明细采集底稿'!W:W,'附表7-扣除项目明细采集底稿'!E:E,数据对照表!F3,'附表7-扣除项目明细采集底稿'!V:V,"直接归集成本费用")</f>
        <v>0</v>
      </c>
      <c r="F38" s="385">
        <f>SUMIFS('附表7-扣除项目明细采集底稿'!X:X,'附表7-扣除项目明细采集底稿'!E:E,数据对照表!F3,'附表7-扣除项目明细采集底稿'!V:V,"直接归集成本费用")</f>
        <v>0</v>
      </c>
      <c r="G38" s="385">
        <f>SUMIFS('附表7-扣除项目明细采集底稿'!Y:Y,'附表7-扣除项目明细采集底稿'!E:E,数据对照表!F3,'附表7-扣除项目明细采集底稿'!V:V,"直接归集成本费用")</f>
        <v>0</v>
      </c>
      <c r="H38" s="386">
        <f t="shared" ref="H38:H49" si="6">SUM(E38:G38)</f>
        <v>0</v>
      </c>
      <c r="I38" s="385">
        <f>SUMIFS('附表7-扣除项目明细采集底稿'!W:W,'附表7-扣除项目明细采集底稿'!E:E,数据对照表!F3,'附表7-扣除项目明细采集底稿'!V:V,"共同成本费用")</f>
        <v>3030.13</v>
      </c>
      <c r="J38" s="385">
        <f>SUMIFS('附表7-扣除项目明细采集底稿'!X:X,'附表7-扣除项目明细采集底稿'!E:E,数据对照表!F3,'附表7-扣除项目明细采集底稿'!V:V,"共同成本费用")</f>
        <v>0</v>
      </c>
      <c r="K38" s="385">
        <f>SUMIFS('附表7-扣除项目明细采集底稿'!Y:Y,'附表7-扣除项目明细采集底稿'!E:E,数据对照表!F3,'附表7-扣除项目明细采集底稿'!V:V,"共同成本费用")</f>
        <v>188.3</v>
      </c>
      <c r="L38" s="386">
        <f t="shared" ref="L38:L49" si="7">SUM(I38:K38)</f>
        <v>3218.43</v>
      </c>
      <c r="M38" s="386">
        <f t="shared" ref="M38:M49" si="8">H38+L38</f>
        <v>3218.43</v>
      </c>
    </row>
    <row r="39" s="367" customFormat="1" ht="24" customHeight="1" spans="1:13">
      <c r="A39" s="83">
        <v>34</v>
      </c>
      <c r="B39" s="83"/>
      <c r="C39" s="83"/>
      <c r="D39" s="387" t="str">
        <f>数据对照表!F4</f>
        <v>供电工程支出</v>
      </c>
      <c r="E39" s="385">
        <f>SUMIFS('附表7-扣除项目明细采集底稿'!W:W,'附表7-扣除项目明细采集底稿'!E:E,数据对照表!F4,'附表7-扣除项目明细采集底稿'!V:V,"直接归集成本费用")</f>
        <v>0</v>
      </c>
      <c r="F39" s="385">
        <f>SUMIFS('附表7-扣除项目明细采集底稿'!X:X,'附表7-扣除项目明细采集底稿'!E:E,数据对照表!F4,'附表7-扣除项目明细采集底稿'!V:V,"直接归集成本费用")</f>
        <v>0</v>
      </c>
      <c r="G39" s="385">
        <f>SUMIFS('附表7-扣除项目明细采集底稿'!Y:Y,'附表7-扣除项目明细采集底稿'!E:E,数据对照表!F4,'附表7-扣除项目明细采集底稿'!V:V,"直接归集成本费用")</f>
        <v>0</v>
      </c>
      <c r="H39" s="386">
        <f t="shared" si="6"/>
        <v>0</v>
      </c>
      <c r="I39" s="385">
        <f>SUMIFS('附表7-扣除项目明细采集底稿'!W:W,'附表7-扣除项目明细采集底稿'!E:E,数据对照表!F4,'附表7-扣除项目明细采集底稿'!V:V,"共同成本费用")</f>
        <v>971642.66</v>
      </c>
      <c r="J39" s="385">
        <f>SUMIFS('附表7-扣除项目明细采集底稿'!X:X,'附表7-扣除项目明细采集底稿'!E:E,数据对照表!F4,'附表7-扣除项目明细采集底稿'!V:V,"共同成本费用")</f>
        <v>0</v>
      </c>
      <c r="K39" s="385">
        <f>SUMIFS('附表7-扣除项目明细采集底稿'!Y:Y,'附表7-扣除项目明细采集底稿'!E:E,数据对照表!F4,'附表7-扣除项目明细采集底稿'!V:V,"共同成本费用")</f>
        <v>60382.49</v>
      </c>
      <c r="L39" s="386">
        <f t="shared" si="7"/>
        <v>1032025.15</v>
      </c>
      <c r="M39" s="386">
        <f t="shared" si="8"/>
        <v>1032025.15</v>
      </c>
    </row>
    <row r="40" s="367" customFormat="1" ht="24" customHeight="1" spans="1:13">
      <c r="A40" s="83">
        <v>35</v>
      </c>
      <c r="B40" s="83"/>
      <c r="C40" s="83"/>
      <c r="D40" s="387" t="str">
        <f>数据对照表!F5</f>
        <v>供气工程支出</v>
      </c>
      <c r="E40" s="385">
        <f>SUMIFS('附表7-扣除项目明细采集底稿'!W:W,'附表7-扣除项目明细采集底稿'!E:E,数据对照表!F5,'附表7-扣除项目明细采集底稿'!V:V,"直接归集成本费用")</f>
        <v>0</v>
      </c>
      <c r="F40" s="385">
        <f>SUMIFS('附表7-扣除项目明细采集底稿'!X:X,'附表7-扣除项目明细采集底稿'!E:E,数据对照表!F5,'附表7-扣除项目明细采集底稿'!V:V,"直接归集成本费用")</f>
        <v>0</v>
      </c>
      <c r="G40" s="385">
        <f>SUMIFS('附表7-扣除项目明细采集底稿'!Y:Y,'附表7-扣除项目明细采集底稿'!E:E,数据对照表!F5,'附表7-扣除项目明细采集底稿'!V:V,"直接归集成本费用")</f>
        <v>0</v>
      </c>
      <c r="H40" s="386">
        <f t="shared" si="6"/>
        <v>0</v>
      </c>
      <c r="I40" s="385">
        <f>SUMIFS('附表7-扣除项目明细采集底稿'!W:W,'附表7-扣除项目明细采集底稿'!E:E,数据对照表!F5,'附表7-扣除项目明细采集底稿'!V:V,"共同成本费用")</f>
        <v>1360997.55</v>
      </c>
      <c r="J40" s="385">
        <f>SUMIFS('附表7-扣除项目明细采集底稿'!X:X,'附表7-扣除项目明细采集底稿'!E:E,数据对照表!F5,'附表7-扣除项目明细采集底稿'!V:V,"共同成本费用")</f>
        <v>0</v>
      </c>
      <c r="K40" s="385">
        <f>SUMIFS('附表7-扣除项目明细采集底稿'!Y:Y,'附表7-扣除项目明细采集底稿'!E:E,数据对照表!F5,'附表7-扣除项目明细采集底稿'!V:V,"共同成本费用")</f>
        <v>84578.8799999999</v>
      </c>
      <c r="L40" s="386">
        <f t="shared" si="7"/>
        <v>1445576.43</v>
      </c>
      <c r="M40" s="386">
        <f t="shared" si="8"/>
        <v>1445576.43</v>
      </c>
    </row>
    <row r="41" s="367" customFormat="1" ht="24" customHeight="1" spans="1:13">
      <c r="A41" s="83">
        <v>36</v>
      </c>
      <c r="B41" s="83"/>
      <c r="C41" s="83"/>
      <c r="D41" s="387" t="str">
        <f>数据对照表!F6</f>
        <v>排污工程支出</v>
      </c>
      <c r="E41" s="385">
        <f>SUMIFS('附表7-扣除项目明细采集底稿'!W:W,'附表7-扣除项目明细采集底稿'!E:E,数据对照表!F6,'附表7-扣除项目明细采集底稿'!V:V,"直接归集成本费用")</f>
        <v>0</v>
      </c>
      <c r="F41" s="385">
        <f>SUMIFS('附表7-扣除项目明细采集底稿'!X:X,'附表7-扣除项目明细采集底稿'!E:E,数据对照表!F6,'附表7-扣除项目明细采集底稿'!V:V,"直接归集成本费用")</f>
        <v>0</v>
      </c>
      <c r="G41" s="385">
        <f>SUMIFS('附表7-扣除项目明细采集底稿'!Y:Y,'附表7-扣除项目明细采集底稿'!E:E,数据对照表!F6,'附表7-扣除项目明细采集底稿'!V:V,"直接归集成本费用")</f>
        <v>0</v>
      </c>
      <c r="H41" s="386">
        <f t="shared" si="6"/>
        <v>0</v>
      </c>
      <c r="I41" s="385">
        <f>SUMIFS('附表7-扣除项目明细采集底稿'!W:W,'附表7-扣除项目明细采集底稿'!E:E,数据对照表!F6,'附表7-扣除项目明细采集底稿'!V:V,"共同成本费用")</f>
        <v>1117965.71</v>
      </c>
      <c r="J41" s="385">
        <f>SUMIFS('附表7-扣除项目明细采集底稿'!X:X,'附表7-扣除项目明细采集底稿'!E:E,数据对照表!F6,'附表7-扣除项目明细采集底稿'!V:V,"共同成本费用")</f>
        <v>0</v>
      </c>
      <c r="K41" s="385">
        <f>SUMIFS('附表7-扣除项目明细采集底稿'!Y:Y,'附表7-扣除项目明细采集底稿'!E:E,数据对照表!F6,'附表7-扣除项目明细采集底稿'!V:V,"共同成本费用")</f>
        <v>69475.72</v>
      </c>
      <c r="L41" s="386">
        <f t="shared" si="7"/>
        <v>1187441.43</v>
      </c>
      <c r="M41" s="386">
        <f t="shared" si="8"/>
        <v>1187441.43</v>
      </c>
    </row>
    <row r="42" s="367" customFormat="1" ht="24" customHeight="1" spans="1:13">
      <c r="A42" s="83">
        <v>37</v>
      </c>
      <c r="B42" s="83"/>
      <c r="C42" s="83"/>
      <c r="D42" s="387" t="str">
        <f>数据对照表!F7</f>
        <v>排洪工程支出</v>
      </c>
      <c r="E42" s="385">
        <f>SUMIFS('附表7-扣除项目明细采集底稿'!W:W,'附表7-扣除项目明细采集底稿'!E:E,数据对照表!F7,'附表7-扣除项目明细采集底稿'!V:V,"直接归集成本费用")</f>
        <v>0</v>
      </c>
      <c r="F42" s="385">
        <f>SUMIFS('附表7-扣除项目明细采集底稿'!X:X,'附表7-扣除项目明细采集底稿'!E:E,数据对照表!F7,'附表7-扣除项目明细采集底稿'!V:V,"直接归集成本费用")</f>
        <v>0</v>
      </c>
      <c r="G42" s="385">
        <f>SUMIFS('附表7-扣除项目明细采集底稿'!Y:Y,'附表7-扣除项目明细采集底稿'!E:E,数据对照表!F7,'附表7-扣除项目明细采集底稿'!V:V,"直接归集成本费用")</f>
        <v>0</v>
      </c>
      <c r="H42" s="386">
        <f t="shared" si="6"/>
        <v>0</v>
      </c>
      <c r="I42" s="385">
        <f>SUMIFS('附表7-扣除项目明细采集底稿'!W:W,'附表7-扣除项目明细采集底稿'!E:E,数据对照表!F7,'附表7-扣除项目明细采集底稿'!V:V,"共同成本费用")</f>
        <v>0</v>
      </c>
      <c r="J42" s="385">
        <f>SUMIFS('附表7-扣除项目明细采集底稿'!X:X,'附表7-扣除项目明细采集底稿'!E:E,数据对照表!F7,'附表7-扣除项目明细采集底稿'!V:V,"共同成本费用")</f>
        <v>0</v>
      </c>
      <c r="K42" s="385">
        <f>SUMIFS('附表7-扣除项目明细采集底稿'!Y:Y,'附表7-扣除项目明细采集底稿'!E:E,数据对照表!F7,'附表7-扣除项目明细采集底稿'!V:V,"共同成本费用")</f>
        <v>0</v>
      </c>
      <c r="L42" s="386">
        <f t="shared" si="7"/>
        <v>0</v>
      </c>
      <c r="M42" s="386">
        <f t="shared" si="8"/>
        <v>0</v>
      </c>
    </row>
    <row r="43" s="367" customFormat="1" ht="24" customHeight="1" spans="1:13">
      <c r="A43" s="83">
        <v>38</v>
      </c>
      <c r="B43" s="83"/>
      <c r="C43" s="83"/>
      <c r="D43" s="387" t="str">
        <f>数据对照表!F8</f>
        <v>通讯工程支出</v>
      </c>
      <c r="E43" s="385">
        <f>SUMIFS('附表7-扣除项目明细采集底稿'!W:W,'附表7-扣除项目明细采集底稿'!E:E,数据对照表!F8,'附表7-扣除项目明细采集底稿'!V:V,"直接归集成本费用")</f>
        <v>0</v>
      </c>
      <c r="F43" s="385">
        <f>SUMIFS('附表7-扣除项目明细采集底稿'!X:X,'附表7-扣除项目明细采集底稿'!E:E,数据对照表!F8,'附表7-扣除项目明细采集底稿'!V:V,"直接归集成本费用")</f>
        <v>0</v>
      </c>
      <c r="G43" s="385">
        <f>SUMIFS('附表7-扣除项目明细采集底稿'!Y:Y,'附表7-扣除项目明细采集底稿'!E:E,数据对照表!F8,'附表7-扣除项目明细采集底稿'!V:V,"直接归集成本费用")</f>
        <v>0</v>
      </c>
      <c r="H43" s="386">
        <f t="shared" si="6"/>
        <v>0</v>
      </c>
      <c r="I43" s="385">
        <f>SUMIFS('附表7-扣除项目明细采集底稿'!W:W,'附表7-扣除项目明细采集底稿'!E:E,数据对照表!F8,'附表7-扣除项目明细采集底稿'!V:V,"共同成本费用")</f>
        <v>685771.89</v>
      </c>
      <c r="J43" s="385">
        <f>SUMIFS('附表7-扣除项目明细采集底稿'!X:X,'附表7-扣除项目明细采集底稿'!E:E,数据对照表!F8,'附表7-扣除项目明细采集底稿'!V:V,"共同成本费用")</f>
        <v>0</v>
      </c>
      <c r="K43" s="385">
        <f>SUMIFS('附表7-扣除项目明细采集底稿'!Y:Y,'附表7-扣除项目明细采集底稿'!E:E,数据对照表!F8,'附表7-扣除项目明细采集底稿'!V:V,"共同成本费用")</f>
        <v>42617.15</v>
      </c>
      <c r="L43" s="386">
        <f t="shared" si="7"/>
        <v>728389.04</v>
      </c>
      <c r="M43" s="386">
        <f t="shared" si="8"/>
        <v>728389.04</v>
      </c>
    </row>
    <row r="44" s="367" customFormat="1" ht="24" customHeight="1" spans="1:13">
      <c r="A44" s="83">
        <v>39</v>
      </c>
      <c r="B44" s="83"/>
      <c r="C44" s="83"/>
      <c r="D44" s="387" t="str">
        <f>数据对照表!F9</f>
        <v>照明工程支出</v>
      </c>
      <c r="E44" s="385">
        <f>SUMIFS('附表7-扣除项目明细采集底稿'!W:W,'附表7-扣除项目明细采集底稿'!E:E,数据对照表!F9,'附表7-扣除项目明细采集底稿'!V:V,"直接归集成本费用")</f>
        <v>0</v>
      </c>
      <c r="F44" s="385">
        <f>SUMIFS('附表7-扣除项目明细采集底稿'!X:X,'附表7-扣除项目明细采集底稿'!E:E,数据对照表!F9,'附表7-扣除项目明细采集底稿'!V:V,"直接归集成本费用")</f>
        <v>0</v>
      </c>
      <c r="G44" s="385">
        <f>SUMIFS('附表7-扣除项目明细采集底稿'!Y:Y,'附表7-扣除项目明细采集底稿'!E:E,数据对照表!F9,'附表7-扣除项目明细采集底稿'!V:V,"直接归集成本费用")</f>
        <v>0</v>
      </c>
      <c r="H44" s="386">
        <f t="shared" si="6"/>
        <v>0</v>
      </c>
      <c r="I44" s="385">
        <f>SUMIFS('附表7-扣除项目明细采集底稿'!W:W,'附表7-扣除项目明细采集底稿'!E:E,数据对照表!F9,'附表7-扣除项目明细采集底稿'!V:V,"共同成本费用")</f>
        <v>1283547.94</v>
      </c>
      <c r="J44" s="385">
        <f>SUMIFS('附表7-扣除项目明细采集底稿'!X:X,'附表7-扣除项目明细采集底稿'!E:E,数据对照表!F9,'附表7-扣除项目明细采集底稿'!V:V,"共同成本费用")</f>
        <v>0</v>
      </c>
      <c r="K44" s="385">
        <f>SUMIFS('附表7-扣除项目明细采集底稿'!Y:Y,'附表7-扣除项目明细采集底稿'!E:E,数据对照表!F9,'附表7-扣除项目明细采集底稿'!V:V,"共同成本费用")</f>
        <v>79765.78</v>
      </c>
      <c r="L44" s="386">
        <f t="shared" si="7"/>
        <v>1363313.72</v>
      </c>
      <c r="M44" s="386">
        <f t="shared" si="8"/>
        <v>1363313.72</v>
      </c>
    </row>
    <row r="45" s="367" customFormat="1" ht="24" customHeight="1" spans="1:13">
      <c r="A45" s="83">
        <v>40</v>
      </c>
      <c r="B45" s="83"/>
      <c r="C45" s="83"/>
      <c r="D45" s="387" t="str">
        <f>数据对照表!F10</f>
        <v>环卫工程支出</v>
      </c>
      <c r="E45" s="385">
        <f>SUMIFS('附表7-扣除项目明细采集底稿'!W:W,'附表7-扣除项目明细采集底稿'!E:E,数据对照表!F10,'附表7-扣除项目明细采集底稿'!V:V,"直接归集成本费用")</f>
        <v>0</v>
      </c>
      <c r="F45" s="385">
        <f>SUMIFS('附表7-扣除项目明细采集底稿'!X:X,'附表7-扣除项目明细采集底稿'!E:E,数据对照表!F10,'附表7-扣除项目明细采集底稿'!V:V,"直接归集成本费用")</f>
        <v>0</v>
      </c>
      <c r="G45" s="385">
        <f>SUMIFS('附表7-扣除项目明细采集底稿'!Y:Y,'附表7-扣除项目明细采集底稿'!E:E,数据对照表!F10,'附表7-扣除项目明细采集底稿'!V:V,"直接归集成本费用")</f>
        <v>0</v>
      </c>
      <c r="H45" s="386">
        <f t="shared" si="6"/>
        <v>0</v>
      </c>
      <c r="I45" s="385">
        <f>SUMIFS('附表7-扣除项目明细采集底稿'!W:W,'附表7-扣除项目明细采集底稿'!E:E,数据对照表!F10,'附表7-扣除项目明细采集底稿'!V:V,"共同成本费用")</f>
        <v>0</v>
      </c>
      <c r="J45" s="385">
        <f>SUMIFS('附表7-扣除项目明细采集底稿'!X:X,'附表7-扣除项目明细采集底稿'!E:E,数据对照表!F10,'附表7-扣除项目明细采集底稿'!V:V,"共同成本费用")</f>
        <v>0</v>
      </c>
      <c r="K45" s="385">
        <f>SUMIFS('附表7-扣除项目明细采集底稿'!Y:Y,'附表7-扣除项目明细采集底稿'!E:E,数据对照表!F10,'附表7-扣除项目明细采集底稿'!V:V,"共同成本费用")</f>
        <v>0</v>
      </c>
      <c r="L45" s="386">
        <f t="shared" si="7"/>
        <v>0</v>
      </c>
      <c r="M45" s="386">
        <f t="shared" si="8"/>
        <v>0</v>
      </c>
    </row>
    <row r="46" s="367" customFormat="1" ht="24" customHeight="1" spans="1:13">
      <c r="A46" s="83">
        <v>41</v>
      </c>
      <c r="B46" s="83"/>
      <c r="C46" s="83"/>
      <c r="D46" s="387" t="str">
        <f>数据对照表!F11</f>
        <v>绿化费用</v>
      </c>
      <c r="E46" s="385">
        <f>SUMIFS('附表7-扣除项目明细采集底稿'!W:W,'附表7-扣除项目明细采集底稿'!E:E,数据对照表!F11,'附表7-扣除项目明细采集底稿'!V:V,"直接归集成本费用")</f>
        <v>0</v>
      </c>
      <c r="F46" s="385">
        <f>SUMIFS('附表7-扣除项目明细采集底稿'!X:X,'附表7-扣除项目明细采集底稿'!E:E,数据对照表!F11,'附表7-扣除项目明细采集底稿'!V:V,"直接归集成本费用")</f>
        <v>0</v>
      </c>
      <c r="G46" s="385">
        <f>SUMIFS('附表7-扣除项目明细采集底稿'!Y:Y,'附表7-扣除项目明细采集底稿'!E:E,数据对照表!F11,'附表7-扣除项目明细采集底稿'!V:V,"直接归集成本费用")</f>
        <v>0</v>
      </c>
      <c r="H46" s="386">
        <f t="shared" si="6"/>
        <v>0</v>
      </c>
      <c r="I46" s="385">
        <f>SUMIFS('附表7-扣除项目明细采集底稿'!W:W,'附表7-扣除项目明细采集底稿'!E:E,数据对照表!F11,'附表7-扣除项目明细采集底稿'!V:V,"共同成本费用")</f>
        <v>6662022.06</v>
      </c>
      <c r="J46" s="385">
        <f>SUMIFS('附表7-扣除项目明细采集底稿'!X:X,'附表7-扣除项目明细采集底稿'!E:E,数据对照表!F11,'附表7-扣除项目明细采集底稿'!V:V,"共同成本费用")</f>
        <v>0</v>
      </c>
      <c r="K46" s="385">
        <f>SUMIFS('附表7-扣除项目明细采集底稿'!Y:Y,'附表7-扣除项目明细采集底稿'!E:E,数据对照表!F11,'附表7-扣除项目明细采集底稿'!V:V,"共同成本费用")</f>
        <v>414009.78</v>
      </c>
      <c r="L46" s="386">
        <f t="shared" si="7"/>
        <v>7076031.84</v>
      </c>
      <c r="M46" s="386">
        <f t="shared" si="8"/>
        <v>7076031.84</v>
      </c>
    </row>
    <row r="47" s="367" customFormat="1" ht="27.95" customHeight="1" spans="1:13">
      <c r="A47" s="83">
        <v>42</v>
      </c>
      <c r="B47" s="83"/>
      <c r="C47" s="83"/>
      <c r="D47" s="387" t="str">
        <f>数据对照表!F12</f>
        <v>其他设施工程发生的支出</v>
      </c>
      <c r="E47" s="385">
        <f>SUMIFS('附表7-扣除项目明细采集底稿'!W:W,'附表7-扣除项目明细采集底稿'!E:E,数据对照表!F12,'附表7-扣除项目明细采集底稿'!V:V,"直接归集成本费用")</f>
        <v>0</v>
      </c>
      <c r="F47" s="385">
        <f>SUMIFS('附表7-扣除项目明细采集底稿'!X:X,'附表7-扣除项目明细采集底稿'!E:E,数据对照表!F12,'附表7-扣除项目明细采集底稿'!V:V,"直接归集成本费用")</f>
        <v>0</v>
      </c>
      <c r="G47" s="385">
        <f>SUMIFS('附表7-扣除项目明细采集底稿'!Y:Y,'附表7-扣除项目明细采集底稿'!E:E,数据对照表!F12,'附表7-扣除项目明细采集底稿'!V:V,"直接归集成本费用")</f>
        <v>0</v>
      </c>
      <c r="H47" s="386">
        <f t="shared" si="6"/>
        <v>0</v>
      </c>
      <c r="I47" s="385">
        <f>SUMIFS('附表7-扣除项目明细采集底稿'!W:W,'附表7-扣除项目明细采集底稿'!E:E,数据对照表!F12,'附表7-扣除项目明细采集底稿'!V:V,"共同成本费用")</f>
        <v>5200892.78</v>
      </c>
      <c r="J47" s="385">
        <f>SUMIFS('附表7-扣除项目明细采集底稿'!X:X,'附表7-扣除项目明细采集底稿'!E:E,数据对照表!F12,'附表7-扣除项目明细采集底稿'!V:V,"共同成本费用")</f>
        <v>0</v>
      </c>
      <c r="K47" s="385">
        <f>SUMIFS('附表7-扣除项目明细采集底稿'!Y:Y,'附表7-扣除项目明细采集底稿'!E:E,数据对照表!F12,'附表7-扣除项目明细采集底稿'!V:V,"共同成本费用")</f>
        <v>323208.3</v>
      </c>
      <c r="L47" s="386">
        <f t="shared" si="7"/>
        <v>5524101.08</v>
      </c>
      <c r="M47" s="386">
        <f t="shared" si="8"/>
        <v>5524101.08</v>
      </c>
    </row>
    <row r="48" s="367" customFormat="1" ht="24" customHeight="1" spans="1:13">
      <c r="A48" s="83">
        <v>43</v>
      </c>
      <c r="B48" s="83"/>
      <c r="C48" s="387" t="str">
        <f>数据对照表!G1</f>
        <v>公共配套设施费</v>
      </c>
      <c r="D48" s="387"/>
      <c r="E48" s="385">
        <f>SUMIFS('附表7-扣除项目明细采集底稿'!W:W,'附表7-扣除项目明细采集底稿'!D:D,数据对照表!G1,'附表7-扣除项目明细采集底稿'!V:V,"直接归集成本费用")</f>
        <v>0</v>
      </c>
      <c r="F48" s="385">
        <f>SUMIFS('附表7-扣除项目明细采集底稿'!X:X,'附表7-扣除项目明细采集底稿'!D:D,数据对照表!G1,'附表7-扣除项目明细采集底稿'!V:V,"直接归集成本费用")</f>
        <v>0</v>
      </c>
      <c r="G48" s="385">
        <f>SUMIFS('附表7-扣除项目明细采集底稿'!Y:Y,'附表7-扣除项目明细采集底稿'!D:D,数据对照表!G1,'附表7-扣除项目明细采集底稿'!V:V,"直接归集成本费用")</f>
        <v>0</v>
      </c>
      <c r="H48" s="386">
        <f t="shared" si="6"/>
        <v>0</v>
      </c>
      <c r="I48" s="385">
        <f>SUMIFS('附表7-扣除项目明细采集底稿'!W:W,'附表7-扣除项目明细采集底稿'!D:D,数据对照表!G1,'附表7-扣除项目明细采集底稿'!V:V,"共同成本费用")</f>
        <v>18849701.45</v>
      </c>
      <c r="J48" s="385">
        <f>SUMIFS('附表7-扣除项目明细采集底稿'!X:X,'附表7-扣除项目明细采集底稿'!D:D,数据对照表!G1,'附表7-扣除项目明细采集底稿'!V:V,"共同成本费用")</f>
        <v>0</v>
      </c>
      <c r="K48" s="385">
        <f>SUMIFS('附表7-扣除项目明细采集底稿'!Y:Y,'附表7-扣除项目明细采集底稿'!D:D,数据对照表!G1,'附表7-扣除项目明细采集底稿'!V:V,"共同成本费用")</f>
        <v>1171410.2</v>
      </c>
      <c r="L48" s="386">
        <f t="shared" si="7"/>
        <v>20021111.65</v>
      </c>
      <c r="M48" s="386">
        <f t="shared" si="8"/>
        <v>20021111.65</v>
      </c>
    </row>
    <row r="49" s="367" customFormat="1" ht="24" customHeight="1" spans="1:13">
      <c r="A49" s="83">
        <v>44</v>
      </c>
      <c r="B49" s="83"/>
      <c r="C49" s="83" t="s">
        <v>312</v>
      </c>
      <c r="D49" s="387" t="str">
        <f>数据对照表!G2</f>
        <v>居委会用房费用</v>
      </c>
      <c r="E49" s="385">
        <f>SUMIFS('附表7-扣除项目明细采集底稿'!W:W,'附表7-扣除项目明细采集底稿'!E:E,数据对照表!G2,'附表7-扣除项目明细采集底稿'!V:V,"直接归集成本费用")</f>
        <v>0</v>
      </c>
      <c r="F49" s="385">
        <f>SUMIFS('附表7-扣除项目明细采集底稿'!X:X,'附表7-扣除项目明细采集底稿'!E:E,数据对照表!G2,'附表7-扣除项目明细采集底稿'!V:V,"直接归集成本费用")</f>
        <v>0</v>
      </c>
      <c r="G49" s="385">
        <f>SUMIFS('附表7-扣除项目明细采集底稿'!Y:Y,'附表7-扣除项目明细采集底稿'!E:E,数据对照表!G2,'附表7-扣除项目明细采集底稿'!V:V,"直接归集成本费用")</f>
        <v>0</v>
      </c>
      <c r="H49" s="386">
        <f t="shared" si="6"/>
        <v>0</v>
      </c>
      <c r="I49" s="385">
        <f>SUMIFS('附表7-扣除项目明细采集底稿'!W:W,'附表7-扣除项目明细采集底稿'!E:E,数据对照表!G2,'附表7-扣除项目明细采集底稿'!V:V,"共同成本费用")</f>
        <v>1214866.85</v>
      </c>
      <c r="J49" s="385">
        <f>SUMIFS('附表7-扣除项目明细采集底稿'!X:X,'附表7-扣除项目明细采集底稿'!E:E,数据对照表!G2,'附表7-扣除项目明细采集底稿'!V:V,"共同成本费用")</f>
        <v>0</v>
      </c>
      <c r="K49" s="385">
        <f>SUMIFS('附表7-扣除项目明细采集底稿'!Y:Y,'附表7-扣除项目明细采集底稿'!E:E,数据对照表!G2,'附表7-扣除项目明细采集底稿'!V:V,"共同成本费用")</f>
        <v>75497.61</v>
      </c>
      <c r="L49" s="386">
        <f t="shared" si="7"/>
        <v>1290364.46</v>
      </c>
      <c r="M49" s="386">
        <f t="shared" si="8"/>
        <v>1290364.46</v>
      </c>
    </row>
    <row r="50" s="367" customFormat="1" ht="24" customHeight="1" spans="1:13">
      <c r="A50" s="83">
        <v>45</v>
      </c>
      <c r="B50" s="83"/>
      <c r="C50" s="83"/>
      <c r="D50" s="387" t="str">
        <f>数据对照表!G3</f>
        <v>派出所用房费用</v>
      </c>
      <c r="E50" s="385">
        <f>SUMIFS('附表7-扣除项目明细采集底稿'!W:W,'附表7-扣除项目明细采集底稿'!E:E,数据对照表!G3,'附表7-扣除项目明细采集底稿'!V:V,"直接归集成本费用")</f>
        <v>0</v>
      </c>
      <c r="F50" s="385">
        <f>SUMIFS('附表7-扣除项目明细采集底稿'!X:X,'附表7-扣除项目明细采集底稿'!E:E,数据对照表!G3,'附表7-扣除项目明细采集底稿'!V:V,"直接归集成本费用")</f>
        <v>0</v>
      </c>
      <c r="G50" s="385">
        <f>SUMIFS('附表7-扣除项目明细采集底稿'!Y:Y,'附表7-扣除项目明细采集底稿'!E:E,数据对照表!G3,'附表7-扣除项目明细采集底稿'!V:V,"直接归集成本费用")</f>
        <v>0</v>
      </c>
      <c r="H50" s="386">
        <f t="shared" ref="H50:H66" si="9">SUM(E50:G50)</f>
        <v>0</v>
      </c>
      <c r="I50" s="385">
        <f>SUMIFS('附表7-扣除项目明细采集底稿'!W:W,'附表7-扣除项目明细采集底稿'!E:E,数据对照表!G3,'附表7-扣除项目明细采集底稿'!V:V,"共同成本费用")</f>
        <v>6239.07</v>
      </c>
      <c r="J50" s="385">
        <f>SUMIFS('附表7-扣除项目明细采集底稿'!X:X,'附表7-扣除项目明细采集底稿'!E:E,数据对照表!G3,'附表7-扣除项目明细采集底稿'!V:V,"共同成本费用")</f>
        <v>0</v>
      </c>
      <c r="K50" s="385">
        <f>SUMIFS('附表7-扣除项目明细采集底稿'!Y:Y,'附表7-扣除项目明细采集底稿'!E:E,数据对照表!G3,'附表7-扣除项目明细采集底稿'!V:V,"共同成本费用")</f>
        <v>387.73</v>
      </c>
      <c r="L50" s="386">
        <f t="shared" ref="L50:L66" si="10">SUM(I50:K50)</f>
        <v>6626.8</v>
      </c>
      <c r="M50" s="386">
        <f t="shared" ref="M50:M66" si="11">H50+L50</f>
        <v>6626.8</v>
      </c>
    </row>
    <row r="51" s="367" customFormat="1" ht="24" customHeight="1" spans="1:13">
      <c r="A51" s="83">
        <v>46</v>
      </c>
      <c r="B51" s="83"/>
      <c r="C51" s="83"/>
      <c r="D51" s="387" t="str">
        <f>数据对照表!G4</f>
        <v>会所费用</v>
      </c>
      <c r="E51" s="385">
        <f>SUMIFS('附表7-扣除项目明细采集底稿'!W:W,'附表7-扣除项目明细采集底稿'!E:E,数据对照表!G4,'附表7-扣除项目明细采集底稿'!V:V,"直接归集成本费用")</f>
        <v>0</v>
      </c>
      <c r="F51" s="385">
        <f>SUMIFS('附表7-扣除项目明细采集底稿'!X:X,'附表7-扣除项目明细采集底稿'!E:E,数据对照表!G4,'附表7-扣除项目明细采集底稿'!V:V,"直接归集成本费用")</f>
        <v>0</v>
      </c>
      <c r="G51" s="385">
        <f>SUMIFS('附表7-扣除项目明细采集底稿'!Y:Y,'附表7-扣除项目明细采集底稿'!E:E,数据对照表!G4,'附表7-扣除项目明细采集底稿'!V:V,"直接归集成本费用")</f>
        <v>0</v>
      </c>
      <c r="H51" s="386">
        <f t="shared" si="9"/>
        <v>0</v>
      </c>
      <c r="I51" s="385">
        <f>SUMIFS('附表7-扣除项目明细采集底稿'!W:W,'附表7-扣除项目明细采集底稿'!E:E,数据对照表!G4,'附表7-扣除项目明细采集底稿'!V:V,"共同成本费用")</f>
        <v>0</v>
      </c>
      <c r="J51" s="385">
        <f>SUMIFS('附表7-扣除项目明细采集底稿'!X:X,'附表7-扣除项目明细采集底稿'!E:E,数据对照表!G4,'附表7-扣除项目明细采集底稿'!V:V,"共同成本费用")</f>
        <v>0</v>
      </c>
      <c r="K51" s="385">
        <f>SUMIFS('附表7-扣除项目明细采集底稿'!Y:Y,'附表7-扣除项目明细采集底稿'!E:E,数据对照表!G4,'附表7-扣除项目明细采集底稿'!V:V,"共同成本费用")</f>
        <v>0</v>
      </c>
      <c r="L51" s="386">
        <f t="shared" si="10"/>
        <v>0</v>
      </c>
      <c r="M51" s="386">
        <f t="shared" si="11"/>
        <v>0</v>
      </c>
    </row>
    <row r="52" s="367" customFormat="1" ht="24" customHeight="1" spans="1:13">
      <c r="A52" s="83">
        <v>47</v>
      </c>
      <c r="B52" s="83"/>
      <c r="C52" s="83"/>
      <c r="D52" s="387" t="str">
        <f>数据对照表!G5</f>
        <v>非机动车库（场）费用</v>
      </c>
      <c r="E52" s="385">
        <f>SUMIFS('附表7-扣除项目明细采集底稿'!W:W,'附表7-扣除项目明细采集底稿'!E:E,数据对照表!G5,'附表7-扣除项目明细采集底稿'!V:V,"直接归集成本费用")</f>
        <v>0</v>
      </c>
      <c r="F52" s="385">
        <f>SUMIFS('附表7-扣除项目明细采集底稿'!X:X,'附表7-扣除项目明细采集底稿'!E:E,数据对照表!G5,'附表7-扣除项目明细采集底稿'!V:V,"直接归集成本费用")</f>
        <v>0</v>
      </c>
      <c r="G52" s="385">
        <f>SUMIFS('附表7-扣除项目明细采集底稿'!Y:Y,'附表7-扣除项目明细采集底稿'!E:E,数据对照表!G5,'附表7-扣除项目明细采集底稿'!V:V,"直接归集成本费用")</f>
        <v>0</v>
      </c>
      <c r="H52" s="386">
        <f t="shared" si="9"/>
        <v>0</v>
      </c>
      <c r="I52" s="385">
        <f>SUMIFS('附表7-扣除项目明细采集底稿'!W:W,'附表7-扣除项目明细采集底稿'!E:E,数据对照表!G5,'附表7-扣除项目明细采集底稿'!V:V,"共同成本费用")</f>
        <v>8279.14</v>
      </c>
      <c r="J52" s="385">
        <f>SUMIFS('附表7-扣除项目明细采集底稿'!X:X,'附表7-扣除项目明细采集底稿'!E:E,数据对照表!G5,'附表7-扣除项目明细采集底稿'!V:V,"共同成本费用")</f>
        <v>0</v>
      </c>
      <c r="K52" s="385">
        <f>SUMIFS('附表7-扣除项目明细采集底稿'!Y:Y,'附表7-扣除项目明细采集底稿'!E:E,数据对照表!G5,'附表7-扣除项目明细采集底稿'!V:V,"共同成本费用")</f>
        <v>514.5</v>
      </c>
      <c r="L52" s="386">
        <f t="shared" si="10"/>
        <v>8793.64</v>
      </c>
      <c r="M52" s="386">
        <f t="shared" si="11"/>
        <v>8793.64</v>
      </c>
    </row>
    <row r="53" s="367" customFormat="1" ht="24" customHeight="1" spans="1:13">
      <c r="A53" s="83">
        <v>48</v>
      </c>
      <c r="B53" s="83"/>
      <c r="C53" s="83"/>
      <c r="D53" s="387" t="str">
        <f>数据对照表!G6</f>
        <v>地下人防设施费用</v>
      </c>
      <c r="E53" s="385">
        <f>SUMIFS('附表7-扣除项目明细采集底稿'!W:W,'附表7-扣除项目明细采集底稿'!E:E,数据对照表!G6,'附表7-扣除项目明细采集底稿'!V:V,"直接归集成本费用")</f>
        <v>0</v>
      </c>
      <c r="F53" s="385">
        <f>SUMIFS('附表7-扣除项目明细采集底稿'!X:X,'附表7-扣除项目明细采集底稿'!E:E,数据对照表!G6,'附表7-扣除项目明细采集底稿'!V:V,"直接归集成本费用")</f>
        <v>0</v>
      </c>
      <c r="G53" s="385">
        <f>SUMIFS('附表7-扣除项目明细采集底稿'!Y:Y,'附表7-扣除项目明细采集底稿'!E:E,数据对照表!G6,'附表7-扣除项目明细采集底稿'!V:V,"直接归集成本费用")</f>
        <v>0</v>
      </c>
      <c r="H53" s="386">
        <f t="shared" si="9"/>
        <v>0</v>
      </c>
      <c r="I53" s="385">
        <f>SUMIFS('附表7-扣除项目明细采集底稿'!W:W,'附表7-扣除项目明细采集底稿'!E:E,数据对照表!G6,'附表7-扣除项目明细采集底稿'!V:V,"共同成本费用")</f>
        <v>14989436.4</v>
      </c>
      <c r="J53" s="385">
        <f>SUMIFS('附表7-扣除项目明细采集底稿'!X:X,'附表7-扣除项目明细采集底稿'!E:E,数据对照表!G6,'附表7-扣除项目明细采集底稿'!V:V,"共同成本费用")</f>
        <v>0</v>
      </c>
      <c r="K53" s="385">
        <f>SUMIFS('附表7-扣除项目明细采集底稿'!Y:Y,'附表7-扣除项目明细采集底稿'!E:E,数据对照表!G6,'附表7-扣除项目明细采集底稿'!V:V,"共同成本费用")</f>
        <v>931514.98</v>
      </c>
      <c r="L53" s="386">
        <f t="shared" si="10"/>
        <v>15920951.38</v>
      </c>
      <c r="M53" s="386">
        <f t="shared" si="11"/>
        <v>15920951.38</v>
      </c>
    </row>
    <row r="54" s="367" customFormat="1" ht="24" customHeight="1" spans="1:13">
      <c r="A54" s="83">
        <v>49</v>
      </c>
      <c r="B54" s="83"/>
      <c r="C54" s="83"/>
      <c r="D54" s="387" t="str">
        <f>数据对照表!G7</f>
        <v>物业管理场所费用</v>
      </c>
      <c r="E54" s="385">
        <f>SUMIFS('附表7-扣除项目明细采集底稿'!W:W,'附表7-扣除项目明细采集底稿'!E:E,数据对照表!G7,'附表7-扣除项目明细采集底稿'!V:V,"直接归集成本费用")</f>
        <v>0</v>
      </c>
      <c r="F54" s="385">
        <f>SUMIFS('附表7-扣除项目明细采集底稿'!X:X,'附表7-扣除项目明细采集底稿'!E:E,数据对照表!G7,'附表7-扣除项目明细采集底稿'!V:V,"直接归集成本费用")</f>
        <v>0</v>
      </c>
      <c r="G54" s="385">
        <f>SUMIFS('附表7-扣除项目明细采集底稿'!Y:Y,'附表7-扣除项目明细采集底稿'!E:E,数据对照表!G7,'附表7-扣除项目明细采集底稿'!V:V,"直接归集成本费用")</f>
        <v>0</v>
      </c>
      <c r="H54" s="386">
        <f t="shared" si="9"/>
        <v>0</v>
      </c>
      <c r="I54" s="385">
        <f>SUMIFS('附表7-扣除项目明细采集底稿'!W:W,'附表7-扣除项目明细采集底稿'!E:E,数据对照表!G7,'附表7-扣除项目明细采集底稿'!V:V,"共同成本费用")</f>
        <v>0</v>
      </c>
      <c r="J54" s="385">
        <f>SUMIFS('附表7-扣除项目明细采集底稿'!X:X,'附表7-扣除项目明细采集底稿'!E:E,数据对照表!G7,'附表7-扣除项目明细采集底稿'!V:V,"共同成本费用")</f>
        <v>0</v>
      </c>
      <c r="K54" s="385">
        <f>SUMIFS('附表7-扣除项目明细采集底稿'!Y:Y,'附表7-扣除项目明细采集底稿'!E:E,数据对照表!G7,'附表7-扣除项目明细采集底稿'!V:V,"共同成本费用")</f>
        <v>0</v>
      </c>
      <c r="L54" s="386">
        <f t="shared" si="10"/>
        <v>0</v>
      </c>
      <c r="M54" s="386">
        <f t="shared" si="11"/>
        <v>0</v>
      </c>
    </row>
    <row r="55" s="367" customFormat="1" ht="24" customHeight="1" spans="1:13">
      <c r="A55" s="83">
        <v>50</v>
      </c>
      <c r="B55" s="83"/>
      <c r="C55" s="83"/>
      <c r="D55" s="387" t="str">
        <f>数据对照表!G8</f>
        <v>变电站费用</v>
      </c>
      <c r="E55" s="385">
        <f>SUMIFS('附表7-扣除项目明细采集底稿'!W:W,'附表7-扣除项目明细采集底稿'!E:E,数据对照表!G8,'附表7-扣除项目明细采集底稿'!V:V,"直接归集成本费用")</f>
        <v>0</v>
      </c>
      <c r="F55" s="385">
        <f>SUMIFS('附表7-扣除项目明细采集底稿'!X:X,'附表7-扣除项目明细采集底稿'!E:E,数据对照表!G8,'附表7-扣除项目明细采集底稿'!V:V,"直接归集成本费用")</f>
        <v>0</v>
      </c>
      <c r="G55" s="385">
        <f>SUMIFS('附表7-扣除项目明细采集底稿'!Y:Y,'附表7-扣除项目明细采集底稿'!E:E,数据对照表!G8,'附表7-扣除项目明细采集底稿'!V:V,"直接归集成本费用")</f>
        <v>0</v>
      </c>
      <c r="H55" s="386">
        <f t="shared" si="9"/>
        <v>0</v>
      </c>
      <c r="I55" s="385">
        <f>SUMIFS('附表7-扣除项目明细采集底稿'!W:W,'附表7-扣除项目明细采集底稿'!E:E,数据对照表!G8,'附表7-扣除项目明细采集底稿'!V:V,"共同成本费用")</f>
        <v>0</v>
      </c>
      <c r="J55" s="385">
        <f>SUMIFS('附表7-扣除项目明细采集底稿'!X:X,'附表7-扣除项目明细采集底稿'!E:E,数据对照表!G8,'附表7-扣除项目明细采集底稿'!V:V,"共同成本费用")</f>
        <v>0</v>
      </c>
      <c r="K55" s="385">
        <f>SUMIFS('附表7-扣除项目明细采集底稿'!Y:Y,'附表7-扣除项目明细采集底稿'!E:E,数据对照表!G8,'附表7-扣除项目明细采集底稿'!V:V,"共同成本费用")</f>
        <v>0</v>
      </c>
      <c r="L55" s="386">
        <f t="shared" si="10"/>
        <v>0</v>
      </c>
      <c r="M55" s="386">
        <f t="shared" si="11"/>
        <v>0</v>
      </c>
    </row>
    <row r="56" s="367" customFormat="1" ht="24" customHeight="1" spans="1:13">
      <c r="A56" s="83">
        <v>51</v>
      </c>
      <c r="B56" s="83"/>
      <c r="C56" s="83"/>
      <c r="D56" s="387" t="str">
        <f>数据对照表!G9</f>
        <v>热力站费用</v>
      </c>
      <c r="E56" s="385">
        <f>SUMIFS('附表7-扣除项目明细采集底稿'!W:W,'附表7-扣除项目明细采集底稿'!E:E,数据对照表!G9,'附表7-扣除项目明细采集底稿'!V:V,"直接归集成本费用")</f>
        <v>0</v>
      </c>
      <c r="F56" s="385">
        <f>SUMIFS('附表7-扣除项目明细采集底稿'!X:X,'附表7-扣除项目明细采集底稿'!E:E,数据对照表!G9,'附表7-扣除项目明细采集底稿'!V:V,"直接归集成本费用")</f>
        <v>0</v>
      </c>
      <c r="G56" s="385">
        <f>SUMIFS('附表7-扣除项目明细采集底稿'!Y:Y,'附表7-扣除项目明细采集底稿'!E:E,数据对照表!G9,'附表7-扣除项目明细采集底稿'!V:V,"直接归集成本费用")</f>
        <v>0</v>
      </c>
      <c r="H56" s="386">
        <f t="shared" si="9"/>
        <v>0</v>
      </c>
      <c r="I56" s="385">
        <f>SUMIFS('附表7-扣除项目明细采集底稿'!W:W,'附表7-扣除项目明细采集底稿'!E:E,数据对照表!G9,'附表7-扣除项目明细采集底稿'!V:V,"共同成本费用")</f>
        <v>0</v>
      </c>
      <c r="J56" s="385">
        <f>SUMIFS('附表7-扣除项目明细采集底稿'!X:X,'附表7-扣除项目明细采集底稿'!E:E,数据对照表!G9,'附表7-扣除项目明细采集底稿'!V:V,"共同成本费用")</f>
        <v>0</v>
      </c>
      <c r="K56" s="385">
        <f>SUMIFS('附表7-扣除项目明细采集底稿'!Y:Y,'附表7-扣除项目明细采集底稿'!E:E,数据对照表!G9,'附表7-扣除项目明细采集底稿'!V:V,"共同成本费用")</f>
        <v>0</v>
      </c>
      <c r="L56" s="386">
        <f t="shared" si="10"/>
        <v>0</v>
      </c>
      <c r="M56" s="386">
        <f t="shared" si="11"/>
        <v>0</v>
      </c>
    </row>
    <row r="57" s="367" customFormat="1" ht="24" customHeight="1" spans="1:13">
      <c r="A57" s="83">
        <v>52</v>
      </c>
      <c r="B57" s="83"/>
      <c r="C57" s="83"/>
      <c r="D57" s="387" t="str">
        <f>数据对照表!G10</f>
        <v>水厂费用</v>
      </c>
      <c r="E57" s="385">
        <f>SUMIFS('附表7-扣除项目明细采集底稿'!W:W,'附表7-扣除项目明细采集底稿'!E:E,数据对照表!G10,'附表7-扣除项目明细采集底稿'!V:V,"直接归集成本费用")</f>
        <v>0</v>
      </c>
      <c r="F57" s="385">
        <f>SUMIFS('附表7-扣除项目明细采集底稿'!X:X,'附表7-扣除项目明细采集底稿'!E:E,数据对照表!G10,'附表7-扣除项目明细采集底稿'!V:V,"直接归集成本费用")</f>
        <v>0</v>
      </c>
      <c r="G57" s="385">
        <f>SUMIFS('附表7-扣除项目明细采集底稿'!Y:Y,'附表7-扣除项目明细采集底稿'!E:E,数据对照表!G10,'附表7-扣除项目明细采集底稿'!V:V,"直接归集成本费用")</f>
        <v>0</v>
      </c>
      <c r="H57" s="386">
        <f t="shared" si="9"/>
        <v>0</v>
      </c>
      <c r="I57" s="385">
        <f>SUMIFS('附表7-扣除项目明细采集底稿'!W:W,'附表7-扣除项目明细采集底稿'!E:E,数据对照表!G10,'附表7-扣除项目明细采集底稿'!V:V,"共同成本费用")</f>
        <v>0</v>
      </c>
      <c r="J57" s="385">
        <f>SUMIFS('附表7-扣除项目明细采集底稿'!X:X,'附表7-扣除项目明细采集底稿'!E:E,数据对照表!G10,'附表7-扣除项目明细采集底稿'!V:V,"共同成本费用")</f>
        <v>0</v>
      </c>
      <c r="K57" s="385">
        <f>SUMIFS('附表7-扣除项目明细采集底稿'!Y:Y,'附表7-扣除项目明细采集底稿'!E:E,数据对照表!G10,'附表7-扣除项目明细采集底稿'!V:V,"共同成本费用")</f>
        <v>0</v>
      </c>
      <c r="L57" s="386">
        <f t="shared" si="10"/>
        <v>0</v>
      </c>
      <c r="M57" s="386">
        <f t="shared" si="11"/>
        <v>0</v>
      </c>
    </row>
    <row r="58" s="367" customFormat="1" ht="24" customHeight="1" spans="1:13">
      <c r="A58" s="83">
        <v>53</v>
      </c>
      <c r="B58" s="83"/>
      <c r="C58" s="83"/>
      <c r="D58" s="387" t="str">
        <f>数据对照表!G11</f>
        <v>文体场馆费用</v>
      </c>
      <c r="E58" s="385">
        <f>SUMIFS('附表7-扣除项目明细采集底稿'!W:W,'附表7-扣除项目明细采集底稿'!E:E,数据对照表!G11,'附表7-扣除项目明细采集底稿'!V:V,"直接归集成本费用")</f>
        <v>0</v>
      </c>
      <c r="F58" s="385">
        <f>SUMIFS('附表7-扣除项目明细采集底稿'!X:X,'附表7-扣除项目明细采集底稿'!E:E,数据对照表!G11,'附表7-扣除项目明细采集底稿'!V:V,"直接归集成本费用")</f>
        <v>0</v>
      </c>
      <c r="G58" s="385">
        <f>SUMIFS('附表7-扣除项目明细采集底稿'!Y:Y,'附表7-扣除项目明细采集底稿'!E:E,数据对照表!G11,'附表7-扣除项目明细采集底稿'!V:V,"直接归集成本费用")</f>
        <v>0</v>
      </c>
      <c r="H58" s="386">
        <f t="shared" si="9"/>
        <v>0</v>
      </c>
      <c r="I58" s="385">
        <f>SUMIFS('附表7-扣除项目明细采集底稿'!W:W,'附表7-扣除项目明细采集底稿'!E:E,数据对照表!G11,'附表7-扣除项目明细采集底稿'!V:V,"共同成本费用")</f>
        <v>0</v>
      </c>
      <c r="J58" s="385">
        <f>SUMIFS('附表7-扣除项目明细采集底稿'!X:X,'附表7-扣除项目明细采集底稿'!E:E,数据对照表!G11,'附表7-扣除项目明细采集底稿'!V:V,"共同成本费用")</f>
        <v>0</v>
      </c>
      <c r="K58" s="385">
        <f>SUMIFS('附表7-扣除项目明细采集底稿'!Y:Y,'附表7-扣除项目明细采集底稿'!E:E,数据对照表!G11,'附表7-扣除项目明细采集底稿'!V:V,"共同成本费用")</f>
        <v>0</v>
      </c>
      <c r="L58" s="386">
        <f t="shared" si="10"/>
        <v>0</v>
      </c>
      <c r="M58" s="386">
        <f t="shared" si="11"/>
        <v>0</v>
      </c>
    </row>
    <row r="59" s="367" customFormat="1" ht="24" customHeight="1" spans="1:13">
      <c r="A59" s="83">
        <v>54</v>
      </c>
      <c r="B59" s="83"/>
      <c r="C59" s="83"/>
      <c r="D59" s="387" t="str">
        <f>数据对照表!G12</f>
        <v>学校费用</v>
      </c>
      <c r="E59" s="385">
        <f>SUMIFS('附表7-扣除项目明细采集底稿'!W:W,'附表7-扣除项目明细采集底稿'!E:E,数据对照表!G12,'附表7-扣除项目明细采集底稿'!V:V,"直接归集成本费用")</f>
        <v>0</v>
      </c>
      <c r="F59" s="385">
        <f>SUMIFS('附表7-扣除项目明细采集底稿'!X:X,'附表7-扣除项目明细采集底稿'!E:E,数据对照表!G12,'附表7-扣除项目明细采集底稿'!V:V,"直接归集成本费用")</f>
        <v>0</v>
      </c>
      <c r="G59" s="385">
        <f>SUMIFS('附表7-扣除项目明细采集底稿'!Y:Y,'附表7-扣除项目明细采集底稿'!E:E,数据对照表!G12,'附表7-扣除项目明细采集底稿'!V:V,"直接归集成本费用")</f>
        <v>0</v>
      </c>
      <c r="H59" s="386">
        <f t="shared" si="9"/>
        <v>0</v>
      </c>
      <c r="I59" s="385">
        <f>SUMIFS('附表7-扣除项目明细采集底稿'!W:W,'附表7-扣除项目明细采集底稿'!E:E,数据对照表!G12,'附表7-扣除项目明细采集底稿'!V:V,"共同成本费用")</f>
        <v>0</v>
      </c>
      <c r="J59" s="385">
        <f>SUMIFS('附表7-扣除项目明细采集底稿'!X:X,'附表7-扣除项目明细采集底稿'!E:E,数据对照表!G12,'附表7-扣除项目明细采集底稿'!V:V,"共同成本费用")</f>
        <v>0</v>
      </c>
      <c r="K59" s="385">
        <f>SUMIFS('附表7-扣除项目明细采集底稿'!Y:Y,'附表7-扣除项目明细采集底稿'!E:E,数据对照表!G12,'附表7-扣除项目明细采集底稿'!V:V,"共同成本费用")</f>
        <v>0</v>
      </c>
      <c r="L59" s="386">
        <f t="shared" si="10"/>
        <v>0</v>
      </c>
      <c r="M59" s="386">
        <f t="shared" si="11"/>
        <v>0</v>
      </c>
    </row>
    <row r="60" s="367" customFormat="1" ht="24" customHeight="1" spans="1:13">
      <c r="A60" s="83">
        <v>55</v>
      </c>
      <c r="B60" s="83"/>
      <c r="C60" s="83"/>
      <c r="D60" s="387" t="str">
        <f>数据对照表!G13</f>
        <v>幼儿园费用</v>
      </c>
      <c r="E60" s="385">
        <f>SUMIFS('附表7-扣除项目明细采集底稿'!W:W,'附表7-扣除项目明细采集底稿'!E:E,数据对照表!G13,'附表7-扣除项目明细采集底稿'!V:V,"直接归集成本费用")</f>
        <v>0</v>
      </c>
      <c r="F60" s="385">
        <f>SUMIFS('附表7-扣除项目明细采集底稿'!X:X,'附表7-扣除项目明细采集底稿'!E:E,数据对照表!G13,'附表7-扣除项目明细采集底稿'!V:V,"直接归集成本费用")</f>
        <v>0</v>
      </c>
      <c r="G60" s="385">
        <f>SUMIFS('附表7-扣除项目明细采集底稿'!Y:Y,'附表7-扣除项目明细采集底稿'!E:E,数据对照表!G13,'附表7-扣除项目明细采集底稿'!V:V,"直接归集成本费用")</f>
        <v>0</v>
      </c>
      <c r="H60" s="386">
        <f t="shared" si="9"/>
        <v>0</v>
      </c>
      <c r="I60" s="385">
        <f>SUMIFS('附表7-扣除项目明细采集底稿'!W:W,'附表7-扣除项目明细采集底稿'!E:E,数据对照表!G13,'附表7-扣除项目明细采集底稿'!V:V,"共同成本费用")</f>
        <v>1849633.41</v>
      </c>
      <c r="J60" s="385">
        <f>SUMIFS('附表7-扣除项目明细采集底稿'!X:X,'附表7-扣除项目明细采集底稿'!E:E,数据对照表!G13,'附表7-扣除项目明细采集底稿'!V:V,"共同成本费用")</f>
        <v>0</v>
      </c>
      <c r="K60" s="385">
        <f>SUMIFS('附表7-扣除项目明细采集底稿'!Y:Y,'附表7-扣除项目明细采集底稿'!E:E,数据对照表!G13,'附表7-扣除项目明细采集底稿'!V:V,"共同成本费用")</f>
        <v>114945.01</v>
      </c>
      <c r="L60" s="386">
        <f t="shared" si="10"/>
        <v>1964578.42</v>
      </c>
      <c r="M60" s="386">
        <f t="shared" si="11"/>
        <v>1964578.42</v>
      </c>
    </row>
    <row r="61" s="367" customFormat="1" ht="24" customHeight="1" spans="1:13">
      <c r="A61" s="83">
        <v>56</v>
      </c>
      <c r="B61" s="83"/>
      <c r="C61" s="83"/>
      <c r="D61" s="387" t="str">
        <f>数据对照表!G14</f>
        <v>托儿所费用</v>
      </c>
      <c r="E61" s="385">
        <f>SUMIFS('附表7-扣除项目明细采集底稿'!W:W,'附表7-扣除项目明细采集底稿'!E:E,数据对照表!G14,'附表7-扣除项目明细采集底稿'!V:V,"直接归集成本费用")</f>
        <v>0</v>
      </c>
      <c r="F61" s="385">
        <f>SUMIFS('附表7-扣除项目明细采集底稿'!X:X,'附表7-扣除项目明细采集底稿'!E:E,数据对照表!G14,'附表7-扣除项目明细采集底稿'!V:V,"直接归集成本费用")</f>
        <v>0</v>
      </c>
      <c r="G61" s="385">
        <f>SUMIFS('附表7-扣除项目明细采集底稿'!Y:Y,'附表7-扣除项目明细采集底稿'!E:E,数据对照表!G14,'附表7-扣除项目明细采集底稿'!V:V,"直接归集成本费用")</f>
        <v>0</v>
      </c>
      <c r="H61" s="386">
        <f t="shared" si="9"/>
        <v>0</v>
      </c>
      <c r="I61" s="385">
        <f>SUMIFS('附表7-扣除项目明细采集底稿'!W:W,'附表7-扣除项目明细采集底稿'!E:E,数据对照表!G14,'附表7-扣除项目明细采集底稿'!V:V,"共同成本费用")</f>
        <v>0</v>
      </c>
      <c r="J61" s="385">
        <f>SUMIFS('附表7-扣除项目明细采集底稿'!X:X,'附表7-扣除项目明细采集底稿'!E:E,数据对照表!G14,'附表7-扣除项目明细采集底稿'!V:V,"共同成本费用")</f>
        <v>0</v>
      </c>
      <c r="K61" s="385">
        <f>SUMIFS('附表7-扣除项目明细采集底稿'!Y:Y,'附表7-扣除项目明细采集底稿'!E:E,数据对照表!G14,'附表7-扣除项目明细采集底稿'!V:V,"共同成本费用")</f>
        <v>0</v>
      </c>
      <c r="L61" s="386">
        <f t="shared" si="10"/>
        <v>0</v>
      </c>
      <c r="M61" s="386">
        <f t="shared" si="11"/>
        <v>0</v>
      </c>
    </row>
    <row r="62" s="367" customFormat="1" ht="24" customHeight="1" spans="1:13">
      <c r="A62" s="83">
        <v>57</v>
      </c>
      <c r="B62" s="83"/>
      <c r="C62" s="83"/>
      <c r="D62" s="387" t="str">
        <f>数据对照表!G15</f>
        <v>医院费用</v>
      </c>
      <c r="E62" s="385">
        <f>SUMIFS('附表7-扣除项目明细采集底稿'!W:W,'附表7-扣除项目明细采集底稿'!E:E,数据对照表!G15,'附表7-扣除项目明细采集底稿'!V:V,"直接归集成本费用")</f>
        <v>0</v>
      </c>
      <c r="F62" s="385">
        <f>SUMIFS('附表7-扣除项目明细采集底稿'!X:X,'附表7-扣除项目明细采集底稿'!E:E,数据对照表!G15,'附表7-扣除项目明细采集底稿'!V:V,"直接归集成本费用")</f>
        <v>0</v>
      </c>
      <c r="G62" s="385">
        <f>SUMIFS('附表7-扣除项目明细采集底稿'!Y:Y,'附表7-扣除项目明细采集底稿'!E:E,数据对照表!G15,'附表7-扣除项目明细采集底稿'!V:V,"直接归集成本费用")</f>
        <v>0</v>
      </c>
      <c r="H62" s="386">
        <f t="shared" si="9"/>
        <v>0</v>
      </c>
      <c r="I62" s="385">
        <f>SUMIFS('附表7-扣除项目明细采集底稿'!W:W,'附表7-扣除项目明细采集底稿'!E:E,数据对照表!G15,'附表7-扣除项目明细采集底稿'!V:V,"共同成本费用")</f>
        <v>0</v>
      </c>
      <c r="J62" s="385">
        <f>SUMIFS('附表7-扣除项目明细采集底稿'!X:X,'附表7-扣除项目明细采集底稿'!E:E,数据对照表!G15,'附表7-扣除项目明细采集底稿'!V:V,"共同成本费用")</f>
        <v>0</v>
      </c>
      <c r="K62" s="385">
        <f>SUMIFS('附表7-扣除项目明细采集底稿'!Y:Y,'附表7-扣除项目明细采集底稿'!E:E,数据对照表!G15,'附表7-扣除项目明细采集底稿'!V:V,"共同成本费用")</f>
        <v>0</v>
      </c>
      <c r="L62" s="386">
        <f t="shared" si="10"/>
        <v>0</v>
      </c>
      <c r="M62" s="386">
        <f t="shared" si="11"/>
        <v>0</v>
      </c>
    </row>
    <row r="63" s="367" customFormat="1" ht="24" customHeight="1" spans="1:13">
      <c r="A63" s="83">
        <v>58</v>
      </c>
      <c r="B63" s="83"/>
      <c r="C63" s="83"/>
      <c r="D63" s="387" t="str">
        <f>数据对照表!G16</f>
        <v>邮电通讯费用</v>
      </c>
      <c r="E63" s="385">
        <f>SUMIFS('附表7-扣除项目明细采集底稿'!W:W,'附表7-扣除项目明细采集底稿'!E:E,数据对照表!G16,'附表7-扣除项目明细采集底稿'!V:V,"直接归集成本费用")</f>
        <v>0</v>
      </c>
      <c r="F63" s="385">
        <f>SUMIFS('附表7-扣除项目明细采集底稿'!X:X,'附表7-扣除项目明细采集底稿'!E:E,数据对照表!G16,'附表7-扣除项目明细采集底稿'!V:V,"直接归集成本费用")</f>
        <v>0</v>
      </c>
      <c r="G63" s="385">
        <f>SUMIFS('附表7-扣除项目明细采集底稿'!Y:Y,'附表7-扣除项目明细采集底稿'!E:E,数据对照表!G16,'附表7-扣除项目明细采集底稿'!V:V,"直接归集成本费用")</f>
        <v>0</v>
      </c>
      <c r="H63" s="386">
        <f t="shared" si="9"/>
        <v>0</v>
      </c>
      <c r="I63" s="385">
        <f>SUMIFS('附表7-扣除项目明细采集底稿'!W:W,'附表7-扣除项目明细采集底稿'!E:E,数据对照表!G16,'附表7-扣除项目明细采集底稿'!V:V,"共同成本费用")</f>
        <v>0</v>
      </c>
      <c r="J63" s="385">
        <f>SUMIFS('附表7-扣除项目明细采集底稿'!X:X,'附表7-扣除项目明细采集底稿'!E:E,数据对照表!G16,'附表7-扣除项目明细采集底稿'!V:V,"共同成本费用")</f>
        <v>0</v>
      </c>
      <c r="K63" s="385">
        <f>SUMIFS('附表7-扣除项目明细采集底稿'!Y:Y,'附表7-扣除项目明细采集底稿'!E:E,数据对照表!G16,'附表7-扣除项目明细采集底稿'!V:V,"共同成本费用")</f>
        <v>0</v>
      </c>
      <c r="L63" s="386">
        <f t="shared" si="10"/>
        <v>0</v>
      </c>
      <c r="M63" s="386">
        <f t="shared" si="11"/>
        <v>0</v>
      </c>
    </row>
    <row r="64" s="367" customFormat="1" ht="27.95" customHeight="1" spans="1:13">
      <c r="A64" s="83">
        <v>59</v>
      </c>
      <c r="B64" s="83"/>
      <c r="C64" s="83"/>
      <c r="D64" s="387" t="str">
        <f>数据对照表!G17</f>
        <v>其他非营业性房产费用</v>
      </c>
      <c r="E64" s="385">
        <f>SUMIFS('附表7-扣除项目明细采集底稿'!W:W,'附表7-扣除项目明细采集底稿'!E:E,数据对照表!G17,'附表7-扣除项目明细采集底稿'!V:V,"直接归集成本费用")</f>
        <v>0</v>
      </c>
      <c r="F64" s="385">
        <f>SUMIFS('附表7-扣除项目明细采集底稿'!X:X,'附表7-扣除项目明细采集底稿'!E:E,数据对照表!G17,'附表7-扣除项目明细采集底稿'!V:V,"直接归集成本费用")</f>
        <v>0</v>
      </c>
      <c r="G64" s="385">
        <f>SUMIFS('附表7-扣除项目明细采集底稿'!Y:Y,'附表7-扣除项目明细采集底稿'!E:E,数据对照表!G17,'附表7-扣除项目明细采集底稿'!V:V,"直接归集成本费用")</f>
        <v>0</v>
      </c>
      <c r="H64" s="386">
        <f t="shared" si="9"/>
        <v>0</v>
      </c>
      <c r="I64" s="385">
        <f>SUMIFS('附表7-扣除项目明细采集底稿'!W:W,'附表7-扣除项目明细采集底稿'!E:E,数据对照表!G17,'附表7-扣除项目明细采集底稿'!V:V,"共同成本费用")</f>
        <v>781246.58</v>
      </c>
      <c r="J64" s="385">
        <f>SUMIFS('附表7-扣除项目明细采集底稿'!X:X,'附表7-扣除项目明细采集底稿'!E:E,数据对照表!G17,'附表7-扣除项目明细采集底稿'!V:V,"共同成本费用")</f>
        <v>0</v>
      </c>
      <c r="K64" s="385">
        <f>SUMIFS('附表7-扣除项目明细采集底稿'!Y:Y,'附表7-扣除项目明细采集底稿'!E:E,数据对照表!G17,'附表7-扣除项目明细采集底稿'!V:V,"共同成本费用")</f>
        <v>48550.37</v>
      </c>
      <c r="L64" s="386">
        <f t="shared" si="10"/>
        <v>829796.95</v>
      </c>
      <c r="M64" s="386">
        <f t="shared" si="11"/>
        <v>829796.95</v>
      </c>
    </row>
    <row r="65" s="367" customFormat="1" ht="24" customHeight="1" spans="1:13">
      <c r="A65" s="83">
        <v>60</v>
      </c>
      <c r="B65" s="83"/>
      <c r="C65" s="76" t="str">
        <f>数据对照表!H1</f>
        <v>开发间接费用</v>
      </c>
      <c r="D65" s="76"/>
      <c r="E65" s="385">
        <f>SUMIFS('附表7-扣除项目明细采集底稿'!W:W,'附表7-扣除项目明细采集底稿'!D:D,数据对照表!H1,'附表7-扣除项目明细采集底稿'!V:V,"直接归集成本费用")</f>
        <v>0</v>
      </c>
      <c r="F65" s="385">
        <f>SUMIFS('附表7-扣除项目明细采集底稿'!X:X,'附表7-扣除项目明细采集底稿'!D:D,数据对照表!H1,'附表7-扣除项目明细采集底稿'!V:V,"直接归集成本费用")</f>
        <v>0</v>
      </c>
      <c r="G65" s="385">
        <f>SUMIFS('附表7-扣除项目明细采集底稿'!Y:Y,'附表7-扣除项目明细采集底稿'!D:D,数据对照表!H1,'附表7-扣除项目明细采集底稿'!V:V,"直接归集成本费用")</f>
        <v>0</v>
      </c>
      <c r="H65" s="386">
        <f t="shared" si="9"/>
        <v>0</v>
      </c>
      <c r="I65" s="385">
        <f>SUMIFS('附表7-扣除项目明细采集底稿'!W:W,'附表7-扣除项目明细采集底稿'!D:D,数据对照表!H1,'附表7-扣除项目明细采集底稿'!V:V,"共同成本费用")</f>
        <v>1369937.91</v>
      </c>
      <c r="J65" s="385">
        <f>SUMIFS('附表7-扣除项目明细采集底稿'!X:X,'附表7-扣除项目明细采集底稿'!D:D,数据对照表!H1,'附表7-扣除项目明细采集底稿'!V:V,"共同成本费用")</f>
        <v>0</v>
      </c>
      <c r="K65" s="385">
        <f>SUMIFS('附表7-扣除项目明细采集底稿'!Y:Y,'附表7-扣除项目明细采集底稿'!D:D,数据对照表!H1,'附表7-扣除项目明细采集底稿'!V:V,"共同成本费用")</f>
        <v>85134.4300000001</v>
      </c>
      <c r="L65" s="386">
        <f t="shared" si="10"/>
        <v>1455072.34</v>
      </c>
      <c r="M65" s="386">
        <f t="shared" si="11"/>
        <v>1455072.34</v>
      </c>
    </row>
    <row r="66" s="367" customFormat="1" ht="24" customHeight="1" spans="1:13">
      <c r="A66" s="83">
        <v>61</v>
      </c>
      <c r="B66" s="83"/>
      <c r="C66" s="83" t="s">
        <v>312</v>
      </c>
      <c r="D66" s="387" t="str">
        <f>数据对照表!H2</f>
        <v>管理人员工资</v>
      </c>
      <c r="E66" s="385">
        <f>SUMIFS('附表7-扣除项目明细采集底稿'!W:W,'附表7-扣除项目明细采集底稿'!E:E,数据对照表!H2,'附表7-扣除项目明细采集底稿'!V:V,"直接归集成本费用")</f>
        <v>0</v>
      </c>
      <c r="F66" s="385">
        <f>SUMIFS('附表7-扣除项目明细采集底稿'!X:X,'附表7-扣除项目明细采集底稿'!E:E,数据对照表!H2,'附表7-扣除项目明细采集底稿'!V:V,"直接归集成本费用")</f>
        <v>0</v>
      </c>
      <c r="G66" s="385">
        <f>SUMIFS('附表7-扣除项目明细采集底稿'!Y:Y,'附表7-扣除项目明细采集底稿'!E:E,数据对照表!H2,'附表7-扣除项目明细采集底稿'!V:V,"直接归集成本费用")</f>
        <v>0</v>
      </c>
      <c r="H66" s="386">
        <f t="shared" si="9"/>
        <v>0</v>
      </c>
      <c r="I66" s="385">
        <f>SUMIFS('附表7-扣除项目明细采集底稿'!W:W,'附表7-扣除项目明细采集底稿'!E:E,数据对照表!H2,'附表7-扣除项目明细采集底稿'!V:V,"共同成本费用")</f>
        <v>1369937.91</v>
      </c>
      <c r="J66" s="385">
        <f>SUMIFS('附表7-扣除项目明细采集底稿'!X:X,'附表7-扣除项目明细采集底稿'!E:E,数据对照表!H2,'附表7-扣除项目明细采集底稿'!V:V,"共同成本费用")</f>
        <v>0</v>
      </c>
      <c r="K66" s="385">
        <f>SUMIFS('附表7-扣除项目明细采集底稿'!Y:Y,'附表7-扣除项目明细采集底稿'!E:E,数据对照表!H2,'附表7-扣除项目明细采集底稿'!V:V,"共同成本费用")</f>
        <v>85134.4300000001</v>
      </c>
      <c r="L66" s="386">
        <f t="shared" si="10"/>
        <v>1455072.34</v>
      </c>
      <c r="M66" s="386">
        <f t="shared" si="11"/>
        <v>1455072.34</v>
      </c>
    </row>
    <row r="67" s="367" customFormat="1" ht="24" customHeight="1" spans="1:13">
      <c r="A67" s="83">
        <v>62</v>
      </c>
      <c r="B67" s="83"/>
      <c r="C67" s="83"/>
      <c r="D67" s="387" t="str">
        <f>数据对照表!H3</f>
        <v>职工福利费</v>
      </c>
      <c r="E67" s="385">
        <f>SUMIFS('附表7-扣除项目明细采集底稿'!W:W,'附表7-扣除项目明细采集底稿'!E:E,数据对照表!H3,'附表7-扣除项目明细采集底稿'!V:V,"直接归集成本费用")</f>
        <v>0</v>
      </c>
      <c r="F67" s="385">
        <f>SUMIFS('附表7-扣除项目明细采集底稿'!X:X,'附表7-扣除项目明细采集底稿'!E:E,数据对照表!H3,'附表7-扣除项目明细采集底稿'!V:V,"直接归集成本费用")</f>
        <v>0</v>
      </c>
      <c r="G67" s="385">
        <f>SUMIFS('附表7-扣除项目明细采集底稿'!Y:Y,'附表7-扣除项目明细采集底稿'!E:E,数据对照表!H3,'附表7-扣除项目明细采集底稿'!V:V,"直接归集成本费用")</f>
        <v>0</v>
      </c>
      <c r="H67" s="386">
        <f t="shared" ref="H67:H74" si="12">SUM(E67:G67)</f>
        <v>0</v>
      </c>
      <c r="I67" s="385">
        <f>SUMIFS('附表7-扣除项目明细采集底稿'!W:W,'附表7-扣除项目明细采集底稿'!E:E,数据对照表!H3,'附表7-扣除项目明细采集底稿'!V:V,"共同成本费用")</f>
        <v>0</v>
      </c>
      <c r="J67" s="385">
        <f>SUMIFS('附表7-扣除项目明细采集底稿'!X:X,'附表7-扣除项目明细采集底稿'!E:E,数据对照表!H3,'附表7-扣除项目明细采集底稿'!V:V,"共同成本费用")</f>
        <v>0</v>
      </c>
      <c r="K67" s="385">
        <f>SUMIFS('附表7-扣除项目明细采集底稿'!Y:Y,'附表7-扣除项目明细采集底稿'!E:E,数据对照表!H3,'附表7-扣除项目明细采集底稿'!V:V,"共同成本费用")</f>
        <v>0</v>
      </c>
      <c r="L67" s="386">
        <f t="shared" ref="L67:L78" si="13">SUM(I67:K67)</f>
        <v>0</v>
      </c>
      <c r="M67" s="386">
        <f t="shared" ref="M67:M74" si="14">H67+L67</f>
        <v>0</v>
      </c>
    </row>
    <row r="68" s="367" customFormat="1" ht="24" customHeight="1" spans="1:13">
      <c r="A68" s="83">
        <v>63</v>
      </c>
      <c r="B68" s="83"/>
      <c r="C68" s="83"/>
      <c r="D68" s="387" t="str">
        <f>数据对照表!H4</f>
        <v>折旧费</v>
      </c>
      <c r="E68" s="385">
        <f>SUMIFS('附表7-扣除项目明细采集底稿'!W:W,'附表7-扣除项目明细采集底稿'!E:E,数据对照表!H4,'附表7-扣除项目明细采集底稿'!V:V,"直接归集成本费用")</f>
        <v>0</v>
      </c>
      <c r="F68" s="385">
        <f>SUMIFS('附表7-扣除项目明细采集底稿'!X:X,'附表7-扣除项目明细采集底稿'!E:E,数据对照表!H4,'附表7-扣除项目明细采集底稿'!V:V,"直接归集成本费用")</f>
        <v>0</v>
      </c>
      <c r="G68" s="385">
        <f>SUMIFS('附表7-扣除项目明细采集底稿'!Y:Y,'附表7-扣除项目明细采集底稿'!E:E,数据对照表!H4,'附表7-扣除项目明细采集底稿'!V:V,"直接归集成本费用")</f>
        <v>0</v>
      </c>
      <c r="H68" s="386">
        <f t="shared" si="12"/>
        <v>0</v>
      </c>
      <c r="I68" s="385">
        <f>SUMIFS('附表7-扣除项目明细采集底稿'!W:W,'附表7-扣除项目明细采集底稿'!E:E,数据对照表!H4,'附表7-扣除项目明细采集底稿'!V:V,"共同成本费用")</f>
        <v>0</v>
      </c>
      <c r="J68" s="385">
        <f>SUMIFS('附表7-扣除项目明细采集底稿'!X:X,'附表7-扣除项目明细采集底稿'!E:E,数据对照表!H4,'附表7-扣除项目明细采集底稿'!V:V,"共同成本费用")</f>
        <v>0</v>
      </c>
      <c r="K68" s="385">
        <f>SUMIFS('附表7-扣除项目明细采集底稿'!Y:Y,'附表7-扣除项目明细采集底稿'!E:E,数据对照表!H4,'附表7-扣除项目明细采集底稿'!V:V,"共同成本费用")</f>
        <v>0</v>
      </c>
      <c r="L68" s="386">
        <f t="shared" si="13"/>
        <v>0</v>
      </c>
      <c r="M68" s="386">
        <f t="shared" si="14"/>
        <v>0</v>
      </c>
    </row>
    <row r="69" s="367" customFormat="1" ht="24" customHeight="1" spans="1:13">
      <c r="A69" s="83">
        <v>64</v>
      </c>
      <c r="B69" s="83"/>
      <c r="C69" s="83"/>
      <c r="D69" s="387" t="str">
        <f>数据对照表!H5</f>
        <v>修理费</v>
      </c>
      <c r="E69" s="385">
        <f>SUMIFS('附表7-扣除项目明细采集底稿'!W:W,'附表7-扣除项目明细采集底稿'!E:E,数据对照表!H5,'附表7-扣除项目明细采集底稿'!V:V,"直接归集成本费用")</f>
        <v>0</v>
      </c>
      <c r="F69" s="385">
        <f>SUMIFS('附表7-扣除项目明细采集底稿'!X:X,'附表7-扣除项目明细采集底稿'!E:E,数据对照表!H5,'附表7-扣除项目明细采集底稿'!V:V,"直接归集成本费用")</f>
        <v>0</v>
      </c>
      <c r="G69" s="385">
        <f>SUMIFS('附表7-扣除项目明细采集底稿'!Y:Y,'附表7-扣除项目明细采集底稿'!E:E,数据对照表!H5,'附表7-扣除项目明细采集底稿'!V:V,"直接归集成本费用")</f>
        <v>0</v>
      </c>
      <c r="H69" s="386">
        <f t="shared" si="12"/>
        <v>0</v>
      </c>
      <c r="I69" s="385">
        <f>SUMIFS('附表7-扣除项目明细采集底稿'!W:W,'附表7-扣除项目明细采集底稿'!E:E,数据对照表!H5,'附表7-扣除项目明细采集底稿'!V:V,"共同成本费用")</f>
        <v>0</v>
      </c>
      <c r="J69" s="385">
        <f>SUMIFS('附表7-扣除项目明细采集底稿'!X:X,'附表7-扣除项目明细采集底稿'!E:E,数据对照表!H5,'附表7-扣除项目明细采集底稿'!V:V,"共同成本费用")</f>
        <v>0</v>
      </c>
      <c r="K69" s="385">
        <f>SUMIFS('附表7-扣除项目明细采集底稿'!Y:Y,'附表7-扣除项目明细采集底稿'!E:E,数据对照表!H5,'附表7-扣除项目明细采集底稿'!V:V,"共同成本费用")</f>
        <v>0</v>
      </c>
      <c r="L69" s="386">
        <f t="shared" si="13"/>
        <v>0</v>
      </c>
      <c r="M69" s="386">
        <f t="shared" si="14"/>
        <v>0</v>
      </c>
    </row>
    <row r="70" s="367" customFormat="1" ht="24" customHeight="1" spans="1:13">
      <c r="A70" s="83">
        <v>65</v>
      </c>
      <c r="B70" s="83"/>
      <c r="C70" s="83"/>
      <c r="D70" s="387" t="str">
        <f>数据对照表!H6</f>
        <v>办公费</v>
      </c>
      <c r="E70" s="385">
        <f>SUMIFS('附表7-扣除项目明细采集底稿'!W:W,'附表7-扣除项目明细采集底稿'!E:E,数据对照表!H6,'附表7-扣除项目明细采集底稿'!V:V,"直接归集成本费用")</f>
        <v>0</v>
      </c>
      <c r="F70" s="385">
        <f>SUMIFS('附表7-扣除项目明细采集底稿'!X:X,'附表7-扣除项目明细采集底稿'!E:E,数据对照表!H6,'附表7-扣除项目明细采集底稿'!V:V,"直接归集成本费用")</f>
        <v>0</v>
      </c>
      <c r="G70" s="385">
        <f>SUMIFS('附表7-扣除项目明细采集底稿'!Y:Y,'附表7-扣除项目明细采集底稿'!E:E,数据对照表!H6,'附表7-扣除项目明细采集底稿'!V:V,"直接归集成本费用")</f>
        <v>0</v>
      </c>
      <c r="H70" s="386">
        <f t="shared" si="12"/>
        <v>0</v>
      </c>
      <c r="I70" s="385">
        <f>SUMIFS('附表7-扣除项目明细采集底稿'!W:W,'附表7-扣除项目明细采集底稿'!E:E,数据对照表!H6,'附表7-扣除项目明细采集底稿'!V:V,"共同成本费用")</f>
        <v>0</v>
      </c>
      <c r="J70" s="385">
        <f>SUMIFS('附表7-扣除项目明细采集底稿'!X:X,'附表7-扣除项目明细采集底稿'!E:E,数据对照表!H6,'附表7-扣除项目明细采集底稿'!V:V,"共同成本费用")</f>
        <v>0</v>
      </c>
      <c r="K70" s="385">
        <f>SUMIFS('附表7-扣除项目明细采集底稿'!Y:Y,'附表7-扣除项目明细采集底稿'!E:E,数据对照表!H6,'附表7-扣除项目明细采集底稿'!V:V,"共同成本费用")</f>
        <v>0</v>
      </c>
      <c r="L70" s="386">
        <f t="shared" si="13"/>
        <v>0</v>
      </c>
      <c r="M70" s="386">
        <f t="shared" si="14"/>
        <v>0</v>
      </c>
    </row>
    <row r="71" s="367" customFormat="1" ht="24" customHeight="1" spans="1:13">
      <c r="A71" s="83">
        <v>66</v>
      </c>
      <c r="B71" s="83"/>
      <c r="C71" s="83"/>
      <c r="D71" s="387" t="str">
        <f>数据对照表!H7</f>
        <v>水电费</v>
      </c>
      <c r="E71" s="385">
        <f>SUMIFS('附表7-扣除项目明细采集底稿'!W:W,'附表7-扣除项目明细采集底稿'!E:E,数据对照表!H7,'附表7-扣除项目明细采集底稿'!V:V,"直接归集成本费用")</f>
        <v>0</v>
      </c>
      <c r="F71" s="385">
        <f>SUMIFS('附表7-扣除项目明细采集底稿'!X:X,'附表7-扣除项目明细采集底稿'!E:E,数据对照表!H7,'附表7-扣除项目明细采集底稿'!V:V,"直接归集成本费用")</f>
        <v>0</v>
      </c>
      <c r="G71" s="385">
        <f>SUMIFS('附表7-扣除项目明细采集底稿'!Y:Y,'附表7-扣除项目明细采集底稿'!E:E,数据对照表!H7,'附表7-扣除项目明细采集底稿'!V:V,"直接归集成本费用")</f>
        <v>0</v>
      </c>
      <c r="H71" s="386">
        <f t="shared" si="12"/>
        <v>0</v>
      </c>
      <c r="I71" s="385">
        <f>SUMIFS('附表7-扣除项目明细采集底稿'!W:W,'附表7-扣除项目明细采集底稿'!E:E,数据对照表!H7,'附表7-扣除项目明细采集底稿'!V:V,"共同成本费用")</f>
        <v>0</v>
      </c>
      <c r="J71" s="385">
        <f>SUMIFS('附表7-扣除项目明细采集底稿'!X:X,'附表7-扣除项目明细采集底稿'!E:E,数据对照表!H7,'附表7-扣除项目明细采集底稿'!V:V,"共同成本费用")</f>
        <v>0</v>
      </c>
      <c r="K71" s="385">
        <f>SUMIFS('附表7-扣除项目明细采集底稿'!Y:Y,'附表7-扣除项目明细采集底稿'!E:E,数据对照表!H7,'附表7-扣除项目明细采集底稿'!V:V,"共同成本费用")</f>
        <v>0</v>
      </c>
      <c r="L71" s="386">
        <f t="shared" si="13"/>
        <v>0</v>
      </c>
      <c r="M71" s="386">
        <f t="shared" si="14"/>
        <v>0</v>
      </c>
    </row>
    <row r="72" s="367" customFormat="1" ht="24" customHeight="1" spans="1:13">
      <c r="A72" s="83">
        <v>67</v>
      </c>
      <c r="B72" s="83"/>
      <c r="C72" s="83"/>
      <c r="D72" s="387" t="str">
        <f>数据对照表!H8</f>
        <v>劳动保护费</v>
      </c>
      <c r="E72" s="385">
        <f>SUMIFS('附表7-扣除项目明细采集底稿'!W:W,'附表7-扣除项目明细采集底稿'!E:E,数据对照表!H8,'附表7-扣除项目明细采集底稿'!V:V,"直接归集成本费用")</f>
        <v>0</v>
      </c>
      <c r="F72" s="385">
        <f>SUMIFS('附表7-扣除项目明细采集底稿'!X:X,'附表7-扣除项目明细采集底稿'!E:E,数据对照表!H8,'附表7-扣除项目明细采集底稿'!V:V,"直接归集成本费用")</f>
        <v>0</v>
      </c>
      <c r="G72" s="385">
        <f>SUMIFS('附表7-扣除项目明细采集底稿'!Y:Y,'附表7-扣除项目明细采集底稿'!E:E,数据对照表!H8,'附表7-扣除项目明细采集底稿'!V:V,"直接归集成本费用")</f>
        <v>0</v>
      </c>
      <c r="H72" s="386">
        <f t="shared" si="12"/>
        <v>0</v>
      </c>
      <c r="I72" s="385">
        <f>SUMIFS('附表7-扣除项目明细采集底稿'!W:W,'附表7-扣除项目明细采集底稿'!E:E,数据对照表!H8,'附表7-扣除项目明细采集底稿'!V:V,"共同成本费用")</f>
        <v>0</v>
      </c>
      <c r="J72" s="385">
        <f>SUMIFS('附表7-扣除项目明细采集底稿'!X:X,'附表7-扣除项目明细采集底稿'!E:E,数据对照表!H8,'附表7-扣除项目明细采集底稿'!V:V,"共同成本费用")</f>
        <v>0</v>
      </c>
      <c r="K72" s="385">
        <f>SUMIFS('附表7-扣除项目明细采集底稿'!Y:Y,'附表7-扣除项目明细采集底稿'!E:E,数据对照表!H8,'附表7-扣除项目明细采集底稿'!V:V,"共同成本费用")</f>
        <v>0</v>
      </c>
      <c r="L72" s="386">
        <f t="shared" si="13"/>
        <v>0</v>
      </c>
      <c r="M72" s="386">
        <f t="shared" si="14"/>
        <v>0</v>
      </c>
    </row>
    <row r="73" s="367" customFormat="1" ht="24" customHeight="1" spans="1:13">
      <c r="A73" s="83">
        <v>68</v>
      </c>
      <c r="B73" s="83"/>
      <c r="C73" s="83"/>
      <c r="D73" s="387" t="str">
        <f>数据对照表!H9</f>
        <v>周转房摊销费</v>
      </c>
      <c r="E73" s="385">
        <f>SUMIFS('附表7-扣除项目明细采集底稿'!W:W,'附表7-扣除项目明细采集底稿'!E:E,数据对照表!H9,'附表7-扣除项目明细采集底稿'!V:V,"直接归集成本费用")</f>
        <v>0</v>
      </c>
      <c r="F73" s="385">
        <f>SUMIFS('附表7-扣除项目明细采集底稿'!X:X,'附表7-扣除项目明细采集底稿'!E:E,数据对照表!H9,'附表7-扣除项目明细采集底稿'!V:V,"直接归集成本费用")</f>
        <v>0</v>
      </c>
      <c r="G73" s="385">
        <f>SUMIFS('附表7-扣除项目明细采集底稿'!Y:Y,'附表7-扣除项目明细采集底稿'!E:E,数据对照表!H9,'附表7-扣除项目明细采集底稿'!V:V,"直接归集成本费用")</f>
        <v>0</v>
      </c>
      <c r="H73" s="386">
        <f t="shared" si="12"/>
        <v>0</v>
      </c>
      <c r="I73" s="385">
        <f>SUMIFS('附表7-扣除项目明细采集底稿'!W:W,'附表7-扣除项目明细采集底稿'!E:E,数据对照表!H9,'附表7-扣除项目明细采集底稿'!V:V,"共同成本费用")</f>
        <v>0</v>
      </c>
      <c r="J73" s="385">
        <f>SUMIFS('附表7-扣除项目明细采集底稿'!X:X,'附表7-扣除项目明细采集底稿'!E:E,数据对照表!H9,'附表7-扣除项目明细采集底稿'!V:V,"共同成本费用")</f>
        <v>0</v>
      </c>
      <c r="K73" s="385">
        <f>SUMIFS('附表7-扣除项目明细采集底稿'!Y:Y,'附表7-扣除项目明细采集底稿'!E:E,数据对照表!H9,'附表7-扣除项目明细采集底稿'!V:V,"共同成本费用")</f>
        <v>0</v>
      </c>
      <c r="L73" s="386">
        <f t="shared" si="13"/>
        <v>0</v>
      </c>
      <c r="M73" s="386">
        <f t="shared" si="14"/>
        <v>0</v>
      </c>
    </row>
    <row r="74" s="367" customFormat="1" ht="24" customHeight="1" spans="1:13">
      <c r="A74" s="83">
        <v>69</v>
      </c>
      <c r="B74" s="83"/>
      <c r="C74" s="83"/>
      <c r="D74" s="387" t="str">
        <f>数据对照表!H10</f>
        <v>其他发生的间接费用</v>
      </c>
      <c r="E74" s="385">
        <f>SUMIFS('附表7-扣除项目明细采集底稿'!W:W,'附表7-扣除项目明细采集底稿'!E:E,数据对照表!H10,'附表7-扣除项目明细采集底稿'!V:V,"直接归集成本费用")</f>
        <v>0</v>
      </c>
      <c r="F74" s="385">
        <f>SUMIFS('附表7-扣除项目明细采集底稿'!X:X,'附表7-扣除项目明细采集底稿'!E:E,数据对照表!H10,'附表7-扣除项目明细采集底稿'!V:V,"直接归集成本费用")</f>
        <v>0</v>
      </c>
      <c r="G74" s="385">
        <f>SUMIFS('附表7-扣除项目明细采集底稿'!Y:Y,'附表7-扣除项目明细采集底稿'!E:E,数据对照表!H10,'附表7-扣除项目明细采集底稿'!V:V,"直接归集成本费用")</f>
        <v>0</v>
      </c>
      <c r="H74" s="386">
        <f t="shared" si="12"/>
        <v>0</v>
      </c>
      <c r="I74" s="385">
        <f>SUMIFS('附表7-扣除项目明细采集底稿'!W:W,'附表7-扣除项目明细采集底稿'!E:E,数据对照表!H10,'附表7-扣除项目明细采集底稿'!V:V,"共同成本费用")</f>
        <v>0</v>
      </c>
      <c r="J74" s="385">
        <f>SUMIFS('附表7-扣除项目明细采集底稿'!X:X,'附表7-扣除项目明细采集底稿'!E:E,数据对照表!H10,'附表7-扣除项目明细采集底稿'!V:V,"共同成本费用")</f>
        <v>0</v>
      </c>
      <c r="K74" s="385">
        <f>SUMIFS('附表7-扣除项目明细采集底稿'!Y:Y,'附表7-扣除项目明细采集底稿'!E:E,数据对照表!H10,'附表7-扣除项目明细采集底稿'!V:V,"共同成本费用")</f>
        <v>0</v>
      </c>
      <c r="L74" s="386">
        <f t="shared" si="13"/>
        <v>0</v>
      </c>
      <c r="M74" s="386">
        <f t="shared" si="14"/>
        <v>0</v>
      </c>
    </row>
    <row r="75" s="367" customFormat="1" ht="24" customHeight="1" spans="1:13">
      <c r="A75" s="83">
        <v>70</v>
      </c>
      <c r="B75" s="390" t="s">
        <v>195</v>
      </c>
      <c r="C75" s="391"/>
      <c r="D75" s="392"/>
      <c r="E75" s="385">
        <f>SUM(SUMIFS('附表7-扣除项目明细采集底稿'!W:W,'附表7-扣除项目明细采集底稿'!D:D,"土地征用及拆迁补偿费",'附表7-扣除项目明细采集底稿'!V:V,"直接归集成本费用",'附表7-扣除项目明细采集底稿'!AB:AB,"不可加计"),SUMIFS('附表7-扣除项目明细采集底稿'!W:W,'附表7-扣除项目明细采集底稿'!D:D,"前期工程费",'附表7-扣除项目明细采集底稿'!V:V,"直接归集成本费用",'附表7-扣除项目明细采集底稿'!AB:AB,"不可加计"),SUMIFS('附表7-扣除项目明细采集底稿'!W:W,'附表7-扣除项目明细采集底稿'!D:D,"建筑安装工程费",'附表7-扣除项目明细采集底稿'!V:V,"直接归集成本费用",'附表7-扣除项目明细采集底稿'!AB:AB,"不可加计"),SUMIFS('附表7-扣除项目明细采集底稿'!W:W,'附表7-扣除项目明细采集底稿'!D:D,"基础设施费",'附表7-扣除项目明细采集底稿'!V:V,"直接归集成本费用",'附表7-扣除项目明细采集底稿'!AB:AB,"不可加计"),SUMIFS('附表7-扣除项目明细采集底稿'!W:W,'附表7-扣除项目明细采集底稿'!D:D,"公共配套设施费",'附表7-扣除项目明细采集底稿'!V:V,"直接归集成本费用",'附表7-扣除项目明细采集底稿'!AB:AB,"不可加计"),SUMIFS('附表7-扣除项目明细采集底稿'!W:W,'附表7-扣除项目明细采集底稿'!D:D,"开发间接费用",'附表7-扣除项目明细采集底稿'!V:V,"直接归集成本费用",'附表7-扣除项目明细采集底稿'!AB:AB,"不可加计"))</f>
        <v>0</v>
      </c>
      <c r="F75" s="385">
        <f>SUM(SUMIFS('附表7-扣除项目明细采集底稿'!X:X,'附表7-扣除项目明细采集底稿'!D:D,"土地征用及拆迁补偿费",'附表7-扣除项目明细采集底稿'!V:V,"直接归集成本费用",'附表7-扣除项目明细采集底稿'!AB:AB,"不可加计"),SUMIFS('附表7-扣除项目明细采集底稿'!X:X,'附表7-扣除项目明细采集底稿'!D:D,"前期工程费",'附表7-扣除项目明细采集底稿'!V:V,"直接归集成本费用",'附表7-扣除项目明细采集底稿'!AB:AB,"不可加计"),SUMIFS('附表7-扣除项目明细采集底稿'!X:X,'附表7-扣除项目明细采集底稿'!D:D,"建筑安装工程费",'附表7-扣除项目明细采集底稿'!V:V,"直接归集成本费用",'附表7-扣除项目明细采集底稿'!AB:AB,"不可加计"),SUMIFS('附表7-扣除项目明细采集底稿'!X:X,'附表7-扣除项目明细采集底稿'!D:D,"基础设施费",'附表7-扣除项目明细采集底稿'!V:V,"直接归集成本费用",'附表7-扣除项目明细采集底稿'!AB:AB,"不可加计"),SUMIFS('附表7-扣除项目明细采集底稿'!X:X,'附表7-扣除项目明细采集底稿'!D:D,"公共配套设施费",'附表7-扣除项目明细采集底稿'!V:V,"直接归集成本费用",'附表7-扣除项目明细采集底稿'!AB:AB,"不可加计"),SUMIFS('附表7-扣除项目明细采集底稿'!X:X,'附表7-扣除项目明细采集底稿'!D:D,"开发间接费用",'附表7-扣除项目明细采集底稿'!V:V,"直接归集成本费用",'附表7-扣除项目明细采集底稿'!AB:AB,"不可加计"))</f>
        <v>0</v>
      </c>
      <c r="G75" s="385">
        <f>SUM(SUMIFS('附表7-扣除项目明细采集底稿'!Y:Y,'附表7-扣除项目明细采集底稿'!D:D,"土地征用及拆迁补偿费",'附表7-扣除项目明细采集底稿'!V:V,"直接归集成本费用",'附表7-扣除项目明细采集底稿'!AB:AB,"不可加计"),SUMIFS('附表7-扣除项目明细采集底稿'!Y:Y,'附表7-扣除项目明细采集底稿'!D:D,"前期工程费",'附表7-扣除项目明细采集底稿'!V:V,"直接归集成本费用",'附表7-扣除项目明细采集底稿'!AB:AB,"不可加计"),SUMIFS('附表7-扣除项目明细采集底稿'!Y:Y,'附表7-扣除项目明细采集底稿'!D:D,"建筑安装工程费",'附表7-扣除项目明细采集底稿'!V:V,"直接归集成本费用",'附表7-扣除项目明细采集底稿'!AB:AB,"不可加计"),SUMIFS('附表7-扣除项目明细采集底稿'!Y:Y,'附表7-扣除项目明细采集底稿'!D:D,"基础设施费",'附表7-扣除项目明细采集底稿'!V:V,"直接归集成本费用",'附表7-扣除项目明细采集底稿'!AB:AB,"不可加计"),SUMIFS('附表7-扣除项目明细采集底稿'!Y:Y,'附表7-扣除项目明细采集底稿'!D:D,"公共配套设施费",'附表7-扣除项目明细采集底稿'!V:V,"直接归集成本费用",'附表7-扣除项目明细采集底稿'!AB:AB,"不可加计"),SUMIFS('附表7-扣除项目明细采集底稿'!Y:Y,'附表7-扣除项目明细采集底稿'!D:D,"开发间接费用",'附表7-扣除项目明细采集底稿'!V:V,"直接归集成本费用",'附表7-扣除项目明细采集底稿'!AB:AB,"不可加计"))</f>
        <v>0</v>
      </c>
      <c r="H75" s="386">
        <f t="shared" ref="H75:H87" si="15">SUM(E75:G75)</f>
        <v>0</v>
      </c>
      <c r="I75" s="385">
        <f>SUM(SUMIFS('附表7-扣除项目明细采集底稿'!W:W,'附表7-扣除项目明细采集底稿'!D:D,"土地征用及拆迁补偿费",'附表7-扣除项目明细采集底稿'!V:V,"共同成本费用",'附表7-扣除项目明细采集底稿'!AB:AB,"不可加计"),SUMIFS('附表7-扣除项目明细采集底稿'!W:W,'附表7-扣除项目明细采集底稿'!D:D,"前期工程费",'附表7-扣除项目明细采集底稿'!V:V,"共同成本费用",'附表7-扣除项目明细采集底稿'!AB:AB,"不可加计"),SUMIFS('附表7-扣除项目明细采集底稿'!W:W,'附表7-扣除项目明细采集底稿'!D:D,"建筑安装工程费",'附表7-扣除项目明细采集底稿'!V:V,"共同成本费用",'附表7-扣除项目明细采集底稿'!AB:AB,"不可加计"),SUMIFS('附表7-扣除项目明细采集底稿'!W:W,'附表7-扣除项目明细采集底稿'!D:D,"基础设施费",'附表7-扣除项目明细采集底稿'!V:V,"共同成本费用",'附表7-扣除项目明细采集底稿'!AB:AB,"不可加计"),SUMIFS('附表7-扣除项目明细采集底稿'!W:W,'附表7-扣除项目明细采集底稿'!D:D,"公共配套设施费",'附表7-扣除项目明细采集底稿'!V:V,"共同成本费用",'附表7-扣除项目明细采集底稿'!AB:AB,"不可加计"),SUMIFS('附表7-扣除项目明细采集底稿'!W:W,'附表7-扣除项目明细采集底稿'!D:D,"开发间接费用",'附表7-扣除项目明细采集底稿'!V:V,"共同成本费用",'附表7-扣除项目明细采集底稿'!AB:AB,"不可加计"))</f>
        <v>0</v>
      </c>
      <c r="J75" s="385">
        <f>SUM(SUMIFS('附表7-扣除项目明细采集底稿'!X:X,'附表7-扣除项目明细采集底稿'!D:D,"土地征用及拆迁补偿费",'附表7-扣除项目明细采集底稿'!V:V,"共同成本费用",'附表7-扣除项目明细采集底稿'!AB:AB,"不可加计"),SUMIFS('附表7-扣除项目明细采集底稿'!X:X,'附表7-扣除项目明细采集底稿'!D:D,"前期工程费",'附表7-扣除项目明细采集底稿'!V:V,"共同成本费用",'附表7-扣除项目明细采集底稿'!AB:AB,"不可加计"),SUMIFS('附表7-扣除项目明细采集底稿'!X:X,'附表7-扣除项目明细采集底稿'!D:D,"建筑安装工程费",'附表7-扣除项目明细采集底稿'!V:V,"共同成本费用",'附表7-扣除项目明细采集底稿'!AB:AB,"不可加计"),SUMIFS('附表7-扣除项目明细采集底稿'!X:X,'附表7-扣除项目明细采集底稿'!D:D,"基础设施费",'附表7-扣除项目明细采集底稿'!V:V,"共同成本费用",'附表7-扣除项目明细采集底稿'!AB:AB,"不可加计"),SUMIFS('附表7-扣除项目明细采集底稿'!X:X,'附表7-扣除项目明细采集底稿'!D:D,"公共配套设施费",'附表7-扣除项目明细采集底稿'!V:V,"共同成本费用",'附表7-扣除项目明细采集底稿'!AB:AB,"不可加计"),SUMIFS('附表7-扣除项目明细采集底稿'!X:X,'附表7-扣除项目明细采集底稿'!D:D,"开发间接费用",'附表7-扣除项目明细采集底稿'!V:V,"共同成本费用",'附表7-扣除项目明细采集底稿'!AB:AB,"不可加计"))</f>
        <v>0</v>
      </c>
      <c r="K75" s="385">
        <f>SUM(SUMIFS('附表7-扣除项目明细采集底稿'!Y:Y,'附表7-扣除项目明细采集底稿'!D:D,"土地征用及拆迁补偿费",'附表7-扣除项目明细采集底稿'!V:V,"共同成本费用",'附表7-扣除项目明细采集底稿'!AB:AB,"不可加计"),SUMIFS('附表7-扣除项目明细采集底稿'!Y:Y,'附表7-扣除项目明细采集底稿'!D:D,"前期工程费",'附表7-扣除项目明细采集底稿'!V:V,"共同成本费用",'附表7-扣除项目明细采集底稿'!AB:AB,"不可加计"),SUMIFS('附表7-扣除项目明细采集底稿'!Y:Y,'附表7-扣除项目明细采集底稿'!D:D,"建筑安装工程费",'附表7-扣除项目明细采集底稿'!V:V,"共同成本费用",'附表7-扣除项目明细采集底稿'!AB:AB,"不可加计"),SUMIFS('附表7-扣除项目明细采集底稿'!Y:Y,'附表7-扣除项目明细采集底稿'!D:D,"基础设施费",'附表7-扣除项目明细采集底稿'!V:V,"共同成本费用",'附表7-扣除项目明细采集底稿'!AB:AB,"不可加计"),SUMIFS('附表7-扣除项目明细采集底稿'!Y:Y,'附表7-扣除项目明细采集底稿'!D:D,"公共配套设施费",'附表7-扣除项目明细采集底稿'!V:V,"共同成本费用",'附表7-扣除项目明细采集底稿'!AB:AB,"不可加计"),SUMIFS('附表7-扣除项目明细采集底稿'!Y:Y,'附表7-扣除项目明细采集底稿'!D:D,"开发间接费用",'附表7-扣除项目明细采集底稿'!V:V,"共同成本费用",'附表7-扣除项目明细采集底稿'!AB:AB,"不可加计"))</f>
        <v>0</v>
      </c>
      <c r="L75" s="386">
        <f t="shared" si="13"/>
        <v>0</v>
      </c>
      <c r="M75" s="386">
        <f t="shared" ref="M75:M87" si="16">H75+L75</f>
        <v>0</v>
      </c>
    </row>
    <row r="76" s="367" customFormat="1" ht="24" customHeight="1" spans="1:13">
      <c r="A76" s="83">
        <v>71</v>
      </c>
      <c r="B76" s="387" t="str">
        <f>数据对照表!I1</f>
        <v>房地产开发费用</v>
      </c>
      <c r="C76" s="387"/>
      <c r="D76" s="387"/>
      <c r="E76" s="385">
        <f>SUM(E77:E78)</f>
        <v>0</v>
      </c>
      <c r="F76" s="385">
        <f>SUM(F77:F78)</f>
        <v>0</v>
      </c>
      <c r="G76" s="385">
        <f>SUM(G77:G78)</f>
        <v>0</v>
      </c>
      <c r="H76" s="386">
        <f t="shared" si="15"/>
        <v>0</v>
      </c>
      <c r="I76" s="385">
        <f>SUM(I77:I78)</f>
        <v>13987795.972</v>
      </c>
      <c r="J76" s="385">
        <f>SUM(J77:J78)</f>
        <v>0</v>
      </c>
      <c r="K76" s="385">
        <f>SUM(K77:K78)</f>
        <v>869268.297</v>
      </c>
      <c r="L76" s="386">
        <f t="shared" si="13"/>
        <v>14857064.269</v>
      </c>
      <c r="M76" s="386">
        <f t="shared" si="16"/>
        <v>14857064.269</v>
      </c>
    </row>
    <row r="77" s="367" customFormat="1" ht="24" customHeight="1" spans="1:13">
      <c r="A77" s="83">
        <v>72</v>
      </c>
      <c r="B77" s="83" t="s">
        <v>312</v>
      </c>
      <c r="C77" s="387" t="str">
        <f>数据对照表!I2</f>
        <v>利息支出</v>
      </c>
      <c r="D77" s="387" t="s">
        <v>314</v>
      </c>
      <c r="E77" s="385">
        <f>IF(D77="计算扣除",0,SUMIFS('附表7-扣除项目明细采集底稿'!W:W,'附表7-扣除项目明细采集底稿'!E:E,数据对照表!I2,'附表7-扣除项目明细采集底稿'!V:V,"直接归集成本费用"))</f>
        <v>0</v>
      </c>
      <c r="F77" s="385">
        <f>IF(D77="计算扣除",0,SUMIFS('附表7-扣除项目明细采集底稿'!X:X,'附表7-扣除项目明细采集底稿'!E:E,数据对照表!I2,'附表7-扣除项目明细采集底稿'!V:V,"直接归集成本费用"))</f>
        <v>0</v>
      </c>
      <c r="G77" s="385">
        <f>IF(D77="计算扣除",0,SUMIFS('附表7-扣除项目明细采集底稿'!Y:Y,'附表7-扣除项目明细采集底稿'!E:E,数据对照表!I2,'附表7-扣除项目明细采集底稿'!V:V,"直接归集成本费用"))</f>
        <v>0</v>
      </c>
      <c r="H77" s="386">
        <f t="shared" si="15"/>
        <v>0</v>
      </c>
      <c r="I77" s="385">
        <f>IF(D77="计算扣除",0,SUMIFS('附表7-扣除项目明细采集底稿'!W:W,'附表7-扣除项目明细采集底稿'!E:E,数据对照表!I2,'附表7-扣除项目明细采集底稿'!V:V,"共同成本费用"))</f>
        <v>0</v>
      </c>
      <c r="J77" s="385">
        <f>IF(D77="计算扣除",0,SUMIFS('附表7-扣除项目明细采集底稿'!X:X,'附表7-扣除项目明细采集底稿'!E:E,数据对照表!I2,'附表7-扣除项目明细采集底稿'!V:V,"共同成本费用"))</f>
        <v>0</v>
      </c>
      <c r="K77" s="385">
        <f>IF(D77="计算扣除",0,SUMIFS('附表7-扣除项目明细采集底稿'!Y:Y,'附表7-扣除项目明细采集底稿'!E:E,数据对照表!I2,'附表7-扣除项目明细采集底稿'!V:V,"共同成本费用"))</f>
        <v>0</v>
      </c>
      <c r="L77" s="386">
        <f t="shared" si="13"/>
        <v>0</v>
      </c>
      <c r="M77" s="386">
        <f t="shared" si="16"/>
        <v>0</v>
      </c>
    </row>
    <row r="78" s="367" customFormat="1" ht="24" customHeight="1" spans="1:13">
      <c r="A78" s="83">
        <v>73</v>
      </c>
      <c r="B78" s="83"/>
      <c r="C78" s="387" t="s">
        <v>315</v>
      </c>
      <c r="D78" s="387"/>
      <c r="E78" s="385">
        <f>IF($D$77="计算扣除",((E6-E10)+(E11-E75))*10%,((E6-E10)+(E11-E75))*5%)</f>
        <v>0</v>
      </c>
      <c r="F78" s="385">
        <f>IF($D$77="计算扣除",((F6-F10)+(F11-F75))*10%,((F6-F10)+(F11-F75))*5%)</f>
        <v>0</v>
      </c>
      <c r="G78" s="385">
        <f>IF($D$77="计算扣除",((G6-G10)+(G11-G75))*10%,((G6-G10)+(G11-G75))*5%)</f>
        <v>0</v>
      </c>
      <c r="H78" s="386">
        <f t="shared" si="15"/>
        <v>0</v>
      </c>
      <c r="I78" s="385">
        <f>IF($D$77="计算扣除",((I6-I10)+(I11-I75))*10%,((I6-I10)+(I11-I75))*5%)</f>
        <v>13987795.972</v>
      </c>
      <c r="J78" s="385">
        <f>IF($D$77="计算扣除",((J6-J10)+(J11-J75))*10%,((J6-J10)+(J11-J75))*5%)</f>
        <v>0</v>
      </c>
      <c r="K78" s="385">
        <f>IF($D$77="计算扣除",((K6-K10)+(K11-K75))*10%,((K6-K10)+(K11-K75))*5%)</f>
        <v>869268.297</v>
      </c>
      <c r="L78" s="386">
        <f t="shared" si="13"/>
        <v>14857064.269</v>
      </c>
      <c r="M78" s="386">
        <f t="shared" si="16"/>
        <v>14857064.269</v>
      </c>
    </row>
    <row r="79" s="367" customFormat="1" ht="24" customHeight="1" spans="1:13">
      <c r="A79" s="83">
        <v>74</v>
      </c>
      <c r="B79" s="387" t="s">
        <v>316</v>
      </c>
      <c r="C79" s="387"/>
      <c r="D79" s="387"/>
      <c r="E79" s="385">
        <f>SUM(E80:E84)</f>
        <v>849325.62</v>
      </c>
      <c r="F79" s="385">
        <f>SUM(F80:F84)</f>
        <v>0</v>
      </c>
      <c r="G79" s="385">
        <f>SUM(G80:G84)</f>
        <v>0</v>
      </c>
      <c r="H79" s="386">
        <f t="shared" si="15"/>
        <v>849325.62</v>
      </c>
      <c r="I79" s="393"/>
      <c r="J79" s="393"/>
      <c r="K79" s="393"/>
      <c r="L79" s="393"/>
      <c r="M79" s="386">
        <f t="shared" si="16"/>
        <v>849325.62</v>
      </c>
    </row>
    <row r="80" s="367" customFormat="1" ht="24" customHeight="1" spans="1:13">
      <c r="A80" s="83">
        <v>75</v>
      </c>
      <c r="B80" s="83" t="s">
        <v>312</v>
      </c>
      <c r="C80" s="387" t="s">
        <v>317</v>
      </c>
      <c r="D80" s="387"/>
      <c r="E80" s="386">
        <v>0</v>
      </c>
      <c r="F80" s="386">
        <v>0</v>
      </c>
      <c r="G80" s="386">
        <v>0</v>
      </c>
      <c r="H80" s="386">
        <f t="shared" si="15"/>
        <v>0</v>
      </c>
      <c r="I80" s="393"/>
      <c r="J80" s="393"/>
      <c r="K80" s="393"/>
      <c r="L80" s="393"/>
      <c r="M80" s="386">
        <f t="shared" si="16"/>
        <v>0</v>
      </c>
    </row>
    <row r="81" s="367" customFormat="1" ht="24" customHeight="1" spans="1:13">
      <c r="A81" s="83">
        <v>76</v>
      </c>
      <c r="B81" s="83"/>
      <c r="C81" s="387" t="s">
        <v>318</v>
      </c>
      <c r="D81" s="387"/>
      <c r="E81" s="386">
        <v>426590.26</v>
      </c>
      <c r="F81" s="386">
        <v>0</v>
      </c>
      <c r="G81" s="386">
        <v>0</v>
      </c>
      <c r="H81" s="386">
        <f t="shared" si="15"/>
        <v>426590.26</v>
      </c>
      <c r="I81" s="393"/>
      <c r="J81" s="393"/>
      <c r="K81" s="393"/>
      <c r="L81" s="393"/>
      <c r="M81" s="386">
        <f t="shared" si="16"/>
        <v>426590.26</v>
      </c>
    </row>
    <row r="82" s="367" customFormat="1" ht="24" customHeight="1" spans="1:13">
      <c r="A82" s="83">
        <v>77</v>
      </c>
      <c r="B82" s="83"/>
      <c r="C82" s="387" t="s">
        <v>319</v>
      </c>
      <c r="D82" s="387"/>
      <c r="E82" s="386">
        <v>182824.3</v>
      </c>
      <c r="F82" s="386">
        <v>0</v>
      </c>
      <c r="G82" s="386">
        <v>0</v>
      </c>
      <c r="H82" s="386">
        <f t="shared" si="15"/>
        <v>182824.3</v>
      </c>
      <c r="I82" s="393"/>
      <c r="J82" s="393"/>
      <c r="K82" s="393"/>
      <c r="L82" s="393"/>
      <c r="M82" s="386">
        <f t="shared" si="16"/>
        <v>182824.3</v>
      </c>
    </row>
    <row r="83" s="367" customFormat="1" ht="24" customHeight="1" spans="1:13">
      <c r="A83" s="83">
        <v>78</v>
      </c>
      <c r="B83" s="83"/>
      <c r="C83" s="387" t="s">
        <v>320</v>
      </c>
      <c r="D83" s="387"/>
      <c r="E83" s="386">
        <v>121883.59</v>
      </c>
      <c r="F83" s="386">
        <v>0</v>
      </c>
      <c r="G83" s="386">
        <v>0</v>
      </c>
      <c r="H83" s="386">
        <f t="shared" si="15"/>
        <v>121883.59</v>
      </c>
      <c r="I83" s="393"/>
      <c r="J83" s="393"/>
      <c r="K83" s="393"/>
      <c r="L83" s="393"/>
      <c r="M83" s="386">
        <f t="shared" si="16"/>
        <v>121883.59</v>
      </c>
    </row>
    <row r="84" s="367" customFormat="1" ht="24" customHeight="1" spans="1:13">
      <c r="A84" s="83">
        <v>79</v>
      </c>
      <c r="B84" s="83"/>
      <c r="C84" s="387" t="s">
        <v>321</v>
      </c>
      <c r="D84" s="387"/>
      <c r="E84" s="386">
        <v>118027.47</v>
      </c>
      <c r="F84" s="386">
        <v>0</v>
      </c>
      <c r="G84" s="386">
        <v>0</v>
      </c>
      <c r="H84" s="386">
        <f t="shared" si="15"/>
        <v>118027.47</v>
      </c>
      <c r="I84" s="393"/>
      <c r="J84" s="393"/>
      <c r="K84" s="393"/>
      <c r="L84" s="393"/>
      <c r="M84" s="386">
        <f t="shared" si="16"/>
        <v>118027.47</v>
      </c>
    </row>
    <row r="85" s="367" customFormat="1" ht="24" customHeight="1" spans="1:13">
      <c r="A85" s="83">
        <v>80</v>
      </c>
      <c r="B85" s="387" t="s">
        <v>322</v>
      </c>
      <c r="C85" s="387"/>
      <c r="D85" s="387"/>
      <c r="E85" s="385">
        <f>((E6-E10)+(E11-E75))*20%</f>
        <v>0</v>
      </c>
      <c r="F85" s="385">
        <f>((F6-F10)+(F11-F75))*20%</f>
        <v>0</v>
      </c>
      <c r="G85" s="385">
        <f>((G6-G10)+(G11-G75))*20%</f>
        <v>0</v>
      </c>
      <c r="H85" s="386">
        <f t="shared" si="15"/>
        <v>0</v>
      </c>
      <c r="I85" s="385">
        <f>((I6-I10)+(I11-I75))*20%</f>
        <v>27975591.944</v>
      </c>
      <c r="J85" s="385">
        <f>((J6-J10)+(J11-J75))*20%</f>
        <v>0</v>
      </c>
      <c r="K85" s="385">
        <f>((K6-K10)+(K11-K75))*20%</f>
        <v>1738536.594</v>
      </c>
      <c r="L85" s="386">
        <f t="shared" ref="L85:L87" si="17">SUM(I85:K85)</f>
        <v>29714128.538</v>
      </c>
      <c r="M85" s="386">
        <f t="shared" si="16"/>
        <v>29714128.538</v>
      </c>
    </row>
    <row r="86" s="367" customFormat="1" ht="24" customHeight="1" spans="1:13">
      <c r="A86" s="83">
        <v>81</v>
      </c>
      <c r="B86" s="387" t="s">
        <v>323</v>
      </c>
      <c r="C86" s="387"/>
      <c r="D86" s="387"/>
      <c r="E86" s="386">
        <v>0</v>
      </c>
      <c r="F86" s="386">
        <v>0</v>
      </c>
      <c r="G86" s="386">
        <v>0</v>
      </c>
      <c r="H86" s="386">
        <f t="shared" si="15"/>
        <v>0</v>
      </c>
      <c r="I86" s="386">
        <v>0</v>
      </c>
      <c r="J86" s="386">
        <v>0</v>
      </c>
      <c r="K86" s="386">
        <v>0</v>
      </c>
      <c r="L86" s="386">
        <f t="shared" si="17"/>
        <v>0</v>
      </c>
      <c r="M86" s="386">
        <f t="shared" si="16"/>
        <v>0</v>
      </c>
    </row>
    <row r="87" s="367" customFormat="1" ht="24" customHeight="1" spans="1:13">
      <c r="A87" s="83">
        <v>82</v>
      </c>
      <c r="B87" s="387" t="s">
        <v>138</v>
      </c>
      <c r="C87" s="387"/>
      <c r="D87" s="387"/>
      <c r="E87" s="385">
        <f>E6+E11+E76+E79+E85+SUM(E86)</f>
        <v>849325.62</v>
      </c>
      <c r="F87" s="385">
        <f>F6+F11+F76+F79+F85+SUM(F86)</f>
        <v>0</v>
      </c>
      <c r="G87" s="385">
        <f>G6+G11+G76+G79+G85+SUM(G86)</f>
        <v>0</v>
      </c>
      <c r="H87" s="386">
        <f t="shared" si="15"/>
        <v>849325.62</v>
      </c>
      <c r="I87" s="385">
        <f>I6+I11+I76+I79+I85+SUM(I86)</f>
        <v>181841347.636</v>
      </c>
      <c r="J87" s="385">
        <f>J6+J11+J76+J79+J85+SUM(J86)</f>
        <v>0</v>
      </c>
      <c r="K87" s="385">
        <f>K6+K11+K76+K79+K85+SUM(K86)</f>
        <v>11300487.861</v>
      </c>
      <c r="L87" s="386">
        <f t="shared" si="17"/>
        <v>193141835.497</v>
      </c>
      <c r="M87" s="386">
        <f t="shared" si="16"/>
        <v>193991161.117</v>
      </c>
    </row>
  </sheetData>
  <mergeCells count="41">
    <mergeCell ref="A1:M1"/>
    <mergeCell ref="A2:M2"/>
    <mergeCell ref="E3:H3"/>
    <mergeCell ref="I3:L3"/>
    <mergeCell ref="B6:D6"/>
    <mergeCell ref="C7:D7"/>
    <mergeCell ref="C8:D8"/>
    <mergeCell ref="C9:D9"/>
    <mergeCell ref="B10:D10"/>
    <mergeCell ref="B11:D11"/>
    <mergeCell ref="C12:D12"/>
    <mergeCell ref="C19:D19"/>
    <mergeCell ref="C29:D29"/>
    <mergeCell ref="C36:D36"/>
    <mergeCell ref="C48:D48"/>
    <mergeCell ref="C65:D65"/>
    <mergeCell ref="B75:D75"/>
    <mergeCell ref="B76:D76"/>
    <mergeCell ref="C78:D78"/>
    <mergeCell ref="B79:D79"/>
    <mergeCell ref="C80:D80"/>
    <mergeCell ref="C81:D81"/>
    <mergeCell ref="C82:D82"/>
    <mergeCell ref="C83:D83"/>
    <mergeCell ref="C84:D84"/>
    <mergeCell ref="B85:D85"/>
    <mergeCell ref="B86:D86"/>
    <mergeCell ref="B87:D87"/>
    <mergeCell ref="A3:A5"/>
    <mergeCell ref="B7:B9"/>
    <mergeCell ref="B12:B74"/>
    <mergeCell ref="B77:B78"/>
    <mergeCell ref="B80:B84"/>
    <mergeCell ref="C13:C18"/>
    <mergeCell ref="C20:C28"/>
    <mergeCell ref="C30:C35"/>
    <mergeCell ref="C37:C47"/>
    <mergeCell ref="C49:C64"/>
    <mergeCell ref="C66:C74"/>
    <mergeCell ref="M3:M4"/>
    <mergeCell ref="B3:D5"/>
  </mergeCells>
  <dataValidations count="2">
    <dataValidation allowBlank="1" showInputMessage="1" showErrorMessage="1" sqref="C77"/>
    <dataValidation type="list" allowBlank="1" showInputMessage="1" showErrorMessage="1" sqref="D77">
      <formula1>"据实扣除, 计算扣除"</formula1>
    </dataValidation>
  </dataValidations>
  <printOptions horizontalCentered="1"/>
  <pageMargins left="0.707638888888889" right="0.707638888888889" top="0.747916666666667" bottom="0.747916666666667" header="0.313888888888889" footer="0.313888888888889"/>
  <pageSetup paperSize="9" scale="58" fitToHeight="0" orientation="landscape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8">
    <pageSetUpPr fitToPage="1"/>
  </sheetPr>
  <dimension ref="A1:Z544"/>
  <sheetViews>
    <sheetView topLeftCell="A228" workbookViewId="0">
      <selection activeCell="H446" sqref="H446"/>
    </sheetView>
  </sheetViews>
  <sheetFormatPr defaultColWidth="5.63" defaultRowHeight="15"/>
  <cols>
    <col min="1" max="2" width="9.43" style="316" customWidth="1"/>
    <col min="3" max="3" width="9.43" style="317" customWidth="1"/>
    <col min="4" max="4" width="9.43" style="316" customWidth="1"/>
    <col min="5" max="5" width="11.57" style="316" customWidth="1"/>
    <col min="6" max="6" width="9.43" style="316" customWidth="1"/>
    <col min="7" max="11" width="16.57" style="316" customWidth="1"/>
    <col min="12" max="12" width="19.86" style="318" customWidth="1"/>
    <col min="13" max="13" width="16.57" style="316" customWidth="1"/>
    <col min="14" max="14" width="16.57" style="319" customWidth="1"/>
    <col min="15" max="17" width="16.57" style="318" customWidth="1"/>
    <col min="18" max="20" width="16.57" style="316" customWidth="1"/>
    <col min="21" max="24" width="20.57" style="318" customWidth="1"/>
    <col min="25" max="25" width="16.57" style="318" customWidth="1"/>
    <col min="26" max="26" width="16.57" style="316" customWidth="1"/>
    <col min="27" max="27" width="5.63" style="320" customWidth="1"/>
    <col min="28" max="16384" width="5.63" style="320"/>
  </cols>
  <sheetData>
    <row r="1" ht="23.8" spans="1:26">
      <c r="A1" s="321" t="s">
        <v>324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2"/>
      <c r="M1" s="321"/>
      <c r="N1" s="323"/>
      <c r="O1" s="322"/>
      <c r="P1" s="322"/>
      <c r="Q1" s="322"/>
      <c r="R1" s="321"/>
      <c r="S1" s="321"/>
      <c r="T1" s="321"/>
      <c r="U1" s="322"/>
      <c r="V1" s="322"/>
      <c r="W1" s="322"/>
      <c r="X1" s="322"/>
      <c r="Y1" s="322"/>
      <c r="Z1" s="321"/>
    </row>
    <row r="2" s="312" customFormat="1" ht="14.4" spans="1:26">
      <c r="A2" s="55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项目编码：Z65280120210001          项目名称：沁春锦苑三期          金额单位:人民币元(列至角分)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324"/>
      <c r="M2" s="55"/>
      <c r="N2" s="325"/>
      <c r="O2" s="324"/>
      <c r="P2" s="324"/>
      <c r="Q2" s="324"/>
      <c r="R2" s="55"/>
      <c r="S2" s="55"/>
      <c r="T2" s="55"/>
      <c r="U2" s="324"/>
      <c r="V2" s="324"/>
      <c r="W2" s="324"/>
      <c r="X2" s="324"/>
      <c r="Y2" s="324"/>
      <c r="Z2" s="55"/>
    </row>
    <row r="3" s="313" customFormat="1" ht="23.8" spans="1:26">
      <c r="A3" s="326" t="s">
        <v>38</v>
      </c>
      <c r="B3" s="327" t="s">
        <v>325</v>
      </c>
      <c r="C3" s="327" t="s">
        <v>326</v>
      </c>
      <c r="D3" s="327" t="s">
        <v>327</v>
      </c>
      <c r="E3" s="327" t="s">
        <v>328</v>
      </c>
      <c r="F3" s="327" t="s">
        <v>48</v>
      </c>
      <c r="G3" s="327" t="s">
        <v>329</v>
      </c>
      <c r="H3" s="327" t="s">
        <v>330</v>
      </c>
      <c r="I3" s="328" t="s">
        <v>331</v>
      </c>
      <c r="J3" s="327" t="s">
        <v>332</v>
      </c>
      <c r="K3" s="328" t="s">
        <v>333</v>
      </c>
      <c r="L3" s="329" t="s">
        <v>334</v>
      </c>
      <c r="M3" s="327" t="s">
        <v>335</v>
      </c>
      <c r="N3" s="330" t="s">
        <v>336</v>
      </c>
      <c r="O3" s="329" t="s">
        <v>337</v>
      </c>
      <c r="P3" s="329" t="s">
        <v>338</v>
      </c>
      <c r="Q3" s="329" t="s">
        <v>339</v>
      </c>
      <c r="R3" s="327" t="s">
        <v>340</v>
      </c>
      <c r="S3" s="327" t="s">
        <v>341</v>
      </c>
      <c r="T3" s="327" t="s">
        <v>342</v>
      </c>
      <c r="U3" s="329" t="s">
        <v>343</v>
      </c>
      <c r="V3" s="329" t="s">
        <v>344</v>
      </c>
      <c r="W3" s="329" t="s">
        <v>345</v>
      </c>
      <c r="X3" s="331" t="s">
        <v>346</v>
      </c>
      <c r="Y3" s="329" t="s">
        <v>347</v>
      </c>
      <c r="Z3" s="327" t="s">
        <v>348</v>
      </c>
    </row>
    <row r="4" s="314" customFormat="1" ht="18" customHeight="1" spans="1:26">
      <c r="A4" s="332" t="s">
        <v>349</v>
      </c>
      <c r="B4" s="145" t="s">
        <v>350</v>
      </c>
      <c r="C4" s="145" t="s">
        <v>350</v>
      </c>
      <c r="D4" s="145" t="s">
        <v>350</v>
      </c>
      <c r="E4" s="145" t="s">
        <v>350</v>
      </c>
      <c r="F4" s="145" t="s">
        <v>350</v>
      </c>
      <c r="G4" s="145" t="s">
        <v>350</v>
      </c>
      <c r="H4" s="145" t="s">
        <v>350</v>
      </c>
      <c r="I4" s="145" t="s">
        <v>350</v>
      </c>
      <c r="J4" s="145" t="s">
        <v>350</v>
      </c>
      <c r="K4" s="145" t="s">
        <v>350</v>
      </c>
      <c r="L4" s="147">
        <f>SUM(L$7:L$1048575)</f>
        <v>236225073.6009</v>
      </c>
      <c r="M4" s="145" t="s">
        <v>350</v>
      </c>
      <c r="N4" s="333">
        <f>SUM(N$7:N$1048575)</f>
        <v>64074.09</v>
      </c>
      <c r="O4" s="147">
        <f>SUM(O$7:O$1048575)</f>
        <v>0</v>
      </c>
      <c r="P4" s="147">
        <f>SUM(P$7:P$1048575)</f>
        <v>64074.09</v>
      </c>
      <c r="Q4" s="147">
        <f>SUM(Q$7:Q$1048575)</f>
        <v>0</v>
      </c>
      <c r="R4" s="145" t="s">
        <v>350</v>
      </c>
      <c r="S4" s="145" t="s">
        <v>350</v>
      </c>
      <c r="T4" s="145" t="s">
        <v>350</v>
      </c>
      <c r="U4" s="147">
        <f>SUM(U$7:U$1048575)</f>
        <v>216720250.99</v>
      </c>
      <c r="V4" s="147">
        <f>SUM(V$7:V$1048575)</f>
        <v>19504822.576</v>
      </c>
      <c r="W4" s="147">
        <f>SUM(W$7:W$1048575)</f>
        <v>236225073.566</v>
      </c>
      <c r="X4" s="147">
        <f>SUM(X$7:X$1048575)</f>
        <v>216720250.99</v>
      </c>
      <c r="Y4" s="334">
        <f>IF(SUMIFS(X$7:X$1048575,H$7:H$1048575,"已售")=0,"*",ROUND(SUMIFS(X$7:X$1048575,H$7:H$1048575,"已售")/SUMIFS(P$7:P$1048575,H$7:H$1048575,"已售"),2))</f>
        <v>4289.61</v>
      </c>
      <c r="Z4" s="145" t="s">
        <v>350</v>
      </c>
    </row>
    <row r="5" s="315" customFormat="1" ht="18" customHeight="1" spans="1:26">
      <c r="A5" s="332" t="s">
        <v>351</v>
      </c>
      <c r="B5" s="145" t="s">
        <v>350</v>
      </c>
      <c r="C5" s="145" t="s">
        <v>350</v>
      </c>
      <c r="D5" s="145" t="s">
        <v>350</v>
      </c>
      <c r="E5" s="145" t="s">
        <v>350</v>
      </c>
      <c r="F5" s="145" t="s">
        <v>350</v>
      </c>
      <c r="G5" s="145" t="s">
        <v>350</v>
      </c>
      <c r="H5" s="145" t="s">
        <v>350</v>
      </c>
      <c r="I5" s="145" t="s">
        <v>350</v>
      </c>
      <c r="J5" s="145" t="s">
        <v>350</v>
      </c>
      <c r="K5" s="145" t="s">
        <v>350</v>
      </c>
      <c r="L5" s="147">
        <f>SUBTOTAL(9,L$7:L$1048575)</f>
        <v>0</v>
      </c>
      <c r="M5" s="145" t="s">
        <v>350</v>
      </c>
      <c r="N5" s="333">
        <f>SUBTOTAL(9,N$7:N$1048575)</f>
        <v>3413.88</v>
      </c>
      <c r="O5" s="147">
        <f>SUBTOTAL(9,O$7:O$1048575)</f>
        <v>0</v>
      </c>
      <c r="P5" s="147">
        <f>SUBTOTAL(9,P$7:P$1048575)</f>
        <v>3413.88</v>
      </c>
      <c r="Q5" s="147">
        <f>SUBTOTAL(9,Q$7:Q$1048575)</f>
        <v>0</v>
      </c>
      <c r="R5" s="145" t="s">
        <v>350</v>
      </c>
      <c r="S5" s="145" t="s">
        <v>350</v>
      </c>
      <c r="T5" s="145" t="s">
        <v>350</v>
      </c>
      <c r="U5" s="147">
        <f>SUBTOTAL(9,U$7:U$1048575)</f>
        <v>0</v>
      </c>
      <c r="V5" s="147">
        <f>SUBTOTAL(9,V$7:V$1048575)</f>
        <v>0</v>
      </c>
      <c r="W5" s="147">
        <f>SUBTOTAL(9,W$7:W$1048575)</f>
        <v>0</v>
      </c>
      <c r="X5" s="147">
        <f>SUBTOTAL(9,X$7:X$1048575)</f>
        <v>0</v>
      </c>
      <c r="Y5" s="334">
        <f>IF(AND(SUBTOTAL(3,K$7:K$1048575)=SUBTOTAL(3,P$7:P$1048575),SUBTOTAL(9,P$7:P$1048575)&lt;&gt;0),ROUND(SUBTOTAL(9,X$7:X$1048575)/SUBTOTAL(9,P$7:P$1048575),2),"*")</f>
        <v>0</v>
      </c>
      <c r="Z5" s="145" t="s">
        <v>350</v>
      </c>
    </row>
    <row r="6" s="315" customFormat="1" ht="11.9" spans="1:26">
      <c r="A6" s="335" t="s">
        <v>352</v>
      </c>
      <c r="B6" s="570" t="s">
        <v>43</v>
      </c>
      <c r="C6" s="570" t="s">
        <v>81</v>
      </c>
      <c r="D6" s="570" t="s">
        <v>84</v>
      </c>
      <c r="E6" s="570" t="s">
        <v>87</v>
      </c>
      <c r="F6" s="570" t="s">
        <v>92</v>
      </c>
      <c r="G6" s="570" t="s">
        <v>95</v>
      </c>
      <c r="H6" s="570" t="s">
        <v>98</v>
      </c>
      <c r="I6" s="337">
        <v>8</v>
      </c>
      <c r="J6" s="570" t="s">
        <v>104</v>
      </c>
      <c r="K6" s="570" t="s">
        <v>107</v>
      </c>
      <c r="L6" s="569" t="s">
        <v>284</v>
      </c>
      <c r="M6" s="570" t="s">
        <v>259</v>
      </c>
      <c r="N6" s="575" t="s">
        <v>353</v>
      </c>
      <c r="O6" s="569" t="s">
        <v>261</v>
      </c>
      <c r="P6" s="569" t="s">
        <v>354</v>
      </c>
      <c r="Q6" s="569" t="s">
        <v>288</v>
      </c>
      <c r="R6" s="570" t="s">
        <v>289</v>
      </c>
      <c r="S6" s="570" t="s">
        <v>290</v>
      </c>
      <c r="T6" s="570" t="s">
        <v>292</v>
      </c>
      <c r="U6" s="569" t="s">
        <v>294</v>
      </c>
      <c r="V6" s="569" t="s">
        <v>355</v>
      </c>
      <c r="W6" s="569" t="s">
        <v>356</v>
      </c>
      <c r="X6" s="569" t="s">
        <v>357</v>
      </c>
      <c r="Y6" s="569" t="s">
        <v>358</v>
      </c>
      <c r="Z6" s="570" t="s">
        <v>359</v>
      </c>
    </row>
    <row r="7" s="312" customFormat="1" ht="11.9" hidden="1" spans="1:26">
      <c r="A7" s="338" t="s">
        <v>43</v>
      </c>
      <c r="B7" s="339" t="s">
        <v>259</v>
      </c>
      <c r="C7" s="339" t="s">
        <v>43</v>
      </c>
      <c r="D7" s="340" t="s">
        <v>43</v>
      </c>
      <c r="E7" s="339" t="s">
        <v>360</v>
      </c>
      <c r="F7" s="341" t="s">
        <v>142</v>
      </c>
      <c r="G7" s="340" t="s">
        <v>183</v>
      </c>
      <c r="H7" s="338" t="s">
        <v>361</v>
      </c>
      <c r="I7" s="338" t="s">
        <v>265</v>
      </c>
      <c r="J7" s="342">
        <v>20220002498</v>
      </c>
      <c r="K7" s="343" t="s">
        <v>362</v>
      </c>
      <c r="L7" s="344">
        <v>1006272</v>
      </c>
      <c r="M7" s="340" t="s">
        <v>363</v>
      </c>
      <c r="N7" s="344">
        <v>139.76</v>
      </c>
      <c r="O7" s="344" t="s">
        <v>142</v>
      </c>
      <c r="P7" s="345">
        <v>139.76</v>
      </c>
      <c r="Q7" s="346" t="s">
        <v>142</v>
      </c>
      <c r="R7" s="347" t="s">
        <v>142</v>
      </c>
      <c r="S7" s="576" t="s">
        <v>364</v>
      </c>
      <c r="T7" s="576" t="s">
        <v>365</v>
      </c>
      <c r="U7" s="345">
        <f t="shared" ref="U7:U28" si="0">ROUND(L7/1.09,2)</f>
        <v>923185.32</v>
      </c>
      <c r="V7" s="345">
        <f t="shared" ref="V7:V28" si="1">ROUND(U7*0.09,2)</f>
        <v>83086.68</v>
      </c>
      <c r="W7" s="346">
        <f>SUM(U7)+SUM(V7)</f>
        <v>1006272</v>
      </c>
      <c r="X7" s="346">
        <v>923185.32</v>
      </c>
      <c r="Y7" s="346">
        <f>IF(SUM(P7)=0,"",ROUND(SUM(X7)/SUM(P7),2))</f>
        <v>6605.5</v>
      </c>
      <c r="Z7" s="347"/>
    </row>
    <row r="8" s="312" customFormat="1" ht="11.9" hidden="1" spans="1:26">
      <c r="A8" s="338" t="s">
        <v>81</v>
      </c>
      <c r="B8" s="339" t="s">
        <v>259</v>
      </c>
      <c r="C8" s="339" t="s">
        <v>43</v>
      </c>
      <c r="D8" s="340" t="s">
        <v>43</v>
      </c>
      <c r="E8" s="339" t="s">
        <v>366</v>
      </c>
      <c r="F8" s="341" t="s">
        <v>142</v>
      </c>
      <c r="G8" s="340" t="s">
        <v>183</v>
      </c>
      <c r="H8" s="338" t="s">
        <v>361</v>
      </c>
      <c r="I8" s="338" t="s">
        <v>265</v>
      </c>
      <c r="J8" s="342">
        <v>20230005493</v>
      </c>
      <c r="K8" s="343" t="s">
        <v>367</v>
      </c>
      <c r="L8" s="344">
        <v>945450</v>
      </c>
      <c r="M8" s="340" t="s">
        <v>368</v>
      </c>
      <c r="N8" s="344">
        <v>139.35</v>
      </c>
      <c r="O8" s="344" t="s">
        <v>142</v>
      </c>
      <c r="P8" s="345">
        <v>139.35</v>
      </c>
      <c r="Q8" s="346" t="s">
        <v>142</v>
      </c>
      <c r="R8" s="347" t="s">
        <v>142</v>
      </c>
      <c r="S8" s="576" t="s">
        <v>364</v>
      </c>
      <c r="T8" s="576" t="s">
        <v>369</v>
      </c>
      <c r="U8" s="345">
        <f t="shared" si="0"/>
        <v>867385.32</v>
      </c>
      <c r="V8" s="345">
        <f t="shared" si="1"/>
        <v>78064.68</v>
      </c>
      <c r="W8" s="346">
        <f t="shared" ref="W8:W71" si="2">SUM(U8)+SUM(V8)</f>
        <v>945450</v>
      </c>
      <c r="X8" s="346">
        <v>867385.32</v>
      </c>
      <c r="Y8" s="346">
        <f t="shared" ref="Y8:Y71" si="3">IF(SUM(P8)=0,"",ROUND(SUM(X8)/SUM(P8),2))</f>
        <v>6224.51</v>
      </c>
      <c r="Z8" s="347"/>
    </row>
    <row r="9" s="312" customFormat="1" ht="11.9" hidden="1" spans="1:26">
      <c r="A9" s="338" t="s">
        <v>84</v>
      </c>
      <c r="B9" s="339" t="s">
        <v>259</v>
      </c>
      <c r="C9" s="339" t="s">
        <v>43</v>
      </c>
      <c r="D9" s="340" t="s">
        <v>81</v>
      </c>
      <c r="E9" s="339" t="s">
        <v>370</v>
      </c>
      <c r="F9" s="341" t="s">
        <v>142</v>
      </c>
      <c r="G9" s="340" t="s">
        <v>183</v>
      </c>
      <c r="H9" s="338" t="s">
        <v>361</v>
      </c>
      <c r="I9" s="338" t="s">
        <v>265</v>
      </c>
      <c r="J9" s="342">
        <v>20210006431</v>
      </c>
      <c r="K9" s="343" t="s">
        <v>371</v>
      </c>
      <c r="L9" s="344">
        <v>636849</v>
      </c>
      <c r="M9" s="340" t="s">
        <v>372</v>
      </c>
      <c r="N9" s="344">
        <v>139.76</v>
      </c>
      <c r="O9" s="344" t="s">
        <v>142</v>
      </c>
      <c r="P9" s="345">
        <v>139.76</v>
      </c>
      <c r="Q9" s="346" t="s">
        <v>142</v>
      </c>
      <c r="R9" s="347" t="s">
        <v>142</v>
      </c>
      <c r="S9" s="576" t="s">
        <v>364</v>
      </c>
      <c r="T9" s="576" t="s">
        <v>373</v>
      </c>
      <c r="U9" s="345">
        <f t="shared" si="0"/>
        <v>584265.14</v>
      </c>
      <c r="V9" s="345">
        <f t="shared" si="1"/>
        <v>52583.86</v>
      </c>
      <c r="W9" s="346">
        <f t="shared" si="2"/>
        <v>636849</v>
      </c>
      <c r="X9" s="346">
        <v>584265.14</v>
      </c>
      <c r="Y9" s="346">
        <f t="shared" si="3"/>
        <v>4180.49</v>
      </c>
      <c r="Z9" s="347"/>
    </row>
    <row r="10" s="312" customFormat="1" ht="11.9" hidden="1" spans="1:26">
      <c r="A10" s="338" t="s">
        <v>87</v>
      </c>
      <c r="B10" s="339" t="s">
        <v>259</v>
      </c>
      <c r="C10" s="339" t="s">
        <v>43</v>
      </c>
      <c r="D10" s="340" t="s">
        <v>81</v>
      </c>
      <c r="E10" s="339" t="s">
        <v>374</v>
      </c>
      <c r="F10" s="341" t="s">
        <v>142</v>
      </c>
      <c r="G10" s="340" t="s">
        <v>183</v>
      </c>
      <c r="H10" s="338" t="s">
        <v>361</v>
      </c>
      <c r="I10" s="338" t="s">
        <v>265</v>
      </c>
      <c r="J10" s="342">
        <v>20210005623</v>
      </c>
      <c r="K10" s="343" t="s">
        <v>375</v>
      </c>
      <c r="L10" s="344">
        <v>600000</v>
      </c>
      <c r="M10" s="340" t="s">
        <v>376</v>
      </c>
      <c r="N10" s="344">
        <v>139.35</v>
      </c>
      <c r="O10" s="344" t="s">
        <v>142</v>
      </c>
      <c r="P10" s="345">
        <v>139.35</v>
      </c>
      <c r="Q10" s="346" t="s">
        <v>142</v>
      </c>
      <c r="R10" s="347" t="s">
        <v>142</v>
      </c>
      <c r="S10" s="576" t="s">
        <v>364</v>
      </c>
      <c r="T10" s="576" t="s">
        <v>377</v>
      </c>
      <c r="U10" s="345">
        <f t="shared" si="0"/>
        <v>550458.72</v>
      </c>
      <c r="V10" s="345">
        <f t="shared" si="1"/>
        <v>49541.28</v>
      </c>
      <c r="W10" s="346">
        <f t="shared" si="2"/>
        <v>600000</v>
      </c>
      <c r="X10" s="346">
        <v>550458.72</v>
      </c>
      <c r="Y10" s="346">
        <f t="shared" si="3"/>
        <v>3950.19</v>
      </c>
      <c r="Z10" s="347"/>
    </row>
    <row r="11" s="312" customFormat="1" ht="11.9" hidden="1" spans="1:26">
      <c r="A11" s="338" t="s">
        <v>92</v>
      </c>
      <c r="B11" s="339" t="s">
        <v>259</v>
      </c>
      <c r="C11" s="339" t="s">
        <v>43</v>
      </c>
      <c r="D11" s="340" t="s">
        <v>84</v>
      </c>
      <c r="E11" s="339" t="s">
        <v>378</v>
      </c>
      <c r="F11" s="341" t="s">
        <v>142</v>
      </c>
      <c r="G11" s="340" t="s">
        <v>183</v>
      </c>
      <c r="H11" s="338" t="s">
        <v>361</v>
      </c>
      <c r="I11" s="338" t="s">
        <v>265</v>
      </c>
      <c r="J11" s="342">
        <v>20210003456</v>
      </c>
      <c r="K11" s="343" t="s">
        <v>379</v>
      </c>
      <c r="L11" s="344">
        <v>599000</v>
      </c>
      <c r="M11" s="340" t="s">
        <v>380</v>
      </c>
      <c r="N11" s="344">
        <v>139.76</v>
      </c>
      <c r="O11" s="344" t="s">
        <v>142</v>
      </c>
      <c r="P11" s="345">
        <v>139.76</v>
      </c>
      <c r="Q11" s="346" t="s">
        <v>142</v>
      </c>
      <c r="R11" s="347" t="s">
        <v>142</v>
      </c>
      <c r="S11" s="576" t="s">
        <v>364</v>
      </c>
      <c r="T11" s="576" t="s">
        <v>381</v>
      </c>
      <c r="U11" s="345">
        <f t="shared" si="0"/>
        <v>549541.28</v>
      </c>
      <c r="V11" s="345">
        <f t="shared" si="1"/>
        <v>49458.72</v>
      </c>
      <c r="W11" s="346">
        <f t="shared" si="2"/>
        <v>599000</v>
      </c>
      <c r="X11" s="346">
        <v>549541.28</v>
      </c>
      <c r="Y11" s="346">
        <f t="shared" si="3"/>
        <v>3932.04</v>
      </c>
      <c r="Z11" s="347"/>
    </row>
    <row r="12" s="312" customFormat="1" ht="11.9" hidden="1" spans="1:26">
      <c r="A12" s="338" t="s">
        <v>95</v>
      </c>
      <c r="B12" s="349" t="s">
        <v>259</v>
      </c>
      <c r="C12" s="349" t="s">
        <v>43</v>
      </c>
      <c r="D12" s="350" t="s">
        <v>84</v>
      </c>
      <c r="E12" s="349" t="s">
        <v>382</v>
      </c>
      <c r="F12" s="341" t="s">
        <v>142</v>
      </c>
      <c r="G12" s="340" t="s">
        <v>183</v>
      </c>
      <c r="H12" s="338" t="s">
        <v>361</v>
      </c>
      <c r="I12" s="338" t="s">
        <v>265</v>
      </c>
      <c r="J12" s="351">
        <v>20210002583</v>
      </c>
      <c r="K12" s="352" t="s">
        <v>383</v>
      </c>
      <c r="L12" s="345">
        <v>597075</v>
      </c>
      <c r="M12" s="350" t="s">
        <v>384</v>
      </c>
      <c r="N12" s="345">
        <v>139.35</v>
      </c>
      <c r="O12" s="345" t="s">
        <v>142</v>
      </c>
      <c r="P12" s="345">
        <v>139.35</v>
      </c>
      <c r="Q12" s="346" t="s">
        <v>142</v>
      </c>
      <c r="R12" s="347" t="s">
        <v>142</v>
      </c>
      <c r="S12" s="576" t="s">
        <v>364</v>
      </c>
      <c r="T12" s="576" t="s">
        <v>385</v>
      </c>
      <c r="U12" s="345">
        <f t="shared" si="0"/>
        <v>547775.23</v>
      </c>
      <c r="V12" s="345">
        <f t="shared" si="1"/>
        <v>49299.77</v>
      </c>
      <c r="W12" s="346">
        <f t="shared" si="2"/>
        <v>597075</v>
      </c>
      <c r="X12" s="346">
        <v>547775.23</v>
      </c>
      <c r="Y12" s="346">
        <f t="shared" si="3"/>
        <v>3930.93</v>
      </c>
      <c r="Z12" s="347"/>
    </row>
    <row r="13" s="312" customFormat="1" ht="11.9" hidden="1" spans="1:26">
      <c r="A13" s="338" t="s">
        <v>98</v>
      </c>
      <c r="B13" s="339" t="s">
        <v>259</v>
      </c>
      <c r="C13" s="339" t="s">
        <v>43</v>
      </c>
      <c r="D13" s="340" t="s">
        <v>87</v>
      </c>
      <c r="E13" s="339" t="s">
        <v>386</v>
      </c>
      <c r="F13" s="341" t="s">
        <v>142</v>
      </c>
      <c r="G13" s="340" t="s">
        <v>183</v>
      </c>
      <c r="H13" s="338" t="s">
        <v>361</v>
      </c>
      <c r="I13" s="338" t="s">
        <v>265</v>
      </c>
      <c r="J13" s="342">
        <v>20210003995</v>
      </c>
      <c r="K13" s="343" t="s">
        <v>387</v>
      </c>
      <c r="L13" s="344">
        <v>610000</v>
      </c>
      <c r="M13" s="340" t="s">
        <v>388</v>
      </c>
      <c r="N13" s="344">
        <v>139.76</v>
      </c>
      <c r="O13" s="344" t="s">
        <v>142</v>
      </c>
      <c r="P13" s="345">
        <v>139.76</v>
      </c>
      <c r="Q13" s="346" t="s">
        <v>142</v>
      </c>
      <c r="R13" s="347" t="s">
        <v>142</v>
      </c>
      <c r="S13" s="576" t="s">
        <v>364</v>
      </c>
      <c r="T13" s="576" t="s">
        <v>389</v>
      </c>
      <c r="U13" s="345">
        <f t="shared" si="0"/>
        <v>559633.03</v>
      </c>
      <c r="V13" s="345">
        <f t="shared" si="1"/>
        <v>50366.97</v>
      </c>
      <c r="W13" s="346">
        <f t="shared" si="2"/>
        <v>610000</v>
      </c>
      <c r="X13" s="346">
        <v>559633.03</v>
      </c>
      <c r="Y13" s="346">
        <f t="shared" si="3"/>
        <v>4004.24</v>
      </c>
      <c r="Z13" s="347"/>
    </row>
    <row r="14" s="312" customFormat="1" ht="11.9" hidden="1" spans="1:26">
      <c r="A14" s="338" t="s">
        <v>101</v>
      </c>
      <c r="B14" s="339" t="s">
        <v>259</v>
      </c>
      <c r="C14" s="339" t="s">
        <v>43</v>
      </c>
      <c r="D14" s="340" t="s">
        <v>87</v>
      </c>
      <c r="E14" s="339" t="s">
        <v>390</v>
      </c>
      <c r="F14" s="341" t="s">
        <v>142</v>
      </c>
      <c r="G14" s="340" t="s">
        <v>183</v>
      </c>
      <c r="H14" s="338" t="s">
        <v>361</v>
      </c>
      <c r="I14" s="338" t="s">
        <v>265</v>
      </c>
      <c r="J14" s="342">
        <v>20210005786</v>
      </c>
      <c r="K14" s="343" t="s">
        <v>391</v>
      </c>
      <c r="L14" s="344">
        <v>605436</v>
      </c>
      <c r="M14" s="340" t="s">
        <v>392</v>
      </c>
      <c r="N14" s="344">
        <v>139.35</v>
      </c>
      <c r="O14" s="344" t="s">
        <v>142</v>
      </c>
      <c r="P14" s="345">
        <v>139.35</v>
      </c>
      <c r="Q14" s="346" t="s">
        <v>142</v>
      </c>
      <c r="R14" s="347" t="s">
        <v>142</v>
      </c>
      <c r="S14" s="576" t="s">
        <v>364</v>
      </c>
      <c r="T14" s="576" t="s">
        <v>393</v>
      </c>
      <c r="U14" s="345">
        <f t="shared" si="0"/>
        <v>555445.87</v>
      </c>
      <c r="V14" s="345">
        <f t="shared" si="1"/>
        <v>49990.13</v>
      </c>
      <c r="W14" s="346">
        <f t="shared" si="2"/>
        <v>605436</v>
      </c>
      <c r="X14" s="346">
        <v>555445.87</v>
      </c>
      <c r="Y14" s="346">
        <f t="shared" si="3"/>
        <v>3985.98</v>
      </c>
      <c r="Z14" s="347"/>
    </row>
    <row r="15" s="312" customFormat="1" ht="11.9" hidden="1" spans="1:26">
      <c r="A15" s="338" t="s">
        <v>104</v>
      </c>
      <c r="B15" s="339" t="s">
        <v>259</v>
      </c>
      <c r="C15" s="339" t="s">
        <v>43</v>
      </c>
      <c r="D15" s="340" t="s">
        <v>92</v>
      </c>
      <c r="E15" s="339" t="s">
        <v>394</v>
      </c>
      <c r="F15" s="341" t="s">
        <v>142</v>
      </c>
      <c r="G15" s="340" t="s">
        <v>183</v>
      </c>
      <c r="H15" s="338" t="s">
        <v>361</v>
      </c>
      <c r="I15" s="338" t="s">
        <v>265</v>
      </c>
      <c r="J15" s="342">
        <v>20210008548</v>
      </c>
      <c r="K15" s="343" t="s">
        <v>395</v>
      </c>
      <c r="L15" s="344">
        <v>619884</v>
      </c>
      <c r="M15" s="340" t="s">
        <v>396</v>
      </c>
      <c r="N15" s="344">
        <v>139.76</v>
      </c>
      <c r="O15" s="344" t="s">
        <v>142</v>
      </c>
      <c r="P15" s="345">
        <v>139.76</v>
      </c>
      <c r="Q15" s="346" t="s">
        <v>142</v>
      </c>
      <c r="R15" s="347" t="s">
        <v>142</v>
      </c>
      <c r="S15" s="576" t="s">
        <v>364</v>
      </c>
      <c r="T15" s="576" t="s">
        <v>397</v>
      </c>
      <c r="U15" s="345">
        <f t="shared" si="0"/>
        <v>568700.92</v>
      </c>
      <c r="V15" s="345">
        <f t="shared" si="1"/>
        <v>51183.08</v>
      </c>
      <c r="W15" s="346">
        <f t="shared" si="2"/>
        <v>619884</v>
      </c>
      <c r="X15" s="346">
        <v>568700.92</v>
      </c>
      <c r="Y15" s="346">
        <f t="shared" si="3"/>
        <v>4069.13</v>
      </c>
      <c r="Z15" s="347"/>
    </row>
    <row r="16" s="312" customFormat="1" ht="11.9" hidden="1" spans="1:26">
      <c r="A16" s="338" t="s">
        <v>107</v>
      </c>
      <c r="B16" s="339" t="s">
        <v>259</v>
      </c>
      <c r="C16" s="339" t="s">
        <v>43</v>
      </c>
      <c r="D16" s="340" t="s">
        <v>92</v>
      </c>
      <c r="E16" s="339" t="s">
        <v>398</v>
      </c>
      <c r="F16" s="341" t="s">
        <v>142</v>
      </c>
      <c r="G16" s="340" t="s">
        <v>183</v>
      </c>
      <c r="H16" s="338" t="s">
        <v>361</v>
      </c>
      <c r="I16" s="338" t="s">
        <v>265</v>
      </c>
      <c r="J16" s="342">
        <v>20210001557</v>
      </c>
      <c r="K16" s="343" t="s">
        <v>399</v>
      </c>
      <c r="L16" s="344">
        <v>588435</v>
      </c>
      <c r="M16" s="340" t="s">
        <v>400</v>
      </c>
      <c r="N16" s="344">
        <v>139.35</v>
      </c>
      <c r="O16" s="344" t="s">
        <v>142</v>
      </c>
      <c r="P16" s="345">
        <v>139.35</v>
      </c>
      <c r="Q16" s="346" t="s">
        <v>142</v>
      </c>
      <c r="R16" s="347" t="s">
        <v>142</v>
      </c>
      <c r="S16" s="576" t="s">
        <v>364</v>
      </c>
      <c r="T16" s="576" t="s">
        <v>401</v>
      </c>
      <c r="U16" s="345">
        <f t="shared" si="0"/>
        <v>539848.62</v>
      </c>
      <c r="V16" s="345">
        <f t="shared" si="1"/>
        <v>48586.38</v>
      </c>
      <c r="W16" s="346">
        <f t="shared" si="2"/>
        <v>588435</v>
      </c>
      <c r="X16" s="346">
        <v>539848.62</v>
      </c>
      <c r="Y16" s="346">
        <f t="shared" si="3"/>
        <v>3874.05</v>
      </c>
      <c r="Z16" s="347"/>
    </row>
    <row r="17" s="312" customFormat="1" ht="11.9" hidden="1" spans="1:26">
      <c r="A17" s="338" t="s">
        <v>284</v>
      </c>
      <c r="B17" s="339" t="s">
        <v>259</v>
      </c>
      <c r="C17" s="339" t="s">
        <v>43</v>
      </c>
      <c r="D17" s="340" t="s">
        <v>95</v>
      </c>
      <c r="E17" s="339" t="s">
        <v>402</v>
      </c>
      <c r="F17" s="341" t="s">
        <v>142</v>
      </c>
      <c r="G17" s="340" t="s">
        <v>183</v>
      </c>
      <c r="H17" s="338" t="s">
        <v>361</v>
      </c>
      <c r="I17" s="338" t="s">
        <v>265</v>
      </c>
      <c r="J17" s="342">
        <v>20210003122</v>
      </c>
      <c r="K17" s="343" t="s">
        <v>403</v>
      </c>
      <c r="L17" s="344">
        <v>616666</v>
      </c>
      <c r="M17" s="340" t="s">
        <v>404</v>
      </c>
      <c r="N17" s="344">
        <v>139.76</v>
      </c>
      <c r="O17" s="344" t="s">
        <v>142</v>
      </c>
      <c r="P17" s="345">
        <v>139.76</v>
      </c>
      <c r="Q17" s="346" t="s">
        <v>142</v>
      </c>
      <c r="R17" s="347" t="s">
        <v>142</v>
      </c>
      <c r="S17" s="576" t="s">
        <v>364</v>
      </c>
      <c r="T17" s="576" t="s">
        <v>405</v>
      </c>
      <c r="U17" s="345">
        <f t="shared" si="0"/>
        <v>565748.62</v>
      </c>
      <c r="V17" s="345">
        <f t="shared" si="1"/>
        <v>50917.38</v>
      </c>
      <c r="W17" s="346">
        <f t="shared" si="2"/>
        <v>616666</v>
      </c>
      <c r="X17" s="346">
        <v>565748.62</v>
      </c>
      <c r="Y17" s="346">
        <f t="shared" si="3"/>
        <v>4048</v>
      </c>
      <c r="Z17" s="347"/>
    </row>
    <row r="18" s="312" customFormat="1" ht="11.9" hidden="1" spans="1:26">
      <c r="A18" s="338" t="s">
        <v>259</v>
      </c>
      <c r="B18" s="339" t="s">
        <v>259</v>
      </c>
      <c r="C18" s="339" t="s">
        <v>43</v>
      </c>
      <c r="D18" s="340" t="s">
        <v>95</v>
      </c>
      <c r="E18" s="339" t="s">
        <v>406</v>
      </c>
      <c r="F18" s="353" t="s">
        <v>142</v>
      </c>
      <c r="G18" s="340" t="s">
        <v>183</v>
      </c>
      <c r="H18" s="338" t="s">
        <v>361</v>
      </c>
      <c r="I18" s="338" t="s">
        <v>265</v>
      </c>
      <c r="J18" s="342">
        <v>20210005229</v>
      </c>
      <c r="K18" s="343" t="s">
        <v>407</v>
      </c>
      <c r="L18" s="344">
        <v>600000</v>
      </c>
      <c r="M18" s="340" t="s">
        <v>408</v>
      </c>
      <c r="N18" s="344">
        <v>139.35</v>
      </c>
      <c r="O18" s="344" t="s">
        <v>142</v>
      </c>
      <c r="P18" s="345">
        <v>139.35</v>
      </c>
      <c r="Q18" s="346" t="s">
        <v>142</v>
      </c>
      <c r="R18" s="347" t="s">
        <v>142</v>
      </c>
      <c r="S18" s="576" t="s">
        <v>364</v>
      </c>
      <c r="T18" s="576" t="s">
        <v>409</v>
      </c>
      <c r="U18" s="345">
        <f t="shared" si="0"/>
        <v>550458.72</v>
      </c>
      <c r="V18" s="345">
        <f t="shared" si="1"/>
        <v>49541.28</v>
      </c>
      <c r="W18" s="346">
        <f t="shared" si="2"/>
        <v>600000</v>
      </c>
      <c r="X18" s="346">
        <v>550458.72</v>
      </c>
      <c r="Y18" s="346">
        <f t="shared" si="3"/>
        <v>3950.19</v>
      </c>
      <c r="Z18" s="347"/>
    </row>
    <row r="19" s="312" customFormat="1" ht="11.9" hidden="1" spans="1:26">
      <c r="A19" s="338" t="s">
        <v>260</v>
      </c>
      <c r="B19" s="339" t="s">
        <v>259</v>
      </c>
      <c r="C19" s="339" t="s">
        <v>43</v>
      </c>
      <c r="D19" s="340" t="s">
        <v>98</v>
      </c>
      <c r="E19" s="339" t="s">
        <v>410</v>
      </c>
      <c r="F19" s="353" t="s">
        <v>142</v>
      </c>
      <c r="G19" s="340" t="s">
        <v>183</v>
      </c>
      <c r="H19" s="338" t="s">
        <v>361</v>
      </c>
      <c r="I19" s="338" t="s">
        <v>265</v>
      </c>
      <c r="J19" s="342">
        <v>20210003029</v>
      </c>
      <c r="K19" s="343" t="s">
        <v>411</v>
      </c>
      <c r="L19" s="344">
        <v>626666</v>
      </c>
      <c r="M19" s="340" t="s">
        <v>412</v>
      </c>
      <c r="N19" s="344">
        <v>139.76</v>
      </c>
      <c r="O19" s="344" t="s">
        <v>142</v>
      </c>
      <c r="P19" s="345">
        <v>139.76</v>
      </c>
      <c r="Q19" s="346" t="s">
        <v>142</v>
      </c>
      <c r="R19" s="347" t="s">
        <v>142</v>
      </c>
      <c r="S19" s="576" t="s">
        <v>364</v>
      </c>
      <c r="T19" s="576" t="s">
        <v>413</v>
      </c>
      <c r="U19" s="345">
        <f t="shared" si="0"/>
        <v>574922.94</v>
      </c>
      <c r="V19" s="345">
        <f t="shared" si="1"/>
        <v>51743.06</v>
      </c>
      <c r="W19" s="346">
        <f t="shared" si="2"/>
        <v>626666</v>
      </c>
      <c r="X19" s="346">
        <v>574922.94</v>
      </c>
      <c r="Y19" s="346">
        <f t="shared" si="3"/>
        <v>4113.64</v>
      </c>
      <c r="Z19" s="347"/>
    </row>
    <row r="20" s="312" customFormat="1" ht="11.9" hidden="1" spans="1:26">
      <c r="A20" s="338" t="s">
        <v>261</v>
      </c>
      <c r="B20" s="339" t="s">
        <v>259</v>
      </c>
      <c r="C20" s="339" t="s">
        <v>43</v>
      </c>
      <c r="D20" s="340" t="s">
        <v>98</v>
      </c>
      <c r="E20" s="339" t="s">
        <v>414</v>
      </c>
      <c r="F20" s="353" t="s">
        <v>142</v>
      </c>
      <c r="G20" s="340" t="s">
        <v>183</v>
      </c>
      <c r="H20" s="338" t="s">
        <v>361</v>
      </c>
      <c r="I20" s="338" t="s">
        <v>265</v>
      </c>
      <c r="J20" s="342">
        <v>20210001843</v>
      </c>
      <c r="K20" s="343" t="s">
        <v>415</v>
      </c>
      <c r="L20" s="344">
        <v>598279</v>
      </c>
      <c r="M20" s="340" t="s">
        <v>416</v>
      </c>
      <c r="N20" s="344">
        <v>139.35</v>
      </c>
      <c r="O20" s="344" t="s">
        <v>142</v>
      </c>
      <c r="P20" s="345">
        <v>139.35</v>
      </c>
      <c r="Q20" s="346" t="s">
        <v>142</v>
      </c>
      <c r="R20" s="347" t="s">
        <v>142</v>
      </c>
      <c r="S20" s="576" t="s">
        <v>364</v>
      </c>
      <c r="T20" s="576" t="s">
        <v>417</v>
      </c>
      <c r="U20" s="345">
        <f t="shared" si="0"/>
        <v>548879.82</v>
      </c>
      <c r="V20" s="345">
        <f t="shared" si="1"/>
        <v>49399.18</v>
      </c>
      <c r="W20" s="346">
        <f t="shared" si="2"/>
        <v>598279</v>
      </c>
      <c r="X20" s="346">
        <v>548879.82</v>
      </c>
      <c r="Y20" s="346">
        <f t="shared" si="3"/>
        <v>3938.86</v>
      </c>
      <c r="Z20" s="347"/>
    </row>
    <row r="21" s="312" customFormat="1" ht="11.9" hidden="1" spans="1:26">
      <c r="A21" s="338" t="s">
        <v>262</v>
      </c>
      <c r="B21" s="339" t="s">
        <v>259</v>
      </c>
      <c r="C21" s="339" t="s">
        <v>43</v>
      </c>
      <c r="D21" s="340" t="s">
        <v>101</v>
      </c>
      <c r="E21" s="339" t="s">
        <v>418</v>
      </c>
      <c r="F21" s="353" t="s">
        <v>142</v>
      </c>
      <c r="G21" s="340" t="s">
        <v>183</v>
      </c>
      <c r="H21" s="338" t="s">
        <v>361</v>
      </c>
      <c r="I21" s="338" t="s">
        <v>265</v>
      </c>
      <c r="J21" s="342">
        <v>20220000921</v>
      </c>
      <c r="K21" s="343" t="s">
        <v>419</v>
      </c>
      <c r="L21" s="344">
        <v>658270</v>
      </c>
      <c r="M21" s="340" t="s">
        <v>420</v>
      </c>
      <c r="N21" s="344">
        <v>139.76</v>
      </c>
      <c r="O21" s="344" t="s">
        <v>142</v>
      </c>
      <c r="P21" s="345">
        <v>139.76</v>
      </c>
      <c r="Q21" s="346" t="s">
        <v>142</v>
      </c>
      <c r="R21" s="347" t="s">
        <v>142</v>
      </c>
      <c r="S21" s="576" t="s">
        <v>364</v>
      </c>
      <c r="T21" s="576" t="s">
        <v>421</v>
      </c>
      <c r="U21" s="345">
        <f t="shared" si="0"/>
        <v>603917.43</v>
      </c>
      <c r="V21" s="345">
        <f t="shared" si="1"/>
        <v>54352.57</v>
      </c>
      <c r="W21" s="346">
        <f t="shared" si="2"/>
        <v>658270</v>
      </c>
      <c r="X21" s="346">
        <v>603917.43</v>
      </c>
      <c r="Y21" s="346">
        <f t="shared" si="3"/>
        <v>4321.1</v>
      </c>
      <c r="Z21" s="347"/>
    </row>
    <row r="22" s="312" customFormat="1" ht="11.9" hidden="1" spans="1:26">
      <c r="A22" s="338" t="s">
        <v>288</v>
      </c>
      <c r="B22" s="339" t="s">
        <v>259</v>
      </c>
      <c r="C22" s="339" t="s">
        <v>43</v>
      </c>
      <c r="D22" s="340" t="s">
        <v>101</v>
      </c>
      <c r="E22" s="339" t="s">
        <v>422</v>
      </c>
      <c r="F22" s="353" t="s">
        <v>142</v>
      </c>
      <c r="G22" s="340" t="s">
        <v>183</v>
      </c>
      <c r="H22" s="338" t="s">
        <v>361</v>
      </c>
      <c r="I22" s="338" t="s">
        <v>265</v>
      </c>
      <c r="J22" s="342">
        <v>20210004301</v>
      </c>
      <c r="K22" s="343" t="s">
        <v>423</v>
      </c>
      <c r="L22" s="344">
        <v>630000</v>
      </c>
      <c r="M22" s="340" t="s">
        <v>424</v>
      </c>
      <c r="N22" s="344">
        <v>139.35</v>
      </c>
      <c r="O22" s="344" t="s">
        <v>142</v>
      </c>
      <c r="P22" s="345">
        <v>139.35</v>
      </c>
      <c r="Q22" s="346" t="s">
        <v>142</v>
      </c>
      <c r="R22" s="347" t="s">
        <v>142</v>
      </c>
      <c r="S22" s="576" t="s">
        <v>364</v>
      </c>
      <c r="T22" s="576" t="s">
        <v>425</v>
      </c>
      <c r="U22" s="345">
        <f t="shared" si="0"/>
        <v>577981.65</v>
      </c>
      <c r="V22" s="345">
        <f t="shared" si="1"/>
        <v>52018.35</v>
      </c>
      <c r="W22" s="346">
        <f t="shared" si="2"/>
        <v>630000</v>
      </c>
      <c r="X22" s="346">
        <v>577981.65</v>
      </c>
      <c r="Y22" s="346">
        <f t="shared" si="3"/>
        <v>4147.7</v>
      </c>
      <c r="Z22" s="347"/>
    </row>
    <row r="23" s="312" customFormat="1" ht="11.9" hidden="1" spans="1:26">
      <c r="A23" s="338" t="s">
        <v>289</v>
      </c>
      <c r="B23" s="339" t="s">
        <v>259</v>
      </c>
      <c r="C23" s="339" t="s">
        <v>43</v>
      </c>
      <c r="D23" s="340" t="s">
        <v>104</v>
      </c>
      <c r="E23" s="339" t="s">
        <v>426</v>
      </c>
      <c r="F23" s="353" t="s">
        <v>142</v>
      </c>
      <c r="G23" s="340" t="s">
        <v>183</v>
      </c>
      <c r="H23" s="338" t="s">
        <v>361</v>
      </c>
      <c r="I23" s="338" t="s">
        <v>265</v>
      </c>
      <c r="J23" s="342">
        <v>20210008283</v>
      </c>
      <c r="K23" s="343" t="s">
        <v>427</v>
      </c>
      <c r="L23" s="344">
        <v>640848</v>
      </c>
      <c r="M23" s="340" t="s">
        <v>428</v>
      </c>
      <c r="N23" s="344">
        <v>139.76</v>
      </c>
      <c r="O23" s="344" t="s">
        <v>142</v>
      </c>
      <c r="P23" s="345">
        <v>139.76</v>
      </c>
      <c r="Q23" s="346" t="s">
        <v>142</v>
      </c>
      <c r="R23" s="347" t="s">
        <v>142</v>
      </c>
      <c r="S23" s="576" t="s">
        <v>364</v>
      </c>
      <c r="T23" s="576" t="s">
        <v>429</v>
      </c>
      <c r="U23" s="345">
        <f t="shared" si="0"/>
        <v>587933.94</v>
      </c>
      <c r="V23" s="345">
        <f t="shared" si="1"/>
        <v>52914.05</v>
      </c>
      <c r="W23" s="346">
        <f t="shared" si="2"/>
        <v>640847.99</v>
      </c>
      <c r="X23" s="346">
        <v>587933.94</v>
      </c>
      <c r="Y23" s="346">
        <f t="shared" si="3"/>
        <v>4206.74</v>
      </c>
      <c r="Z23" s="347"/>
    </row>
    <row r="24" s="312" customFormat="1" ht="11.9" hidden="1" spans="1:26">
      <c r="A24" s="338" t="s">
        <v>290</v>
      </c>
      <c r="B24" s="339" t="s">
        <v>259</v>
      </c>
      <c r="C24" s="339" t="s">
        <v>43</v>
      </c>
      <c r="D24" s="340" t="s">
        <v>104</v>
      </c>
      <c r="E24" s="339" t="s">
        <v>430</v>
      </c>
      <c r="F24" s="353" t="s">
        <v>142</v>
      </c>
      <c r="G24" s="340" t="s">
        <v>183</v>
      </c>
      <c r="H24" s="338" t="s">
        <v>361</v>
      </c>
      <c r="I24" s="338" t="s">
        <v>265</v>
      </c>
      <c r="J24" s="342">
        <v>20210001887</v>
      </c>
      <c r="K24" s="343" t="s">
        <v>431</v>
      </c>
      <c r="L24" s="344">
        <v>629126</v>
      </c>
      <c r="M24" s="340" t="s">
        <v>432</v>
      </c>
      <c r="N24" s="344">
        <v>139.35</v>
      </c>
      <c r="O24" s="344" t="s">
        <v>142</v>
      </c>
      <c r="P24" s="345">
        <v>139.35</v>
      </c>
      <c r="Q24" s="346" t="s">
        <v>142</v>
      </c>
      <c r="R24" s="347" t="s">
        <v>142</v>
      </c>
      <c r="S24" s="576" t="s">
        <v>364</v>
      </c>
      <c r="T24" s="576" t="s">
        <v>433</v>
      </c>
      <c r="U24" s="345">
        <f t="shared" si="0"/>
        <v>577179.82</v>
      </c>
      <c r="V24" s="345">
        <f t="shared" si="1"/>
        <v>51946.18</v>
      </c>
      <c r="W24" s="346">
        <f t="shared" si="2"/>
        <v>629126</v>
      </c>
      <c r="X24" s="346">
        <v>577179.82</v>
      </c>
      <c r="Y24" s="346">
        <f t="shared" si="3"/>
        <v>4141.94</v>
      </c>
      <c r="Z24" s="347"/>
    </row>
    <row r="25" s="312" customFormat="1" ht="11.9" hidden="1" spans="1:26">
      <c r="A25" s="338" t="s">
        <v>292</v>
      </c>
      <c r="B25" s="339" t="s">
        <v>259</v>
      </c>
      <c r="C25" s="339" t="s">
        <v>43</v>
      </c>
      <c r="D25" s="340" t="s">
        <v>107</v>
      </c>
      <c r="E25" s="339" t="s">
        <v>434</v>
      </c>
      <c r="F25" s="353" t="s">
        <v>142</v>
      </c>
      <c r="G25" s="340" t="s">
        <v>183</v>
      </c>
      <c r="H25" s="338" t="s">
        <v>361</v>
      </c>
      <c r="I25" s="338" t="s">
        <v>265</v>
      </c>
      <c r="J25" s="342">
        <v>20210008092</v>
      </c>
      <c r="K25" s="343" t="s">
        <v>435</v>
      </c>
      <c r="L25" s="344">
        <v>668000</v>
      </c>
      <c r="M25" s="340" t="s">
        <v>436</v>
      </c>
      <c r="N25" s="344">
        <v>139.76</v>
      </c>
      <c r="O25" s="344" t="s">
        <v>142</v>
      </c>
      <c r="P25" s="345">
        <v>139.76</v>
      </c>
      <c r="Q25" s="346" t="s">
        <v>142</v>
      </c>
      <c r="R25" s="347" t="s">
        <v>142</v>
      </c>
      <c r="S25" s="576" t="s">
        <v>364</v>
      </c>
      <c r="T25" s="576" t="s">
        <v>437</v>
      </c>
      <c r="U25" s="345">
        <f t="shared" si="0"/>
        <v>612844.04</v>
      </c>
      <c r="V25" s="345">
        <f t="shared" si="1"/>
        <v>55155.96</v>
      </c>
      <c r="W25" s="346">
        <f t="shared" si="2"/>
        <v>668000</v>
      </c>
      <c r="X25" s="346">
        <v>612844.04</v>
      </c>
      <c r="Y25" s="346">
        <f t="shared" si="3"/>
        <v>4384.97</v>
      </c>
      <c r="Z25" s="347"/>
    </row>
    <row r="26" s="312" customFormat="1" ht="11.9" hidden="1" spans="1:26">
      <c r="A26" s="338" t="s">
        <v>294</v>
      </c>
      <c r="B26" s="339" t="s">
        <v>259</v>
      </c>
      <c r="C26" s="339" t="s">
        <v>43</v>
      </c>
      <c r="D26" s="340" t="s">
        <v>107</v>
      </c>
      <c r="E26" s="339" t="s">
        <v>438</v>
      </c>
      <c r="F26" s="353" t="s">
        <v>142</v>
      </c>
      <c r="G26" s="340" t="s">
        <v>183</v>
      </c>
      <c r="H26" s="338" t="s">
        <v>361</v>
      </c>
      <c r="I26" s="338" t="s">
        <v>265</v>
      </c>
      <c r="J26" s="342">
        <v>20210006388</v>
      </c>
      <c r="K26" s="343" t="s">
        <v>439</v>
      </c>
      <c r="L26" s="344">
        <v>655000</v>
      </c>
      <c r="M26" s="340" t="s">
        <v>440</v>
      </c>
      <c r="N26" s="344">
        <v>139.35</v>
      </c>
      <c r="O26" s="344" t="s">
        <v>142</v>
      </c>
      <c r="P26" s="345">
        <v>139.35</v>
      </c>
      <c r="Q26" s="346" t="s">
        <v>142</v>
      </c>
      <c r="R26" s="347" t="s">
        <v>142</v>
      </c>
      <c r="S26" s="576" t="s">
        <v>364</v>
      </c>
      <c r="T26" s="576" t="s">
        <v>441</v>
      </c>
      <c r="U26" s="345">
        <f t="shared" si="0"/>
        <v>600917.43</v>
      </c>
      <c r="V26" s="345">
        <f t="shared" si="1"/>
        <v>54082.57</v>
      </c>
      <c r="W26" s="346">
        <f t="shared" si="2"/>
        <v>655000</v>
      </c>
      <c r="X26" s="346">
        <v>600917.43</v>
      </c>
      <c r="Y26" s="346">
        <f t="shared" si="3"/>
        <v>4312.29</v>
      </c>
      <c r="Z26" s="347"/>
    </row>
    <row r="27" s="312" customFormat="1" ht="11.9" hidden="1" spans="1:26">
      <c r="A27" s="338" t="s">
        <v>355</v>
      </c>
      <c r="B27" s="339" t="s">
        <v>259</v>
      </c>
      <c r="C27" s="339" t="s">
        <v>43</v>
      </c>
      <c r="D27" s="340" t="s">
        <v>284</v>
      </c>
      <c r="E27" s="339" t="s">
        <v>442</v>
      </c>
      <c r="F27" s="353" t="s">
        <v>142</v>
      </c>
      <c r="G27" s="340" t="s">
        <v>183</v>
      </c>
      <c r="H27" s="338" t="s">
        <v>361</v>
      </c>
      <c r="I27" s="338" t="s">
        <v>265</v>
      </c>
      <c r="J27" s="342">
        <v>20210013182</v>
      </c>
      <c r="K27" s="343" t="s">
        <v>443</v>
      </c>
      <c r="L27" s="344">
        <v>633860</v>
      </c>
      <c r="M27" s="340" t="s">
        <v>444</v>
      </c>
      <c r="N27" s="344">
        <v>139.76</v>
      </c>
      <c r="O27" s="344" t="s">
        <v>142</v>
      </c>
      <c r="P27" s="345">
        <v>139.76</v>
      </c>
      <c r="Q27" s="346" t="s">
        <v>142</v>
      </c>
      <c r="R27" s="347" t="s">
        <v>142</v>
      </c>
      <c r="S27" s="576" t="s">
        <v>364</v>
      </c>
      <c r="T27" s="576" t="s">
        <v>445</v>
      </c>
      <c r="U27" s="345">
        <f t="shared" si="0"/>
        <v>581522.94</v>
      </c>
      <c r="V27" s="345">
        <f t="shared" si="1"/>
        <v>52337.06</v>
      </c>
      <c r="W27" s="346">
        <f t="shared" si="2"/>
        <v>633860</v>
      </c>
      <c r="X27" s="346">
        <v>581522.94</v>
      </c>
      <c r="Y27" s="346">
        <f t="shared" si="3"/>
        <v>4160.87</v>
      </c>
      <c r="Z27" s="347"/>
    </row>
    <row r="28" s="312" customFormat="1" ht="11.9" hidden="1" spans="1:26">
      <c r="A28" s="338" t="s">
        <v>296</v>
      </c>
      <c r="B28" s="339" t="s">
        <v>259</v>
      </c>
      <c r="C28" s="339" t="s">
        <v>43</v>
      </c>
      <c r="D28" s="340" t="s">
        <v>284</v>
      </c>
      <c r="E28" s="339" t="s">
        <v>446</v>
      </c>
      <c r="F28" s="353" t="s">
        <v>142</v>
      </c>
      <c r="G28" s="340" t="s">
        <v>183</v>
      </c>
      <c r="H28" s="338" t="s">
        <v>361</v>
      </c>
      <c r="I28" s="338" t="s">
        <v>265</v>
      </c>
      <c r="J28" s="342">
        <v>20210010703</v>
      </c>
      <c r="K28" s="343" t="s">
        <v>447</v>
      </c>
      <c r="L28" s="344">
        <v>625084</v>
      </c>
      <c r="M28" s="340" t="s">
        <v>448</v>
      </c>
      <c r="N28" s="344">
        <v>139.35</v>
      </c>
      <c r="O28" s="344" t="s">
        <v>142</v>
      </c>
      <c r="P28" s="345">
        <v>139.35</v>
      </c>
      <c r="Q28" s="346" t="s">
        <v>142</v>
      </c>
      <c r="R28" s="347" t="s">
        <v>142</v>
      </c>
      <c r="S28" s="576" t="s">
        <v>364</v>
      </c>
      <c r="T28" s="576" t="s">
        <v>449</v>
      </c>
      <c r="U28" s="345">
        <f t="shared" si="0"/>
        <v>573471.56</v>
      </c>
      <c r="V28" s="345">
        <f t="shared" si="1"/>
        <v>51612.44</v>
      </c>
      <c r="W28" s="346">
        <f t="shared" si="2"/>
        <v>625084</v>
      </c>
      <c r="X28" s="346">
        <v>573471.56</v>
      </c>
      <c r="Y28" s="346">
        <f t="shared" si="3"/>
        <v>4115.33</v>
      </c>
      <c r="Z28" s="347"/>
    </row>
    <row r="29" s="312" customFormat="1" ht="11.9" spans="1:26">
      <c r="A29" s="338" t="s">
        <v>357</v>
      </c>
      <c r="B29" s="339" t="s">
        <v>259</v>
      </c>
      <c r="C29" s="339" t="s">
        <v>43</v>
      </c>
      <c r="D29" s="340" t="s">
        <v>450</v>
      </c>
      <c r="E29" s="339" t="s">
        <v>451</v>
      </c>
      <c r="F29" s="353" t="s">
        <v>142</v>
      </c>
      <c r="G29" s="338" t="s">
        <v>452</v>
      </c>
      <c r="H29" s="347" t="s">
        <v>453</v>
      </c>
      <c r="I29" s="347"/>
      <c r="J29" s="342" t="s">
        <v>142</v>
      </c>
      <c r="K29" s="343" t="s">
        <v>142</v>
      </c>
      <c r="L29" s="344" t="s">
        <v>142</v>
      </c>
      <c r="M29" s="340" t="s">
        <v>142</v>
      </c>
      <c r="N29" s="344">
        <v>10.09</v>
      </c>
      <c r="O29" s="354" t="s">
        <v>142</v>
      </c>
      <c r="P29" s="346">
        <v>10.09</v>
      </c>
      <c r="Q29" s="346" t="s">
        <v>142</v>
      </c>
      <c r="R29" s="347" t="s">
        <v>142</v>
      </c>
      <c r="S29" s="348" t="s">
        <v>142</v>
      </c>
      <c r="T29" s="348" t="s">
        <v>142</v>
      </c>
      <c r="U29" s="345"/>
      <c r="V29" s="345"/>
      <c r="W29" s="346">
        <f t="shared" si="2"/>
        <v>0</v>
      </c>
      <c r="X29" s="346">
        <v>0</v>
      </c>
      <c r="Y29" s="346">
        <f t="shared" si="3"/>
        <v>0</v>
      </c>
      <c r="Z29" s="347"/>
    </row>
    <row r="30" s="312" customFormat="1" ht="11.9" spans="1:26">
      <c r="A30" s="338" t="s">
        <v>454</v>
      </c>
      <c r="B30" s="339" t="s">
        <v>259</v>
      </c>
      <c r="C30" s="339" t="s">
        <v>43</v>
      </c>
      <c r="D30" s="340" t="s">
        <v>450</v>
      </c>
      <c r="E30" s="339" t="s">
        <v>455</v>
      </c>
      <c r="F30" s="353" t="s">
        <v>142</v>
      </c>
      <c r="G30" s="338" t="s">
        <v>452</v>
      </c>
      <c r="H30" s="347" t="s">
        <v>453</v>
      </c>
      <c r="I30" s="347"/>
      <c r="J30" s="342" t="s">
        <v>142</v>
      </c>
      <c r="K30" s="343" t="s">
        <v>142</v>
      </c>
      <c r="L30" s="344" t="s">
        <v>142</v>
      </c>
      <c r="M30" s="340" t="s">
        <v>142</v>
      </c>
      <c r="N30" s="344">
        <v>8.78</v>
      </c>
      <c r="O30" s="354" t="s">
        <v>142</v>
      </c>
      <c r="P30" s="346">
        <v>8.78</v>
      </c>
      <c r="Q30" s="346" t="s">
        <v>142</v>
      </c>
      <c r="R30" s="347" t="s">
        <v>142</v>
      </c>
      <c r="S30" s="348" t="s">
        <v>142</v>
      </c>
      <c r="T30" s="348" t="s">
        <v>142</v>
      </c>
      <c r="U30" s="345"/>
      <c r="V30" s="345"/>
      <c r="W30" s="346">
        <f t="shared" si="2"/>
        <v>0</v>
      </c>
      <c r="X30" s="346">
        <v>0</v>
      </c>
      <c r="Y30" s="346">
        <f t="shared" si="3"/>
        <v>0</v>
      </c>
      <c r="Z30" s="347"/>
    </row>
    <row r="31" s="312" customFormat="1" ht="11.9" spans="1:26">
      <c r="A31" s="338" t="s">
        <v>359</v>
      </c>
      <c r="B31" s="339" t="s">
        <v>259</v>
      </c>
      <c r="C31" s="339" t="s">
        <v>43</v>
      </c>
      <c r="D31" s="340" t="s">
        <v>450</v>
      </c>
      <c r="E31" s="339" t="s">
        <v>456</v>
      </c>
      <c r="F31" s="353" t="s">
        <v>142</v>
      </c>
      <c r="G31" s="338" t="s">
        <v>452</v>
      </c>
      <c r="H31" s="347" t="s">
        <v>453</v>
      </c>
      <c r="I31" s="347"/>
      <c r="J31" s="342" t="s">
        <v>142</v>
      </c>
      <c r="K31" s="343" t="s">
        <v>142</v>
      </c>
      <c r="L31" s="344" t="s">
        <v>142</v>
      </c>
      <c r="M31" s="340" t="s">
        <v>142</v>
      </c>
      <c r="N31" s="344">
        <v>9.21</v>
      </c>
      <c r="O31" s="354" t="s">
        <v>142</v>
      </c>
      <c r="P31" s="346">
        <v>9.21</v>
      </c>
      <c r="Q31" s="346" t="s">
        <v>142</v>
      </c>
      <c r="R31" s="347" t="s">
        <v>142</v>
      </c>
      <c r="S31" s="348" t="s">
        <v>142</v>
      </c>
      <c r="T31" s="348" t="s">
        <v>142</v>
      </c>
      <c r="U31" s="345"/>
      <c r="V31" s="345"/>
      <c r="W31" s="346">
        <f t="shared" si="2"/>
        <v>0</v>
      </c>
      <c r="X31" s="346">
        <v>0</v>
      </c>
      <c r="Y31" s="346">
        <f t="shared" si="3"/>
        <v>0</v>
      </c>
      <c r="Z31" s="347"/>
    </row>
    <row r="32" s="312" customFormat="1" ht="11.9" spans="1:26">
      <c r="A32" s="338" t="s">
        <v>457</v>
      </c>
      <c r="B32" s="339" t="s">
        <v>259</v>
      </c>
      <c r="C32" s="339" t="s">
        <v>43</v>
      </c>
      <c r="D32" s="340" t="s">
        <v>450</v>
      </c>
      <c r="E32" s="339" t="s">
        <v>458</v>
      </c>
      <c r="F32" s="353" t="s">
        <v>142</v>
      </c>
      <c r="G32" s="338" t="s">
        <v>452</v>
      </c>
      <c r="H32" s="347" t="s">
        <v>453</v>
      </c>
      <c r="I32" s="347"/>
      <c r="J32" s="342" t="s">
        <v>142</v>
      </c>
      <c r="K32" s="343" t="s">
        <v>142</v>
      </c>
      <c r="L32" s="344" t="s">
        <v>142</v>
      </c>
      <c r="M32" s="340" t="s">
        <v>142</v>
      </c>
      <c r="N32" s="344">
        <v>8.78</v>
      </c>
      <c r="O32" s="354" t="s">
        <v>142</v>
      </c>
      <c r="P32" s="346">
        <v>8.78</v>
      </c>
      <c r="Q32" s="346" t="s">
        <v>142</v>
      </c>
      <c r="R32" s="347" t="s">
        <v>142</v>
      </c>
      <c r="S32" s="348" t="s">
        <v>142</v>
      </c>
      <c r="T32" s="348" t="s">
        <v>142</v>
      </c>
      <c r="U32" s="345"/>
      <c r="V32" s="345"/>
      <c r="W32" s="346">
        <f t="shared" si="2"/>
        <v>0</v>
      </c>
      <c r="X32" s="346">
        <v>0</v>
      </c>
      <c r="Y32" s="346">
        <f t="shared" si="3"/>
        <v>0</v>
      </c>
      <c r="Z32" s="347"/>
    </row>
    <row r="33" s="312" customFormat="1" ht="11.9" spans="1:26">
      <c r="A33" s="338" t="s">
        <v>459</v>
      </c>
      <c r="B33" s="339" t="s">
        <v>259</v>
      </c>
      <c r="C33" s="339" t="s">
        <v>43</v>
      </c>
      <c r="D33" s="340" t="s">
        <v>450</v>
      </c>
      <c r="E33" s="339" t="s">
        <v>460</v>
      </c>
      <c r="F33" s="353" t="s">
        <v>142</v>
      </c>
      <c r="G33" s="338" t="s">
        <v>452</v>
      </c>
      <c r="H33" s="347" t="s">
        <v>453</v>
      </c>
      <c r="I33" s="347"/>
      <c r="J33" s="342" t="s">
        <v>142</v>
      </c>
      <c r="K33" s="343" t="s">
        <v>142</v>
      </c>
      <c r="L33" s="344" t="s">
        <v>142</v>
      </c>
      <c r="M33" s="340" t="s">
        <v>142</v>
      </c>
      <c r="N33" s="344">
        <v>8.06</v>
      </c>
      <c r="O33" s="354" t="s">
        <v>142</v>
      </c>
      <c r="P33" s="346">
        <v>8.06</v>
      </c>
      <c r="Q33" s="346" t="s">
        <v>142</v>
      </c>
      <c r="R33" s="347" t="s">
        <v>142</v>
      </c>
      <c r="S33" s="348" t="s">
        <v>142</v>
      </c>
      <c r="T33" s="348" t="s">
        <v>142</v>
      </c>
      <c r="U33" s="345"/>
      <c r="V33" s="345"/>
      <c r="W33" s="346">
        <f t="shared" si="2"/>
        <v>0</v>
      </c>
      <c r="X33" s="346">
        <v>0</v>
      </c>
      <c r="Y33" s="346">
        <f t="shared" si="3"/>
        <v>0</v>
      </c>
      <c r="Z33" s="347"/>
    </row>
    <row r="34" s="312" customFormat="1" ht="11.9" spans="1:26">
      <c r="A34" s="338" t="s">
        <v>461</v>
      </c>
      <c r="B34" s="339" t="s">
        <v>259</v>
      </c>
      <c r="C34" s="339" t="s">
        <v>43</v>
      </c>
      <c r="D34" s="340" t="s">
        <v>450</v>
      </c>
      <c r="E34" s="339" t="s">
        <v>462</v>
      </c>
      <c r="F34" s="353" t="s">
        <v>142</v>
      </c>
      <c r="G34" s="338" t="s">
        <v>452</v>
      </c>
      <c r="H34" s="347" t="s">
        <v>453</v>
      </c>
      <c r="I34" s="347"/>
      <c r="J34" s="342" t="s">
        <v>142</v>
      </c>
      <c r="K34" s="343" t="s">
        <v>142</v>
      </c>
      <c r="L34" s="344" t="s">
        <v>142</v>
      </c>
      <c r="M34" s="340" t="s">
        <v>142</v>
      </c>
      <c r="N34" s="344">
        <v>75.26</v>
      </c>
      <c r="O34" s="354" t="s">
        <v>142</v>
      </c>
      <c r="P34" s="346">
        <v>75.26</v>
      </c>
      <c r="Q34" s="346" t="s">
        <v>142</v>
      </c>
      <c r="R34" s="347" t="s">
        <v>142</v>
      </c>
      <c r="S34" s="348" t="s">
        <v>142</v>
      </c>
      <c r="T34" s="348" t="s">
        <v>142</v>
      </c>
      <c r="U34" s="345"/>
      <c r="V34" s="345"/>
      <c r="W34" s="346">
        <f t="shared" si="2"/>
        <v>0</v>
      </c>
      <c r="X34" s="346">
        <v>0</v>
      </c>
      <c r="Y34" s="346">
        <f t="shared" si="3"/>
        <v>0</v>
      </c>
      <c r="Z34" s="347"/>
    </row>
    <row r="35" s="312" customFormat="1" ht="11.9" spans="1:26">
      <c r="A35" s="338" t="s">
        <v>463</v>
      </c>
      <c r="B35" s="339" t="s">
        <v>259</v>
      </c>
      <c r="C35" s="339" t="s">
        <v>43</v>
      </c>
      <c r="D35" s="340" t="s">
        <v>450</v>
      </c>
      <c r="E35" s="339" t="s">
        <v>464</v>
      </c>
      <c r="F35" s="353" t="s">
        <v>142</v>
      </c>
      <c r="G35" s="338" t="s">
        <v>452</v>
      </c>
      <c r="H35" s="347" t="s">
        <v>453</v>
      </c>
      <c r="I35" s="347"/>
      <c r="J35" s="342" t="s">
        <v>142</v>
      </c>
      <c r="K35" s="343" t="s">
        <v>142</v>
      </c>
      <c r="L35" s="344" t="s">
        <v>142</v>
      </c>
      <c r="M35" s="340" t="s">
        <v>142</v>
      </c>
      <c r="N35" s="344">
        <v>7.94</v>
      </c>
      <c r="O35" s="354" t="s">
        <v>142</v>
      </c>
      <c r="P35" s="346">
        <v>7.94</v>
      </c>
      <c r="Q35" s="346" t="s">
        <v>142</v>
      </c>
      <c r="R35" s="347" t="s">
        <v>142</v>
      </c>
      <c r="S35" s="348" t="s">
        <v>142</v>
      </c>
      <c r="T35" s="348" t="s">
        <v>142</v>
      </c>
      <c r="U35" s="345"/>
      <c r="V35" s="345"/>
      <c r="W35" s="346">
        <f t="shared" si="2"/>
        <v>0</v>
      </c>
      <c r="X35" s="346">
        <v>0</v>
      </c>
      <c r="Y35" s="346">
        <f t="shared" si="3"/>
        <v>0</v>
      </c>
      <c r="Z35" s="347"/>
    </row>
    <row r="36" s="312" customFormat="1" ht="11.9" spans="1:26">
      <c r="A36" s="338" t="s">
        <v>465</v>
      </c>
      <c r="B36" s="339" t="s">
        <v>259</v>
      </c>
      <c r="C36" s="339" t="s">
        <v>43</v>
      </c>
      <c r="D36" s="340" t="s">
        <v>450</v>
      </c>
      <c r="E36" s="339" t="s">
        <v>466</v>
      </c>
      <c r="F36" s="353" t="s">
        <v>142</v>
      </c>
      <c r="G36" s="338" t="s">
        <v>452</v>
      </c>
      <c r="H36" s="347" t="s">
        <v>453</v>
      </c>
      <c r="I36" s="347"/>
      <c r="J36" s="342" t="s">
        <v>142</v>
      </c>
      <c r="K36" s="343" t="s">
        <v>142</v>
      </c>
      <c r="L36" s="344" t="s">
        <v>142</v>
      </c>
      <c r="M36" s="340" t="s">
        <v>142</v>
      </c>
      <c r="N36" s="344">
        <v>8.19</v>
      </c>
      <c r="O36" s="354" t="s">
        <v>142</v>
      </c>
      <c r="P36" s="346">
        <v>8.19</v>
      </c>
      <c r="Q36" s="346" t="s">
        <v>142</v>
      </c>
      <c r="R36" s="347" t="s">
        <v>142</v>
      </c>
      <c r="S36" s="348" t="s">
        <v>142</v>
      </c>
      <c r="T36" s="348" t="s">
        <v>142</v>
      </c>
      <c r="U36" s="345"/>
      <c r="V36" s="345"/>
      <c r="W36" s="346">
        <f t="shared" si="2"/>
        <v>0</v>
      </c>
      <c r="X36" s="346">
        <v>0</v>
      </c>
      <c r="Y36" s="346">
        <f t="shared" si="3"/>
        <v>0</v>
      </c>
      <c r="Z36" s="347"/>
    </row>
    <row r="37" s="312" customFormat="1" ht="11.9" spans="1:26">
      <c r="A37" s="338" t="s">
        <v>467</v>
      </c>
      <c r="B37" s="339" t="s">
        <v>259</v>
      </c>
      <c r="C37" s="339" t="s">
        <v>43</v>
      </c>
      <c r="D37" s="340" t="s">
        <v>450</v>
      </c>
      <c r="E37" s="339" t="s">
        <v>468</v>
      </c>
      <c r="F37" s="353" t="s">
        <v>142</v>
      </c>
      <c r="G37" s="338" t="s">
        <v>452</v>
      </c>
      <c r="H37" s="347" t="s">
        <v>453</v>
      </c>
      <c r="I37" s="347"/>
      <c r="J37" s="342" t="s">
        <v>142</v>
      </c>
      <c r="K37" s="343" t="s">
        <v>142</v>
      </c>
      <c r="L37" s="344" t="s">
        <v>142</v>
      </c>
      <c r="M37" s="340" t="s">
        <v>142</v>
      </c>
      <c r="N37" s="344">
        <v>8.19</v>
      </c>
      <c r="O37" s="354" t="s">
        <v>142</v>
      </c>
      <c r="P37" s="346">
        <v>8.19</v>
      </c>
      <c r="Q37" s="346" t="s">
        <v>142</v>
      </c>
      <c r="R37" s="347" t="s">
        <v>142</v>
      </c>
      <c r="S37" s="348" t="s">
        <v>142</v>
      </c>
      <c r="T37" s="348" t="s">
        <v>142</v>
      </c>
      <c r="U37" s="345"/>
      <c r="V37" s="345"/>
      <c r="W37" s="346">
        <f t="shared" si="2"/>
        <v>0</v>
      </c>
      <c r="X37" s="346">
        <v>0</v>
      </c>
      <c r="Y37" s="346">
        <f t="shared" si="3"/>
        <v>0</v>
      </c>
      <c r="Z37" s="347"/>
    </row>
    <row r="38" s="312" customFormat="1" ht="11.9" spans="1:26">
      <c r="A38" s="338" t="s">
        <v>469</v>
      </c>
      <c r="B38" s="339" t="s">
        <v>259</v>
      </c>
      <c r="C38" s="339" t="s">
        <v>43</v>
      </c>
      <c r="D38" s="340" t="s">
        <v>450</v>
      </c>
      <c r="E38" s="339" t="s">
        <v>470</v>
      </c>
      <c r="F38" s="353" t="s">
        <v>142</v>
      </c>
      <c r="G38" s="338" t="s">
        <v>452</v>
      </c>
      <c r="H38" s="347" t="s">
        <v>453</v>
      </c>
      <c r="I38" s="347"/>
      <c r="J38" s="342" t="s">
        <v>142</v>
      </c>
      <c r="K38" s="343" t="s">
        <v>142</v>
      </c>
      <c r="L38" s="344" t="s">
        <v>142</v>
      </c>
      <c r="M38" s="340" t="s">
        <v>142</v>
      </c>
      <c r="N38" s="344">
        <v>7.94</v>
      </c>
      <c r="O38" s="354" t="s">
        <v>142</v>
      </c>
      <c r="P38" s="346">
        <v>7.94</v>
      </c>
      <c r="Q38" s="346" t="s">
        <v>142</v>
      </c>
      <c r="R38" s="347" t="s">
        <v>142</v>
      </c>
      <c r="S38" s="348" t="s">
        <v>142</v>
      </c>
      <c r="T38" s="348" t="s">
        <v>142</v>
      </c>
      <c r="U38" s="345"/>
      <c r="V38" s="345"/>
      <c r="W38" s="346">
        <f t="shared" si="2"/>
        <v>0</v>
      </c>
      <c r="X38" s="346">
        <v>0</v>
      </c>
      <c r="Y38" s="346">
        <f t="shared" si="3"/>
        <v>0</v>
      </c>
      <c r="Z38" s="347"/>
    </row>
    <row r="39" s="312" customFormat="1" ht="11.9" spans="1:26">
      <c r="A39" s="338" t="s">
        <v>471</v>
      </c>
      <c r="B39" s="339" t="s">
        <v>259</v>
      </c>
      <c r="C39" s="339" t="s">
        <v>43</v>
      </c>
      <c r="D39" s="340" t="s">
        <v>450</v>
      </c>
      <c r="E39" s="339" t="s">
        <v>472</v>
      </c>
      <c r="F39" s="353" t="s">
        <v>142</v>
      </c>
      <c r="G39" s="338" t="s">
        <v>452</v>
      </c>
      <c r="H39" s="347" t="s">
        <v>453</v>
      </c>
      <c r="I39" s="347"/>
      <c r="J39" s="342" t="s">
        <v>142</v>
      </c>
      <c r="K39" s="343" t="s">
        <v>142</v>
      </c>
      <c r="L39" s="344" t="s">
        <v>142</v>
      </c>
      <c r="M39" s="340" t="s">
        <v>142</v>
      </c>
      <c r="N39" s="344">
        <v>75.26</v>
      </c>
      <c r="O39" s="354" t="s">
        <v>142</v>
      </c>
      <c r="P39" s="346">
        <v>75.26</v>
      </c>
      <c r="Q39" s="346" t="s">
        <v>142</v>
      </c>
      <c r="R39" s="347" t="s">
        <v>142</v>
      </c>
      <c r="S39" s="348" t="s">
        <v>142</v>
      </c>
      <c r="T39" s="348" t="s">
        <v>142</v>
      </c>
      <c r="U39" s="345"/>
      <c r="V39" s="345"/>
      <c r="W39" s="346">
        <f t="shared" si="2"/>
        <v>0</v>
      </c>
      <c r="X39" s="346">
        <v>0</v>
      </c>
      <c r="Y39" s="346">
        <f t="shared" si="3"/>
        <v>0</v>
      </c>
      <c r="Z39" s="347"/>
    </row>
    <row r="40" s="312" customFormat="1" ht="11.9" spans="1:26">
      <c r="A40" s="338" t="s">
        <v>473</v>
      </c>
      <c r="B40" s="339" t="s">
        <v>259</v>
      </c>
      <c r="C40" s="339" t="s">
        <v>43</v>
      </c>
      <c r="D40" s="340" t="s">
        <v>450</v>
      </c>
      <c r="E40" s="339" t="s">
        <v>474</v>
      </c>
      <c r="F40" s="353" t="s">
        <v>142</v>
      </c>
      <c r="G40" s="338" t="s">
        <v>452</v>
      </c>
      <c r="H40" s="347" t="s">
        <v>453</v>
      </c>
      <c r="I40" s="347"/>
      <c r="J40" s="342" t="s">
        <v>142</v>
      </c>
      <c r="K40" s="343" t="s">
        <v>142</v>
      </c>
      <c r="L40" s="344" t="s">
        <v>142</v>
      </c>
      <c r="M40" s="340" t="s">
        <v>142</v>
      </c>
      <c r="N40" s="344">
        <v>8.06</v>
      </c>
      <c r="O40" s="354" t="s">
        <v>142</v>
      </c>
      <c r="P40" s="346">
        <v>8.06</v>
      </c>
      <c r="Q40" s="346" t="s">
        <v>142</v>
      </c>
      <c r="R40" s="347" t="s">
        <v>142</v>
      </c>
      <c r="S40" s="348" t="s">
        <v>142</v>
      </c>
      <c r="T40" s="348" t="s">
        <v>142</v>
      </c>
      <c r="U40" s="345"/>
      <c r="V40" s="345"/>
      <c r="W40" s="346">
        <f t="shared" si="2"/>
        <v>0</v>
      </c>
      <c r="X40" s="346">
        <v>0</v>
      </c>
      <c r="Y40" s="346">
        <f t="shared" si="3"/>
        <v>0</v>
      </c>
      <c r="Z40" s="347"/>
    </row>
    <row r="41" s="312" customFormat="1" ht="11.9" spans="1:26">
      <c r="A41" s="338" t="s">
        <v>475</v>
      </c>
      <c r="B41" s="339" t="s">
        <v>259</v>
      </c>
      <c r="C41" s="339" t="s">
        <v>43</v>
      </c>
      <c r="D41" s="340" t="s">
        <v>450</v>
      </c>
      <c r="E41" s="339" t="s">
        <v>476</v>
      </c>
      <c r="F41" s="353" t="s">
        <v>142</v>
      </c>
      <c r="G41" s="338" t="s">
        <v>452</v>
      </c>
      <c r="H41" s="347" t="s">
        <v>453</v>
      </c>
      <c r="I41" s="347"/>
      <c r="J41" s="342" t="s">
        <v>142</v>
      </c>
      <c r="K41" s="343" t="s">
        <v>142</v>
      </c>
      <c r="L41" s="344" t="s">
        <v>142</v>
      </c>
      <c r="M41" s="340" t="s">
        <v>142</v>
      </c>
      <c r="N41" s="344">
        <v>8.78</v>
      </c>
      <c r="O41" s="354" t="s">
        <v>142</v>
      </c>
      <c r="P41" s="346">
        <v>8.78</v>
      </c>
      <c r="Q41" s="346" t="s">
        <v>142</v>
      </c>
      <c r="R41" s="347" t="s">
        <v>142</v>
      </c>
      <c r="S41" s="348" t="s">
        <v>142</v>
      </c>
      <c r="T41" s="348" t="s">
        <v>142</v>
      </c>
      <c r="U41" s="345"/>
      <c r="V41" s="345"/>
      <c r="W41" s="346">
        <f t="shared" si="2"/>
        <v>0</v>
      </c>
      <c r="X41" s="346">
        <v>0</v>
      </c>
      <c r="Y41" s="346">
        <f t="shared" si="3"/>
        <v>0</v>
      </c>
      <c r="Z41" s="347"/>
    </row>
    <row r="42" spans="1:26">
      <c r="A42" s="338" t="s">
        <v>477</v>
      </c>
      <c r="B42" s="339" t="s">
        <v>259</v>
      </c>
      <c r="C42" s="339" t="s">
        <v>43</v>
      </c>
      <c r="D42" s="340" t="s">
        <v>450</v>
      </c>
      <c r="E42" s="339" t="s">
        <v>478</v>
      </c>
      <c r="F42" s="341" t="s">
        <v>142</v>
      </c>
      <c r="G42" s="338" t="s">
        <v>452</v>
      </c>
      <c r="H42" s="347" t="s">
        <v>453</v>
      </c>
      <c r="I42" s="338"/>
      <c r="J42" s="342" t="s">
        <v>142</v>
      </c>
      <c r="K42" s="343" t="s">
        <v>142</v>
      </c>
      <c r="L42" s="344" t="s">
        <v>142</v>
      </c>
      <c r="M42" s="340" t="s">
        <v>142</v>
      </c>
      <c r="N42" s="344">
        <v>9.21</v>
      </c>
      <c r="O42" s="354" t="s">
        <v>142</v>
      </c>
      <c r="P42" s="346">
        <v>9.21</v>
      </c>
      <c r="Q42" s="346" t="s">
        <v>142</v>
      </c>
      <c r="R42" s="347" t="s">
        <v>142</v>
      </c>
      <c r="S42" s="348" t="s">
        <v>142</v>
      </c>
      <c r="T42" s="348" t="s">
        <v>142</v>
      </c>
      <c r="U42" s="345"/>
      <c r="V42" s="345"/>
      <c r="W42" s="346">
        <f t="shared" si="2"/>
        <v>0</v>
      </c>
      <c r="X42" s="346">
        <v>0</v>
      </c>
      <c r="Y42" s="346">
        <f t="shared" si="3"/>
        <v>0</v>
      </c>
      <c r="Z42" s="347"/>
    </row>
    <row r="43" spans="1:26">
      <c r="A43" s="338" t="s">
        <v>479</v>
      </c>
      <c r="B43" s="339" t="s">
        <v>259</v>
      </c>
      <c r="C43" s="339" t="s">
        <v>43</v>
      </c>
      <c r="D43" s="340" t="s">
        <v>450</v>
      </c>
      <c r="E43" s="339" t="s">
        <v>480</v>
      </c>
      <c r="F43" s="341" t="s">
        <v>142</v>
      </c>
      <c r="G43" s="338" t="s">
        <v>452</v>
      </c>
      <c r="H43" s="347" t="s">
        <v>453</v>
      </c>
      <c r="I43" s="338"/>
      <c r="J43" s="342" t="s">
        <v>142</v>
      </c>
      <c r="K43" s="343" t="s">
        <v>142</v>
      </c>
      <c r="L43" s="344" t="s">
        <v>142</v>
      </c>
      <c r="M43" s="340" t="s">
        <v>142</v>
      </c>
      <c r="N43" s="344">
        <v>8.78</v>
      </c>
      <c r="O43" s="354" t="s">
        <v>142</v>
      </c>
      <c r="P43" s="346">
        <v>8.78</v>
      </c>
      <c r="Q43" s="346" t="s">
        <v>142</v>
      </c>
      <c r="R43" s="347" t="s">
        <v>142</v>
      </c>
      <c r="S43" s="348" t="s">
        <v>142</v>
      </c>
      <c r="T43" s="348" t="s">
        <v>142</v>
      </c>
      <c r="U43" s="345"/>
      <c r="V43" s="345"/>
      <c r="W43" s="346">
        <f t="shared" si="2"/>
        <v>0</v>
      </c>
      <c r="X43" s="346">
        <v>0</v>
      </c>
      <c r="Y43" s="346">
        <f t="shared" si="3"/>
        <v>0</v>
      </c>
      <c r="Z43" s="347"/>
    </row>
    <row r="44" spans="1:26">
      <c r="A44" s="338" t="s">
        <v>481</v>
      </c>
      <c r="B44" s="339" t="s">
        <v>259</v>
      </c>
      <c r="C44" s="339" t="s">
        <v>43</v>
      </c>
      <c r="D44" s="340" t="s">
        <v>450</v>
      </c>
      <c r="E44" s="339" t="s">
        <v>482</v>
      </c>
      <c r="F44" s="341" t="s">
        <v>142</v>
      </c>
      <c r="G44" s="338" t="s">
        <v>452</v>
      </c>
      <c r="H44" s="347" t="s">
        <v>453</v>
      </c>
      <c r="I44" s="338"/>
      <c r="J44" s="342" t="s">
        <v>142</v>
      </c>
      <c r="K44" s="343" t="s">
        <v>142</v>
      </c>
      <c r="L44" s="344" t="s">
        <v>142</v>
      </c>
      <c r="M44" s="340" t="s">
        <v>142</v>
      </c>
      <c r="N44" s="344">
        <v>8.78</v>
      </c>
      <c r="O44" s="354" t="s">
        <v>142</v>
      </c>
      <c r="P44" s="346">
        <v>8.78</v>
      </c>
      <c r="Q44" s="346" t="s">
        <v>142</v>
      </c>
      <c r="R44" s="347" t="s">
        <v>142</v>
      </c>
      <c r="S44" s="348" t="s">
        <v>142</v>
      </c>
      <c r="T44" s="348" t="s">
        <v>142</v>
      </c>
      <c r="U44" s="345"/>
      <c r="V44" s="345"/>
      <c r="W44" s="346">
        <f t="shared" si="2"/>
        <v>0</v>
      </c>
      <c r="X44" s="346">
        <v>0</v>
      </c>
      <c r="Y44" s="346">
        <f t="shared" si="3"/>
        <v>0</v>
      </c>
      <c r="Z44" s="347"/>
    </row>
    <row r="45" hidden="1" spans="1:26">
      <c r="A45" s="338" t="s">
        <v>483</v>
      </c>
      <c r="B45" s="339" t="s">
        <v>259</v>
      </c>
      <c r="C45" s="339" t="s">
        <v>81</v>
      </c>
      <c r="D45" s="340" t="s">
        <v>43</v>
      </c>
      <c r="E45" s="339" t="s">
        <v>360</v>
      </c>
      <c r="F45" s="341" t="s">
        <v>142</v>
      </c>
      <c r="G45" s="340" t="s">
        <v>183</v>
      </c>
      <c r="H45" s="338" t="s">
        <v>361</v>
      </c>
      <c r="I45" s="338" t="s">
        <v>265</v>
      </c>
      <c r="J45" s="342">
        <v>20230002980</v>
      </c>
      <c r="K45" s="343" t="s">
        <v>484</v>
      </c>
      <c r="L45" s="344">
        <v>1000000</v>
      </c>
      <c r="M45" s="340" t="s">
        <v>485</v>
      </c>
      <c r="N45" s="344">
        <v>139.35</v>
      </c>
      <c r="O45" s="344" t="s">
        <v>142</v>
      </c>
      <c r="P45" s="345">
        <v>139.35</v>
      </c>
      <c r="Q45" s="346" t="s">
        <v>142</v>
      </c>
      <c r="R45" s="347" t="s">
        <v>142</v>
      </c>
      <c r="S45" s="576" t="s">
        <v>364</v>
      </c>
      <c r="T45" s="576" t="s">
        <v>486</v>
      </c>
      <c r="U45" s="345">
        <f t="shared" ref="U45:U66" si="4">ROUND(L45/1.09,2)</f>
        <v>917431.19</v>
      </c>
      <c r="V45" s="345">
        <f t="shared" ref="V45:V66" si="5">ROUND(U45*0.09,2)</f>
        <v>82568.81</v>
      </c>
      <c r="W45" s="346">
        <f t="shared" si="2"/>
        <v>1000000</v>
      </c>
      <c r="X45" s="346">
        <v>917431.19</v>
      </c>
      <c r="Y45" s="346">
        <f t="shared" si="3"/>
        <v>6583.65</v>
      </c>
      <c r="Z45" s="347"/>
    </row>
    <row r="46" hidden="1" spans="1:26">
      <c r="A46" s="338" t="s">
        <v>487</v>
      </c>
      <c r="B46" s="339" t="s">
        <v>259</v>
      </c>
      <c r="C46" s="339" t="s">
        <v>81</v>
      </c>
      <c r="D46" s="340" t="s">
        <v>43</v>
      </c>
      <c r="E46" s="339" t="s">
        <v>366</v>
      </c>
      <c r="F46" s="341" t="s">
        <v>142</v>
      </c>
      <c r="G46" s="340" t="s">
        <v>183</v>
      </c>
      <c r="H46" s="338" t="s">
        <v>361</v>
      </c>
      <c r="I46" s="338" t="s">
        <v>265</v>
      </c>
      <c r="J46" s="342">
        <v>20210013374</v>
      </c>
      <c r="K46" s="343" t="s">
        <v>488</v>
      </c>
      <c r="L46" s="344">
        <v>948320</v>
      </c>
      <c r="M46" s="340" t="s">
        <v>489</v>
      </c>
      <c r="N46" s="344">
        <v>139.76</v>
      </c>
      <c r="O46" s="344" t="s">
        <v>142</v>
      </c>
      <c r="P46" s="345">
        <v>139.76</v>
      </c>
      <c r="Q46" s="346" t="s">
        <v>142</v>
      </c>
      <c r="R46" s="347" t="s">
        <v>142</v>
      </c>
      <c r="S46" s="576" t="s">
        <v>364</v>
      </c>
      <c r="T46" s="576" t="s">
        <v>490</v>
      </c>
      <c r="U46" s="345">
        <f t="shared" si="4"/>
        <v>870018.35</v>
      </c>
      <c r="V46" s="345">
        <f t="shared" si="5"/>
        <v>78301.65</v>
      </c>
      <c r="W46" s="346">
        <f t="shared" si="2"/>
        <v>948320</v>
      </c>
      <c r="X46" s="346">
        <v>870018.35</v>
      </c>
      <c r="Y46" s="346">
        <f t="shared" si="3"/>
        <v>6225.09</v>
      </c>
      <c r="Z46" s="347"/>
    </row>
    <row r="47" hidden="1" spans="1:26">
      <c r="A47" s="338" t="s">
        <v>491</v>
      </c>
      <c r="B47" s="349" t="s">
        <v>259</v>
      </c>
      <c r="C47" s="349" t="s">
        <v>81</v>
      </c>
      <c r="D47" s="350" t="s">
        <v>81</v>
      </c>
      <c r="E47" s="349" t="s">
        <v>370</v>
      </c>
      <c r="F47" s="341" t="s">
        <v>142</v>
      </c>
      <c r="G47" s="340" t="s">
        <v>183</v>
      </c>
      <c r="H47" s="338" t="s">
        <v>361</v>
      </c>
      <c r="I47" s="338" t="s">
        <v>265</v>
      </c>
      <c r="J47" s="351">
        <v>20210007190</v>
      </c>
      <c r="K47" s="352" t="s">
        <v>492</v>
      </c>
      <c r="L47" s="345">
        <v>602000</v>
      </c>
      <c r="M47" s="350" t="s">
        <v>493</v>
      </c>
      <c r="N47" s="345">
        <v>139.35</v>
      </c>
      <c r="O47" s="345" t="s">
        <v>142</v>
      </c>
      <c r="P47" s="345">
        <v>139.35</v>
      </c>
      <c r="Q47" s="346" t="s">
        <v>142</v>
      </c>
      <c r="R47" s="347" t="s">
        <v>142</v>
      </c>
      <c r="S47" s="576" t="s">
        <v>364</v>
      </c>
      <c r="T47" s="576" t="s">
        <v>494</v>
      </c>
      <c r="U47" s="345">
        <f t="shared" si="4"/>
        <v>552293.58</v>
      </c>
      <c r="V47" s="345">
        <f t="shared" si="5"/>
        <v>49706.42</v>
      </c>
      <c r="W47" s="346">
        <f t="shared" si="2"/>
        <v>602000</v>
      </c>
      <c r="X47" s="346">
        <v>552293.58</v>
      </c>
      <c r="Y47" s="346">
        <f t="shared" si="3"/>
        <v>3963.36</v>
      </c>
      <c r="Z47" s="347"/>
    </row>
    <row r="48" hidden="1" spans="1:26">
      <c r="A48" s="338" t="s">
        <v>495</v>
      </c>
      <c r="B48" s="339" t="s">
        <v>259</v>
      </c>
      <c r="C48" s="339" t="s">
        <v>81</v>
      </c>
      <c r="D48" s="340" t="s">
        <v>81</v>
      </c>
      <c r="E48" s="339" t="s">
        <v>374</v>
      </c>
      <c r="F48" s="341" t="s">
        <v>142</v>
      </c>
      <c r="G48" s="340" t="s">
        <v>183</v>
      </c>
      <c r="H48" s="338" t="s">
        <v>361</v>
      </c>
      <c r="I48" s="338" t="s">
        <v>265</v>
      </c>
      <c r="J48" s="342">
        <v>20220003123</v>
      </c>
      <c r="K48" s="343" t="s">
        <v>496</v>
      </c>
      <c r="L48" s="344">
        <v>597000</v>
      </c>
      <c r="M48" s="340" t="s">
        <v>497</v>
      </c>
      <c r="N48" s="344">
        <v>139.76</v>
      </c>
      <c r="O48" s="344" t="s">
        <v>142</v>
      </c>
      <c r="P48" s="345">
        <v>139.76</v>
      </c>
      <c r="Q48" s="346" t="s">
        <v>142</v>
      </c>
      <c r="R48" s="347" t="s">
        <v>142</v>
      </c>
      <c r="S48" s="576" t="s">
        <v>364</v>
      </c>
      <c r="T48" s="576" t="s">
        <v>498</v>
      </c>
      <c r="U48" s="345">
        <f t="shared" si="4"/>
        <v>547706.42</v>
      </c>
      <c r="V48" s="345">
        <f t="shared" si="5"/>
        <v>49293.58</v>
      </c>
      <c r="W48" s="346">
        <f t="shared" si="2"/>
        <v>597000</v>
      </c>
      <c r="X48" s="346">
        <v>547706.42</v>
      </c>
      <c r="Y48" s="346">
        <f t="shared" si="3"/>
        <v>3918.91</v>
      </c>
      <c r="Z48" s="347"/>
    </row>
    <row r="49" hidden="1" spans="1:26">
      <c r="A49" s="338" t="s">
        <v>499</v>
      </c>
      <c r="B49" s="339" t="s">
        <v>259</v>
      </c>
      <c r="C49" s="339" t="s">
        <v>81</v>
      </c>
      <c r="D49" s="340" t="s">
        <v>84</v>
      </c>
      <c r="E49" s="339" t="s">
        <v>378</v>
      </c>
      <c r="F49" s="341" t="s">
        <v>142</v>
      </c>
      <c r="G49" s="340" t="s">
        <v>183</v>
      </c>
      <c r="H49" s="338" t="s">
        <v>361</v>
      </c>
      <c r="I49" s="338" t="s">
        <v>265</v>
      </c>
      <c r="J49" s="342">
        <v>20210007364</v>
      </c>
      <c r="K49" s="343" t="s">
        <v>500</v>
      </c>
      <c r="L49" s="344">
        <v>596666</v>
      </c>
      <c r="M49" s="340" t="s">
        <v>501</v>
      </c>
      <c r="N49" s="344">
        <v>139.35</v>
      </c>
      <c r="O49" s="344" t="s">
        <v>142</v>
      </c>
      <c r="P49" s="345">
        <v>139.35</v>
      </c>
      <c r="Q49" s="346" t="s">
        <v>142</v>
      </c>
      <c r="R49" s="347" t="s">
        <v>142</v>
      </c>
      <c r="S49" s="576" t="s">
        <v>364</v>
      </c>
      <c r="T49" s="576" t="s">
        <v>502</v>
      </c>
      <c r="U49" s="345">
        <f t="shared" si="4"/>
        <v>547400</v>
      </c>
      <c r="V49" s="345">
        <f t="shared" si="5"/>
        <v>49266</v>
      </c>
      <c r="W49" s="346">
        <f t="shared" si="2"/>
        <v>596666</v>
      </c>
      <c r="X49" s="346">
        <v>547400</v>
      </c>
      <c r="Y49" s="346">
        <f t="shared" si="3"/>
        <v>3928.24</v>
      </c>
      <c r="Z49" s="347"/>
    </row>
    <row r="50" hidden="1" spans="1:26">
      <c r="A50" s="338" t="s">
        <v>503</v>
      </c>
      <c r="B50" s="339" t="s">
        <v>259</v>
      </c>
      <c r="C50" s="339" t="s">
        <v>81</v>
      </c>
      <c r="D50" s="340" t="s">
        <v>84</v>
      </c>
      <c r="E50" s="339" t="s">
        <v>382</v>
      </c>
      <c r="F50" s="341" t="s">
        <v>142</v>
      </c>
      <c r="G50" s="340" t="s">
        <v>183</v>
      </c>
      <c r="H50" s="338" t="s">
        <v>361</v>
      </c>
      <c r="I50" s="338" t="s">
        <v>265</v>
      </c>
      <c r="J50" s="342">
        <v>20210003071</v>
      </c>
      <c r="K50" s="343" t="s">
        <v>504</v>
      </c>
      <c r="L50" s="344">
        <v>597522</v>
      </c>
      <c r="M50" s="340" t="s">
        <v>505</v>
      </c>
      <c r="N50" s="344">
        <v>139.76</v>
      </c>
      <c r="O50" s="344" t="s">
        <v>142</v>
      </c>
      <c r="P50" s="345">
        <v>139.76</v>
      </c>
      <c r="Q50" s="346" t="s">
        <v>142</v>
      </c>
      <c r="R50" s="347" t="s">
        <v>142</v>
      </c>
      <c r="S50" s="576" t="s">
        <v>364</v>
      </c>
      <c r="T50" s="576" t="s">
        <v>506</v>
      </c>
      <c r="U50" s="345">
        <f t="shared" si="4"/>
        <v>548185.32</v>
      </c>
      <c r="V50" s="345">
        <f t="shared" si="5"/>
        <v>49336.68</v>
      </c>
      <c r="W50" s="346">
        <f t="shared" si="2"/>
        <v>597522</v>
      </c>
      <c r="X50" s="346">
        <v>548185.32</v>
      </c>
      <c r="Y50" s="346">
        <f t="shared" si="3"/>
        <v>3922.33</v>
      </c>
      <c r="Z50" s="347"/>
    </row>
    <row r="51" hidden="1" spans="1:26">
      <c r="A51" s="338" t="s">
        <v>507</v>
      </c>
      <c r="B51" s="339" t="s">
        <v>259</v>
      </c>
      <c r="C51" s="339" t="s">
        <v>81</v>
      </c>
      <c r="D51" s="340" t="s">
        <v>87</v>
      </c>
      <c r="E51" s="339" t="s">
        <v>386</v>
      </c>
      <c r="F51" s="341" t="s">
        <v>142</v>
      </c>
      <c r="G51" s="340" t="s">
        <v>183</v>
      </c>
      <c r="H51" s="338" t="s">
        <v>361</v>
      </c>
      <c r="I51" s="338" t="s">
        <v>265</v>
      </c>
      <c r="J51" s="342">
        <v>20210012226</v>
      </c>
      <c r="K51" s="343" t="s">
        <v>508</v>
      </c>
      <c r="L51" s="344">
        <v>663963</v>
      </c>
      <c r="M51" s="340" t="s">
        <v>509</v>
      </c>
      <c r="N51" s="344">
        <v>139.35</v>
      </c>
      <c r="O51" s="344" t="s">
        <v>142</v>
      </c>
      <c r="P51" s="345">
        <v>139.35</v>
      </c>
      <c r="Q51" s="346" t="s">
        <v>142</v>
      </c>
      <c r="R51" s="347" t="s">
        <v>142</v>
      </c>
      <c r="S51" s="576" t="s">
        <v>364</v>
      </c>
      <c r="T51" s="576" t="s">
        <v>510</v>
      </c>
      <c r="U51" s="345">
        <f t="shared" si="4"/>
        <v>609140.37</v>
      </c>
      <c r="V51" s="345">
        <f t="shared" si="5"/>
        <v>54822.63</v>
      </c>
      <c r="W51" s="346">
        <f t="shared" si="2"/>
        <v>663963</v>
      </c>
      <c r="X51" s="346">
        <v>609140.37</v>
      </c>
      <c r="Y51" s="346">
        <f t="shared" si="3"/>
        <v>4371.3</v>
      </c>
      <c r="Z51" s="347"/>
    </row>
    <row r="52" hidden="1" spans="1:26">
      <c r="A52" s="338" t="s">
        <v>511</v>
      </c>
      <c r="B52" s="349" t="s">
        <v>259</v>
      </c>
      <c r="C52" s="349" t="s">
        <v>81</v>
      </c>
      <c r="D52" s="350" t="s">
        <v>87</v>
      </c>
      <c r="E52" s="349" t="s">
        <v>390</v>
      </c>
      <c r="F52" s="341" t="s">
        <v>142</v>
      </c>
      <c r="G52" s="340" t="s">
        <v>183</v>
      </c>
      <c r="H52" s="338" t="s">
        <v>361</v>
      </c>
      <c r="I52" s="338" t="s">
        <v>265</v>
      </c>
      <c r="J52" s="351">
        <v>20210000001</v>
      </c>
      <c r="K52" s="352" t="s">
        <v>512</v>
      </c>
      <c r="L52" s="345">
        <v>581882</v>
      </c>
      <c r="M52" s="350" t="s">
        <v>513</v>
      </c>
      <c r="N52" s="345">
        <v>139.76</v>
      </c>
      <c r="O52" s="345" t="s">
        <v>142</v>
      </c>
      <c r="P52" s="345">
        <v>139.76</v>
      </c>
      <c r="Q52" s="346" t="s">
        <v>142</v>
      </c>
      <c r="R52" s="347" t="s">
        <v>142</v>
      </c>
      <c r="S52" s="576" t="s">
        <v>364</v>
      </c>
      <c r="T52" s="576" t="s">
        <v>514</v>
      </c>
      <c r="U52" s="345">
        <f t="shared" si="4"/>
        <v>533836.7</v>
      </c>
      <c r="V52" s="345">
        <f t="shared" si="5"/>
        <v>48045.3</v>
      </c>
      <c r="W52" s="346">
        <f t="shared" si="2"/>
        <v>581882</v>
      </c>
      <c r="X52" s="346">
        <v>533836.7</v>
      </c>
      <c r="Y52" s="346">
        <f t="shared" si="3"/>
        <v>3819.67</v>
      </c>
      <c r="Z52" s="347"/>
    </row>
    <row r="53" hidden="1" spans="1:26">
      <c r="A53" s="338" t="s">
        <v>515</v>
      </c>
      <c r="B53" s="339" t="s">
        <v>259</v>
      </c>
      <c r="C53" s="339" t="s">
        <v>81</v>
      </c>
      <c r="D53" s="340" t="s">
        <v>92</v>
      </c>
      <c r="E53" s="339" t="s">
        <v>394</v>
      </c>
      <c r="F53" s="341" t="s">
        <v>142</v>
      </c>
      <c r="G53" s="340" t="s">
        <v>183</v>
      </c>
      <c r="H53" s="338" t="s">
        <v>361</v>
      </c>
      <c r="I53" s="338" t="s">
        <v>265</v>
      </c>
      <c r="J53" s="342">
        <v>20210002904</v>
      </c>
      <c r="K53" s="343" t="s">
        <v>516</v>
      </c>
      <c r="L53" s="344">
        <v>608223</v>
      </c>
      <c r="M53" s="340" t="s">
        <v>517</v>
      </c>
      <c r="N53" s="344">
        <v>139.35</v>
      </c>
      <c r="O53" s="344" t="s">
        <v>142</v>
      </c>
      <c r="P53" s="345">
        <v>139.35</v>
      </c>
      <c r="Q53" s="346" t="s">
        <v>142</v>
      </c>
      <c r="R53" s="347" t="s">
        <v>142</v>
      </c>
      <c r="S53" s="576" t="s">
        <v>364</v>
      </c>
      <c r="T53" s="576" t="s">
        <v>518</v>
      </c>
      <c r="U53" s="345">
        <f t="shared" si="4"/>
        <v>558002.75</v>
      </c>
      <c r="V53" s="345">
        <f t="shared" si="5"/>
        <v>50220.25</v>
      </c>
      <c r="W53" s="346">
        <f t="shared" si="2"/>
        <v>608223</v>
      </c>
      <c r="X53" s="346">
        <v>558002.75</v>
      </c>
      <c r="Y53" s="346">
        <f t="shared" si="3"/>
        <v>4004.33</v>
      </c>
      <c r="Z53" s="347"/>
    </row>
    <row r="54" hidden="1" spans="1:26">
      <c r="A54" s="338" t="s">
        <v>519</v>
      </c>
      <c r="B54" s="339" t="s">
        <v>259</v>
      </c>
      <c r="C54" s="339" t="s">
        <v>81</v>
      </c>
      <c r="D54" s="340" t="s">
        <v>92</v>
      </c>
      <c r="E54" s="339" t="s">
        <v>398</v>
      </c>
      <c r="F54" s="341" t="s">
        <v>142</v>
      </c>
      <c r="G54" s="340" t="s">
        <v>183</v>
      </c>
      <c r="H54" s="338" t="s">
        <v>361</v>
      </c>
      <c r="I54" s="338" t="s">
        <v>265</v>
      </c>
      <c r="J54" s="342">
        <v>20200012197</v>
      </c>
      <c r="K54" s="343" t="s">
        <v>520</v>
      </c>
      <c r="L54" s="344">
        <v>584804</v>
      </c>
      <c r="M54" s="340" t="s">
        <v>521</v>
      </c>
      <c r="N54" s="344">
        <v>139.76</v>
      </c>
      <c r="O54" s="344" t="s">
        <v>142</v>
      </c>
      <c r="P54" s="345">
        <v>139.76</v>
      </c>
      <c r="Q54" s="346" t="s">
        <v>142</v>
      </c>
      <c r="R54" s="347" t="s">
        <v>142</v>
      </c>
      <c r="S54" s="576" t="s">
        <v>364</v>
      </c>
      <c r="T54" s="576" t="s">
        <v>522</v>
      </c>
      <c r="U54" s="345">
        <f t="shared" si="4"/>
        <v>536517.43</v>
      </c>
      <c r="V54" s="345">
        <f t="shared" si="5"/>
        <v>48286.57</v>
      </c>
      <c r="W54" s="346">
        <f t="shared" si="2"/>
        <v>584804</v>
      </c>
      <c r="X54" s="346">
        <v>536517.43</v>
      </c>
      <c r="Y54" s="346">
        <f t="shared" si="3"/>
        <v>3838.85</v>
      </c>
      <c r="Z54" s="347"/>
    </row>
    <row r="55" hidden="1" spans="1:26">
      <c r="A55" s="338" t="s">
        <v>523</v>
      </c>
      <c r="B55" s="339" t="s">
        <v>259</v>
      </c>
      <c r="C55" s="339" t="s">
        <v>81</v>
      </c>
      <c r="D55" s="340" t="s">
        <v>95</v>
      </c>
      <c r="E55" s="339" t="s">
        <v>402</v>
      </c>
      <c r="F55" s="341" t="s">
        <v>142</v>
      </c>
      <c r="G55" s="340" t="s">
        <v>183</v>
      </c>
      <c r="H55" s="338" t="s">
        <v>361</v>
      </c>
      <c r="I55" s="338" t="s">
        <v>265</v>
      </c>
      <c r="J55" s="342">
        <v>20210004176</v>
      </c>
      <c r="K55" s="343" t="s">
        <v>524</v>
      </c>
      <c r="L55" s="344">
        <v>615191</v>
      </c>
      <c r="M55" s="340" t="s">
        <v>525</v>
      </c>
      <c r="N55" s="344">
        <v>139.35</v>
      </c>
      <c r="O55" s="344" t="s">
        <v>142</v>
      </c>
      <c r="P55" s="345">
        <v>139.35</v>
      </c>
      <c r="Q55" s="346" t="s">
        <v>142</v>
      </c>
      <c r="R55" s="347" t="s">
        <v>142</v>
      </c>
      <c r="S55" s="576" t="s">
        <v>364</v>
      </c>
      <c r="T55" s="576" t="s">
        <v>526</v>
      </c>
      <c r="U55" s="345">
        <f t="shared" si="4"/>
        <v>564395.41</v>
      </c>
      <c r="V55" s="345">
        <f t="shared" si="5"/>
        <v>50795.59</v>
      </c>
      <c r="W55" s="346">
        <f t="shared" si="2"/>
        <v>615191</v>
      </c>
      <c r="X55" s="346">
        <v>564395.41</v>
      </c>
      <c r="Y55" s="346">
        <f t="shared" si="3"/>
        <v>4050.2</v>
      </c>
      <c r="Z55" s="347"/>
    </row>
    <row r="56" hidden="1" spans="1:26">
      <c r="A56" s="338" t="s">
        <v>527</v>
      </c>
      <c r="B56" s="339" t="s">
        <v>259</v>
      </c>
      <c r="C56" s="339" t="s">
        <v>81</v>
      </c>
      <c r="D56" s="340" t="s">
        <v>95</v>
      </c>
      <c r="E56" s="339" t="s">
        <v>406</v>
      </c>
      <c r="F56" s="341" t="s">
        <v>142</v>
      </c>
      <c r="G56" s="340" t="s">
        <v>183</v>
      </c>
      <c r="H56" s="338" t="s">
        <v>361</v>
      </c>
      <c r="I56" s="338" t="s">
        <v>265</v>
      </c>
      <c r="J56" s="342">
        <v>20210004907</v>
      </c>
      <c r="K56" s="343" t="s">
        <v>528</v>
      </c>
      <c r="L56" s="344">
        <v>593960</v>
      </c>
      <c r="M56" s="340" t="s">
        <v>529</v>
      </c>
      <c r="N56" s="344">
        <v>139.76</v>
      </c>
      <c r="O56" s="344" t="s">
        <v>142</v>
      </c>
      <c r="P56" s="345">
        <v>139.76</v>
      </c>
      <c r="Q56" s="346" t="s">
        <v>142</v>
      </c>
      <c r="R56" s="347" t="s">
        <v>142</v>
      </c>
      <c r="S56" s="576" t="s">
        <v>364</v>
      </c>
      <c r="T56" s="576" t="s">
        <v>530</v>
      </c>
      <c r="U56" s="345">
        <f t="shared" si="4"/>
        <v>544917.43</v>
      </c>
      <c r="V56" s="345">
        <f t="shared" si="5"/>
        <v>49042.57</v>
      </c>
      <c r="W56" s="346">
        <f t="shared" si="2"/>
        <v>593960</v>
      </c>
      <c r="X56" s="346">
        <v>544917.43</v>
      </c>
      <c r="Y56" s="346">
        <f t="shared" si="3"/>
        <v>3898.95</v>
      </c>
      <c r="Z56" s="347"/>
    </row>
    <row r="57" hidden="1" spans="1:26">
      <c r="A57" s="338" t="s">
        <v>531</v>
      </c>
      <c r="B57" s="339" t="s">
        <v>259</v>
      </c>
      <c r="C57" s="339" t="s">
        <v>81</v>
      </c>
      <c r="D57" s="340" t="s">
        <v>98</v>
      </c>
      <c r="E57" s="339" t="s">
        <v>410</v>
      </c>
      <c r="F57" s="341" t="s">
        <v>142</v>
      </c>
      <c r="G57" s="340" t="s">
        <v>183</v>
      </c>
      <c r="H57" s="338" t="s">
        <v>361</v>
      </c>
      <c r="I57" s="338" t="s">
        <v>265</v>
      </c>
      <c r="J57" s="342">
        <v>20210007793</v>
      </c>
      <c r="K57" s="343" t="s">
        <v>532</v>
      </c>
      <c r="L57" s="344">
        <v>620765</v>
      </c>
      <c r="M57" s="340" t="s">
        <v>533</v>
      </c>
      <c r="N57" s="344">
        <v>139.35</v>
      </c>
      <c r="O57" s="344" t="s">
        <v>142</v>
      </c>
      <c r="P57" s="345">
        <v>139.35</v>
      </c>
      <c r="Q57" s="346" t="s">
        <v>142</v>
      </c>
      <c r="R57" s="347" t="s">
        <v>142</v>
      </c>
      <c r="S57" s="576" t="s">
        <v>364</v>
      </c>
      <c r="T57" s="576" t="s">
        <v>534</v>
      </c>
      <c r="U57" s="345">
        <f t="shared" si="4"/>
        <v>569509.17</v>
      </c>
      <c r="V57" s="345">
        <f t="shared" si="5"/>
        <v>51255.83</v>
      </c>
      <c r="W57" s="346">
        <f t="shared" si="2"/>
        <v>620765</v>
      </c>
      <c r="X57" s="346">
        <v>569509.17</v>
      </c>
      <c r="Y57" s="346">
        <f t="shared" si="3"/>
        <v>4086.9</v>
      </c>
      <c r="Z57" s="347"/>
    </row>
    <row r="58" hidden="1" spans="1:26">
      <c r="A58" s="338" t="s">
        <v>535</v>
      </c>
      <c r="B58" s="339" t="s">
        <v>259</v>
      </c>
      <c r="C58" s="339" t="s">
        <v>81</v>
      </c>
      <c r="D58" s="340" t="s">
        <v>98</v>
      </c>
      <c r="E58" s="339" t="s">
        <v>414</v>
      </c>
      <c r="F58" s="341" t="s">
        <v>142</v>
      </c>
      <c r="G58" s="340" t="s">
        <v>183</v>
      </c>
      <c r="H58" s="338" t="s">
        <v>361</v>
      </c>
      <c r="I58" s="338" t="s">
        <v>265</v>
      </c>
      <c r="J58" s="342">
        <v>20210004416</v>
      </c>
      <c r="K58" s="343" t="s">
        <v>536</v>
      </c>
      <c r="L58" s="344">
        <v>622679</v>
      </c>
      <c r="M58" s="340" t="s">
        <v>537</v>
      </c>
      <c r="N58" s="344">
        <v>139.76</v>
      </c>
      <c r="O58" s="344" t="s">
        <v>142</v>
      </c>
      <c r="P58" s="345">
        <v>139.76</v>
      </c>
      <c r="Q58" s="346" t="s">
        <v>142</v>
      </c>
      <c r="R58" s="347" t="s">
        <v>142</v>
      </c>
      <c r="S58" s="576" t="s">
        <v>364</v>
      </c>
      <c r="T58" s="576" t="s">
        <v>538</v>
      </c>
      <c r="U58" s="345">
        <f t="shared" si="4"/>
        <v>571265.14</v>
      </c>
      <c r="V58" s="345">
        <f t="shared" si="5"/>
        <v>51413.86</v>
      </c>
      <c r="W58" s="346">
        <f t="shared" si="2"/>
        <v>622679</v>
      </c>
      <c r="X58" s="346">
        <v>571265.14</v>
      </c>
      <c r="Y58" s="346">
        <f t="shared" si="3"/>
        <v>4087.47</v>
      </c>
      <c r="Z58" s="347"/>
    </row>
    <row r="59" hidden="1" spans="1:26">
      <c r="A59" s="338" t="s">
        <v>539</v>
      </c>
      <c r="B59" s="339" t="s">
        <v>259</v>
      </c>
      <c r="C59" s="339" t="s">
        <v>81</v>
      </c>
      <c r="D59" s="340" t="s">
        <v>101</v>
      </c>
      <c r="E59" s="339" t="s">
        <v>418</v>
      </c>
      <c r="F59" s="341" t="s">
        <v>142</v>
      </c>
      <c r="G59" s="340" t="s">
        <v>183</v>
      </c>
      <c r="H59" s="338" t="s">
        <v>361</v>
      </c>
      <c r="I59" s="338" t="s">
        <v>265</v>
      </c>
      <c r="J59" s="342">
        <v>20210006009</v>
      </c>
      <c r="K59" s="343" t="s">
        <v>540</v>
      </c>
      <c r="L59" s="344">
        <v>631500</v>
      </c>
      <c r="M59" s="340" t="s">
        <v>541</v>
      </c>
      <c r="N59" s="344">
        <v>139.35</v>
      </c>
      <c r="O59" s="344" t="s">
        <v>142</v>
      </c>
      <c r="P59" s="345">
        <v>139.35</v>
      </c>
      <c r="Q59" s="346" t="s">
        <v>142</v>
      </c>
      <c r="R59" s="347" t="s">
        <v>142</v>
      </c>
      <c r="S59" s="576" t="s">
        <v>364</v>
      </c>
      <c r="T59" s="576" t="s">
        <v>542</v>
      </c>
      <c r="U59" s="345">
        <f t="shared" si="4"/>
        <v>579357.8</v>
      </c>
      <c r="V59" s="345">
        <f t="shared" si="5"/>
        <v>52142.2</v>
      </c>
      <c r="W59" s="346">
        <f t="shared" si="2"/>
        <v>631500</v>
      </c>
      <c r="X59" s="346">
        <v>579357.8</v>
      </c>
      <c r="Y59" s="346">
        <f t="shared" si="3"/>
        <v>4157.57</v>
      </c>
      <c r="Z59" s="347"/>
    </row>
    <row r="60" hidden="1" spans="1:26">
      <c r="A60" s="338" t="s">
        <v>543</v>
      </c>
      <c r="B60" s="339" t="s">
        <v>259</v>
      </c>
      <c r="C60" s="339" t="s">
        <v>81</v>
      </c>
      <c r="D60" s="340" t="s">
        <v>101</v>
      </c>
      <c r="E60" s="339" t="s">
        <v>422</v>
      </c>
      <c r="F60" s="341" t="s">
        <v>142</v>
      </c>
      <c r="G60" s="340" t="s">
        <v>183</v>
      </c>
      <c r="H60" s="338" t="s">
        <v>361</v>
      </c>
      <c r="I60" s="338" t="s">
        <v>265</v>
      </c>
      <c r="J60" s="342">
        <v>20210004363</v>
      </c>
      <c r="K60" s="343" t="s">
        <v>536</v>
      </c>
      <c r="L60" s="344">
        <v>642246</v>
      </c>
      <c r="M60" s="340" t="s">
        <v>544</v>
      </c>
      <c r="N60" s="344">
        <v>139.76</v>
      </c>
      <c r="O60" s="344" t="s">
        <v>142</v>
      </c>
      <c r="P60" s="345">
        <v>139.76</v>
      </c>
      <c r="Q60" s="346" t="s">
        <v>142</v>
      </c>
      <c r="R60" s="347" t="s">
        <v>142</v>
      </c>
      <c r="S60" s="576" t="s">
        <v>364</v>
      </c>
      <c r="T60" s="576" t="s">
        <v>545</v>
      </c>
      <c r="U60" s="345">
        <f t="shared" si="4"/>
        <v>589216.51</v>
      </c>
      <c r="V60" s="345">
        <f t="shared" si="5"/>
        <v>53029.49</v>
      </c>
      <c r="W60" s="346">
        <f t="shared" si="2"/>
        <v>642246</v>
      </c>
      <c r="X60" s="346">
        <v>589216.51</v>
      </c>
      <c r="Y60" s="346">
        <f t="shared" si="3"/>
        <v>4215.92</v>
      </c>
      <c r="Z60" s="347"/>
    </row>
    <row r="61" hidden="1" spans="1:26">
      <c r="A61" s="338" t="s">
        <v>546</v>
      </c>
      <c r="B61" s="339" t="s">
        <v>259</v>
      </c>
      <c r="C61" s="339" t="s">
        <v>81</v>
      </c>
      <c r="D61" s="340" t="s">
        <v>104</v>
      </c>
      <c r="E61" s="339" t="s">
        <v>426</v>
      </c>
      <c r="F61" s="341" t="s">
        <v>142</v>
      </c>
      <c r="G61" s="340" t="s">
        <v>183</v>
      </c>
      <c r="H61" s="338" t="s">
        <v>361</v>
      </c>
      <c r="I61" s="338" t="s">
        <v>265</v>
      </c>
      <c r="J61" s="342">
        <v>20210006414</v>
      </c>
      <c r="K61" s="343" t="s">
        <v>547</v>
      </c>
      <c r="L61" s="344">
        <v>641667</v>
      </c>
      <c r="M61" s="340" t="s">
        <v>548</v>
      </c>
      <c r="N61" s="344">
        <v>139.35</v>
      </c>
      <c r="O61" s="344" t="s">
        <v>142</v>
      </c>
      <c r="P61" s="345">
        <v>139.35</v>
      </c>
      <c r="Q61" s="346" t="s">
        <v>142</v>
      </c>
      <c r="R61" s="347" t="s">
        <v>142</v>
      </c>
      <c r="S61" s="576" t="s">
        <v>364</v>
      </c>
      <c r="T61" s="576" t="s">
        <v>549</v>
      </c>
      <c r="U61" s="345">
        <f t="shared" si="4"/>
        <v>588685.32</v>
      </c>
      <c r="V61" s="345">
        <f t="shared" si="5"/>
        <v>52981.68</v>
      </c>
      <c r="W61" s="346">
        <f t="shared" si="2"/>
        <v>641667</v>
      </c>
      <c r="X61" s="346">
        <v>588685.32</v>
      </c>
      <c r="Y61" s="346">
        <f t="shared" si="3"/>
        <v>4224.51</v>
      </c>
      <c r="Z61" s="347"/>
    </row>
    <row r="62" hidden="1" spans="1:26">
      <c r="A62" s="338" t="s">
        <v>550</v>
      </c>
      <c r="B62" s="339" t="s">
        <v>259</v>
      </c>
      <c r="C62" s="339" t="s">
        <v>81</v>
      </c>
      <c r="D62" s="340" t="s">
        <v>104</v>
      </c>
      <c r="E62" s="339" t="s">
        <v>430</v>
      </c>
      <c r="F62" s="341" t="s">
        <v>142</v>
      </c>
      <c r="G62" s="340" t="s">
        <v>183</v>
      </c>
      <c r="H62" s="338" t="s">
        <v>361</v>
      </c>
      <c r="I62" s="338" t="s">
        <v>265</v>
      </c>
      <c r="J62" s="342">
        <v>20210008920</v>
      </c>
      <c r="K62" s="343" t="s">
        <v>551</v>
      </c>
      <c r="L62" s="344">
        <v>640285</v>
      </c>
      <c r="M62" s="340" t="s">
        <v>552</v>
      </c>
      <c r="N62" s="344">
        <v>139.76</v>
      </c>
      <c r="O62" s="344" t="s">
        <v>142</v>
      </c>
      <c r="P62" s="345">
        <v>139.76</v>
      </c>
      <c r="Q62" s="346" t="s">
        <v>142</v>
      </c>
      <c r="R62" s="347" t="s">
        <v>142</v>
      </c>
      <c r="S62" s="576" t="s">
        <v>364</v>
      </c>
      <c r="T62" s="576" t="s">
        <v>553</v>
      </c>
      <c r="U62" s="345">
        <f t="shared" si="4"/>
        <v>587417.43</v>
      </c>
      <c r="V62" s="345">
        <f t="shared" si="5"/>
        <v>52867.57</v>
      </c>
      <c r="W62" s="346">
        <f t="shared" si="2"/>
        <v>640285</v>
      </c>
      <c r="X62" s="346">
        <v>587417.43</v>
      </c>
      <c r="Y62" s="346">
        <f t="shared" si="3"/>
        <v>4203.04</v>
      </c>
      <c r="Z62" s="347"/>
    </row>
    <row r="63" hidden="1" spans="1:26">
      <c r="A63" s="338" t="s">
        <v>554</v>
      </c>
      <c r="B63" s="339" t="s">
        <v>259</v>
      </c>
      <c r="C63" s="339" t="s">
        <v>81</v>
      </c>
      <c r="D63" s="340" t="s">
        <v>107</v>
      </c>
      <c r="E63" s="339" t="s">
        <v>434</v>
      </c>
      <c r="F63" s="341" t="s">
        <v>142</v>
      </c>
      <c r="G63" s="340" t="s">
        <v>183</v>
      </c>
      <c r="H63" s="338" t="s">
        <v>361</v>
      </c>
      <c r="I63" s="338" t="s">
        <v>265</v>
      </c>
      <c r="J63" s="342">
        <v>20210006092</v>
      </c>
      <c r="K63" s="343" t="s">
        <v>555</v>
      </c>
      <c r="L63" s="344">
        <v>662570</v>
      </c>
      <c r="M63" s="340" t="s">
        <v>556</v>
      </c>
      <c r="N63" s="344">
        <v>139.35</v>
      </c>
      <c r="O63" s="344" t="s">
        <v>142</v>
      </c>
      <c r="P63" s="345">
        <v>139.35</v>
      </c>
      <c r="Q63" s="346" t="s">
        <v>142</v>
      </c>
      <c r="R63" s="347" t="s">
        <v>142</v>
      </c>
      <c r="S63" s="576" t="s">
        <v>364</v>
      </c>
      <c r="T63" s="576" t="s">
        <v>557</v>
      </c>
      <c r="U63" s="345">
        <f t="shared" si="4"/>
        <v>607862.39</v>
      </c>
      <c r="V63" s="345">
        <f t="shared" si="5"/>
        <v>54707.62</v>
      </c>
      <c r="W63" s="346">
        <f t="shared" si="2"/>
        <v>662570.01</v>
      </c>
      <c r="X63" s="346">
        <v>607862.39</v>
      </c>
      <c r="Y63" s="346">
        <f t="shared" si="3"/>
        <v>4362.13</v>
      </c>
      <c r="Z63" s="347"/>
    </row>
    <row r="64" hidden="1" spans="1:26">
      <c r="A64" s="338" t="s">
        <v>558</v>
      </c>
      <c r="B64" s="339" t="s">
        <v>259</v>
      </c>
      <c r="C64" s="339" t="s">
        <v>81</v>
      </c>
      <c r="D64" s="340" t="s">
        <v>107</v>
      </c>
      <c r="E64" s="339" t="s">
        <v>438</v>
      </c>
      <c r="F64" s="341" t="s">
        <v>142</v>
      </c>
      <c r="G64" s="340" t="s">
        <v>183</v>
      </c>
      <c r="H64" s="338" t="s">
        <v>361</v>
      </c>
      <c r="I64" s="338" t="s">
        <v>265</v>
      </c>
      <c r="J64" s="342">
        <v>20210006666</v>
      </c>
      <c r="K64" s="343" t="s">
        <v>559</v>
      </c>
      <c r="L64" s="344">
        <v>664607</v>
      </c>
      <c r="M64" s="340" t="s">
        <v>560</v>
      </c>
      <c r="N64" s="344">
        <v>139.76</v>
      </c>
      <c r="O64" s="344" t="s">
        <v>142</v>
      </c>
      <c r="P64" s="345">
        <v>139.76</v>
      </c>
      <c r="Q64" s="346" t="s">
        <v>142</v>
      </c>
      <c r="R64" s="347" t="s">
        <v>142</v>
      </c>
      <c r="S64" s="576" t="s">
        <v>364</v>
      </c>
      <c r="T64" s="576" t="s">
        <v>561</v>
      </c>
      <c r="U64" s="345">
        <f t="shared" si="4"/>
        <v>609731.19</v>
      </c>
      <c r="V64" s="345">
        <f t="shared" si="5"/>
        <v>54875.81</v>
      </c>
      <c r="W64" s="346">
        <f t="shared" si="2"/>
        <v>664607</v>
      </c>
      <c r="X64" s="346">
        <v>609731.19</v>
      </c>
      <c r="Y64" s="346">
        <f t="shared" si="3"/>
        <v>4362.7</v>
      </c>
      <c r="Z64" s="347"/>
    </row>
    <row r="65" hidden="1" spans="1:26">
      <c r="A65" s="338" t="s">
        <v>562</v>
      </c>
      <c r="B65" s="339" t="s">
        <v>259</v>
      </c>
      <c r="C65" s="339" t="s">
        <v>81</v>
      </c>
      <c r="D65" s="340" t="s">
        <v>284</v>
      </c>
      <c r="E65" s="339" t="s">
        <v>442</v>
      </c>
      <c r="F65" s="341" t="s">
        <v>142</v>
      </c>
      <c r="G65" s="340" t="s">
        <v>183</v>
      </c>
      <c r="H65" s="338" t="s">
        <v>361</v>
      </c>
      <c r="I65" s="338" t="s">
        <v>265</v>
      </c>
      <c r="J65" s="342">
        <v>20210013264</v>
      </c>
      <c r="K65" s="343" t="s">
        <v>563</v>
      </c>
      <c r="L65" s="344">
        <v>630000</v>
      </c>
      <c r="M65" s="340" t="s">
        <v>564</v>
      </c>
      <c r="N65" s="344">
        <v>139.35</v>
      </c>
      <c r="O65" s="344" t="s">
        <v>142</v>
      </c>
      <c r="P65" s="345">
        <v>139.35</v>
      </c>
      <c r="Q65" s="346" t="s">
        <v>142</v>
      </c>
      <c r="R65" s="347" t="s">
        <v>142</v>
      </c>
      <c r="S65" s="576" t="s">
        <v>364</v>
      </c>
      <c r="T65" s="576" t="s">
        <v>565</v>
      </c>
      <c r="U65" s="345">
        <f t="shared" si="4"/>
        <v>577981.65</v>
      </c>
      <c r="V65" s="345">
        <f t="shared" si="5"/>
        <v>52018.35</v>
      </c>
      <c r="W65" s="346">
        <f t="shared" si="2"/>
        <v>630000</v>
      </c>
      <c r="X65" s="346">
        <v>577981.65</v>
      </c>
      <c r="Y65" s="346">
        <f t="shared" si="3"/>
        <v>4147.7</v>
      </c>
      <c r="Z65" s="347"/>
    </row>
    <row r="66" hidden="1" spans="1:26">
      <c r="A66" s="338" t="s">
        <v>566</v>
      </c>
      <c r="B66" s="339" t="s">
        <v>259</v>
      </c>
      <c r="C66" s="339" t="s">
        <v>81</v>
      </c>
      <c r="D66" s="340" t="s">
        <v>284</v>
      </c>
      <c r="E66" s="339" t="s">
        <v>446</v>
      </c>
      <c r="F66" s="341" t="s">
        <v>142</v>
      </c>
      <c r="G66" s="340" t="s">
        <v>183</v>
      </c>
      <c r="H66" s="338" t="s">
        <v>361</v>
      </c>
      <c r="I66" s="338" t="s">
        <v>265</v>
      </c>
      <c r="J66" s="342">
        <v>20210003450</v>
      </c>
      <c r="K66" s="343" t="s">
        <v>379</v>
      </c>
      <c r="L66" s="344">
        <v>616666</v>
      </c>
      <c r="M66" s="340" t="s">
        <v>567</v>
      </c>
      <c r="N66" s="344">
        <v>139.76</v>
      </c>
      <c r="O66" s="344" t="s">
        <v>142</v>
      </c>
      <c r="P66" s="345">
        <v>139.76</v>
      </c>
      <c r="Q66" s="346" t="s">
        <v>142</v>
      </c>
      <c r="R66" s="347" t="s">
        <v>142</v>
      </c>
      <c r="S66" s="576" t="s">
        <v>364</v>
      </c>
      <c r="T66" s="576" t="s">
        <v>568</v>
      </c>
      <c r="U66" s="345">
        <f t="shared" si="4"/>
        <v>565748.62</v>
      </c>
      <c r="V66" s="345">
        <f t="shared" si="5"/>
        <v>50917.38</v>
      </c>
      <c r="W66" s="346">
        <f t="shared" si="2"/>
        <v>616666</v>
      </c>
      <c r="X66" s="346">
        <v>565748.62</v>
      </c>
      <c r="Y66" s="346">
        <f t="shared" si="3"/>
        <v>4048</v>
      </c>
      <c r="Z66" s="347"/>
    </row>
    <row r="67" spans="1:26">
      <c r="A67" s="338" t="s">
        <v>569</v>
      </c>
      <c r="B67" s="349" t="s">
        <v>259</v>
      </c>
      <c r="C67" s="349" t="s">
        <v>81</v>
      </c>
      <c r="D67" s="350" t="s">
        <v>450</v>
      </c>
      <c r="E67" s="349" t="s">
        <v>570</v>
      </c>
      <c r="F67" s="341" t="s">
        <v>142</v>
      </c>
      <c r="G67" s="338" t="s">
        <v>452</v>
      </c>
      <c r="H67" s="347" t="s">
        <v>453</v>
      </c>
      <c r="I67" s="338"/>
      <c r="J67" s="351" t="s">
        <v>142</v>
      </c>
      <c r="K67" s="352" t="s">
        <v>142</v>
      </c>
      <c r="L67" s="345" t="s">
        <v>142</v>
      </c>
      <c r="M67" s="350" t="s">
        <v>142</v>
      </c>
      <c r="N67" s="345">
        <v>10.09</v>
      </c>
      <c r="O67" s="346" t="s">
        <v>142</v>
      </c>
      <c r="P67" s="346">
        <v>10.09</v>
      </c>
      <c r="Q67" s="346" t="s">
        <v>142</v>
      </c>
      <c r="R67" s="347" t="s">
        <v>142</v>
      </c>
      <c r="S67" s="348" t="s">
        <v>142</v>
      </c>
      <c r="T67" s="348" t="s">
        <v>142</v>
      </c>
      <c r="U67" s="345"/>
      <c r="V67" s="345"/>
      <c r="W67" s="346">
        <f t="shared" si="2"/>
        <v>0</v>
      </c>
      <c r="X67" s="346">
        <v>0</v>
      </c>
      <c r="Y67" s="346">
        <f t="shared" si="3"/>
        <v>0</v>
      </c>
      <c r="Z67" s="347"/>
    </row>
    <row r="68" spans="1:26">
      <c r="A68" s="338" t="s">
        <v>571</v>
      </c>
      <c r="B68" s="339" t="s">
        <v>259</v>
      </c>
      <c r="C68" s="339" t="s">
        <v>81</v>
      </c>
      <c r="D68" s="340" t="s">
        <v>450</v>
      </c>
      <c r="E68" s="339" t="s">
        <v>572</v>
      </c>
      <c r="F68" s="341" t="s">
        <v>142</v>
      </c>
      <c r="G68" s="338" t="s">
        <v>452</v>
      </c>
      <c r="H68" s="347" t="s">
        <v>453</v>
      </c>
      <c r="I68" s="338"/>
      <c r="J68" s="342" t="s">
        <v>142</v>
      </c>
      <c r="K68" s="343" t="s">
        <v>142</v>
      </c>
      <c r="L68" s="344" t="s">
        <v>142</v>
      </c>
      <c r="M68" s="340" t="s">
        <v>142</v>
      </c>
      <c r="N68" s="344">
        <v>8.78</v>
      </c>
      <c r="O68" s="354" t="s">
        <v>142</v>
      </c>
      <c r="P68" s="346">
        <v>8.78</v>
      </c>
      <c r="Q68" s="346" t="s">
        <v>142</v>
      </c>
      <c r="R68" s="347" t="s">
        <v>142</v>
      </c>
      <c r="S68" s="348" t="s">
        <v>142</v>
      </c>
      <c r="T68" s="348" t="s">
        <v>142</v>
      </c>
      <c r="U68" s="345"/>
      <c r="V68" s="345"/>
      <c r="W68" s="346">
        <f t="shared" si="2"/>
        <v>0</v>
      </c>
      <c r="X68" s="346">
        <v>0</v>
      </c>
      <c r="Y68" s="346">
        <f t="shared" si="3"/>
        <v>0</v>
      </c>
      <c r="Z68" s="347"/>
    </row>
    <row r="69" spans="1:26">
      <c r="A69" s="338" t="s">
        <v>573</v>
      </c>
      <c r="B69" s="339" t="s">
        <v>259</v>
      </c>
      <c r="C69" s="339" t="s">
        <v>81</v>
      </c>
      <c r="D69" s="340" t="s">
        <v>450</v>
      </c>
      <c r="E69" s="339" t="s">
        <v>574</v>
      </c>
      <c r="F69" s="341" t="s">
        <v>142</v>
      </c>
      <c r="G69" s="338" t="s">
        <v>452</v>
      </c>
      <c r="H69" s="347" t="s">
        <v>453</v>
      </c>
      <c r="I69" s="338"/>
      <c r="J69" s="342" t="s">
        <v>142</v>
      </c>
      <c r="K69" s="343" t="s">
        <v>142</v>
      </c>
      <c r="L69" s="344" t="s">
        <v>142</v>
      </c>
      <c r="M69" s="340" t="s">
        <v>142</v>
      </c>
      <c r="N69" s="344">
        <v>9.21</v>
      </c>
      <c r="O69" s="354" t="s">
        <v>142</v>
      </c>
      <c r="P69" s="346">
        <v>9.21</v>
      </c>
      <c r="Q69" s="346" t="s">
        <v>142</v>
      </c>
      <c r="R69" s="347" t="s">
        <v>142</v>
      </c>
      <c r="S69" s="348" t="s">
        <v>142</v>
      </c>
      <c r="T69" s="348" t="s">
        <v>142</v>
      </c>
      <c r="U69" s="345"/>
      <c r="V69" s="345"/>
      <c r="W69" s="346">
        <f t="shared" si="2"/>
        <v>0</v>
      </c>
      <c r="X69" s="346">
        <v>0</v>
      </c>
      <c r="Y69" s="346">
        <f t="shared" si="3"/>
        <v>0</v>
      </c>
      <c r="Z69" s="347"/>
    </row>
    <row r="70" spans="1:26">
      <c r="A70" s="338" t="s">
        <v>575</v>
      </c>
      <c r="B70" s="339" t="s">
        <v>259</v>
      </c>
      <c r="C70" s="339" t="s">
        <v>81</v>
      </c>
      <c r="D70" s="340" t="s">
        <v>450</v>
      </c>
      <c r="E70" s="339" t="s">
        <v>576</v>
      </c>
      <c r="F70" s="341" t="s">
        <v>142</v>
      </c>
      <c r="G70" s="338" t="s">
        <v>452</v>
      </c>
      <c r="H70" s="347" t="s">
        <v>453</v>
      </c>
      <c r="I70" s="338"/>
      <c r="J70" s="342" t="s">
        <v>142</v>
      </c>
      <c r="K70" s="343" t="s">
        <v>142</v>
      </c>
      <c r="L70" s="344" t="s">
        <v>142</v>
      </c>
      <c r="M70" s="340" t="s">
        <v>142</v>
      </c>
      <c r="N70" s="344">
        <v>8.78</v>
      </c>
      <c r="O70" s="354" t="s">
        <v>142</v>
      </c>
      <c r="P70" s="346">
        <v>8.78</v>
      </c>
      <c r="Q70" s="346" t="s">
        <v>142</v>
      </c>
      <c r="R70" s="347" t="s">
        <v>142</v>
      </c>
      <c r="S70" s="348" t="s">
        <v>142</v>
      </c>
      <c r="T70" s="348" t="s">
        <v>142</v>
      </c>
      <c r="U70" s="345"/>
      <c r="V70" s="345"/>
      <c r="W70" s="346">
        <f t="shared" si="2"/>
        <v>0</v>
      </c>
      <c r="X70" s="346">
        <v>0</v>
      </c>
      <c r="Y70" s="346">
        <f t="shared" si="3"/>
        <v>0</v>
      </c>
      <c r="Z70" s="347"/>
    </row>
    <row r="71" spans="1:26">
      <c r="A71" s="338" t="s">
        <v>577</v>
      </c>
      <c r="B71" s="339" t="s">
        <v>259</v>
      </c>
      <c r="C71" s="339" t="s">
        <v>81</v>
      </c>
      <c r="D71" s="340" t="s">
        <v>450</v>
      </c>
      <c r="E71" s="339" t="s">
        <v>578</v>
      </c>
      <c r="F71" s="341" t="s">
        <v>142</v>
      </c>
      <c r="G71" s="338" t="s">
        <v>452</v>
      </c>
      <c r="H71" s="347" t="s">
        <v>453</v>
      </c>
      <c r="I71" s="338"/>
      <c r="J71" s="342" t="s">
        <v>142</v>
      </c>
      <c r="K71" s="343" t="s">
        <v>142</v>
      </c>
      <c r="L71" s="344" t="s">
        <v>142</v>
      </c>
      <c r="M71" s="340" t="s">
        <v>142</v>
      </c>
      <c r="N71" s="344">
        <v>8.06</v>
      </c>
      <c r="O71" s="354" t="s">
        <v>142</v>
      </c>
      <c r="P71" s="346">
        <v>8.06</v>
      </c>
      <c r="Q71" s="346" t="s">
        <v>142</v>
      </c>
      <c r="R71" s="347" t="s">
        <v>142</v>
      </c>
      <c r="S71" s="348" t="s">
        <v>142</v>
      </c>
      <c r="T71" s="348" t="s">
        <v>142</v>
      </c>
      <c r="U71" s="345"/>
      <c r="V71" s="345"/>
      <c r="W71" s="346">
        <f t="shared" si="2"/>
        <v>0</v>
      </c>
      <c r="X71" s="346">
        <v>0</v>
      </c>
      <c r="Y71" s="346">
        <f t="shared" si="3"/>
        <v>0</v>
      </c>
      <c r="Z71" s="347"/>
    </row>
    <row r="72" spans="1:26">
      <c r="A72" s="338" t="s">
        <v>579</v>
      </c>
      <c r="B72" s="339" t="s">
        <v>259</v>
      </c>
      <c r="C72" s="339" t="s">
        <v>81</v>
      </c>
      <c r="D72" s="340" t="s">
        <v>450</v>
      </c>
      <c r="E72" s="339" t="s">
        <v>580</v>
      </c>
      <c r="F72" s="341" t="s">
        <v>142</v>
      </c>
      <c r="G72" s="338" t="s">
        <v>452</v>
      </c>
      <c r="H72" s="347" t="s">
        <v>453</v>
      </c>
      <c r="I72" s="338"/>
      <c r="J72" s="342" t="s">
        <v>142</v>
      </c>
      <c r="K72" s="343" t="s">
        <v>142</v>
      </c>
      <c r="L72" s="344" t="s">
        <v>142</v>
      </c>
      <c r="M72" s="340" t="s">
        <v>142</v>
      </c>
      <c r="N72" s="344">
        <v>75.26</v>
      </c>
      <c r="O72" s="354" t="s">
        <v>142</v>
      </c>
      <c r="P72" s="346">
        <v>75.26</v>
      </c>
      <c r="Q72" s="346" t="s">
        <v>142</v>
      </c>
      <c r="R72" s="347" t="s">
        <v>142</v>
      </c>
      <c r="S72" s="348" t="s">
        <v>142</v>
      </c>
      <c r="T72" s="348" t="s">
        <v>142</v>
      </c>
      <c r="U72" s="345"/>
      <c r="V72" s="345"/>
      <c r="W72" s="346">
        <f t="shared" ref="W72:W135" si="6">SUM(U72)+SUM(V72)</f>
        <v>0</v>
      </c>
      <c r="X72" s="346">
        <v>0</v>
      </c>
      <c r="Y72" s="346">
        <f t="shared" ref="Y72:Y135" si="7">IF(SUM(P72)=0,"",ROUND(SUM(X72)/SUM(P72),2))</f>
        <v>0</v>
      </c>
      <c r="Z72" s="347"/>
    </row>
    <row r="73" spans="1:26">
      <c r="A73" s="338" t="s">
        <v>581</v>
      </c>
      <c r="B73" s="339" t="s">
        <v>259</v>
      </c>
      <c r="C73" s="339" t="s">
        <v>81</v>
      </c>
      <c r="D73" s="340" t="s">
        <v>450</v>
      </c>
      <c r="E73" s="339" t="s">
        <v>582</v>
      </c>
      <c r="F73" s="341" t="s">
        <v>142</v>
      </c>
      <c r="G73" s="338" t="s">
        <v>452</v>
      </c>
      <c r="H73" s="347" t="s">
        <v>453</v>
      </c>
      <c r="I73" s="338"/>
      <c r="J73" s="342" t="s">
        <v>142</v>
      </c>
      <c r="K73" s="343" t="s">
        <v>142</v>
      </c>
      <c r="L73" s="344" t="s">
        <v>142</v>
      </c>
      <c r="M73" s="340" t="s">
        <v>142</v>
      </c>
      <c r="N73" s="344">
        <v>7.94</v>
      </c>
      <c r="O73" s="354" t="s">
        <v>142</v>
      </c>
      <c r="P73" s="346">
        <v>7.94</v>
      </c>
      <c r="Q73" s="346" t="s">
        <v>142</v>
      </c>
      <c r="R73" s="347" t="s">
        <v>142</v>
      </c>
      <c r="S73" s="348" t="s">
        <v>142</v>
      </c>
      <c r="T73" s="348" t="s">
        <v>142</v>
      </c>
      <c r="U73" s="345"/>
      <c r="V73" s="345"/>
      <c r="W73" s="346">
        <f t="shared" si="6"/>
        <v>0</v>
      </c>
      <c r="X73" s="346">
        <v>0</v>
      </c>
      <c r="Y73" s="346">
        <f t="shared" si="7"/>
        <v>0</v>
      </c>
      <c r="Z73" s="347"/>
    </row>
    <row r="74" spans="1:26">
      <c r="A74" s="338" t="s">
        <v>583</v>
      </c>
      <c r="B74" s="339" t="s">
        <v>259</v>
      </c>
      <c r="C74" s="339" t="s">
        <v>81</v>
      </c>
      <c r="D74" s="340" t="s">
        <v>450</v>
      </c>
      <c r="E74" s="339" t="s">
        <v>584</v>
      </c>
      <c r="F74" s="341" t="s">
        <v>142</v>
      </c>
      <c r="G74" s="338" t="s">
        <v>452</v>
      </c>
      <c r="H74" s="347" t="s">
        <v>453</v>
      </c>
      <c r="I74" s="338"/>
      <c r="J74" s="342" t="s">
        <v>142</v>
      </c>
      <c r="K74" s="343" t="s">
        <v>142</v>
      </c>
      <c r="L74" s="344" t="s">
        <v>142</v>
      </c>
      <c r="M74" s="340" t="s">
        <v>142</v>
      </c>
      <c r="N74" s="344">
        <v>8.19</v>
      </c>
      <c r="O74" s="354" t="s">
        <v>142</v>
      </c>
      <c r="P74" s="346">
        <v>8.19</v>
      </c>
      <c r="Q74" s="346" t="s">
        <v>142</v>
      </c>
      <c r="R74" s="347" t="s">
        <v>142</v>
      </c>
      <c r="S74" s="348" t="s">
        <v>142</v>
      </c>
      <c r="T74" s="348" t="s">
        <v>142</v>
      </c>
      <c r="U74" s="345"/>
      <c r="V74" s="345"/>
      <c r="W74" s="346">
        <f t="shared" si="6"/>
        <v>0</v>
      </c>
      <c r="X74" s="346">
        <v>0</v>
      </c>
      <c r="Y74" s="346">
        <f t="shared" si="7"/>
        <v>0</v>
      </c>
      <c r="Z74" s="347"/>
    </row>
    <row r="75" spans="1:26">
      <c r="A75" s="338" t="s">
        <v>585</v>
      </c>
      <c r="B75" s="339" t="s">
        <v>259</v>
      </c>
      <c r="C75" s="339" t="s">
        <v>81</v>
      </c>
      <c r="D75" s="340" t="s">
        <v>450</v>
      </c>
      <c r="E75" s="339" t="s">
        <v>586</v>
      </c>
      <c r="F75" s="341" t="s">
        <v>142</v>
      </c>
      <c r="G75" s="338" t="s">
        <v>452</v>
      </c>
      <c r="H75" s="347" t="s">
        <v>453</v>
      </c>
      <c r="I75" s="338"/>
      <c r="J75" s="342" t="s">
        <v>142</v>
      </c>
      <c r="K75" s="343" t="s">
        <v>142</v>
      </c>
      <c r="L75" s="344" t="s">
        <v>142</v>
      </c>
      <c r="M75" s="340" t="s">
        <v>142</v>
      </c>
      <c r="N75" s="344">
        <v>8.19</v>
      </c>
      <c r="O75" s="354" t="s">
        <v>142</v>
      </c>
      <c r="P75" s="346">
        <v>8.19</v>
      </c>
      <c r="Q75" s="346" t="s">
        <v>142</v>
      </c>
      <c r="R75" s="347" t="s">
        <v>142</v>
      </c>
      <c r="S75" s="348" t="s">
        <v>142</v>
      </c>
      <c r="T75" s="348" t="s">
        <v>142</v>
      </c>
      <c r="U75" s="345"/>
      <c r="V75" s="345"/>
      <c r="W75" s="346">
        <f t="shared" si="6"/>
        <v>0</v>
      </c>
      <c r="X75" s="346">
        <v>0</v>
      </c>
      <c r="Y75" s="346">
        <f t="shared" si="7"/>
        <v>0</v>
      </c>
      <c r="Z75" s="347"/>
    </row>
    <row r="76" spans="1:26">
      <c r="A76" s="338" t="s">
        <v>587</v>
      </c>
      <c r="B76" s="339" t="s">
        <v>259</v>
      </c>
      <c r="C76" s="339" t="s">
        <v>81</v>
      </c>
      <c r="D76" s="340" t="s">
        <v>450</v>
      </c>
      <c r="E76" s="339" t="s">
        <v>588</v>
      </c>
      <c r="F76" s="341" t="s">
        <v>142</v>
      </c>
      <c r="G76" s="338" t="s">
        <v>452</v>
      </c>
      <c r="H76" s="347" t="s">
        <v>453</v>
      </c>
      <c r="I76" s="338"/>
      <c r="J76" s="342" t="s">
        <v>142</v>
      </c>
      <c r="K76" s="343" t="s">
        <v>142</v>
      </c>
      <c r="L76" s="344" t="s">
        <v>142</v>
      </c>
      <c r="M76" s="340" t="s">
        <v>142</v>
      </c>
      <c r="N76" s="344">
        <v>7.94</v>
      </c>
      <c r="O76" s="354" t="s">
        <v>142</v>
      </c>
      <c r="P76" s="346">
        <v>7.94</v>
      </c>
      <c r="Q76" s="346" t="s">
        <v>142</v>
      </c>
      <c r="R76" s="347" t="s">
        <v>142</v>
      </c>
      <c r="S76" s="348" t="s">
        <v>142</v>
      </c>
      <c r="T76" s="348" t="s">
        <v>142</v>
      </c>
      <c r="U76" s="345"/>
      <c r="V76" s="345"/>
      <c r="W76" s="346">
        <f t="shared" si="6"/>
        <v>0</v>
      </c>
      <c r="X76" s="346">
        <v>0</v>
      </c>
      <c r="Y76" s="346">
        <f t="shared" si="7"/>
        <v>0</v>
      </c>
      <c r="Z76" s="347"/>
    </row>
    <row r="77" spans="1:26">
      <c r="A77" s="338" t="s">
        <v>589</v>
      </c>
      <c r="B77" s="339" t="s">
        <v>259</v>
      </c>
      <c r="C77" s="339" t="s">
        <v>81</v>
      </c>
      <c r="D77" s="340" t="s">
        <v>450</v>
      </c>
      <c r="E77" s="339" t="s">
        <v>590</v>
      </c>
      <c r="F77" s="341" t="s">
        <v>142</v>
      </c>
      <c r="G77" s="338" t="s">
        <v>452</v>
      </c>
      <c r="H77" s="347" t="s">
        <v>453</v>
      </c>
      <c r="I77" s="338"/>
      <c r="J77" s="342" t="s">
        <v>142</v>
      </c>
      <c r="K77" s="343" t="s">
        <v>142</v>
      </c>
      <c r="L77" s="344" t="s">
        <v>142</v>
      </c>
      <c r="M77" s="340" t="s">
        <v>142</v>
      </c>
      <c r="N77" s="344">
        <v>75.26</v>
      </c>
      <c r="O77" s="354" t="s">
        <v>142</v>
      </c>
      <c r="P77" s="346">
        <v>75.26</v>
      </c>
      <c r="Q77" s="346" t="s">
        <v>142</v>
      </c>
      <c r="R77" s="347" t="s">
        <v>142</v>
      </c>
      <c r="S77" s="348" t="s">
        <v>142</v>
      </c>
      <c r="T77" s="348" t="s">
        <v>142</v>
      </c>
      <c r="U77" s="345"/>
      <c r="V77" s="345"/>
      <c r="W77" s="346">
        <f t="shared" si="6"/>
        <v>0</v>
      </c>
      <c r="X77" s="346">
        <v>0</v>
      </c>
      <c r="Y77" s="346">
        <f t="shared" si="7"/>
        <v>0</v>
      </c>
      <c r="Z77" s="347"/>
    </row>
    <row r="78" spans="1:26">
      <c r="A78" s="338" t="s">
        <v>591</v>
      </c>
      <c r="B78" s="339" t="s">
        <v>259</v>
      </c>
      <c r="C78" s="339" t="s">
        <v>81</v>
      </c>
      <c r="D78" s="340" t="s">
        <v>450</v>
      </c>
      <c r="E78" s="339" t="s">
        <v>592</v>
      </c>
      <c r="F78" s="341" t="s">
        <v>142</v>
      </c>
      <c r="G78" s="338" t="s">
        <v>452</v>
      </c>
      <c r="H78" s="347" t="s">
        <v>453</v>
      </c>
      <c r="I78" s="338"/>
      <c r="J78" s="342" t="s">
        <v>142</v>
      </c>
      <c r="K78" s="343" t="s">
        <v>142</v>
      </c>
      <c r="L78" s="344" t="s">
        <v>142</v>
      </c>
      <c r="M78" s="340" t="s">
        <v>142</v>
      </c>
      <c r="N78" s="344">
        <v>8.06</v>
      </c>
      <c r="O78" s="354" t="s">
        <v>142</v>
      </c>
      <c r="P78" s="346">
        <v>8.06</v>
      </c>
      <c r="Q78" s="346" t="s">
        <v>142</v>
      </c>
      <c r="R78" s="347" t="s">
        <v>142</v>
      </c>
      <c r="S78" s="348" t="s">
        <v>142</v>
      </c>
      <c r="T78" s="348" t="s">
        <v>142</v>
      </c>
      <c r="U78" s="345"/>
      <c r="V78" s="345"/>
      <c r="W78" s="346">
        <f t="shared" si="6"/>
        <v>0</v>
      </c>
      <c r="X78" s="346">
        <v>0</v>
      </c>
      <c r="Y78" s="346">
        <f t="shared" si="7"/>
        <v>0</v>
      </c>
      <c r="Z78" s="347"/>
    </row>
    <row r="79" spans="1:26">
      <c r="A79" s="338" t="s">
        <v>593</v>
      </c>
      <c r="B79" s="339" t="s">
        <v>259</v>
      </c>
      <c r="C79" s="339" t="s">
        <v>81</v>
      </c>
      <c r="D79" s="340" t="s">
        <v>450</v>
      </c>
      <c r="E79" s="339" t="s">
        <v>594</v>
      </c>
      <c r="F79" s="341" t="s">
        <v>142</v>
      </c>
      <c r="G79" s="338" t="s">
        <v>452</v>
      </c>
      <c r="H79" s="347" t="s">
        <v>453</v>
      </c>
      <c r="I79" s="338"/>
      <c r="J79" s="342" t="s">
        <v>142</v>
      </c>
      <c r="K79" s="343" t="s">
        <v>142</v>
      </c>
      <c r="L79" s="344" t="s">
        <v>142</v>
      </c>
      <c r="M79" s="340" t="s">
        <v>142</v>
      </c>
      <c r="N79" s="344">
        <v>8.78</v>
      </c>
      <c r="O79" s="354" t="s">
        <v>142</v>
      </c>
      <c r="P79" s="346">
        <v>8.78</v>
      </c>
      <c r="Q79" s="346" t="s">
        <v>142</v>
      </c>
      <c r="R79" s="347" t="s">
        <v>142</v>
      </c>
      <c r="S79" s="348" t="s">
        <v>142</v>
      </c>
      <c r="T79" s="348" t="s">
        <v>142</v>
      </c>
      <c r="U79" s="345"/>
      <c r="V79" s="345"/>
      <c r="W79" s="346">
        <f t="shared" si="6"/>
        <v>0</v>
      </c>
      <c r="X79" s="346">
        <v>0</v>
      </c>
      <c r="Y79" s="346">
        <f t="shared" si="7"/>
        <v>0</v>
      </c>
      <c r="Z79" s="347"/>
    </row>
    <row r="80" spans="1:26">
      <c r="A80" s="338" t="s">
        <v>595</v>
      </c>
      <c r="B80" s="339" t="s">
        <v>259</v>
      </c>
      <c r="C80" s="339" t="s">
        <v>81</v>
      </c>
      <c r="D80" s="340" t="s">
        <v>450</v>
      </c>
      <c r="E80" s="339" t="s">
        <v>596</v>
      </c>
      <c r="F80" s="341" t="s">
        <v>142</v>
      </c>
      <c r="G80" s="338" t="s">
        <v>452</v>
      </c>
      <c r="H80" s="347" t="s">
        <v>453</v>
      </c>
      <c r="I80" s="338"/>
      <c r="J80" s="342" t="s">
        <v>142</v>
      </c>
      <c r="K80" s="343" t="s">
        <v>142</v>
      </c>
      <c r="L80" s="344" t="s">
        <v>142</v>
      </c>
      <c r="M80" s="340" t="s">
        <v>142</v>
      </c>
      <c r="N80" s="344">
        <v>9.21</v>
      </c>
      <c r="O80" s="354" t="s">
        <v>142</v>
      </c>
      <c r="P80" s="346">
        <v>9.21</v>
      </c>
      <c r="Q80" s="346" t="s">
        <v>142</v>
      </c>
      <c r="R80" s="347" t="s">
        <v>142</v>
      </c>
      <c r="S80" s="348" t="s">
        <v>142</v>
      </c>
      <c r="T80" s="348" t="s">
        <v>142</v>
      </c>
      <c r="U80" s="345"/>
      <c r="V80" s="345"/>
      <c r="W80" s="346">
        <f t="shared" si="6"/>
        <v>0</v>
      </c>
      <c r="X80" s="346">
        <v>0</v>
      </c>
      <c r="Y80" s="346">
        <f t="shared" si="7"/>
        <v>0</v>
      </c>
      <c r="Z80" s="347"/>
    </row>
    <row r="81" spans="1:26">
      <c r="A81" s="338" t="s">
        <v>597</v>
      </c>
      <c r="B81" s="339" t="s">
        <v>259</v>
      </c>
      <c r="C81" s="339" t="s">
        <v>81</v>
      </c>
      <c r="D81" s="340" t="s">
        <v>450</v>
      </c>
      <c r="E81" s="339" t="s">
        <v>598</v>
      </c>
      <c r="F81" s="341" t="s">
        <v>142</v>
      </c>
      <c r="G81" s="338" t="s">
        <v>452</v>
      </c>
      <c r="H81" s="347" t="s">
        <v>453</v>
      </c>
      <c r="I81" s="338"/>
      <c r="J81" s="342" t="s">
        <v>142</v>
      </c>
      <c r="K81" s="343" t="s">
        <v>142</v>
      </c>
      <c r="L81" s="344" t="s">
        <v>142</v>
      </c>
      <c r="M81" s="340" t="s">
        <v>142</v>
      </c>
      <c r="N81" s="344">
        <v>8.78</v>
      </c>
      <c r="O81" s="354" t="s">
        <v>142</v>
      </c>
      <c r="P81" s="346">
        <v>8.78</v>
      </c>
      <c r="Q81" s="346" t="s">
        <v>142</v>
      </c>
      <c r="R81" s="347" t="s">
        <v>142</v>
      </c>
      <c r="S81" s="348" t="s">
        <v>142</v>
      </c>
      <c r="T81" s="348" t="s">
        <v>142</v>
      </c>
      <c r="U81" s="345"/>
      <c r="V81" s="345"/>
      <c r="W81" s="346">
        <f t="shared" si="6"/>
        <v>0</v>
      </c>
      <c r="X81" s="346">
        <v>0</v>
      </c>
      <c r="Y81" s="346">
        <f t="shared" si="7"/>
        <v>0</v>
      </c>
      <c r="Z81" s="347"/>
    </row>
    <row r="82" spans="1:26">
      <c r="A82" s="338" t="s">
        <v>599</v>
      </c>
      <c r="B82" s="339" t="s">
        <v>259</v>
      </c>
      <c r="C82" s="339" t="s">
        <v>81</v>
      </c>
      <c r="D82" s="340" t="s">
        <v>450</v>
      </c>
      <c r="E82" s="339" t="s">
        <v>600</v>
      </c>
      <c r="F82" s="341" t="s">
        <v>142</v>
      </c>
      <c r="G82" s="338" t="s">
        <v>452</v>
      </c>
      <c r="H82" s="347" t="s">
        <v>453</v>
      </c>
      <c r="I82" s="338"/>
      <c r="J82" s="342" t="s">
        <v>142</v>
      </c>
      <c r="K82" s="343" t="s">
        <v>142</v>
      </c>
      <c r="L82" s="344" t="s">
        <v>142</v>
      </c>
      <c r="M82" s="340" t="s">
        <v>142</v>
      </c>
      <c r="N82" s="344">
        <v>8.78</v>
      </c>
      <c r="O82" s="354" t="s">
        <v>142</v>
      </c>
      <c r="P82" s="346">
        <v>8.78</v>
      </c>
      <c r="Q82" s="346" t="s">
        <v>142</v>
      </c>
      <c r="R82" s="347" t="s">
        <v>142</v>
      </c>
      <c r="S82" s="348" t="s">
        <v>142</v>
      </c>
      <c r="T82" s="348" t="s">
        <v>142</v>
      </c>
      <c r="U82" s="345"/>
      <c r="V82" s="345"/>
      <c r="W82" s="346">
        <f t="shared" si="6"/>
        <v>0</v>
      </c>
      <c r="X82" s="346">
        <v>0</v>
      </c>
      <c r="Y82" s="346">
        <f t="shared" si="7"/>
        <v>0</v>
      </c>
      <c r="Z82" s="347"/>
    </row>
    <row r="83" hidden="1" spans="1:26">
      <c r="A83" s="338" t="s">
        <v>601</v>
      </c>
      <c r="B83" s="339" t="s">
        <v>260</v>
      </c>
      <c r="C83" s="339" t="s">
        <v>43</v>
      </c>
      <c r="D83" s="340" t="s">
        <v>43</v>
      </c>
      <c r="E83" s="339" t="s">
        <v>360</v>
      </c>
      <c r="F83" s="341" t="s">
        <v>142</v>
      </c>
      <c r="G83" s="340" t="s">
        <v>183</v>
      </c>
      <c r="H83" s="338" t="s">
        <v>361</v>
      </c>
      <c r="I83" s="338" t="s">
        <v>265</v>
      </c>
      <c r="J83" s="342">
        <v>20230004082</v>
      </c>
      <c r="K83" s="343" t="s">
        <v>602</v>
      </c>
      <c r="L83" s="344">
        <v>883400</v>
      </c>
      <c r="M83" s="340" t="s">
        <v>603</v>
      </c>
      <c r="N83" s="344">
        <v>126.2</v>
      </c>
      <c r="O83" s="344" t="s">
        <v>142</v>
      </c>
      <c r="P83" s="345">
        <v>126.2</v>
      </c>
      <c r="Q83" s="346" t="s">
        <v>142</v>
      </c>
      <c r="R83" s="347" t="s">
        <v>142</v>
      </c>
      <c r="S83" s="576" t="s">
        <v>364</v>
      </c>
      <c r="T83" s="576" t="s">
        <v>604</v>
      </c>
      <c r="U83" s="345">
        <f t="shared" ref="U83:U98" si="8">ROUND(L83/1.09,2)</f>
        <v>810458.72</v>
      </c>
      <c r="V83" s="345">
        <f t="shared" ref="V83:V98" si="9">ROUND(U83*0.09,2)</f>
        <v>72941.28</v>
      </c>
      <c r="W83" s="346">
        <f t="shared" si="6"/>
        <v>883400</v>
      </c>
      <c r="X83" s="346">
        <v>810458.72</v>
      </c>
      <c r="Y83" s="346">
        <f t="shared" si="7"/>
        <v>6422.02</v>
      </c>
      <c r="Z83" s="347"/>
    </row>
    <row r="84" hidden="1" spans="1:26">
      <c r="A84" s="338" t="s">
        <v>605</v>
      </c>
      <c r="B84" s="339" t="s">
        <v>260</v>
      </c>
      <c r="C84" s="339" t="s">
        <v>43</v>
      </c>
      <c r="D84" s="340" t="s">
        <v>43</v>
      </c>
      <c r="E84" s="339" t="s">
        <v>366</v>
      </c>
      <c r="F84" s="341" t="s">
        <v>142</v>
      </c>
      <c r="G84" s="340" t="s">
        <v>183</v>
      </c>
      <c r="H84" s="338" t="s">
        <v>361</v>
      </c>
      <c r="I84" s="338" t="s">
        <v>265</v>
      </c>
      <c r="J84" s="342">
        <v>20230008251</v>
      </c>
      <c r="K84" s="343" t="s">
        <v>34</v>
      </c>
      <c r="L84" s="344">
        <v>890000</v>
      </c>
      <c r="M84" s="340" t="s">
        <v>606</v>
      </c>
      <c r="N84" s="344">
        <v>125.72</v>
      </c>
      <c r="O84" s="344" t="s">
        <v>142</v>
      </c>
      <c r="P84" s="345">
        <v>125.72</v>
      </c>
      <c r="Q84" s="346" t="s">
        <v>142</v>
      </c>
      <c r="R84" s="347" t="s">
        <v>142</v>
      </c>
      <c r="S84" s="576" t="s">
        <v>364</v>
      </c>
      <c r="T84" s="576" t="s">
        <v>607</v>
      </c>
      <c r="U84" s="345">
        <f t="shared" si="8"/>
        <v>816513.76</v>
      </c>
      <c r="V84" s="345">
        <f t="shared" si="9"/>
        <v>73486.24</v>
      </c>
      <c r="W84" s="346">
        <f t="shared" si="6"/>
        <v>890000</v>
      </c>
      <c r="X84" s="346">
        <v>816513.76</v>
      </c>
      <c r="Y84" s="346">
        <f t="shared" si="7"/>
        <v>6494.7</v>
      </c>
      <c r="Z84" s="347"/>
    </row>
    <row r="85" hidden="1" spans="1:26">
      <c r="A85" s="338" t="s">
        <v>608</v>
      </c>
      <c r="B85" s="339" t="s">
        <v>260</v>
      </c>
      <c r="C85" s="339" t="s">
        <v>43</v>
      </c>
      <c r="D85" s="340" t="s">
        <v>81</v>
      </c>
      <c r="E85" s="339" t="s">
        <v>370</v>
      </c>
      <c r="F85" s="341" t="s">
        <v>142</v>
      </c>
      <c r="G85" s="340" t="s">
        <v>183</v>
      </c>
      <c r="H85" s="338" t="s">
        <v>361</v>
      </c>
      <c r="I85" s="338" t="s">
        <v>265</v>
      </c>
      <c r="J85" s="342">
        <v>20210001635</v>
      </c>
      <c r="K85" s="343" t="s">
        <v>609</v>
      </c>
      <c r="L85" s="344">
        <v>521958</v>
      </c>
      <c r="M85" s="340" t="s">
        <v>610</v>
      </c>
      <c r="N85" s="344">
        <v>126.2</v>
      </c>
      <c r="O85" s="344" t="s">
        <v>142</v>
      </c>
      <c r="P85" s="345">
        <v>126.2</v>
      </c>
      <c r="Q85" s="346" t="s">
        <v>142</v>
      </c>
      <c r="R85" s="347" t="s">
        <v>142</v>
      </c>
      <c r="S85" s="576" t="s">
        <v>364</v>
      </c>
      <c r="T85" s="576" t="s">
        <v>611</v>
      </c>
      <c r="U85" s="345">
        <f t="shared" si="8"/>
        <v>478860.55</v>
      </c>
      <c r="V85" s="345">
        <f t="shared" si="9"/>
        <v>43097.45</v>
      </c>
      <c r="W85" s="346">
        <f t="shared" si="6"/>
        <v>521958</v>
      </c>
      <c r="X85" s="346">
        <v>478860.55</v>
      </c>
      <c r="Y85" s="346">
        <f t="shared" si="7"/>
        <v>3794.46</v>
      </c>
      <c r="Z85" s="347"/>
    </row>
    <row r="86" hidden="1" spans="1:26">
      <c r="A86" s="338" t="s">
        <v>612</v>
      </c>
      <c r="B86" s="339" t="s">
        <v>260</v>
      </c>
      <c r="C86" s="339" t="s">
        <v>43</v>
      </c>
      <c r="D86" s="340" t="s">
        <v>81</v>
      </c>
      <c r="E86" s="339" t="s">
        <v>374</v>
      </c>
      <c r="F86" s="341" t="s">
        <v>142</v>
      </c>
      <c r="G86" s="340" t="s">
        <v>183</v>
      </c>
      <c r="H86" s="338" t="s">
        <v>361</v>
      </c>
      <c r="I86" s="338" t="s">
        <v>265</v>
      </c>
      <c r="J86" s="342">
        <v>20200012179</v>
      </c>
      <c r="K86" s="343" t="s">
        <v>520</v>
      </c>
      <c r="L86" s="344">
        <v>522184</v>
      </c>
      <c r="M86" s="340" t="s">
        <v>613</v>
      </c>
      <c r="N86" s="344">
        <v>125.82</v>
      </c>
      <c r="O86" s="344" t="s">
        <v>142</v>
      </c>
      <c r="P86" s="345">
        <v>125.82</v>
      </c>
      <c r="Q86" s="346" t="s">
        <v>142</v>
      </c>
      <c r="R86" s="347" t="s">
        <v>142</v>
      </c>
      <c r="S86" s="576" t="s">
        <v>364</v>
      </c>
      <c r="T86" s="576" t="s">
        <v>614</v>
      </c>
      <c r="U86" s="345">
        <f t="shared" si="8"/>
        <v>479067.89</v>
      </c>
      <c r="V86" s="345">
        <f t="shared" si="9"/>
        <v>43116.11</v>
      </c>
      <c r="W86" s="346">
        <f t="shared" si="6"/>
        <v>522184</v>
      </c>
      <c r="X86" s="346">
        <v>479067.89</v>
      </c>
      <c r="Y86" s="346">
        <f t="shared" si="7"/>
        <v>3807.57</v>
      </c>
      <c r="Z86" s="347"/>
    </row>
    <row r="87" hidden="1" spans="1:26">
      <c r="A87" s="338" t="s">
        <v>615</v>
      </c>
      <c r="B87" s="339" t="s">
        <v>260</v>
      </c>
      <c r="C87" s="339" t="s">
        <v>43</v>
      </c>
      <c r="D87" s="340" t="s">
        <v>84</v>
      </c>
      <c r="E87" s="339" t="s">
        <v>378</v>
      </c>
      <c r="F87" s="341" t="s">
        <v>142</v>
      </c>
      <c r="G87" s="340" t="s">
        <v>183</v>
      </c>
      <c r="H87" s="338" t="s">
        <v>361</v>
      </c>
      <c r="I87" s="338" t="s">
        <v>265</v>
      </c>
      <c r="J87" s="342">
        <v>20210001597</v>
      </c>
      <c r="K87" s="343" t="s">
        <v>616</v>
      </c>
      <c r="L87" s="344">
        <v>535000</v>
      </c>
      <c r="M87" s="340" t="s">
        <v>617</v>
      </c>
      <c r="N87" s="344">
        <v>126.2</v>
      </c>
      <c r="O87" s="344" t="s">
        <v>142</v>
      </c>
      <c r="P87" s="345">
        <v>126.2</v>
      </c>
      <c r="Q87" s="346" t="s">
        <v>142</v>
      </c>
      <c r="R87" s="347" t="s">
        <v>142</v>
      </c>
      <c r="S87" s="576" t="s">
        <v>364</v>
      </c>
      <c r="T87" s="576" t="s">
        <v>618</v>
      </c>
      <c r="U87" s="345">
        <f t="shared" si="8"/>
        <v>490825.69</v>
      </c>
      <c r="V87" s="345">
        <f t="shared" si="9"/>
        <v>44174.31</v>
      </c>
      <c r="W87" s="346">
        <f t="shared" si="6"/>
        <v>535000</v>
      </c>
      <c r="X87" s="346">
        <v>490825.69</v>
      </c>
      <c r="Y87" s="346">
        <f t="shared" si="7"/>
        <v>3889.27</v>
      </c>
      <c r="Z87" s="347"/>
    </row>
    <row r="88" hidden="1" spans="1:26">
      <c r="A88" s="338" t="s">
        <v>619</v>
      </c>
      <c r="B88" s="339" t="s">
        <v>260</v>
      </c>
      <c r="C88" s="339" t="s">
        <v>43</v>
      </c>
      <c r="D88" s="340" t="s">
        <v>84</v>
      </c>
      <c r="E88" s="339" t="s">
        <v>382</v>
      </c>
      <c r="F88" s="341" t="s">
        <v>142</v>
      </c>
      <c r="G88" s="340" t="s">
        <v>183</v>
      </c>
      <c r="H88" s="338" t="s">
        <v>361</v>
      </c>
      <c r="I88" s="338" t="s">
        <v>265</v>
      </c>
      <c r="J88" s="342">
        <v>20200012243</v>
      </c>
      <c r="K88" s="343" t="s">
        <v>620</v>
      </c>
      <c r="L88" s="344">
        <v>528756</v>
      </c>
      <c r="M88" s="340" t="s">
        <v>621</v>
      </c>
      <c r="N88" s="344">
        <v>125.82</v>
      </c>
      <c r="O88" s="344" t="s">
        <v>142</v>
      </c>
      <c r="P88" s="345">
        <v>125.82</v>
      </c>
      <c r="Q88" s="346" t="s">
        <v>142</v>
      </c>
      <c r="R88" s="347" t="s">
        <v>142</v>
      </c>
      <c r="S88" s="576" t="s">
        <v>364</v>
      </c>
      <c r="T88" s="576" t="s">
        <v>622</v>
      </c>
      <c r="U88" s="345">
        <f t="shared" si="8"/>
        <v>485097.25</v>
      </c>
      <c r="V88" s="345">
        <f t="shared" si="9"/>
        <v>43658.75</v>
      </c>
      <c r="W88" s="346">
        <f t="shared" si="6"/>
        <v>528756</v>
      </c>
      <c r="X88" s="346">
        <v>485097.25</v>
      </c>
      <c r="Y88" s="346">
        <f t="shared" si="7"/>
        <v>3855.49</v>
      </c>
      <c r="Z88" s="347"/>
    </row>
    <row r="89" hidden="1" spans="1:26">
      <c r="A89" s="338" t="s">
        <v>623</v>
      </c>
      <c r="B89" s="339" t="s">
        <v>260</v>
      </c>
      <c r="C89" s="339" t="s">
        <v>43</v>
      </c>
      <c r="D89" s="340" t="s">
        <v>87</v>
      </c>
      <c r="E89" s="339" t="s">
        <v>386</v>
      </c>
      <c r="F89" s="341" t="s">
        <v>142</v>
      </c>
      <c r="G89" s="340" t="s">
        <v>183</v>
      </c>
      <c r="H89" s="338" t="s">
        <v>361</v>
      </c>
      <c r="I89" s="338" t="s">
        <v>265</v>
      </c>
      <c r="J89" s="342">
        <v>20210001680</v>
      </c>
      <c r="K89" s="343" t="s">
        <v>624</v>
      </c>
      <c r="L89" s="344">
        <v>537247</v>
      </c>
      <c r="M89" s="340" t="s">
        <v>625</v>
      </c>
      <c r="N89" s="344">
        <v>126.2</v>
      </c>
      <c r="O89" s="344" t="s">
        <v>142</v>
      </c>
      <c r="P89" s="345">
        <v>126.2</v>
      </c>
      <c r="Q89" s="346" t="s">
        <v>142</v>
      </c>
      <c r="R89" s="347" t="s">
        <v>142</v>
      </c>
      <c r="S89" s="576" t="s">
        <v>364</v>
      </c>
      <c r="T89" s="576" t="s">
        <v>626</v>
      </c>
      <c r="U89" s="345">
        <f t="shared" si="8"/>
        <v>492887.16</v>
      </c>
      <c r="V89" s="345">
        <f t="shared" si="9"/>
        <v>44359.84</v>
      </c>
      <c r="W89" s="346">
        <f t="shared" si="6"/>
        <v>537247</v>
      </c>
      <c r="X89" s="346">
        <v>492887.16</v>
      </c>
      <c r="Y89" s="346">
        <f t="shared" si="7"/>
        <v>3905.6</v>
      </c>
      <c r="Z89" s="347"/>
    </row>
    <row r="90" hidden="1" spans="1:26">
      <c r="A90" s="338" t="s">
        <v>627</v>
      </c>
      <c r="B90" s="339" t="s">
        <v>260</v>
      </c>
      <c r="C90" s="339" t="s">
        <v>43</v>
      </c>
      <c r="D90" s="340" t="s">
        <v>87</v>
      </c>
      <c r="E90" s="339" t="s">
        <v>390</v>
      </c>
      <c r="F90" s="341" t="s">
        <v>142</v>
      </c>
      <c r="G90" s="340" t="s">
        <v>183</v>
      </c>
      <c r="H90" s="338" t="s">
        <v>361</v>
      </c>
      <c r="I90" s="338" t="s">
        <v>265</v>
      </c>
      <c r="J90" s="342">
        <v>20200012157</v>
      </c>
      <c r="K90" s="343" t="s">
        <v>628</v>
      </c>
      <c r="L90" s="344">
        <v>534910</v>
      </c>
      <c r="M90" s="340" t="s">
        <v>629</v>
      </c>
      <c r="N90" s="344">
        <v>125.82</v>
      </c>
      <c r="O90" s="344" t="s">
        <v>142</v>
      </c>
      <c r="P90" s="345">
        <v>125.82</v>
      </c>
      <c r="Q90" s="346" t="s">
        <v>142</v>
      </c>
      <c r="R90" s="347" t="s">
        <v>142</v>
      </c>
      <c r="S90" s="576" t="s">
        <v>364</v>
      </c>
      <c r="T90" s="576" t="s">
        <v>630</v>
      </c>
      <c r="U90" s="345">
        <f t="shared" si="8"/>
        <v>490743.12</v>
      </c>
      <c r="V90" s="345">
        <f t="shared" si="9"/>
        <v>44166.88</v>
      </c>
      <c r="W90" s="346">
        <f t="shared" si="6"/>
        <v>534910</v>
      </c>
      <c r="X90" s="346">
        <v>490743.12</v>
      </c>
      <c r="Y90" s="346">
        <f t="shared" si="7"/>
        <v>3900.36</v>
      </c>
      <c r="Z90" s="347"/>
    </row>
    <row r="91" hidden="1" spans="1:26">
      <c r="A91" s="338" t="s">
        <v>631</v>
      </c>
      <c r="B91" s="339" t="s">
        <v>260</v>
      </c>
      <c r="C91" s="339" t="s">
        <v>43</v>
      </c>
      <c r="D91" s="340" t="s">
        <v>92</v>
      </c>
      <c r="E91" s="339" t="s">
        <v>394</v>
      </c>
      <c r="F91" s="341" t="s">
        <v>142</v>
      </c>
      <c r="G91" s="340" t="s">
        <v>183</v>
      </c>
      <c r="H91" s="338" t="s">
        <v>361</v>
      </c>
      <c r="I91" s="338" t="s">
        <v>265</v>
      </c>
      <c r="J91" s="342">
        <v>20200012236</v>
      </c>
      <c r="K91" s="343" t="s">
        <v>632</v>
      </c>
      <c r="L91" s="344">
        <v>543421</v>
      </c>
      <c r="M91" s="340" t="s">
        <v>633</v>
      </c>
      <c r="N91" s="344">
        <v>126.2</v>
      </c>
      <c r="O91" s="344" t="s">
        <v>142</v>
      </c>
      <c r="P91" s="345">
        <v>126.2</v>
      </c>
      <c r="Q91" s="346" t="s">
        <v>142</v>
      </c>
      <c r="R91" s="347" t="s">
        <v>142</v>
      </c>
      <c r="S91" s="576" t="s">
        <v>634</v>
      </c>
      <c r="T91" s="576" t="s">
        <v>635</v>
      </c>
      <c r="U91" s="345">
        <f t="shared" si="8"/>
        <v>498551.38</v>
      </c>
      <c r="V91" s="345">
        <f t="shared" si="9"/>
        <v>44869.62</v>
      </c>
      <c r="W91" s="346">
        <f t="shared" si="6"/>
        <v>543421</v>
      </c>
      <c r="X91" s="346">
        <v>498551.38</v>
      </c>
      <c r="Y91" s="346">
        <f t="shared" si="7"/>
        <v>3950.49</v>
      </c>
      <c r="Z91" s="347"/>
    </row>
    <row r="92" hidden="1" spans="1:26">
      <c r="A92" s="338" t="s">
        <v>636</v>
      </c>
      <c r="B92" s="339" t="s">
        <v>260</v>
      </c>
      <c r="C92" s="339" t="s">
        <v>43</v>
      </c>
      <c r="D92" s="340" t="s">
        <v>92</v>
      </c>
      <c r="E92" s="339" t="s">
        <v>398</v>
      </c>
      <c r="F92" s="341" t="s">
        <v>142</v>
      </c>
      <c r="G92" s="340" t="s">
        <v>183</v>
      </c>
      <c r="H92" s="338" t="s">
        <v>361</v>
      </c>
      <c r="I92" s="338" t="s">
        <v>265</v>
      </c>
      <c r="J92" s="342">
        <v>20200012240</v>
      </c>
      <c r="K92" s="343" t="s">
        <v>632</v>
      </c>
      <c r="L92" s="344">
        <v>538706</v>
      </c>
      <c r="M92" s="340" t="s">
        <v>637</v>
      </c>
      <c r="N92" s="344">
        <v>125.82</v>
      </c>
      <c r="O92" s="344" t="s">
        <v>142</v>
      </c>
      <c r="P92" s="345">
        <v>125.82</v>
      </c>
      <c r="Q92" s="346" t="s">
        <v>142</v>
      </c>
      <c r="R92" s="347" t="s">
        <v>142</v>
      </c>
      <c r="S92" s="576" t="s">
        <v>364</v>
      </c>
      <c r="T92" s="576" t="s">
        <v>638</v>
      </c>
      <c r="U92" s="345">
        <f t="shared" si="8"/>
        <v>494225.69</v>
      </c>
      <c r="V92" s="345">
        <f t="shared" si="9"/>
        <v>44480.31</v>
      </c>
      <c r="W92" s="346">
        <f t="shared" si="6"/>
        <v>538706</v>
      </c>
      <c r="X92" s="346">
        <v>494225.69</v>
      </c>
      <c r="Y92" s="346">
        <f t="shared" si="7"/>
        <v>3928.04</v>
      </c>
      <c r="Z92" s="347"/>
    </row>
    <row r="93" hidden="1" spans="1:26">
      <c r="A93" s="338" t="s">
        <v>639</v>
      </c>
      <c r="B93" s="339" t="s">
        <v>260</v>
      </c>
      <c r="C93" s="339" t="s">
        <v>43</v>
      </c>
      <c r="D93" s="340" t="s">
        <v>95</v>
      </c>
      <c r="E93" s="339" t="s">
        <v>402</v>
      </c>
      <c r="F93" s="341" t="s">
        <v>142</v>
      </c>
      <c r="G93" s="340" t="s">
        <v>183</v>
      </c>
      <c r="H93" s="338" t="s">
        <v>361</v>
      </c>
      <c r="I93" s="338" t="s">
        <v>265</v>
      </c>
      <c r="J93" s="342">
        <v>20210005109</v>
      </c>
      <c r="K93" s="343" t="s">
        <v>640</v>
      </c>
      <c r="L93" s="344">
        <v>549595</v>
      </c>
      <c r="M93" s="340" t="s">
        <v>641</v>
      </c>
      <c r="N93" s="344">
        <v>126.2</v>
      </c>
      <c r="O93" s="344" t="s">
        <v>142</v>
      </c>
      <c r="P93" s="345">
        <v>126.2</v>
      </c>
      <c r="Q93" s="346" t="s">
        <v>142</v>
      </c>
      <c r="R93" s="347" t="s">
        <v>142</v>
      </c>
      <c r="S93" s="576" t="s">
        <v>364</v>
      </c>
      <c r="T93" s="576" t="s">
        <v>642</v>
      </c>
      <c r="U93" s="345">
        <f t="shared" si="8"/>
        <v>504215.6</v>
      </c>
      <c r="V93" s="345">
        <f t="shared" si="9"/>
        <v>45379.4</v>
      </c>
      <c r="W93" s="346">
        <f t="shared" si="6"/>
        <v>549595</v>
      </c>
      <c r="X93" s="346">
        <v>504215.6</v>
      </c>
      <c r="Y93" s="346">
        <f t="shared" si="7"/>
        <v>3995.37</v>
      </c>
      <c r="Z93" s="347"/>
    </row>
    <row r="94" hidden="1" spans="1:26">
      <c r="A94" s="338" t="s">
        <v>643</v>
      </c>
      <c r="B94" s="339" t="s">
        <v>260</v>
      </c>
      <c r="C94" s="339" t="s">
        <v>43</v>
      </c>
      <c r="D94" s="340" t="s">
        <v>95</v>
      </c>
      <c r="E94" s="339" t="s">
        <v>406</v>
      </c>
      <c r="F94" s="341" t="s">
        <v>142</v>
      </c>
      <c r="G94" s="340" t="s">
        <v>183</v>
      </c>
      <c r="H94" s="338" t="s">
        <v>361</v>
      </c>
      <c r="I94" s="338" t="s">
        <v>265</v>
      </c>
      <c r="J94" s="342">
        <v>20210004995</v>
      </c>
      <c r="K94" s="343" t="s">
        <v>644</v>
      </c>
      <c r="L94" s="344">
        <v>584002</v>
      </c>
      <c r="M94" s="340" t="s">
        <v>645</v>
      </c>
      <c r="N94" s="344">
        <v>125.82</v>
      </c>
      <c r="O94" s="344" t="s">
        <v>142</v>
      </c>
      <c r="P94" s="345">
        <v>125.82</v>
      </c>
      <c r="Q94" s="346" t="s">
        <v>142</v>
      </c>
      <c r="R94" s="347" t="s">
        <v>142</v>
      </c>
      <c r="S94" s="576" t="s">
        <v>364</v>
      </c>
      <c r="T94" s="576" t="s">
        <v>646</v>
      </c>
      <c r="U94" s="345">
        <f t="shared" si="8"/>
        <v>535781.65</v>
      </c>
      <c r="V94" s="345">
        <f t="shared" si="9"/>
        <v>48220.35</v>
      </c>
      <c r="W94" s="346">
        <f t="shared" si="6"/>
        <v>584002</v>
      </c>
      <c r="X94" s="346">
        <v>535781.65</v>
      </c>
      <c r="Y94" s="346">
        <f t="shared" si="7"/>
        <v>4258.32</v>
      </c>
      <c r="Z94" s="347"/>
    </row>
    <row r="95" hidden="1" spans="1:26">
      <c r="A95" s="338" t="s">
        <v>647</v>
      </c>
      <c r="B95" s="339" t="s">
        <v>260</v>
      </c>
      <c r="C95" s="339" t="s">
        <v>43</v>
      </c>
      <c r="D95" s="340" t="s">
        <v>98</v>
      </c>
      <c r="E95" s="339" t="s">
        <v>410</v>
      </c>
      <c r="F95" s="341" t="s">
        <v>142</v>
      </c>
      <c r="G95" s="340" t="s">
        <v>183</v>
      </c>
      <c r="H95" s="338" t="s">
        <v>361</v>
      </c>
      <c r="I95" s="338" t="s">
        <v>265</v>
      </c>
      <c r="J95" s="342">
        <v>20210005071</v>
      </c>
      <c r="K95" s="343" t="s">
        <v>648</v>
      </c>
      <c r="L95" s="344">
        <v>555769</v>
      </c>
      <c r="M95" s="340" t="s">
        <v>649</v>
      </c>
      <c r="N95" s="344">
        <v>126.2</v>
      </c>
      <c r="O95" s="344" t="s">
        <v>142</v>
      </c>
      <c r="P95" s="345">
        <v>126.2</v>
      </c>
      <c r="Q95" s="346" t="s">
        <v>142</v>
      </c>
      <c r="R95" s="347" t="s">
        <v>142</v>
      </c>
      <c r="S95" s="576" t="s">
        <v>364</v>
      </c>
      <c r="T95" s="576" t="s">
        <v>650</v>
      </c>
      <c r="U95" s="345">
        <f t="shared" si="8"/>
        <v>509879.82</v>
      </c>
      <c r="V95" s="345">
        <f t="shared" si="9"/>
        <v>45889.18</v>
      </c>
      <c r="W95" s="346">
        <f t="shared" si="6"/>
        <v>555769</v>
      </c>
      <c r="X95" s="346">
        <v>509879.82</v>
      </c>
      <c r="Y95" s="346">
        <f t="shared" si="7"/>
        <v>4040.25</v>
      </c>
      <c r="Z95" s="347"/>
    </row>
    <row r="96" hidden="1" spans="1:26">
      <c r="A96" s="338" t="s">
        <v>651</v>
      </c>
      <c r="B96" s="339" t="s">
        <v>260</v>
      </c>
      <c r="C96" s="339" t="s">
        <v>43</v>
      </c>
      <c r="D96" s="340" t="s">
        <v>98</v>
      </c>
      <c r="E96" s="339" t="s">
        <v>414</v>
      </c>
      <c r="F96" s="341" t="s">
        <v>142</v>
      </c>
      <c r="G96" s="340" t="s">
        <v>183</v>
      </c>
      <c r="H96" s="338" t="s">
        <v>361</v>
      </c>
      <c r="I96" s="338" t="s">
        <v>265</v>
      </c>
      <c r="J96" s="342">
        <v>20210003924</v>
      </c>
      <c r="K96" s="343" t="s">
        <v>652</v>
      </c>
      <c r="L96" s="344">
        <v>553376</v>
      </c>
      <c r="M96" s="340" t="s">
        <v>653</v>
      </c>
      <c r="N96" s="344">
        <v>125.82</v>
      </c>
      <c r="O96" s="344" t="s">
        <v>142</v>
      </c>
      <c r="P96" s="345">
        <v>125.82</v>
      </c>
      <c r="Q96" s="346" t="s">
        <v>142</v>
      </c>
      <c r="R96" s="347" t="s">
        <v>142</v>
      </c>
      <c r="S96" s="576" t="s">
        <v>364</v>
      </c>
      <c r="T96" s="576" t="s">
        <v>654</v>
      </c>
      <c r="U96" s="345">
        <f t="shared" si="8"/>
        <v>507684.4</v>
      </c>
      <c r="V96" s="345">
        <f t="shared" si="9"/>
        <v>45691.6</v>
      </c>
      <c r="W96" s="346">
        <f t="shared" si="6"/>
        <v>553376</v>
      </c>
      <c r="X96" s="346">
        <v>507684.4</v>
      </c>
      <c r="Y96" s="346">
        <f t="shared" si="7"/>
        <v>4035.01</v>
      </c>
      <c r="Z96" s="347"/>
    </row>
    <row r="97" hidden="1" spans="1:26">
      <c r="A97" s="338" t="s">
        <v>655</v>
      </c>
      <c r="B97" s="339" t="s">
        <v>260</v>
      </c>
      <c r="C97" s="339" t="s">
        <v>43</v>
      </c>
      <c r="D97" s="340" t="s">
        <v>101</v>
      </c>
      <c r="E97" s="339" t="s">
        <v>418</v>
      </c>
      <c r="F97" s="341" t="s">
        <v>142</v>
      </c>
      <c r="G97" s="340" t="s">
        <v>183</v>
      </c>
      <c r="H97" s="338" t="s">
        <v>361</v>
      </c>
      <c r="I97" s="338" t="s">
        <v>265</v>
      </c>
      <c r="J97" s="342">
        <v>20210005188</v>
      </c>
      <c r="K97" s="343" t="s">
        <v>656</v>
      </c>
      <c r="L97" s="344">
        <v>571770</v>
      </c>
      <c r="M97" s="340" t="s">
        <v>657</v>
      </c>
      <c r="N97" s="344">
        <v>126.2</v>
      </c>
      <c r="O97" s="344" t="s">
        <v>142</v>
      </c>
      <c r="P97" s="345">
        <v>126.2</v>
      </c>
      <c r="Q97" s="346" t="s">
        <v>142</v>
      </c>
      <c r="R97" s="347" t="s">
        <v>142</v>
      </c>
      <c r="S97" s="576" t="s">
        <v>364</v>
      </c>
      <c r="T97" s="576" t="s">
        <v>658</v>
      </c>
      <c r="U97" s="345">
        <f t="shared" si="8"/>
        <v>524559.63</v>
      </c>
      <c r="V97" s="345">
        <f t="shared" si="9"/>
        <v>47210.37</v>
      </c>
      <c r="W97" s="346">
        <f t="shared" si="6"/>
        <v>571770</v>
      </c>
      <c r="X97" s="346">
        <v>524559.63</v>
      </c>
      <c r="Y97" s="346">
        <f t="shared" si="7"/>
        <v>4156.57</v>
      </c>
      <c r="Z97" s="347"/>
    </row>
    <row r="98" hidden="1" spans="1:26">
      <c r="A98" s="338" t="s">
        <v>659</v>
      </c>
      <c r="B98" s="339" t="s">
        <v>260</v>
      </c>
      <c r="C98" s="339" t="s">
        <v>43</v>
      </c>
      <c r="D98" s="340" t="s">
        <v>101</v>
      </c>
      <c r="E98" s="339" t="s">
        <v>422</v>
      </c>
      <c r="F98" s="341" t="s">
        <v>142</v>
      </c>
      <c r="G98" s="340" t="s">
        <v>183</v>
      </c>
      <c r="H98" s="338" t="s">
        <v>361</v>
      </c>
      <c r="I98" s="338" t="s">
        <v>265</v>
      </c>
      <c r="J98" s="342">
        <v>20210003897</v>
      </c>
      <c r="K98" s="343" t="s">
        <v>660</v>
      </c>
      <c r="L98" s="344">
        <v>565000</v>
      </c>
      <c r="M98" s="340" t="s">
        <v>661</v>
      </c>
      <c r="N98" s="344">
        <v>125.82</v>
      </c>
      <c r="O98" s="344" t="s">
        <v>142</v>
      </c>
      <c r="P98" s="345">
        <v>125.82</v>
      </c>
      <c r="Q98" s="346" t="s">
        <v>142</v>
      </c>
      <c r="R98" s="347" t="s">
        <v>142</v>
      </c>
      <c r="S98" s="576" t="s">
        <v>364</v>
      </c>
      <c r="T98" s="576" t="s">
        <v>662</v>
      </c>
      <c r="U98" s="345">
        <f t="shared" si="8"/>
        <v>518348.62</v>
      </c>
      <c r="V98" s="345">
        <f t="shared" si="9"/>
        <v>46651.38</v>
      </c>
      <c r="W98" s="346">
        <f t="shared" si="6"/>
        <v>565000</v>
      </c>
      <c r="X98" s="346">
        <v>518348.62</v>
      </c>
      <c r="Y98" s="346">
        <f t="shared" si="7"/>
        <v>4119.76</v>
      </c>
      <c r="Z98" s="347"/>
    </row>
    <row r="99" spans="1:26">
      <c r="A99" s="338" t="s">
        <v>663</v>
      </c>
      <c r="B99" s="339" t="s">
        <v>260</v>
      </c>
      <c r="C99" s="339" t="s">
        <v>43</v>
      </c>
      <c r="D99" s="340" t="s">
        <v>450</v>
      </c>
      <c r="E99" s="339" t="s">
        <v>451</v>
      </c>
      <c r="F99" s="341" t="s">
        <v>142</v>
      </c>
      <c r="G99" s="338" t="s">
        <v>452</v>
      </c>
      <c r="H99" s="347" t="s">
        <v>453</v>
      </c>
      <c r="I99" s="338"/>
      <c r="J99" s="342" t="s">
        <v>142</v>
      </c>
      <c r="K99" s="343" t="s">
        <v>142</v>
      </c>
      <c r="L99" s="344" t="s">
        <v>142</v>
      </c>
      <c r="M99" s="340" t="s">
        <v>142</v>
      </c>
      <c r="N99" s="344">
        <v>12.73</v>
      </c>
      <c r="O99" s="354" t="s">
        <v>142</v>
      </c>
      <c r="P99" s="346">
        <v>12.73</v>
      </c>
      <c r="Q99" s="346" t="s">
        <v>142</v>
      </c>
      <c r="R99" s="347" t="s">
        <v>142</v>
      </c>
      <c r="S99" s="348" t="s">
        <v>142</v>
      </c>
      <c r="T99" s="348" t="s">
        <v>142</v>
      </c>
      <c r="U99" s="345"/>
      <c r="V99" s="345"/>
      <c r="W99" s="346">
        <f t="shared" si="6"/>
        <v>0</v>
      </c>
      <c r="X99" s="346">
        <v>0</v>
      </c>
      <c r="Y99" s="346">
        <f t="shared" si="7"/>
        <v>0</v>
      </c>
      <c r="Z99" s="347"/>
    </row>
    <row r="100" spans="1:26">
      <c r="A100" s="338" t="s">
        <v>664</v>
      </c>
      <c r="B100" s="339" t="s">
        <v>260</v>
      </c>
      <c r="C100" s="339" t="s">
        <v>43</v>
      </c>
      <c r="D100" s="340" t="s">
        <v>450</v>
      </c>
      <c r="E100" s="339" t="s">
        <v>455</v>
      </c>
      <c r="F100" s="341" t="s">
        <v>142</v>
      </c>
      <c r="G100" s="338" t="s">
        <v>452</v>
      </c>
      <c r="H100" s="347" t="s">
        <v>453</v>
      </c>
      <c r="I100" s="338"/>
      <c r="J100" s="342" t="s">
        <v>142</v>
      </c>
      <c r="K100" s="343" t="s">
        <v>142</v>
      </c>
      <c r="L100" s="344" t="s">
        <v>142</v>
      </c>
      <c r="M100" s="340" t="s">
        <v>142</v>
      </c>
      <c r="N100" s="344">
        <v>6.08</v>
      </c>
      <c r="O100" s="354" t="s">
        <v>142</v>
      </c>
      <c r="P100" s="346">
        <v>6.08</v>
      </c>
      <c r="Q100" s="346" t="s">
        <v>142</v>
      </c>
      <c r="R100" s="347" t="s">
        <v>142</v>
      </c>
      <c r="S100" s="348" t="s">
        <v>142</v>
      </c>
      <c r="T100" s="348" t="s">
        <v>142</v>
      </c>
      <c r="U100" s="345"/>
      <c r="V100" s="345"/>
      <c r="W100" s="346">
        <f t="shared" si="6"/>
        <v>0</v>
      </c>
      <c r="X100" s="346">
        <v>0</v>
      </c>
      <c r="Y100" s="346">
        <f t="shared" si="7"/>
        <v>0</v>
      </c>
      <c r="Z100" s="347"/>
    </row>
    <row r="101" spans="1:26">
      <c r="A101" s="338" t="s">
        <v>665</v>
      </c>
      <c r="B101" s="339" t="s">
        <v>260</v>
      </c>
      <c r="C101" s="339" t="s">
        <v>43</v>
      </c>
      <c r="D101" s="340" t="s">
        <v>450</v>
      </c>
      <c r="E101" s="339" t="s">
        <v>456</v>
      </c>
      <c r="F101" s="341" t="s">
        <v>142</v>
      </c>
      <c r="G101" s="338" t="s">
        <v>452</v>
      </c>
      <c r="H101" s="347" t="s">
        <v>453</v>
      </c>
      <c r="I101" s="338"/>
      <c r="J101" s="342" t="s">
        <v>142</v>
      </c>
      <c r="K101" s="343" t="s">
        <v>142</v>
      </c>
      <c r="L101" s="344" t="s">
        <v>142</v>
      </c>
      <c r="M101" s="340" t="s">
        <v>142</v>
      </c>
      <c r="N101" s="344">
        <v>6.64</v>
      </c>
      <c r="O101" s="354" t="s">
        <v>142</v>
      </c>
      <c r="P101" s="346">
        <v>6.64</v>
      </c>
      <c r="Q101" s="346" t="s">
        <v>142</v>
      </c>
      <c r="R101" s="347" t="s">
        <v>142</v>
      </c>
      <c r="S101" s="348" t="s">
        <v>142</v>
      </c>
      <c r="T101" s="348" t="s">
        <v>142</v>
      </c>
      <c r="U101" s="345"/>
      <c r="V101" s="345"/>
      <c r="W101" s="346">
        <f t="shared" si="6"/>
        <v>0</v>
      </c>
      <c r="X101" s="346">
        <v>0</v>
      </c>
      <c r="Y101" s="346">
        <f t="shared" si="7"/>
        <v>0</v>
      </c>
      <c r="Z101" s="347"/>
    </row>
    <row r="102" spans="1:26">
      <c r="A102" s="338" t="s">
        <v>666</v>
      </c>
      <c r="B102" s="339" t="s">
        <v>260</v>
      </c>
      <c r="C102" s="339" t="s">
        <v>43</v>
      </c>
      <c r="D102" s="340" t="s">
        <v>450</v>
      </c>
      <c r="E102" s="339" t="s">
        <v>458</v>
      </c>
      <c r="F102" s="341" t="s">
        <v>142</v>
      </c>
      <c r="G102" s="338" t="s">
        <v>452</v>
      </c>
      <c r="H102" s="347" t="s">
        <v>453</v>
      </c>
      <c r="I102" s="338"/>
      <c r="J102" s="342" t="s">
        <v>142</v>
      </c>
      <c r="K102" s="343" t="s">
        <v>142</v>
      </c>
      <c r="L102" s="344" t="s">
        <v>142</v>
      </c>
      <c r="M102" s="340" t="s">
        <v>142</v>
      </c>
      <c r="N102" s="344">
        <v>9.03</v>
      </c>
      <c r="O102" s="354" t="s">
        <v>142</v>
      </c>
      <c r="P102" s="346">
        <v>9.03</v>
      </c>
      <c r="Q102" s="346" t="s">
        <v>142</v>
      </c>
      <c r="R102" s="347" t="s">
        <v>142</v>
      </c>
      <c r="S102" s="348" t="s">
        <v>142</v>
      </c>
      <c r="T102" s="348" t="s">
        <v>142</v>
      </c>
      <c r="U102" s="345"/>
      <c r="V102" s="345"/>
      <c r="W102" s="346">
        <f t="shared" si="6"/>
        <v>0</v>
      </c>
      <c r="X102" s="346">
        <v>0</v>
      </c>
      <c r="Y102" s="346">
        <f t="shared" si="7"/>
        <v>0</v>
      </c>
      <c r="Z102" s="347"/>
    </row>
    <row r="103" spans="1:26">
      <c r="A103" s="338" t="s">
        <v>667</v>
      </c>
      <c r="B103" s="339" t="s">
        <v>260</v>
      </c>
      <c r="C103" s="339" t="s">
        <v>43</v>
      </c>
      <c r="D103" s="340" t="s">
        <v>450</v>
      </c>
      <c r="E103" s="339" t="s">
        <v>460</v>
      </c>
      <c r="F103" s="341" t="s">
        <v>142</v>
      </c>
      <c r="G103" s="338" t="s">
        <v>452</v>
      </c>
      <c r="H103" s="347" t="s">
        <v>453</v>
      </c>
      <c r="I103" s="338"/>
      <c r="J103" s="342" t="s">
        <v>142</v>
      </c>
      <c r="K103" s="343" t="s">
        <v>142</v>
      </c>
      <c r="L103" s="344" t="s">
        <v>142</v>
      </c>
      <c r="M103" s="340" t="s">
        <v>142</v>
      </c>
      <c r="N103" s="344">
        <v>7.33</v>
      </c>
      <c r="O103" s="354" t="s">
        <v>142</v>
      </c>
      <c r="P103" s="346">
        <v>7.33</v>
      </c>
      <c r="Q103" s="346" t="s">
        <v>142</v>
      </c>
      <c r="R103" s="347" t="s">
        <v>142</v>
      </c>
      <c r="S103" s="348" t="s">
        <v>142</v>
      </c>
      <c r="T103" s="348" t="s">
        <v>142</v>
      </c>
      <c r="U103" s="345"/>
      <c r="V103" s="345"/>
      <c r="W103" s="346">
        <f t="shared" si="6"/>
        <v>0</v>
      </c>
      <c r="X103" s="346">
        <v>0</v>
      </c>
      <c r="Y103" s="346">
        <f t="shared" si="7"/>
        <v>0</v>
      </c>
      <c r="Z103" s="347"/>
    </row>
    <row r="104" spans="1:26">
      <c r="A104" s="338" t="s">
        <v>668</v>
      </c>
      <c r="B104" s="339" t="s">
        <v>260</v>
      </c>
      <c r="C104" s="339" t="s">
        <v>43</v>
      </c>
      <c r="D104" s="340" t="s">
        <v>450</v>
      </c>
      <c r="E104" s="339" t="s">
        <v>462</v>
      </c>
      <c r="F104" s="341" t="s">
        <v>142</v>
      </c>
      <c r="G104" s="338" t="s">
        <v>452</v>
      </c>
      <c r="H104" s="347" t="s">
        <v>453</v>
      </c>
      <c r="I104" s="338"/>
      <c r="J104" s="342" t="s">
        <v>142</v>
      </c>
      <c r="K104" s="343" t="s">
        <v>142</v>
      </c>
      <c r="L104" s="344" t="s">
        <v>142</v>
      </c>
      <c r="M104" s="340" t="s">
        <v>142</v>
      </c>
      <c r="N104" s="344">
        <v>60.47</v>
      </c>
      <c r="O104" s="354" t="s">
        <v>142</v>
      </c>
      <c r="P104" s="346">
        <v>60.47</v>
      </c>
      <c r="Q104" s="346" t="s">
        <v>142</v>
      </c>
      <c r="R104" s="347" t="s">
        <v>142</v>
      </c>
      <c r="S104" s="348" t="s">
        <v>142</v>
      </c>
      <c r="T104" s="348" t="s">
        <v>142</v>
      </c>
      <c r="U104" s="345"/>
      <c r="V104" s="345"/>
      <c r="W104" s="346">
        <f t="shared" si="6"/>
        <v>0</v>
      </c>
      <c r="X104" s="346">
        <v>0</v>
      </c>
      <c r="Y104" s="346">
        <f t="shared" si="7"/>
        <v>0</v>
      </c>
      <c r="Z104" s="347"/>
    </row>
    <row r="105" spans="1:26">
      <c r="A105" s="338" t="s">
        <v>669</v>
      </c>
      <c r="B105" s="339" t="s">
        <v>260</v>
      </c>
      <c r="C105" s="339" t="s">
        <v>43</v>
      </c>
      <c r="D105" s="340" t="s">
        <v>450</v>
      </c>
      <c r="E105" s="339" t="s">
        <v>464</v>
      </c>
      <c r="F105" s="341" t="s">
        <v>142</v>
      </c>
      <c r="G105" s="338" t="s">
        <v>452</v>
      </c>
      <c r="H105" s="347" t="s">
        <v>453</v>
      </c>
      <c r="I105" s="338"/>
      <c r="J105" s="342" t="s">
        <v>142</v>
      </c>
      <c r="K105" s="343" t="s">
        <v>142</v>
      </c>
      <c r="L105" s="344" t="s">
        <v>142</v>
      </c>
      <c r="M105" s="340" t="s">
        <v>142</v>
      </c>
      <c r="N105" s="344">
        <v>7.88</v>
      </c>
      <c r="O105" s="354" t="s">
        <v>142</v>
      </c>
      <c r="P105" s="346">
        <v>7.88</v>
      </c>
      <c r="Q105" s="346" t="s">
        <v>142</v>
      </c>
      <c r="R105" s="347" t="s">
        <v>142</v>
      </c>
      <c r="S105" s="348" t="s">
        <v>142</v>
      </c>
      <c r="T105" s="348" t="s">
        <v>142</v>
      </c>
      <c r="U105" s="345"/>
      <c r="V105" s="345"/>
      <c r="W105" s="346">
        <f t="shared" si="6"/>
        <v>0</v>
      </c>
      <c r="X105" s="346">
        <v>0</v>
      </c>
      <c r="Y105" s="346">
        <f t="shared" si="7"/>
        <v>0</v>
      </c>
      <c r="Z105" s="347"/>
    </row>
    <row r="106" spans="1:26">
      <c r="A106" s="338" t="s">
        <v>670</v>
      </c>
      <c r="B106" s="339" t="s">
        <v>260</v>
      </c>
      <c r="C106" s="339" t="s">
        <v>43</v>
      </c>
      <c r="D106" s="340" t="s">
        <v>450</v>
      </c>
      <c r="E106" s="339" t="s">
        <v>466</v>
      </c>
      <c r="F106" s="341" t="s">
        <v>142</v>
      </c>
      <c r="G106" s="338" t="s">
        <v>452</v>
      </c>
      <c r="H106" s="347" t="s">
        <v>453</v>
      </c>
      <c r="I106" s="338"/>
      <c r="J106" s="342" t="s">
        <v>142</v>
      </c>
      <c r="K106" s="343" t="s">
        <v>142</v>
      </c>
      <c r="L106" s="344" t="s">
        <v>142</v>
      </c>
      <c r="M106" s="340" t="s">
        <v>142</v>
      </c>
      <c r="N106" s="344">
        <v>8.66</v>
      </c>
      <c r="O106" s="354" t="s">
        <v>142</v>
      </c>
      <c r="P106" s="346">
        <v>8.66</v>
      </c>
      <c r="Q106" s="346" t="s">
        <v>142</v>
      </c>
      <c r="R106" s="347" t="s">
        <v>142</v>
      </c>
      <c r="S106" s="348" t="s">
        <v>142</v>
      </c>
      <c r="T106" s="348" t="s">
        <v>142</v>
      </c>
      <c r="U106" s="345"/>
      <c r="V106" s="345"/>
      <c r="W106" s="346">
        <f t="shared" si="6"/>
        <v>0</v>
      </c>
      <c r="X106" s="346">
        <v>0</v>
      </c>
      <c r="Y106" s="346">
        <f t="shared" si="7"/>
        <v>0</v>
      </c>
      <c r="Z106" s="347"/>
    </row>
    <row r="107" spans="1:26">
      <c r="A107" s="338" t="s">
        <v>360</v>
      </c>
      <c r="B107" s="339" t="s">
        <v>260</v>
      </c>
      <c r="C107" s="339" t="s">
        <v>43</v>
      </c>
      <c r="D107" s="340" t="s">
        <v>450</v>
      </c>
      <c r="E107" s="339" t="s">
        <v>468</v>
      </c>
      <c r="F107" s="341" t="s">
        <v>142</v>
      </c>
      <c r="G107" s="338" t="s">
        <v>452</v>
      </c>
      <c r="H107" s="347" t="s">
        <v>453</v>
      </c>
      <c r="I107" s="338"/>
      <c r="J107" s="342" t="s">
        <v>142</v>
      </c>
      <c r="K107" s="343" t="s">
        <v>142</v>
      </c>
      <c r="L107" s="344" t="s">
        <v>142</v>
      </c>
      <c r="M107" s="340" t="s">
        <v>142</v>
      </c>
      <c r="N107" s="344">
        <v>8.66</v>
      </c>
      <c r="O107" s="354" t="s">
        <v>142</v>
      </c>
      <c r="P107" s="346">
        <v>8.66</v>
      </c>
      <c r="Q107" s="346" t="s">
        <v>142</v>
      </c>
      <c r="R107" s="347" t="s">
        <v>142</v>
      </c>
      <c r="S107" s="348" t="s">
        <v>142</v>
      </c>
      <c r="T107" s="348" t="s">
        <v>142</v>
      </c>
      <c r="U107" s="345"/>
      <c r="V107" s="345"/>
      <c r="W107" s="346">
        <f t="shared" si="6"/>
        <v>0</v>
      </c>
      <c r="X107" s="346">
        <v>0</v>
      </c>
      <c r="Y107" s="346">
        <f t="shared" si="7"/>
        <v>0</v>
      </c>
      <c r="Z107" s="347"/>
    </row>
    <row r="108" spans="1:26">
      <c r="A108" s="338" t="s">
        <v>366</v>
      </c>
      <c r="B108" s="339" t="s">
        <v>260</v>
      </c>
      <c r="C108" s="339" t="s">
        <v>43</v>
      </c>
      <c r="D108" s="340" t="s">
        <v>450</v>
      </c>
      <c r="E108" s="339" t="s">
        <v>470</v>
      </c>
      <c r="F108" s="341" t="s">
        <v>142</v>
      </c>
      <c r="G108" s="338" t="s">
        <v>452</v>
      </c>
      <c r="H108" s="347" t="s">
        <v>453</v>
      </c>
      <c r="I108" s="338"/>
      <c r="J108" s="342" t="s">
        <v>142</v>
      </c>
      <c r="K108" s="343" t="s">
        <v>142</v>
      </c>
      <c r="L108" s="344" t="s">
        <v>142</v>
      </c>
      <c r="M108" s="340" t="s">
        <v>142</v>
      </c>
      <c r="N108" s="344">
        <v>7.88</v>
      </c>
      <c r="O108" s="354" t="s">
        <v>142</v>
      </c>
      <c r="P108" s="346">
        <v>7.88</v>
      </c>
      <c r="Q108" s="346" t="s">
        <v>142</v>
      </c>
      <c r="R108" s="347" t="s">
        <v>142</v>
      </c>
      <c r="S108" s="348" t="s">
        <v>142</v>
      </c>
      <c r="T108" s="348" t="s">
        <v>142</v>
      </c>
      <c r="U108" s="345"/>
      <c r="V108" s="345"/>
      <c r="W108" s="346">
        <f t="shared" si="6"/>
        <v>0</v>
      </c>
      <c r="X108" s="346">
        <v>0</v>
      </c>
      <c r="Y108" s="346">
        <f t="shared" si="7"/>
        <v>0</v>
      </c>
      <c r="Z108" s="347"/>
    </row>
    <row r="109" spans="1:26">
      <c r="A109" s="338" t="s">
        <v>671</v>
      </c>
      <c r="B109" s="339" t="s">
        <v>260</v>
      </c>
      <c r="C109" s="339" t="s">
        <v>43</v>
      </c>
      <c r="D109" s="340" t="s">
        <v>450</v>
      </c>
      <c r="E109" s="339" t="s">
        <v>472</v>
      </c>
      <c r="F109" s="341" t="s">
        <v>142</v>
      </c>
      <c r="G109" s="338" t="s">
        <v>452</v>
      </c>
      <c r="H109" s="347" t="s">
        <v>453</v>
      </c>
      <c r="I109" s="338"/>
      <c r="J109" s="342" t="s">
        <v>142</v>
      </c>
      <c r="K109" s="343" t="s">
        <v>142</v>
      </c>
      <c r="L109" s="344" t="s">
        <v>142</v>
      </c>
      <c r="M109" s="340" t="s">
        <v>142</v>
      </c>
      <c r="N109" s="344">
        <v>60.47</v>
      </c>
      <c r="O109" s="354" t="s">
        <v>142</v>
      </c>
      <c r="P109" s="346">
        <v>60.47</v>
      </c>
      <c r="Q109" s="346" t="s">
        <v>142</v>
      </c>
      <c r="R109" s="347" t="s">
        <v>142</v>
      </c>
      <c r="S109" s="348" t="s">
        <v>142</v>
      </c>
      <c r="T109" s="348" t="s">
        <v>142</v>
      </c>
      <c r="U109" s="345"/>
      <c r="V109" s="345"/>
      <c r="W109" s="346">
        <f t="shared" si="6"/>
        <v>0</v>
      </c>
      <c r="X109" s="346">
        <v>0</v>
      </c>
      <c r="Y109" s="346">
        <f t="shared" si="7"/>
        <v>0</v>
      </c>
      <c r="Z109" s="347"/>
    </row>
    <row r="110" spans="1:26">
      <c r="A110" s="338" t="s">
        <v>672</v>
      </c>
      <c r="B110" s="339" t="s">
        <v>260</v>
      </c>
      <c r="C110" s="339" t="s">
        <v>43</v>
      </c>
      <c r="D110" s="340" t="s">
        <v>450</v>
      </c>
      <c r="E110" s="339" t="s">
        <v>474</v>
      </c>
      <c r="F110" s="341" t="s">
        <v>142</v>
      </c>
      <c r="G110" s="338" t="s">
        <v>452</v>
      </c>
      <c r="H110" s="347" t="s">
        <v>453</v>
      </c>
      <c r="I110" s="338"/>
      <c r="J110" s="342" t="s">
        <v>142</v>
      </c>
      <c r="K110" s="343" t="s">
        <v>142</v>
      </c>
      <c r="L110" s="344" t="s">
        <v>142</v>
      </c>
      <c r="M110" s="340" t="s">
        <v>142</v>
      </c>
      <c r="N110" s="344">
        <v>12.52</v>
      </c>
      <c r="O110" s="354" t="s">
        <v>142</v>
      </c>
      <c r="P110" s="346">
        <v>12.52</v>
      </c>
      <c r="Q110" s="346" t="s">
        <v>142</v>
      </c>
      <c r="R110" s="347" t="s">
        <v>142</v>
      </c>
      <c r="S110" s="348" t="s">
        <v>142</v>
      </c>
      <c r="T110" s="348" t="s">
        <v>142</v>
      </c>
      <c r="U110" s="345"/>
      <c r="V110" s="345"/>
      <c r="W110" s="346">
        <f t="shared" si="6"/>
        <v>0</v>
      </c>
      <c r="X110" s="346">
        <v>0</v>
      </c>
      <c r="Y110" s="346">
        <f t="shared" si="7"/>
        <v>0</v>
      </c>
      <c r="Z110" s="347"/>
    </row>
    <row r="111" spans="1:26">
      <c r="A111" s="338" t="s">
        <v>673</v>
      </c>
      <c r="B111" s="349" t="s">
        <v>260</v>
      </c>
      <c r="C111" s="349" t="s">
        <v>43</v>
      </c>
      <c r="D111" s="350" t="s">
        <v>450</v>
      </c>
      <c r="E111" s="349" t="s">
        <v>476</v>
      </c>
      <c r="F111" s="341" t="s">
        <v>142</v>
      </c>
      <c r="G111" s="338" t="s">
        <v>452</v>
      </c>
      <c r="H111" s="347" t="s">
        <v>453</v>
      </c>
      <c r="I111" s="338"/>
      <c r="J111" s="351" t="s">
        <v>142</v>
      </c>
      <c r="K111" s="352" t="s">
        <v>142</v>
      </c>
      <c r="L111" s="345" t="s">
        <v>142</v>
      </c>
      <c r="M111" s="350" t="s">
        <v>142</v>
      </c>
      <c r="N111" s="345">
        <v>8.01</v>
      </c>
      <c r="O111" s="346" t="s">
        <v>142</v>
      </c>
      <c r="P111" s="346">
        <v>8.01</v>
      </c>
      <c r="Q111" s="346" t="s">
        <v>142</v>
      </c>
      <c r="R111" s="347" t="s">
        <v>142</v>
      </c>
      <c r="S111" s="348" t="s">
        <v>142</v>
      </c>
      <c r="T111" s="348" t="s">
        <v>142</v>
      </c>
      <c r="U111" s="345"/>
      <c r="V111" s="345"/>
      <c r="W111" s="346">
        <f t="shared" si="6"/>
        <v>0</v>
      </c>
      <c r="X111" s="346">
        <v>0</v>
      </c>
      <c r="Y111" s="346">
        <f t="shared" si="7"/>
        <v>0</v>
      </c>
      <c r="Z111" s="347"/>
    </row>
    <row r="112" spans="1:26">
      <c r="A112" s="338" t="s">
        <v>674</v>
      </c>
      <c r="B112" s="339" t="s">
        <v>260</v>
      </c>
      <c r="C112" s="339" t="s">
        <v>43</v>
      </c>
      <c r="D112" s="340" t="s">
        <v>450</v>
      </c>
      <c r="E112" s="339" t="s">
        <v>478</v>
      </c>
      <c r="F112" s="341" t="s">
        <v>142</v>
      </c>
      <c r="G112" s="338" t="s">
        <v>452</v>
      </c>
      <c r="H112" s="347" t="s">
        <v>453</v>
      </c>
      <c r="I112" s="338"/>
      <c r="J112" s="342" t="s">
        <v>142</v>
      </c>
      <c r="K112" s="343" t="s">
        <v>142</v>
      </c>
      <c r="L112" s="344" t="s">
        <v>142</v>
      </c>
      <c r="M112" s="340" t="s">
        <v>142</v>
      </c>
      <c r="N112" s="344">
        <v>11.39</v>
      </c>
      <c r="O112" s="354" t="s">
        <v>142</v>
      </c>
      <c r="P112" s="346">
        <v>11.39</v>
      </c>
      <c r="Q112" s="346" t="s">
        <v>142</v>
      </c>
      <c r="R112" s="347" t="s">
        <v>142</v>
      </c>
      <c r="S112" s="348" t="s">
        <v>142</v>
      </c>
      <c r="T112" s="348" t="s">
        <v>142</v>
      </c>
      <c r="U112" s="345"/>
      <c r="V112" s="345"/>
      <c r="W112" s="346">
        <f t="shared" si="6"/>
        <v>0</v>
      </c>
      <c r="X112" s="346">
        <v>0</v>
      </c>
      <c r="Y112" s="346">
        <f t="shared" si="7"/>
        <v>0</v>
      </c>
      <c r="Z112" s="347"/>
    </row>
    <row r="113" spans="1:26">
      <c r="A113" s="338" t="s">
        <v>675</v>
      </c>
      <c r="B113" s="339" t="s">
        <v>260</v>
      </c>
      <c r="C113" s="339" t="s">
        <v>43</v>
      </c>
      <c r="D113" s="340" t="s">
        <v>450</v>
      </c>
      <c r="E113" s="339" t="s">
        <v>480</v>
      </c>
      <c r="F113" s="341" t="s">
        <v>142</v>
      </c>
      <c r="G113" s="338" t="s">
        <v>452</v>
      </c>
      <c r="H113" s="347" t="s">
        <v>453</v>
      </c>
      <c r="I113" s="338"/>
      <c r="J113" s="342" t="s">
        <v>142</v>
      </c>
      <c r="K113" s="343" t="s">
        <v>142</v>
      </c>
      <c r="L113" s="344" t="s">
        <v>142</v>
      </c>
      <c r="M113" s="340" t="s">
        <v>142</v>
      </c>
      <c r="N113" s="344">
        <v>10.55</v>
      </c>
      <c r="O113" s="354" t="s">
        <v>142</v>
      </c>
      <c r="P113" s="346">
        <v>10.55</v>
      </c>
      <c r="Q113" s="346" t="s">
        <v>142</v>
      </c>
      <c r="R113" s="347" t="s">
        <v>142</v>
      </c>
      <c r="S113" s="348" t="s">
        <v>142</v>
      </c>
      <c r="T113" s="348" t="s">
        <v>142</v>
      </c>
      <c r="U113" s="345"/>
      <c r="V113" s="345"/>
      <c r="W113" s="346">
        <f t="shared" si="6"/>
        <v>0</v>
      </c>
      <c r="X113" s="346">
        <v>0</v>
      </c>
      <c r="Y113" s="346">
        <f t="shared" si="7"/>
        <v>0</v>
      </c>
      <c r="Z113" s="347"/>
    </row>
    <row r="114" spans="1:26">
      <c r="A114" s="338" t="s">
        <v>676</v>
      </c>
      <c r="B114" s="349" t="s">
        <v>260</v>
      </c>
      <c r="C114" s="349" t="s">
        <v>43</v>
      </c>
      <c r="D114" s="350" t="s">
        <v>450</v>
      </c>
      <c r="E114" s="349" t="s">
        <v>482</v>
      </c>
      <c r="F114" s="341" t="s">
        <v>142</v>
      </c>
      <c r="G114" s="338" t="s">
        <v>452</v>
      </c>
      <c r="H114" s="347" t="s">
        <v>453</v>
      </c>
      <c r="I114" s="338"/>
      <c r="J114" s="351" t="s">
        <v>142</v>
      </c>
      <c r="K114" s="352" t="s">
        <v>142</v>
      </c>
      <c r="L114" s="345" t="s">
        <v>142</v>
      </c>
      <c r="M114" s="350" t="s">
        <v>142</v>
      </c>
      <c r="N114" s="345">
        <v>6.08</v>
      </c>
      <c r="O114" s="346" t="s">
        <v>142</v>
      </c>
      <c r="P114" s="346">
        <v>6.08</v>
      </c>
      <c r="Q114" s="346" t="s">
        <v>142</v>
      </c>
      <c r="R114" s="347" t="s">
        <v>142</v>
      </c>
      <c r="S114" s="348" t="s">
        <v>142</v>
      </c>
      <c r="T114" s="348" t="s">
        <v>142</v>
      </c>
      <c r="U114" s="345"/>
      <c r="V114" s="345"/>
      <c r="W114" s="346">
        <f t="shared" si="6"/>
        <v>0</v>
      </c>
      <c r="X114" s="346">
        <v>0</v>
      </c>
      <c r="Y114" s="346">
        <f t="shared" si="7"/>
        <v>0</v>
      </c>
      <c r="Z114" s="347"/>
    </row>
    <row r="115" spans="1:26">
      <c r="A115" s="338" t="s">
        <v>677</v>
      </c>
      <c r="B115" s="339" t="s">
        <v>260</v>
      </c>
      <c r="C115" s="339" t="s">
        <v>81</v>
      </c>
      <c r="D115" s="340" t="s">
        <v>43</v>
      </c>
      <c r="E115" s="339" t="s">
        <v>360</v>
      </c>
      <c r="F115" s="341" t="s">
        <v>142</v>
      </c>
      <c r="G115" s="338" t="s">
        <v>183</v>
      </c>
      <c r="H115" s="347" t="s">
        <v>453</v>
      </c>
      <c r="I115" s="338"/>
      <c r="J115" s="342" t="s">
        <v>142</v>
      </c>
      <c r="K115" s="343" t="s">
        <v>142</v>
      </c>
      <c r="L115" s="344" t="s">
        <v>142</v>
      </c>
      <c r="M115" s="340" t="s">
        <v>142</v>
      </c>
      <c r="N115" s="344">
        <v>125.76</v>
      </c>
      <c r="O115" s="344" t="s">
        <v>142</v>
      </c>
      <c r="P115" s="345">
        <v>125.76</v>
      </c>
      <c r="Q115" s="346" t="s">
        <v>142</v>
      </c>
      <c r="R115" s="347" t="s">
        <v>142</v>
      </c>
      <c r="S115" s="348" t="s">
        <v>142</v>
      </c>
      <c r="T115" s="348" t="s">
        <v>142</v>
      </c>
      <c r="U115" s="345"/>
      <c r="V115" s="345"/>
      <c r="W115" s="346">
        <f t="shared" si="6"/>
        <v>0</v>
      </c>
      <c r="X115" s="346">
        <v>0</v>
      </c>
      <c r="Y115" s="346">
        <f t="shared" si="7"/>
        <v>0</v>
      </c>
      <c r="Z115" s="347"/>
    </row>
    <row r="116" hidden="1" spans="1:26">
      <c r="A116" s="338" t="s">
        <v>678</v>
      </c>
      <c r="B116" s="339" t="s">
        <v>260</v>
      </c>
      <c r="C116" s="339" t="s">
        <v>81</v>
      </c>
      <c r="D116" s="340" t="s">
        <v>43</v>
      </c>
      <c r="E116" s="339" t="s">
        <v>366</v>
      </c>
      <c r="F116" s="341" t="s">
        <v>142</v>
      </c>
      <c r="G116" s="340" t="s">
        <v>183</v>
      </c>
      <c r="H116" s="338" t="s">
        <v>361</v>
      </c>
      <c r="I116" s="338" t="s">
        <v>265</v>
      </c>
      <c r="J116" s="342">
        <v>20230007855</v>
      </c>
      <c r="K116" s="343" t="s">
        <v>679</v>
      </c>
      <c r="L116" s="344">
        <v>954048</v>
      </c>
      <c r="M116" s="340" t="s">
        <v>680</v>
      </c>
      <c r="N116" s="344">
        <v>126.16</v>
      </c>
      <c r="O116" s="344" t="s">
        <v>142</v>
      </c>
      <c r="P116" s="345">
        <v>126.16</v>
      </c>
      <c r="Q116" s="346" t="s">
        <v>142</v>
      </c>
      <c r="R116" s="347" t="s">
        <v>142</v>
      </c>
      <c r="S116" s="576" t="s">
        <v>364</v>
      </c>
      <c r="T116" s="576" t="s">
        <v>681</v>
      </c>
      <c r="U116" s="345">
        <f t="shared" ref="U116:U130" si="10">ROUND(L116/1.09,2)</f>
        <v>875273.39</v>
      </c>
      <c r="V116" s="345">
        <f t="shared" ref="V116:V130" si="11">ROUND(U116*0.09,2)</f>
        <v>78774.61</v>
      </c>
      <c r="W116" s="346">
        <f t="shared" si="6"/>
        <v>954048</v>
      </c>
      <c r="X116" s="346">
        <v>875273.39</v>
      </c>
      <c r="Y116" s="346">
        <f t="shared" si="7"/>
        <v>6937.8</v>
      </c>
      <c r="Z116" s="347"/>
    </row>
    <row r="117" hidden="1" spans="1:26">
      <c r="A117" s="338" t="s">
        <v>682</v>
      </c>
      <c r="B117" s="339" t="s">
        <v>260</v>
      </c>
      <c r="C117" s="339" t="s">
        <v>81</v>
      </c>
      <c r="D117" s="340" t="s">
        <v>81</v>
      </c>
      <c r="E117" s="339" t="s">
        <v>370</v>
      </c>
      <c r="F117" s="341" t="s">
        <v>142</v>
      </c>
      <c r="G117" s="340" t="s">
        <v>183</v>
      </c>
      <c r="H117" s="338" t="s">
        <v>361</v>
      </c>
      <c r="I117" s="338" t="s">
        <v>265</v>
      </c>
      <c r="J117" s="342">
        <v>20210004881</v>
      </c>
      <c r="K117" s="343" t="s">
        <v>528</v>
      </c>
      <c r="L117" s="344">
        <v>532000</v>
      </c>
      <c r="M117" s="340" t="s">
        <v>683</v>
      </c>
      <c r="N117" s="344">
        <v>125.76</v>
      </c>
      <c r="O117" s="344" t="s">
        <v>142</v>
      </c>
      <c r="P117" s="345">
        <v>125.76</v>
      </c>
      <c r="Q117" s="346" t="s">
        <v>142</v>
      </c>
      <c r="R117" s="347" t="s">
        <v>142</v>
      </c>
      <c r="S117" s="576" t="s">
        <v>364</v>
      </c>
      <c r="T117" s="576" t="s">
        <v>684</v>
      </c>
      <c r="U117" s="345">
        <f t="shared" si="10"/>
        <v>488073.39</v>
      </c>
      <c r="V117" s="345">
        <f t="shared" si="11"/>
        <v>43926.61</v>
      </c>
      <c r="W117" s="346">
        <f t="shared" si="6"/>
        <v>532000</v>
      </c>
      <c r="X117" s="346">
        <v>488073.39</v>
      </c>
      <c r="Y117" s="346">
        <f t="shared" si="7"/>
        <v>3880.99</v>
      </c>
      <c r="Z117" s="347"/>
    </row>
    <row r="118" hidden="1" spans="1:26">
      <c r="A118" s="338" t="s">
        <v>685</v>
      </c>
      <c r="B118" s="339" t="s">
        <v>260</v>
      </c>
      <c r="C118" s="339" t="s">
        <v>81</v>
      </c>
      <c r="D118" s="340" t="s">
        <v>81</v>
      </c>
      <c r="E118" s="339" t="s">
        <v>374</v>
      </c>
      <c r="F118" s="341" t="s">
        <v>142</v>
      </c>
      <c r="G118" s="340" t="s">
        <v>183</v>
      </c>
      <c r="H118" s="338" t="s">
        <v>361</v>
      </c>
      <c r="I118" s="338" t="s">
        <v>265</v>
      </c>
      <c r="J118" s="342">
        <v>20200012398</v>
      </c>
      <c r="K118" s="343" t="s">
        <v>686</v>
      </c>
      <c r="L118" s="344">
        <v>524241</v>
      </c>
      <c r="M118" s="340" t="s">
        <v>687</v>
      </c>
      <c r="N118" s="344">
        <v>126.26</v>
      </c>
      <c r="O118" s="344" t="s">
        <v>142</v>
      </c>
      <c r="P118" s="345">
        <v>126.26</v>
      </c>
      <c r="Q118" s="346" t="s">
        <v>142</v>
      </c>
      <c r="R118" s="347" t="s">
        <v>142</v>
      </c>
      <c r="S118" s="576" t="s">
        <v>364</v>
      </c>
      <c r="T118" s="576" t="s">
        <v>688</v>
      </c>
      <c r="U118" s="345">
        <f t="shared" si="10"/>
        <v>480955.05</v>
      </c>
      <c r="V118" s="345">
        <f t="shared" si="11"/>
        <v>43285.95</v>
      </c>
      <c r="W118" s="346">
        <f t="shared" si="6"/>
        <v>524241</v>
      </c>
      <c r="X118" s="346">
        <v>480955.05</v>
      </c>
      <c r="Y118" s="346">
        <f t="shared" si="7"/>
        <v>3809.24</v>
      </c>
      <c r="Z118" s="347"/>
    </row>
    <row r="119" hidden="1" spans="1:26">
      <c r="A119" s="338" t="s">
        <v>689</v>
      </c>
      <c r="B119" s="339" t="s">
        <v>260</v>
      </c>
      <c r="C119" s="339" t="s">
        <v>81</v>
      </c>
      <c r="D119" s="340" t="s">
        <v>84</v>
      </c>
      <c r="E119" s="339" t="s">
        <v>378</v>
      </c>
      <c r="F119" s="341" t="s">
        <v>142</v>
      </c>
      <c r="G119" s="340" t="s">
        <v>183</v>
      </c>
      <c r="H119" s="338" t="s">
        <v>361</v>
      </c>
      <c r="I119" s="338" t="s">
        <v>265</v>
      </c>
      <c r="J119" s="342">
        <v>20210002369</v>
      </c>
      <c r="K119" s="343" t="s">
        <v>690</v>
      </c>
      <c r="L119" s="344">
        <v>528489</v>
      </c>
      <c r="M119" s="340" t="s">
        <v>691</v>
      </c>
      <c r="N119" s="344">
        <v>125.76</v>
      </c>
      <c r="O119" s="344" t="s">
        <v>142</v>
      </c>
      <c r="P119" s="345">
        <v>125.76</v>
      </c>
      <c r="Q119" s="346" t="s">
        <v>142</v>
      </c>
      <c r="R119" s="347" t="s">
        <v>142</v>
      </c>
      <c r="S119" s="576" t="s">
        <v>364</v>
      </c>
      <c r="T119" s="576" t="s">
        <v>692</v>
      </c>
      <c r="U119" s="345">
        <f t="shared" si="10"/>
        <v>484852.29</v>
      </c>
      <c r="V119" s="345">
        <f t="shared" si="11"/>
        <v>43636.71</v>
      </c>
      <c r="W119" s="346">
        <f t="shared" si="6"/>
        <v>528489</v>
      </c>
      <c r="X119" s="346">
        <v>484852.29</v>
      </c>
      <c r="Y119" s="346">
        <f t="shared" si="7"/>
        <v>3855.38</v>
      </c>
      <c r="Z119" s="347"/>
    </row>
    <row r="120" hidden="1" spans="1:26">
      <c r="A120" s="338" t="s">
        <v>693</v>
      </c>
      <c r="B120" s="339" t="s">
        <v>260</v>
      </c>
      <c r="C120" s="339" t="s">
        <v>81</v>
      </c>
      <c r="D120" s="340" t="s">
        <v>84</v>
      </c>
      <c r="E120" s="339" t="s">
        <v>382</v>
      </c>
      <c r="F120" s="341" t="s">
        <v>142</v>
      </c>
      <c r="G120" s="340" t="s">
        <v>183</v>
      </c>
      <c r="H120" s="338" t="s">
        <v>361</v>
      </c>
      <c r="I120" s="338" t="s">
        <v>265</v>
      </c>
      <c r="J120" s="342">
        <v>20210000729</v>
      </c>
      <c r="K120" s="343" t="s">
        <v>694</v>
      </c>
      <c r="L120" s="344">
        <v>530836</v>
      </c>
      <c r="M120" s="340" t="s">
        <v>695</v>
      </c>
      <c r="N120" s="344">
        <v>126.26</v>
      </c>
      <c r="O120" s="344" t="s">
        <v>142</v>
      </c>
      <c r="P120" s="345">
        <v>126.26</v>
      </c>
      <c r="Q120" s="346" t="s">
        <v>142</v>
      </c>
      <c r="R120" s="347" t="s">
        <v>142</v>
      </c>
      <c r="S120" s="576" t="s">
        <v>364</v>
      </c>
      <c r="T120" s="576" t="s">
        <v>696</v>
      </c>
      <c r="U120" s="345">
        <f t="shared" si="10"/>
        <v>487005.5</v>
      </c>
      <c r="V120" s="345">
        <f t="shared" si="11"/>
        <v>43830.5</v>
      </c>
      <c r="W120" s="346">
        <f t="shared" si="6"/>
        <v>530836</v>
      </c>
      <c r="X120" s="346">
        <v>487005.5</v>
      </c>
      <c r="Y120" s="346">
        <f t="shared" si="7"/>
        <v>3857.16</v>
      </c>
      <c r="Z120" s="347"/>
    </row>
    <row r="121" hidden="1" spans="1:26">
      <c r="A121" s="338" t="s">
        <v>697</v>
      </c>
      <c r="B121" s="339" t="s">
        <v>260</v>
      </c>
      <c r="C121" s="339" t="s">
        <v>81</v>
      </c>
      <c r="D121" s="340" t="s">
        <v>87</v>
      </c>
      <c r="E121" s="339" t="s">
        <v>386</v>
      </c>
      <c r="F121" s="341" t="s">
        <v>142</v>
      </c>
      <c r="G121" s="340" t="s">
        <v>183</v>
      </c>
      <c r="H121" s="338" t="s">
        <v>361</v>
      </c>
      <c r="I121" s="338" t="s">
        <v>265</v>
      </c>
      <c r="J121" s="342">
        <v>20210001599</v>
      </c>
      <c r="K121" s="343" t="s">
        <v>616</v>
      </c>
      <c r="L121" s="344">
        <v>535920</v>
      </c>
      <c r="M121" s="340" t="s">
        <v>698</v>
      </c>
      <c r="N121" s="344">
        <v>125.76</v>
      </c>
      <c r="O121" s="344" t="s">
        <v>142</v>
      </c>
      <c r="P121" s="345">
        <v>125.76</v>
      </c>
      <c r="Q121" s="346" t="s">
        <v>142</v>
      </c>
      <c r="R121" s="347" t="s">
        <v>142</v>
      </c>
      <c r="S121" s="576" t="s">
        <v>364</v>
      </c>
      <c r="T121" s="576" t="s">
        <v>699</v>
      </c>
      <c r="U121" s="345">
        <f t="shared" si="10"/>
        <v>491669.72</v>
      </c>
      <c r="V121" s="345">
        <f t="shared" si="11"/>
        <v>44250.27</v>
      </c>
      <c r="W121" s="346">
        <f t="shared" si="6"/>
        <v>535919.99</v>
      </c>
      <c r="X121" s="346">
        <v>491669.72</v>
      </c>
      <c r="Y121" s="346">
        <f t="shared" si="7"/>
        <v>3909.59</v>
      </c>
      <c r="Z121" s="347"/>
    </row>
    <row r="122" hidden="1" spans="1:26">
      <c r="A122" s="338" t="s">
        <v>700</v>
      </c>
      <c r="B122" s="339" t="s">
        <v>260</v>
      </c>
      <c r="C122" s="339" t="s">
        <v>81</v>
      </c>
      <c r="D122" s="340" t="s">
        <v>87</v>
      </c>
      <c r="E122" s="339" t="s">
        <v>390</v>
      </c>
      <c r="F122" s="341" t="s">
        <v>142</v>
      </c>
      <c r="G122" s="340" t="s">
        <v>183</v>
      </c>
      <c r="H122" s="338" t="s">
        <v>361</v>
      </c>
      <c r="I122" s="338" t="s">
        <v>265</v>
      </c>
      <c r="J122" s="342">
        <v>20200012258</v>
      </c>
      <c r="K122" s="343" t="s">
        <v>620</v>
      </c>
      <c r="L122" s="344">
        <v>537013</v>
      </c>
      <c r="M122" s="340" t="s">
        <v>701</v>
      </c>
      <c r="N122" s="344">
        <v>126.26</v>
      </c>
      <c r="O122" s="344" t="s">
        <v>142</v>
      </c>
      <c r="P122" s="345">
        <v>126.26</v>
      </c>
      <c r="Q122" s="346" t="s">
        <v>142</v>
      </c>
      <c r="R122" s="347" t="s">
        <v>142</v>
      </c>
      <c r="S122" s="576" t="s">
        <v>364</v>
      </c>
      <c r="T122" s="576" t="s">
        <v>702</v>
      </c>
      <c r="U122" s="345">
        <f t="shared" si="10"/>
        <v>492672.48</v>
      </c>
      <c r="V122" s="345">
        <f t="shared" si="11"/>
        <v>44340.52</v>
      </c>
      <c r="W122" s="346">
        <f t="shared" si="6"/>
        <v>537013</v>
      </c>
      <c r="X122" s="346">
        <v>492672.48</v>
      </c>
      <c r="Y122" s="346">
        <f t="shared" si="7"/>
        <v>3902.05</v>
      </c>
      <c r="Z122" s="347"/>
    </row>
    <row r="123" hidden="1" spans="1:26">
      <c r="A123" s="338" t="s">
        <v>703</v>
      </c>
      <c r="B123" s="339" t="s">
        <v>260</v>
      </c>
      <c r="C123" s="339" t="s">
        <v>81</v>
      </c>
      <c r="D123" s="340" t="s">
        <v>92</v>
      </c>
      <c r="E123" s="339" t="s">
        <v>394</v>
      </c>
      <c r="F123" s="341" t="s">
        <v>142</v>
      </c>
      <c r="G123" s="340" t="s">
        <v>183</v>
      </c>
      <c r="H123" s="338" t="s">
        <v>361</v>
      </c>
      <c r="I123" s="338" t="s">
        <v>265</v>
      </c>
      <c r="J123" s="342">
        <v>20210002097</v>
      </c>
      <c r="K123" s="343" t="s">
        <v>704</v>
      </c>
      <c r="L123" s="344">
        <v>553369</v>
      </c>
      <c r="M123" s="340" t="s">
        <v>705</v>
      </c>
      <c r="N123" s="344">
        <v>125.76</v>
      </c>
      <c r="O123" s="344" t="s">
        <v>142</v>
      </c>
      <c r="P123" s="345">
        <v>125.76</v>
      </c>
      <c r="Q123" s="346" t="s">
        <v>142</v>
      </c>
      <c r="R123" s="347" t="s">
        <v>142</v>
      </c>
      <c r="S123" s="576" t="s">
        <v>364</v>
      </c>
      <c r="T123" s="576" t="s">
        <v>706</v>
      </c>
      <c r="U123" s="345">
        <f t="shared" si="10"/>
        <v>507677.98</v>
      </c>
      <c r="V123" s="345">
        <f t="shared" si="11"/>
        <v>45691.02</v>
      </c>
      <c r="W123" s="346">
        <f t="shared" si="6"/>
        <v>553369</v>
      </c>
      <c r="X123" s="346">
        <v>507677.98</v>
      </c>
      <c r="Y123" s="346">
        <f t="shared" si="7"/>
        <v>4036.88</v>
      </c>
      <c r="Z123" s="347"/>
    </row>
    <row r="124" hidden="1" spans="1:26">
      <c r="A124" s="338" t="s">
        <v>707</v>
      </c>
      <c r="B124" s="339" t="s">
        <v>260</v>
      </c>
      <c r="C124" s="339" t="s">
        <v>81</v>
      </c>
      <c r="D124" s="340" t="s">
        <v>92</v>
      </c>
      <c r="E124" s="339" t="s">
        <v>398</v>
      </c>
      <c r="F124" s="341" t="s">
        <v>142</v>
      </c>
      <c r="G124" s="340" t="s">
        <v>183</v>
      </c>
      <c r="H124" s="338" t="s">
        <v>361</v>
      </c>
      <c r="I124" s="338" t="s">
        <v>265</v>
      </c>
      <c r="J124" s="342">
        <v>20210002948</v>
      </c>
      <c r="K124" s="343" t="s">
        <v>708</v>
      </c>
      <c r="L124" s="344">
        <v>543189</v>
      </c>
      <c r="M124" s="340" t="s">
        <v>709</v>
      </c>
      <c r="N124" s="344">
        <v>126.26</v>
      </c>
      <c r="O124" s="344" t="s">
        <v>142</v>
      </c>
      <c r="P124" s="345">
        <v>126.26</v>
      </c>
      <c r="Q124" s="346" t="s">
        <v>142</v>
      </c>
      <c r="R124" s="347" t="s">
        <v>142</v>
      </c>
      <c r="S124" s="576" t="s">
        <v>634</v>
      </c>
      <c r="T124" s="576" t="s">
        <v>710</v>
      </c>
      <c r="U124" s="345">
        <f t="shared" si="10"/>
        <v>498338.53</v>
      </c>
      <c r="V124" s="345">
        <f t="shared" si="11"/>
        <v>44850.47</v>
      </c>
      <c r="W124" s="346">
        <f t="shared" si="6"/>
        <v>543189</v>
      </c>
      <c r="X124" s="346">
        <v>498338.53</v>
      </c>
      <c r="Y124" s="346">
        <f t="shared" si="7"/>
        <v>3946.92</v>
      </c>
      <c r="Z124" s="347"/>
    </row>
    <row r="125" hidden="1" spans="1:26">
      <c r="A125" s="338" t="s">
        <v>711</v>
      </c>
      <c r="B125" s="339" t="s">
        <v>260</v>
      </c>
      <c r="C125" s="339" t="s">
        <v>81</v>
      </c>
      <c r="D125" s="340" t="s">
        <v>95</v>
      </c>
      <c r="E125" s="339" t="s">
        <v>402</v>
      </c>
      <c r="F125" s="341" t="s">
        <v>142</v>
      </c>
      <c r="G125" s="340" t="s">
        <v>183</v>
      </c>
      <c r="H125" s="338" t="s">
        <v>361</v>
      </c>
      <c r="I125" s="338" t="s">
        <v>265</v>
      </c>
      <c r="J125" s="342">
        <v>20210001286</v>
      </c>
      <c r="K125" s="343" t="s">
        <v>712</v>
      </c>
      <c r="L125" s="344">
        <v>546946</v>
      </c>
      <c r="M125" s="340" t="s">
        <v>713</v>
      </c>
      <c r="N125" s="344">
        <v>125.76</v>
      </c>
      <c r="O125" s="344" t="s">
        <v>142</v>
      </c>
      <c r="P125" s="345">
        <v>125.76</v>
      </c>
      <c r="Q125" s="346" t="s">
        <v>142</v>
      </c>
      <c r="R125" s="347" t="s">
        <v>142</v>
      </c>
      <c r="S125" s="576" t="s">
        <v>364</v>
      </c>
      <c r="T125" s="576" t="s">
        <v>714</v>
      </c>
      <c r="U125" s="345">
        <f t="shared" si="10"/>
        <v>501785.32</v>
      </c>
      <c r="V125" s="345">
        <f t="shared" si="11"/>
        <v>45160.68</v>
      </c>
      <c r="W125" s="346">
        <f t="shared" si="6"/>
        <v>546946</v>
      </c>
      <c r="X125" s="346">
        <v>501785.32</v>
      </c>
      <c r="Y125" s="346">
        <f t="shared" si="7"/>
        <v>3990.02</v>
      </c>
      <c r="Z125" s="347"/>
    </row>
    <row r="126" hidden="1" spans="1:26">
      <c r="A126" s="338" t="s">
        <v>715</v>
      </c>
      <c r="B126" s="349" t="s">
        <v>260</v>
      </c>
      <c r="C126" s="349" t="s">
        <v>81</v>
      </c>
      <c r="D126" s="350" t="s">
        <v>95</v>
      </c>
      <c r="E126" s="349" t="s">
        <v>406</v>
      </c>
      <c r="F126" s="341" t="s">
        <v>142</v>
      </c>
      <c r="G126" s="340" t="s">
        <v>183</v>
      </c>
      <c r="H126" s="338" t="s">
        <v>361</v>
      </c>
      <c r="I126" s="338" t="s">
        <v>265</v>
      </c>
      <c r="J126" s="351">
        <v>20210005076</v>
      </c>
      <c r="K126" s="352" t="s">
        <v>648</v>
      </c>
      <c r="L126" s="345">
        <v>549365</v>
      </c>
      <c r="M126" s="350" t="s">
        <v>716</v>
      </c>
      <c r="N126" s="345">
        <v>126.26</v>
      </c>
      <c r="O126" s="345" t="s">
        <v>142</v>
      </c>
      <c r="P126" s="345">
        <v>126.26</v>
      </c>
      <c r="Q126" s="346" t="s">
        <v>142</v>
      </c>
      <c r="R126" s="347" t="s">
        <v>142</v>
      </c>
      <c r="S126" s="576" t="s">
        <v>364</v>
      </c>
      <c r="T126" s="576" t="s">
        <v>717</v>
      </c>
      <c r="U126" s="345">
        <f t="shared" si="10"/>
        <v>504004.59</v>
      </c>
      <c r="V126" s="345">
        <f t="shared" si="11"/>
        <v>45360.41</v>
      </c>
      <c r="W126" s="346">
        <f t="shared" si="6"/>
        <v>549365</v>
      </c>
      <c r="X126" s="346">
        <v>504004.59</v>
      </c>
      <c r="Y126" s="346">
        <f t="shared" si="7"/>
        <v>3991.8</v>
      </c>
      <c r="Z126" s="347"/>
    </row>
    <row r="127" hidden="1" spans="1:26">
      <c r="A127" s="338" t="s">
        <v>718</v>
      </c>
      <c r="B127" s="339" t="s">
        <v>260</v>
      </c>
      <c r="C127" s="339" t="s">
        <v>81</v>
      </c>
      <c r="D127" s="340" t="s">
        <v>98</v>
      </c>
      <c r="E127" s="339" t="s">
        <v>410</v>
      </c>
      <c r="F127" s="341" t="s">
        <v>142</v>
      </c>
      <c r="G127" s="340" t="s">
        <v>183</v>
      </c>
      <c r="H127" s="338" t="s">
        <v>361</v>
      </c>
      <c r="I127" s="338" t="s">
        <v>265</v>
      </c>
      <c r="J127" s="342">
        <v>20210001488</v>
      </c>
      <c r="K127" s="343" t="s">
        <v>719</v>
      </c>
      <c r="L127" s="344">
        <v>553098</v>
      </c>
      <c r="M127" s="340" t="s">
        <v>720</v>
      </c>
      <c r="N127" s="344">
        <v>125.76</v>
      </c>
      <c r="O127" s="344" t="s">
        <v>142</v>
      </c>
      <c r="P127" s="345">
        <v>125.76</v>
      </c>
      <c r="Q127" s="346" t="s">
        <v>142</v>
      </c>
      <c r="R127" s="347" t="s">
        <v>142</v>
      </c>
      <c r="S127" s="576" t="s">
        <v>364</v>
      </c>
      <c r="T127" s="576" t="s">
        <v>721</v>
      </c>
      <c r="U127" s="345">
        <f t="shared" si="10"/>
        <v>507429.36</v>
      </c>
      <c r="V127" s="345">
        <f t="shared" si="11"/>
        <v>45668.64</v>
      </c>
      <c r="W127" s="346">
        <f t="shared" si="6"/>
        <v>553098</v>
      </c>
      <c r="X127" s="346">
        <v>507429.36</v>
      </c>
      <c r="Y127" s="346">
        <f t="shared" si="7"/>
        <v>4034.9</v>
      </c>
      <c r="Z127" s="347"/>
    </row>
    <row r="128" hidden="1" spans="1:26">
      <c r="A128" s="338" t="s">
        <v>722</v>
      </c>
      <c r="B128" s="339" t="s">
        <v>260</v>
      </c>
      <c r="C128" s="339" t="s">
        <v>81</v>
      </c>
      <c r="D128" s="340" t="s">
        <v>98</v>
      </c>
      <c r="E128" s="339" t="s">
        <v>414</v>
      </c>
      <c r="F128" s="341" t="s">
        <v>142</v>
      </c>
      <c r="G128" s="340" t="s">
        <v>183</v>
      </c>
      <c r="H128" s="338" t="s">
        <v>361</v>
      </c>
      <c r="I128" s="338" t="s">
        <v>265</v>
      </c>
      <c r="J128" s="342">
        <v>20210005081</v>
      </c>
      <c r="K128" s="343" t="s">
        <v>648</v>
      </c>
      <c r="L128" s="344">
        <v>555542</v>
      </c>
      <c r="M128" s="340" t="s">
        <v>723</v>
      </c>
      <c r="N128" s="344">
        <v>126.26</v>
      </c>
      <c r="O128" s="344" t="s">
        <v>142</v>
      </c>
      <c r="P128" s="345">
        <v>126.26</v>
      </c>
      <c r="Q128" s="346" t="s">
        <v>142</v>
      </c>
      <c r="R128" s="347" t="s">
        <v>142</v>
      </c>
      <c r="S128" s="576" t="s">
        <v>364</v>
      </c>
      <c r="T128" s="576" t="s">
        <v>724</v>
      </c>
      <c r="U128" s="345">
        <f t="shared" si="10"/>
        <v>509671.56</v>
      </c>
      <c r="V128" s="345">
        <f t="shared" si="11"/>
        <v>45870.44</v>
      </c>
      <c r="W128" s="346">
        <f t="shared" si="6"/>
        <v>555542</v>
      </c>
      <c r="X128" s="346">
        <v>509671.56</v>
      </c>
      <c r="Y128" s="346">
        <f t="shared" si="7"/>
        <v>4036.68</v>
      </c>
      <c r="Z128" s="347"/>
    </row>
    <row r="129" hidden="1" spans="1:26">
      <c r="A129" s="338" t="s">
        <v>725</v>
      </c>
      <c r="B129" s="339" t="s">
        <v>260</v>
      </c>
      <c r="C129" s="339" t="s">
        <v>81</v>
      </c>
      <c r="D129" s="340" t="s">
        <v>101</v>
      </c>
      <c r="E129" s="339" t="s">
        <v>418</v>
      </c>
      <c r="F129" s="341" t="s">
        <v>142</v>
      </c>
      <c r="G129" s="340" t="s">
        <v>183</v>
      </c>
      <c r="H129" s="338" t="s">
        <v>361</v>
      </c>
      <c r="I129" s="338" t="s">
        <v>265</v>
      </c>
      <c r="J129" s="342">
        <v>20210005795</v>
      </c>
      <c r="K129" s="343" t="s">
        <v>391</v>
      </c>
      <c r="L129" s="344">
        <v>570000</v>
      </c>
      <c r="M129" s="340" t="s">
        <v>726</v>
      </c>
      <c r="N129" s="344">
        <v>125.76</v>
      </c>
      <c r="O129" s="344" t="s">
        <v>142</v>
      </c>
      <c r="P129" s="345">
        <v>125.76</v>
      </c>
      <c r="Q129" s="346" t="s">
        <v>142</v>
      </c>
      <c r="R129" s="347" t="s">
        <v>142</v>
      </c>
      <c r="S129" s="576" t="s">
        <v>364</v>
      </c>
      <c r="T129" s="576" t="s">
        <v>727</v>
      </c>
      <c r="U129" s="345">
        <f t="shared" si="10"/>
        <v>522935.78</v>
      </c>
      <c r="V129" s="345">
        <f t="shared" si="11"/>
        <v>47064.22</v>
      </c>
      <c r="W129" s="346">
        <f t="shared" si="6"/>
        <v>570000</v>
      </c>
      <c r="X129" s="346">
        <v>522935.78</v>
      </c>
      <c r="Y129" s="346">
        <f t="shared" si="7"/>
        <v>4158.2</v>
      </c>
      <c r="Z129" s="347"/>
    </row>
    <row r="130" hidden="1" spans="1:26">
      <c r="A130" s="338" t="s">
        <v>728</v>
      </c>
      <c r="B130" s="339" t="s">
        <v>260</v>
      </c>
      <c r="C130" s="339" t="s">
        <v>81</v>
      </c>
      <c r="D130" s="340" t="s">
        <v>101</v>
      </c>
      <c r="E130" s="339" t="s">
        <v>422</v>
      </c>
      <c r="F130" s="341" t="s">
        <v>142</v>
      </c>
      <c r="G130" s="340" t="s">
        <v>183</v>
      </c>
      <c r="H130" s="338" t="s">
        <v>361</v>
      </c>
      <c r="I130" s="338" t="s">
        <v>265</v>
      </c>
      <c r="J130" s="342">
        <v>20210000386</v>
      </c>
      <c r="K130" s="343" t="s">
        <v>729</v>
      </c>
      <c r="L130" s="344">
        <v>538956</v>
      </c>
      <c r="M130" s="340" t="s">
        <v>730</v>
      </c>
      <c r="N130" s="344">
        <v>126.26</v>
      </c>
      <c r="O130" s="344" t="s">
        <v>142</v>
      </c>
      <c r="P130" s="345">
        <v>126.26</v>
      </c>
      <c r="Q130" s="346" t="s">
        <v>142</v>
      </c>
      <c r="R130" s="347" t="s">
        <v>142</v>
      </c>
      <c r="S130" s="576" t="s">
        <v>364</v>
      </c>
      <c r="T130" s="576" t="s">
        <v>731</v>
      </c>
      <c r="U130" s="345">
        <f t="shared" si="10"/>
        <v>494455.05</v>
      </c>
      <c r="V130" s="345">
        <f t="shared" si="11"/>
        <v>44500.95</v>
      </c>
      <c r="W130" s="346">
        <f t="shared" si="6"/>
        <v>538956</v>
      </c>
      <c r="X130" s="346">
        <v>494455.05</v>
      </c>
      <c r="Y130" s="346">
        <f t="shared" si="7"/>
        <v>3916.17</v>
      </c>
      <c r="Z130" s="347"/>
    </row>
    <row r="131" spans="1:26">
      <c r="A131" s="338" t="s">
        <v>732</v>
      </c>
      <c r="B131" s="339" t="s">
        <v>260</v>
      </c>
      <c r="C131" s="339" t="s">
        <v>81</v>
      </c>
      <c r="D131" s="340" t="s">
        <v>450</v>
      </c>
      <c r="E131" s="339" t="s">
        <v>570</v>
      </c>
      <c r="F131" s="341" t="s">
        <v>142</v>
      </c>
      <c r="G131" s="338" t="s">
        <v>452</v>
      </c>
      <c r="H131" s="347" t="s">
        <v>453</v>
      </c>
      <c r="I131" s="338"/>
      <c r="J131" s="342" t="s">
        <v>142</v>
      </c>
      <c r="K131" s="343" t="s">
        <v>142</v>
      </c>
      <c r="L131" s="344" t="s">
        <v>142</v>
      </c>
      <c r="M131" s="340" t="s">
        <v>142</v>
      </c>
      <c r="N131" s="344">
        <v>6.08</v>
      </c>
      <c r="O131" s="354" t="s">
        <v>142</v>
      </c>
      <c r="P131" s="346">
        <v>6.08</v>
      </c>
      <c r="Q131" s="346" t="s">
        <v>142</v>
      </c>
      <c r="R131" s="347" t="s">
        <v>142</v>
      </c>
      <c r="S131" s="348" t="s">
        <v>142</v>
      </c>
      <c r="T131" s="348" t="s">
        <v>142</v>
      </c>
      <c r="U131" s="345"/>
      <c r="V131" s="345"/>
      <c r="W131" s="346">
        <f t="shared" si="6"/>
        <v>0</v>
      </c>
      <c r="X131" s="346">
        <v>0</v>
      </c>
      <c r="Y131" s="346">
        <f t="shared" si="7"/>
        <v>0</v>
      </c>
      <c r="Z131" s="347"/>
    </row>
    <row r="132" spans="1:26">
      <c r="A132" s="338" t="s">
        <v>733</v>
      </c>
      <c r="B132" s="339" t="s">
        <v>260</v>
      </c>
      <c r="C132" s="339" t="s">
        <v>81</v>
      </c>
      <c r="D132" s="340" t="s">
        <v>450</v>
      </c>
      <c r="E132" s="339" t="s">
        <v>572</v>
      </c>
      <c r="F132" s="341" t="s">
        <v>142</v>
      </c>
      <c r="G132" s="338" t="s">
        <v>452</v>
      </c>
      <c r="H132" s="347" t="s">
        <v>453</v>
      </c>
      <c r="I132" s="338"/>
      <c r="J132" s="342" t="s">
        <v>142</v>
      </c>
      <c r="K132" s="343" t="s">
        <v>142</v>
      </c>
      <c r="L132" s="344" t="s">
        <v>142</v>
      </c>
      <c r="M132" s="340" t="s">
        <v>142</v>
      </c>
      <c r="N132" s="344">
        <v>10.55</v>
      </c>
      <c r="O132" s="354" t="s">
        <v>142</v>
      </c>
      <c r="P132" s="346">
        <v>10.55</v>
      </c>
      <c r="Q132" s="346" t="s">
        <v>142</v>
      </c>
      <c r="R132" s="347" t="s">
        <v>142</v>
      </c>
      <c r="S132" s="348" t="s">
        <v>142</v>
      </c>
      <c r="T132" s="348" t="s">
        <v>142</v>
      </c>
      <c r="U132" s="345"/>
      <c r="V132" s="345"/>
      <c r="W132" s="346">
        <f t="shared" si="6"/>
        <v>0</v>
      </c>
      <c r="X132" s="346">
        <v>0</v>
      </c>
      <c r="Y132" s="346">
        <f t="shared" si="7"/>
        <v>0</v>
      </c>
      <c r="Z132" s="347"/>
    </row>
    <row r="133" spans="1:26">
      <c r="A133" s="338" t="s">
        <v>734</v>
      </c>
      <c r="B133" s="339" t="s">
        <v>260</v>
      </c>
      <c r="C133" s="339" t="s">
        <v>81</v>
      </c>
      <c r="D133" s="340" t="s">
        <v>450</v>
      </c>
      <c r="E133" s="339" t="s">
        <v>574</v>
      </c>
      <c r="F133" s="341" t="s">
        <v>142</v>
      </c>
      <c r="G133" s="338" t="s">
        <v>452</v>
      </c>
      <c r="H133" s="347" t="s">
        <v>453</v>
      </c>
      <c r="I133" s="338"/>
      <c r="J133" s="342" t="s">
        <v>142</v>
      </c>
      <c r="K133" s="343" t="s">
        <v>142</v>
      </c>
      <c r="L133" s="344" t="s">
        <v>142</v>
      </c>
      <c r="M133" s="340" t="s">
        <v>142</v>
      </c>
      <c r="N133" s="344">
        <v>11.39</v>
      </c>
      <c r="O133" s="354" t="s">
        <v>142</v>
      </c>
      <c r="P133" s="346">
        <v>11.39</v>
      </c>
      <c r="Q133" s="346" t="s">
        <v>142</v>
      </c>
      <c r="R133" s="347" t="s">
        <v>142</v>
      </c>
      <c r="S133" s="348" t="s">
        <v>142</v>
      </c>
      <c r="T133" s="348" t="s">
        <v>142</v>
      </c>
      <c r="U133" s="345"/>
      <c r="V133" s="345"/>
      <c r="W133" s="346">
        <f t="shared" si="6"/>
        <v>0</v>
      </c>
      <c r="X133" s="346">
        <v>0</v>
      </c>
      <c r="Y133" s="346">
        <f t="shared" si="7"/>
        <v>0</v>
      </c>
      <c r="Z133" s="347"/>
    </row>
    <row r="134" spans="1:26">
      <c r="A134" s="338" t="s">
        <v>735</v>
      </c>
      <c r="B134" s="339" t="s">
        <v>260</v>
      </c>
      <c r="C134" s="339" t="s">
        <v>81</v>
      </c>
      <c r="D134" s="340" t="s">
        <v>450</v>
      </c>
      <c r="E134" s="339" t="s">
        <v>576</v>
      </c>
      <c r="F134" s="341" t="s">
        <v>142</v>
      </c>
      <c r="G134" s="338" t="s">
        <v>452</v>
      </c>
      <c r="H134" s="347" t="s">
        <v>453</v>
      </c>
      <c r="I134" s="338"/>
      <c r="J134" s="342" t="s">
        <v>142</v>
      </c>
      <c r="K134" s="343" t="s">
        <v>142</v>
      </c>
      <c r="L134" s="344" t="s">
        <v>142</v>
      </c>
      <c r="M134" s="340" t="s">
        <v>142</v>
      </c>
      <c r="N134" s="344">
        <v>8.01</v>
      </c>
      <c r="O134" s="354" t="s">
        <v>142</v>
      </c>
      <c r="P134" s="346">
        <v>8.01</v>
      </c>
      <c r="Q134" s="346" t="s">
        <v>142</v>
      </c>
      <c r="R134" s="347" t="s">
        <v>142</v>
      </c>
      <c r="S134" s="348" t="s">
        <v>142</v>
      </c>
      <c r="T134" s="348" t="s">
        <v>142</v>
      </c>
      <c r="U134" s="345"/>
      <c r="V134" s="345"/>
      <c r="W134" s="346">
        <f t="shared" si="6"/>
        <v>0</v>
      </c>
      <c r="X134" s="346">
        <v>0</v>
      </c>
      <c r="Y134" s="346">
        <f t="shared" si="7"/>
        <v>0</v>
      </c>
      <c r="Z134" s="347"/>
    </row>
    <row r="135" spans="1:26">
      <c r="A135" s="338" t="s">
        <v>736</v>
      </c>
      <c r="B135" s="339" t="s">
        <v>260</v>
      </c>
      <c r="C135" s="339" t="s">
        <v>81</v>
      </c>
      <c r="D135" s="340" t="s">
        <v>450</v>
      </c>
      <c r="E135" s="339" t="s">
        <v>578</v>
      </c>
      <c r="F135" s="341" t="s">
        <v>142</v>
      </c>
      <c r="G135" s="338" t="s">
        <v>452</v>
      </c>
      <c r="H135" s="347" t="s">
        <v>453</v>
      </c>
      <c r="I135" s="338"/>
      <c r="J135" s="342" t="s">
        <v>142</v>
      </c>
      <c r="K135" s="343" t="s">
        <v>142</v>
      </c>
      <c r="L135" s="344" t="s">
        <v>142</v>
      </c>
      <c r="M135" s="340" t="s">
        <v>142</v>
      </c>
      <c r="N135" s="344">
        <v>12.52</v>
      </c>
      <c r="O135" s="354" t="s">
        <v>142</v>
      </c>
      <c r="P135" s="346">
        <v>12.52</v>
      </c>
      <c r="Q135" s="346" t="s">
        <v>142</v>
      </c>
      <c r="R135" s="347" t="s">
        <v>142</v>
      </c>
      <c r="S135" s="348" t="s">
        <v>142</v>
      </c>
      <c r="T135" s="348" t="s">
        <v>142</v>
      </c>
      <c r="U135" s="345"/>
      <c r="V135" s="345"/>
      <c r="W135" s="346">
        <f t="shared" si="6"/>
        <v>0</v>
      </c>
      <c r="X135" s="346">
        <v>0</v>
      </c>
      <c r="Y135" s="346">
        <f t="shared" si="7"/>
        <v>0</v>
      </c>
      <c r="Z135" s="347"/>
    </row>
    <row r="136" spans="1:26">
      <c r="A136" s="338" t="s">
        <v>737</v>
      </c>
      <c r="B136" s="339" t="s">
        <v>260</v>
      </c>
      <c r="C136" s="339" t="s">
        <v>81</v>
      </c>
      <c r="D136" s="340" t="s">
        <v>450</v>
      </c>
      <c r="E136" s="339" t="s">
        <v>580</v>
      </c>
      <c r="F136" s="341" t="s">
        <v>142</v>
      </c>
      <c r="G136" s="338" t="s">
        <v>452</v>
      </c>
      <c r="H136" s="347" t="s">
        <v>453</v>
      </c>
      <c r="I136" s="338"/>
      <c r="J136" s="342" t="s">
        <v>142</v>
      </c>
      <c r="K136" s="343" t="s">
        <v>142</v>
      </c>
      <c r="L136" s="344" t="s">
        <v>142</v>
      </c>
      <c r="M136" s="340" t="s">
        <v>142</v>
      </c>
      <c r="N136" s="344">
        <v>60.47</v>
      </c>
      <c r="O136" s="354" t="s">
        <v>142</v>
      </c>
      <c r="P136" s="346">
        <v>60.47</v>
      </c>
      <c r="Q136" s="346" t="s">
        <v>142</v>
      </c>
      <c r="R136" s="347" t="s">
        <v>142</v>
      </c>
      <c r="S136" s="348" t="s">
        <v>142</v>
      </c>
      <c r="T136" s="348" t="s">
        <v>142</v>
      </c>
      <c r="U136" s="345"/>
      <c r="V136" s="345"/>
      <c r="W136" s="346">
        <f t="shared" ref="W136:W199" si="12">SUM(U136)+SUM(V136)</f>
        <v>0</v>
      </c>
      <c r="X136" s="346">
        <v>0</v>
      </c>
      <c r="Y136" s="346">
        <f t="shared" ref="Y136:Y199" si="13">IF(SUM(P136)=0,"",ROUND(SUM(X136)/SUM(P136),2))</f>
        <v>0</v>
      </c>
      <c r="Z136" s="347"/>
    </row>
    <row r="137" spans="1:26">
      <c r="A137" s="338" t="s">
        <v>738</v>
      </c>
      <c r="B137" s="339" t="s">
        <v>260</v>
      </c>
      <c r="C137" s="339" t="s">
        <v>81</v>
      </c>
      <c r="D137" s="340" t="s">
        <v>450</v>
      </c>
      <c r="E137" s="339" t="s">
        <v>582</v>
      </c>
      <c r="F137" s="341" t="s">
        <v>142</v>
      </c>
      <c r="G137" s="338" t="s">
        <v>452</v>
      </c>
      <c r="H137" s="347" t="s">
        <v>453</v>
      </c>
      <c r="I137" s="338"/>
      <c r="J137" s="342" t="s">
        <v>142</v>
      </c>
      <c r="K137" s="343" t="s">
        <v>142</v>
      </c>
      <c r="L137" s="344" t="s">
        <v>142</v>
      </c>
      <c r="M137" s="340" t="s">
        <v>142</v>
      </c>
      <c r="N137" s="344">
        <v>7.88</v>
      </c>
      <c r="O137" s="354" t="s">
        <v>142</v>
      </c>
      <c r="P137" s="346">
        <v>7.88</v>
      </c>
      <c r="Q137" s="346" t="s">
        <v>142</v>
      </c>
      <c r="R137" s="347" t="s">
        <v>142</v>
      </c>
      <c r="S137" s="348" t="s">
        <v>142</v>
      </c>
      <c r="T137" s="348" t="s">
        <v>142</v>
      </c>
      <c r="U137" s="345"/>
      <c r="V137" s="345"/>
      <c r="W137" s="346">
        <f t="shared" si="12"/>
        <v>0</v>
      </c>
      <c r="X137" s="346">
        <v>0</v>
      </c>
      <c r="Y137" s="346">
        <f t="shared" si="13"/>
        <v>0</v>
      </c>
      <c r="Z137" s="347"/>
    </row>
    <row r="138" spans="1:26">
      <c r="A138" s="338" t="s">
        <v>739</v>
      </c>
      <c r="B138" s="339" t="s">
        <v>260</v>
      </c>
      <c r="C138" s="339" t="s">
        <v>81</v>
      </c>
      <c r="D138" s="340" t="s">
        <v>450</v>
      </c>
      <c r="E138" s="339" t="s">
        <v>584</v>
      </c>
      <c r="F138" s="341" t="s">
        <v>142</v>
      </c>
      <c r="G138" s="338" t="s">
        <v>452</v>
      </c>
      <c r="H138" s="347" t="s">
        <v>453</v>
      </c>
      <c r="I138" s="338"/>
      <c r="J138" s="342" t="s">
        <v>142</v>
      </c>
      <c r="K138" s="343" t="s">
        <v>142</v>
      </c>
      <c r="L138" s="344" t="s">
        <v>142</v>
      </c>
      <c r="M138" s="340" t="s">
        <v>142</v>
      </c>
      <c r="N138" s="344">
        <v>8.66</v>
      </c>
      <c r="O138" s="354" t="s">
        <v>142</v>
      </c>
      <c r="P138" s="346">
        <v>8.66</v>
      </c>
      <c r="Q138" s="346" t="s">
        <v>142</v>
      </c>
      <c r="R138" s="347" t="s">
        <v>142</v>
      </c>
      <c r="S138" s="348" t="s">
        <v>142</v>
      </c>
      <c r="T138" s="348" t="s">
        <v>142</v>
      </c>
      <c r="U138" s="345"/>
      <c r="V138" s="345"/>
      <c r="W138" s="346">
        <f t="shared" si="12"/>
        <v>0</v>
      </c>
      <c r="X138" s="346">
        <v>0</v>
      </c>
      <c r="Y138" s="346">
        <f t="shared" si="13"/>
        <v>0</v>
      </c>
      <c r="Z138" s="347"/>
    </row>
    <row r="139" spans="1:26">
      <c r="A139" s="338" t="s">
        <v>740</v>
      </c>
      <c r="B139" s="339" t="s">
        <v>260</v>
      </c>
      <c r="C139" s="339" t="s">
        <v>81</v>
      </c>
      <c r="D139" s="340" t="s">
        <v>450</v>
      </c>
      <c r="E139" s="339" t="s">
        <v>586</v>
      </c>
      <c r="F139" s="341" t="s">
        <v>142</v>
      </c>
      <c r="G139" s="338" t="s">
        <v>452</v>
      </c>
      <c r="H139" s="347" t="s">
        <v>453</v>
      </c>
      <c r="I139" s="338"/>
      <c r="J139" s="342" t="s">
        <v>142</v>
      </c>
      <c r="K139" s="343" t="s">
        <v>142</v>
      </c>
      <c r="L139" s="344" t="s">
        <v>142</v>
      </c>
      <c r="M139" s="340" t="s">
        <v>142</v>
      </c>
      <c r="N139" s="344">
        <v>8.66</v>
      </c>
      <c r="O139" s="354" t="s">
        <v>142</v>
      </c>
      <c r="P139" s="346">
        <v>8.66</v>
      </c>
      <c r="Q139" s="346" t="s">
        <v>142</v>
      </c>
      <c r="R139" s="347" t="s">
        <v>142</v>
      </c>
      <c r="S139" s="348" t="s">
        <v>142</v>
      </c>
      <c r="T139" s="348" t="s">
        <v>142</v>
      </c>
      <c r="U139" s="345"/>
      <c r="V139" s="345"/>
      <c r="W139" s="346">
        <f t="shared" si="12"/>
        <v>0</v>
      </c>
      <c r="X139" s="346">
        <v>0</v>
      </c>
      <c r="Y139" s="346">
        <f t="shared" si="13"/>
        <v>0</v>
      </c>
      <c r="Z139" s="347"/>
    </row>
    <row r="140" spans="1:26">
      <c r="A140" s="338" t="s">
        <v>741</v>
      </c>
      <c r="B140" s="339" t="s">
        <v>260</v>
      </c>
      <c r="C140" s="339" t="s">
        <v>81</v>
      </c>
      <c r="D140" s="340" t="s">
        <v>450</v>
      </c>
      <c r="E140" s="339" t="s">
        <v>588</v>
      </c>
      <c r="F140" s="341" t="s">
        <v>142</v>
      </c>
      <c r="G140" s="338" t="s">
        <v>452</v>
      </c>
      <c r="H140" s="347" t="s">
        <v>453</v>
      </c>
      <c r="I140" s="338"/>
      <c r="J140" s="342" t="s">
        <v>142</v>
      </c>
      <c r="K140" s="343" t="s">
        <v>142</v>
      </c>
      <c r="L140" s="344" t="s">
        <v>142</v>
      </c>
      <c r="M140" s="340" t="s">
        <v>142</v>
      </c>
      <c r="N140" s="344">
        <v>7.88</v>
      </c>
      <c r="O140" s="354" t="s">
        <v>142</v>
      </c>
      <c r="P140" s="346">
        <v>7.88</v>
      </c>
      <c r="Q140" s="346" t="s">
        <v>142</v>
      </c>
      <c r="R140" s="347" t="s">
        <v>142</v>
      </c>
      <c r="S140" s="348" t="s">
        <v>142</v>
      </c>
      <c r="T140" s="348" t="s">
        <v>142</v>
      </c>
      <c r="U140" s="345"/>
      <c r="V140" s="345"/>
      <c r="W140" s="346">
        <f t="shared" si="12"/>
        <v>0</v>
      </c>
      <c r="X140" s="346">
        <v>0</v>
      </c>
      <c r="Y140" s="346">
        <f t="shared" si="13"/>
        <v>0</v>
      </c>
      <c r="Z140" s="347"/>
    </row>
    <row r="141" spans="1:26">
      <c r="A141" s="338" t="s">
        <v>742</v>
      </c>
      <c r="B141" s="339" t="s">
        <v>260</v>
      </c>
      <c r="C141" s="339" t="s">
        <v>81</v>
      </c>
      <c r="D141" s="340" t="s">
        <v>450</v>
      </c>
      <c r="E141" s="339" t="s">
        <v>590</v>
      </c>
      <c r="F141" s="341" t="s">
        <v>142</v>
      </c>
      <c r="G141" s="338" t="s">
        <v>452</v>
      </c>
      <c r="H141" s="347" t="s">
        <v>453</v>
      </c>
      <c r="I141" s="338"/>
      <c r="J141" s="342" t="s">
        <v>142</v>
      </c>
      <c r="K141" s="343" t="s">
        <v>142</v>
      </c>
      <c r="L141" s="344" t="s">
        <v>142</v>
      </c>
      <c r="M141" s="340" t="s">
        <v>142</v>
      </c>
      <c r="N141" s="344">
        <v>60.47</v>
      </c>
      <c r="O141" s="354" t="s">
        <v>142</v>
      </c>
      <c r="P141" s="346">
        <v>60.47</v>
      </c>
      <c r="Q141" s="346" t="s">
        <v>142</v>
      </c>
      <c r="R141" s="347" t="s">
        <v>142</v>
      </c>
      <c r="S141" s="348" t="s">
        <v>142</v>
      </c>
      <c r="T141" s="348" t="s">
        <v>142</v>
      </c>
      <c r="U141" s="345"/>
      <c r="V141" s="345"/>
      <c r="W141" s="346">
        <f t="shared" si="12"/>
        <v>0</v>
      </c>
      <c r="X141" s="346">
        <v>0</v>
      </c>
      <c r="Y141" s="346">
        <f t="shared" si="13"/>
        <v>0</v>
      </c>
      <c r="Z141" s="347"/>
    </row>
    <row r="142" spans="1:26">
      <c r="A142" s="338" t="s">
        <v>743</v>
      </c>
      <c r="B142" s="339" t="s">
        <v>260</v>
      </c>
      <c r="C142" s="339" t="s">
        <v>81</v>
      </c>
      <c r="D142" s="340" t="s">
        <v>450</v>
      </c>
      <c r="E142" s="339" t="s">
        <v>592</v>
      </c>
      <c r="F142" s="341" t="s">
        <v>142</v>
      </c>
      <c r="G142" s="338" t="s">
        <v>452</v>
      </c>
      <c r="H142" s="347" t="s">
        <v>453</v>
      </c>
      <c r="I142" s="338"/>
      <c r="J142" s="342" t="s">
        <v>142</v>
      </c>
      <c r="K142" s="343" t="s">
        <v>142</v>
      </c>
      <c r="L142" s="344" t="s">
        <v>142</v>
      </c>
      <c r="M142" s="340" t="s">
        <v>142</v>
      </c>
      <c r="N142" s="344">
        <v>7.33</v>
      </c>
      <c r="O142" s="354" t="s">
        <v>142</v>
      </c>
      <c r="P142" s="346">
        <v>7.33</v>
      </c>
      <c r="Q142" s="346" t="s">
        <v>142</v>
      </c>
      <c r="R142" s="347" t="s">
        <v>142</v>
      </c>
      <c r="S142" s="348" t="s">
        <v>142</v>
      </c>
      <c r="T142" s="348" t="s">
        <v>142</v>
      </c>
      <c r="U142" s="345"/>
      <c r="V142" s="345"/>
      <c r="W142" s="346">
        <f t="shared" si="12"/>
        <v>0</v>
      </c>
      <c r="X142" s="346">
        <v>0</v>
      </c>
      <c r="Y142" s="346">
        <f t="shared" si="13"/>
        <v>0</v>
      </c>
      <c r="Z142" s="347"/>
    </row>
    <row r="143" spans="1:26">
      <c r="A143" s="338" t="s">
        <v>744</v>
      </c>
      <c r="B143" s="339" t="s">
        <v>260</v>
      </c>
      <c r="C143" s="339" t="s">
        <v>81</v>
      </c>
      <c r="D143" s="340" t="s">
        <v>450</v>
      </c>
      <c r="E143" s="339" t="s">
        <v>594</v>
      </c>
      <c r="F143" s="341" t="s">
        <v>142</v>
      </c>
      <c r="G143" s="338" t="s">
        <v>452</v>
      </c>
      <c r="H143" s="347" t="s">
        <v>453</v>
      </c>
      <c r="I143" s="338"/>
      <c r="J143" s="342" t="s">
        <v>142</v>
      </c>
      <c r="K143" s="343" t="s">
        <v>142</v>
      </c>
      <c r="L143" s="344" t="s">
        <v>142</v>
      </c>
      <c r="M143" s="340" t="s">
        <v>142</v>
      </c>
      <c r="N143" s="344">
        <v>9.03</v>
      </c>
      <c r="O143" s="354" t="s">
        <v>142</v>
      </c>
      <c r="P143" s="346">
        <v>9.03</v>
      </c>
      <c r="Q143" s="346" t="s">
        <v>142</v>
      </c>
      <c r="R143" s="347" t="s">
        <v>142</v>
      </c>
      <c r="S143" s="348" t="s">
        <v>142</v>
      </c>
      <c r="T143" s="348" t="s">
        <v>142</v>
      </c>
      <c r="U143" s="345"/>
      <c r="V143" s="345"/>
      <c r="W143" s="346">
        <f t="shared" si="12"/>
        <v>0</v>
      </c>
      <c r="X143" s="346">
        <v>0</v>
      </c>
      <c r="Y143" s="346">
        <f t="shared" si="13"/>
        <v>0</v>
      </c>
      <c r="Z143" s="347"/>
    </row>
    <row r="144" spans="1:26">
      <c r="A144" s="338" t="s">
        <v>745</v>
      </c>
      <c r="B144" s="339" t="s">
        <v>260</v>
      </c>
      <c r="C144" s="339" t="s">
        <v>81</v>
      </c>
      <c r="D144" s="340" t="s">
        <v>450</v>
      </c>
      <c r="E144" s="339" t="s">
        <v>596</v>
      </c>
      <c r="F144" s="341" t="s">
        <v>142</v>
      </c>
      <c r="G144" s="338" t="s">
        <v>452</v>
      </c>
      <c r="H144" s="347" t="s">
        <v>453</v>
      </c>
      <c r="I144" s="338"/>
      <c r="J144" s="342" t="s">
        <v>142</v>
      </c>
      <c r="K144" s="343" t="s">
        <v>142</v>
      </c>
      <c r="L144" s="344" t="s">
        <v>142</v>
      </c>
      <c r="M144" s="340" t="s">
        <v>142</v>
      </c>
      <c r="N144" s="344">
        <v>6.64</v>
      </c>
      <c r="O144" s="354" t="s">
        <v>142</v>
      </c>
      <c r="P144" s="346">
        <v>6.64</v>
      </c>
      <c r="Q144" s="346" t="s">
        <v>142</v>
      </c>
      <c r="R144" s="347" t="s">
        <v>142</v>
      </c>
      <c r="S144" s="348" t="s">
        <v>142</v>
      </c>
      <c r="T144" s="348" t="s">
        <v>142</v>
      </c>
      <c r="U144" s="345"/>
      <c r="V144" s="345"/>
      <c r="W144" s="346">
        <f t="shared" si="12"/>
        <v>0</v>
      </c>
      <c r="X144" s="346">
        <v>0</v>
      </c>
      <c r="Y144" s="346">
        <f t="shared" si="13"/>
        <v>0</v>
      </c>
      <c r="Z144" s="347"/>
    </row>
    <row r="145" spans="1:26">
      <c r="A145" s="338" t="s">
        <v>746</v>
      </c>
      <c r="B145" s="339" t="s">
        <v>260</v>
      </c>
      <c r="C145" s="339" t="s">
        <v>81</v>
      </c>
      <c r="D145" s="340" t="s">
        <v>450</v>
      </c>
      <c r="E145" s="339" t="s">
        <v>598</v>
      </c>
      <c r="F145" s="341" t="s">
        <v>142</v>
      </c>
      <c r="G145" s="338" t="s">
        <v>452</v>
      </c>
      <c r="H145" s="347" t="s">
        <v>453</v>
      </c>
      <c r="I145" s="338"/>
      <c r="J145" s="342" t="s">
        <v>142</v>
      </c>
      <c r="K145" s="343" t="s">
        <v>142</v>
      </c>
      <c r="L145" s="344" t="s">
        <v>142</v>
      </c>
      <c r="M145" s="340" t="s">
        <v>142</v>
      </c>
      <c r="N145" s="344">
        <v>6.08</v>
      </c>
      <c r="O145" s="354" t="s">
        <v>142</v>
      </c>
      <c r="P145" s="346">
        <v>6.08</v>
      </c>
      <c r="Q145" s="346" t="s">
        <v>142</v>
      </c>
      <c r="R145" s="347" t="s">
        <v>142</v>
      </c>
      <c r="S145" s="348" t="s">
        <v>142</v>
      </c>
      <c r="T145" s="348" t="s">
        <v>142</v>
      </c>
      <c r="U145" s="345"/>
      <c r="V145" s="345"/>
      <c r="W145" s="346">
        <f t="shared" si="12"/>
        <v>0</v>
      </c>
      <c r="X145" s="346">
        <v>0</v>
      </c>
      <c r="Y145" s="346">
        <f t="shared" si="13"/>
        <v>0</v>
      </c>
      <c r="Z145" s="347"/>
    </row>
    <row r="146" spans="1:26">
      <c r="A146" s="338" t="s">
        <v>747</v>
      </c>
      <c r="B146" s="339" t="s">
        <v>260</v>
      </c>
      <c r="C146" s="339" t="s">
        <v>81</v>
      </c>
      <c r="D146" s="340" t="s">
        <v>450</v>
      </c>
      <c r="E146" s="339" t="s">
        <v>600</v>
      </c>
      <c r="F146" s="341" t="s">
        <v>142</v>
      </c>
      <c r="G146" s="338" t="s">
        <v>452</v>
      </c>
      <c r="H146" s="347" t="s">
        <v>453</v>
      </c>
      <c r="I146" s="338"/>
      <c r="J146" s="342" t="s">
        <v>142</v>
      </c>
      <c r="K146" s="343" t="s">
        <v>142</v>
      </c>
      <c r="L146" s="344" t="s">
        <v>142</v>
      </c>
      <c r="M146" s="340" t="s">
        <v>142</v>
      </c>
      <c r="N146" s="344">
        <v>12.73</v>
      </c>
      <c r="O146" s="354" t="s">
        <v>142</v>
      </c>
      <c r="P146" s="346">
        <v>12.73</v>
      </c>
      <c r="Q146" s="346" t="s">
        <v>142</v>
      </c>
      <c r="R146" s="347" t="s">
        <v>142</v>
      </c>
      <c r="S146" s="348" t="s">
        <v>142</v>
      </c>
      <c r="T146" s="348" t="s">
        <v>142</v>
      </c>
      <c r="U146" s="345"/>
      <c r="V146" s="345"/>
      <c r="W146" s="346">
        <f t="shared" si="12"/>
        <v>0</v>
      </c>
      <c r="X146" s="346">
        <v>0</v>
      </c>
      <c r="Y146" s="346">
        <f t="shared" si="13"/>
        <v>0</v>
      </c>
      <c r="Z146" s="347"/>
    </row>
    <row r="147" hidden="1" spans="1:26">
      <c r="A147" s="338" t="s">
        <v>748</v>
      </c>
      <c r="B147" s="339" t="s">
        <v>261</v>
      </c>
      <c r="C147" s="339" t="s">
        <v>43</v>
      </c>
      <c r="D147" s="340" t="s">
        <v>43</v>
      </c>
      <c r="E147" s="339" t="s">
        <v>360</v>
      </c>
      <c r="F147" s="341" t="s">
        <v>142</v>
      </c>
      <c r="G147" s="340" t="s">
        <v>183</v>
      </c>
      <c r="H147" s="338" t="s">
        <v>361</v>
      </c>
      <c r="I147" s="338" t="s">
        <v>265</v>
      </c>
      <c r="J147" s="342">
        <v>20210008377</v>
      </c>
      <c r="K147" s="343" t="s">
        <v>749</v>
      </c>
      <c r="L147" s="344">
        <v>870000</v>
      </c>
      <c r="M147" s="340" t="s">
        <v>750</v>
      </c>
      <c r="N147" s="344">
        <v>140.24</v>
      </c>
      <c r="O147" s="344" t="s">
        <v>142</v>
      </c>
      <c r="P147" s="345">
        <v>140.24</v>
      </c>
      <c r="Q147" s="346" t="s">
        <v>142</v>
      </c>
      <c r="R147" s="347" t="s">
        <v>142</v>
      </c>
      <c r="S147" s="576" t="s">
        <v>364</v>
      </c>
      <c r="T147" s="576" t="s">
        <v>751</v>
      </c>
      <c r="U147" s="345">
        <f t="shared" ref="U147:U162" si="14">ROUND(L147/1.09,2)</f>
        <v>798165.14</v>
      </c>
      <c r="V147" s="345">
        <f t="shared" ref="V147:V162" si="15">ROUND(U147*0.09,2)</f>
        <v>71834.86</v>
      </c>
      <c r="W147" s="346">
        <f t="shared" si="12"/>
        <v>870000</v>
      </c>
      <c r="X147" s="346">
        <v>798165.14</v>
      </c>
      <c r="Y147" s="346">
        <f t="shared" si="13"/>
        <v>5691.42</v>
      </c>
      <c r="Z147" s="347"/>
    </row>
    <row r="148" hidden="1" spans="1:26">
      <c r="A148" s="338" t="s">
        <v>752</v>
      </c>
      <c r="B148" s="339" t="s">
        <v>261</v>
      </c>
      <c r="C148" s="339" t="s">
        <v>43</v>
      </c>
      <c r="D148" s="340" t="s">
        <v>43</v>
      </c>
      <c r="E148" s="339" t="s">
        <v>366</v>
      </c>
      <c r="F148" s="341" t="s">
        <v>142</v>
      </c>
      <c r="G148" s="340" t="s">
        <v>183</v>
      </c>
      <c r="H148" s="338" t="s">
        <v>361</v>
      </c>
      <c r="I148" s="338" t="s">
        <v>265</v>
      </c>
      <c r="J148" s="342">
        <v>20210008286</v>
      </c>
      <c r="K148" s="343" t="s">
        <v>427</v>
      </c>
      <c r="L148" s="344">
        <v>870000</v>
      </c>
      <c r="M148" s="340" t="s">
        <v>753</v>
      </c>
      <c r="N148" s="344">
        <v>139.82</v>
      </c>
      <c r="O148" s="344" t="s">
        <v>142</v>
      </c>
      <c r="P148" s="345">
        <v>139.82</v>
      </c>
      <c r="Q148" s="346" t="s">
        <v>142</v>
      </c>
      <c r="R148" s="347" t="s">
        <v>142</v>
      </c>
      <c r="S148" s="576" t="s">
        <v>364</v>
      </c>
      <c r="T148" s="576" t="s">
        <v>754</v>
      </c>
      <c r="U148" s="345">
        <f t="shared" si="14"/>
        <v>798165.14</v>
      </c>
      <c r="V148" s="345">
        <f t="shared" si="15"/>
        <v>71834.86</v>
      </c>
      <c r="W148" s="346">
        <f t="shared" si="12"/>
        <v>870000</v>
      </c>
      <c r="X148" s="346">
        <v>798165.14</v>
      </c>
      <c r="Y148" s="346">
        <f t="shared" si="13"/>
        <v>5708.52</v>
      </c>
      <c r="Z148" s="347"/>
    </row>
    <row r="149" hidden="1" spans="1:26">
      <c r="A149" s="338" t="s">
        <v>755</v>
      </c>
      <c r="B149" s="339" t="s">
        <v>261</v>
      </c>
      <c r="C149" s="339" t="s">
        <v>43</v>
      </c>
      <c r="D149" s="340" t="s">
        <v>81</v>
      </c>
      <c r="E149" s="339" t="s">
        <v>370</v>
      </c>
      <c r="F149" s="341" t="s">
        <v>142</v>
      </c>
      <c r="G149" s="340" t="s">
        <v>183</v>
      </c>
      <c r="H149" s="338" t="s">
        <v>361</v>
      </c>
      <c r="I149" s="338" t="s">
        <v>265</v>
      </c>
      <c r="J149" s="342">
        <v>20210001904</v>
      </c>
      <c r="K149" s="343" t="s">
        <v>431</v>
      </c>
      <c r="L149" s="344">
        <v>619366</v>
      </c>
      <c r="M149" s="340" t="s">
        <v>756</v>
      </c>
      <c r="N149" s="344">
        <v>140.24</v>
      </c>
      <c r="O149" s="344" t="s">
        <v>142</v>
      </c>
      <c r="P149" s="345">
        <v>140.24</v>
      </c>
      <c r="Q149" s="346" t="s">
        <v>142</v>
      </c>
      <c r="R149" s="347" t="s">
        <v>142</v>
      </c>
      <c r="S149" s="576" t="s">
        <v>364</v>
      </c>
      <c r="T149" s="576" t="s">
        <v>757</v>
      </c>
      <c r="U149" s="345">
        <f t="shared" si="14"/>
        <v>568225.69</v>
      </c>
      <c r="V149" s="345">
        <f t="shared" si="15"/>
        <v>51140.31</v>
      </c>
      <c r="W149" s="346">
        <f t="shared" si="12"/>
        <v>619366</v>
      </c>
      <c r="X149" s="346">
        <v>568225.69</v>
      </c>
      <c r="Y149" s="346">
        <f t="shared" si="13"/>
        <v>4051.81</v>
      </c>
      <c r="Z149" s="347"/>
    </row>
    <row r="150" hidden="1" spans="1:26">
      <c r="A150" s="338" t="s">
        <v>758</v>
      </c>
      <c r="B150" s="339" t="s">
        <v>261</v>
      </c>
      <c r="C150" s="339" t="s">
        <v>43</v>
      </c>
      <c r="D150" s="340" t="s">
        <v>81</v>
      </c>
      <c r="E150" s="339" t="s">
        <v>374</v>
      </c>
      <c r="F150" s="341" t="s">
        <v>142</v>
      </c>
      <c r="G150" s="340" t="s">
        <v>183</v>
      </c>
      <c r="H150" s="338" t="s">
        <v>361</v>
      </c>
      <c r="I150" s="338" t="s">
        <v>265</v>
      </c>
      <c r="J150" s="342">
        <v>20210002745</v>
      </c>
      <c r="K150" s="343" t="s">
        <v>759</v>
      </c>
      <c r="L150" s="344">
        <v>602781</v>
      </c>
      <c r="M150" s="340" t="s">
        <v>760</v>
      </c>
      <c r="N150" s="344">
        <v>139.82</v>
      </c>
      <c r="O150" s="344" t="s">
        <v>142</v>
      </c>
      <c r="P150" s="345">
        <v>139.82</v>
      </c>
      <c r="Q150" s="346" t="s">
        <v>142</v>
      </c>
      <c r="R150" s="347" t="s">
        <v>142</v>
      </c>
      <c r="S150" s="576" t="s">
        <v>364</v>
      </c>
      <c r="T150" s="576" t="s">
        <v>761</v>
      </c>
      <c r="U150" s="345">
        <f t="shared" si="14"/>
        <v>553010.09</v>
      </c>
      <c r="V150" s="345">
        <f t="shared" si="15"/>
        <v>49770.91</v>
      </c>
      <c r="W150" s="346">
        <f t="shared" si="12"/>
        <v>602781</v>
      </c>
      <c r="X150" s="346">
        <v>553010.09</v>
      </c>
      <c r="Y150" s="346">
        <f t="shared" si="13"/>
        <v>3955.16</v>
      </c>
      <c r="Z150" s="347"/>
    </row>
    <row r="151" hidden="1" spans="1:26">
      <c r="A151" s="338" t="s">
        <v>762</v>
      </c>
      <c r="B151" s="339" t="s">
        <v>261</v>
      </c>
      <c r="C151" s="339" t="s">
        <v>43</v>
      </c>
      <c r="D151" s="340" t="s">
        <v>84</v>
      </c>
      <c r="E151" s="339" t="s">
        <v>378</v>
      </c>
      <c r="F151" s="341" t="s">
        <v>142</v>
      </c>
      <c r="G151" s="340" t="s">
        <v>183</v>
      </c>
      <c r="H151" s="338" t="s">
        <v>361</v>
      </c>
      <c r="I151" s="338" t="s">
        <v>265</v>
      </c>
      <c r="J151" s="342">
        <v>20200012101</v>
      </c>
      <c r="K151" s="343" t="s">
        <v>763</v>
      </c>
      <c r="L151" s="344">
        <v>612707</v>
      </c>
      <c r="M151" s="340" t="s">
        <v>764</v>
      </c>
      <c r="N151" s="344">
        <v>140.24</v>
      </c>
      <c r="O151" s="344" t="s">
        <v>142</v>
      </c>
      <c r="P151" s="345">
        <v>140.24</v>
      </c>
      <c r="Q151" s="346" t="s">
        <v>142</v>
      </c>
      <c r="R151" s="347" t="s">
        <v>142</v>
      </c>
      <c r="S151" s="576" t="s">
        <v>364</v>
      </c>
      <c r="T151" s="576" t="s">
        <v>765</v>
      </c>
      <c r="U151" s="345">
        <f t="shared" si="14"/>
        <v>562116.51</v>
      </c>
      <c r="V151" s="345">
        <f t="shared" si="15"/>
        <v>50590.49</v>
      </c>
      <c r="W151" s="346">
        <f t="shared" si="12"/>
        <v>612707</v>
      </c>
      <c r="X151" s="346">
        <v>562116.51</v>
      </c>
      <c r="Y151" s="346">
        <f t="shared" si="13"/>
        <v>4008.25</v>
      </c>
      <c r="Z151" s="347"/>
    </row>
    <row r="152" hidden="1" spans="1:26">
      <c r="A152" s="338" t="s">
        <v>766</v>
      </c>
      <c r="B152" s="339" t="s">
        <v>261</v>
      </c>
      <c r="C152" s="339" t="s">
        <v>43</v>
      </c>
      <c r="D152" s="340" t="s">
        <v>84</v>
      </c>
      <c r="E152" s="339" t="s">
        <v>382</v>
      </c>
      <c r="F152" s="341" t="s">
        <v>142</v>
      </c>
      <c r="G152" s="340" t="s">
        <v>183</v>
      </c>
      <c r="H152" s="338" t="s">
        <v>361</v>
      </c>
      <c r="I152" s="338" t="s">
        <v>265</v>
      </c>
      <c r="J152" s="342">
        <v>20210002369</v>
      </c>
      <c r="K152" s="343" t="s">
        <v>767</v>
      </c>
      <c r="L152" s="344">
        <v>624078</v>
      </c>
      <c r="M152" s="340" t="s">
        <v>768</v>
      </c>
      <c r="N152" s="344">
        <v>139.82</v>
      </c>
      <c r="O152" s="344" t="s">
        <v>142</v>
      </c>
      <c r="P152" s="345">
        <v>139.82</v>
      </c>
      <c r="Q152" s="346" t="s">
        <v>142</v>
      </c>
      <c r="R152" s="347" t="s">
        <v>142</v>
      </c>
      <c r="S152" s="576" t="s">
        <v>364</v>
      </c>
      <c r="T152" s="576" t="s">
        <v>769</v>
      </c>
      <c r="U152" s="345">
        <f t="shared" si="14"/>
        <v>572548.62</v>
      </c>
      <c r="V152" s="345">
        <f t="shared" si="15"/>
        <v>51529.38</v>
      </c>
      <c r="W152" s="346">
        <f t="shared" si="12"/>
        <v>624078</v>
      </c>
      <c r="X152" s="346">
        <v>572548.62</v>
      </c>
      <c r="Y152" s="346">
        <f t="shared" si="13"/>
        <v>4094.9</v>
      </c>
      <c r="Z152" s="347"/>
    </row>
    <row r="153" hidden="1" spans="1:26">
      <c r="A153" s="338" t="s">
        <v>770</v>
      </c>
      <c r="B153" s="339" t="s">
        <v>261</v>
      </c>
      <c r="C153" s="339" t="s">
        <v>43</v>
      </c>
      <c r="D153" s="340" t="s">
        <v>87</v>
      </c>
      <c r="E153" s="339" t="s">
        <v>386</v>
      </c>
      <c r="F153" s="341" t="s">
        <v>142</v>
      </c>
      <c r="G153" s="340" t="s">
        <v>183</v>
      </c>
      <c r="H153" s="338" t="s">
        <v>361</v>
      </c>
      <c r="I153" s="338" t="s">
        <v>265</v>
      </c>
      <c r="J153" s="342">
        <v>20200012254</v>
      </c>
      <c r="K153" s="343" t="s">
        <v>620</v>
      </c>
      <c r="L153" s="344">
        <v>619568</v>
      </c>
      <c r="M153" s="340" t="s">
        <v>771</v>
      </c>
      <c r="N153" s="344">
        <v>140.24</v>
      </c>
      <c r="O153" s="344" t="s">
        <v>142</v>
      </c>
      <c r="P153" s="345">
        <v>140.24</v>
      </c>
      <c r="Q153" s="346" t="s">
        <v>142</v>
      </c>
      <c r="R153" s="347" t="s">
        <v>142</v>
      </c>
      <c r="S153" s="576" t="s">
        <v>364</v>
      </c>
      <c r="T153" s="576" t="s">
        <v>772</v>
      </c>
      <c r="U153" s="345">
        <f t="shared" si="14"/>
        <v>568411.01</v>
      </c>
      <c r="V153" s="345">
        <f t="shared" si="15"/>
        <v>51156.99</v>
      </c>
      <c r="W153" s="346">
        <f t="shared" si="12"/>
        <v>619568</v>
      </c>
      <c r="X153" s="346">
        <v>568411.01</v>
      </c>
      <c r="Y153" s="346">
        <f t="shared" si="13"/>
        <v>4053.13</v>
      </c>
      <c r="Z153" s="347"/>
    </row>
    <row r="154" hidden="1" spans="1:26">
      <c r="A154" s="338" t="s">
        <v>773</v>
      </c>
      <c r="B154" s="339" t="s">
        <v>261</v>
      </c>
      <c r="C154" s="339" t="s">
        <v>43</v>
      </c>
      <c r="D154" s="340" t="s">
        <v>87</v>
      </c>
      <c r="E154" s="339" t="s">
        <v>390</v>
      </c>
      <c r="F154" s="341" t="s">
        <v>142</v>
      </c>
      <c r="G154" s="340" t="s">
        <v>183</v>
      </c>
      <c r="H154" s="338" t="s">
        <v>361</v>
      </c>
      <c r="I154" s="338" t="s">
        <v>265</v>
      </c>
      <c r="J154" s="342">
        <v>20200012207</v>
      </c>
      <c r="K154" s="343" t="s">
        <v>632</v>
      </c>
      <c r="L154" s="344">
        <v>616924</v>
      </c>
      <c r="M154" s="340" t="s">
        <v>774</v>
      </c>
      <c r="N154" s="344">
        <v>139.82</v>
      </c>
      <c r="O154" s="344" t="s">
        <v>142</v>
      </c>
      <c r="P154" s="345">
        <v>139.82</v>
      </c>
      <c r="Q154" s="346" t="s">
        <v>142</v>
      </c>
      <c r="R154" s="347" t="s">
        <v>142</v>
      </c>
      <c r="S154" s="576" t="s">
        <v>364</v>
      </c>
      <c r="T154" s="576" t="s">
        <v>775</v>
      </c>
      <c r="U154" s="345">
        <f t="shared" si="14"/>
        <v>565985.32</v>
      </c>
      <c r="V154" s="345">
        <f t="shared" si="15"/>
        <v>50938.68</v>
      </c>
      <c r="W154" s="346">
        <f t="shared" si="12"/>
        <v>616924</v>
      </c>
      <c r="X154" s="346">
        <v>565985.32</v>
      </c>
      <c r="Y154" s="346">
        <f t="shared" si="13"/>
        <v>4047.96</v>
      </c>
      <c r="Z154" s="347"/>
    </row>
    <row r="155" hidden="1" spans="1:26">
      <c r="A155" s="338" t="s">
        <v>776</v>
      </c>
      <c r="B155" s="339" t="s">
        <v>261</v>
      </c>
      <c r="C155" s="339" t="s">
        <v>43</v>
      </c>
      <c r="D155" s="340" t="s">
        <v>92</v>
      </c>
      <c r="E155" s="339" t="s">
        <v>394</v>
      </c>
      <c r="F155" s="341" t="s">
        <v>142</v>
      </c>
      <c r="G155" s="340" t="s">
        <v>183</v>
      </c>
      <c r="H155" s="338" t="s">
        <v>361</v>
      </c>
      <c r="I155" s="338" t="s">
        <v>265</v>
      </c>
      <c r="J155" s="342">
        <v>20210001671</v>
      </c>
      <c r="K155" s="343" t="s">
        <v>777</v>
      </c>
      <c r="L155" s="344">
        <v>626428</v>
      </c>
      <c r="M155" s="340" t="s">
        <v>778</v>
      </c>
      <c r="N155" s="344">
        <v>140.24</v>
      </c>
      <c r="O155" s="344" t="s">
        <v>142</v>
      </c>
      <c r="P155" s="345">
        <v>140.24</v>
      </c>
      <c r="Q155" s="346" t="s">
        <v>142</v>
      </c>
      <c r="R155" s="347" t="s">
        <v>142</v>
      </c>
      <c r="S155" s="576" t="s">
        <v>364</v>
      </c>
      <c r="T155" s="576" t="s">
        <v>779</v>
      </c>
      <c r="U155" s="345">
        <f t="shared" si="14"/>
        <v>574704.59</v>
      </c>
      <c r="V155" s="345">
        <f t="shared" si="15"/>
        <v>51723.41</v>
      </c>
      <c r="W155" s="346">
        <f t="shared" si="12"/>
        <v>626428</v>
      </c>
      <c r="X155" s="346">
        <v>574704.59</v>
      </c>
      <c r="Y155" s="346">
        <f t="shared" si="13"/>
        <v>4098.01</v>
      </c>
      <c r="Z155" s="347"/>
    </row>
    <row r="156" hidden="1" spans="1:26">
      <c r="A156" s="338" t="s">
        <v>780</v>
      </c>
      <c r="B156" s="339" t="s">
        <v>261</v>
      </c>
      <c r="C156" s="339" t="s">
        <v>43</v>
      </c>
      <c r="D156" s="340" t="s">
        <v>92</v>
      </c>
      <c r="E156" s="339" t="s">
        <v>398</v>
      </c>
      <c r="F156" s="341" t="s">
        <v>142</v>
      </c>
      <c r="G156" s="340" t="s">
        <v>183</v>
      </c>
      <c r="H156" s="338" t="s">
        <v>361</v>
      </c>
      <c r="I156" s="338" t="s">
        <v>265</v>
      </c>
      <c r="J156" s="342">
        <v>20210004412</v>
      </c>
      <c r="K156" s="343" t="s">
        <v>536</v>
      </c>
      <c r="L156" s="344">
        <v>652322</v>
      </c>
      <c r="M156" s="340" t="s">
        <v>781</v>
      </c>
      <c r="N156" s="344">
        <v>139.82</v>
      </c>
      <c r="O156" s="344" t="s">
        <v>142</v>
      </c>
      <c r="P156" s="345">
        <v>139.82</v>
      </c>
      <c r="Q156" s="346" t="s">
        <v>142</v>
      </c>
      <c r="R156" s="347" t="s">
        <v>142</v>
      </c>
      <c r="S156" s="576" t="s">
        <v>364</v>
      </c>
      <c r="T156" s="576" t="s">
        <v>782</v>
      </c>
      <c r="U156" s="345">
        <f t="shared" si="14"/>
        <v>598460.55</v>
      </c>
      <c r="V156" s="345">
        <f t="shared" si="15"/>
        <v>53861.45</v>
      </c>
      <c r="W156" s="346">
        <f t="shared" si="12"/>
        <v>652322</v>
      </c>
      <c r="X156" s="346">
        <v>598460.55</v>
      </c>
      <c r="Y156" s="346">
        <f t="shared" si="13"/>
        <v>4280.22</v>
      </c>
      <c r="Z156" s="347"/>
    </row>
    <row r="157" hidden="1" spans="1:26">
      <c r="A157" s="338" t="s">
        <v>783</v>
      </c>
      <c r="B157" s="339" t="s">
        <v>261</v>
      </c>
      <c r="C157" s="339" t="s">
        <v>43</v>
      </c>
      <c r="D157" s="340" t="s">
        <v>95</v>
      </c>
      <c r="E157" s="339" t="s">
        <v>402</v>
      </c>
      <c r="F157" s="341" t="s">
        <v>142</v>
      </c>
      <c r="G157" s="340" t="s">
        <v>183</v>
      </c>
      <c r="H157" s="338" t="s">
        <v>361</v>
      </c>
      <c r="I157" s="338" t="s">
        <v>265</v>
      </c>
      <c r="J157" s="342">
        <v>20210003562</v>
      </c>
      <c r="K157" s="343" t="s">
        <v>784</v>
      </c>
      <c r="L157" s="344">
        <v>633289</v>
      </c>
      <c r="M157" s="340" t="s">
        <v>785</v>
      </c>
      <c r="N157" s="344">
        <v>140.24</v>
      </c>
      <c r="O157" s="344" t="s">
        <v>142</v>
      </c>
      <c r="P157" s="345">
        <v>140.24</v>
      </c>
      <c r="Q157" s="346" t="s">
        <v>142</v>
      </c>
      <c r="R157" s="347" t="s">
        <v>142</v>
      </c>
      <c r="S157" s="576" t="s">
        <v>364</v>
      </c>
      <c r="T157" s="576" t="s">
        <v>786</v>
      </c>
      <c r="U157" s="345">
        <f t="shared" si="14"/>
        <v>580999.08</v>
      </c>
      <c r="V157" s="345">
        <f t="shared" si="15"/>
        <v>52289.92</v>
      </c>
      <c r="W157" s="346">
        <f t="shared" si="12"/>
        <v>633289</v>
      </c>
      <c r="X157" s="346">
        <v>580999.08</v>
      </c>
      <c r="Y157" s="346">
        <f t="shared" si="13"/>
        <v>4142.89</v>
      </c>
      <c r="Z157" s="347"/>
    </row>
    <row r="158" hidden="1" spans="1:26">
      <c r="A158" s="338" t="s">
        <v>787</v>
      </c>
      <c r="B158" s="349" t="s">
        <v>261</v>
      </c>
      <c r="C158" s="349" t="s">
        <v>43</v>
      </c>
      <c r="D158" s="350" t="s">
        <v>95</v>
      </c>
      <c r="E158" s="349" t="s">
        <v>406</v>
      </c>
      <c r="F158" s="341" t="s">
        <v>142</v>
      </c>
      <c r="G158" s="340" t="s">
        <v>183</v>
      </c>
      <c r="H158" s="338" t="s">
        <v>361</v>
      </c>
      <c r="I158" s="338" t="s">
        <v>265</v>
      </c>
      <c r="J158" s="351">
        <v>20200012217</v>
      </c>
      <c r="K158" s="352" t="s">
        <v>632</v>
      </c>
      <c r="L158" s="345">
        <v>630603</v>
      </c>
      <c r="M158" s="350" t="s">
        <v>788</v>
      </c>
      <c r="N158" s="345">
        <v>139.82</v>
      </c>
      <c r="O158" s="345" t="s">
        <v>142</v>
      </c>
      <c r="P158" s="345">
        <v>139.82</v>
      </c>
      <c r="Q158" s="346" t="s">
        <v>142</v>
      </c>
      <c r="R158" s="347" t="s">
        <v>142</v>
      </c>
      <c r="S158" s="576" t="s">
        <v>364</v>
      </c>
      <c r="T158" s="576" t="s">
        <v>789</v>
      </c>
      <c r="U158" s="345">
        <f t="shared" si="14"/>
        <v>578534.86</v>
      </c>
      <c r="V158" s="345">
        <f t="shared" si="15"/>
        <v>52068.14</v>
      </c>
      <c r="W158" s="346">
        <f t="shared" si="12"/>
        <v>630603</v>
      </c>
      <c r="X158" s="346">
        <v>578534.86</v>
      </c>
      <c r="Y158" s="346">
        <f t="shared" si="13"/>
        <v>4137.71</v>
      </c>
      <c r="Z158" s="347"/>
    </row>
    <row r="159" hidden="1" spans="1:26">
      <c r="A159" s="338" t="s">
        <v>790</v>
      </c>
      <c r="B159" s="339" t="s">
        <v>261</v>
      </c>
      <c r="C159" s="339" t="s">
        <v>43</v>
      </c>
      <c r="D159" s="340" t="s">
        <v>98</v>
      </c>
      <c r="E159" s="339" t="s">
        <v>410</v>
      </c>
      <c r="F159" s="341" t="s">
        <v>142</v>
      </c>
      <c r="G159" s="340" t="s">
        <v>183</v>
      </c>
      <c r="H159" s="338" t="s">
        <v>361</v>
      </c>
      <c r="I159" s="338" t="s">
        <v>265</v>
      </c>
      <c r="J159" s="342">
        <v>20210002292</v>
      </c>
      <c r="K159" s="343" t="s">
        <v>791</v>
      </c>
      <c r="L159" s="344">
        <v>654225</v>
      </c>
      <c r="M159" s="340" t="s">
        <v>792</v>
      </c>
      <c r="N159" s="344">
        <v>140.24</v>
      </c>
      <c r="O159" s="344" t="s">
        <v>142</v>
      </c>
      <c r="P159" s="345">
        <v>140.24</v>
      </c>
      <c r="Q159" s="346" t="s">
        <v>142</v>
      </c>
      <c r="R159" s="347" t="s">
        <v>142</v>
      </c>
      <c r="S159" s="576" t="s">
        <v>364</v>
      </c>
      <c r="T159" s="576" t="s">
        <v>793</v>
      </c>
      <c r="U159" s="345">
        <f t="shared" si="14"/>
        <v>600206.42</v>
      </c>
      <c r="V159" s="345">
        <f t="shared" si="15"/>
        <v>54018.58</v>
      </c>
      <c r="W159" s="346">
        <f t="shared" si="12"/>
        <v>654225</v>
      </c>
      <c r="X159" s="346">
        <v>600206.42</v>
      </c>
      <c r="Y159" s="346">
        <f t="shared" si="13"/>
        <v>4279.85</v>
      </c>
      <c r="Z159" s="347"/>
    </row>
    <row r="160" hidden="1" spans="1:26">
      <c r="A160" s="338" t="s">
        <v>794</v>
      </c>
      <c r="B160" s="339" t="s">
        <v>261</v>
      </c>
      <c r="C160" s="339" t="s">
        <v>43</v>
      </c>
      <c r="D160" s="340" t="s">
        <v>98</v>
      </c>
      <c r="E160" s="339" t="s">
        <v>414</v>
      </c>
      <c r="F160" s="341" t="s">
        <v>142</v>
      </c>
      <c r="G160" s="340" t="s">
        <v>183</v>
      </c>
      <c r="H160" s="338" t="s">
        <v>361</v>
      </c>
      <c r="I160" s="338" t="s">
        <v>265</v>
      </c>
      <c r="J160" s="342">
        <v>20210001832</v>
      </c>
      <c r="K160" s="343" t="s">
        <v>415</v>
      </c>
      <c r="L160" s="344">
        <v>651425</v>
      </c>
      <c r="M160" s="340" t="s">
        <v>795</v>
      </c>
      <c r="N160" s="344">
        <v>139.82</v>
      </c>
      <c r="O160" s="344" t="s">
        <v>142</v>
      </c>
      <c r="P160" s="345">
        <v>139.82</v>
      </c>
      <c r="Q160" s="346" t="s">
        <v>142</v>
      </c>
      <c r="R160" s="347" t="s">
        <v>142</v>
      </c>
      <c r="S160" s="576" t="s">
        <v>364</v>
      </c>
      <c r="T160" s="576" t="s">
        <v>796</v>
      </c>
      <c r="U160" s="345">
        <f t="shared" si="14"/>
        <v>597637.61</v>
      </c>
      <c r="V160" s="345">
        <f t="shared" si="15"/>
        <v>53787.38</v>
      </c>
      <c r="W160" s="346">
        <f t="shared" si="12"/>
        <v>651424.99</v>
      </c>
      <c r="X160" s="346">
        <v>597637.61</v>
      </c>
      <c r="Y160" s="346">
        <f t="shared" si="13"/>
        <v>4274.34</v>
      </c>
      <c r="Z160" s="347"/>
    </row>
    <row r="161" hidden="1" spans="1:26">
      <c r="A161" s="338" t="s">
        <v>797</v>
      </c>
      <c r="B161" s="339" t="s">
        <v>261</v>
      </c>
      <c r="C161" s="339" t="s">
        <v>43</v>
      </c>
      <c r="D161" s="340" t="s">
        <v>101</v>
      </c>
      <c r="E161" s="339" t="s">
        <v>418</v>
      </c>
      <c r="F161" s="341" t="s">
        <v>142</v>
      </c>
      <c r="G161" s="340" t="s">
        <v>183</v>
      </c>
      <c r="H161" s="338" t="s">
        <v>361</v>
      </c>
      <c r="I161" s="338" t="s">
        <v>265</v>
      </c>
      <c r="J161" s="342">
        <v>20210008772</v>
      </c>
      <c r="K161" s="343" t="s">
        <v>798</v>
      </c>
      <c r="L161" s="344">
        <v>669938</v>
      </c>
      <c r="M161" s="340" t="s">
        <v>799</v>
      </c>
      <c r="N161" s="344">
        <v>140.24</v>
      </c>
      <c r="O161" s="344" t="s">
        <v>142</v>
      </c>
      <c r="P161" s="345">
        <v>140.24</v>
      </c>
      <c r="Q161" s="346" t="s">
        <v>142</v>
      </c>
      <c r="R161" s="347" t="s">
        <v>142</v>
      </c>
      <c r="S161" s="576" t="s">
        <v>364</v>
      </c>
      <c r="T161" s="576" t="s">
        <v>800</v>
      </c>
      <c r="U161" s="345">
        <f t="shared" si="14"/>
        <v>614622.02</v>
      </c>
      <c r="V161" s="345">
        <f t="shared" si="15"/>
        <v>55315.98</v>
      </c>
      <c r="W161" s="346">
        <f t="shared" si="12"/>
        <v>669938</v>
      </c>
      <c r="X161" s="346">
        <v>614622.02</v>
      </c>
      <c r="Y161" s="346">
        <f t="shared" si="13"/>
        <v>4382.64</v>
      </c>
      <c r="Z161" s="347"/>
    </row>
    <row r="162" hidden="1" spans="1:26">
      <c r="A162" s="338" t="s">
        <v>801</v>
      </c>
      <c r="B162" s="339" t="s">
        <v>261</v>
      </c>
      <c r="C162" s="339" t="s">
        <v>43</v>
      </c>
      <c r="D162" s="340" t="s">
        <v>101</v>
      </c>
      <c r="E162" s="339" t="s">
        <v>422</v>
      </c>
      <c r="F162" s="341" t="s">
        <v>142</v>
      </c>
      <c r="G162" s="340" t="s">
        <v>183</v>
      </c>
      <c r="H162" s="338" t="s">
        <v>361</v>
      </c>
      <c r="I162" s="338" t="s">
        <v>265</v>
      </c>
      <c r="J162" s="342">
        <v>20210005926</v>
      </c>
      <c r="K162" s="343" t="s">
        <v>802</v>
      </c>
      <c r="L162" s="344">
        <v>667784</v>
      </c>
      <c r="M162" s="340" t="s">
        <v>803</v>
      </c>
      <c r="N162" s="344">
        <v>139.82</v>
      </c>
      <c r="O162" s="344" t="s">
        <v>142</v>
      </c>
      <c r="P162" s="345">
        <v>139.82</v>
      </c>
      <c r="Q162" s="346" t="s">
        <v>142</v>
      </c>
      <c r="R162" s="347" t="s">
        <v>142</v>
      </c>
      <c r="S162" s="576" t="s">
        <v>364</v>
      </c>
      <c r="T162" s="576" t="s">
        <v>804</v>
      </c>
      <c r="U162" s="345">
        <f t="shared" si="14"/>
        <v>612645.87</v>
      </c>
      <c r="V162" s="345">
        <f t="shared" si="15"/>
        <v>55138.13</v>
      </c>
      <c r="W162" s="346">
        <f t="shared" si="12"/>
        <v>667784</v>
      </c>
      <c r="X162" s="346">
        <v>612645.87</v>
      </c>
      <c r="Y162" s="346">
        <f t="shared" si="13"/>
        <v>4381.68</v>
      </c>
      <c r="Z162" s="347"/>
    </row>
    <row r="163" spans="1:26">
      <c r="A163" s="338" t="s">
        <v>805</v>
      </c>
      <c r="B163" s="339" t="s">
        <v>261</v>
      </c>
      <c r="C163" s="339" t="s">
        <v>43</v>
      </c>
      <c r="D163" s="340" t="s">
        <v>450</v>
      </c>
      <c r="E163" s="339" t="s">
        <v>451</v>
      </c>
      <c r="F163" s="341" t="s">
        <v>142</v>
      </c>
      <c r="G163" s="338" t="s">
        <v>452</v>
      </c>
      <c r="H163" s="347" t="s">
        <v>453</v>
      </c>
      <c r="I163" s="338"/>
      <c r="J163" s="342" t="s">
        <v>142</v>
      </c>
      <c r="K163" s="343" t="s">
        <v>142</v>
      </c>
      <c r="L163" s="344" t="s">
        <v>142</v>
      </c>
      <c r="M163" s="340" t="s">
        <v>142</v>
      </c>
      <c r="N163" s="344">
        <v>10.14</v>
      </c>
      <c r="O163" s="354" t="s">
        <v>142</v>
      </c>
      <c r="P163" s="346">
        <v>10.14</v>
      </c>
      <c r="Q163" s="346" t="s">
        <v>142</v>
      </c>
      <c r="R163" s="347" t="s">
        <v>142</v>
      </c>
      <c r="S163" s="348" t="s">
        <v>142</v>
      </c>
      <c r="T163" s="348" t="s">
        <v>142</v>
      </c>
      <c r="U163" s="345"/>
      <c r="V163" s="345"/>
      <c r="W163" s="346">
        <f t="shared" si="12"/>
        <v>0</v>
      </c>
      <c r="X163" s="346">
        <v>0</v>
      </c>
      <c r="Y163" s="346">
        <f t="shared" si="13"/>
        <v>0</v>
      </c>
      <c r="Z163" s="347"/>
    </row>
    <row r="164" spans="1:26">
      <c r="A164" s="338" t="s">
        <v>806</v>
      </c>
      <c r="B164" s="339" t="s">
        <v>261</v>
      </c>
      <c r="C164" s="339" t="s">
        <v>43</v>
      </c>
      <c r="D164" s="340" t="s">
        <v>450</v>
      </c>
      <c r="E164" s="339" t="s">
        <v>455</v>
      </c>
      <c r="F164" s="341" t="s">
        <v>142</v>
      </c>
      <c r="G164" s="338" t="s">
        <v>452</v>
      </c>
      <c r="H164" s="347" t="s">
        <v>453</v>
      </c>
      <c r="I164" s="338"/>
      <c r="J164" s="342" t="s">
        <v>142</v>
      </c>
      <c r="K164" s="343" t="s">
        <v>142</v>
      </c>
      <c r="L164" s="344" t="s">
        <v>142</v>
      </c>
      <c r="M164" s="340" t="s">
        <v>142</v>
      </c>
      <c r="N164" s="344">
        <v>8.82</v>
      </c>
      <c r="O164" s="354" t="s">
        <v>142</v>
      </c>
      <c r="P164" s="346">
        <v>8.82</v>
      </c>
      <c r="Q164" s="346" t="s">
        <v>142</v>
      </c>
      <c r="R164" s="347" t="s">
        <v>142</v>
      </c>
      <c r="S164" s="348" t="s">
        <v>142</v>
      </c>
      <c r="T164" s="348" t="s">
        <v>142</v>
      </c>
      <c r="U164" s="345"/>
      <c r="V164" s="345"/>
      <c r="W164" s="346">
        <f t="shared" si="12"/>
        <v>0</v>
      </c>
      <c r="X164" s="346">
        <v>0</v>
      </c>
      <c r="Y164" s="346">
        <f t="shared" si="13"/>
        <v>0</v>
      </c>
      <c r="Z164" s="347"/>
    </row>
    <row r="165" spans="1:26">
      <c r="A165" s="338" t="s">
        <v>807</v>
      </c>
      <c r="B165" s="339" t="s">
        <v>261</v>
      </c>
      <c r="C165" s="339" t="s">
        <v>43</v>
      </c>
      <c r="D165" s="340" t="s">
        <v>450</v>
      </c>
      <c r="E165" s="339" t="s">
        <v>456</v>
      </c>
      <c r="F165" s="341" t="s">
        <v>142</v>
      </c>
      <c r="G165" s="338" t="s">
        <v>452</v>
      </c>
      <c r="H165" s="347" t="s">
        <v>453</v>
      </c>
      <c r="I165" s="338"/>
      <c r="J165" s="342" t="s">
        <v>142</v>
      </c>
      <c r="K165" s="343" t="s">
        <v>142</v>
      </c>
      <c r="L165" s="344" t="s">
        <v>142</v>
      </c>
      <c r="M165" s="340" t="s">
        <v>142</v>
      </c>
      <c r="N165" s="344">
        <v>9.26</v>
      </c>
      <c r="O165" s="354" t="s">
        <v>142</v>
      </c>
      <c r="P165" s="346">
        <v>9.26</v>
      </c>
      <c r="Q165" s="346" t="s">
        <v>142</v>
      </c>
      <c r="R165" s="347" t="s">
        <v>142</v>
      </c>
      <c r="S165" s="348" t="s">
        <v>142</v>
      </c>
      <c r="T165" s="348" t="s">
        <v>142</v>
      </c>
      <c r="U165" s="345"/>
      <c r="V165" s="345"/>
      <c r="W165" s="346">
        <f t="shared" si="12"/>
        <v>0</v>
      </c>
      <c r="X165" s="346">
        <v>0</v>
      </c>
      <c r="Y165" s="346">
        <f t="shared" si="13"/>
        <v>0</v>
      </c>
      <c r="Z165" s="347"/>
    </row>
    <row r="166" spans="1:26">
      <c r="A166" s="338" t="s">
        <v>808</v>
      </c>
      <c r="B166" s="339" t="s">
        <v>261</v>
      </c>
      <c r="C166" s="339" t="s">
        <v>43</v>
      </c>
      <c r="D166" s="340" t="s">
        <v>450</v>
      </c>
      <c r="E166" s="339" t="s">
        <v>458</v>
      </c>
      <c r="F166" s="341" t="s">
        <v>142</v>
      </c>
      <c r="G166" s="338" t="s">
        <v>452</v>
      </c>
      <c r="H166" s="347" t="s">
        <v>453</v>
      </c>
      <c r="I166" s="338"/>
      <c r="J166" s="342" t="s">
        <v>142</v>
      </c>
      <c r="K166" s="343" t="s">
        <v>142</v>
      </c>
      <c r="L166" s="344" t="s">
        <v>142</v>
      </c>
      <c r="M166" s="340" t="s">
        <v>142</v>
      </c>
      <c r="N166" s="344">
        <v>8.82</v>
      </c>
      <c r="O166" s="354" t="s">
        <v>142</v>
      </c>
      <c r="P166" s="346">
        <v>8.82</v>
      </c>
      <c r="Q166" s="346" t="s">
        <v>142</v>
      </c>
      <c r="R166" s="347" t="s">
        <v>142</v>
      </c>
      <c r="S166" s="348" t="s">
        <v>142</v>
      </c>
      <c r="T166" s="348" t="s">
        <v>142</v>
      </c>
      <c r="U166" s="345"/>
      <c r="V166" s="345"/>
      <c r="W166" s="346">
        <f t="shared" si="12"/>
        <v>0</v>
      </c>
      <c r="X166" s="346">
        <v>0</v>
      </c>
      <c r="Y166" s="346">
        <f t="shared" si="13"/>
        <v>0</v>
      </c>
      <c r="Z166" s="347"/>
    </row>
    <row r="167" spans="1:26">
      <c r="A167" s="338" t="s">
        <v>809</v>
      </c>
      <c r="B167" s="339" t="s">
        <v>261</v>
      </c>
      <c r="C167" s="339" t="s">
        <v>43</v>
      </c>
      <c r="D167" s="340" t="s">
        <v>450</v>
      </c>
      <c r="E167" s="339" t="s">
        <v>460</v>
      </c>
      <c r="F167" s="341" t="s">
        <v>142</v>
      </c>
      <c r="G167" s="338" t="s">
        <v>452</v>
      </c>
      <c r="H167" s="347" t="s">
        <v>453</v>
      </c>
      <c r="I167" s="338"/>
      <c r="J167" s="342" t="s">
        <v>142</v>
      </c>
      <c r="K167" s="343" t="s">
        <v>142</v>
      </c>
      <c r="L167" s="344" t="s">
        <v>142</v>
      </c>
      <c r="M167" s="340" t="s">
        <v>142</v>
      </c>
      <c r="N167" s="344">
        <v>8.1</v>
      </c>
      <c r="O167" s="354" t="s">
        <v>142</v>
      </c>
      <c r="P167" s="346">
        <v>8.1</v>
      </c>
      <c r="Q167" s="346" t="s">
        <v>142</v>
      </c>
      <c r="R167" s="347" t="s">
        <v>142</v>
      </c>
      <c r="S167" s="348" t="s">
        <v>142</v>
      </c>
      <c r="T167" s="348" t="s">
        <v>142</v>
      </c>
      <c r="U167" s="345"/>
      <c r="V167" s="345"/>
      <c r="W167" s="346">
        <f t="shared" si="12"/>
        <v>0</v>
      </c>
      <c r="X167" s="346">
        <v>0</v>
      </c>
      <c r="Y167" s="346">
        <f t="shared" si="13"/>
        <v>0</v>
      </c>
      <c r="Z167" s="347"/>
    </row>
    <row r="168" spans="1:26">
      <c r="A168" s="338" t="s">
        <v>810</v>
      </c>
      <c r="B168" s="339" t="s">
        <v>261</v>
      </c>
      <c r="C168" s="339" t="s">
        <v>43</v>
      </c>
      <c r="D168" s="340" t="s">
        <v>450</v>
      </c>
      <c r="E168" s="339" t="s">
        <v>462</v>
      </c>
      <c r="F168" s="341" t="s">
        <v>142</v>
      </c>
      <c r="G168" s="338" t="s">
        <v>452</v>
      </c>
      <c r="H168" s="347" t="s">
        <v>453</v>
      </c>
      <c r="I168" s="338"/>
      <c r="J168" s="342" t="s">
        <v>142</v>
      </c>
      <c r="K168" s="343" t="s">
        <v>142</v>
      </c>
      <c r="L168" s="344" t="s">
        <v>142</v>
      </c>
      <c r="M168" s="340" t="s">
        <v>142</v>
      </c>
      <c r="N168" s="344">
        <v>75.63</v>
      </c>
      <c r="O168" s="354" t="s">
        <v>142</v>
      </c>
      <c r="P168" s="346">
        <v>75.63</v>
      </c>
      <c r="Q168" s="346" t="s">
        <v>142</v>
      </c>
      <c r="R168" s="347" t="s">
        <v>142</v>
      </c>
      <c r="S168" s="348" t="s">
        <v>142</v>
      </c>
      <c r="T168" s="348" t="s">
        <v>142</v>
      </c>
      <c r="U168" s="345"/>
      <c r="V168" s="345"/>
      <c r="W168" s="346">
        <f t="shared" si="12"/>
        <v>0</v>
      </c>
      <c r="X168" s="346">
        <v>0</v>
      </c>
      <c r="Y168" s="346">
        <f t="shared" si="13"/>
        <v>0</v>
      </c>
      <c r="Z168" s="347"/>
    </row>
    <row r="169" spans="1:26">
      <c r="A169" s="338" t="s">
        <v>811</v>
      </c>
      <c r="B169" s="339" t="s">
        <v>261</v>
      </c>
      <c r="C169" s="339" t="s">
        <v>43</v>
      </c>
      <c r="D169" s="340" t="s">
        <v>450</v>
      </c>
      <c r="E169" s="339" t="s">
        <v>464</v>
      </c>
      <c r="F169" s="341" t="s">
        <v>142</v>
      </c>
      <c r="G169" s="338" t="s">
        <v>452</v>
      </c>
      <c r="H169" s="347" t="s">
        <v>453</v>
      </c>
      <c r="I169" s="338"/>
      <c r="J169" s="342" t="s">
        <v>142</v>
      </c>
      <c r="K169" s="343" t="s">
        <v>142</v>
      </c>
      <c r="L169" s="344" t="s">
        <v>142</v>
      </c>
      <c r="M169" s="340" t="s">
        <v>142</v>
      </c>
      <c r="N169" s="344">
        <v>7.98</v>
      </c>
      <c r="O169" s="354" t="s">
        <v>142</v>
      </c>
      <c r="P169" s="346">
        <v>7.98</v>
      </c>
      <c r="Q169" s="346" t="s">
        <v>142</v>
      </c>
      <c r="R169" s="347" t="s">
        <v>142</v>
      </c>
      <c r="S169" s="348" t="s">
        <v>142</v>
      </c>
      <c r="T169" s="348" t="s">
        <v>142</v>
      </c>
      <c r="U169" s="345"/>
      <c r="V169" s="345"/>
      <c r="W169" s="346">
        <f t="shared" si="12"/>
        <v>0</v>
      </c>
      <c r="X169" s="346">
        <v>0</v>
      </c>
      <c r="Y169" s="346">
        <f t="shared" si="13"/>
        <v>0</v>
      </c>
      <c r="Z169" s="347"/>
    </row>
    <row r="170" spans="1:26">
      <c r="A170" s="338" t="s">
        <v>812</v>
      </c>
      <c r="B170" s="339" t="s">
        <v>261</v>
      </c>
      <c r="C170" s="339" t="s">
        <v>43</v>
      </c>
      <c r="D170" s="340" t="s">
        <v>450</v>
      </c>
      <c r="E170" s="339" t="s">
        <v>466</v>
      </c>
      <c r="F170" s="341" t="s">
        <v>142</v>
      </c>
      <c r="G170" s="338" t="s">
        <v>452</v>
      </c>
      <c r="H170" s="347" t="s">
        <v>453</v>
      </c>
      <c r="I170" s="338"/>
      <c r="J170" s="342" t="s">
        <v>142</v>
      </c>
      <c r="K170" s="343" t="s">
        <v>142</v>
      </c>
      <c r="L170" s="344" t="s">
        <v>142</v>
      </c>
      <c r="M170" s="340" t="s">
        <v>142</v>
      </c>
      <c r="N170" s="344">
        <v>8.23</v>
      </c>
      <c r="O170" s="354" t="s">
        <v>142</v>
      </c>
      <c r="P170" s="346">
        <v>8.23</v>
      </c>
      <c r="Q170" s="346" t="s">
        <v>142</v>
      </c>
      <c r="R170" s="347" t="s">
        <v>142</v>
      </c>
      <c r="S170" s="348" t="s">
        <v>142</v>
      </c>
      <c r="T170" s="348" t="s">
        <v>142</v>
      </c>
      <c r="U170" s="345"/>
      <c r="V170" s="345"/>
      <c r="W170" s="346">
        <f t="shared" si="12"/>
        <v>0</v>
      </c>
      <c r="X170" s="346">
        <v>0</v>
      </c>
      <c r="Y170" s="346">
        <f t="shared" si="13"/>
        <v>0</v>
      </c>
      <c r="Z170" s="347"/>
    </row>
    <row r="171" spans="1:26">
      <c r="A171" s="338" t="s">
        <v>813</v>
      </c>
      <c r="B171" s="339" t="s">
        <v>261</v>
      </c>
      <c r="C171" s="339" t="s">
        <v>43</v>
      </c>
      <c r="D171" s="340" t="s">
        <v>450</v>
      </c>
      <c r="E171" s="339" t="s">
        <v>468</v>
      </c>
      <c r="F171" s="341" t="s">
        <v>142</v>
      </c>
      <c r="G171" s="338" t="s">
        <v>452</v>
      </c>
      <c r="H171" s="347" t="s">
        <v>453</v>
      </c>
      <c r="I171" s="338"/>
      <c r="J171" s="342" t="s">
        <v>142</v>
      </c>
      <c r="K171" s="343" t="s">
        <v>142</v>
      </c>
      <c r="L171" s="344" t="s">
        <v>142</v>
      </c>
      <c r="M171" s="340" t="s">
        <v>142</v>
      </c>
      <c r="N171" s="344">
        <v>8.23</v>
      </c>
      <c r="O171" s="354" t="s">
        <v>142</v>
      </c>
      <c r="P171" s="346">
        <v>8.23</v>
      </c>
      <c r="Q171" s="346" t="s">
        <v>142</v>
      </c>
      <c r="R171" s="347" t="s">
        <v>142</v>
      </c>
      <c r="S171" s="348" t="s">
        <v>142</v>
      </c>
      <c r="T171" s="348" t="s">
        <v>142</v>
      </c>
      <c r="U171" s="345"/>
      <c r="V171" s="345"/>
      <c r="W171" s="346">
        <f t="shared" si="12"/>
        <v>0</v>
      </c>
      <c r="X171" s="346">
        <v>0</v>
      </c>
      <c r="Y171" s="346">
        <f t="shared" si="13"/>
        <v>0</v>
      </c>
      <c r="Z171" s="347"/>
    </row>
    <row r="172" spans="1:26">
      <c r="A172" s="338" t="s">
        <v>814</v>
      </c>
      <c r="B172" s="339" t="s">
        <v>261</v>
      </c>
      <c r="C172" s="339" t="s">
        <v>43</v>
      </c>
      <c r="D172" s="340" t="s">
        <v>450</v>
      </c>
      <c r="E172" s="339" t="s">
        <v>470</v>
      </c>
      <c r="F172" s="341" t="s">
        <v>142</v>
      </c>
      <c r="G172" s="338" t="s">
        <v>452</v>
      </c>
      <c r="H172" s="347" t="s">
        <v>453</v>
      </c>
      <c r="I172" s="338"/>
      <c r="J172" s="342" t="s">
        <v>142</v>
      </c>
      <c r="K172" s="343" t="s">
        <v>142</v>
      </c>
      <c r="L172" s="344" t="s">
        <v>142</v>
      </c>
      <c r="M172" s="340" t="s">
        <v>142</v>
      </c>
      <c r="N172" s="344">
        <v>7.98</v>
      </c>
      <c r="O172" s="354" t="s">
        <v>142</v>
      </c>
      <c r="P172" s="346">
        <v>7.98</v>
      </c>
      <c r="Q172" s="346" t="s">
        <v>142</v>
      </c>
      <c r="R172" s="347" t="s">
        <v>142</v>
      </c>
      <c r="S172" s="348" t="s">
        <v>142</v>
      </c>
      <c r="T172" s="348" t="s">
        <v>142</v>
      </c>
      <c r="U172" s="345"/>
      <c r="V172" s="345"/>
      <c r="W172" s="346">
        <f t="shared" si="12"/>
        <v>0</v>
      </c>
      <c r="X172" s="346">
        <v>0</v>
      </c>
      <c r="Y172" s="346">
        <f t="shared" si="13"/>
        <v>0</v>
      </c>
      <c r="Z172" s="347"/>
    </row>
    <row r="173" spans="1:26">
      <c r="A173" s="338" t="s">
        <v>815</v>
      </c>
      <c r="B173" s="339" t="s">
        <v>261</v>
      </c>
      <c r="C173" s="339" t="s">
        <v>43</v>
      </c>
      <c r="D173" s="340" t="s">
        <v>450</v>
      </c>
      <c r="E173" s="339" t="s">
        <v>472</v>
      </c>
      <c r="F173" s="341" t="s">
        <v>142</v>
      </c>
      <c r="G173" s="338" t="s">
        <v>452</v>
      </c>
      <c r="H173" s="347" t="s">
        <v>453</v>
      </c>
      <c r="I173" s="338"/>
      <c r="J173" s="342" t="s">
        <v>142</v>
      </c>
      <c r="K173" s="343" t="s">
        <v>142</v>
      </c>
      <c r="L173" s="344" t="s">
        <v>142</v>
      </c>
      <c r="M173" s="340" t="s">
        <v>142</v>
      </c>
      <c r="N173" s="344">
        <v>75.63</v>
      </c>
      <c r="O173" s="354" t="s">
        <v>142</v>
      </c>
      <c r="P173" s="346">
        <v>75.63</v>
      </c>
      <c r="Q173" s="346" t="s">
        <v>142</v>
      </c>
      <c r="R173" s="347" t="s">
        <v>142</v>
      </c>
      <c r="S173" s="348" t="s">
        <v>142</v>
      </c>
      <c r="T173" s="348" t="s">
        <v>142</v>
      </c>
      <c r="U173" s="345"/>
      <c r="V173" s="345"/>
      <c r="W173" s="346">
        <f t="shared" si="12"/>
        <v>0</v>
      </c>
      <c r="X173" s="346">
        <v>0</v>
      </c>
      <c r="Y173" s="346">
        <f t="shared" si="13"/>
        <v>0</v>
      </c>
      <c r="Z173" s="347"/>
    </row>
    <row r="174" spans="1:26">
      <c r="A174" s="338" t="s">
        <v>816</v>
      </c>
      <c r="B174" s="339" t="s">
        <v>261</v>
      </c>
      <c r="C174" s="339" t="s">
        <v>43</v>
      </c>
      <c r="D174" s="340" t="s">
        <v>450</v>
      </c>
      <c r="E174" s="339" t="s">
        <v>474</v>
      </c>
      <c r="F174" s="341" t="s">
        <v>142</v>
      </c>
      <c r="G174" s="338" t="s">
        <v>452</v>
      </c>
      <c r="H174" s="347" t="s">
        <v>453</v>
      </c>
      <c r="I174" s="338"/>
      <c r="J174" s="342" t="s">
        <v>142</v>
      </c>
      <c r="K174" s="343" t="s">
        <v>142</v>
      </c>
      <c r="L174" s="344" t="s">
        <v>142</v>
      </c>
      <c r="M174" s="340" t="s">
        <v>142</v>
      </c>
      <c r="N174" s="344">
        <v>8.1</v>
      </c>
      <c r="O174" s="354" t="s">
        <v>142</v>
      </c>
      <c r="P174" s="346">
        <v>8.1</v>
      </c>
      <c r="Q174" s="346" t="s">
        <v>142</v>
      </c>
      <c r="R174" s="347" t="s">
        <v>142</v>
      </c>
      <c r="S174" s="348" t="s">
        <v>142</v>
      </c>
      <c r="T174" s="348" t="s">
        <v>142</v>
      </c>
      <c r="U174" s="345"/>
      <c r="V174" s="345"/>
      <c r="W174" s="346">
        <f t="shared" si="12"/>
        <v>0</v>
      </c>
      <c r="X174" s="346">
        <v>0</v>
      </c>
      <c r="Y174" s="346">
        <f t="shared" si="13"/>
        <v>0</v>
      </c>
      <c r="Z174" s="347"/>
    </row>
    <row r="175" spans="1:26">
      <c r="A175" s="338" t="s">
        <v>817</v>
      </c>
      <c r="B175" s="339" t="s">
        <v>261</v>
      </c>
      <c r="C175" s="339" t="s">
        <v>43</v>
      </c>
      <c r="D175" s="340" t="s">
        <v>450</v>
      </c>
      <c r="E175" s="339" t="s">
        <v>476</v>
      </c>
      <c r="F175" s="341" t="s">
        <v>142</v>
      </c>
      <c r="G175" s="338" t="s">
        <v>452</v>
      </c>
      <c r="H175" s="347" t="s">
        <v>453</v>
      </c>
      <c r="I175" s="338"/>
      <c r="J175" s="342" t="s">
        <v>142</v>
      </c>
      <c r="K175" s="343" t="s">
        <v>142</v>
      </c>
      <c r="L175" s="344" t="s">
        <v>142</v>
      </c>
      <c r="M175" s="340" t="s">
        <v>142</v>
      </c>
      <c r="N175" s="344">
        <v>8.82</v>
      </c>
      <c r="O175" s="354" t="s">
        <v>142</v>
      </c>
      <c r="P175" s="346">
        <v>8.82</v>
      </c>
      <c r="Q175" s="346" t="s">
        <v>142</v>
      </c>
      <c r="R175" s="347" t="s">
        <v>142</v>
      </c>
      <c r="S175" s="348" t="s">
        <v>142</v>
      </c>
      <c r="T175" s="348" t="s">
        <v>142</v>
      </c>
      <c r="U175" s="345"/>
      <c r="V175" s="345"/>
      <c r="W175" s="346">
        <f t="shared" si="12"/>
        <v>0</v>
      </c>
      <c r="X175" s="346">
        <v>0</v>
      </c>
      <c r="Y175" s="346">
        <f t="shared" si="13"/>
        <v>0</v>
      </c>
      <c r="Z175" s="347"/>
    </row>
    <row r="176" spans="1:26">
      <c r="A176" s="338" t="s">
        <v>818</v>
      </c>
      <c r="B176" s="339" t="s">
        <v>261</v>
      </c>
      <c r="C176" s="339" t="s">
        <v>43</v>
      </c>
      <c r="D176" s="340" t="s">
        <v>450</v>
      </c>
      <c r="E176" s="339" t="s">
        <v>478</v>
      </c>
      <c r="F176" s="341" t="s">
        <v>142</v>
      </c>
      <c r="G176" s="338" t="s">
        <v>452</v>
      </c>
      <c r="H176" s="347" t="s">
        <v>453</v>
      </c>
      <c r="I176" s="338"/>
      <c r="J176" s="342" t="s">
        <v>142</v>
      </c>
      <c r="K176" s="343" t="s">
        <v>142</v>
      </c>
      <c r="L176" s="344" t="s">
        <v>142</v>
      </c>
      <c r="M176" s="340" t="s">
        <v>142</v>
      </c>
      <c r="N176" s="344">
        <v>9.26</v>
      </c>
      <c r="O176" s="354" t="s">
        <v>142</v>
      </c>
      <c r="P176" s="346">
        <v>9.26</v>
      </c>
      <c r="Q176" s="346" t="s">
        <v>142</v>
      </c>
      <c r="R176" s="347" t="s">
        <v>142</v>
      </c>
      <c r="S176" s="348" t="s">
        <v>142</v>
      </c>
      <c r="T176" s="348" t="s">
        <v>142</v>
      </c>
      <c r="U176" s="345"/>
      <c r="V176" s="345"/>
      <c r="W176" s="346">
        <f t="shared" si="12"/>
        <v>0</v>
      </c>
      <c r="X176" s="346">
        <v>0</v>
      </c>
      <c r="Y176" s="346">
        <f t="shared" si="13"/>
        <v>0</v>
      </c>
      <c r="Z176" s="347"/>
    </row>
    <row r="177" spans="1:26">
      <c r="A177" s="338" t="s">
        <v>819</v>
      </c>
      <c r="B177" s="339" t="s">
        <v>261</v>
      </c>
      <c r="C177" s="339" t="s">
        <v>43</v>
      </c>
      <c r="D177" s="340" t="s">
        <v>450</v>
      </c>
      <c r="E177" s="339" t="s">
        <v>480</v>
      </c>
      <c r="F177" s="341" t="s">
        <v>142</v>
      </c>
      <c r="G177" s="338" t="s">
        <v>452</v>
      </c>
      <c r="H177" s="347" t="s">
        <v>453</v>
      </c>
      <c r="I177" s="338"/>
      <c r="J177" s="342" t="s">
        <v>142</v>
      </c>
      <c r="K177" s="343" t="s">
        <v>142</v>
      </c>
      <c r="L177" s="344" t="s">
        <v>142</v>
      </c>
      <c r="M177" s="340" t="s">
        <v>142</v>
      </c>
      <c r="N177" s="344">
        <v>8.82</v>
      </c>
      <c r="O177" s="354" t="s">
        <v>142</v>
      </c>
      <c r="P177" s="346">
        <v>8.82</v>
      </c>
      <c r="Q177" s="346" t="s">
        <v>142</v>
      </c>
      <c r="R177" s="347" t="s">
        <v>142</v>
      </c>
      <c r="S177" s="348" t="s">
        <v>142</v>
      </c>
      <c r="T177" s="348" t="s">
        <v>142</v>
      </c>
      <c r="U177" s="345"/>
      <c r="V177" s="345"/>
      <c r="W177" s="346">
        <f t="shared" si="12"/>
        <v>0</v>
      </c>
      <c r="X177" s="346">
        <v>0</v>
      </c>
      <c r="Y177" s="346">
        <f t="shared" si="13"/>
        <v>0</v>
      </c>
      <c r="Z177" s="347"/>
    </row>
    <row r="178" spans="1:26">
      <c r="A178" s="338" t="s">
        <v>820</v>
      </c>
      <c r="B178" s="339" t="s">
        <v>261</v>
      </c>
      <c r="C178" s="339" t="s">
        <v>43</v>
      </c>
      <c r="D178" s="340" t="s">
        <v>450</v>
      </c>
      <c r="E178" s="339" t="s">
        <v>482</v>
      </c>
      <c r="F178" s="341" t="s">
        <v>142</v>
      </c>
      <c r="G178" s="338" t="s">
        <v>452</v>
      </c>
      <c r="H178" s="347" t="s">
        <v>453</v>
      </c>
      <c r="I178" s="338"/>
      <c r="J178" s="342" t="s">
        <v>142</v>
      </c>
      <c r="K178" s="343" t="s">
        <v>142</v>
      </c>
      <c r="L178" s="344" t="s">
        <v>142</v>
      </c>
      <c r="M178" s="340" t="s">
        <v>142</v>
      </c>
      <c r="N178" s="344">
        <v>8.82</v>
      </c>
      <c r="O178" s="354" t="s">
        <v>142</v>
      </c>
      <c r="P178" s="346">
        <v>8.82</v>
      </c>
      <c r="Q178" s="346" t="s">
        <v>142</v>
      </c>
      <c r="R178" s="347" t="s">
        <v>142</v>
      </c>
      <c r="S178" s="348" t="s">
        <v>142</v>
      </c>
      <c r="T178" s="348" t="s">
        <v>142</v>
      </c>
      <c r="U178" s="345"/>
      <c r="V178" s="345"/>
      <c r="W178" s="346">
        <f t="shared" si="12"/>
        <v>0</v>
      </c>
      <c r="X178" s="346">
        <v>0</v>
      </c>
      <c r="Y178" s="346">
        <f t="shared" si="13"/>
        <v>0</v>
      </c>
      <c r="Z178" s="347"/>
    </row>
    <row r="179" hidden="1" spans="1:26">
      <c r="A179" s="338" t="s">
        <v>821</v>
      </c>
      <c r="B179" s="339" t="s">
        <v>261</v>
      </c>
      <c r="C179" s="339" t="s">
        <v>81</v>
      </c>
      <c r="D179" s="340" t="s">
        <v>43</v>
      </c>
      <c r="E179" s="339" t="s">
        <v>360</v>
      </c>
      <c r="F179" s="341" t="s">
        <v>142</v>
      </c>
      <c r="G179" s="340" t="s">
        <v>183</v>
      </c>
      <c r="H179" s="338" t="s">
        <v>361</v>
      </c>
      <c r="I179" s="338" t="s">
        <v>265</v>
      </c>
      <c r="J179" s="342">
        <v>20230004110</v>
      </c>
      <c r="K179" s="343" t="s">
        <v>822</v>
      </c>
      <c r="L179" s="344">
        <v>1035428</v>
      </c>
      <c r="M179" s="340" t="s">
        <v>823</v>
      </c>
      <c r="N179" s="344">
        <v>139.82</v>
      </c>
      <c r="O179" s="344" t="s">
        <v>142</v>
      </c>
      <c r="P179" s="345">
        <v>139.82</v>
      </c>
      <c r="Q179" s="346" t="s">
        <v>142</v>
      </c>
      <c r="R179" s="347" t="s">
        <v>142</v>
      </c>
      <c r="S179" s="576" t="s">
        <v>364</v>
      </c>
      <c r="T179" s="576" t="s">
        <v>824</v>
      </c>
      <c r="U179" s="345">
        <f t="shared" ref="U179:U194" si="16">ROUND(L179/1.09,2)</f>
        <v>949933.94</v>
      </c>
      <c r="V179" s="345">
        <f t="shared" ref="V179:V194" si="17">ROUND(U179*0.09,2)</f>
        <v>85494.05</v>
      </c>
      <c r="W179" s="346">
        <f t="shared" si="12"/>
        <v>1035427.99</v>
      </c>
      <c r="X179" s="346">
        <v>949933.94</v>
      </c>
      <c r="Y179" s="346">
        <f t="shared" si="13"/>
        <v>6793.98</v>
      </c>
      <c r="Z179" s="347"/>
    </row>
    <row r="180" ht="21.3" hidden="1" spans="1:26">
      <c r="A180" s="338" t="s">
        <v>825</v>
      </c>
      <c r="B180" s="339" t="s">
        <v>261</v>
      </c>
      <c r="C180" s="339" t="s">
        <v>81</v>
      </c>
      <c r="D180" s="340" t="s">
        <v>43</v>
      </c>
      <c r="E180" s="339" t="s">
        <v>366</v>
      </c>
      <c r="F180" s="341" t="s">
        <v>142</v>
      </c>
      <c r="G180" s="338" t="s">
        <v>183</v>
      </c>
      <c r="H180" s="347" t="s">
        <v>361</v>
      </c>
      <c r="I180" s="338" t="s">
        <v>265</v>
      </c>
      <c r="J180" s="342">
        <v>20240003876</v>
      </c>
      <c r="K180" s="343" t="s">
        <v>826</v>
      </c>
      <c r="L180" s="344">
        <v>1009728</v>
      </c>
      <c r="M180" s="340" t="s">
        <v>827</v>
      </c>
      <c r="N180" s="344">
        <v>140.24</v>
      </c>
      <c r="O180" s="344" t="s">
        <v>142</v>
      </c>
      <c r="P180" s="345">
        <v>140.24</v>
      </c>
      <c r="Q180" s="346" t="s">
        <v>142</v>
      </c>
      <c r="R180" s="347" t="s">
        <v>142</v>
      </c>
      <c r="S180" s="348" t="s">
        <v>142</v>
      </c>
      <c r="T180" s="576" t="s">
        <v>828</v>
      </c>
      <c r="U180" s="345">
        <f t="shared" si="16"/>
        <v>926355.96</v>
      </c>
      <c r="V180" s="345">
        <f t="shared" si="17"/>
        <v>83372.04</v>
      </c>
      <c r="W180" s="346">
        <f t="shared" si="12"/>
        <v>1009728</v>
      </c>
      <c r="X180" s="346">
        <v>926355.96</v>
      </c>
      <c r="Y180" s="346">
        <f t="shared" si="13"/>
        <v>6605.5</v>
      </c>
      <c r="Z180" s="347"/>
    </row>
    <row r="181" ht="23.8" hidden="1" spans="1:26">
      <c r="A181" s="338" t="s">
        <v>829</v>
      </c>
      <c r="B181" s="339" t="s">
        <v>261</v>
      </c>
      <c r="C181" s="339" t="s">
        <v>81</v>
      </c>
      <c r="D181" s="340" t="s">
        <v>81</v>
      </c>
      <c r="E181" s="339" t="s">
        <v>370</v>
      </c>
      <c r="F181" s="341" t="s">
        <v>142</v>
      </c>
      <c r="G181" s="340" t="s">
        <v>183</v>
      </c>
      <c r="H181" s="338" t="s">
        <v>361</v>
      </c>
      <c r="I181" s="338" t="s">
        <v>265</v>
      </c>
      <c r="J181" s="342">
        <v>20210000984</v>
      </c>
      <c r="K181" s="343" t="s">
        <v>830</v>
      </c>
      <c r="L181" s="344">
        <v>602825</v>
      </c>
      <c r="M181" s="340" t="s">
        <v>831</v>
      </c>
      <c r="N181" s="344">
        <v>139.82</v>
      </c>
      <c r="O181" s="344" t="s">
        <v>142</v>
      </c>
      <c r="P181" s="345">
        <v>139.82</v>
      </c>
      <c r="Q181" s="346" t="s">
        <v>142</v>
      </c>
      <c r="R181" s="347" t="s">
        <v>142</v>
      </c>
      <c r="S181" s="576" t="s">
        <v>364</v>
      </c>
      <c r="T181" s="576" t="s">
        <v>832</v>
      </c>
      <c r="U181" s="345">
        <f t="shared" si="16"/>
        <v>553050.46</v>
      </c>
      <c r="V181" s="345">
        <f t="shared" si="17"/>
        <v>49774.54</v>
      </c>
      <c r="W181" s="346">
        <f t="shared" si="12"/>
        <v>602825</v>
      </c>
      <c r="X181" s="346">
        <v>553050.46</v>
      </c>
      <c r="Y181" s="346">
        <f t="shared" si="13"/>
        <v>3955.45</v>
      </c>
      <c r="Z181" s="347"/>
    </row>
    <row r="182" hidden="1" spans="1:26">
      <c r="A182" s="338" t="s">
        <v>833</v>
      </c>
      <c r="B182" s="339" t="s">
        <v>261</v>
      </c>
      <c r="C182" s="339" t="s">
        <v>81</v>
      </c>
      <c r="D182" s="340" t="s">
        <v>81</v>
      </c>
      <c r="E182" s="339" t="s">
        <v>374</v>
      </c>
      <c r="F182" s="341" t="s">
        <v>142</v>
      </c>
      <c r="G182" s="340" t="s">
        <v>183</v>
      </c>
      <c r="H182" s="338" t="s">
        <v>361</v>
      </c>
      <c r="I182" s="338" t="s">
        <v>265</v>
      </c>
      <c r="J182" s="342">
        <v>20200012233</v>
      </c>
      <c r="K182" s="343" t="s">
        <v>632</v>
      </c>
      <c r="L182" s="344">
        <v>604821</v>
      </c>
      <c r="M182" s="340" t="s">
        <v>834</v>
      </c>
      <c r="N182" s="344">
        <v>140.24</v>
      </c>
      <c r="O182" s="344" t="s">
        <v>142</v>
      </c>
      <c r="P182" s="345">
        <v>140.24</v>
      </c>
      <c r="Q182" s="346" t="s">
        <v>142</v>
      </c>
      <c r="R182" s="347" t="s">
        <v>142</v>
      </c>
      <c r="S182" s="576" t="s">
        <v>634</v>
      </c>
      <c r="T182" s="576" t="s">
        <v>835</v>
      </c>
      <c r="U182" s="345">
        <f t="shared" si="16"/>
        <v>554881.65</v>
      </c>
      <c r="V182" s="345">
        <f t="shared" si="17"/>
        <v>49939.35</v>
      </c>
      <c r="W182" s="346">
        <f t="shared" si="12"/>
        <v>604821</v>
      </c>
      <c r="X182" s="346">
        <v>554881.65</v>
      </c>
      <c r="Y182" s="346">
        <f t="shared" si="13"/>
        <v>3956.66</v>
      </c>
      <c r="Z182" s="347"/>
    </row>
    <row r="183" hidden="1" spans="1:26">
      <c r="A183" s="338" t="s">
        <v>836</v>
      </c>
      <c r="B183" s="339" t="s">
        <v>261</v>
      </c>
      <c r="C183" s="339" t="s">
        <v>81</v>
      </c>
      <c r="D183" s="340" t="s">
        <v>84</v>
      </c>
      <c r="E183" s="339" t="s">
        <v>378</v>
      </c>
      <c r="F183" s="341" t="s">
        <v>142</v>
      </c>
      <c r="G183" s="340" t="s">
        <v>183</v>
      </c>
      <c r="H183" s="338" t="s">
        <v>361</v>
      </c>
      <c r="I183" s="338" t="s">
        <v>265</v>
      </c>
      <c r="J183" s="342">
        <v>20210000658</v>
      </c>
      <c r="K183" s="343" t="s">
        <v>837</v>
      </c>
      <c r="L183" s="344">
        <v>607084</v>
      </c>
      <c r="M183" s="340" t="s">
        <v>838</v>
      </c>
      <c r="N183" s="344">
        <v>139.82</v>
      </c>
      <c r="O183" s="344" t="s">
        <v>142</v>
      </c>
      <c r="P183" s="345">
        <v>139.82</v>
      </c>
      <c r="Q183" s="346" t="s">
        <v>142</v>
      </c>
      <c r="R183" s="347" t="s">
        <v>142</v>
      </c>
      <c r="S183" s="576" t="s">
        <v>364</v>
      </c>
      <c r="T183" s="576" t="s">
        <v>839</v>
      </c>
      <c r="U183" s="345">
        <f t="shared" si="16"/>
        <v>556957.8</v>
      </c>
      <c r="V183" s="345">
        <f t="shared" si="17"/>
        <v>50126.2</v>
      </c>
      <c r="W183" s="346">
        <f t="shared" si="12"/>
        <v>607084</v>
      </c>
      <c r="X183" s="346">
        <v>556957.8</v>
      </c>
      <c r="Y183" s="346">
        <f t="shared" si="13"/>
        <v>3983.39</v>
      </c>
      <c r="Z183" s="347"/>
    </row>
    <row r="184" hidden="1" spans="1:26">
      <c r="A184" s="338" t="s">
        <v>840</v>
      </c>
      <c r="B184" s="339" t="s">
        <v>261</v>
      </c>
      <c r="C184" s="339" t="s">
        <v>81</v>
      </c>
      <c r="D184" s="340" t="s">
        <v>84</v>
      </c>
      <c r="E184" s="339" t="s">
        <v>382</v>
      </c>
      <c r="F184" s="341" t="s">
        <v>142</v>
      </c>
      <c r="G184" s="340" t="s">
        <v>183</v>
      </c>
      <c r="H184" s="338" t="s">
        <v>361</v>
      </c>
      <c r="I184" s="338" t="s">
        <v>265</v>
      </c>
      <c r="J184" s="342">
        <v>20200012182</v>
      </c>
      <c r="K184" s="343" t="s">
        <v>520</v>
      </c>
      <c r="L184" s="344">
        <v>612146</v>
      </c>
      <c r="M184" s="340" t="s">
        <v>841</v>
      </c>
      <c r="N184" s="344">
        <v>140.24</v>
      </c>
      <c r="O184" s="344" t="s">
        <v>142</v>
      </c>
      <c r="P184" s="345">
        <v>140.24</v>
      </c>
      <c r="Q184" s="346" t="s">
        <v>142</v>
      </c>
      <c r="R184" s="347" t="s">
        <v>142</v>
      </c>
      <c r="S184" s="576" t="s">
        <v>364</v>
      </c>
      <c r="T184" s="576" t="s">
        <v>842</v>
      </c>
      <c r="U184" s="345">
        <f t="shared" si="16"/>
        <v>561601.83</v>
      </c>
      <c r="V184" s="345">
        <f t="shared" si="17"/>
        <v>50544.16</v>
      </c>
      <c r="W184" s="346">
        <f t="shared" si="12"/>
        <v>612145.99</v>
      </c>
      <c r="X184" s="346">
        <v>561601.83</v>
      </c>
      <c r="Y184" s="346">
        <f t="shared" si="13"/>
        <v>4004.58</v>
      </c>
      <c r="Z184" s="347"/>
    </row>
    <row r="185" hidden="1" spans="1:26">
      <c r="A185" s="338" t="s">
        <v>843</v>
      </c>
      <c r="B185" s="339" t="s">
        <v>261</v>
      </c>
      <c r="C185" s="339" t="s">
        <v>81</v>
      </c>
      <c r="D185" s="340" t="s">
        <v>87</v>
      </c>
      <c r="E185" s="339" t="s">
        <v>386</v>
      </c>
      <c r="F185" s="341" t="s">
        <v>142</v>
      </c>
      <c r="G185" s="340" t="s">
        <v>183</v>
      </c>
      <c r="H185" s="338" t="s">
        <v>361</v>
      </c>
      <c r="I185" s="338" t="s">
        <v>265</v>
      </c>
      <c r="J185" s="342">
        <v>20210007361</v>
      </c>
      <c r="K185" s="343" t="s">
        <v>500</v>
      </c>
      <c r="L185" s="344">
        <v>616924</v>
      </c>
      <c r="M185" s="340" t="s">
        <v>844</v>
      </c>
      <c r="N185" s="344">
        <v>139.82</v>
      </c>
      <c r="O185" s="344" t="s">
        <v>142</v>
      </c>
      <c r="P185" s="345">
        <v>139.82</v>
      </c>
      <c r="Q185" s="346" t="s">
        <v>142</v>
      </c>
      <c r="R185" s="347" t="s">
        <v>142</v>
      </c>
      <c r="S185" s="576" t="s">
        <v>364</v>
      </c>
      <c r="T185" s="576" t="s">
        <v>845</v>
      </c>
      <c r="U185" s="345">
        <f t="shared" si="16"/>
        <v>565985.32</v>
      </c>
      <c r="V185" s="345">
        <f t="shared" si="17"/>
        <v>50938.68</v>
      </c>
      <c r="W185" s="346">
        <f t="shared" si="12"/>
        <v>616924</v>
      </c>
      <c r="X185" s="346">
        <v>565985.32</v>
      </c>
      <c r="Y185" s="346">
        <f t="shared" si="13"/>
        <v>4047.96</v>
      </c>
      <c r="Z185" s="347"/>
    </row>
    <row r="186" hidden="1" spans="1:26">
      <c r="A186" s="338" t="s">
        <v>846</v>
      </c>
      <c r="B186" s="339" t="s">
        <v>261</v>
      </c>
      <c r="C186" s="339" t="s">
        <v>81</v>
      </c>
      <c r="D186" s="340" t="s">
        <v>87</v>
      </c>
      <c r="E186" s="339" t="s">
        <v>390</v>
      </c>
      <c r="F186" s="341" t="s">
        <v>142</v>
      </c>
      <c r="G186" s="340" t="s">
        <v>183</v>
      </c>
      <c r="H186" s="338" t="s">
        <v>361</v>
      </c>
      <c r="I186" s="338" t="s">
        <v>265</v>
      </c>
      <c r="J186" s="342">
        <v>20220003580</v>
      </c>
      <c r="K186" s="343" t="s">
        <v>847</v>
      </c>
      <c r="L186" s="344">
        <v>713272</v>
      </c>
      <c r="M186" s="340" t="s">
        <v>848</v>
      </c>
      <c r="N186" s="344">
        <v>140.24</v>
      </c>
      <c r="O186" s="344" t="s">
        <v>142</v>
      </c>
      <c r="P186" s="345">
        <v>140.24</v>
      </c>
      <c r="Q186" s="346" t="s">
        <v>142</v>
      </c>
      <c r="R186" s="347" t="s">
        <v>142</v>
      </c>
      <c r="S186" s="576" t="s">
        <v>364</v>
      </c>
      <c r="T186" s="576" t="s">
        <v>849</v>
      </c>
      <c r="U186" s="345">
        <f t="shared" si="16"/>
        <v>654377.98</v>
      </c>
      <c r="V186" s="345">
        <f t="shared" si="17"/>
        <v>58894.02</v>
      </c>
      <c r="W186" s="346">
        <f t="shared" si="12"/>
        <v>713272</v>
      </c>
      <c r="X186" s="346">
        <v>654377.98</v>
      </c>
      <c r="Y186" s="346">
        <f t="shared" si="13"/>
        <v>4666.13</v>
      </c>
      <c r="Z186" s="347"/>
    </row>
    <row r="187" hidden="1" spans="1:26">
      <c r="A187" s="338" t="s">
        <v>850</v>
      </c>
      <c r="B187" s="339" t="s">
        <v>261</v>
      </c>
      <c r="C187" s="339" t="s">
        <v>81</v>
      </c>
      <c r="D187" s="340" t="s">
        <v>92</v>
      </c>
      <c r="E187" s="339" t="s">
        <v>394</v>
      </c>
      <c r="F187" s="341" t="s">
        <v>142</v>
      </c>
      <c r="G187" s="340" t="s">
        <v>183</v>
      </c>
      <c r="H187" s="338" t="s">
        <v>361</v>
      </c>
      <c r="I187" s="338" t="s">
        <v>265</v>
      </c>
      <c r="J187" s="342">
        <v>20210002018</v>
      </c>
      <c r="K187" s="343" t="s">
        <v>851</v>
      </c>
      <c r="L187" s="344">
        <v>623763</v>
      </c>
      <c r="M187" s="340" t="s">
        <v>852</v>
      </c>
      <c r="N187" s="344">
        <v>139.82</v>
      </c>
      <c r="O187" s="344" t="s">
        <v>142</v>
      </c>
      <c r="P187" s="345">
        <v>139.82</v>
      </c>
      <c r="Q187" s="346" t="s">
        <v>142</v>
      </c>
      <c r="R187" s="347" t="s">
        <v>142</v>
      </c>
      <c r="S187" s="576" t="s">
        <v>364</v>
      </c>
      <c r="T187" s="576" t="s">
        <v>853</v>
      </c>
      <c r="U187" s="345">
        <f t="shared" si="16"/>
        <v>572259.63</v>
      </c>
      <c r="V187" s="345">
        <f t="shared" si="17"/>
        <v>51503.37</v>
      </c>
      <c r="W187" s="346">
        <f t="shared" si="12"/>
        <v>623763</v>
      </c>
      <c r="X187" s="346">
        <v>572259.63</v>
      </c>
      <c r="Y187" s="346">
        <f t="shared" si="13"/>
        <v>4092.83</v>
      </c>
      <c r="Z187" s="347"/>
    </row>
    <row r="188" hidden="1" spans="1:26">
      <c r="A188" s="338" t="s">
        <v>854</v>
      </c>
      <c r="B188" s="339" t="s">
        <v>261</v>
      </c>
      <c r="C188" s="339" t="s">
        <v>81</v>
      </c>
      <c r="D188" s="340" t="s">
        <v>92</v>
      </c>
      <c r="E188" s="339" t="s">
        <v>398</v>
      </c>
      <c r="F188" s="341" t="s">
        <v>142</v>
      </c>
      <c r="G188" s="340" t="s">
        <v>183</v>
      </c>
      <c r="H188" s="338" t="s">
        <v>361</v>
      </c>
      <c r="I188" s="338" t="s">
        <v>265</v>
      </c>
      <c r="J188" s="342">
        <v>20200012340</v>
      </c>
      <c r="K188" s="343" t="s">
        <v>121</v>
      </c>
      <c r="L188" s="344">
        <v>622867</v>
      </c>
      <c r="M188" s="340" t="s">
        <v>855</v>
      </c>
      <c r="N188" s="344">
        <v>140.24</v>
      </c>
      <c r="O188" s="344" t="s">
        <v>142</v>
      </c>
      <c r="P188" s="345">
        <v>140.24</v>
      </c>
      <c r="Q188" s="346" t="s">
        <v>142</v>
      </c>
      <c r="R188" s="347" t="s">
        <v>142</v>
      </c>
      <c r="S188" s="576" t="s">
        <v>364</v>
      </c>
      <c r="T188" s="576" t="s">
        <v>856</v>
      </c>
      <c r="U188" s="345">
        <f t="shared" si="16"/>
        <v>571437.61</v>
      </c>
      <c r="V188" s="345">
        <f t="shared" si="17"/>
        <v>51429.38</v>
      </c>
      <c r="W188" s="346">
        <f t="shared" si="12"/>
        <v>622866.99</v>
      </c>
      <c r="X188" s="346">
        <v>571437.61</v>
      </c>
      <c r="Y188" s="346">
        <f t="shared" si="13"/>
        <v>4074.71</v>
      </c>
      <c r="Z188" s="347"/>
    </row>
    <row r="189" hidden="1" spans="1:26">
      <c r="A189" s="338" t="s">
        <v>857</v>
      </c>
      <c r="B189" s="339" t="s">
        <v>261</v>
      </c>
      <c r="C189" s="339" t="s">
        <v>81</v>
      </c>
      <c r="D189" s="340" t="s">
        <v>95</v>
      </c>
      <c r="E189" s="339" t="s">
        <v>402</v>
      </c>
      <c r="F189" s="341" t="s">
        <v>142</v>
      </c>
      <c r="G189" s="340" t="s">
        <v>183</v>
      </c>
      <c r="H189" s="338" t="s">
        <v>361</v>
      </c>
      <c r="I189" s="338" t="s">
        <v>265</v>
      </c>
      <c r="J189" s="342">
        <v>20200012252</v>
      </c>
      <c r="K189" s="343" t="s">
        <v>620</v>
      </c>
      <c r="L189" s="344">
        <v>627154</v>
      </c>
      <c r="M189" s="340" t="s">
        <v>858</v>
      </c>
      <c r="N189" s="344">
        <v>139.82</v>
      </c>
      <c r="O189" s="344" t="s">
        <v>142</v>
      </c>
      <c r="P189" s="345">
        <v>139.82</v>
      </c>
      <c r="Q189" s="346" t="s">
        <v>142</v>
      </c>
      <c r="R189" s="347" t="s">
        <v>142</v>
      </c>
      <c r="S189" s="576" t="s">
        <v>364</v>
      </c>
      <c r="T189" s="576" t="s">
        <v>859</v>
      </c>
      <c r="U189" s="345">
        <f t="shared" si="16"/>
        <v>575370.64</v>
      </c>
      <c r="V189" s="345">
        <f t="shared" si="17"/>
        <v>51783.36</v>
      </c>
      <c r="W189" s="346">
        <f t="shared" si="12"/>
        <v>627154</v>
      </c>
      <c r="X189" s="346">
        <v>575370.64</v>
      </c>
      <c r="Y189" s="346">
        <f t="shared" si="13"/>
        <v>4115.08</v>
      </c>
      <c r="Z189" s="347"/>
    </row>
    <row r="190" hidden="1" spans="1:26">
      <c r="A190" s="338" t="s">
        <v>860</v>
      </c>
      <c r="B190" s="339" t="s">
        <v>261</v>
      </c>
      <c r="C190" s="339" t="s">
        <v>81</v>
      </c>
      <c r="D190" s="340" t="s">
        <v>95</v>
      </c>
      <c r="E190" s="339" t="s">
        <v>406</v>
      </c>
      <c r="F190" s="341" t="s">
        <v>142</v>
      </c>
      <c r="G190" s="340" t="s">
        <v>183</v>
      </c>
      <c r="H190" s="338" t="s">
        <v>361</v>
      </c>
      <c r="I190" s="338" t="s">
        <v>265</v>
      </c>
      <c r="J190" s="342">
        <v>20210003915</v>
      </c>
      <c r="K190" s="343" t="s">
        <v>652</v>
      </c>
      <c r="L190" s="344">
        <v>632728</v>
      </c>
      <c r="M190" s="340" t="s">
        <v>861</v>
      </c>
      <c r="N190" s="344">
        <v>140.24</v>
      </c>
      <c r="O190" s="344" t="s">
        <v>142</v>
      </c>
      <c r="P190" s="345">
        <v>140.24</v>
      </c>
      <c r="Q190" s="346" t="s">
        <v>142</v>
      </c>
      <c r="R190" s="347" t="s">
        <v>142</v>
      </c>
      <c r="S190" s="576" t="s">
        <v>364</v>
      </c>
      <c r="T190" s="576" t="s">
        <v>862</v>
      </c>
      <c r="U190" s="345">
        <f t="shared" si="16"/>
        <v>580484.4</v>
      </c>
      <c r="V190" s="345">
        <f t="shared" si="17"/>
        <v>52243.6</v>
      </c>
      <c r="W190" s="346">
        <f t="shared" si="12"/>
        <v>632728</v>
      </c>
      <c r="X190" s="346">
        <v>580484.4</v>
      </c>
      <c r="Y190" s="346">
        <f t="shared" si="13"/>
        <v>4139.22</v>
      </c>
      <c r="Z190" s="347"/>
    </row>
    <row r="191" hidden="1" spans="1:26">
      <c r="A191" s="338" t="s">
        <v>863</v>
      </c>
      <c r="B191" s="339" t="s">
        <v>261</v>
      </c>
      <c r="C191" s="339" t="s">
        <v>81</v>
      </c>
      <c r="D191" s="340" t="s">
        <v>98</v>
      </c>
      <c r="E191" s="339" t="s">
        <v>410</v>
      </c>
      <c r="F191" s="341" t="s">
        <v>142</v>
      </c>
      <c r="G191" s="340" t="s">
        <v>183</v>
      </c>
      <c r="H191" s="338" t="s">
        <v>361</v>
      </c>
      <c r="I191" s="338" t="s">
        <v>265</v>
      </c>
      <c r="J191" s="342">
        <v>20210001497</v>
      </c>
      <c r="K191" s="343" t="s">
        <v>864</v>
      </c>
      <c r="L191" s="344">
        <v>637641</v>
      </c>
      <c r="M191" s="340" t="s">
        <v>865</v>
      </c>
      <c r="N191" s="344">
        <v>139.82</v>
      </c>
      <c r="O191" s="344" t="s">
        <v>142</v>
      </c>
      <c r="P191" s="345">
        <v>139.82</v>
      </c>
      <c r="Q191" s="346" t="s">
        <v>142</v>
      </c>
      <c r="R191" s="347" t="s">
        <v>142</v>
      </c>
      <c r="S191" s="576" t="s">
        <v>364</v>
      </c>
      <c r="T191" s="576" t="s">
        <v>866</v>
      </c>
      <c r="U191" s="345">
        <f t="shared" si="16"/>
        <v>584991.74</v>
      </c>
      <c r="V191" s="345">
        <f t="shared" si="17"/>
        <v>52649.26</v>
      </c>
      <c r="W191" s="346">
        <f t="shared" si="12"/>
        <v>637641</v>
      </c>
      <c r="X191" s="346">
        <v>584991.74</v>
      </c>
      <c r="Y191" s="346">
        <f t="shared" si="13"/>
        <v>4183.89</v>
      </c>
      <c r="Z191" s="347"/>
    </row>
    <row r="192" hidden="1" spans="1:26">
      <c r="A192" s="338" t="s">
        <v>867</v>
      </c>
      <c r="B192" s="339" t="s">
        <v>261</v>
      </c>
      <c r="C192" s="339" t="s">
        <v>81</v>
      </c>
      <c r="D192" s="340" t="s">
        <v>98</v>
      </c>
      <c r="E192" s="339" t="s">
        <v>414</v>
      </c>
      <c r="F192" s="341" t="s">
        <v>142</v>
      </c>
      <c r="G192" s="340" t="s">
        <v>183</v>
      </c>
      <c r="H192" s="338" t="s">
        <v>361</v>
      </c>
      <c r="I192" s="338" t="s">
        <v>265</v>
      </c>
      <c r="J192" s="342">
        <v>20210001199</v>
      </c>
      <c r="K192" s="343" t="s">
        <v>868</v>
      </c>
      <c r="L192" s="344">
        <v>639589</v>
      </c>
      <c r="M192" s="340" t="s">
        <v>869</v>
      </c>
      <c r="N192" s="344">
        <v>140.24</v>
      </c>
      <c r="O192" s="344" t="s">
        <v>142</v>
      </c>
      <c r="P192" s="345">
        <v>140.24</v>
      </c>
      <c r="Q192" s="346" t="s">
        <v>142</v>
      </c>
      <c r="R192" s="347" t="s">
        <v>142</v>
      </c>
      <c r="S192" s="576" t="s">
        <v>364</v>
      </c>
      <c r="T192" s="576" t="s">
        <v>870</v>
      </c>
      <c r="U192" s="345">
        <f t="shared" si="16"/>
        <v>586778.9</v>
      </c>
      <c r="V192" s="345">
        <f t="shared" si="17"/>
        <v>52810.1</v>
      </c>
      <c r="W192" s="346">
        <f t="shared" si="12"/>
        <v>639589</v>
      </c>
      <c r="X192" s="346">
        <v>586778.9</v>
      </c>
      <c r="Y192" s="346">
        <f t="shared" si="13"/>
        <v>4184.11</v>
      </c>
      <c r="Z192" s="347"/>
    </row>
    <row r="193" hidden="1" spans="1:26">
      <c r="A193" s="338" t="s">
        <v>871</v>
      </c>
      <c r="B193" s="349" t="s">
        <v>261</v>
      </c>
      <c r="C193" s="349" t="s">
        <v>81</v>
      </c>
      <c r="D193" s="350" t="s">
        <v>101</v>
      </c>
      <c r="E193" s="349" t="s">
        <v>418</v>
      </c>
      <c r="F193" s="341" t="s">
        <v>142</v>
      </c>
      <c r="G193" s="340" t="s">
        <v>183</v>
      </c>
      <c r="H193" s="338" t="s">
        <v>361</v>
      </c>
      <c r="I193" s="338" t="s">
        <v>265</v>
      </c>
      <c r="J193" s="351">
        <v>20210003799</v>
      </c>
      <c r="K193" s="352" t="s">
        <v>872</v>
      </c>
      <c r="L193" s="345">
        <v>618376</v>
      </c>
      <c r="M193" s="350" t="s">
        <v>873</v>
      </c>
      <c r="N193" s="345">
        <v>139.82</v>
      </c>
      <c r="O193" s="345" t="s">
        <v>142</v>
      </c>
      <c r="P193" s="345">
        <v>139.82</v>
      </c>
      <c r="Q193" s="346" t="s">
        <v>142</v>
      </c>
      <c r="R193" s="347" t="s">
        <v>142</v>
      </c>
      <c r="S193" s="576" t="s">
        <v>364</v>
      </c>
      <c r="T193" s="576" t="s">
        <v>874</v>
      </c>
      <c r="U193" s="345">
        <f t="shared" si="16"/>
        <v>567317.43</v>
      </c>
      <c r="V193" s="345">
        <f t="shared" si="17"/>
        <v>51058.57</v>
      </c>
      <c r="W193" s="346">
        <f t="shared" si="12"/>
        <v>618376</v>
      </c>
      <c r="X193" s="346">
        <v>567317.43</v>
      </c>
      <c r="Y193" s="346">
        <f t="shared" si="13"/>
        <v>4057.48</v>
      </c>
      <c r="Z193" s="347"/>
    </row>
    <row r="194" hidden="1" spans="1:26">
      <c r="A194" s="338" t="s">
        <v>875</v>
      </c>
      <c r="B194" s="349" t="s">
        <v>261</v>
      </c>
      <c r="C194" s="349" t="s">
        <v>81</v>
      </c>
      <c r="D194" s="350" t="s">
        <v>101</v>
      </c>
      <c r="E194" s="349" t="s">
        <v>422</v>
      </c>
      <c r="F194" s="341" t="s">
        <v>142</v>
      </c>
      <c r="G194" s="340" t="s">
        <v>183</v>
      </c>
      <c r="H194" s="338" t="s">
        <v>361</v>
      </c>
      <c r="I194" s="338" t="s">
        <v>265</v>
      </c>
      <c r="J194" s="351">
        <v>20220004718</v>
      </c>
      <c r="K194" s="352" t="s">
        <v>876</v>
      </c>
      <c r="L194" s="345">
        <v>669798</v>
      </c>
      <c r="M194" s="350" t="s">
        <v>877</v>
      </c>
      <c r="N194" s="345">
        <v>140.24</v>
      </c>
      <c r="O194" s="345" t="s">
        <v>142</v>
      </c>
      <c r="P194" s="345">
        <v>140.24</v>
      </c>
      <c r="Q194" s="346" t="s">
        <v>142</v>
      </c>
      <c r="R194" s="347" t="s">
        <v>142</v>
      </c>
      <c r="S194" s="576" t="s">
        <v>364</v>
      </c>
      <c r="T194" s="576" t="s">
        <v>878</v>
      </c>
      <c r="U194" s="345">
        <f t="shared" si="16"/>
        <v>614493.58</v>
      </c>
      <c r="V194" s="345">
        <f t="shared" si="17"/>
        <v>55304.42</v>
      </c>
      <c r="W194" s="346">
        <f t="shared" si="12"/>
        <v>669798</v>
      </c>
      <c r="X194" s="346">
        <v>614493.58</v>
      </c>
      <c r="Y194" s="346">
        <f t="shared" si="13"/>
        <v>4381.73</v>
      </c>
      <c r="Z194" s="347"/>
    </row>
    <row r="195" spans="1:26">
      <c r="A195" s="338" t="s">
        <v>879</v>
      </c>
      <c r="B195" s="339" t="s">
        <v>261</v>
      </c>
      <c r="C195" s="339" t="s">
        <v>81</v>
      </c>
      <c r="D195" s="340" t="s">
        <v>450</v>
      </c>
      <c r="E195" s="339" t="s">
        <v>570</v>
      </c>
      <c r="F195" s="341" t="s">
        <v>142</v>
      </c>
      <c r="G195" s="338" t="s">
        <v>452</v>
      </c>
      <c r="H195" s="347" t="s">
        <v>453</v>
      </c>
      <c r="I195" s="338"/>
      <c r="J195" s="342" t="s">
        <v>142</v>
      </c>
      <c r="K195" s="343" t="s">
        <v>142</v>
      </c>
      <c r="L195" s="344" t="s">
        <v>142</v>
      </c>
      <c r="M195" s="340" t="s">
        <v>142</v>
      </c>
      <c r="N195" s="344">
        <v>10.14</v>
      </c>
      <c r="O195" s="354" t="s">
        <v>142</v>
      </c>
      <c r="P195" s="346">
        <v>10.14</v>
      </c>
      <c r="Q195" s="346" t="s">
        <v>142</v>
      </c>
      <c r="R195" s="347" t="s">
        <v>142</v>
      </c>
      <c r="S195" s="348" t="s">
        <v>142</v>
      </c>
      <c r="T195" s="348" t="s">
        <v>142</v>
      </c>
      <c r="U195" s="345"/>
      <c r="V195" s="345"/>
      <c r="W195" s="346">
        <f t="shared" si="12"/>
        <v>0</v>
      </c>
      <c r="X195" s="346">
        <v>0</v>
      </c>
      <c r="Y195" s="346">
        <f t="shared" si="13"/>
        <v>0</v>
      </c>
      <c r="Z195" s="347"/>
    </row>
    <row r="196" spans="1:26">
      <c r="A196" s="338" t="s">
        <v>880</v>
      </c>
      <c r="B196" s="339" t="s">
        <v>261</v>
      </c>
      <c r="C196" s="339" t="s">
        <v>81</v>
      </c>
      <c r="D196" s="340" t="s">
        <v>450</v>
      </c>
      <c r="E196" s="339" t="s">
        <v>572</v>
      </c>
      <c r="F196" s="341" t="s">
        <v>142</v>
      </c>
      <c r="G196" s="338" t="s">
        <v>452</v>
      </c>
      <c r="H196" s="347" t="s">
        <v>453</v>
      </c>
      <c r="I196" s="338"/>
      <c r="J196" s="342" t="s">
        <v>142</v>
      </c>
      <c r="K196" s="343" t="s">
        <v>142</v>
      </c>
      <c r="L196" s="344" t="s">
        <v>142</v>
      </c>
      <c r="M196" s="340" t="s">
        <v>142</v>
      </c>
      <c r="N196" s="344">
        <v>8.82</v>
      </c>
      <c r="O196" s="354" t="s">
        <v>142</v>
      </c>
      <c r="P196" s="346">
        <v>8.82</v>
      </c>
      <c r="Q196" s="346" t="s">
        <v>142</v>
      </c>
      <c r="R196" s="347" t="s">
        <v>142</v>
      </c>
      <c r="S196" s="348" t="s">
        <v>142</v>
      </c>
      <c r="T196" s="348" t="s">
        <v>142</v>
      </c>
      <c r="U196" s="345"/>
      <c r="V196" s="345"/>
      <c r="W196" s="346">
        <f t="shared" si="12"/>
        <v>0</v>
      </c>
      <c r="X196" s="346">
        <v>0</v>
      </c>
      <c r="Y196" s="346">
        <f t="shared" si="13"/>
        <v>0</v>
      </c>
      <c r="Z196" s="347"/>
    </row>
    <row r="197" spans="1:26">
      <c r="A197" s="338" t="s">
        <v>881</v>
      </c>
      <c r="B197" s="339" t="s">
        <v>261</v>
      </c>
      <c r="C197" s="339" t="s">
        <v>81</v>
      </c>
      <c r="D197" s="340" t="s">
        <v>450</v>
      </c>
      <c r="E197" s="339" t="s">
        <v>574</v>
      </c>
      <c r="F197" s="341" t="s">
        <v>142</v>
      </c>
      <c r="G197" s="338" t="s">
        <v>452</v>
      </c>
      <c r="H197" s="347" t="s">
        <v>453</v>
      </c>
      <c r="I197" s="338"/>
      <c r="J197" s="342" t="s">
        <v>142</v>
      </c>
      <c r="K197" s="343" t="s">
        <v>142</v>
      </c>
      <c r="L197" s="344" t="s">
        <v>142</v>
      </c>
      <c r="M197" s="340" t="s">
        <v>142</v>
      </c>
      <c r="N197" s="344">
        <v>9.26</v>
      </c>
      <c r="O197" s="354" t="s">
        <v>142</v>
      </c>
      <c r="P197" s="346">
        <v>9.26</v>
      </c>
      <c r="Q197" s="346" t="s">
        <v>142</v>
      </c>
      <c r="R197" s="347" t="s">
        <v>142</v>
      </c>
      <c r="S197" s="348" t="s">
        <v>142</v>
      </c>
      <c r="T197" s="348" t="s">
        <v>142</v>
      </c>
      <c r="U197" s="345"/>
      <c r="V197" s="345"/>
      <c r="W197" s="346">
        <f t="shared" si="12"/>
        <v>0</v>
      </c>
      <c r="X197" s="346">
        <v>0</v>
      </c>
      <c r="Y197" s="346">
        <f t="shared" si="13"/>
        <v>0</v>
      </c>
      <c r="Z197" s="347"/>
    </row>
    <row r="198" spans="1:26">
      <c r="A198" s="338" t="s">
        <v>882</v>
      </c>
      <c r="B198" s="339" t="s">
        <v>261</v>
      </c>
      <c r="C198" s="339" t="s">
        <v>81</v>
      </c>
      <c r="D198" s="340" t="s">
        <v>450</v>
      </c>
      <c r="E198" s="339" t="s">
        <v>576</v>
      </c>
      <c r="F198" s="341" t="s">
        <v>142</v>
      </c>
      <c r="G198" s="338" t="s">
        <v>452</v>
      </c>
      <c r="H198" s="347" t="s">
        <v>453</v>
      </c>
      <c r="I198" s="338"/>
      <c r="J198" s="342" t="s">
        <v>142</v>
      </c>
      <c r="K198" s="343" t="s">
        <v>142</v>
      </c>
      <c r="L198" s="344" t="s">
        <v>142</v>
      </c>
      <c r="M198" s="340" t="s">
        <v>142</v>
      </c>
      <c r="N198" s="344">
        <v>8.82</v>
      </c>
      <c r="O198" s="354" t="s">
        <v>142</v>
      </c>
      <c r="P198" s="346">
        <v>8.82</v>
      </c>
      <c r="Q198" s="346" t="s">
        <v>142</v>
      </c>
      <c r="R198" s="347" t="s">
        <v>142</v>
      </c>
      <c r="S198" s="348" t="s">
        <v>142</v>
      </c>
      <c r="T198" s="348" t="s">
        <v>142</v>
      </c>
      <c r="U198" s="345"/>
      <c r="V198" s="345"/>
      <c r="W198" s="346">
        <f t="shared" si="12"/>
        <v>0</v>
      </c>
      <c r="X198" s="346">
        <v>0</v>
      </c>
      <c r="Y198" s="346">
        <f t="shared" si="13"/>
        <v>0</v>
      </c>
      <c r="Z198" s="347"/>
    </row>
    <row r="199" spans="1:26">
      <c r="A199" s="338" t="s">
        <v>883</v>
      </c>
      <c r="B199" s="339" t="s">
        <v>261</v>
      </c>
      <c r="C199" s="339" t="s">
        <v>81</v>
      </c>
      <c r="D199" s="340" t="s">
        <v>450</v>
      </c>
      <c r="E199" s="339" t="s">
        <v>578</v>
      </c>
      <c r="F199" s="341" t="s">
        <v>142</v>
      </c>
      <c r="G199" s="338" t="s">
        <v>452</v>
      </c>
      <c r="H199" s="347" t="s">
        <v>453</v>
      </c>
      <c r="I199" s="338"/>
      <c r="J199" s="342" t="s">
        <v>142</v>
      </c>
      <c r="K199" s="343" t="s">
        <v>142</v>
      </c>
      <c r="L199" s="344" t="s">
        <v>142</v>
      </c>
      <c r="M199" s="340" t="s">
        <v>142</v>
      </c>
      <c r="N199" s="344">
        <v>8.1</v>
      </c>
      <c r="O199" s="354" t="s">
        <v>142</v>
      </c>
      <c r="P199" s="346">
        <v>8.1</v>
      </c>
      <c r="Q199" s="346" t="s">
        <v>142</v>
      </c>
      <c r="R199" s="347" t="s">
        <v>142</v>
      </c>
      <c r="S199" s="348" t="s">
        <v>142</v>
      </c>
      <c r="T199" s="348" t="s">
        <v>142</v>
      </c>
      <c r="U199" s="345"/>
      <c r="V199" s="345"/>
      <c r="W199" s="346">
        <f t="shared" si="12"/>
        <v>0</v>
      </c>
      <c r="X199" s="346">
        <v>0</v>
      </c>
      <c r="Y199" s="346">
        <f t="shared" si="13"/>
        <v>0</v>
      </c>
      <c r="Z199" s="347"/>
    </row>
    <row r="200" spans="1:26">
      <c r="A200" s="338" t="s">
        <v>884</v>
      </c>
      <c r="B200" s="349" t="s">
        <v>261</v>
      </c>
      <c r="C200" s="349" t="s">
        <v>81</v>
      </c>
      <c r="D200" s="350" t="s">
        <v>450</v>
      </c>
      <c r="E200" s="349" t="s">
        <v>580</v>
      </c>
      <c r="F200" s="341" t="s">
        <v>142</v>
      </c>
      <c r="G200" s="338" t="s">
        <v>452</v>
      </c>
      <c r="H200" s="347" t="s">
        <v>453</v>
      </c>
      <c r="I200" s="338"/>
      <c r="J200" s="351" t="s">
        <v>142</v>
      </c>
      <c r="K200" s="352" t="s">
        <v>142</v>
      </c>
      <c r="L200" s="345" t="s">
        <v>142</v>
      </c>
      <c r="M200" s="350" t="s">
        <v>142</v>
      </c>
      <c r="N200" s="345">
        <v>75.63</v>
      </c>
      <c r="O200" s="346" t="s">
        <v>142</v>
      </c>
      <c r="P200" s="346">
        <v>75.63</v>
      </c>
      <c r="Q200" s="346" t="s">
        <v>142</v>
      </c>
      <c r="R200" s="347" t="s">
        <v>142</v>
      </c>
      <c r="S200" s="348" t="s">
        <v>142</v>
      </c>
      <c r="T200" s="348" t="s">
        <v>142</v>
      </c>
      <c r="U200" s="345"/>
      <c r="V200" s="345"/>
      <c r="W200" s="346">
        <f t="shared" ref="W200:W263" si="18">SUM(U200)+SUM(V200)</f>
        <v>0</v>
      </c>
      <c r="X200" s="346">
        <v>0</v>
      </c>
      <c r="Y200" s="346">
        <f t="shared" ref="Y200:Y263" si="19">IF(SUM(P200)=0,"",ROUND(SUM(X200)/SUM(P200),2))</f>
        <v>0</v>
      </c>
      <c r="Z200" s="347"/>
    </row>
    <row r="201" spans="1:26">
      <c r="A201" s="338" t="s">
        <v>885</v>
      </c>
      <c r="B201" s="339" t="s">
        <v>261</v>
      </c>
      <c r="C201" s="339" t="s">
        <v>81</v>
      </c>
      <c r="D201" s="340" t="s">
        <v>450</v>
      </c>
      <c r="E201" s="339" t="s">
        <v>582</v>
      </c>
      <c r="F201" s="341" t="s">
        <v>142</v>
      </c>
      <c r="G201" s="338" t="s">
        <v>452</v>
      </c>
      <c r="H201" s="347" t="s">
        <v>453</v>
      </c>
      <c r="I201" s="338"/>
      <c r="J201" s="342" t="s">
        <v>142</v>
      </c>
      <c r="K201" s="343" t="s">
        <v>142</v>
      </c>
      <c r="L201" s="344" t="s">
        <v>142</v>
      </c>
      <c r="M201" s="340" t="s">
        <v>142</v>
      </c>
      <c r="N201" s="344">
        <v>7.98</v>
      </c>
      <c r="O201" s="354" t="s">
        <v>142</v>
      </c>
      <c r="P201" s="346">
        <v>7.98</v>
      </c>
      <c r="Q201" s="346" t="s">
        <v>142</v>
      </c>
      <c r="R201" s="347" t="s">
        <v>142</v>
      </c>
      <c r="S201" s="348" t="s">
        <v>142</v>
      </c>
      <c r="T201" s="348" t="s">
        <v>142</v>
      </c>
      <c r="U201" s="345"/>
      <c r="V201" s="345"/>
      <c r="W201" s="346">
        <f t="shared" si="18"/>
        <v>0</v>
      </c>
      <c r="X201" s="346">
        <v>0</v>
      </c>
      <c r="Y201" s="346">
        <f t="shared" si="19"/>
        <v>0</v>
      </c>
      <c r="Z201" s="347"/>
    </row>
    <row r="202" spans="1:26">
      <c r="A202" s="338" t="s">
        <v>886</v>
      </c>
      <c r="B202" s="339" t="s">
        <v>261</v>
      </c>
      <c r="C202" s="339" t="s">
        <v>81</v>
      </c>
      <c r="D202" s="340" t="s">
        <v>450</v>
      </c>
      <c r="E202" s="339" t="s">
        <v>584</v>
      </c>
      <c r="F202" s="341" t="s">
        <v>142</v>
      </c>
      <c r="G202" s="338" t="s">
        <v>452</v>
      </c>
      <c r="H202" s="347" t="s">
        <v>453</v>
      </c>
      <c r="I202" s="338"/>
      <c r="J202" s="342" t="s">
        <v>142</v>
      </c>
      <c r="K202" s="343" t="s">
        <v>142</v>
      </c>
      <c r="L202" s="344" t="s">
        <v>142</v>
      </c>
      <c r="M202" s="340" t="s">
        <v>142</v>
      </c>
      <c r="N202" s="344">
        <v>8.23</v>
      </c>
      <c r="O202" s="354" t="s">
        <v>142</v>
      </c>
      <c r="P202" s="346">
        <v>8.23</v>
      </c>
      <c r="Q202" s="346" t="s">
        <v>142</v>
      </c>
      <c r="R202" s="347" t="s">
        <v>142</v>
      </c>
      <c r="S202" s="348" t="s">
        <v>142</v>
      </c>
      <c r="T202" s="348" t="s">
        <v>142</v>
      </c>
      <c r="U202" s="345"/>
      <c r="V202" s="345"/>
      <c r="W202" s="346">
        <f t="shared" si="18"/>
        <v>0</v>
      </c>
      <c r="X202" s="346">
        <v>0</v>
      </c>
      <c r="Y202" s="346">
        <f t="shared" si="19"/>
        <v>0</v>
      </c>
      <c r="Z202" s="347"/>
    </row>
    <row r="203" spans="1:26">
      <c r="A203" s="338" t="s">
        <v>887</v>
      </c>
      <c r="B203" s="339" t="s">
        <v>261</v>
      </c>
      <c r="C203" s="339" t="s">
        <v>81</v>
      </c>
      <c r="D203" s="340" t="s">
        <v>450</v>
      </c>
      <c r="E203" s="339" t="s">
        <v>586</v>
      </c>
      <c r="F203" s="341" t="s">
        <v>142</v>
      </c>
      <c r="G203" s="338" t="s">
        <v>452</v>
      </c>
      <c r="H203" s="347" t="s">
        <v>453</v>
      </c>
      <c r="I203" s="338"/>
      <c r="J203" s="342" t="s">
        <v>142</v>
      </c>
      <c r="K203" s="343" t="s">
        <v>142</v>
      </c>
      <c r="L203" s="344" t="s">
        <v>142</v>
      </c>
      <c r="M203" s="340" t="s">
        <v>142</v>
      </c>
      <c r="N203" s="344">
        <v>8.23</v>
      </c>
      <c r="O203" s="354" t="s">
        <v>142</v>
      </c>
      <c r="P203" s="346">
        <v>8.23</v>
      </c>
      <c r="Q203" s="346" t="s">
        <v>142</v>
      </c>
      <c r="R203" s="347" t="s">
        <v>142</v>
      </c>
      <c r="S203" s="348" t="s">
        <v>142</v>
      </c>
      <c r="T203" s="348" t="s">
        <v>142</v>
      </c>
      <c r="U203" s="345"/>
      <c r="V203" s="345"/>
      <c r="W203" s="346">
        <f t="shared" si="18"/>
        <v>0</v>
      </c>
      <c r="X203" s="346">
        <v>0</v>
      </c>
      <c r="Y203" s="346">
        <f t="shared" si="19"/>
        <v>0</v>
      </c>
      <c r="Z203" s="347"/>
    </row>
    <row r="204" spans="1:26">
      <c r="A204" s="338" t="s">
        <v>888</v>
      </c>
      <c r="B204" s="339" t="s">
        <v>261</v>
      </c>
      <c r="C204" s="339" t="s">
        <v>81</v>
      </c>
      <c r="D204" s="340" t="s">
        <v>450</v>
      </c>
      <c r="E204" s="339" t="s">
        <v>588</v>
      </c>
      <c r="F204" s="341" t="s">
        <v>142</v>
      </c>
      <c r="G204" s="338" t="s">
        <v>452</v>
      </c>
      <c r="H204" s="347" t="s">
        <v>453</v>
      </c>
      <c r="I204" s="338"/>
      <c r="J204" s="342" t="s">
        <v>142</v>
      </c>
      <c r="K204" s="343" t="s">
        <v>142</v>
      </c>
      <c r="L204" s="344" t="s">
        <v>142</v>
      </c>
      <c r="M204" s="340" t="s">
        <v>142</v>
      </c>
      <c r="N204" s="344">
        <v>7.98</v>
      </c>
      <c r="O204" s="354" t="s">
        <v>142</v>
      </c>
      <c r="P204" s="346">
        <v>7.98</v>
      </c>
      <c r="Q204" s="346" t="s">
        <v>142</v>
      </c>
      <c r="R204" s="347" t="s">
        <v>142</v>
      </c>
      <c r="S204" s="348" t="s">
        <v>142</v>
      </c>
      <c r="T204" s="348" t="s">
        <v>142</v>
      </c>
      <c r="U204" s="345"/>
      <c r="V204" s="345"/>
      <c r="W204" s="346">
        <f t="shared" si="18"/>
        <v>0</v>
      </c>
      <c r="X204" s="346">
        <v>0</v>
      </c>
      <c r="Y204" s="346">
        <f t="shared" si="19"/>
        <v>0</v>
      </c>
      <c r="Z204" s="347"/>
    </row>
    <row r="205" spans="1:26">
      <c r="A205" s="338" t="s">
        <v>889</v>
      </c>
      <c r="B205" s="339" t="s">
        <v>261</v>
      </c>
      <c r="C205" s="339" t="s">
        <v>81</v>
      </c>
      <c r="D205" s="340" t="s">
        <v>450</v>
      </c>
      <c r="E205" s="339" t="s">
        <v>590</v>
      </c>
      <c r="F205" s="341" t="s">
        <v>142</v>
      </c>
      <c r="G205" s="338" t="s">
        <v>452</v>
      </c>
      <c r="H205" s="347" t="s">
        <v>453</v>
      </c>
      <c r="I205" s="338"/>
      <c r="J205" s="342" t="s">
        <v>142</v>
      </c>
      <c r="K205" s="343" t="s">
        <v>142</v>
      </c>
      <c r="L205" s="344" t="s">
        <v>142</v>
      </c>
      <c r="M205" s="340" t="s">
        <v>142</v>
      </c>
      <c r="N205" s="344">
        <v>75.63</v>
      </c>
      <c r="O205" s="354" t="s">
        <v>142</v>
      </c>
      <c r="P205" s="346">
        <v>75.63</v>
      </c>
      <c r="Q205" s="346" t="s">
        <v>142</v>
      </c>
      <c r="R205" s="347" t="s">
        <v>142</v>
      </c>
      <c r="S205" s="348" t="s">
        <v>142</v>
      </c>
      <c r="T205" s="348" t="s">
        <v>142</v>
      </c>
      <c r="U205" s="345"/>
      <c r="V205" s="345"/>
      <c r="W205" s="346">
        <f t="shared" si="18"/>
        <v>0</v>
      </c>
      <c r="X205" s="346">
        <v>0</v>
      </c>
      <c r="Y205" s="346">
        <f t="shared" si="19"/>
        <v>0</v>
      </c>
      <c r="Z205" s="347"/>
    </row>
    <row r="206" spans="1:26">
      <c r="A206" s="338" t="s">
        <v>890</v>
      </c>
      <c r="B206" s="339" t="s">
        <v>261</v>
      </c>
      <c r="C206" s="339" t="s">
        <v>81</v>
      </c>
      <c r="D206" s="340" t="s">
        <v>450</v>
      </c>
      <c r="E206" s="339" t="s">
        <v>592</v>
      </c>
      <c r="F206" s="341" t="s">
        <v>142</v>
      </c>
      <c r="G206" s="338" t="s">
        <v>452</v>
      </c>
      <c r="H206" s="347" t="s">
        <v>453</v>
      </c>
      <c r="I206" s="338"/>
      <c r="J206" s="342" t="s">
        <v>142</v>
      </c>
      <c r="K206" s="343" t="s">
        <v>142</v>
      </c>
      <c r="L206" s="344" t="s">
        <v>142</v>
      </c>
      <c r="M206" s="340" t="s">
        <v>142</v>
      </c>
      <c r="N206" s="344">
        <v>8.1</v>
      </c>
      <c r="O206" s="354" t="s">
        <v>142</v>
      </c>
      <c r="P206" s="346">
        <v>8.1</v>
      </c>
      <c r="Q206" s="346" t="s">
        <v>142</v>
      </c>
      <c r="R206" s="347" t="s">
        <v>142</v>
      </c>
      <c r="S206" s="348" t="s">
        <v>142</v>
      </c>
      <c r="T206" s="348" t="s">
        <v>142</v>
      </c>
      <c r="U206" s="345"/>
      <c r="V206" s="345"/>
      <c r="W206" s="346">
        <f t="shared" si="18"/>
        <v>0</v>
      </c>
      <c r="X206" s="346">
        <v>0</v>
      </c>
      <c r="Y206" s="346">
        <f t="shared" si="19"/>
        <v>0</v>
      </c>
      <c r="Z206" s="347"/>
    </row>
    <row r="207" spans="1:26">
      <c r="A207" s="338" t="s">
        <v>370</v>
      </c>
      <c r="B207" s="339" t="s">
        <v>261</v>
      </c>
      <c r="C207" s="339" t="s">
        <v>81</v>
      </c>
      <c r="D207" s="340" t="s">
        <v>450</v>
      </c>
      <c r="E207" s="339" t="s">
        <v>594</v>
      </c>
      <c r="F207" s="341" t="s">
        <v>142</v>
      </c>
      <c r="G207" s="338" t="s">
        <v>452</v>
      </c>
      <c r="H207" s="347" t="s">
        <v>453</v>
      </c>
      <c r="I207" s="338"/>
      <c r="J207" s="342" t="s">
        <v>142</v>
      </c>
      <c r="K207" s="343" t="s">
        <v>142</v>
      </c>
      <c r="L207" s="344" t="s">
        <v>142</v>
      </c>
      <c r="M207" s="340" t="s">
        <v>142</v>
      </c>
      <c r="N207" s="344">
        <v>8.82</v>
      </c>
      <c r="O207" s="354" t="s">
        <v>142</v>
      </c>
      <c r="P207" s="346">
        <v>8.82</v>
      </c>
      <c r="Q207" s="346" t="s">
        <v>142</v>
      </c>
      <c r="R207" s="347" t="s">
        <v>142</v>
      </c>
      <c r="S207" s="348" t="s">
        <v>142</v>
      </c>
      <c r="T207" s="348" t="s">
        <v>142</v>
      </c>
      <c r="U207" s="345"/>
      <c r="V207" s="345"/>
      <c r="W207" s="346">
        <f t="shared" si="18"/>
        <v>0</v>
      </c>
      <c r="X207" s="346">
        <v>0</v>
      </c>
      <c r="Y207" s="346">
        <f t="shared" si="19"/>
        <v>0</v>
      </c>
      <c r="Z207" s="347"/>
    </row>
    <row r="208" spans="1:26">
      <c r="A208" s="338" t="s">
        <v>374</v>
      </c>
      <c r="B208" s="339" t="s">
        <v>261</v>
      </c>
      <c r="C208" s="339" t="s">
        <v>81</v>
      </c>
      <c r="D208" s="340" t="s">
        <v>450</v>
      </c>
      <c r="E208" s="339" t="s">
        <v>596</v>
      </c>
      <c r="F208" s="341" t="s">
        <v>142</v>
      </c>
      <c r="G208" s="338" t="s">
        <v>452</v>
      </c>
      <c r="H208" s="347" t="s">
        <v>453</v>
      </c>
      <c r="I208" s="338"/>
      <c r="J208" s="342" t="s">
        <v>142</v>
      </c>
      <c r="K208" s="343" t="s">
        <v>142</v>
      </c>
      <c r="L208" s="344" t="s">
        <v>142</v>
      </c>
      <c r="M208" s="340" t="s">
        <v>142</v>
      </c>
      <c r="N208" s="344">
        <v>9.26</v>
      </c>
      <c r="O208" s="354" t="s">
        <v>142</v>
      </c>
      <c r="P208" s="346">
        <v>9.26</v>
      </c>
      <c r="Q208" s="346" t="s">
        <v>142</v>
      </c>
      <c r="R208" s="347" t="s">
        <v>142</v>
      </c>
      <c r="S208" s="348" t="s">
        <v>142</v>
      </c>
      <c r="T208" s="348" t="s">
        <v>142</v>
      </c>
      <c r="U208" s="345"/>
      <c r="V208" s="345"/>
      <c r="W208" s="346">
        <f t="shared" si="18"/>
        <v>0</v>
      </c>
      <c r="X208" s="346">
        <v>0</v>
      </c>
      <c r="Y208" s="346">
        <f t="shared" si="19"/>
        <v>0</v>
      </c>
      <c r="Z208" s="347"/>
    </row>
    <row r="209" spans="1:26">
      <c r="A209" s="338" t="s">
        <v>891</v>
      </c>
      <c r="B209" s="339" t="s">
        <v>261</v>
      </c>
      <c r="C209" s="339" t="s">
        <v>81</v>
      </c>
      <c r="D209" s="340" t="s">
        <v>450</v>
      </c>
      <c r="E209" s="339" t="s">
        <v>598</v>
      </c>
      <c r="F209" s="341" t="s">
        <v>142</v>
      </c>
      <c r="G209" s="338" t="s">
        <v>452</v>
      </c>
      <c r="H209" s="347" t="s">
        <v>453</v>
      </c>
      <c r="I209" s="338"/>
      <c r="J209" s="342" t="s">
        <v>142</v>
      </c>
      <c r="K209" s="343" t="s">
        <v>142</v>
      </c>
      <c r="L209" s="344" t="s">
        <v>142</v>
      </c>
      <c r="M209" s="340" t="s">
        <v>142</v>
      </c>
      <c r="N209" s="344">
        <v>8.82</v>
      </c>
      <c r="O209" s="354" t="s">
        <v>142</v>
      </c>
      <c r="P209" s="346">
        <v>8.82</v>
      </c>
      <c r="Q209" s="346" t="s">
        <v>142</v>
      </c>
      <c r="R209" s="347" t="s">
        <v>142</v>
      </c>
      <c r="S209" s="348" t="s">
        <v>142</v>
      </c>
      <c r="T209" s="348" t="s">
        <v>142</v>
      </c>
      <c r="U209" s="345"/>
      <c r="V209" s="345"/>
      <c r="W209" s="346">
        <f t="shared" si="18"/>
        <v>0</v>
      </c>
      <c r="X209" s="346">
        <v>0</v>
      </c>
      <c r="Y209" s="346">
        <f t="shared" si="19"/>
        <v>0</v>
      </c>
      <c r="Z209" s="347"/>
    </row>
    <row r="210" spans="1:26">
      <c r="A210" s="338" t="s">
        <v>892</v>
      </c>
      <c r="B210" s="349" t="s">
        <v>261</v>
      </c>
      <c r="C210" s="349" t="s">
        <v>81</v>
      </c>
      <c r="D210" s="350" t="s">
        <v>450</v>
      </c>
      <c r="E210" s="349" t="s">
        <v>600</v>
      </c>
      <c r="F210" s="341" t="s">
        <v>142</v>
      </c>
      <c r="G210" s="338" t="s">
        <v>452</v>
      </c>
      <c r="H210" s="347" t="s">
        <v>453</v>
      </c>
      <c r="I210" s="338"/>
      <c r="J210" s="351" t="s">
        <v>142</v>
      </c>
      <c r="K210" s="352" t="s">
        <v>142</v>
      </c>
      <c r="L210" s="345" t="s">
        <v>142</v>
      </c>
      <c r="M210" s="350" t="s">
        <v>142</v>
      </c>
      <c r="N210" s="345">
        <v>8.82</v>
      </c>
      <c r="O210" s="346" t="s">
        <v>142</v>
      </c>
      <c r="P210" s="346">
        <v>8.82</v>
      </c>
      <c r="Q210" s="346" t="s">
        <v>142</v>
      </c>
      <c r="R210" s="347" t="s">
        <v>142</v>
      </c>
      <c r="S210" s="348" t="s">
        <v>142</v>
      </c>
      <c r="T210" s="348" t="s">
        <v>142</v>
      </c>
      <c r="U210" s="345"/>
      <c r="V210" s="345"/>
      <c r="W210" s="346">
        <f t="shared" si="18"/>
        <v>0</v>
      </c>
      <c r="X210" s="346">
        <v>0</v>
      </c>
      <c r="Y210" s="346">
        <f t="shared" si="19"/>
        <v>0</v>
      </c>
      <c r="Z210" s="347"/>
    </row>
    <row r="211" ht="21.3" hidden="1" spans="1:26">
      <c r="A211" s="338" t="s">
        <v>893</v>
      </c>
      <c r="B211" s="339" t="s">
        <v>262</v>
      </c>
      <c r="C211" s="339" t="s">
        <v>43</v>
      </c>
      <c r="D211" s="340" t="s">
        <v>43</v>
      </c>
      <c r="E211" s="339" t="s">
        <v>360</v>
      </c>
      <c r="F211" s="341" t="s">
        <v>142</v>
      </c>
      <c r="G211" s="340" t="s">
        <v>183</v>
      </c>
      <c r="H211" s="338" t="s">
        <v>361</v>
      </c>
      <c r="I211" s="338" t="s">
        <v>265</v>
      </c>
      <c r="J211" s="342">
        <v>20240004307</v>
      </c>
      <c r="K211" s="343" t="s">
        <v>894</v>
      </c>
      <c r="L211" s="344">
        <v>1009728</v>
      </c>
      <c r="M211" s="355" t="s">
        <v>895</v>
      </c>
      <c r="N211" s="344">
        <v>140.24</v>
      </c>
      <c r="O211" s="344" t="s">
        <v>142</v>
      </c>
      <c r="P211" s="345">
        <v>140.24</v>
      </c>
      <c r="Q211" s="346" t="s">
        <v>142</v>
      </c>
      <c r="R211" s="347" t="s">
        <v>142</v>
      </c>
      <c r="S211" s="348" t="s">
        <v>142</v>
      </c>
      <c r="T211" s="576" t="s">
        <v>896</v>
      </c>
      <c r="U211" s="345">
        <f t="shared" ref="U211:U226" si="20">ROUND(L211/1.09,2)</f>
        <v>926355.96</v>
      </c>
      <c r="V211" s="345">
        <f t="shared" ref="V211:V226" si="21">ROUND(U211*0.09,2)</f>
        <v>83372.04</v>
      </c>
      <c r="W211" s="346">
        <f t="shared" si="18"/>
        <v>1009728</v>
      </c>
      <c r="X211" s="346">
        <v>926355.96</v>
      </c>
      <c r="Y211" s="346">
        <f t="shared" si="19"/>
        <v>6605.5</v>
      </c>
      <c r="Z211" s="347"/>
    </row>
    <row r="212" hidden="1" spans="1:26">
      <c r="A212" s="338" t="s">
        <v>897</v>
      </c>
      <c r="B212" s="339" t="s">
        <v>262</v>
      </c>
      <c r="C212" s="339" t="s">
        <v>43</v>
      </c>
      <c r="D212" s="340" t="s">
        <v>43</v>
      </c>
      <c r="E212" s="339" t="s">
        <v>366</v>
      </c>
      <c r="F212" s="341" t="s">
        <v>142</v>
      </c>
      <c r="G212" s="340" t="s">
        <v>183</v>
      </c>
      <c r="H212" s="338" t="s">
        <v>361</v>
      </c>
      <c r="I212" s="338" t="s">
        <v>265</v>
      </c>
      <c r="J212" s="342">
        <v>20220006660</v>
      </c>
      <c r="K212" s="343" t="s">
        <v>898</v>
      </c>
      <c r="L212" s="356">
        <v>976704</v>
      </c>
      <c r="M212" s="340" t="s">
        <v>899</v>
      </c>
      <c r="N212" s="344">
        <v>139.82</v>
      </c>
      <c r="O212" s="344" t="s">
        <v>142</v>
      </c>
      <c r="P212" s="345">
        <v>139.82</v>
      </c>
      <c r="Q212" s="346" t="s">
        <v>142</v>
      </c>
      <c r="R212" s="347" t="s">
        <v>142</v>
      </c>
      <c r="S212" s="576" t="s">
        <v>364</v>
      </c>
      <c r="T212" s="576" t="s">
        <v>900</v>
      </c>
      <c r="U212" s="345">
        <f t="shared" si="20"/>
        <v>896058.72</v>
      </c>
      <c r="V212" s="345">
        <f t="shared" si="21"/>
        <v>80645.28</v>
      </c>
      <c r="W212" s="346">
        <f t="shared" si="18"/>
        <v>976704</v>
      </c>
      <c r="X212" s="346">
        <v>896058.72</v>
      </c>
      <c r="Y212" s="346">
        <f t="shared" si="19"/>
        <v>6408.66</v>
      </c>
      <c r="Z212" s="347"/>
    </row>
    <row r="213" hidden="1" spans="1:26">
      <c r="A213" s="338" t="s">
        <v>901</v>
      </c>
      <c r="B213" s="339" t="s">
        <v>262</v>
      </c>
      <c r="C213" s="339" t="s">
        <v>43</v>
      </c>
      <c r="D213" s="340" t="s">
        <v>81</v>
      </c>
      <c r="E213" s="339" t="s">
        <v>370</v>
      </c>
      <c r="F213" s="341" t="s">
        <v>142</v>
      </c>
      <c r="G213" s="340" t="s">
        <v>183</v>
      </c>
      <c r="H213" s="338" t="s">
        <v>361</v>
      </c>
      <c r="I213" s="338" t="s">
        <v>265</v>
      </c>
      <c r="J213" s="342">
        <v>20210013378</v>
      </c>
      <c r="K213" s="343" t="s">
        <v>902</v>
      </c>
      <c r="L213" s="344">
        <v>598000</v>
      </c>
      <c r="M213" s="340" t="s">
        <v>903</v>
      </c>
      <c r="N213" s="344">
        <v>140.24</v>
      </c>
      <c r="O213" s="344" t="s">
        <v>142</v>
      </c>
      <c r="P213" s="345">
        <v>140.24</v>
      </c>
      <c r="Q213" s="346" t="s">
        <v>142</v>
      </c>
      <c r="R213" s="347" t="s">
        <v>142</v>
      </c>
      <c r="S213" s="576" t="s">
        <v>364</v>
      </c>
      <c r="T213" s="576" t="s">
        <v>904</v>
      </c>
      <c r="U213" s="345">
        <f t="shared" si="20"/>
        <v>548623.85</v>
      </c>
      <c r="V213" s="345">
        <f t="shared" si="21"/>
        <v>49376.15</v>
      </c>
      <c r="W213" s="346">
        <f t="shared" si="18"/>
        <v>598000</v>
      </c>
      <c r="X213" s="346">
        <v>548623.85</v>
      </c>
      <c r="Y213" s="346">
        <f t="shared" si="19"/>
        <v>3912.04</v>
      </c>
      <c r="Z213" s="347"/>
    </row>
    <row r="214" hidden="1" spans="1:26">
      <c r="A214" s="338" t="s">
        <v>905</v>
      </c>
      <c r="B214" s="339" t="s">
        <v>262</v>
      </c>
      <c r="C214" s="339" t="s">
        <v>43</v>
      </c>
      <c r="D214" s="340" t="s">
        <v>81</v>
      </c>
      <c r="E214" s="339" t="s">
        <v>374</v>
      </c>
      <c r="F214" s="341" t="s">
        <v>142</v>
      </c>
      <c r="G214" s="340" t="s">
        <v>183</v>
      </c>
      <c r="H214" s="338" t="s">
        <v>361</v>
      </c>
      <c r="I214" s="338" t="s">
        <v>265</v>
      </c>
      <c r="J214" s="342">
        <v>20210003905</v>
      </c>
      <c r="K214" s="343" t="s">
        <v>652</v>
      </c>
      <c r="L214" s="344">
        <v>566892</v>
      </c>
      <c r="M214" s="340" t="s">
        <v>906</v>
      </c>
      <c r="N214" s="344">
        <v>139.82</v>
      </c>
      <c r="O214" s="344" t="s">
        <v>142</v>
      </c>
      <c r="P214" s="345">
        <v>139.82</v>
      </c>
      <c r="Q214" s="346" t="s">
        <v>142</v>
      </c>
      <c r="R214" s="347" t="s">
        <v>142</v>
      </c>
      <c r="S214" s="576" t="s">
        <v>364</v>
      </c>
      <c r="T214" s="576" t="s">
        <v>907</v>
      </c>
      <c r="U214" s="345">
        <f t="shared" si="20"/>
        <v>520084.4</v>
      </c>
      <c r="V214" s="345">
        <f t="shared" si="21"/>
        <v>46807.6</v>
      </c>
      <c r="W214" s="346">
        <f t="shared" si="18"/>
        <v>566892</v>
      </c>
      <c r="X214" s="346">
        <v>520084.4</v>
      </c>
      <c r="Y214" s="346">
        <f t="shared" si="19"/>
        <v>3719.67</v>
      </c>
      <c r="Z214" s="347"/>
    </row>
    <row r="215" hidden="1" spans="1:26">
      <c r="A215" s="338" t="s">
        <v>908</v>
      </c>
      <c r="B215" s="339" t="s">
        <v>262</v>
      </c>
      <c r="C215" s="339" t="s">
        <v>43</v>
      </c>
      <c r="D215" s="340" t="s">
        <v>84</v>
      </c>
      <c r="E215" s="339" t="s">
        <v>378</v>
      </c>
      <c r="F215" s="341" t="s">
        <v>142</v>
      </c>
      <c r="G215" s="340" t="s">
        <v>183</v>
      </c>
      <c r="H215" s="338" t="s">
        <v>361</v>
      </c>
      <c r="I215" s="338" t="s">
        <v>265</v>
      </c>
      <c r="J215" s="342">
        <v>20210005625</v>
      </c>
      <c r="K215" s="343" t="s">
        <v>375</v>
      </c>
      <c r="L215" s="344">
        <v>585000</v>
      </c>
      <c r="M215" s="340" t="s">
        <v>909</v>
      </c>
      <c r="N215" s="344">
        <v>140.24</v>
      </c>
      <c r="O215" s="344" t="s">
        <v>142</v>
      </c>
      <c r="P215" s="345">
        <v>140.24</v>
      </c>
      <c r="Q215" s="346" t="s">
        <v>142</v>
      </c>
      <c r="R215" s="347" t="s">
        <v>142</v>
      </c>
      <c r="S215" s="576" t="s">
        <v>364</v>
      </c>
      <c r="T215" s="576" t="s">
        <v>910</v>
      </c>
      <c r="U215" s="345">
        <f t="shared" si="20"/>
        <v>536697.25</v>
      </c>
      <c r="V215" s="345">
        <f t="shared" si="21"/>
        <v>48302.75</v>
      </c>
      <c r="W215" s="346">
        <f t="shared" si="18"/>
        <v>585000</v>
      </c>
      <c r="X215" s="346">
        <v>536697.25</v>
      </c>
      <c r="Y215" s="346">
        <f t="shared" si="19"/>
        <v>3826.99</v>
      </c>
      <c r="Z215" s="347"/>
    </row>
    <row r="216" hidden="1" spans="1:26">
      <c r="A216" s="338" t="s">
        <v>911</v>
      </c>
      <c r="B216" s="339" t="s">
        <v>262</v>
      </c>
      <c r="C216" s="339" t="s">
        <v>43</v>
      </c>
      <c r="D216" s="340" t="s">
        <v>84</v>
      </c>
      <c r="E216" s="339" t="s">
        <v>382</v>
      </c>
      <c r="F216" s="341" t="s">
        <v>142</v>
      </c>
      <c r="G216" s="340" t="s">
        <v>183</v>
      </c>
      <c r="H216" s="338" t="s">
        <v>361</v>
      </c>
      <c r="I216" s="338" t="s">
        <v>265</v>
      </c>
      <c r="J216" s="342">
        <v>20210005679</v>
      </c>
      <c r="K216" s="343" t="s">
        <v>912</v>
      </c>
      <c r="L216" s="344">
        <v>580000</v>
      </c>
      <c r="M216" s="340" t="s">
        <v>913</v>
      </c>
      <c r="N216" s="344">
        <v>139.82</v>
      </c>
      <c r="O216" s="344" t="s">
        <v>142</v>
      </c>
      <c r="P216" s="345">
        <v>139.82</v>
      </c>
      <c r="Q216" s="346" t="s">
        <v>142</v>
      </c>
      <c r="R216" s="347" t="s">
        <v>142</v>
      </c>
      <c r="S216" s="576" t="s">
        <v>364</v>
      </c>
      <c r="T216" s="576" t="s">
        <v>914</v>
      </c>
      <c r="U216" s="345">
        <f t="shared" si="20"/>
        <v>532110.09</v>
      </c>
      <c r="V216" s="345">
        <f t="shared" si="21"/>
        <v>47889.91</v>
      </c>
      <c r="W216" s="346">
        <f t="shared" si="18"/>
        <v>580000</v>
      </c>
      <c r="X216" s="346">
        <v>532110.09</v>
      </c>
      <c r="Y216" s="346">
        <f t="shared" si="19"/>
        <v>3805.68</v>
      </c>
      <c r="Z216" s="347"/>
    </row>
    <row r="217" hidden="1" spans="1:26">
      <c r="A217" s="338" t="s">
        <v>915</v>
      </c>
      <c r="B217" s="339" t="s">
        <v>262</v>
      </c>
      <c r="C217" s="339" t="s">
        <v>43</v>
      </c>
      <c r="D217" s="340" t="s">
        <v>87</v>
      </c>
      <c r="E217" s="339" t="s">
        <v>386</v>
      </c>
      <c r="F217" s="341" t="s">
        <v>142</v>
      </c>
      <c r="G217" s="340" t="s">
        <v>183</v>
      </c>
      <c r="H217" s="338" t="s">
        <v>361</v>
      </c>
      <c r="I217" s="338" t="s">
        <v>265</v>
      </c>
      <c r="J217" s="342">
        <v>20210005828</v>
      </c>
      <c r="K217" s="343" t="s">
        <v>916</v>
      </c>
      <c r="L217" s="344">
        <v>594068</v>
      </c>
      <c r="M217" s="340" t="s">
        <v>917</v>
      </c>
      <c r="N217" s="344">
        <v>140.24</v>
      </c>
      <c r="O217" s="344" t="s">
        <v>142</v>
      </c>
      <c r="P217" s="345">
        <v>140.24</v>
      </c>
      <c r="Q217" s="346" t="s">
        <v>142</v>
      </c>
      <c r="R217" s="347" t="s">
        <v>142</v>
      </c>
      <c r="S217" s="576" t="s">
        <v>364</v>
      </c>
      <c r="T217" s="576" t="s">
        <v>918</v>
      </c>
      <c r="U217" s="345">
        <f t="shared" si="20"/>
        <v>545016.51</v>
      </c>
      <c r="V217" s="345">
        <f t="shared" si="21"/>
        <v>49051.49</v>
      </c>
      <c r="W217" s="346">
        <f t="shared" si="18"/>
        <v>594068</v>
      </c>
      <c r="X217" s="346">
        <v>545016.51</v>
      </c>
      <c r="Y217" s="346">
        <f t="shared" si="19"/>
        <v>3886.31</v>
      </c>
      <c r="Z217" s="347"/>
    </row>
    <row r="218" hidden="1" spans="1:26">
      <c r="A218" s="338" t="s">
        <v>919</v>
      </c>
      <c r="B218" s="339" t="s">
        <v>262</v>
      </c>
      <c r="C218" s="339" t="s">
        <v>43</v>
      </c>
      <c r="D218" s="340" t="s">
        <v>87</v>
      </c>
      <c r="E218" s="339" t="s">
        <v>390</v>
      </c>
      <c r="F218" s="341" t="s">
        <v>142</v>
      </c>
      <c r="G218" s="340" t="s">
        <v>183</v>
      </c>
      <c r="H218" s="338" t="s">
        <v>361</v>
      </c>
      <c r="I218" s="338" t="s">
        <v>265</v>
      </c>
      <c r="J218" s="342">
        <v>20210005740</v>
      </c>
      <c r="K218" s="343" t="s">
        <v>920</v>
      </c>
      <c r="L218" s="344">
        <v>589000</v>
      </c>
      <c r="M218" s="340" t="s">
        <v>921</v>
      </c>
      <c r="N218" s="344">
        <v>139.82</v>
      </c>
      <c r="O218" s="344" t="s">
        <v>142</v>
      </c>
      <c r="P218" s="345">
        <v>139.82</v>
      </c>
      <c r="Q218" s="346" t="s">
        <v>142</v>
      </c>
      <c r="R218" s="347" t="s">
        <v>142</v>
      </c>
      <c r="S218" s="576" t="s">
        <v>364</v>
      </c>
      <c r="T218" s="576" t="s">
        <v>922</v>
      </c>
      <c r="U218" s="345">
        <f t="shared" si="20"/>
        <v>540366.97</v>
      </c>
      <c r="V218" s="345">
        <f t="shared" si="21"/>
        <v>48633.03</v>
      </c>
      <c r="W218" s="346">
        <f t="shared" si="18"/>
        <v>589000</v>
      </c>
      <c r="X218" s="346">
        <v>540366.97</v>
      </c>
      <c r="Y218" s="346">
        <f t="shared" si="19"/>
        <v>3864.73</v>
      </c>
      <c r="Z218" s="347"/>
    </row>
    <row r="219" hidden="1" spans="1:26">
      <c r="A219" s="338" t="s">
        <v>923</v>
      </c>
      <c r="B219" s="339" t="s">
        <v>262</v>
      </c>
      <c r="C219" s="339" t="s">
        <v>43</v>
      </c>
      <c r="D219" s="340" t="s">
        <v>92</v>
      </c>
      <c r="E219" s="339" t="s">
        <v>394</v>
      </c>
      <c r="F219" s="341" t="s">
        <v>142</v>
      </c>
      <c r="G219" s="340" t="s">
        <v>183</v>
      </c>
      <c r="H219" s="338" t="s">
        <v>361</v>
      </c>
      <c r="I219" s="338" t="s">
        <v>265</v>
      </c>
      <c r="J219" s="342">
        <v>20210007302</v>
      </c>
      <c r="K219" s="343" t="s">
        <v>924</v>
      </c>
      <c r="L219" s="344">
        <v>604025</v>
      </c>
      <c r="M219" s="340" t="s">
        <v>925</v>
      </c>
      <c r="N219" s="344">
        <v>140.24</v>
      </c>
      <c r="O219" s="344" t="s">
        <v>142</v>
      </c>
      <c r="P219" s="345">
        <v>140.24</v>
      </c>
      <c r="Q219" s="346" t="s">
        <v>142</v>
      </c>
      <c r="R219" s="347" t="s">
        <v>142</v>
      </c>
      <c r="S219" s="576" t="s">
        <v>364</v>
      </c>
      <c r="T219" s="576" t="s">
        <v>926</v>
      </c>
      <c r="U219" s="345">
        <f t="shared" si="20"/>
        <v>554151.38</v>
      </c>
      <c r="V219" s="345">
        <f t="shared" si="21"/>
        <v>49873.62</v>
      </c>
      <c r="W219" s="346">
        <f t="shared" si="18"/>
        <v>604025</v>
      </c>
      <c r="X219" s="346">
        <v>554151.38</v>
      </c>
      <c r="Y219" s="346">
        <f t="shared" si="19"/>
        <v>3951.45</v>
      </c>
      <c r="Z219" s="347"/>
    </row>
    <row r="220" hidden="1" spans="1:26">
      <c r="A220" s="338" t="s">
        <v>927</v>
      </c>
      <c r="B220" s="339" t="s">
        <v>262</v>
      </c>
      <c r="C220" s="339" t="s">
        <v>43</v>
      </c>
      <c r="D220" s="340" t="s">
        <v>92</v>
      </c>
      <c r="E220" s="339" t="s">
        <v>398</v>
      </c>
      <c r="F220" s="341" t="s">
        <v>142</v>
      </c>
      <c r="G220" s="340" t="s">
        <v>183</v>
      </c>
      <c r="H220" s="338" t="s">
        <v>361</v>
      </c>
      <c r="I220" s="338" t="s">
        <v>265</v>
      </c>
      <c r="J220" s="342">
        <v>20210006281</v>
      </c>
      <c r="K220" s="343" t="s">
        <v>928</v>
      </c>
      <c r="L220" s="344">
        <v>599190</v>
      </c>
      <c r="M220" s="340" t="s">
        <v>929</v>
      </c>
      <c r="N220" s="344">
        <v>139.82</v>
      </c>
      <c r="O220" s="344" t="s">
        <v>142</v>
      </c>
      <c r="P220" s="345">
        <v>139.82</v>
      </c>
      <c r="Q220" s="346" t="s">
        <v>142</v>
      </c>
      <c r="R220" s="347" t="s">
        <v>142</v>
      </c>
      <c r="S220" s="576" t="s">
        <v>364</v>
      </c>
      <c r="T220" s="576" t="s">
        <v>930</v>
      </c>
      <c r="U220" s="345">
        <f t="shared" si="20"/>
        <v>549715.6</v>
      </c>
      <c r="V220" s="345">
        <f t="shared" si="21"/>
        <v>49474.4</v>
      </c>
      <c r="W220" s="346">
        <f t="shared" si="18"/>
        <v>599190</v>
      </c>
      <c r="X220" s="346">
        <v>549715.6</v>
      </c>
      <c r="Y220" s="346">
        <f t="shared" si="19"/>
        <v>3931.59</v>
      </c>
      <c r="Z220" s="347"/>
    </row>
    <row r="221" hidden="1" spans="1:26">
      <c r="A221" s="338" t="s">
        <v>931</v>
      </c>
      <c r="B221" s="339" t="s">
        <v>262</v>
      </c>
      <c r="C221" s="339" t="s">
        <v>43</v>
      </c>
      <c r="D221" s="340" t="s">
        <v>95</v>
      </c>
      <c r="E221" s="339" t="s">
        <v>402</v>
      </c>
      <c r="F221" s="341" t="s">
        <v>142</v>
      </c>
      <c r="G221" s="340" t="s">
        <v>183</v>
      </c>
      <c r="H221" s="338" t="s">
        <v>361</v>
      </c>
      <c r="I221" s="338" t="s">
        <v>265</v>
      </c>
      <c r="J221" s="342">
        <v>20210005193</v>
      </c>
      <c r="K221" s="343" t="s">
        <v>656</v>
      </c>
      <c r="L221" s="344">
        <v>606000</v>
      </c>
      <c r="M221" s="340" t="s">
        <v>932</v>
      </c>
      <c r="N221" s="344">
        <v>140.24</v>
      </c>
      <c r="O221" s="344" t="s">
        <v>142</v>
      </c>
      <c r="P221" s="345">
        <v>140.24</v>
      </c>
      <c r="Q221" s="346" t="s">
        <v>142</v>
      </c>
      <c r="R221" s="347" t="s">
        <v>142</v>
      </c>
      <c r="S221" s="576" t="s">
        <v>364</v>
      </c>
      <c r="T221" s="576" t="s">
        <v>933</v>
      </c>
      <c r="U221" s="345">
        <f t="shared" si="20"/>
        <v>555963.3</v>
      </c>
      <c r="V221" s="345">
        <f t="shared" si="21"/>
        <v>50036.7</v>
      </c>
      <c r="W221" s="346">
        <f t="shared" si="18"/>
        <v>606000</v>
      </c>
      <c r="X221" s="346">
        <v>555963.3</v>
      </c>
      <c r="Y221" s="346">
        <f t="shared" si="19"/>
        <v>3964.37</v>
      </c>
      <c r="Z221" s="347"/>
    </row>
    <row r="222" hidden="1" spans="1:26">
      <c r="A222" s="338" t="s">
        <v>934</v>
      </c>
      <c r="B222" s="339" t="s">
        <v>262</v>
      </c>
      <c r="C222" s="339" t="s">
        <v>43</v>
      </c>
      <c r="D222" s="340" t="s">
        <v>95</v>
      </c>
      <c r="E222" s="339" t="s">
        <v>406</v>
      </c>
      <c r="F222" s="341" t="s">
        <v>142</v>
      </c>
      <c r="G222" s="340" t="s">
        <v>183</v>
      </c>
      <c r="H222" s="338" t="s">
        <v>361</v>
      </c>
      <c r="I222" s="338" t="s">
        <v>265</v>
      </c>
      <c r="J222" s="342">
        <v>20210011618</v>
      </c>
      <c r="K222" s="343" t="s">
        <v>935</v>
      </c>
      <c r="L222" s="344">
        <v>603385</v>
      </c>
      <c r="M222" s="340" t="s">
        <v>936</v>
      </c>
      <c r="N222" s="344">
        <v>139.82</v>
      </c>
      <c r="O222" s="344" t="s">
        <v>142</v>
      </c>
      <c r="P222" s="345">
        <v>139.82</v>
      </c>
      <c r="Q222" s="346" t="s">
        <v>142</v>
      </c>
      <c r="R222" s="347" t="s">
        <v>142</v>
      </c>
      <c r="S222" s="576" t="s">
        <v>364</v>
      </c>
      <c r="T222" s="576" t="s">
        <v>937</v>
      </c>
      <c r="U222" s="345">
        <f t="shared" si="20"/>
        <v>553564.22</v>
      </c>
      <c r="V222" s="345">
        <f t="shared" si="21"/>
        <v>49820.78</v>
      </c>
      <c r="W222" s="346">
        <f t="shared" si="18"/>
        <v>603385</v>
      </c>
      <c r="X222" s="346">
        <v>553564.22</v>
      </c>
      <c r="Y222" s="346">
        <f t="shared" si="19"/>
        <v>3959.12</v>
      </c>
      <c r="Z222" s="347"/>
    </row>
    <row r="223" hidden="1" spans="1:26">
      <c r="A223" s="338" t="s">
        <v>938</v>
      </c>
      <c r="B223" s="339" t="s">
        <v>262</v>
      </c>
      <c r="C223" s="339" t="s">
        <v>43</v>
      </c>
      <c r="D223" s="340" t="s">
        <v>98</v>
      </c>
      <c r="E223" s="339" t="s">
        <v>410</v>
      </c>
      <c r="F223" s="341" t="s">
        <v>142</v>
      </c>
      <c r="G223" s="340" t="s">
        <v>183</v>
      </c>
      <c r="H223" s="338" t="s">
        <v>361</v>
      </c>
      <c r="I223" s="338" t="s">
        <v>265</v>
      </c>
      <c r="J223" s="342">
        <v>20210006916</v>
      </c>
      <c r="K223" s="343" t="s">
        <v>939</v>
      </c>
      <c r="L223" s="344">
        <v>612000</v>
      </c>
      <c r="M223" s="340" t="s">
        <v>940</v>
      </c>
      <c r="N223" s="344">
        <v>140.24</v>
      </c>
      <c r="O223" s="344" t="s">
        <v>142</v>
      </c>
      <c r="P223" s="345">
        <v>140.24</v>
      </c>
      <c r="Q223" s="346" t="s">
        <v>142</v>
      </c>
      <c r="R223" s="347" t="s">
        <v>142</v>
      </c>
      <c r="S223" s="576" t="s">
        <v>364</v>
      </c>
      <c r="T223" s="576" t="s">
        <v>941</v>
      </c>
      <c r="U223" s="345">
        <f t="shared" si="20"/>
        <v>561467.89</v>
      </c>
      <c r="V223" s="345">
        <f t="shared" si="21"/>
        <v>50532.11</v>
      </c>
      <c r="W223" s="346">
        <f t="shared" si="18"/>
        <v>612000</v>
      </c>
      <c r="X223" s="346">
        <v>561467.89</v>
      </c>
      <c r="Y223" s="346">
        <f t="shared" si="19"/>
        <v>4003.62</v>
      </c>
      <c r="Z223" s="347"/>
    </row>
    <row r="224" hidden="1" spans="1:26">
      <c r="A224" s="338" t="s">
        <v>942</v>
      </c>
      <c r="B224" s="339" t="s">
        <v>262</v>
      </c>
      <c r="C224" s="339" t="s">
        <v>43</v>
      </c>
      <c r="D224" s="340" t="s">
        <v>98</v>
      </c>
      <c r="E224" s="339" t="s">
        <v>414</v>
      </c>
      <c r="F224" s="341" t="s">
        <v>142</v>
      </c>
      <c r="G224" s="340" t="s">
        <v>183</v>
      </c>
      <c r="H224" s="338" t="s">
        <v>361</v>
      </c>
      <c r="I224" s="338" t="s">
        <v>265</v>
      </c>
      <c r="J224" s="342">
        <v>20210005735</v>
      </c>
      <c r="K224" s="343" t="s">
        <v>920</v>
      </c>
      <c r="L224" s="344">
        <v>610000</v>
      </c>
      <c r="M224" s="340" t="s">
        <v>943</v>
      </c>
      <c r="N224" s="344">
        <v>139.82</v>
      </c>
      <c r="O224" s="344" t="s">
        <v>142</v>
      </c>
      <c r="P224" s="345">
        <v>139.82</v>
      </c>
      <c r="Q224" s="346" t="s">
        <v>142</v>
      </c>
      <c r="R224" s="347" t="s">
        <v>142</v>
      </c>
      <c r="S224" s="576" t="s">
        <v>364</v>
      </c>
      <c r="T224" s="576" t="s">
        <v>944</v>
      </c>
      <c r="U224" s="345">
        <f t="shared" si="20"/>
        <v>559633.03</v>
      </c>
      <c r="V224" s="345">
        <f t="shared" si="21"/>
        <v>50366.97</v>
      </c>
      <c r="W224" s="346">
        <f t="shared" si="18"/>
        <v>610000</v>
      </c>
      <c r="X224" s="346">
        <v>559633.03</v>
      </c>
      <c r="Y224" s="346">
        <f t="shared" si="19"/>
        <v>4002.52</v>
      </c>
      <c r="Z224" s="347"/>
    </row>
    <row r="225" hidden="1" spans="1:26">
      <c r="A225" s="338" t="s">
        <v>945</v>
      </c>
      <c r="B225" s="339" t="s">
        <v>262</v>
      </c>
      <c r="C225" s="339" t="s">
        <v>43</v>
      </c>
      <c r="D225" s="340" t="s">
        <v>101</v>
      </c>
      <c r="E225" s="339" t="s">
        <v>418</v>
      </c>
      <c r="F225" s="341" t="s">
        <v>142</v>
      </c>
      <c r="G225" s="340" t="s">
        <v>183</v>
      </c>
      <c r="H225" s="338" t="s">
        <v>361</v>
      </c>
      <c r="I225" s="338" t="s">
        <v>265</v>
      </c>
      <c r="J225" s="342">
        <v>20220000515</v>
      </c>
      <c r="K225" s="343" t="s">
        <v>946</v>
      </c>
      <c r="L225" s="344">
        <v>610756</v>
      </c>
      <c r="M225" s="340" t="s">
        <v>947</v>
      </c>
      <c r="N225" s="344">
        <v>140.24</v>
      </c>
      <c r="O225" s="344" t="s">
        <v>142</v>
      </c>
      <c r="P225" s="345">
        <v>140.24</v>
      </c>
      <c r="Q225" s="346" t="s">
        <v>142</v>
      </c>
      <c r="R225" s="347" t="s">
        <v>142</v>
      </c>
      <c r="S225" s="576" t="s">
        <v>364</v>
      </c>
      <c r="T225" s="576" t="s">
        <v>948</v>
      </c>
      <c r="U225" s="345">
        <f t="shared" si="20"/>
        <v>560326.61</v>
      </c>
      <c r="V225" s="345">
        <f t="shared" si="21"/>
        <v>50429.39</v>
      </c>
      <c r="W225" s="346">
        <f t="shared" si="18"/>
        <v>610756</v>
      </c>
      <c r="X225" s="346">
        <v>560326.61</v>
      </c>
      <c r="Y225" s="346">
        <f t="shared" si="19"/>
        <v>3995.48</v>
      </c>
      <c r="Z225" s="347"/>
    </row>
    <row r="226" hidden="1" spans="1:26">
      <c r="A226" s="338" t="s">
        <v>949</v>
      </c>
      <c r="B226" s="339" t="s">
        <v>262</v>
      </c>
      <c r="C226" s="339" t="s">
        <v>43</v>
      </c>
      <c r="D226" s="340" t="s">
        <v>101</v>
      </c>
      <c r="E226" s="339" t="s">
        <v>422</v>
      </c>
      <c r="F226" s="341" t="s">
        <v>142</v>
      </c>
      <c r="G226" s="340" t="s">
        <v>183</v>
      </c>
      <c r="H226" s="338" t="s">
        <v>361</v>
      </c>
      <c r="I226" s="338" t="s">
        <v>265</v>
      </c>
      <c r="J226" s="342">
        <v>20210007402</v>
      </c>
      <c r="K226" s="343" t="s">
        <v>950</v>
      </c>
      <c r="L226" s="344">
        <v>612000</v>
      </c>
      <c r="M226" s="340" t="s">
        <v>951</v>
      </c>
      <c r="N226" s="344">
        <v>139.82</v>
      </c>
      <c r="O226" s="344" t="s">
        <v>142</v>
      </c>
      <c r="P226" s="345">
        <v>139.82</v>
      </c>
      <c r="Q226" s="346" t="s">
        <v>142</v>
      </c>
      <c r="R226" s="347" t="s">
        <v>142</v>
      </c>
      <c r="S226" s="576" t="s">
        <v>364</v>
      </c>
      <c r="T226" s="576" t="s">
        <v>952</v>
      </c>
      <c r="U226" s="345">
        <f t="shared" si="20"/>
        <v>561467.89</v>
      </c>
      <c r="V226" s="345">
        <f t="shared" si="21"/>
        <v>50532.11</v>
      </c>
      <c r="W226" s="346">
        <f t="shared" si="18"/>
        <v>612000</v>
      </c>
      <c r="X226" s="346">
        <v>561467.89</v>
      </c>
      <c r="Y226" s="346">
        <f t="shared" si="19"/>
        <v>4015.65</v>
      </c>
      <c r="Z226" s="347"/>
    </row>
    <row r="227" spans="1:26">
      <c r="A227" s="338" t="s">
        <v>953</v>
      </c>
      <c r="B227" s="339" t="s">
        <v>262</v>
      </c>
      <c r="C227" s="339" t="s">
        <v>43</v>
      </c>
      <c r="D227" s="340" t="s">
        <v>450</v>
      </c>
      <c r="E227" s="339" t="s">
        <v>451</v>
      </c>
      <c r="F227" s="341" t="s">
        <v>142</v>
      </c>
      <c r="G227" s="338" t="s">
        <v>452</v>
      </c>
      <c r="H227" s="347" t="s">
        <v>453</v>
      </c>
      <c r="I227" s="338"/>
      <c r="J227" s="342" t="s">
        <v>142</v>
      </c>
      <c r="K227" s="343" t="s">
        <v>142</v>
      </c>
      <c r="L227" s="344" t="s">
        <v>142</v>
      </c>
      <c r="M227" s="340" t="s">
        <v>142</v>
      </c>
      <c r="N227" s="344">
        <v>10.14</v>
      </c>
      <c r="O227" s="354" t="s">
        <v>142</v>
      </c>
      <c r="P227" s="346">
        <v>10.14</v>
      </c>
      <c r="Q227" s="346" t="s">
        <v>142</v>
      </c>
      <c r="R227" s="347" t="s">
        <v>142</v>
      </c>
      <c r="S227" s="348" t="s">
        <v>142</v>
      </c>
      <c r="T227" s="348" t="s">
        <v>142</v>
      </c>
      <c r="U227" s="345"/>
      <c r="V227" s="345"/>
      <c r="W227" s="346">
        <f t="shared" si="18"/>
        <v>0</v>
      </c>
      <c r="X227" s="346">
        <v>0</v>
      </c>
      <c r="Y227" s="346">
        <f t="shared" si="19"/>
        <v>0</v>
      </c>
      <c r="Z227" s="347"/>
    </row>
    <row r="228" spans="1:26">
      <c r="A228" s="338" t="s">
        <v>954</v>
      </c>
      <c r="B228" s="339" t="s">
        <v>262</v>
      </c>
      <c r="C228" s="339" t="s">
        <v>43</v>
      </c>
      <c r="D228" s="340" t="s">
        <v>450</v>
      </c>
      <c r="E228" s="339" t="s">
        <v>455</v>
      </c>
      <c r="F228" s="341" t="s">
        <v>142</v>
      </c>
      <c r="G228" s="338" t="s">
        <v>452</v>
      </c>
      <c r="H228" s="347" t="s">
        <v>453</v>
      </c>
      <c r="I228" s="338"/>
      <c r="J228" s="342" t="s">
        <v>142</v>
      </c>
      <c r="K228" s="343" t="s">
        <v>142</v>
      </c>
      <c r="L228" s="344" t="s">
        <v>142</v>
      </c>
      <c r="M228" s="340" t="s">
        <v>142</v>
      </c>
      <c r="N228" s="344">
        <v>8.82</v>
      </c>
      <c r="O228" s="354" t="s">
        <v>142</v>
      </c>
      <c r="P228" s="346">
        <v>8.82</v>
      </c>
      <c r="Q228" s="346" t="s">
        <v>142</v>
      </c>
      <c r="R228" s="347" t="s">
        <v>142</v>
      </c>
      <c r="S228" s="348" t="s">
        <v>142</v>
      </c>
      <c r="T228" s="348" t="s">
        <v>142</v>
      </c>
      <c r="U228" s="345"/>
      <c r="V228" s="345"/>
      <c r="W228" s="346">
        <f t="shared" si="18"/>
        <v>0</v>
      </c>
      <c r="X228" s="346">
        <v>0</v>
      </c>
      <c r="Y228" s="346">
        <f t="shared" si="19"/>
        <v>0</v>
      </c>
      <c r="Z228" s="347"/>
    </row>
    <row r="229" spans="1:26">
      <c r="A229" s="338" t="s">
        <v>955</v>
      </c>
      <c r="B229" s="339" t="s">
        <v>262</v>
      </c>
      <c r="C229" s="339" t="s">
        <v>43</v>
      </c>
      <c r="D229" s="340" t="s">
        <v>450</v>
      </c>
      <c r="E229" s="339" t="s">
        <v>456</v>
      </c>
      <c r="F229" s="341" t="s">
        <v>142</v>
      </c>
      <c r="G229" s="338" t="s">
        <v>452</v>
      </c>
      <c r="H229" s="347" t="s">
        <v>453</v>
      </c>
      <c r="I229" s="338"/>
      <c r="J229" s="342" t="s">
        <v>142</v>
      </c>
      <c r="K229" s="343" t="s">
        <v>142</v>
      </c>
      <c r="L229" s="344" t="s">
        <v>142</v>
      </c>
      <c r="M229" s="340" t="s">
        <v>142</v>
      </c>
      <c r="N229" s="344">
        <v>9.26</v>
      </c>
      <c r="O229" s="354" t="s">
        <v>142</v>
      </c>
      <c r="P229" s="346">
        <v>9.26</v>
      </c>
      <c r="Q229" s="346" t="s">
        <v>142</v>
      </c>
      <c r="R229" s="347" t="s">
        <v>142</v>
      </c>
      <c r="S229" s="348" t="s">
        <v>142</v>
      </c>
      <c r="T229" s="348" t="s">
        <v>142</v>
      </c>
      <c r="U229" s="345"/>
      <c r="V229" s="345"/>
      <c r="W229" s="346">
        <f t="shared" si="18"/>
        <v>0</v>
      </c>
      <c r="X229" s="346">
        <v>0</v>
      </c>
      <c r="Y229" s="346">
        <f t="shared" si="19"/>
        <v>0</v>
      </c>
      <c r="Z229" s="347"/>
    </row>
    <row r="230" spans="1:26">
      <c r="A230" s="338" t="s">
        <v>956</v>
      </c>
      <c r="B230" s="339" t="s">
        <v>262</v>
      </c>
      <c r="C230" s="339" t="s">
        <v>43</v>
      </c>
      <c r="D230" s="340" t="s">
        <v>450</v>
      </c>
      <c r="E230" s="339" t="s">
        <v>458</v>
      </c>
      <c r="F230" s="341" t="s">
        <v>142</v>
      </c>
      <c r="G230" s="338" t="s">
        <v>452</v>
      </c>
      <c r="H230" s="347" t="s">
        <v>453</v>
      </c>
      <c r="I230" s="338"/>
      <c r="J230" s="342" t="s">
        <v>142</v>
      </c>
      <c r="K230" s="343" t="s">
        <v>142</v>
      </c>
      <c r="L230" s="344" t="s">
        <v>142</v>
      </c>
      <c r="M230" s="340" t="s">
        <v>142</v>
      </c>
      <c r="N230" s="344">
        <v>8.82</v>
      </c>
      <c r="O230" s="354" t="s">
        <v>142</v>
      </c>
      <c r="P230" s="346">
        <v>8.82</v>
      </c>
      <c r="Q230" s="346" t="s">
        <v>142</v>
      </c>
      <c r="R230" s="347" t="s">
        <v>142</v>
      </c>
      <c r="S230" s="348" t="s">
        <v>142</v>
      </c>
      <c r="T230" s="348" t="s">
        <v>142</v>
      </c>
      <c r="U230" s="345"/>
      <c r="V230" s="345"/>
      <c r="W230" s="346">
        <f t="shared" si="18"/>
        <v>0</v>
      </c>
      <c r="X230" s="346">
        <v>0</v>
      </c>
      <c r="Y230" s="346">
        <f t="shared" si="19"/>
        <v>0</v>
      </c>
      <c r="Z230" s="347"/>
    </row>
    <row r="231" spans="1:26">
      <c r="A231" s="338" t="s">
        <v>957</v>
      </c>
      <c r="B231" s="339" t="s">
        <v>262</v>
      </c>
      <c r="C231" s="339" t="s">
        <v>43</v>
      </c>
      <c r="D231" s="340" t="s">
        <v>450</v>
      </c>
      <c r="E231" s="339" t="s">
        <v>460</v>
      </c>
      <c r="F231" s="341" t="s">
        <v>142</v>
      </c>
      <c r="G231" s="338" t="s">
        <v>452</v>
      </c>
      <c r="H231" s="347" t="s">
        <v>453</v>
      </c>
      <c r="I231" s="338"/>
      <c r="J231" s="342" t="s">
        <v>142</v>
      </c>
      <c r="K231" s="343" t="s">
        <v>142</v>
      </c>
      <c r="L231" s="344" t="s">
        <v>142</v>
      </c>
      <c r="M231" s="340" t="s">
        <v>142</v>
      </c>
      <c r="N231" s="344">
        <v>8.1</v>
      </c>
      <c r="O231" s="354" t="s">
        <v>142</v>
      </c>
      <c r="P231" s="346">
        <v>8.1</v>
      </c>
      <c r="Q231" s="346" t="s">
        <v>142</v>
      </c>
      <c r="R231" s="347" t="s">
        <v>142</v>
      </c>
      <c r="S231" s="348" t="s">
        <v>142</v>
      </c>
      <c r="T231" s="348" t="s">
        <v>142</v>
      </c>
      <c r="U231" s="345"/>
      <c r="V231" s="345"/>
      <c r="W231" s="346">
        <f t="shared" si="18"/>
        <v>0</v>
      </c>
      <c r="X231" s="346">
        <v>0</v>
      </c>
      <c r="Y231" s="346">
        <f t="shared" si="19"/>
        <v>0</v>
      </c>
      <c r="Z231" s="347"/>
    </row>
    <row r="232" spans="1:26">
      <c r="A232" s="338" t="s">
        <v>958</v>
      </c>
      <c r="B232" s="339" t="s">
        <v>262</v>
      </c>
      <c r="C232" s="339" t="s">
        <v>43</v>
      </c>
      <c r="D232" s="340" t="s">
        <v>450</v>
      </c>
      <c r="E232" s="339" t="s">
        <v>462</v>
      </c>
      <c r="F232" s="341" t="s">
        <v>142</v>
      </c>
      <c r="G232" s="338" t="s">
        <v>452</v>
      </c>
      <c r="H232" s="347" t="s">
        <v>453</v>
      </c>
      <c r="I232" s="338"/>
      <c r="J232" s="342" t="s">
        <v>142</v>
      </c>
      <c r="K232" s="343" t="s">
        <v>142</v>
      </c>
      <c r="L232" s="344" t="s">
        <v>142</v>
      </c>
      <c r="M232" s="340" t="s">
        <v>142</v>
      </c>
      <c r="N232" s="344">
        <v>75.63</v>
      </c>
      <c r="O232" s="354" t="s">
        <v>142</v>
      </c>
      <c r="P232" s="346">
        <v>75.63</v>
      </c>
      <c r="Q232" s="346" t="s">
        <v>142</v>
      </c>
      <c r="R232" s="347" t="s">
        <v>142</v>
      </c>
      <c r="S232" s="348" t="s">
        <v>142</v>
      </c>
      <c r="T232" s="348" t="s">
        <v>142</v>
      </c>
      <c r="U232" s="345"/>
      <c r="V232" s="345"/>
      <c r="W232" s="346">
        <f t="shared" si="18"/>
        <v>0</v>
      </c>
      <c r="X232" s="346">
        <v>0</v>
      </c>
      <c r="Y232" s="346">
        <f t="shared" si="19"/>
        <v>0</v>
      </c>
      <c r="Z232" s="347"/>
    </row>
    <row r="233" spans="1:26">
      <c r="A233" s="338" t="s">
        <v>959</v>
      </c>
      <c r="B233" s="339" t="s">
        <v>262</v>
      </c>
      <c r="C233" s="339" t="s">
        <v>43</v>
      </c>
      <c r="D233" s="340" t="s">
        <v>450</v>
      </c>
      <c r="E233" s="339" t="s">
        <v>464</v>
      </c>
      <c r="F233" s="341" t="s">
        <v>142</v>
      </c>
      <c r="G233" s="338" t="s">
        <v>452</v>
      </c>
      <c r="H233" s="347" t="s">
        <v>453</v>
      </c>
      <c r="I233" s="338"/>
      <c r="J233" s="342" t="s">
        <v>142</v>
      </c>
      <c r="K233" s="343" t="s">
        <v>142</v>
      </c>
      <c r="L233" s="344" t="s">
        <v>142</v>
      </c>
      <c r="M233" s="340" t="s">
        <v>142</v>
      </c>
      <c r="N233" s="344">
        <v>7.98</v>
      </c>
      <c r="O233" s="354" t="s">
        <v>142</v>
      </c>
      <c r="P233" s="346">
        <v>7.98</v>
      </c>
      <c r="Q233" s="346" t="s">
        <v>142</v>
      </c>
      <c r="R233" s="347" t="s">
        <v>142</v>
      </c>
      <c r="S233" s="348" t="s">
        <v>142</v>
      </c>
      <c r="T233" s="348" t="s">
        <v>142</v>
      </c>
      <c r="U233" s="345"/>
      <c r="V233" s="345"/>
      <c r="W233" s="346">
        <f t="shared" si="18"/>
        <v>0</v>
      </c>
      <c r="X233" s="346">
        <v>0</v>
      </c>
      <c r="Y233" s="346">
        <f t="shared" si="19"/>
        <v>0</v>
      </c>
      <c r="Z233" s="347"/>
    </row>
    <row r="234" spans="1:26">
      <c r="A234" s="338" t="s">
        <v>960</v>
      </c>
      <c r="B234" s="339" t="s">
        <v>262</v>
      </c>
      <c r="C234" s="339" t="s">
        <v>43</v>
      </c>
      <c r="D234" s="340" t="s">
        <v>450</v>
      </c>
      <c r="E234" s="339" t="s">
        <v>466</v>
      </c>
      <c r="F234" s="341" t="s">
        <v>142</v>
      </c>
      <c r="G234" s="338" t="s">
        <v>452</v>
      </c>
      <c r="H234" s="347" t="s">
        <v>453</v>
      </c>
      <c r="I234" s="338"/>
      <c r="J234" s="342" t="s">
        <v>142</v>
      </c>
      <c r="K234" s="343" t="s">
        <v>142</v>
      </c>
      <c r="L234" s="344" t="s">
        <v>142</v>
      </c>
      <c r="M234" s="340" t="s">
        <v>142</v>
      </c>
      <c r="N234" s="344">
        <v>8.23</v>
      </c>
      <c r="O234" s="354" t="s">
        <v>142</v>
      </c>
      <c r="P234" s="346">
        <v>8.23</v>
      </c>
      <c r="Q234" s="346" t="s">
        <v>142</v>
      </c>
      <c r="R234" s="347" t="s">
        <v>142</v>
      </c>
      <c r="S234" s="348" t="s">
        <v>142</v>
      </c>
      <c r="T234" s="348" t="s">
        <v>142</v>
      </c>
      <c r="U234" s="345"/>
      <c r="V234" s="345"/>
      <c r="W234" s="346">
        <f t="shared" si="18"/>
        <v>0</v>
      </c>
      <c r="X234" s="346">
        <v>0</v>
      </c>
      <c r="Y234" s="346">
        <f t="shared" si="19"/>
        <v>0</v>
      </c>
      <c r="Z234" s="347"/>
    </row>
    <row r="235" spans="1:26">
      <c r="A235" s="338" t="s">
        <v>961</v>
      </c>
      <c r="B235" s="339" t="s">
        <v>262</v>
      </c>
      <c r="C235" s="339" t="s">
        <v>43</v>
      </c>
      <c r="D235" s="340" t="s">
        <v>450</v>
      </c>
      <c r="E235" s="339" t="s">
        <v>468</v>
      </c>
      <c r="F235" s="341" t="s">
        <v>142</v>
      </c>
      <c r="G235" s="338" t="s">
        <v>452</v>
      </c>
      <c r="H235" s="347" t="s">
        <v>453</v>
      </c>
      <c r="I235" s="338"/>
      <c r="J235" s="342" t="s">
        <v>142</v>
      </c>
      <c r="K235" s="343" t="s">
        <v>142</v>
      </c>
      <c r="L235" s="344" t="s">
        <v>142</v>
      </c>
      <c r="M235" s="340" t="s">
        <v>142</v>
      </c>
      <c r="N235" s="344">
        <v>8.23</v>
      </c>
      <c r="O235" s="354" t="s">
        <v>142</v>
      </c>
      <c r="P235" s="346">
        <v>8.23</v>
      </c>
      <c r="Q235" s="346" t="s">
        <v>142</v>
      </c>
      <c r="R235" s="347" t="s">
        <v>142</v>
      </c>
      <c r="S235" s="348" t="s">
        <v>142</v>
      </c>
      <c r="T235" s="348" t="s">
        <v>142</v>
      </c>
      <c r="U235" s="345"/>
      <c r="V235" s="345"/>
      <c r="W235" s="346">
        <f t="shared" si="18"/>
        <v>0</v>
      </c>
      <c r="X235" s="346">
        <v>0</v>
      </c>
      <c r="Y235" s="346">
        <f t="shared" si="19"/>
        <v>0</v>
      </c>
      <c r="Z235" s="347"/>
    </row>
    <row r="236" spans="1:26">
      <c r="A236" s="338" t="s">
        <v>962</v>
      </c>
      <c r="B236" s="339" t="s">
        <v>262</v>
      </c>
      <c r="C236" s="339" t="s">
        <v>43</v>
      </c>
      <c r="D236" s="340" t="s">
        <v>450</v>
      </c>
      <c r="E236" s="339" t="s">
        <v>470</v>
      </c>
      <c r="F236" s="341" t="s">
        <v>142</v>
      </c>
      <c r="G236" s="338" t="s">
        <v>452</v>
      </c>
      <c r="H236" s="347" t="s">
        <v>453</v>
      </c>
      <c r="I236" s="338"/>
      <c r="J236" s="342" t="s">
        <v>142</v>
      </c>
      <c r="K236" s="343" t="s">
        <v>142</v>
      </c>
      <c r="L236" s="344" t="s">
        <v>142</v>
      </c>
      <c r="M236" s="340" t="s">
        <v>142</v>
      </c>
      <c r="N236" s="344">
        <v>7.98</v>
      </c>
      <c r="O236" s="354" t="s">
        <v>142</v>
      </c>
      <c r="P236" s="346">
        <v>7.98</v>
      </c>
      <c r="Q236" s="346" t="s">
        <v>142</v>
      </c>
      <c r="R236" s="347" t="s">
        <v>142</v>
      </c>
      <c r="S236" s="348" t="s">
        <v>142</v>
      </c>
      <c r="T236" s="348" t="s">
        <v>142</v>
      </c>
      <c r="U236" s="345"/>
      <c r="V236" s="345"/>
      <c r="W236" s="346">
        <f t="shared" si="18"/>
        <v>0</v>
      </c>
      <c r="X236" s="346">
        <v>0</v>
      </c>
      <c r="Y236" s="346">
        <f t="shared" si="19"/>
        <v>0</v>
      </c>
      <c r="Z236" s="347"/>
    </row>
    <row r="237" spans="1:26">
      <c r="A237" s="338" t="s">
        <v>963</v>
      </c>
      <c r="B237" s="339" t="s">
        <v>262</v>
      </c>
      <c r="C237" s="339" t="s">
        <v>43</v>
      </c>
      <c r="D237" s="340" t="s">
        <v>450</v>
      </c>
      <c r="E237" s="339" t="s">
        <v>472</v>
      </c>
      <c r="F237" s="341" t="s">
        <v>142</v>
      </c>
      <c r="G237" s="338" t="s">
        <v>452</v>
      </c>
      <c r="H237" s="347" t="s">
        <v>453</v>
      </c>
      <c r="I237" s="338"/>
      <c r="J237" s="342" t="s">
        <v>142</v>
      </c>
      <c r="K237" s="343" t="s">
        <v>142</v>
      </c>
      <c r="L237" s="344" t="s">
        <v>142</v>
      </c>
      <c r="M237" s="340" t="s">
        <v>142</v>
      </c>
      <c r="N237" s="344">
        <v>75.63</v>
      </c>
      <c r="O237" s="354" t="s">
        <v>142</v>
      </c>
      <c r="P237" s="346">
        <v>75.63</v>
      </c>
      <c r="Q237" s="346" t="s">
        <v>142</v>
      </c>
      <c r="R237" s="347" t="s">
        <v>142</v>
      </c>
      <c r="S237" s="348" t="s">
        <v>142</v>
      </c>
      <c r="T237" s="348" t="s">
        <v>142</v>
      </c>
      <c r="U237" s="345"/>
      <c r="V237" s="345"/>
      <c r="W237" s="346">
        <f t="shared" si="18"/>
        <v>0</v>
      </c>
      <c r="X237" s="346">
        <v>0</v>
      </c>
      <c r="Y237" s="346">
        <f t="shared" si="19"/>
        <v>0</v>
      </c>
      <c r="Z237" s="347"/>
    </row>
    <row r="238" spans="1:26">
      <c r="A238" s="338" t="s">
        <v>964</v>
      </c>
      <c r="B238" s="339" t="s">
        <v>262</v>
      </c>
      <c r="C238" s="339" t="s">
        <v>43</v>
      </c>
      <c r="D238" s="340" t="s">
        <v>450</v>
      </c>
      <c r="E238" s="339" t="s">
        <v>474</v>
      </c>
      <c r="F238" s="341" t="s">
        <v>142</v>
      </c>
      <c r="G238" s="338" t="s">
        <v>452</v>
      </c>
      <c r="H238" s="347" t="s">
        <v>453</v>
      </c>
      <c r="I238" s="338"/>
      <c r="J238" s="342" t="s">
        <v>142</v>
      </c>
      <c r="K238" s="343" t="s">
        <v>142</v>
      </c>
      <c r="L238" s="344" t="s">
        <v>142</v>
      </c>
      <c r="M238" s="340" t="s">
        <v>142</v>
      </c>
      <c r="N238" s="344">
        <v>8.1</v>
      </c>
      <c r="O238" s="354" t="s">
        <v>142</v>
      </c>
      <c r="P238" s="346">
        <v>8.1</v>
      </c>
      <c r="Q238" s="346" t="s">
        <v>142</v>
      </c>
      <c r="R238" s="347" t="s">
        <v>142</v>
      </c>
      <c r="S238" s="348" t="s">
        <v>142</v>
      </c>
      <c r="T238" s="348" t="s">
        <v>142</v>
      </c>
      <c r="U238" s="345"/>
      <c r="V238" s="345"/>
      <c r="W238" s="346">
        <f t="shared" si="18"/>
        <v>0</v>
      </c>
      <c r="X238" s="346">
        <v>0</v>
      </c>
      <c r="Y238" s="346">
        <f t="shared" si="19"/>
        <v>0</v>
      </c>
      <c r="Z238" s="347"/>
    </row>
    <row r="239" spans="1:26">
      <c r="A239" s="338" t="s">
        <v>965</v>
      </c>
      <c r="B239" s="339" t="s">
        <v>262</v>
      </c>
      <c r="C239" s="339" t="s">
        <v>43</v>
      </c>
      <c r="D239" s="340" t="s">
        <v>450</v>
      </c>
      <c r="E239" s="339" t="s">
        <v>476</v>
      </c>
      <c r="F239" s="341" t="s">
        <v>142</v>
      </c>
      <c r="G239" s="338" t="s">
        <v>452</v>
      </c>
      <c r="H239" s="347" t="s">
        <v>453</v>
      </c>
      <c r="I239" s="338"/>
      <c r="J239" s="342" t="s">
        <v>142</v>
      </c>
      <c r="K239" s="343" t="s">
        <v>142</v>
      </c>
      <c r="L239" s="344" t="s">
        <v>142</v>
      </c>
      <c r="M239" s="340" t="s">
        <v>142</v>
      </c>
      <c r="N239" s="344">
        <v>8.82</v>
      </c>
      <c r="O239" s="354" t="s">
        <v>142</v>
      </c>
      <c r="P239" s="346">
        <v>8.82</v>
      </c>
      <c r="Q239" s="346" t="s">
        <v>142</v>
      </c>
      <c r="R239" s="347" t="s">
        <v>142</v>
      </c>
      <c r="S239" s="348" t="s">
        <v>142</v>
      </c>
      <c r="T239" s="348" t="s">
        <v>142</v>
      </c>
      <c r="U239" s="345"/>
      <c r="V239" s="345"/>
      <c r="W239" s="346">
        <f t="shared" si="18"/>
        <v>0</v>
      </c>
      <c r="X239" s="346">
        <v>0</v>
      </c>
      <c r="Y239" s="346">
        <f t="shared" si="19"/>
        <v>0</v>
      </c>
      <c r="Z239" s="347"/>
    </row>
    <row r="240" spans="1:26">
      <c r="A240" s="338" t="s">
        <v>966</v>
      </c>
      <c r="B240" s="339" t="s">
        <v>262</v>
      </c>
      <c r="C240" s="339" t="s">
        <v>43</v>
      </c>
      <c r="D240" s="340" t="s">
        <v>450</v>
      </c>
      <c r="E240" s="339" t="s">
        <v>478</v>
      </c>
      <c r="F240" s="341" t="s">
        <v>142</v>
      </c>
      <c r="G240" s="338" t="s">
        <v>452</v>
      </c>
      <c r="H240" s="347" t="s">
        <v>453</v>
      </c>
      <c r="I240" s="338"/>
      <c r="J240" s="342" t="s">
        <v>142</v>
      </c>
      <c r="K240" s="343" t="s">
        <v>142</v>
      </c>
      <c r="L240" s="344" t="s">
        <v>142</v>
      </c>
      <c r="M240" s="340" t="s">
        <v>142</v>
      </c>
      <c r="N240" s="344">
        <v>9.26</v>
      </c>
      <c r="O240" s="354" t="s">
        <v>142</v>
      </c>
      <c r="P240" s="346">
        <v>9.26</v>
      </c>
      <c r="Q240" s="346" t="s">
        <v>142</v>
      </c>
      <c r="R240" s="347" t="s">
        <v>142</v>
      </c>
      <c r="S240" s="348" t="s">
        <v>142</v>
      </c>
      <c r="T240" s="348" t="s">
        <v>142</v>
      </c>
      <c r="U240" s="345"/>
      <c r="V240" s="345"/>
      <c r="W240" s="346">
        <f t="shared" si="18"/>
        <v>0</v>
      </c>
      <c r="X240" s="346">
        <v>0</v>
      </c>
      <c r="Y240" s="346">
        <f t="shared" si="19"/>
        <v>0</v>
      </c>
      <c r="Z240" s="347"/>
    </row>
    <row r="241" spans="1:26">
      <c r="A241" s="338" t="s">
        <v>967</v>
      </c>
      <c r="B241" s="339" t="s">
        <v>262</v>
      </c>
      <c r="C241" s="339" t="s">
        <v>43</v>
      </c>
      <c r="D241" s="340" t="s">
        <v>450</v>
      </c>
      <c r="E241" s="339" t="s">
        <v>480</v>
      </c>
      <c r="F241" s="341" t="s">
        <v>142</v>
      </c>
      <c r="G241" s="338" t="s">
        <v>452</v>
      </c>
      <c r="H241" s="347" t="s">
        <v>453</v>
      </c>
      <c r="I241" s="338"/>
      <c r="J241" s="342" t="s">
        <v>142</v>
      </c>
      <c r="K241" s="343" t="s">
        <v>142</v>
      </c>
      <c r="L241" s="344" t="s">
        <v>142</v>
      </c>
      <c r="M241" s="340" t="s">
        <v>142</v>
      </c>
      <c r="N241" s="344">
        <v>8.82</v>
      </c>
      <c r="O241" s="354" t="s">
        <v>142</v>
      </c>
      <c r="P241" s="346">
        <v>8.82</v>
      </c>
      <c r="Q241" s="346" t="s">
        <v>142</v>
      </c>
      <c r="R241" s="347" t="s">
        <v>142</v>
      </c>
      <c r="S241" s="348" t="s">
        <v>142</v>
      </c>
      <c r="T241" s="348" t="s">
        <v>142</v>
      </c>
      <c r="U241" s="345"/>
      <c r="V241" s="345"/>
      <c r="W241" s="346">
        <f t="shared" si="18"/>
        <v>0</v>
      </c>
      <c r="X241" s="346">
        <v>0</v>
      </c>
      <c r="Y241" s="346">
        <f t="shared" si="19"/>
        <v>0</v>
      </c>
      <c r="Z241" s="347"/>
    </row>
    <row r="242" spans="1:26">
      <c r="A242" s="338" t="s">
        <v>968</v>
      </c>
      <c r="B242" s="339" t="s">
        <v>262</v>
      </c>
      <c r="C242" s="339" t="s">
        <v>43</v>
      </c>
      <c r="D242" s="340" t="s">
        <v>450</v>
      </c>
      <c r="E242" s="339" t="s">
        <v>482</v>
      </c>
      <c r="F242" s="341" t="s">
        <v>142</v>
      </c>
      <c r="G242" s="338" t="s">
        <v>452</v>
      </c>
      <c r="H242" s="347" t="s">
        <v>453</v>
      </c>
      <c r="I242" s="338"/>
      <c r="J242" s="342" t="s">
        <v>142</v>
      </c>
      <c r="K242" s="343" t="s">
        <v>142</v>
      </c>
      <c r="L242" s="344" t="s">
        <v>142</v>
      </c>
      <c r="M242" s="340" t="s">
        <v>142</v>
      </c>
      <c r="N242" s="344">
        <v>8.82</v>
      </c>
      <c r="O242" s="354" t="s">
        <v>142</v>
      </c>
      <c r="P242" s="346">
        <v>8.82</v>
      </c>
      <c r="Q242" s="346" t="s">
        <v>142</v>
      </c>
      <c r="R242" s="347" t="s">
        <v>142</v>
      </c>
      <c r="S242" s="348" t="s">
        <v>142</v>
      </c>
      <c r="T242" s="348" t="s">
        <v>142</v>
      </c>
      <c r="U242" s="345"/>
      <c r="V242" s="345"/>
      <c r="W242" s="346">
        <f t="shared" si="18"/>
        <v>0</v>
      </c>
      <c r="X242" s="346">
        <v>0</v>
      </c>
      <c r="Y242" s="346">
        <f t="shared" si="19"/>
        <v>0</v>
      </c>
      <c r="Z242" s="347"/>
    </row>
    <row r="243" spans="1:26">
      <c r="A243" s="338" t="s">
        <v>969</v>
      </c>
      <c r="B243" s="339" t="s">
        <v>262</v>
      </c>
      <c r="C243" s="339" t="s">
        <v>81</v>
      </c>
      <c r="D243" s="340" t="s">
        <v>450</v>
      </c>
      <c r="E243" s="339" t="s">
        <v>570</v>
      </c>
      <c r="F243" s="341" t="s">
        <v>142</v>
      </c>
      <c r="G243" s="338" t="s">
        <v>452</v>
      </c>
      <c r="H243" s="347" t="s">
        <v>453</v>
      </c>
      <c r="I243" s="338"/>
      <c r="J243" s="342" t="s">
        <v>142</v>
      </c>
      <c r="K243" s="343" t="s">
        <v>142</v>
      </c>
      <c r="L243" s="344" t="s">
        <v>142</v>
      </c>
      <c r="M243" s="340" t="s">
        <v>142</v>
      </c>
      <c r="N243" s="344">
        <v>10.14</v>
      </c>
      <c r="O243" s="354" t="s">
        <v>142</v>
      </c>
      <c r="P243" s="346">
        <v>10.14</v>
      </c>
      <c r="Q243" s="346" t="s">
        <v>142</v>
      </c>
      <c r="R243" s="347" t="s">
        <v>142</v>
      </c>
      <c r="S243" s="348" t="s">
        <v>142</v>
      </c>
      <c r="T243" s="348" t="s">
        <v>142</v>
      </c>
      <c r="U243" s="345"/>
      <c r="V243" s="345"/>
      <c r="W243" s="346">
        <f t="shared" si="18"/>
        <v>0</v>
      </c>
      <c r="X243" s="346">
        <v>0</v>
      </c>
      <c r="Y243" s="346">
        <f t="shared" si="19"/>
        <v>0</v>
      </c>
      <c r="Z243" s="347"/>
    </row>
    <row r="244" spans="1:26">
      <c r="A244" s="338" t="s">
        <v>970</v>
      </c>
      <c r="B244" s="339" t="s">
        <v>262</v>
      </c>
      <c r="C244" s="339" t="s">
        <v>81</v>
      </c>
      <c r="D244" s="340" t="s">
        <v>450</v>
      </c>
      <c r="E244" s="339" t="s">
        <v>572</v>
      </c>
      <c r="F244" s="341" t="s">
        <v>142</v>
      </c>
      <c r="G244" s="338" t="s">
        <v>452</v>
      </c>
      <c r="H244" s="347" t="s">
        <v>453</v>
      </c>
      <c r="I244" s="338"/>
      <c r="J244" s="342" t="s">
        <v>142</v>
      </c>
      <c r="K244" s="343" t="s">
        <v>142</v>
      </c>
      <c r="L244" s="344" t="s">
        <v>142</v>
      </c>
      <c r="M244" s="340" t="s">
        <v>142</v>
      </c>
      <c r="N244" s="344">
        <v>8.82</v>
      </c>
      <c r="O244" s="354" t="s">
        <v>142</v>
      </c>
      <c r="P244" s="346">
        <v>8.82</v>
      </c>
      <c r="Q244" s="346" t="s">
        <v>142</v>
      </c>
      <c r="R244" s="347" t="s">
        <v>142</v>
      </c>
      <c r="S244" s="348" t="s">
        <v>142</v>
      </c>
      <c r="T244" s="348" t="s">
        <v>142</v>
      </c>
      <c r="U244" s="345"/>
      <c r="V244" s="345"/>
      <c r="W244" s="346">
        <f t="shared" si="18"/>
        <v>0</v>
      </c>
      <c r="X244" s="346">
        <v>0</v>
      </c>
      <c r="Y244" s="346">
        <f t="shared" si="19"/>
        <v>0</v>
      </c>
      <c r="Z244" s="347"/>
    </row>
    <row r="245" spans="1:26">
      <c r="A245" s="338" t="s">
        <v>971</v>
      </c>
      <c r="B245" s="339" t="s">
        <v>262</v>
      </c>
      <c r="C245" s="339" t="s">
        <v>81</v>
      </c>
      <c r="D245" s="340" t="s">
        <v>450</v>
      </c>
      <c r="E245" s="339" t="s">
        <v>574</v>
      </c>
      <c r="F245" s="341" t="s">
        <v>142</v>
      </c>
      <c r="G245" s="338" t="s">
        <v>452</v>
      </c>
      <c r="H245" s="347" t="s">
        <v>453</v>
      </c>
      <c r="I245" s="338"/>
      <c r="J245" s="342" t="s">
        <v>142</v>
      </c>
      <c r="K245" s="343" t="s">
        <v>142</v>
      </c>
      <c r="L245" s="344" t="s">
        <v>142</v>
      </c>
      <c r="M245" s="340" t="s">
        <v>142</v>
      </c>
      <c r="N245" s="344">
        <v>9.26</v>
      </c>
      <c r="O245" s="354" t="s">
        <v>142</v>
      </c>
      <c r="P245" s="346">
        <v>9.26</v>
      </c>
      <c r="Q245" s="346" t="s">
        <v>142</v>
      </c>
      <c r="R245" s="347" t="s">
        <v>142</v>
      </c>
      <c r="S245" s="348" t="s">
        <v>142</v>
      </c>
      <c r="T245" s="348" t="s">
        <v>142</v>
      </c>
      <c r="U245" s="345"/>
      <c r="V245" s="345"/>
      <c r="W245" s="346">
        <f t="shared" si="18"/>
        <v>0</v>
      </c>
      <c r="X245" s="346">
        <v>0</v>
      </c>
      <c r="Y245" s="346">
        <f t="shared" si="19"/>
        <v>0</v>
      </c>
      <c r="Z245" s="347"/>
    </row>
    <row r="246" spans="1:26">
      <c r="A246" s="338" t="s">
        <v>972</v>
      </c>
      <c r="B246" s="339" t="s">
        <v>262</v>
      </c>
      <c r="C246" s="339" t="s">
        <v>81</v>
      </c>
      <c r="D246" s="340" t="s">
        <v>450</v>
      </c>
      <c r="E246" s="339" t="s">
        <v>576</v>
      </c>
      <c r="F246" s="341" t="s">
        <v>142</v>
      </c>
      <c r="G246" s="338" t="s">
        <v>452</v>
      </c>
      <c r="H246" s="347" t="s">
        <v>453</v>
      </c>
      <c r="I246" s="338"/>
      <c r="J246" s="342" t="s">
        <v>142</v>
      </c>
      <c r="K246" s="343" t="s">
        <v>142</v>
      </c>
      <c r="L246" s="344" t="s">
        <v>142</v>
      </c>
      <c r="M246" s="340" t="s">
        <v>142</v>
      </c>
      <c r="N246" s="344">
        <v>8.82</v>
      </c>
      <c r="O246" s="354" t="s">
        <v>142</v>
      </c>
      <c r="P246" s="346">
        <v>8.82</v>
      </c>
      <c r="Q246" s="346" t="s">
        <v>142</v>
      </c>
      <c r="R246" s="347" t="s">
        <v>142</v>
      </c>
      <c r="S246" s="348" t="s">
        <v>142</v>
      </c>
      <c r="T246" s="348" t="s">
        <v>142</v>
      </c>
      <c r="U246" s="345"/>
      <c r="V246" s="345"/>
      <c r="W246" s="346">
        <f t="shared" si="18"/>
        <v>0</v>
      </c>
      <c r="X246" s="346">
        <v>0</v>
      </c>
      <c r="Y246" s="346">
        <f t="shared" si="19"/>
        <v>0</v>
      </c>
      <c r="Z246" s="347"/>
    </row>
    <row r="247" spans="1:26">
      <c r="A247" s="338" t="s">
        <v>973</v>
      </c>
      <c r="B247" s="339" t="s">
        <v>262</v>
      </c>
      <c r="C247" s="339" t="s">
        <v>81</v>
      </c>
      <c r="D247" s="340" t="s">
        <v>450</v>
      </c>
      <c r="E247" s="339" t="s">
        <v>578</v>
      </c>
      <c r="F247" s="341" t="s">
        <v>142</v>
      </c>
      <c r="G247" s="338" t="s">
        <v>452</v>
      </c>
      <c r="H247" s="347" t="s">
        <v>453</v>
      </c>
      <c r="I247" s="338"/>
      <c r="J247" s="342" t="s">
        <v>142</v>
      </c>
      <c r="K247" s="343" t="s">
        <v>142</v>
      </c>
      <c r="L247" s="344" t="s">
        <v>142</v>
      </c>
      <c r="M247" s="340" t="s">
        <v>142</v>
      </c>
      <c r="N247" s="344">
        <v>8.1</v>
      </c>
      <c r="O247" s="354" t="s">
        <v>142</v>
      </c>
      <c r="P247" s="346">
        <v>8.1</v>
      </c>
      <c r="Q247" s="346" t="s">
        <v>142</v>
      </c>
      <c r="R247" s="347" t="s">
        <v>142</v>
      </c>
      <c r="S247" s="348" t="s">
        <v>142</v>
      </c>
      <c r="T247" s="348" t="s">
        <v>142</v>
      </c>
      <c r="U247" s="345"/>
      <c r="V247" s="345"/>
      <c r="W247" s="346">
        <f t="shared" si="18"/>
        <v>0</v>
      </c>
      <c r="X247" s="346">
        <v>0</v>
      </c>
      <c r="Y247" s="346">
        <f t="shared" si="19"/>
        <v>0</v>
      </c>
      <c r="Z247" s="347"/>
    </row>
    <row r="248" spans="1:26">
      <c r="A248" s="338" t="s">
        <v>974</v>
      </c>
      <c r="B248" s="339" t="s">
        <v>262</v>
      </c>
      <c r="C248" s="339" t="s">
        <v>81</v>
      </c>
      <c r="D248" s="340" t="s">
        <v>450</v>
      </c>
      <c r="E248" s="339" t="s">
        <v>580</v>
      </c>
      <c r="F248" s="341" t="s">
        <v>142</v>
      </c>
      <c r="G248" s="338" t="s">
        <v>452</v>
      </c>
      <c r="H248" s="347" t="s">
        <v>453</v>
      </c>
      <c r="I248" s="338"/>
      <c r="J248" s="342" t="s">
        <v>142</v>
      </c>
      <c r="K248" s="343" t="s">
        <v>142</v>
      </c>
      <c r="L248" s="344" t="s">
        <v>142</v>
      </c>
      <c r="M248" s="340" t="s">
        <v>142</v>
      </c>
      <c r="N248" s="344">
        <v>75.63</v>
      </c>
      <c r="O248" s="354" t="s">
        <v>142</v>
      </c>
      <c r="P248" s="346">
        <v>75.63</v>
      </c>
      <c r="Q248" s="346" t="s">
        <v>142</v>
      </c>
      <c r="R248" s="347" t="s">
        <v>142</v>
      </c>
      <c r="S248" s="348" t="s">
        <v>142</v>
      </c>
      <c r="T248" s="348" t="s">
        <v>142</v>
      </c>
      <c r="U248" s="345"/>
      <c r="V248" s="345"/>
      <c r="W248" s="346">
        <f t="shared" si="18"/>
        <v>0</v>
      </c>
      <c r="X248" s="346">
        <v>0</v>
      </c>
      <c r="Y248" s="346">
        <f t="shared" si="19"/>
        <v>0</v>
      </c>
      <c r="Z248" s="347"/>
    </row>
    <row r="249" spans="1:26">
      <c r="A249" s="338" t="s">
        <v>975</v>
      </c>
      <c r="B249" s="339" t="s">
        <v>262</v>
      </c>
      <c r="C249" s="339" t="s">
        <v>81</v>
      </c>
      <c r="D249" s="340" t="s">
        <v>450</v>
      </c>
      <c r="E249" s="339" t="s">
        <v>582</v>
      </c>
      <c r="F249" s="341" t="s">
        <v>142</v>
      </c>
      <c r="G249" s="338" t="s">
        <v>452</v>
      </c>
      <c r="H249" s="347" t="s">
        <v>453</v>
      </c>
      <c r="I249" s="338"/>
      <c r="J249" s="342" t="s">
        <v>142</v>
      </c>
      <c r="K249" s="343" t="s">
        <v>142</v>
      </c>
      <c r="L249" s="344" t="s">
        <v>142</v>
      </c>
      <c r="M249" s="340" t="s">
        <v>142</v>
      </c>
      <c r="N249" s="344">
        <v>7.98</v>
      </c>
      <c r="O249" s="354" t="s">
        <v>142</v>
      </c>
      <c r="P249" s="346">
        <v>7.98</v>
      </c>
      <c r="Q249" s="346" t="s">
        <v>142</v>
      </c>
      <c r="R249" s="347" t="s">
        <v>142</v>
      </c>
      <c r="S249" s="348" t="s">
        <v>142</v>
      </c>
      <c r="T249" s="348" t="s">
        <v>142</v>
      </c>
      <c r="U249" s="345"/>
      <c r="V249" s="345"/>
      <c r="W249" s="346">
        <f t="shared" si="18"/>
        <v>0</v>
      </c>
      <c r="X249" s="346">
        <v>0</v>
      </c>
      <c r="Y249" s="346">
        <f t="shared" si="19"/>
        <v>0</v>
      </c>
      <c r="Z249" s="347"/>
    </row>
    <row r="250" spans="1:26">
      <c r="A250" s="338" t="s">
        <v>976</v>
      </c>
      <c r="B250" s="339" t="s">
        <v>262</v>
      </c>
      <c r="C250" s="339" t="s">
        <v>81</v>
      </c>
      <c r="D250" s="340" t="s">
        <v>450</v>
      </c>
      <c r="E250" s="339" t="s">
        <v>584</v>
      </c>
      <c r="F250" s="341" t="s">
        <v>142</v>
      </c>
      <c r="G250" s="338" t="s">
        <v>452</v>
      </c>
      <c r="H250" s="347" t="s">
        <v>453</v>
      </c>
      <c r="I250" s="338"/>
      <c r="J250" s="342" t="s">
        <v>142</v>
      </c>
      <c r="K250" s="343" t="s">
        <v>142</v>
      </c>
      <c r="L250" s="344" t="s">
        <v>142</v>
      </c>
      <c r="M250" s="340" t="s">
        <v>142</v>
      </c>
      <c r="N250" s="344">
        <v>8.23</v>
      </c>
      <c r="O250" s="354" t="s">
        <v>142</v>
      </c>
      <c r="P250" s="346">
        <v>8.23</v>
      </c>
      <c r="Q250" s="346" t="s">
        <v>142</v>
      </c>
      <c r="R250" s="347" t="s">
        <v>142</v>
      </c>
      <c r="S250" s="348" t="s">
        <v>142</v>
      </c>
      <c r="T250" s="348" t="s">
        <v>142</v>
      </c>
      <c r="U250" s="345"/>
      <c r="V250" s="345"/>
      <c r="W250" s="346">
        <f t="shared" si="18"/>
        <v>0</v>
      </c>
      <c r="X250" s="346">
        <v>0</v>
      </c>
      <c r="Y250" s="346">
        <f t="shared" si="19"/>
        <v>0</v>
      </c>
      <c r="Z250" s="347"/>
    </row>
    <row r="251" spans="1:26">
      <c r="A251" s="338" t="s">
        <v>977</v>
      </c>
      <c r="B251" s="339" t="s">
        <v>262</v>
      </c>
      <c r="C251" s="339" t="s">
        <v>81</v>
      </c>
      <c r="D251" s="340" t="s">
        <v>450</v>
      </c>
      <c r="E251" s="339" t="s">
        <v>586</v>
      </c>
      <c r="F251" s="341" t="s">
        <v>142</v>
      </c>
      <c r="G251" s="338" t="s">
        <v>452</v>
      </c>
      <c r="H251" s="347" t="s">
        <v>453</v>
      </c>
      <c r="I251" s="338"/>
      <c r="J251" s="342" t="s">
        <v>142</v>
      </c>
      <c r="K251" s="343" t="s">
        <v>142</v>
      </c>
      <c r="L251" s="344" t="s">
        <v>142</v>
      </c>
      <c r="M251" s="340" t="s">
        <v>142</v>
      </c>
      <c r="N251" s="344">
        <v>8.23</v>
      </c>
      <c r="O251" s="354" t="s">
        <v>142</v>
      </c>
      <c r="P251" s="346">
        <v>8.23</v>
      </c>
      <c r="Q251" s="346" t="s">
        <v>142</v>
      </c>
      <c r="R251" s="347" t="s">
        <v>142</v>
      </c>
      <c r="S251" s="348" t="s">
        <v>142</v>
      </c>
      <c r="T251" s="348" t="s">
        <v>142</v>
      </c>
      <c r="U251" s="345"/>
      <c r="V251" s="345"/>
      <c r="W251" s="346">
        <f t="shared" si="18"/>
        <v>0</v>
      </c>
      <c r="X251" s="346">
        <v>0</v>
      </c>
      <c r="Y251" s="346">
        <f t="shared" si="19"/>
        <v>0</v>
      </c>
      <c r="Z251" s="347"/>
    </row>
    <row r="252" spans="1:26">
      <c r="A252" s="338" t="s">
        <v>978</v>
      </c>
      <c r="B252" s="339" t="s">
        <v>262</v>
      </c>
      <c r="C252" s="339" t="s">
        <v>81</v>
      </c>
      <c r="D252" s="340" t="s">
        <v>450</v>
      </c>
      <c r="E252" s="339" t="s">
        <v>588</v>
      </c>
      <c r="F252" s="341" t="s">
        <v>142</v>
      </c>
      <c r="G252" s="338" t="s">
        <v>452</v>
      </c>
      <c r="H252" s="347" t="s">
        <v>453</v>
      </c>
      <c r="I252" s="338"/>
      <c r="J252" s="342" t="s">
        <v>142</v>
      </c>
      <c r="K252" s="343" t="s">
        <v>142</v>
      </c>
      <c r="L252" s="344" t="s">
        <v>142</v>
      </c>
      <c r="M252" s="340" t="s">
        <v>142</v>
      </c>
      <c r="N252" s="344">
        <v>7.98</v>
      </c>
      <c r="O252" s="354" t="s">
        <v>142</v>
      </c>
      <c r="P252" s="346">
        <v>7.98</v>
      </c>
      <c r="Q252" s="346" t="s">
        <v>142</v>
      </c>
      <c r="R252" s="347" t="s">
        <v>142</v>
      </c>
      <c r="S252" s="348" t="s">
        <v>142</v>
      </c>
      <c r="T252" s="348" t="s">
        <v>142</v>
      </c>
      <c r="U252" s="345"/>
      <c r="V252" s="345"/>
      <c r="W252" s="346">
        <f t="shared" si="18"/>
        <v>0</v>
      </c>
      <c r="X252" s="346">
        <v>0</v>
      </c>
      <c r="Y252" s="346">
        <f t="shared" si="19"/>
        <v>0</v>
      </c>
      <c r="Z252" s="347"/>
    </row>
    <row r="253" spans="1:26">
      <c r="A253" s="338" t="s">
        <v>979</v>
      </c>
      <c r="B253" s="339" t="s">
        <v>262</v>
      </c>
      <c r="C253" s="339" t="s">
        <v>81</v>
      </c>
      <c r="D253" s="340" t="s">
        <v>450</v>
      </c>
      <c r="E253" s="339" t="s">
        <v>590</v>
      </c>
      <c r="F253" s="341" t="s">
        <v>142</v>
      </c>
      <c r="G253" s="338" t="s">
        <v>452</v>
      </c>
      <c r="H253" s="347" t="s">
        <v>453</v>
      </c>
      <c r="I253" s="338"/>
      <c r="J253" s="342" t="s">
        <v>142</v>
      </c>
      <c r="K253" s="343" t="s">
        <v>142</v>
      </c>
      <c r="L253" s="344" t="s">
        <v>142</v>
      </c>
      <c r="M253" s="340" t="s">
        <v>142</v>
      </c>
      <c r="N253" s="344">
        <v>75.63</v>
      </c>
      <c r="O253" s="354" t="s">
        <v>142</v>
      </c>
      <c r="P253" s="346">
        <v>75.63</v>
      </c>
      <c r="Q253" s="346" t="s">
        <v>142</v>
      </c>
      <c r="R253" s="347" t="s">
        <v>142</v>
      </c>
      <c r="S253" s="348" t="s">
        <v>142</v>
      </c>
      <c r="T253" s="348" t="s">
        <v>142</v>
      </c>
      <c r="U253" s="345"/>
      <c r="V253" s="345"/>
      <c r="W253" s="346">
        <f t="shared" si="18"/>
        <v>0</v>
      </c>
      <c r="X253" s="346">
        <v>0</v>
      </c>
      <c r="Y253" s="346">
        <f t="shared" si="19"/>
        <v>0</v>
      </c>
      <c r="Z253" s="347"/>
    </row>
    <row r="254" spans="1:26">
      <c r="A254" s="338" t="s">
        <v>980</v>
      </c>
      <c r="B254" s="339" t="s">
        <v>262</v>
      </c>
      <c r="C254" s="339" t="s">
        <v>81</v>
      </c>
      <c r="D254" s="340" t="s">
        <v>450</v>
      </c>
      <c r="E254" s="339" t="s">
        <v>592</v>
      </c>
      <c r="F254" s="341" t="s">
        <v>142</v>
      </c>
      <c r="G254" s="338" t="s">
        <v>452</v>
      </c>
      <c r="H254" s="347" t="s">
        <v>453</v>
      </c>
      <c r="I254" s="338"/>
      <c r="J254" s="342" t="s">
        <v>142</v>
      </c>
      <c r="K254" s="343" t="s">
        <v>142</v>
      </c>
      <c r="L254" s="344" t="s">
        <v>142</v>
      </c>
      <c r="M254" s="340" t="s">
        <v>142</v>
      </c>
      <c r="N254" s="344">
        <v>8.1</v>
      </c>
      <c r="O254" s="354" t="s">
        <v>142</v>
      </c>
      <c r="P254" s="346">
        <v>8.1</v>
      </c>
      <c r="Q254" s="346" t="s">
        <v>142</v>
      </c>
      <c r="R254" s="347" t="s">
        <v>142</v>
      </c>
      <c r="S254" s="348" t="s">
        <v>142</v>
      </c>
      <c r="T254" s="348" t="s">
        <v>142</v>
      </c>
      <c r="U254" s="345"/>
      <c r="V254" s="345"/>
      <c r="W254" s="346">
        <f t="shared" si="18"/>
        <v>0</v>
      </c>
      <c r="X254" s="346">
        <v>0</v>
      </c>
      <c r="Y254" s="346">
        <f t="shared" si="19"/>
        <v>0</v>
      </c>
      <c r="Z254" s="347"/>
    </row>
    <row r="255" spans="1:26">
      <c r="A255" s="338" t="s">
        <v>981</v>
      </c>
      <c r="B255" s="339" t="s">
        <v>262</v>
      </c>
      <c r="C255" s="339" t="s">
        <v>81</v>
      </c>
      <c r="D255" s="340" t="s">
        <v>450</v>
      </c>
      <c r="E255" s="339" t="s">
        <v>594</v>
      </c>
      <c r="F255" s="341" t="s">
        <v>142</v>
      </c>
      <c r="G255" s="338" t="s">
        <v>452</v>
      </c>
      <c r="H255" s="347" t="s">
        <v>453</v>
      </c>
      <c r="I255" s="338"/>
      <c r="J255" s="342" t="s">
        <v>142</v>
      </c>
      <c r="K255" s="343" t="s">
        <v>142</v>
      </c>
      <c r="L255" s="344" t="s">
        <v>142</v>
      </c>
      <c r="M255" s="340" t="s">
        <v>142</v>
      </c>
      <c r="N255" s="344">
        <v>8.82</v>
      </c>
      <c r="O255" s="354" t="s">
        <v>142</v>
      </c>
      <c r="P255" s="346">
        <v>8.82</v>
      </c>
      <c r="Q255" s="346" t="s">
        <v>142</v>
      </c>
      <c r="R255" s="347" t="s">
        <v>142</v>
      </c>
      <c r="S255" s="348" t="s">
        <v>142</v>
      </c>
      <c r="T255" s="348" t="s">
        <v>142</v>
      </c>
      <c r="U255" s="345"/>
      <c r="V255" s="345"/>
      <c r="W255" s="346">
        <f t="shared" si="18"/>
        <v>0</v>
      </c>
      <c r="X255" s="346">
        <v>0</v>
      </c>
      <c r="Y255" s="346">
        <f t="shared" si="19"/>
        <v>0</v>
      </c>
      <c r="Z255" s="347"/>
    </row>
    <row r="256" spans="1:26">
      <c r="A256" s="338" t="s">
        <v>982</v>
      </c>
      <c r="B256" s="339" t="s">
        <v>262</v>
      </c>
      <c r="C256" s="339" t="s">
        <v>81</v>
      </c>
      <c r="D256" s="340" t="s">
        <v>450</v>
      </c>
      <c r="E256" s="339" t="s">
        <v>596</v>
      </c>
      <c r="F256" s="341" t="s">
        <v>142</v>
      </c>
      <c r="G256" s="338" t="s">
        <v>452</v>
      </c>
      <c r="H256" s="347" t="s">
        <v>453</v>
      </c>
      <c r="I256" s="338"/>
      <c r="J256" s="342" t="s">
        <v>142</v>
      </c>
      <c r="K256" s="343" t="s">
        <v>142</v>
      </c>
      <c r="L256" s="344" t="s">
        <v>142</v>
      </c>
      <c r="M256" s="340" t="s">
        <v>142</v>
      </c>
      <c r="N256" s="344">
        <v>9.26</v>
      </c>
      <c r="O256" s="354" t="s">
        <v>142</v>
      </c>
      <c r="P256" s="346">
        <v>9.26</v>
      </c>
      <c r="Q256" s="346" t="s">
        <v>142</v>
      </c>
      <c r="R256" s="347" t="s">
        <v>142</v>
      </c>
      <c r="S256" s="348" t="s">
        <v>142</v>
      </c>
      <c r="T256" s="348" t="s">
        <v>142</v>
      </c>
      <c r="U256" s="345"/>
      <c r="V256" s="345"/>
      <c r="W256" s="346">
        <f t="shared" si="18"/>
        <v>0</v>
      </c>
      <c r="X256" s="346">
        <v>0</v>
      </c>
      <c r="Y256" s="346">
        <f t="shared" si="19"/>
        <v>0</v>
      </c>
      <c r="Z256" s="347"/>
    </row>
    <row r="257" spans="1:26">
      <c r="A257" s="338" t="s">
        <v>983</v>
      </c>
      <c r="B257" s="339" t="s">
        <v>262</v>
      </c>
      <c r="C257" s="339" t="s">
        <v>81</v>
      </c>
      <c r="D257" s="340" t="s">
        <v>450</v>
      </c>
      <c r="E257" s="339" t="s">
        <v>598</v>
      </c>
      <c r="F257" s="341" t="s">
        <v>142</v>
      </c>
      <c r="G257" s="338" t="s">
        <v>452</v>
      </c>
      <c r="H257" s="347" t="s">
        <v>453</v>
      </c>
      <c r="I257" s="338"/>
      <c r="J257" s="342" t="s">
        <v>142</v>
      </c>
      <c r="K257" s="343" t="s">
        <v>142</v>
      </c>
      <c r="L257" s="344" t="s">
        <v>142</v>
      </c>
      <c r="M257" s="340" t="s">
        <v>142</v>
      </c>
      <c r="N257" s="344">
        <v>8.82</v>
      </c>
      <c r="O257" s="354" t="s">
        <v>142</v>
      </c>
      <c r="P257" s="346">
        <v>8.82</v>
      </c>
      <c r="Q257" s="346" t="s">
        <v>142</v>
      </c>
      <c r="R257" s="347" t="s">
        <v>142</v>
      </c>
      <c r="S257" s="348" t="s">
        <v>142</v>
      </c>
      <c r="T257" s="348" t="s">
        <v>142</v>
      </c>
      <c r="U257" s="345"/>
      <c r="V257" s="345"/>
      <c r="W257" s="346">
        <f t="shared" si="18"/>
        <v>0</v>
      </c>
      <c r="X257" s="346">
        <v>0</v>
      </c>
      <c r="Y257" s="346">
        <f t="shared" si="19"/>
        <v>0</v>
      </c>
      <c r="Z257" s="347"/>
    </row>
    <row r="258" spans="1:26">
      <c r="A258" s="338" t="s">
        <v>984</v>
      </c>
      <c r="B258" s="339" t="s">
        <v>262</v>
      </c>
      <c r="C258" s="339" t="s">
        <v>81</v>
      </c>
      <c r="D258" s="340" t="s">
        <v>450</v>
      </c>
      <c r="E258" s="339" t="s">
        <v>600</v>
      </c>
      <c r="F258" s="341" t="s">
        <v>142</v>
      </c>
      <c r="G258" s="338" t="s">
        <v>452</v>
      </c>
      <c r="H258" s="347" t="s">
        <v>453</v>
      </c>
      <c r="I258" s="338"/>
      <c r="J258" s="342" t="s">
        <v>142</v>
      </c>
      <c r="K258" s="343" t="s">
        <v>142</v>
      </c>
      <c r="L258" s="344" t="s">
        <v>142</v>
      </c>
      <c r="M258" s="340" t="s">
        <v>142</v>
      </c>
      <c r="N258" s="344">
        <v>8.82</v>
      </c>
      <c r="O258" s="354" t="s">
        <v>142</v>
      </c>
      <c r="P258" s="346">
        <v>8.82</v>
      </c>
      <c r="Q258" s="346" t="s">
        <v>142</v>
      </c>
      <c r="R258" s="347" t="s">
        <v>142</v>
      </c>
      <c r="S258" s="348" t="s">
        <v>142</v>
      </c>
      <c r="T258" s="348" t="s">
        <v>142</v>
      </c>
      <c r="U258" s="345"/>
      <c r="V258" s="345"/>
      <c r="W258" s="346">
        <f t="shared" si="18"/>
        <v>0</v>
      </c>
      <c r="X258" s="346">
        <v>0</v>
      </c>
      <c r="Y258" s="346">
        <f t="shared" si="19"/>
        <v>0</v>
      </c>
      <c r="Z258" s="347"/>
    </row>
    <row r="259" hidden="1" spans="1:26">
      <c r="A259" s="338" t="s">
        <v>985</v>
      </c>
      <c r="B259" s="339" t="s">
        <v>262</v>
      </c>
      <c r="C259" s="339" t="s">
        <v>81</v>
      </c>
      <c r="D259" s="340" t="s">
        <v>43</v>
      </c>
      <c r="E259" s="339" t="s">
        <v>360</v>
      </c>
      <c r="F259" s="341" t="s">
        <v>142</v>
      </c>
      <c r="G259" s="340" t="s">
        <v>183</v>
      </c>
      <c r="H259" s="338" t="s">
        <v>361</v>
      </c>
      <c r="I259" s="338" t="s">
        <v>265</v>
      </c>
      <c r="J259" s="342">
        <v>20230006729</v>
      </c>
      <c r="K259" s="343" t="s">
        <v>986</v>
      </c>
      <c r="L259" s="344">
        <v>1000000</v>
      </c>
      <c r="M259" s="340" t="s">
        <v>987</v>
      </c>
      <c r="N259" s="344">
        <v>139.82</v>
      </c>
      <c r="O259" s="344" t="s">
        <v>142</v>
      </c>
      <c r="P259" s="345">
        <v>139.82</v>
      </c>
      <c r="Q259" s="346" t="s">
        <v>142</v>
      </c>
      <c r="R259" s="347" t="s">
        <v>142</v>
      </c>
      <c r="S259" s="576" t="s">
        <v>364</v>
      </c>
      <c r="T259" s="576" t="s">
        <v>988</v>
      </c>
      <c r="U259" s="345">
        <f t="shared" ref="U259:U294" si="22">ROUND(L259/1.09,2)</f>
        <v>917431.19</v>
      </c>
      <c r="V259" s="345">
        <f t="shared" ref="V259:V294" si="23">ROUND(U259*0.09,2)</f>
        <v>82568.81</v>
      </c>
      <c r="W259" s="346">
        <f t="shared" si="18"/>
        <v>1000000</v>
      </c>
      <c r="X259" s="346">
        <v>917431.19</v>
      </c>
      <c r="Y259" s="346">
        <f t="shared" si="19"/>
        <v>6561.52</v>
      </c>
      <c r="Z259" s="347"/>
    </row>
    <row r="260" ht="21.3" hidden="1" spans="1:26">
      <c r="A260" s="338" t="s">
        <v>989</v>
      </c>
      <c r="B260" s="339" t="s">
        <v>262</v>
      </c>
      <c r="C260" s="339" t="s">
        <v>81</v>
      </c>
      <c r="D260" s="340" t="s">
        <v>43</v>
      </c>
      <c r="E260" s="339" t="s">
        <v>366</v>
      </c>
      <c r="F260" s="341" t="s">
        <v>142</v>
      </c>
      <c r="G260" s="340" t="s">
        <v>183</v>
      </c>
      <c r="H260" s="338" t="s">
        <v>361</v>
      </c>
      <c r="I260" s="338" t="s">
        <v>265</v>
      </c>
      <c r="J260" s="357" t="s">
        <v>990</v>
      </c>
      <c r="K260" s="343">
        <v>45072</v>
      </c>
      <c r="L260" s="344">
        <v>995704.0019</v>
      </c>
      <c r="M260" s="358" t="s">
        <v>991</v>
      </c>
      <c r="N260" s="344">
        <v>140.24</v>
      </c>
      <c r="O260" s="344" t="s">
        <v>142</v>
      </c>
      <c r="P260" s="345">
        <v>140.24</v>
      </c>
      <c r="Q260" s="346" t="s">
        <v>142</v>
      </c>
      <c r="R260" s="347" t="s">
        <v>142</v>
      </c>
      <c r="S260" s="348"/>
      <c r="T260" s="576" t="s">
        <v>992</v>
      </c>
      <c r="U260" s="345">
        <f t="shared" si="22"/>
        <v>913489.91</v>
      </c>
      <c r="V260" s="345">
        <f>U260*0.09</f>
        <v>82214.0919</v>
      </c>
      <c r="W260" s="346">
        <f t="shared" si="18"/>
        <v>995704.0019</v>
      </c>
      <c r="X260" s="346">
        <v>913489.91</v>
      </c>
      <c r="Y260" s="346">
        <f t="shared" si="19"/>
        <v>6513.76</v>
      </c>
      <c r="Z260" s="347"/>
    </row>
    <row r="261" hidden="1" spans="1:26">
      <c r="A261" s="338" t="s">
        <v>993</v>
      </c>
      <c r="B261" s="339" t="s">
        <v>262</v>
      </c>
      <c r="C261" s="339" t="s">
        <v>81</v>
      </c>
      <c r="D261" s="340" t="s">
        <v>81</v>
      </c>
      <c r="E261" s="339" t="s">
        <v>370</v>
      </c>
      <c r="F261" s="341" t="s">
        <v>142</v>
      </c>
      <c r="G261" s="340" t="s">
        <v>183</v>
      </c>
      <c r="H261" s="338" t="s">
        <v>361</v>
      </c>
      <c r="I261" s="338" t="s">
        <v>265</v>
      </c>
      <c r="J261" s="342">
        <v>20210009979</v>
      </c>
      <c r="K261" s="343" t="s">
        <v>994</v>
      </c>
      <c r="L261" s="344">
        <v>592436</v>
      </c>
      <c r="M261" s="340" t="s">
        <v>995</v>
      </c>
      <c r="N261" s="344">
        <v>139.82</v>
      </c>
      <c r="O261" s="344" t="s">
        <v>142</v>
      </c>
      <c r="P261" s="345">
        <v>139.82</v>
      </c>
      <c r="Q261" s="346" t="s">
        <v>142</v>
      </c>
      <c r="R261" s="347" t="s">
        <v>142</v>
      </c>
      <c r="S261" s="576" t="s">
        <v>364</v>
      </c>
      <c r="T261" s="576" t="s">
        <v>996</v>
      </c>
      <c r="U261" s="345">
        <f t="shared" si="22"/>
        <v>543519.27</v>
      </c>
      <c r="V261" s="345">
        <f t="shared" si="23"/>
        <v>48916.73</v>
      </c>
      <c r="W261" s="346">
        <f t="shared" si="18"/>
        <v>592436</v>
      </c>
      <c r="X261" s="346">
        <v>543519.27</v>
      </c>
      <c r="Y261" s="346">
        <f t="shared" si="19"/>
        <v>3887.28</v>
      </c>
      <c r="Z261" s="347"/>
    </row>
    <row r="262" hidden="1" spans="1:26">
      <c r="A262" s="338" t="s">
        <v>997</v>
      </c>
      <c r="B262" s="339" t="s">
        <v>262</v>
      </c>
      <c r="C262" s="339" t="s">
        <v>81</v>
      </c>
      <c r="D262" s="340" t="s">
        <v>81</v>
      </c>
      <c r="E262" s="339" t="s">
        <v>374</v>
      </c>
      <c r="F262" s="341" t="s">
        <v>142</v>
      </c>
      <c r="G262" s="340" t="s">
        <v>183</v>
      </c>
      <c r="H262" s="338" t="s">
        <v>361</v>
      </c>
      <c r="I262" s="338" t="s">
        <v>265</v>
      </c>
      <c r="J262" s="342">
        <v>20210005661</v>
      </c>
      <c r="K262" s="343" t="s">
        <v>998</v>
      </c>
      <c r="L262" s="344">
        <v>588807</v>
      </c>
      <c r="M262" s="340" t="s">
        <v>999</v>
      </c>
      <c r="N262" s="344">
        <v>140.24</v>
      </c>
      <c r="O262" s="344" t="s">
        <v>142</v>
      </c>
      <c r="P262" s="345">
        <v>140.24</v>
      </c>
      <c r="Q262" s="346" t="s">
        <v>142</v>
      </c>
      <c r="R262" s="347" t="s">
        <v>142</v>
      </c>
      <c r="S262" s="576" t="s">
        <v>364</v>
      </c>
      <c r="T262" s="576" t="s">
        <v>1000</v>
      </c>
      <c r="U262" s="345">
        <f t="shared" si="22"/>
        <v>540189.91</v>
      </c>
      <c r="V262" s="345">
        <f t="shared" si="23"/>
        <v>48617.09</v>
      </c>
      <c r="W262" s="346">
        <f t="shared" si="18"/>
        <v>588807</v>
      </c>
      <c r="X262" s="346">
        <v>540189.91</v>
      </c>
      <c r="Y262" s="346">
        <f t="shared" si="19"/>
        <v>3851.9</v>
      </c>
      <c r="Z262" s="347"/>
    </row>
    <row r="263" hidden="1" spans="1:26">
      <c r="A263" s="338" t="s">
        <v>1001</v>
      </c>
      <c r="B263" s="339" t="s">
        <v>262</v>
      </c>
      <c r="C263" s="339" t="s">
        <v>81</v>
      </c>
      <c r="D263" s="340" t="s">
        <v>84</v>
      </c>
      <c r="E263" s="339" t="s">
        <v>378</v>
      </c>
      <c r="F263" s="341" t="s">
        <v>142</v>
      </c>
      <c r="G263" s="340" t="s">
        <v>183</v>
      </c>
      <c r="H263" s="338" t="s">
        <v>361</v>
      </c>
      <c r="I263" s="338" t="s">
        <v>265</v>
      </c>
      <c r="J263" s="342">
        <v>20210013419</v>
      </c>
      <c r="K263" s="343" t="s">
        <v>1002</v>
      </c>
      <c r="L263" s="344">
        <v>585208</v>
      </c>
      <c r="M263" s="340" t="s">
        <v>1003</v>
      </c>
      <c r="N263" s="344">
        <v>139.82</v>
      </c>
      <c r="O263" s="344" t="s">
        <v>142</v>
      </c>
      <c r="P263" s="345">
        <v>139.82</v>
      </c>
      <c r="Q263" s="346" t="s">
        <v>142</v>
      </c>
      <c r="R263" s="347" t="s">
        <v>142</v>
      </c>
      <c r="S263" s="576" t="s">
        <v>364</v>
      </c>
      <c r="T263" s="576" t="s">
        <v>1004</v>
      </c>
      <c r="U263" s="345">
        <f t="shared" si="22"/>
        <v>536888.07</v>
      </c>
      <c r="V263" s="345">
        <f t="shared" si="23"/>
        <v>48319.93</v>
      </c>
      <c r="W263" s="346">
        <f t="shared" si="18"/>
        <v>585208</v>
      </c>
      <c r="X263" s="346">
        <v>536888.07</v>
      </c>
      <c r="Y263" s="346">
        <f t="shared" si="19"/>
        <v>3839.85</v>
      </c>
      <c r="Z263" s="347"/>
    </row>
    <row r="264" hidden="1" spans="1:26">
      <c r="A264" s="338" t="s">
        <v>1005</v>
      </c>
      <c r="B264" s="339" t="s">
        <v>262</v>
      </c>
      <c r="C264" s="339" t="s">
        <v>81</v>
      </c>
      <c r="D264" s="340" t="s">
        <v>84</v>
      </c>
      <c r="E264" s="339" t="s">
        <v>382</v>
      </c>
      <c r="F264" s="341" t="s">
        <v>142</v>
      </c>
      <c r="G264" s="340" t="s">
        <v>183</v>
      </c>
      <c r="H264" s="338" t="s">
        <v>361</v>
      </c>
      <c r="I264" s="338" t="s">
        <v>265</v>
      </c>
      <c r="J264" s="342">
        <v>20210007151</v>
      </c>
      <c r="K264" s="343" t="s">
        <v>492</v>
      </c>
      <c r="L264" s="344">
        <v>585000</v>
      </c>
      <c r="M264" s="340" t="s">
        <v>1006</v>
      </c>
      <c r="N264" s="344">
        <v>140.24</v>
      </c>
      <c r="O264" s="344" t="s">
        <v>142</v>
      </c>
      <c r="P264" s="345">
        <v>140.24</v>
      </c>
      <c r="Q264" s="346" t="s">
        <v>142</v>
      </c>
      <c r="R264" s="347" t="s">
        <v>142</v>
      </c>
      <c r="S264" s="576" t="s">
        <v>364</v>
      </c>
      <c r="T264" s="576" t="s">
        <v>1007</v>
      </c>
      <c r="U264" s="345">
        <f t="shared" si="22"/>
        <v>536697.25</v>
      </c>
      <c r="V264" s="345">
        <f t="shared" si="23"/>
        <v>48302.75</v>
      </c>
      <c r="W264" s="346">
        <f t="shared" ref="W264:W327" si="24">SUM(U264)+SUM(V264)</f>
        <v>585000</v>
      </c>
      <c r="X264" s="346">
        <v>536697.25</v>
      </c>
      <c r="Y264" s="346">
        <f t="shared" ref="Y264:Y327" si="25">IF(SUM(P264)=0,"",ROUND(SUM(X264)/SUM(P264),2))</f>
        <v>3826.99</v>
      </c>
      <c r="Z264" s="347"/>
    </row>
    <row r="265" hidden="1" spans="1:26">
      <c r="A265" s="338" t="s">
        <v>1008</v>
      </c>
      <c r="B265" s="339" t="s">
        <v>262</v>
      </c>
      <c r="C265" s="339" t="s">
        <v>81</v>
      </c>
      <c r="D265" s="340" t="s">
        <v>87</v>
      </c>
      <c r="E265" s="339" t="s">
        <v>386</v>
      </c>
      <c r="F265" s="341" t="s">
        <v>142</v>
      </c>
      <c r="G265" s="340" t="s">
        <v>183</v>
      </c>
      <c r="H265" s="338" t="s">
        <v>361</v>
      </c>
      <c r="I265" s="338" t="s">
        <v>265</v>
      </c>
      <c r="J265" s="342">
        <v>2022000911</v>
      </c>
      <c r="K265" s="343" t="s">
        <v>1009</v>
      </c>
      <c r="L265" s="344">
        <v>607579</v>
      </c>
      <c r="M265" s="340" t="s">
        <v>1010</v>
      </c>
      <c r="N265" s="344">
        <v>139.82</v>
      </c>
      <c r="O265" s="344" t="s">
        <v>142</v>
      </c>
      <c r="P265" s="345">
        <v>139.82</v>
      </c>
      <c r="Q265" s="346" t="s">
        <v>142</v>
      </c>
      <c r="R265" s="347" t="s">
        <v>142</v>
      </c>
      <c r="S265" s="576" t="s">
        <v>364</v>
      </c>
      <c r="T265" s="576" t="s">
        <v>1011</v>
      </c>
      <c r="U265" s="345">
        <f t="shared" si="22"/>
        <v>557411.93</v>
      </c>
      <c r="V265" s="345">
        <f t="shared" si="23"/>
        <v>50167.07</v>
      </c>
      <c r="W265" s="346">
        <f t="shared" si="24"/>
        <v>607579</v>
      </c>
      <c r="X265" s="346">
        <v>557411.93</v>
      </c>
      <c r="Y265" s="346">
        <f t="shared" si="25"/>
        <v>3986.64</v>
      </c>
      <c r="Z265" s="347"/>
    </row>
    <row r="266" hidden="1" spans="1:26">
      <c r="A266" s="338" t="s">
        <v>1012</v>
      </c>
      <c r="B266" s="339" t="s">
        <v>262</v>
      </c>
      <c r="C266" s="339" t="s">
        <v>81</v>
      </c>
      <c r="D266" s="340" t="s">
        <v>87</v>
      </c>
      <c r="E266" s="339" t="s">
        <v>390</v>
      </c>
      <c r="F266" s="341" t="s">
        <v>142</v>
      </c>
      <c r="G266" s="340" t="s">
        <v>183</v>
      </c>
      <c r="H266" s="338" t="s">
        <v>361</v>
      </c>
      <c r="I266" s="338" t="s">
        <v>265</v>
      </c>
      <c r="J266" s="342">
        <v>20210005708</v>
      </c>
      <c r="K266" s="343" t="s">
        <v>1013</v>
      </c>
      <c r="L266" s="344">
        <v>594068</v>
      </c>
      <c r="M266" s="340" t="s">
        <v>1014</v>
      </c>
      <c r="N266" s="344">
        <v>140.24</v>
      </c>
      <c r="O266" s="344" t="s">
        <v>142</v>
      </c>
      <c r="P266" s="345">
        <v>140.24</v>
      </c>
      <c r="Q266" s="346" t="s">
        <v>142</v>
      </c>
      <c r="R266" s="347" t="s">
        <v>142</v>
      </c>
      <c r="S266" s="576" t="s">
        <v>364</v>
      </c>
      <c r="T266" s="576" t="s">
        <v>1015</v>
      </c>
      <c r="U266" s="345">
        <f t="shared" si="22"/>
        <v>545016.51</v>
      </c>
      <c r="V266" s="345">
        <f t="shared" si="23"/>
        <v>49051.49</v>
      </c>
      <c r="W266" s="346">
        <f t="shared" si="24"/>
        <v>594068</v>
      </c>
      <c r="X266" s="346">
        <v>545016.51</v>
      </c>
      <c r="Y266" s="346">
        <f t="shared" si="25"/>
        <v>3886.31</v>
      </c>
      <c r="Z266" s="347"/>
    </row>
    <row r="267" hidden="1" spans="1:26">
      <c r="A267" s="338" t="s">
        <v>1016</v>
      </c>
      <c r="B267" s="339" t="s">
        <v>262</v>
      </c>
      <c r="C267" s="339" t="s">
        <v>81</v>
      </c>
      <c r="D267" s="340" t="s">
        <v>92</v>
      </c>
      <c r="E267" s="339" t="s">
        <v>394</v>
      </c>
      <c r="F267" s="341" t="s">
        <v>142</v>
      </c>
      <c r="G267" s="340" t="s">
        <v>183</v>
      </c>
      <c r="H267" s="338" t="s">
        <v>361</v>
      </c>
      <c r="I267" s="338" t="s">
        <v>265</v>
      </c>
      <c r="J267" s="342">
        <v>20210006932</v>
      </c>
      <c r="K267" s="343" t="s">
        <v>939</v>
      </c>
      <c r="L267" s="344">
        <v>595000</v>
      </c>
      <c r="M267" s="340" t="s">
        <v>1017</v>
      </c>
      <c r="N267" s="344">
        <v>139.82</v>
      </c>
      <c r="O267" s="344" t="s">
        <v>142</v>
      </c>
      <c r="P267" s="345">
        <v>139.82</v>
      </c>
      <c r="Q267" s="346" t="s">
        <v>142</v>
      </c>
      <c r="R267" s="347" t="s">
        <v>142</v>
      </c>
      <c r="S267" s="576" t="s">
        <v>364</v>
      </c>
      <c r="T267" s="576" t="s">
        <v>1018</v>
      </c>
      <c r="U267" s="345">
        <f t="shared" si="22"/>
        <v>545871.56</v>
      </c>
      <c r="V267" s="345">
        <f t="shared" si="23"/>
        <v>49128.44</v>
      </c>
      <c r="W267" s="346">
        <f t="shared" si="24"/>
        <v>595000</v>
      </c>
      <c r="X267" s="346">
        <v>545871.56</v>
      </c>
      <c r="Y267" s="346">
        <f t="shared" si="25"/>
        <v>3904.1</v>
      </c>
      <c r="Z267" s="347"/>
    </row>
    <row r="268" hidden="1" spans="1:26">
      <c r="A268" s="338" t="s">
        <v>1019</v>
      </c>
      <c r="B268" s="339" t="s">
        <v>262</v>
      </c>
      <c r="C268" s="339" t="s">
        <v>81</v>
      </c>
      <c r="D268" s="340" t="s">
        <v>92</v>
      </c>
      <c r="E268" s="339" t="s">
        <v>398</v>
      </c>
      <c r="F268" s="341" t="s">
        <v>142</v>
      </c>
      <c r="G268" s="340" t="s">
        <v>183</v>
      </c>
      <c r="H268" s="338" t="s">
        <v>361</v>
      </c>
      <c r="I268" s="338" t="s">
        <v>265</v>
      </c>
      <c r="J268" s="342">
        <v>20210006506</v>
      </c>
      <c r="K268" s="343" t="s">
        <v>1020</v>
      </c>
      <c r="L268" s="344">
        <v>594000</v>
      </c>
      <c r="M268" s="340" t="s">
        <v>1021</v>
      </c>
      <c r="N268" s="344">
        <v>140.24</v>
      </c>
      <c r="O268" s="344" t="s">
        <v>142</v>
      </c>
      <c r="P268" s="345">
        <v>140.24</v>
      </c>
      <c r="Q268" s="346" t="s">
        <v>142</v>
      </c>
      <c r="R268" s="347" t="s">
        <v>142</v>
      </c>
      <c r="S268" s="576" t="s">
        <v>364</v>
      </c>
      <c r="T268" s="576" t="s">
        <v>1022</v>
      </c>
      <c r="U268" s="345">
        <f t="shared" si="22"/>
        <v>544954.13</v>
      </c>
      <c r="V268" s="345">
        <f t="shared" si="23"/>
        <v>49045.87</v>
      </c>
      <c r="W268" s="346">
        <f t="shared" si="24"/>
        <v>594000</v>
      </c>
      <c r="X268" s="346">
        <v>544954.13</v>
      </c>
      <c r="Y268" s="346">
        <f t="shared" si="25"/>
        <v>3885.87</v>
      </c>
      <c r="Z268" s="347"/>
    </row>
    <row r="269" hidden="1" spans="1:26">
      <c r="A269" s="338" t="s">
        <v>1023</v>
      </c>
      <c r="B269" s="349" t="s">
        <v>262</v>
      </c>
      <c r="C269" s="349" t="s">
        <v>81</v>
      </c>
      <c r="D269" s="350" t="s">
        <v>95</v>
      </c>
      <c r="E269" s="349" t="s">
        <v>402</v>
      </c>
      <c r="F269" s="341" t="s">
        <v>142</v>
      </c>
      <c r="G269" s="340" t="s">
        <v>183</v>
      </c>
      <c r="H269" s="338" t="s">
        <v>361</v>
      </c>
      <c r="I269" s="338" t="s">
        <v>265</v>
      </c>
      <c r="J269" s="351">
        <v>20220000429</v>
      </c>
      <c r="K269" s="352" t="s">
        <v>1024</v>
      </c>
      <c r="L269" s="345">
        <v>663507</v>
      </c>
      <c r="M269" s="350" t="s">
        <v>1025</v>
      </c>
      <c r="N269" s="345">
        <v>139.82</v>
      </c>
      <c r="O269" s="345" t="s">
        <v>142</v>
      </c>
      <c r="P269" s="345">
        <v>139.82</v>
      </c>
      <c r="Q269" s="346" t="s">
        <v>142</v>
      </c>
      <c r="R269" s="347" t="s">
        <v>142</v>
      </c>
      <c r="S269" s="576" t="s">
        <v>364</v>
      </c>
      <c r="T269" s="576" t="s">
        <v>1026</v>
      </c>
      <c r="U269" s="345">
        <f t="shared" si="22"/>
        <v>608722.02</v>
      </c>
      <c r="V269" s="345">
        <f t="shared" si="23"/>
        <v>54784.98</v>
      </c>
      <c r="W269" s="346">
        <f t="shared" si="24"/>
        <v>663507</v>
      </c>
      <c r="X269" s="346">
        <v>608722.02</v>
      </c>
      <c r="Y269" s="346">
        <f t="shared" si="25"/>
        <v>4353.61</v>
      </c>
      <c r="Z269" s="347"/>
    </row>
    <row r="270" ht="35.7" hidden="1" spans="1:26">
      <c r="A270" s="338" t="s">
        <v>1027</v>
      </c>
      <c r="B270" s="339" t="s">
        <v>262</v>
      </c>
      <c r="C270" s="339" t="s">
        <v>81</v>
      </c>
      <c r="D270" s="340" t="s">
        <v>95</v>
      </c>
      <c r="E270" s="339" t="s">
        <v>406</v>
      </c>
      <c r="F270" s="341" t="s">
        <v>142</v>
      </c>
      <c r="G270" s="340" t="s">
        <v>183</v>
      </c>
      <c r="H270" s="338" t="s">
        <v>361</v>
      </c>
      <c r="I270" s="338" t="s">
        <v>265</v>
      </c>
      <c r="J270" s="342">
        <v>20210003222</v>
      </c>
      <c r="K270" s="343" t="s">
        <v>1028</v>
      </c>
      <c r="L270" s="344">
        <v>679827</v>
      </c>
      <c r="M270" s="340" t="s">
        <v>1029</v>
      </c>
      <c r="N270" s="344">
        <v>140.24</v>
      </c>
      <c r="O270" s="344" t="s">
        <v>142</v>
      </c>
      <c r="P270" s="345">
        <v>140.24</v>
      </c>
      <c r="Q270" s="346" t="s">
        <v>142</v>
      </c>
      <c r="R270" s="347" t="s">
        <v>142</v>
      </c>
      <c r="S270" s="576" t="s">
        <v>364</v>
      </c>
      <c r="T270" s="576" t="s">
        <v>1030</v>
      </c>
      <c r="U270" s="345">
        <f t="shared" si="22"/>
        <v>623694.5</v>
      </c>
      <c r="V270" s="345">
        <f t="shared" si="23"/>
        <v>56132.51</v>
      </c>
      <c r="W270" s="346">
        <f t="shared" si="24"/>
        <v>679827.01</v>
      </c>
      <c r="X270" s="346">
        <v>623694.5</v>
      </c>
      <c r="Y270" s="346">
        <f t="shared" si="25"/>
        <v>4447.34</v>
      </c>
      <c r="Z270" s="347"/>
    </row>
    <row r="271" hidden="1" spans="1:26">
      <c r="A271" s="338" t="s">
        <v>1031</v>
      </c>
      <c r="B271" s="339" t="s">
        <v>262</v>
      </c>
      <c r="C271" s="339" t="s">
        <v>81</v>
      </c>
      <c r="D271" s="340" t="s">
        <v>98</v>
      </c>
      <c r="E271" s="339" t="s">
        <v>410</v>
      </c>
      <c r="F271" s="341" t="s">
        <v>142</v>
      </c>
      <c r="G271" s="340" t="s">
        <v>183</v>
      </c>
      <c r="H271" s="338" t="s">
        <v>361</v>
      </c>
      <c r="I271" s="338" t="s">
        <v>265</v>
      </c>
      <c r="J271" s="342">
        <v>20210008449</v>
      </c>
      <c r="K271" s="343" t="s">
        <v>1032</v>
      </c>
      <c r="L271" s="344">
        <v>635543</v>
      </c>
      <c r="M271" s="340" t="s">
        <v>1033</v>
      </c>
      <c r="N271" s="344">
        <v>139.82</v>
      </c>
      <c r="O271" s="344" t="s">
        <v>142</v>
      </c>
      <c r="P271" s="345">
        <v>139.82</v>
      </c>
      <c r="Q271" s="346" t="s">
        <v>142</v>
      </c>
      <c r="R271" s="347" t="s">
        <v>142</v>
      </c>
      <c r="S271" s="576" t="s">
        <v>364</v>
      </c>
      <c r="T271" s="576" t="s">
        <v>1034</v>
      </c>
      <c r="U271" s="345">
        <f t="shared" si="22"/>
        <v>583066.97</v>
      </c>
      <c r="V271" s="345">
        <f t="shared" si="23"/>
        <v>52476.03</v>
      </c>
      <c r="W271" s="346">
        <f t="shared" si="24"/>
        <v>635543</v>
      </c>
      <c r="X271" s="346">
        <v>583066.97</v>
      </c>
      <c r="Y271" s="346">
        <f t="shared" si="25"/>
        <v>4170.13</v>
      </c>
      <c r="Z271" s="347"/>
    </row>
    <row r="272" hidden="1" spans="1:26">
      <c r="A272" s="338" t="s">
        <v>1035</v>
      </c>
      <c r="B272" s="339" t="s">
        <v>262</v>
      </c>
      <c r="C272" s="339" t="s">
        <v>81</v>
      </c>
      <c r="D272" s="340" t="s">
        <v>98</v>
      </c>
      <c r="E272" s="339" t="s">
        <v>414</v>
      </c>
      <c r="F272" s="341" t="s">
        <v>142</v>
      </c>
      <c r="G272" s="340" t="s">
        <v>183</v>
      </c>
      <c r="H272" s="338" t="s">
        <v>361</v>
      </c>
      <c r="I272" s="338" t="s">
        <v>265</v>
      </c>
      <c r="J272" s="342">
        <v>20210011405</v>
      </c>
      <c r="K272" s="343" t="s">
        <v>1036</v>
      </c>
      <c r="L272" s="344">
        <v>666853</v>
      </c>
      <c r="M272" s="340" t="s">
        <v>1037</v>
      </c>
      <c r="N272" s="344">
        <v>140.24</v>
      </c>
      <c r="O272" s="344" t="s">
        <v>142</v>
      </c>
      <c r="P272" s="345">
        <v>140.24</v>
      </c>
      <c r="Q272" s="346" t="s">
        <v>142</v>
      </c>
      <c r="R272" s="347" t="s">
        <v>142</v>
      </c>
      <c r="S272" s="576" t="s">
        <v>364</v>
      </c>
      <c r="T272" s="576" t="s">
        <v>1038</v>
      </c>
      <c r="U272" s="345">
        <f t="shared" si="22"/>
        <v>611791.74</v>
      </c>
      <c r="V272" s="345">
        <f t="shared" si="23"/>
        <v>55061.26</v>
      </c>
      <c r="W272" s="346">
        <f t="shared" si="24"/>
        <v>666853</v>
      </c>
      <c r="X272" s="346">
        <v>611791.74</v>
      </c>
      <c r="Y272" s="346">
        <f t="shared" si="25"/>
        <v>4362.46</v>
      </c>
      <c r="Z272" s="347"/>
    </row>
    <row r="273" hidden="1" spans="1:26">
      <c r="A273" s="338" t="s">
        <v>1039</v>
      </c>
      <c r="B273" s="339" t="s">
        <v>262</v>
      </c>
      <c r="C273" s="339" t="s">
        <v>81</v>
      </c>
      <c r="D273" s="340" t="s">
        <v>101</v>
      </c>
      <c r="E273" s="339" t="s">
        <v>418</v>
      </c>
      <c r="F273" s="341" t="s">
        <v>142</v>
      </c>
      <c r="G273" s="340" t="s">
        <v>183</v>
      </c>
      <c r="H273" s="338" t="s">
        <v>361</v>
      </c>
      <c r="I273" s="338" t="s">
        <v>265</v>
      </c>
      <c r="J273" s="342">
        <v>20210007511</v>
      </c>
      <c r="K273" s="343" t="s">
        <v>1040</v>
      </c>
      <c r="L273" s="344">
        <v>610376</v>
      </c>
      <c r="M273" s="340" t="s">
        <v>1041</v>
      </c>
      <c r="N273" s="344">
        <v>139.82</v>
      </c>
      <c r="O273" s="344" t="s">
        <v>142</v>
      </c>
      <c r="P273" s="345">
        <v>139.82</v>
      </c>
      <c r="Q273" s="346" t="s">
        <v>142</v>
      </c>
      <c r="R273" s="347" t="s">
        <v>142</v>
      </c>
      <c r="S273" s="576" t="s">
        <v>364</v>
      </c>
      <c r="T273" s="576" t="s">
        <v>1042</v>
      </c>
      <c r="U273" s="345">
        <f t="shared" si="22"/>
        <v>559977.98</v>
      </c>
      <c r="V273" s="345">
        <f t="shared" si="23"/>
        <v>50398.02</v>
      </c>
      <c r="W273" s="346">
        <f t="shared" si="24"/>
        <v>610376</v>
      </c>
      <c r="X273" s="346">
        <v>559977.98</v>
      </c>
      <c r="Y273" s="346">
        <f t="shared" si="25"/>
        <v>4004.99</v>
      </c>
      <c r="Z273" s="347"/>
    </row>
    <row r="274" hidden="1" spans="1:26">
      <c r="A274" s="338" t="s">
        <v>1043</v>
      </c>
      <c r="B274" s="339" t="s">
        <v>262</v>
      </c>
      <c r="C274" s="339" t="s">
        <v>81</v>
      </c>
      <c r="D274" s="340" t="s">
        <v>101</v>
      </c>
      <c r="E274" s="339" t="s">
        <v>422</v>
      </c>
      <c r="F274" s="341" t="s">
        <v>142</v>
      </c>
      <c r="G274" s="340" t="s">
        <v>183</v>
      </c>
      <c r="H274" s="338" t="s">
        <v>361</v>
      </c>
      <c r="I274" s="338" t="s">
        <v>265</v>
      </c>
      <c r="J274" s="342">
        <v>20210007799</v>
      </c>
      <c r="K274" s="343" t="s">
        <v>532</v>
      </c>
      <c r="L274" s="344">
        <v>615104</v>
      </c>
      <c r="M274" s="340" t="s">
        <v>1044</v>
      </c>
      <c r="N274" s="344">
        <v>140.24</v>
      </c>
      <c r="O274" s="344" t="s">
        <v>142</v>
      </c>
      <c r="P274" s="345">
        <v>140.24</v>
      </c>
      <c r="Q274" s="346" t="s">
        <v>142</v>
      </c>
      <c r="R274" s="347" t="s">
        <v>142</v>
      </c>
      <c r="S274" s="576" t="s">
        <v>364</v>
      </c>
      <c r="T274" s="576" t="s">
        <v>1045</v>
      </c>
      <c r="U274" s="345">
        <f t="shared" si="22"/>
        <v>564315.6</v>
      </c>
      <c r="V274" s="345">
        <f t="shared" si="23"/>
        <v>50788.4</v>
      </c>
      <c r="W274" s="346">
        <f t="shared" si="24"/>
        <v>615104</v>
      </c>
      <c r="X274" s="346">
        <v>564315.6</v>
      </c>
      <c r="Y274" s="346">
        <f t="shared" si="25"/>
        <v>4023.93</v>
      </c>
      <c r="Z274" s="347"/>
    </row>
    <row r="275" hidden="1" spans="1:26">
      <c r="A275" s="338" t="s">
        <v>1046</v>
      </c>
      <c r="B275" s="339" t="s">
        <v>290</v>
      </c>
      <c r="C275" s="339" t="s">
        <v>43</v>
      </c>
      <c r="D275" s="340" t="s">
        <v>43</v>
      </c>
      <c r="E275" s="339" t="s">
        <v>360</v>
      </c>
      <c r="F275" s="341" t="s">
        <v>142</v>
      </c>
      <c r="G275" s="340" t="s">
        <v>183</v>
      </c>
      <c r="H275" s="338" t="s">
        <v>361</v>
      </c>
      <c r="I275" s="338" t="s">
        <v>265</v>
      </c>
      <c r="J275" s="342">
        <v>20220005018</v>
      </c>
      <c r="K275" s="343" t="s">
        <v>1047</v>
      </c>
      <c r="L275" s="344">
        <v>800618</v>
      </c>
      <c r="M275" s="340" t="s">
        <v>1048</v>
      </c>
      <c r="N275" s="344">
        <v>141.17</v>
      </c>
      <c r="O275" s="344" t="s">
        <v>142</v>
      </c>
      <c r="P275" s="345">
        <v>141.17</v>
      </c>
      <c r="Q275" s="346" t="s">
        <v>142</v>
      </c>
      <c r="R275" s="347" t="s">
        <v>142</v>
      </c>
      <c r="S275" s="576" t="s">
        <v>364</v>
      </c>
      <c r="T275" s="576" t="s">
        <v>1049</v>
      </c>
      <c r="U275" s="345">
        <f t="shared" si="22"/>
        <v>734511.93</v>
      </c>
      <c r="V275" s="345">
        <f t="shared" si="23"/>
        <v>66106.07</v>
      </c>
      <c r="W275" s="346">
        <f t="shared" si="24"/>
        <v>800618</v>
      </c>
      <c r="X275" s="346">
        <v>734511.93</v>
      </c>
      <c r="Y275" s="346">
        <f t="shared" si="25"/>
        <v>5203.03</v>
      </c>
      <c r="Z275" s="347"/>
    </row>
    <row r="276" hidden="1" spans="1:26">
      <c r="A276" s="338" t="s">
        <v>1050</v>
      </c>
      <c r="B276" s="339" t="s">
        <v>290</v>
      </c>
      <c r="C276" s="339" t="s">
        <v>43</v>
      </c>
      <c r="D276" s="340" t="s">
        <v>43</v>
      </c>
      <c r="E276" s="339" t="s">
        <v>366</v>
      </c>
      <c r="F276" s="341" t="s">
        <v>142</v>
      </c>
      <c r="G276" s="340" t="s">
        <v>183</v>
      </c>
      <c r="H276" s="338" t="s">
        <v>361</v>
      </c>
      <c r="I276" s="338" t="s">
        <v>265</v>
      </c>
      <c r="J276" s="342">
        <v>20220000770</v>
      </c>
      <c r="K276" s="343" t="s">
        <v>1051</v>
      </c>
      <c r="L276" s="344">
        <v>886095</v>
      </c>
      <c r="M276" s="340" t="s">
        <v>1052</v>
      </c>
      <c r="N276" s="344">
        <v>140.65</v>
      </c>
      <c r="O276" s="344" t="s">
        <v>142</v>
      </c>
      <c r="P276" s="345">
        <v>140.65</v>
      </c>
      <c r="Q276" s="346" t="s">
        <v>142</v>
      </c>
      <c r="R276" s="347" t="s">
        <v>142</v>
      </c>
      <c r="S276" s="576" t="s">
        <v>1053</v>
      </c>
      <c r="T276" s="576" t="s">
        <v>1054</v>
      </c>
      <c r="U276" s="345">
        <f t="shared" si="22"/>
        <v>812931.19</v>
      </c>
      <c r="V276" s="345">
        <f t="shared" si="23"/>
        <v>73163.81</v>
      </c>
      <c r="W276" s="346">
        <f t="shared" si="24"/>
        <v>886095</v>
      </c>
      <c r="X276" s="346">
        <v>812931.19</v>
      </c>
      <c r="Y276" s="346">
        <f t="shared" si="25"/>
        <v>5779.82</v>
      </c>
      <c r="Z276" s="347"/>
    </row>
    <row r="277" hidden="1" spans="1:26">
      <c r="A277" s="338" t="s">
        <v>1055</v>
      </c>
      <c r="B277" s="339" t="s">
        <v>290</v>
      </c>
      <c r="C277" s="339" t="s">
        <v>43</v>
      </c>
      <c r="D277" s="340" t="s">
        <v>107</v>
      </c>
      <c r="E277" s="339" t="s">
        <v>434</v>
      </c>
      <c r="F277" s="341" t="s">
        <v>142</v>
      </c>
      <c r="G277" s="340" t="s">
        <v>183</v>
      </c>
      <c r="H277" s="338" t="s">
        <v>361</v>
      </c>
      <c r="I277" s="338" t="s">
        <v>265</v>
      </c>
      <c r="J277" s="342">
        <v>20220005067</v>
      </c>
      <c r="K277" s="343" t="s">
        <v>1056</v>
      </c>
      <c r="L277" s="344">
        <v>660000</v>
      </c>
      <c r="M277" s="340" t="s">
        <v>1057</v>
      </c>
      <c r="N277" s="344">
        <v>141.17</v>
      </c>
      <c r="O277" s="344" t="s">
        <v>142</v>
      </c>
      <c r="P277" s="345">
        <v>141.17</v>
      </c>
      <c r="Q277" s="346" t="s">
        <v>142</v>
      </c>
      <c r="R277" s="347" t="s">
        <v>142</v>
      </c>
      <c r="S277" s="576" t="s">
        <v>364</v>
      </c>
      <c r="T277" s="576" t="s">
        <v>1058</v>
      </c>
      <c r="U277" s="345">
        <f t="shared" si="22"/>
        <v>605504.59</v>
      </c>
      <c r="V277" s="345">
        <f t="shared" si="23"/>
        <v>54495.41</v>
      </c>
      <c r="W277" s="346">
        <f t="shared" si="24"/>
        <v>660000</v>
      </c>
      <c r="X277" s="346">
        <v>605504.59</v>
      </c>
      <c r="Y277" s="346">
        <f t="shared" si="25"/>
        <v>4289.19</v>
      </c>
      <c r="Z277" s="347"/>
    </row>
    <row r="278" hidden="1" spans="1:26">
      <c r="A278" s="338" t="s">
        <v>1059</v>
      </c>
      <c r="B278" s="339" t="s">
        <v>290</v>
      </c>
      <c r="C278" s="339" t="s">
        <v>43</v>
      </c>
      <c r="D278" s="340" t="s">
        <v>107</v>
      </c>
      <c r="E278" s="339" t="s">
        <v>438</v>
      </c>
      <c r="F278" s="341" t="s">
        <v>142</v>
      </c>
      <c r="G278" s="340" t="s">
        <v>183</v>
      </c>
      <c r="H278" s="338" t="s">
        <v>361</v>
      </c>
      <c r="I278" s="338" t="s">
        <v>265</v>
      </c>
      <c r="J278" s="342">
        <v>20230002999</v>
      </c>
      <c r="K278" s="343" t="s">
        <v>484</v>
      </c>
      <c r="L278" s="344">
        <v>682153</v>
      </c>
      <c r="M278" s="340" t="s">
        <v>1060</v>
      </c>
      <c r="N278" s="344">
        <v>140.65</v>
      </c>
      <c r="O278" s="344" t="s">
        <v>142</v>
      </c>
      <c r="P278" s="345">
        <v>140.65</v>
      </c>
      <c r="Q278" s="346" t="s">
        <v>142</v>
      </c>
      <c r="R278" s="347" t="s">
        <v>142</v>
      </c>
      <c r="S278" s="576" t="s">
        <v>364</v>
      </c>
      <c r="T278" s="576" t="s">
        <v>1061</v>
      </c>
      <c r="U278" s="345">
        <f t="shared" si="22"/>
        <v>625828.44</v>
      </c>
      <c r="V278" s="345">
        <f t="shared" si="23"/>
        <v>56324.56</v>
      </c>
      <c r="W278" s="346">
        <f t="shared" si="24"/>
        <v>682153</v>
      </c>
      <c r="X278" s="346">
        <v>625828.44</v>
      </c>
      <c r="Y278" s="346">
        <f t="shared" si="25"/>
        <v>4449.54</v>
      </c>
      <c r="Z278" s="347"/>
    </row>
    <row r="279" hidden="1" spans="1:26">
      <c r="A279" s="338" t="s">
        <v>1062</v>
      </c>
      <c r="B279" s="339" t="s">
        <v>290</v>
      </c>
      <c r="C279" s="339" t="s">
        <v>43</v>
      </c>
      <c r="D279" s="340" t="s">
        <v>284</v>
      </c>
      <c r="E279" s="339" t="s">
        <v>442</v>
      </c>
      <c r="F279" s="341" t="s">
        <v>142</v>
      </c>
      <c r="G279" s="340" t="s">
        <v>183</v>
      </c>
      <c r="H279" s="338" t="s">
        <v>361</v>
      </c>
      <c r="I279" s="338" t="s">
        <v>265</v>
      </c>
      <c r="J279" s="342">
        <v>20220002731</v>
      </c>
      <c r="K279" s="343" t="s">
        <v>1063</v>
      </c>
      <c r="L279" s="344">
        <v>659051</v>
      </c>
      <c r="M279" s="340" t="s">
        <v>1064</v>
      </c>
      <c r="N279" s="344">
        <v>141.17</v>
      </c>
      <c r="O279" s="344" t="s">
        <v>142</v>
      </c>
      <c r="P279" s="345">
        <v>141.17</v>
      </c>
      <c r="Q279" s="346" t="s">
        <v>142</v>
      </c>
      <c r="R279" s="347" t="s">
        <v>142</v>
      </c>
      <c r="S279" s="576" t="s">
        <v>364</v>
      </c>
      <c r="T279" s="576" t="s">
        <v>1065</v>
      </c>
      <c r="U279" s="345">
        <f t="shared" si="22"/>
        <v>604633.94</v>
      </c>
      <c r="V279" s="345">
        <f t="shared" si="23"/>
        <v>54417.05</v>
      </c>
      <c r="W279" s="346">
        <f t="shared" si="24"/>
        <v>659050.99</v>
      </c>
      <c r="X279" s="346">
        <v>604633.94</v>
      </c>
      <c r="Y279" s="346">
        <f t="shared" si="25"/>
        <v>4283.02</v>
      </c>
      <c r="Z279" s="347"/>
    </row>
    <row r="280" hidden="1" spans="1:26">
      <c r="A280" s="338" t="s">
        <v>1066</v>
      </c>
      <c r="B280" s="339" t="s">
        <v>290</v>
      </c>
      <c r="C280" s="339" t="s">
        <v>43</v>
      </c>
      <c r="D280" s="340" t="s">
        <v>284</v>
      </c>
      <c r="E280" s="339" t="s">
        <v>446</v>
      </c>
      <c r="F280" s="341" t="s">
        <v>142</v>
      </c>
      <c r="G280" s="340" t="s">
        <v>183</v>
      </c>
      <c r="H280" s="338" t="s">
        <v>361</v>
      </c>
      <c r="I280" s="338" t="s">
        <v>265</v>
      </c>
      <c r="J280" s="342">
        <v>20210013573</v>
      </c>
      <c r="K280" s="343" t="s">
        <v>1067</v>
      </c>
      <c r="L280" s="344">
        <v>685809</v>
      </c>
      <c r="M280" s="340" t="s">
        <v>1068</v>
      </c>
      <c r="N280" s="344">
        <v>140.65</v>
      </c>
      <c r="O280" s="344" t="s">
        <v>142</v>
      </c>
      <c r="P280" s="345">
        <v>140.65</v>
      </c>
      <c r="Q280" s="346" t="s">
        <v>142</v>
      </c>
      <c r="R280" s="347" t="s">
        <v>142</v>
      </c>
      <c r="S280" s="576" t="s">
        <v>1053</v>
      </c>
      <c r="T280" s="576" t="s">
        <v>1069</v>
      </c>
      <c r="U280" s="345">
        <f t="shared" si="22"/>
        <v>629182.57</v>
      </c>
      <c r="V280" s="345">
        <f t="shared" si="23"/>
        <v>56626.43</v>
      </c>
      <c r="W280" s="346">
        <f t="shared" si="24"/>
        <v>685809</v>
      </c>
      <c r="X280" s="346">
        <v>629182.57</v>
      </c>
      <c r="Y280" s="346">
        <f t="shared" si="25"/>
        <v>4473.39</v>
      </c>
      <c r="Z280" s="347"/>
    </row>
    <row r="281" hidden="1" spans="1:26">
      <c r="A281" s="338" t="s">
        <v>1070</v>
      </c>
      <c r="B281" s="339" t="s">
        <v>290</v>
      </c>
      <c r="C281" s="339" t="s">
        <v>43</v>
      </c>
      <c r="D281" s="340" t="s">
        <v>259</v>
      </c>
      <c r="E281" s="339" t="s">
        <v>1071</v>
      </c>
      <c r="F281" s="341" t="s">
        <v>142</v>
      </c>
      <c r="G281" s="340" t="s">
        <v>183</v>
      </c>
      <c r="H281" s="338" t="s">
        <v>361</v>
      </c>
      <c r="I281" s="338" t="s">
        <v>265</v>
      </c>
      <c r="J281" s="342">
        <v>20220002843</v>
      </c>
      <c r="K281" s="343" t="s">
        <v>1072</v>
      </c>
      <c r="L281" s="344">
        <v>614911</v>
      </c>
      <c r="M281" s="340" t="s">
        <v>1073</v>
      </c>
      <c r="N281" s="344">
        <v>141.17</v>
      </c>
      <c r="O281" s="344" t="s">
        <v>142</v>
      </c>
      <c r="P281" s="345">
        <v>141.17</v>
      </c>
      <c r="Q281" s="346" t="s">
        <v>142</v>
      </c>
      <c r="R281" s="347" t="s">
        <v>142</v>
      </c>
      <c r="S281" s="576" t="s">
        <v>1053</v>
      </c>
      <c r="T281" s="576" t="s">
        <v>1074</v>
      </c>
      <c r="U281" s="345">
        <f t="shared" si="22"/>
        <v>564138.53</v>
      </c>
      <c r="V281" s="345">
        <f t="shared" si="23"/>
        <v>50772.47</v>
      </c>
      <c r="W281" s="346">
        <f t="shared" si="24"/>
        <v>614911</v>
      </c>
      <c r="X281" s="346">
        <v>564138.53</v>
      </c>
      <c r="Y281" s="346">
        <f t="shared" si="25"/>
        <v>3996.16</v>
      </c>
      <c r="Z281" s="347"/>
    </row>
    <row r="282" hidden="1" spans="1:26">
      <c r="A282" s="338" t="s">
        <v>1075</v>
      </c>
      <c r="B282" s="339" t="s">
        <v>290</v>
      </c>
      <c r="C282" s="339" t="s">
        <v>43</v>
      </c>
      <c r="D282" s="340" t="s">
        <v>259</v>
      </c>
      <c r="E282" s="339" t="s">
        <v>1076</v>
      </c>
      <c r="F282" s="341" t="s">
        <v>142</v>
      </c>
      <c r="G282" s="340" t="s">
        <v>183</v>
      </c>
      <c r="H282" s="338" t="s">
        <v>361</v>
      </c>
      <c r="I282" s="338" t="s">
        <v>265</v>
      </c>
      <c r="J282" s="342">
        <v>20220001722</v>
      </c>
      <c r="K282" s="343" t="s">
        <v>1077</v>
      </c>
      <c r="L282" s="344">
        <v>611154</v>
      </c>
      <c r="M282" s="340" t="s">
        <v>1078</v>
      </c>
      <c r="N282" s="344">
        <v>140.65</v>
      </c>
      <c r="O282" s="344" t="s">
        <v>142</v>
      </c>
      <c r="P282" s="345">
        <v>140.65</v>
      </c>
      <c r="Q282" s="346" t="s">
        <v>142</v>
      </c>
      <c r="R282" s="347" t="s">
        <v>142</v>
      </c>
      <c r="S282" s="576" t="s">
        <v>1053</v>
      </c>
      <c r="T282" s="576" t="s">
        <v>1079</v>
      </c>
      <c r="U282" s="345">
        <f t="shared" si="22"/>
        <v>560691.74</v>
      </c>
      <c r="V282" s="345">
        <f t="shared" si="23"/>
        <v>50462.26</v>
      </c>
      <c r="W282" s="346">
        <f t="shared" si="24"/>
        <v>611154</v>
      </c>
      <c r="X282" s="346">
        <v>560691.74</v>
      </c>
      <c r="Y282" s="346">
        <f t="shared" si="25"/>
        <v>3986.43</v>
      </c>
      <c r="Z282" s="347"/>
    </row>
    <row r="283" hidden="1" spans="1:26">
      <c r="A283" s="338" t="s">
        <v>1080</v>
      </c>
      <c r="B283" s="339" t="s">
        <v>290</v>
      </c>
      <c r="C283" s="339" t="s">
        <v>43</v>
      </c>
      <c r="D283" s="340" t="s">
        <v>260</v>
      </c>
      <c r="E283" s="339" t="s">
        <v>1081</v>
      </c>
      <c r="F283" s="341" t="s">
        <v>142</v>
      </c>
      <c r="G283" s="340" t="s">
        <v>183</v>
      </c>
      <c r="H283" s="338" t="s">
        <v>361</v>
      </c>
      <c r="I283" s="338" t="s">
        <v>265</v>
      </c>
      <c r="J283" s="342">
        <v>20230000278</v>
      </c>
      <c r="K283" s="343" t="s">
        <v>1082</v>
      </c>
      <c r="L283" s="344">
        <v>669356</v>
      </c>
      <c r="M283" s="340" t="s">
        <v>1083</v>
      </c>
      <c r="N283" s="344">
        <v>141.17</v>
      </c>
      <c r="O283" s="344" t="s">
        <v>142</v>
      </c>
      <c r="P283" s="345">
        <v>141.17</v>
      </c>
      <c r="Q283" s="346" t="s">
        <v>142</v>
      </c>
      <c r="R283" s="347" t="s">
        <v>142</v>
      </c>
      <c r="S283" s="576" t="s">
        <v>364</v>
      </c>
      <c r="T283" s="576" t="s">
        <v>1084</v>
      </c>
      <c r="U283" s="345">
        <f t="shared" si="22"/>
        <v>614088.07</v>
      </c>
      <c r="V283" s="345">
        <f t="shared" si="23"/>
        <v>55267.93</v>
      </c>
      <c r="W283" s="346">
        <f t="shared" si="24"/>
        <v>669356</v>
      </c>
      <c r="X283" s="346">
        <v>614088.07</v>
      </c>
      <c r="Y283" s="346">
        <f t="shared" si="25"/>
        <v>4349.99</v>
      </c>
      <c r="Z283" s="347"/>
    </row>
    <row r="284" hidden="1" spans="1:26">
      <c r="A284" s="338" t="s">
        <v>1085</v>
      </c>
      <c r="B284" s="339" t="s">
        <v>290</v>
      </c>
      <c r="C284" s="339" t="s">
        <v>43</v>
      </c>
      <c r="D284" s="340" t="s">
        <v>260</v>
      </c>
      <c r="E284" s="339" t="s">
        <v>1086</v>
      </c>
      <c r="F284" s="341" t="s">
        <v>142</v>
      </c>
      <c r="G284" s="340" t="s">
        <v>183</v>
      </c>
      <c r="H284" s="338" t="s">
        <v>361</v>
      </c>
      <c r="I284" s="338" t="s">
        <v>265</v>
      </c>
      <c r="J284" s="342">
        <v>20220004603</v>
      </c>
      <c r="K284" s="343" t="s">
        <v>1087</v>
      </c>
      <c r="L284" s="344">
        <v>616077</v>
      </c>
      <c r="M284" s="340" t="s">
        <v>1088</v>
      </c>
      <c r="N284" s="344">
        <v>140.65</v>
      </c>
      <c r="O284" s="344" t="s">
        <v>142</v>
      </c>
      <c r="P284" s="345">
        <v>140.65</v>
      </c>
      <c r="Q284" s="346" t="s">
        <v>142</v>
      </c>
      <c r="R284" s="347" t="s">
        <v>142</v>
      </c>
      <c r="S284" s="576" t="s">
        <v>1053</v>
      </c>
      <c r="T284" s="576" t="s">
        <v>1089</v>
      </c>
      <c r="U284" s="345">
        <f t="shared" si="22"/>
        <v>565208.26</v>
      </c>
      <c r="V284" s="345">
        <f t="shared" si="23"/>
        <v>50868.74</v>
      </c>
      <c r="W284" s="346">
        <f t="shared" si="24"/>
        <v>616077</v>
      </c>
      <c r="X284" s="346">
        <v>565208.26</v>
      </c>
      <c r="Y284" s="346">
        <f t="shared" si="25"/>
        <v>4018.54</v>
      </c>
      <c r="Z284" s="347"/>
    </row>
    <row r="285" hidden="1" spans="1:26">
      <c r="A285" s="338" t="s">
        <v>1090</v>
      </c>
      <c r="B285" s="339" t="s">
        <v>290</v>
      </c>
      <c r="C285" s="339" t="s">
        <v>43</v>
      </c>
      <c r="D285" s="340" t="s">
        <v>261</v>
      </c>
      <c r="E285" s="339" t="s">
        <v>1091</v>
      </c>
      <c r="F285" s="341" t="s">
        <v>142</v>
      </c>
      <c r="G285" s="340" t="s">
        <v>183</v>
      </c>
      <c r="H285" s="338" t="s">
        <v>361</v>
      </c>
      <c r="I285" s="338" t="s">
        <v>265</v>
      </c>
      <c r="J285" s="342">
        <v>20230006176</v>
      </c>
      <c r="K285" s="343" t="s">
        <v>1092</v>
      </c>
      <c r="L285" s="344">
        <v>672321</v>
      </c>
      <c r="M285" s="340" t="s">
        <v>1093</v>
      </c>
      <c r="N285" s="344">
        <v>141.17</v>
      </c>
      <c r="O285" s="344" t="s">
        <v>142</v>
      </c>
      <c r="P285" s="345">
        <v>141.17</v>
      </c>
      <c r="Q285" s="346" t="s">
        <v>142</v>
      </c>
      <c r="R285" s="347" t="s">
        <v>142</v>
      </c>
      <c r="S285" s="576" t="s">
        <v>364</v>
      </c>
      <c r="T285" s="576" t="s">
        <v>1094</v>
      </c>
      <c r="U285" s="345">
        <f t="shared" si="22"/>
        <v>616808.26</v>
      </c>
      <c r="V285" s="345">
        <f t="shared" si="23"/>
        <v>55512.74</v>
      </c>
      <c r="W285" s="346">
        <f t="shared" si="24"/>
        <v>672321</v>
      </c>
      <c r="X285" s="346">
        <v>616808.26</v>
      </c>
      <c r="Y285" s="346">
        <f t="shared" si="25"/>
        <v>4369.26</v>
      </c>
      <c r="Z285" s="347"/>
    </row>
    <row r="286" hidden="1" spans="1:26">
      <c r="A286" s="338" t="s">
        <v>1095</v>
      </c>
      <c r="B286" s="339" t="s">
        <v>290</v>
      </c>
      <c r="C286" s="339" t="s">
        <v>43</v>
      </c>
      <c r="D286" s="340" t="s">
        <v>261</v>
      </c>
      <c r="E286" s="339" t="s">
        <v>1096</v>
      </c>
      <c r="F286" s="341" t="s">
        <v>142</v>
      </c>
      <c r="G286" s="340" t="s">
        <v>183</v>
      </c>
      <c r="H286" s="338" t="s">
        <v>361</v>
      </c>
      <c r="I286" s="338" t="s">
        <v>265</v>
      </c>
      <c r="J286" s="342">
        <v>20230003717</v>
      </c>
      <c r="K286" s="343" t="s">
        <v>1097</v>
      </c>
      <c r="L286" s="344">
        <v>619494</v>
      </c>
      <c r="M286" s="340" t="s">
        <v>1098</v>
      </c>
      <c r="N286" s="344">
        <v>140.65</v>
      </c>
      <c r="O286" s="344" t="s">
        <v>142</v>
      </c>
      <c r="P286" s="345">
        <v>140.65</v>
      </c>
      <c r="Q286" s="346" t="s">
        <v>142</v>
      </c>
      <c r="R286" s="347" t="s">
        <v>142</v>
      </c>
      <c r="S286" s="576" t="s">
        <v>364</v>
      </c>
      <c r="T286" s="576" t="s">
        <v>1099</v>
      </c>
      <c r="U286" s="345">
        <f t="shared" si="22"/>
        <v>568343.12</v>
      </c>
      <c r="V286" s="345">
        <f t="shared" si="23"/>
        <v>51150.88</v>
      </c>
      <c r="W286" s="346">
        <f t="shared" si="24"/>
        <v>619494</v>
      </c>
      <c r="X286" s="346">
        <v>568343.12</v>
      </c>
      <c r="Y286" s="346">
        <f t="shared" si="25"/>
        <v>4040.83</v>
      </c>
      <c r="Z286" s="347"/>
    </row>
    <row r="287" hidden="1" spans="1:26">
      <c r="A287" s="338" t="s">
        <v>1100</v>
      </c>
      <c r="B287" s="339" t="s">
        <v>290</v>
      </c>
      <c r="C287" s="339" t="s">
        <v>43</v>
      </c>
      <c r="D287" s="340" t="s">
        <v>262</v>
      </c>
      <c r="E287" s="339" t="s">
        <v>1101</v>
      </c>
      <c r="F287" s="341" t="s">
        <v>142</v>
      </c>
      <c r="G287" s="340" t="s">
        <v>183</v>
      </c>
      <c r="H287" s="338" t="s">
        <v>361</v>
      </c>
      <c r="I287" s="338" t="s">
        <v>265</v>
      </c>
      <c r="J287" s="342">
        <v>20230002817</v>
      </c>
      <c r="K287" s="343" t="s">
        <v>1102</v>
      </c>
      <c r="L287" s="344">
        <v>633568</v>
      </c>
      <c r="M287" s="340" t="s">
        <v>1103</v>
      </c>
      <c r="N287" s="344">
        <v>141.17</v>
      </c>
      <c r="O287" s="344" t="s">
        <v>142</v>
      </c>
      <c r="P287" s="345">
        <v>141.17</v>
      </c>
      <c r="Q287" s="346" t="s">
        <v>142</v>
      </c>
      <c r="R287" s="347" t="s">
        <v>142</v>
      </c>
      <c r="S287" s="576" t="s">
        <v>364</v>
      </c>
      <c r="T287" s="576" t="s">
        <v>1104</v>
      </c>
      <c r="U287" s="345">
        <f t="shared" si="22"/>
        <v>581255.05</v>
      </c>
      <c r="V287" s="345">
        <f t="shared" si="23"/>
        <v>52312.95</v>
      </c>
      <c r="W287" s="346">
        <f t="shared" si="24"/>
        <v>633568</v>
      </c>
      <c r="X287" s="346">
        <v>581255.05</v>
      </c>
      <c r="Y287" s="346">
        <f t="shared" si="25"/>
        <v>4117.41</v>
      </c>
      <c r="Z287" s="347"/>
    </row>
    <row r="288" hidden="1" spans="1:26">
      <c r="A288" s="338" t="s">
        <v>1105</v>
      </c>
      <c r="B288" s="349" t="s">
        <v>290</v>
      </c>
      <c r="C288" s="349" t="s">
        <v>43</v>
      </c>
      <c r="D288" s="350" t="s">
        <v>262</v>
      </c>
      <c r="E288" s="349" t="s">
        <v>1106</v>
      </c>
      <c r="F288" s="341" t="s">
        <v>142</v>
      </c>
      <c r="G288" s="340" t="s">
        <v>183</v>
      </c>
      <c r="H288" s="338" t="s">
        <v>361</v>
      </c>
      <c r="I288" s="338" t="s">
        <v>265</v>
      </c>
      <c r="J288" s="351">
        <v>20220003702</v>
      </c>
      <c r="K288" s="352" t="s">
        <v>1107</v>
      </c>
      <c r="L288" s="345">
        <v>673000</v>
      </c>
      <c r="M288" s="350" t="s">
        <v>1108</v>
      </c>
      <c r="N288" s="345">
        <v>140.65</v>
      </c>
      <c r="O288" s="345" t="s">
        <v>142</v>
      </c>
      <c r="P288" s="345">
        <v>140.65</v>
      </c>
      <c r="Q288" s="346" t="s">
        <v>142</v>
      </c>
      <c r="R288" s="347" t="s">
        <v>142</v>
      </c>
      <c r="S288" s="576" t="s">
        <v>1053</v>
      </c>
      <c r="T288" s="576" t="s">
        <v>1109</v>
      </c>
      <c r="U288" s="345">
        <f t="shared" si="22"/>
        <v>617431.19</v>
      </c>
      <c r="V288" s="345">
        <f t="shared" si="23"/>
        <v>55568.81</v>
      </c>
      <c r="W288" s="346">
        <f t="shared" si="24"/>
        <v>673000</v>
      </c>
      <c r="X288" s="346">
        <v>617431.19</v>
      </c>
      <c r="Y288" s="346">
        <f t="shared" si="25"/>
        <v>4389.84</v>
      </c>
      <c r="Z288" s="347"/>
    </row>
    <row r="289" hidden="1" spans="1:26">
      <c r="A289" s="338" t="s">
        <v>1110</v>
      </c>
      <c r="B289" s="339" t="s">
        <v>290</v>
      </c>
      <c r="C289" s="339" t="s">
        <v>43</v>
      </c>
      <c r="D289" s="340" t="s">
        <v>288</v>
      </c>
      <c r="E289" s="339" t="s">
        <v>1111</v>
      </c>
      <c r="F289" s="341" t="s">
        <v>142</v>
      </c>
      <c r="G289" s="340" t="s">
        <v>183</v>
      </c>
      <c r="H289" s="338" t="s">
        <v>361</v>
      </c>
      <c r="I289" s="338" t="s">
        <v>265</v>
      </c>
      <c r="J289" s="342">
        <v>20220002017</v>
      </c>
      <c r="K289" s="343" t="s">
        <v>1112</v>
      </c>
      <c r="L289" s="344">
        <v>677826</v>
      </c>
      <c r="M289" s="340" t="s">
        <v>1113</v>
      </c>
      <c r="N289" s="344">
        <v>141.17</v>
      </c>
      <c r="O289" s="344" t="s">
        <v>142</v>
      </c>
      <c r="P289" s="345">
        <v>141.17</v>
      </c>
      <c r="Q289" s="346" t="s">
        <v>142</v>
      </c>
      <c r="R289" s="347" t="s">
        <v>142</v>
      </c>
      <c r="S289" s="576" t="s">
        <v>1053</v>
      </c>
      <c r="T289" s="576" t="s">
        <v>1114</v>
      </c>
      <c r="U289" s="345">
        <f t="shared" si="22"/>
        <v>621858.72</v>
      </c>
      <c r="V289" s="345">
        <f t="shared" si="23"/>
        <v>55967.28</v>
      </c>
      <c r="W289" s="346">
        <f t="shared" si="24"/>
        <v>677826</v>
      </c>
      <c r="X289" s="346">
        <v>621858.72</v>
      </c>
      <c r="Y289" s="346">
        <f t="shared" si="25"/>
        <v>4405.03</v>
      </c>
      <c r="Z289" s="347"/>
    </row>
    <row r="290" hidden="1" spans="1:26">
      <c r="A290" s="338" t="s">
        <v>1115</v>
      </c>
      <c r="B290" s="339" t="s">
        <v>290</v>
      </c>
      <c r="C290" s="339" t="s">
        <v>43</v>
      </c>
      <c r="D290" s="340" t="s">
        <v>288</v>
      </c>
      <c r="E290" s="339" t="s">
        <v>1116</v>
      </c>
      <c r="F290" s="341" t="s">
        <v>142</v>
      </c>
      <c r="G290" s="340" t="s">
        <v>183</v>
      </c>
      <c r="H290" s="338" t="s">
        <v>361</v>
      </c>
      <c r="I290" s="338" t="s">
        <v>265</v>
      </c>
      <c r="J290" s="342">
        <v>20230001882</v>
      </c>
      <c r="K290" s="343" t="s">
        <v>1117</v>
      </c>
      <c r="L290" s="344">
        <v>674515</v>
      </c>
      <c r="M290" s="340" t="s">
        <v>1118</v>
      </c>
      <c r="N290" s="344">
        <v>140.65</v>
      </c>
      <c r="O290" s="344" t="s">
        <v>142</v>
      </c>
      <c r="P290" s="345">
        <v>140.65</v>
      </c>
      <c r="Q290" s="346" t="s">
        <v>142</v>
      </c>
      <c r="R290" s="347" t="s">
        <v>142</v>
      </c>
      <c r="S290" s="576" t="s">
        <v>364</v>
      </c>
      <c r="T290" s="576" t="s">
        <v>1119</v>
      </c>
      <c r="U290" s="345">
        <f t="shared" si="22"/>
        <v>618821.1</v>
      </c>
      <c r="V290" s="345">
        <f t="shared" si="23"/>
        <v>55693.9</v>
      </c>
      <c r="W290" s="346">
        <f t="shared" si="24"/>
        <v>674515</v>
      </c>
      <c r="X290" s="346">
        <v>618821.1</v>
      </c>
      <c r="Y290" s="346">
        <f t="shared" si="25"/>
        <v>4399.72</v>
      </c>
      <c r="Z290" s="347"/>
    </row>
    <row r="291" hidden="1" spans="1:26">
      <c r="A291" s="338" t="s">
        <v>1120</v>
      </c>
      <c r="B291" s="339" t="s">
        <v>290</v>
      </c>
      <c r="C291" s="339" t="s">
        <v>43</v>
      </c>
      <c r="D291" s="340" t="s">
        <v>289</v>
      </c>
      <c r="E291" s="339" t="s">
        <v>1121</v>
      </c>
      <c r="F291" s="341" t="s">
        <v>142</v>
      </c>
      <c r="G291" s="340" t="s">
        <v>183</v>
      </c>
      <c r="H291" s="338" t="s">
        <v>361</v>
      </c>
      <c r="I291" s="338" t="s">
        <v>265</v>
      </c>
      <c r="J291" s="342">
        <v>20230003842</v>
      </c>
      <c r="K291" s="343" t="s">
        <v>1122</v>
      </c>
      <c r="L291" s="344">
        <v>675003</v>
      </c>
      <c r="M291" s="340" t="s">
        <v>1123</v>
      </c>
      <c r="N291" s="344">
        <v>141.17</v>
      </c>
      <c r="O291" s="344" t="s">
        <v>142</v>
      </c>
      <c r="P291" s="345">
        <v>141.17</v>
      </c>
      <c r="Q291" s="346" t="s">
        <v>142</v>
      </c>
      <c r="R291" s="347" t="s">
        <v>142</v>
      </c>
      <c r="S291" s="576" t="s">
        <v>364</v>
      </c>
      <c r="T291" s="576" t="s">
        <v>1124</v>
      </c>
      <c r="U291" s="345">
        <f t="shared" si="22"/>
        <v>619268.81</v>
      </c>
      <c r="V291" s="345">
        <f t="shared" si="23"/>
        <v>55734.19</v>
      </c>
      <c r="W291" s="346">
        <f t="shared" si="24"/>
        <v>675003</v>
      </c>
      <c r="X291" s="346">
        <v>619268.81</v>
      </c>
      <c r="Y291" s="346">
        <f t="shared" si="25"/>
        <v>4386.69</v>
      </c>
      <c r="Z291" s="347"/>
    </row>
    <row r="292" hidden="1" spans="1:26">
      <c r="A292" s="338" t="s">
        <v>1125</v>
      </c>
      <c r="B292" s="339" t="s">
        <v>290</v>
      </c>
      <c r="C292" s="339" t="s">
        <v>43</v>
      </c>
      <c r="D292" s="340" t="s">
        <v>289</v>
      </c>
      <c r="E292" s="339" t="s">
        <v>1126</v>
      </c>
      <c r="F292" s="341" t="s">
        <v>142</v>
      </c>
      <c r="G292" s="340" t="s">
        <v>183</v>
      </c>
      <c r="H292" s="338" t="s">
        <v>361</v>
      </c>
      <c r="I292" s="338" t="s">
        <v>265</v>
      </c>
      <c r="J292" s="342">
        <v>20230005188</v>
      </c>
      <c r="K292" s="343" t="s">
        <v>1127</v>
      </c>
      <c r="L292" s="344">
        <v>671744</v>
      </c>
      <c r="M292" s="340" t="s">
        <v>1128</v>
      </c>
      <c r="N292" s="344">
        <v>140.65</v>
      </c>
      <c r="O292" s="344" t="s">
        <v>142</v>
      </c>
      <c r="P292" s="345">
        <v>140.65</v>
      </c>
      <c r="Q292" s="346" t="s">
        <v>142</v>
      </c>
      <c r="R292" s="347" t="s">
        <v>142</v>
      </c>
      <c r="S292" s="576" t="s">
        <v>1053</v>
      </c>
      <c r="T292" s="576" t="s">
        <v>1129</v>
      </c>
      <c r="U292" s="345">
        <f t="shared" si="22"/>
        <v>616278.9</v>
      </c>
      <c r="V292" s="345">
        <f t="shared" si="23"/>
        <v>55465.1</v>
      </c>
      <c r="W292" s="346">
        <f t="shared" si="24"/>
        <v>671744</v>
      </c>
      <c r="X292" s="346">
        <v>616278.9</v>
      </c>
      <c r="Y292" s="346">
        <f t="shared" si="25"/>
        <v>4381.65</v>
      </c>
      <c r="Z292" s="347"/>
    </row>
    <row r="293" hidden="1" spans="1:26">
      <c r="A293" s="338" t="s">
        <v>1130</v>
      </c>
      <c r="B293" s="339" t="s">
        <v>290</v>
      </c>
      <c r="C293" s="339" t="s">
        <v>43</v>
      </c>
      <c r="D293" s="340" t="s">
        <v>290</v>
      </c>
      <c r="E293" s="339" t="s">
        <v>1131</v>
      </c>
      <c r="F293" s="341" t="s">
        <v>142</v>
      </c>
      <c r="G293" s="340" t="s">
        <v>183</v>
      </c>
      <c r="H293" s="338" t="s">
        <v>361</v>
      </c>
      <c r="I293" s="338" t="s">
        <v>265</v>
      </c>
      <c r="J293" s="342">
        <v>20230005742</v>
      </c>
      <c r="K293" s="343" t="s">
        <v>1132</v>
      </c>
      <c r="L293" s="344">
        <v>615501</v>
      </c>
      <c r="M293" s="340" t="s">
        <v>1133</v>
      </c>
      <c r="N293" s="344">
        <v>141.17</v>
      </c>
      <c r="O293" s="344" t="s">
        <v>142</v>
      </c>
      <c r="P293" s="345">
        <v>141.17</v>
      </c>
      <c r="Q293" s="346" t="s">
        <v>142</v>
      </c>
      <c r="R293" s="347" t="s">
        <v>142</v>
      </c>
      <c r="S293" s="576" t="s">
        <v>364</v>
      </c>
      <c r="T293" s="576" t="s">
        <v>1134</v>
      </c>
      <c r="U293" s="345">
        <f t="shared" si="22"/>
        <v>564679.82</v>
      </c>
      <c r="V293" s="345">
        <f t="shared" si="23"/>
        <v>50821.18</v>
      </c>
      <c r="W293" s="346">
        <f t="shared" si="24"/>
        <v>615501</v>
      </c>
      <c r="X293" s="346">
        <v>564679.82</v>
      </c>
      <c r="Y293" s="346">
        <f t="shared" si="25"/>
        <v>4000</v>
      </c>
      <c r="Z293" s="347"/>
    </row>
    <row r="294" hidden="1" spans="1:26">
      <c r="A294" s="338" t="s">
        <v>1135</v>
      </c>
      <c r="B294" s="339" t="s">
        <v>290</v>
      </c>
      <c r="C294" s="339" t="s">
        <v>43</v>
      </c>
      <c r="D294" s="340" t="s">
        <v>290</v>
      </c>
      <c r="E294" s="339" t="s">
        <v>1136</v>
      </c>
      <c r="F294" s="341" t="s">
        <v>142</v>
      </c>
      <c r="G294" s="340" t="s">
        <v>183</v>
      </c>
      <c r="H294" s="338" t="s">
        <v>361</v>
      </c>
      <c r="I294" s="338" t="s">
        <v>265</v>
      </c>
      <c r="J294" s="342">
        <v>20230001100</v>
      </c>
      <c r="K294" s="343" t="s">
        <v>1137</v>
      </c>
      <c r="L294" s="344">
        <v>615860</v>
      </c>
      <c r="M294" s="340" t="s">
        <v>1138</v>
      </c>
      <c r="N294" s="344">
        <v>140.65</v>
      </c>
      <c r="O294" s="344" t="s">
        <v>142</v>
      </c>
      <c r="P294" s="345">
        <v>140.65</v>
      </c>
      <c r="Q294" s="346" t="s">
        <v>142</v>
      </c>
      <c r="R294" s="347" t="s">
        <v>142</v>
      </c>
      <c r="S294" s="576" t="s">
        <v>1053</v>
      </c>
      <c r="T294" s="576" t="s">
        <v>1139</v>
      </c>
      <c r="U294" s="345">
        <f t="shared" si="22"/>
        <v>565009.17</v>
      </c>
      <c r="V294" s="345">
        <f t="shared" si="23"/>
        <v>50850.83</v>
      </c>
      <c r="W294" s="346">
        <f t="shared" si="24"/>
        <v>615860</v>
      </c>
      <c r="X294" s="346">
        <v>565009.17</v>
      </c>
      <c r="Y294" s="346">
        <f t="shared" si="25"/>
        <v>4017.13</v>
      </c>
      <c r="Z294" s="347"/>
    </row>
    <row r="295" ht="23.8" hidden="1" spans="1:26">
      <c r="A295" s="338" t="s">
        <v>1140</v>
      </c>
      <c r="B295" s="339" t="s">
        <v>290</v>
      </c>
      <c r="C295" s="339" t="s">
        <v>43</v>
      </c>
      <c r="D295" s="340" t="s">
        <v>292</v>
      </c>
      <c r="E295" s="339" t="s">
        <v>1141</v>
      </c>
      <c r="F295" s="341" t="s">
        <v>142</v>
      </c>
      <c r="G295" s="338" t="s">
        <v>452</v>
      </c>
      <c r="H295" s="347" t="s">
        <v>1142</v>
      </c>
      <c r="I295" s="338"/>
      <c r="J295" s="342" t="s">
        <v>142</v>
      </c>
      <c r="K295" s="343" t="s">
        <v>142</v>
      </c>
      <c r="L295" s="344" t="s">
        <v>142</v>
      </c>
      <c r="M295" s="340" t="s">
        <v>142</v>
      </c>
      <c r="N295" s="344">
        <v>39.24</v>
      </c>
      <c r="O295" s="354" t="s">
        <v>142</v>
      </c>
      <c r="P295" s="346">
        <v>39.24</v>
      </c>
      <c r="Q295" s="346" t="s">
        <v>142</v>
      </c>
      <c r="R295" s="347" t="s">
        <v>142</v>
      </c>
      <c r="S295" s="348"/>
      <c r="T295" s="348" t="s">
        <v>142</v>
      </c>
      <c r="U295" s="345"/>
      <c r="V295" s="345"/>
      <c r="W295" s="346">
        <f t="shared" si="24"/>
        <v>0</v>
      </c>
      <c r="X295" s="346"/>
      <c r="Y295" s="346">
        <f t="shared" si="25"/>
        <v>0</v>
      </c>
      <c r="Z295" s="347"/>
    </row>
    <row r="296" ht="23.8" hidden="1" spans="1:26">
      <c r="A296" s="338" t="s">
        <v>1143</v>
      </c>
      <c r="B296" s="339" t="s">
        <v>290</v>
      </c>
      <c r="C296" s="339" t="s">
        <v>43</v>
      </c>
      <c r="D296" s="340" t="s">
        <v>81</v>
      </c>
      <c r="E296" s="339" t="s">
        <v>370</v>
      </c>
      <c r="F296" s="341" t="s">
        <v>142</v>
      </c>
      <c r="G296" s="340" t="s">
        <v>183</v>
      </c>
      <c r="H296" s="338" t="s">
        <v>361</v>
      </c>
      <c r="I296" s="338" t="s">
        <v>265</v>
      </c>
      <c r="J296" s="342">
        <v>20220000758</v>
      </c>
      <c r="K296" s="343" t="s">
        <v>1144</v>
      </c>
      <c r="L296" s="344">
        <v>680000</v>
      </c>
      <c r="M296" s="340" t="s">
        <v>1145</v>
      </c>
      <c r="N296" s="344">
        <v>141.17</v>
      </c>
      <c r="O296" s="344" t="s">
        <v>142</v>
      </c>
      <c r="P296" s="345">
        <v>141.17</v>
      </c>
      <c r="Q296" s="346" t="s">
        <v>142</v>
      </c>
      <c r="R296" s="347" t="s">
        <v>142</v>
      </c>
      <c r="S296" s="576" t="s">
        <v>364</v>
      </c>
      <c r="T296" s="576" t="s">
        <v>1146</v>
      </c>
      <c r="U296" s="345">
        <f t="shared" ref="U296:U330" si="26">ROUND(L296/1.09,2)</f>
        <v>623853.21</v>
      </c>
      <c r="V296" s="345">
        <f t="shared" ref="V296:V330" si="27">ROUND(U296*0.09,2)</f>
        <v>56146.79</v>
      </c>
      <c r="W296" s="346">
        <f t="shared" si="24"/>
        <v>680000</v>
      </c>
      <c r="X296" s="346">
        <v>623853.21</v>
      </c>
      <c r="Y296" s="346">
        <f t="shared" si="25"/>
        <v>4419.16</v>
      </c>
      <c r="Z296" s="347"/>
    </row>
    <row r="297" hidden="1" spans="1:26">
      <c r="A297" s="338" t="s">
        <v>1147</v>
      </c>
      <c r="B297" s="339" t="s">
        <v>290</v>
      </c>
      <c r="C297" s="339" t="s">
        <v>43</v>
      </c>
      <c r="D297" s="340" t="s">
        <v>81</v>
      </c>
      <c r="E297" s="339" t="s">
        <v>374</v>
      </c>
      <c r="F297" s="341" t="s">
        <v>142</v>
      </c>
      <c r="G297" s="340" t="s">
        <v>183</v>
      </c>
      <c r="H297" s="338" t="s">
        <v>361</v>
      </c>
      <c r="I297" s="338" t="s">
        <v>265</v>
      </c>
      <c r="J297" s="342">
        <v>20230007739</v>
      </c>
      <c r="K297" s="343" t="s">
        <v>1148</v>
      </c>
      <c r="L297" s="344">
        <v>639959</v>
      </c>
      <c r="M297" s="340" t="s">
        <v>1149</v>
      </c>
      <c r="N297" s="344">
        <v>140.65</v>
      </c>
      <c r="O297" s="344" t="s">
        <v>142</v>
      </c>
      <c r="P297" s="345">
        <v>140.65</v>
      </c>
      <c r="Q297" s="346" t="s">
        <v>142</v>
      </c>
      <c r="R297" s="347" t="s">
        <v>142</v>
      </c>
      <c r="S297" s="576" t="s">
        <v>1053</v>
      </c>
      <c r="T297" s="576" t="s">
        <v>1150</v>
      </c>
      <c r="U297" s="345">
        <f t="shared" si="26"/>
        <v>587118.35</v>
      </c>
      <c r="V297" s="345">
        <f t="shared" si="27"/>
        <v>52840.65</v>
      </c>
      <c r="W297" s="346">
        <f t="shared" si="24"/>
        <v>639959</v>
      </c>
      <c r="X297" s="346">
        <v>587118.35</v>
      </c>
      <c r="Y297" s="346">
        <f t="shared" si="25"/>
        <v>4174.32</v>
      </c>
      <c r="Z297" s="347"/>
    </row>
    <row r="298" hidden="1" spans="1:26">
      <c r="A298" s="338" t="s">
        <v>1151</v>
      </c>
      <c r="B298" s="339" t="s">
        <v>290</v>
      </c>
      <c r="C298" s="339" t="s">
        <v>43</v>
      </c>
      <c r="D298" s="340" t="s">
        <v>84</v>
      </c>
      <c r="E298" s="339" t="s">
        <v>378</v>
      </c>
      <c r="F298" s="341" t="s">
        <v>142</v>
      </c>
      <c r="G298" s="340" t="s">
        <v>183</v>
      </c>
      <c r="H298" s="338" t="s">
        <v>361</v>
      </c>
      <c r="I298" s="338" t="s">
        <v>265</v>
      </c>
      <c r="J298" s="342">
        <v>20210013000</v>
      </c>
      <c r="K298" s="343" t="s">
        <v>1152</v>
      </c>
      <c r="L298" s="344">
        <v>594441</v>
      </c>
      <c r="M298" s="340" t="s">
        <v>1153</v>
      </c>
      <c r="N298" s="344">
        <v>141.17</v>
      </c>
      <c r="O298" s="344" t="s">
        <v>142</v>
      </c>
      <c r="P298" s="345">
        <v>141.17</v>
      </c>
      <c r="Q298" s="346" t="s">
        <v>142</v>
      </c>
      <c r="R298" s="347" t="s">
        <v>142</v>
      </c>
      <c r="S298" s="576" t="s">
        <v>1053</v>
      </c>
      <c r="T298" s="576" t="s">
        <v>1154</v>
      </c>
      <c r="U298" s="345">
        <f t="shared" si="26"/>
        <v>545358.72</v>
      </c>
      <c r="V298" s="345">
        <f t="shared" si="27"/>
        <v>49082.28</v>
      </c>
      <c r="W298" s="346">
        <f t="shared" si="24"/>
        <v>594441</v>
      </c>
      <c r="X298" s="346">
        <v>545358.72</v>
      </c>
      <c r="Y298" s="346">
        <f t="shared" si="25"/>
        <v>3863.13</v>
      </c>
      <c r="Z298" s="347"/>
    </row>
    <row r="299" hidden="1" spans="1:26">
      <c r="A299" s="338" t="s">
        <v>1155</v>
      </c>
      <c r="B299" s="339" t="s">
        <v>290</v>
      </c>
      <c r="C299" s="339" t="s">
        <v>43</v>
      </c>
      <c r="D299" s="340" t="s">
        <v>84</v>
      </c>
      <c r="E299" s="339" t="s">
        <v>382</v>
      </c>
      <c r="F299" s="341" t="s">
        <v>142</v>
      </c>
      <c r="G299" s="340" t="s">
        <v>183</v>
      </c>
      <c r="H299" s="338" t="s">
        <v>361</v>
      </c>
      <c r="I299" s="338" t="s">
        <v>265</v>
      </c>
      <c r="J299" s="342">
        <v>20210012974</v>
      </c>
      <c r="K299" s="343" t="s">
        <v>1152</v>
      </c>
      <c r="L299" s="344">
        <v>593000</v>
      </c>
      <c r="M299" s="340" t="s">
        <v>1156</v>
      </c>
      <c r="N299" s="344">
        <v>140.65</v>
      </c>
      <c r="O299" s="344" t="s">
        <v>142</v>
      </c>
      <c r="P299" s="345">
        <v>140.65</v>
      </c>
      <c r="Q299" s="346" t="s">
        <v>142</v>
      </c>
      <c r="R299" s="347" t="s">
        <v>142</v>
      </c>
      <c r="S299" s="576" t="s">
        <v>1053</v>
      </c>
      <c r="T299" s="576" t="s">
        <v>1157</v>
      </c>
      <c r="U299" s="345">
        <f t="shared" si="26"/>
        <v>544036.7</v>
      </c>
      <c r="V299" s="345">
        <f t="shared" si="27"/>
        <v>48963.3</v>
      </c>
      <c r="W299" s="346">
        <f t="shared" si="24"/>
        <v>593000</v>
      </c>
      <c r="X299" s="346">
        <v>544036.7</v>
      </c>
      <c r="Y299" s="346">
        <f t="shared" si="25"/>
        <v>3868.02</v>
      </c>
      <c r="Z299" s="347"/>
    </row>
    <row r="300" hidden="1" spans="1:26">
      <c r="A300" s="338" t="s">
        <v>1158</v>
      </c>
      <c r="B300" s="339" t="s">
        <v>290</v>
      </c>
      <c r="C300" s="339" t="s">
        <v>43</v>
      </c>
      <c r="D300" s="340" t="s">
        <v>87</v>
      </c>
      <c r="E300" s="339" t="s">
        <v>386</v>
      </c>
      <c r="F300" s="341" t="s">
        <v>142</v>
      </c>
      <c r="G300" s="340" t="s">
        <v>183</v>
      </c>
      <c r="H300" s="338" t="s">
        <v>361</v>
      </c>
      <c r="I300" s="338" t="s">
        <v>265</v>
      </c>
      <c r="J300" s="342">
        <v>20220001170</v>
      </c>
      <c r="K300" s="343" t="s">
        <v>1159</v>
      </c>
      <c r="L300" s="344">
        <v>600000</v>
      </c>
      <c r="M300" s="340" t="s">
        <v>1160</v>
      </c>
      <c r="N300" s="344">
        <v>141.17</v>
      </c>
      <c r="O300" s="344" t="s">
        <v>142</v>
      </c>
      <c r="P300" s="345">
        <v>141.17</v>
      </c>
      <c r="Q300" s="346" t="s">
        <v>142</v>
      </c>
      <c r="R300" s="347" t="s">
        <v>142</v>
      </c>
      <c r="S300" s="576" t="s">
        <v>1053</v>
      </c>
      <c r="T300" s="576" t="s">
        <v>1161</v>
      </c>
      <c r="U300" s="345">
        <f t="shared" si="26"/>
        <v>550458.72</v>
      </c>
      <c r="V300" s="345">
        <f t="shared" si="27"/>
        <v>49541.28</v>
      </c>
      <c r="W300" s="346">
        <f t="shared" si="24"/>
        <v>600000</v>
      </c>
      <c r="X300" s="346">
        <v>550458.72</v>
      </c>
      <c r="Y300" s="346">
        <f t="shared" si="25"/>
        <v>3899.26</v>
      </c>
      <c r="Z300" s="347"/>
    </row>
    <row r="301" hidden="1" spans="1:26">
      <c r="A301" s="338" t="s">
        <v>1162</v>
      </c>
      <c r="B301" s="339" t="s">
        <v>290</v>
      </c>
      <c r="C301" s="339" t="s">
        <v>43</v>
      </c>
      <c r="D301" s="340" t="s">
        <v>87</v>
      </c>
      <c r="E301" s="339" t="s">
        <v>390</v>
      </c>
      <c r="F301" s="341" t="s">
        <v>142</v>
      </c>
      <c r="G301" s="340" t="s">
        <v>183</v>
      </c>
      <c r="H301" s="338" t="s">
        <v>361</v>
      </c>
      <c r="I301" s="338" t="s">
        <v>265</v>
      </c>
      <c r="J301" s="342">
        <v>20220002017</v>
      </c>
      <c r="K301" s="343" t="s">
        <v>1112</v>
      </c>
      <c r="L301" s="344">
        <v>616427</v>
      </c>
      <c r="M301" s="340" t="s">
        <v>1163</v>
      </c>
      <c r="N301" s="344">
        <v>140.65</v>
      </c>
      <c r="O301" s="344" t="s">
        <v>142</v>
      </c>
      <c r="P301" s="345">
        <v>140.65</v>
      </c>
      <c r="Q301" s="346" t="s">
        <v>142</v>
      </c>
      <c r="R301" s="347" t="s">
        <v>142</v>
      </c>
      <c r="S301" s="576" t="s">
        <v>1053</v>
      </c>
      <c r="T301" s="576" t="s">
        <v>1164</v>
      </c>
      <c r="U301" s="345">
        <f t="shared" si="26"/>
        <v>565529.36</v>
      </c>
      <c r="V301" s="345">
        <f t="shared" si="27"/>
        <v>50897.64</v>
      </c>
      <c r="W301" s="346">
        <f t="shared" si="24"/>
        <v>616427</v>
      </c>
      <c r="X301" s="346">
        <v>565529.36</v>
      </c>
      <c r="Y301" s="346">
        <f t="shared" si="25"/>
        <v>4020.83</v>
      </c>
      <c r="Z301" s="347"/>
    </row>
    <row r="302" hidden="1" spans="1:26">
      <c r="A302" s="338" t="s">
        <v>1165</v>
      </c>
      <c r="B302" s="339" t="s">
        <v>290</v>
      </c>
      <c r="C302" s="339" t="s">
        <v>43</v>
      </c>
      <c r="D302" s="340" t="s">
        <v>92</v>
      </c>
      <c r="E302" s="339" t="s">
        <v>394</v>
      </c>
      <c r="F302" s="341" t="s">
        <v>142</v>
      </c>
      <c r="G302" s="340" t="s">
        <v>183</v>
      </c>
      <c r="H302" s="338" t="s">
        <v>361</v>
      </c>
      <c r="I302" s="338" t="s">
        <v>265</v>
      </c>
      <c r="J302" s="342">
        <v>20210012976</v>
      </c>
      <c r="K302" s="343" t="s">
        <v>1152</v>
      </c>
      <c r="L302" s="344">
        <v>655311</v>
      </c>
      <c r="M302" s="340" t="s">
        <v>1166</v>
      </c>
      <c r="N302" s="344">
        <v>141.17</v>
      </c>
      <c r="O302" s="344" t="s">
        <v>142</v>
      </c>
      <c r="P302" s="345">
        <v>141.17</v>
      </c>
      <c r="Q302" s="346" t="s">
        <v>142</v>
      </c>
      <c r="R302" s="347" t="s">
        <v>142</v>
      </c>
      <c r="S302" s="576" t="s">
        <v>1053</v>
      </c>
      <c r="T302" s="576" t="s">
        <v>1167</v>
      </c>
      <c r="U302" s="345">
        <f t="shared" si="26"/>
        <v>601202.75</v>
      </c>
      <c r="V302" s="345">
        <f t="shared" si="27"/>
        <v>54108.25</v>
      </c>
      <c r="W302" s="346">
        <f t="shared" si="24"/>
        <v>655311</v>
      </c>
      <c r="X302" s="346">
        <v>601202.75</v>
      </c>
      <c r="Y302" s="346">
        <f t="shared" si="25"/>
        <v>4258.71</v>
      </c>
      <c r="Z302" s="347"/>
    </row>
    <row r="303" hidden="1" spans="1:26">
      <c r="A303" s="338" t="s">
        <v>1168</v>
      </c>
      <c r="B303" s="349" t="s">
        <v>290</v>
      </c>
      <c r="C303" s="349" t="s">
        <v>43</v>
      </c>
      <c r="D303" s="350" t="s">
        <v>92</v>
      </c>
      <c r="E303" s="349" t="s">
        <v>398</v>
      </c>
      <c r="F303" s="341" t="s">
        <v>142</v>
      </c>
      <c r="G303" s="340" t="s">
        <v>183</v>
      </c>
      <c r="H303" s="338" t="s">
        <v>361</v>
      </c>
      <c r="I303" s="338" t="s">
        <v>265</v>
      </c>
      <c r="J303" s="351">
        <v>20220004597</v>
      </c>
      <c r="K303" s="352" t="s">
        <v>1087</v>
      </c>
      <c r="L303" s="345">
        <v>622236</v>
      </c>
      <c r="M303" s="350" t="s">
        <v>1169</v>
      </c>
      <c r="N303" s="345">
        <v>140.65</v>
      </c>
      <c r="O303" s="345" t="s">
        <v>142</v>
      </c>
      <c r="P303" s="345">
        <v>140.65</v>
      </c>
      <c r="Q303" s="346" t="s">
        <v>142</v>
      </c>
      <c r="R303" s="347" t="s">
        <v>142</v>
      </c>
      <c r="S303" s="576" t="s">
        <v>1053</v>
      </c>
      <c r="T303" s="576" t="s">
        <v>1170</v>
      </c>
      <c r="U303" s="345">
        <f t="shared" si="26"/>
        <v>570858.72</v>
      </c>
      <c r="V303" s="345">
        <f t="shared" si="27"/>
        <v>51377.28</v>
      </c>
      <c r="W303" s="346">
        <f t="shared" si="24"/>
        <v>622236</v>
      </c>
      <c r="X303" s="346">
        <v>570858.72</v>
      </c>
      <c r="Y303" s="346">
        <f t="shared" si="25"/>
        <v>4058.72</v>
      </c>
      <c r="Z303" s="347"/>
    </row>
    <row r="304" hidden="1" spans="1:26">
      <c r="A304" s="338" t="s">
        <v>1171</v>
      </c>
      <c r="B304" s="339" t="s">
        <v>290</v>
      </c>
      <c r="C304" s="339" t="s">
        <v>43</v>
      </c>
      <c r="D304" s="340" t="s">
        <v>95</v>
      </c>
      <c r="E304" s="339" t="s">
        <v>402</v>
      </c>
      <c r="F304" s="341" t="s">
        <v>142</v>
      </c>
      <c r="G304" s="340" t="s">
        <v>183</v>
      </c>
      <c r="H304" s="338" t="s">
        <v>361</v>
      </c>
      <c r="I304" s="338" t="s">
        <v>265</v>
      </c>
      <c r="J304" s="342">
        <v>20210012968</v>
      </c>
      <c r="K304" s="343" t="s">
        <v>1152</v>
      </c>
      <c r="L304" s="344">
        <v>660958</v>
      </c>
      <c r="M304" s="340" t="s">
        <v>1172</v>
      </c>
      <c r="N304" s="344">
        <v>141.17</v>
      </c>
      <c r="O304" s="344" t="s">
        <v>142</v>
      </c>
      <c r="P304" s="345">
        <v>141.17</v>
      </c>
      <c r="Q304" s="346" t="s">
        <v>142</v>
      </c>
      <c r="R304" s="347" t="s">
        <v>142</v>
      </c>
      <c r="S304" s="576" t="s">
        <v>1053</v>
      </c>
      <c r="T304" s="576" t="s">
        <v>1173</v>
      </c>
      <c r="U304" s="345">
        <f t="shared" si="26"/>
        <v>606383.49</v>
      </c>
      <c r="V304" s="345">
        <f t="shared" si="27"/>
        <v>54574.51</v>
      </c>
      <c r="W304" s="346">
        <f t="shared" si="24"/>
        <v>660958</v>
      </c>
      <c r="X304" s="346">
        <v>606383.49</v>
      </c>
      <c r="Y304" s="346">
        <f t="shared" si="25"/>
        <v>4295.41</v>
      </c>
      <c r="Z304" s="347"/>
    </row>
    <row r="305" hidden="1" spans="1:26">
      <c r="A305" s="338" t="s">
        <v>1174</v>
      </c>
      <c r="B305" s="339" t="s">
        <v>290</v>
      </c>
      <c r="C305" s="339" t="s">
        <v>43</v>
      </c>
      <c r="D305" s="340" t="s">
        <v>95</v>
      </c>
      <c r="E305" s="339" t="s">
        <v>406</v>
      </c>
      <c r="F305" s="341" t="s">
        <v>142</v>
      </c>
      <c r="G305" s="340" t="s">
        <v>183</v>
      </c>
      <c r="H305" s="338" t="s">
        <v>361</v>
      </c>
      <c r="I305" s="338" t="s">
        <v>265</v>
      </c>
      <c r="J305" s="342">
        <v>20220001335</v>
      </c>
      <c r="K305" s="343" t="s">
        <v>1175</v>
      </c>
      <c r="L305" s="344">
        <v>577820</v>
      </c>
      <c r="M305" s="340" t="s">
        <v>1176</v>
      </c>
      <c r="N305" s="344">
        <v>140.65</v>
      </c>
      <c r="O305" s="344" t="s">
        <v>142</v>
      </c>
      <c r="P305" s="345">
        <v>140.65</v>
      </c>
      <c r="Q305" s="346" t="s">
        <v>142</v>
      </c>
      <c r="R305" s="347" t="s">
        <v>142</v>
      </c>
      <c r="S305" s="576" t="s">
        <v>1053</v>
      </c>
      <c r="T305" s="576" t="s">
        <v>1177</v>
      </c>
      <c r="U305" s="345">
        <f t="shared" si="26"/>
        <v>530110.09</v>
      </c>
      <c r="V305" s="345">
        <f t="shared" si="27"/>
        <v>47709.91</v>
      </c>
      <c r="W305" s="346">
        <f t="shared" si="24"/>
        <v>577820</v>
      </c>
      <c r="X305" s="346">
        <v>530110.09</v>
      </c>
      <c r="Y305" s="346">
        <f t="shared" si="25"/>
        <v>3769</v>
      </c>
      <c r="Z305" s="347"/>
    </row>
    <row r="306" hidden="1" spans="1:26">
      <c r="A306" s="338" t="s">
        <v>1178</v>
      </c>
      <c r="B306" s="339" t="s">
        <v>290</v>
      </c>
      <c r="C306" s="339" t="s">
        <v>43</v>
      </c>
      <c r="D306" s="340" t="s">
        <v>98</v>
      </c>
      <c r="E306" s="339" t="s">
        <v>410</v>
      </c>
      <c r="F306" s="341" t="s">
        <v>142</v>
      </c>
      <c r="G306" s="340" t="s">
        <v>183</v>
      </c>
      <c r="H306" s="338" t="s">
        <v>361</v>
      </c>
      <c r="I306" s="338" t="s">
        <v>265</v>
      </c>
      <c r="J306" s="342">
        <v>20220000526</v>
      </c>
      <c r="K306" s="343" t="s">
        <v>1179</v>
      </c>
      <c r="L306" s="344">
        <v>616887</v>
      </c>
      <c r="M306" s="340" t="s">
        <v>1180</v>
      </c>
      <c r="N306" s="344">
        <v>141.17</v>
      </c>
      <c r="O306" s="344" t="s">
        <v>142</v>
      </c>
      <c r="P306" s="345">
        <v>141.17</v>
      </c>
      <c r="Q306" s="346" t="s">
        <v>142</v>
      </c>
      <c r="R306" s="347" t="s">
        <v>142</v>
      </c>
      <c r="S306" s="576" t="s">
        <v>1053</v>
      </c>
      <c r="T306" s="576" t="s">
        <v>1181</v>
      </c>
      <c r="U306" s="345">
        <f t="shared" si="26"/>
        <v>565951.38</v>
      </c>
      <c r="V306" s="345">
        <f t="shared" si="27"/>
        <v>50935.62</v>
      </c>
      <c r="W306" s="346">
        <f t="shared" si="24"/>
        <v>616887</v>
      </c>
      <c r="X306" s="346">
        <v>565951.38</v>
      </c>
      <c r="Y306" s="346">
        <f t="shared" si="25"/>
        <v>4009.01</v>
      </c>
      <c r="Z306" s="347"/>
    </row>
    <row r="307" hidden="1" spans="1:26">
      <c r="A307" s="338" t="s">
        <v>378</v>
      </c>
      <c r="B307" s="349" t="s">
        <v>290</v>
      </c>
      <c r="C307" s="349" t="s">
        <v>43</v>
      </c>
      <c r="D307" s="350" t="s">
        <v>98</v>
      </c>
      <c r="E307" s="349" t="s">
        <v>414</v>
      </c>
      <c r="F307" s="341" t="s">
        <v>142</v>
      </c>
      <c r="G307" s="340" t="s">
        <v>183</v>
      </c>
      <c r="H307" s="338" t="s">
        <v>361</v>
      </c>
      <c r="I307" s="338" t="s">
        <v>265</v>
      </c>
      <c r="J307" s="351">
        <v>20210013225</v>
      </c>
      <c r="K307" s="352" t="s">
        <v>1182</v>
      </c>
      <c r="L307" s="345">
        <v>613727</v>
      </c>
      <c r="M307" s="350" t="s">
        <v>1183</v>
      </c>
      <c r="N307" s="345">
        <v>140.65</v>
      </c>
      <c r="O307" s="345" t="s">
        <v>142</v>
      </c>
      <c r="P307" s="345">
        <v>140.65</v>
      </c>
      <c r="Q307" s="346" t="s">
        <v>142</v>
      </c>
      <c r="R307" s="347" t="s">
        <v>142</v>
      </c>
      <c r="S307" s="576" t="s">
        <v>1053</v>
      </c>
      <c r="T307" s="576" t="s">
        <v>1184</v>
      </c>
      <c r="U307" s="345">
        <f t="shared" si="26"/>
        <v>563052.29</v>
      </c>
      <c r="V307" s="345">
        <f t="shared" si="27"/>
        <v>50674.71</v>
      </c>
      <c r="W307" s="346">
        <f t="shared" si="24"/>
        <v>613727</v>
      </c>
      <c r="X307" s="346">
        <v>563052.29</v>
      </c>
      <c r="Y307" s="346">
        <f t="shared" si="25"/>
        <v>4003.22</v>
      </c>
      <c r="Z307" s="347"/>
    </row>
    <row r="308" hidden="1" spans="1:26">
      <c r="A308" s="338" t="s">
        <v>382</v>
      </c>
      <c r="B308" s="339" t="s">
        <v>290</v>
      </c>
      <c r="C308" s="339" t="s">
        <v>43</v>
      </c>
      <c r="D308" s="340" t="s">
        <v>101</v>
      </c>
      <c r="E308" s="339" t="s">
        <v>418</v>
      </c>
      <c r="F308" s="341" t="s">
        <v>142</v>
      </c>
      <c r="G308" s="340" t="s">
        <v>183</v>
      </c>
      <c r="H308" s="338" t="s">
        <v>361</v>
      </c>
      <c r="I308" s="338" t="s">
        <v>265</v>
      </c>
      <c r="J308" s="342">
        <v>20220001611</v>
      </c>
      <c r="K308" s="343" t="s">
        <v>1185</v>
      </c>
      <c r="L308" s="344">
        <v>654000</v>
      </c>
      <c r="M308" s="340" t="s">
        <v>1186</v>
      </c>
      <c r="N308" s="344">
        <v>141.17</v>
      </c>
      <c r="O308" s="344" t="s">
        <v>142</v>
      </c>
      <c r="P308" s="345">
        <v>141.17</v>
      </c>
      <c r="Q308" s="346" t="s">
        <v>142</v>
      </c>
      <c r="R308" s="347" t="s">
        <v>142</v>
      </c>
      <c r="S308" s="576" t="s">
        <v>1053</v>
      </c>
      <c r="T308" s="576" t="s">
        <v>1187</v>
      </c>
      <c r="U308" s="345">
        <f t="shared" si="26"/>
        <v>600000</v>
      </c>
      <c r="V308" s="345">
        <f t="shared" si="27"/>
        <v>54000</v>
      </c>
      <c r="W308" s="346">
        <f t="shared" si="24"/>
        <v>654000</v>
      </c>
      <c r="X308" s="346">
        <v>600000</v>
      </c>
      <c r="Y308" s="346">
        <f t="shared" si="25"/>
        <v>4250.19</v>
      </c>
      <c r="Z308" s="347"/>
    </row>
    <row r="309" hidden="1" spans="1:26">
      <c r="A309" s="338" t="s">
        <v>1188</v>
      </c>
      <c r="B309" s="339" t="s">
        <v>290</v>
      </c>
      <c r="C309" s="339" t="s">
        <v>43</v>
      </c>
      <c r="D309" s="340" t="s">
        <v>101</v>
      </c>
      <c r="E309" s="339" t="s">
        <v>422</v>
      </c>
      <c r="F309" s="341" t="s">
        <v>142</v>
      </c>
      <c r="G309" s="340" t="s">
        <v>183</v>
      </c>
      <c r="H309" s="338" t="s">
        <v>361</v>
      </c>
      <c r="I309" s="338" t="s">
        <v>265</v>
      </c>
      <c r="J309" s="342">
        <v>20210013788</v>
      </c>
      <c r="K309" s="343" t="s">
        <v>1189</v>
      </c>
      <c r="L309" s="344">
        <v>619494</v>
      </c>
      <c r="M309" s="340" t="s">
        <v>1190</v>
      </c>
      <c r="N309" s="344">
        <v>140.65</v>
      </c>
      <c r="O309" s="344" t="s">
        <v>142</v>
      </c>
      <c r="P309" s="345">
        <v>140.65</v>
      </c>
      <c r="Q309" s="346" t="s">
        <v>142</v>
      </c>
      <c r="R309" s="347" t="s">
        <v>142</v>
      </c>
      <c r="S309" s="576" t="s">
        <v>1053</v>
      </c>
      <c r="T309" s="576" t="s">
        <v>1191</v>
      </c>
      <c r="U309" s="345">
        <f t="shared" si="26"/>
        <v>568343.12</v>
      </c>
      <c r="V309" s="345">
        <f t="shared" si="27"/>
        <v>51150.88</v>
      </c>
      <c r="W309" s="346">
        <f t="shared" si="24"/>
        <v>619494</v>
      </c>
      <c r="X309" s="346">
        <v>568343.12</v>
      </c>
      <c r="Y309" s="346">
        <f t="shared" si="25"/>
        <v>4040.83</v>
      </c>
      <c r="Z309" s="347"/>
    </row>
    <row r="310" hidden="1" spans="1:26">
      <c r="A310" s="338" t="s">
        <v>1192</v>
      </c>
      <c r="B310" s="339" t="s">
        <v>290</v>
      </c>
      <c r="C310" s="339" t="s">
        <v>43</v>
      </c>
      <c r="D310" s="340" t="s">
        <v>104</v>
      </c>
      <c r="E310" s="339" t="s">
        <v>426</v>
      </c>
      <c r="F310" s="341" t="s">
        <v>142</v>
      </c>
      <c r="G310" s="340" t="s">
        <v>183</v>
      </c>
      <c r="H310" s="338" t="s">
        <v>361</v>
      </c>
      <c r="I310" s="338" t="s">
        <v>265</v>
      </c>
      <c r="J310" s="342">
        <v>20220002206</v>
      </c>
      <c r="K310" s="343" t="s">
        <v>1193</v>
      </c>
      <c r="L310" s="344">
        <v>648382</v>
      </c>
      <c r="M310" s="340" t="s">
        <v>1194</v>
      </c>
      <c r="N310" s="344">
        <v>141.17</v>
      </c>
      <c r="O310" s="344" t="s">
        <v>142</v>
      </c>
      <c r="P310" s="345">
        <v>141.17</v>
      </c>
      <c r="Q310" s="346" t="s">
        <v>142</v>
      </c>
      <c r="R310" s="347" t="s">
        <v>142</v>
      </c>
      <c r="S310" s="576" t="s">
        <v>1053</v>
      </c>
      <c r="T310" s="576" t="s">
        <v>1195</v>
      </c>
      <c r="U310" s="345">
        <f t="shared" si="26"/>
        <v>594845.87</v>
      </c>
      <c r="V310" s="345">
        <f t="shared" si="27"/>
        <v>53536.13</v>
      </c>
      <c r="W310" s="346">
        <f t="shared" si="24"/>
        <v>648382</v>
      </c>
      <c r="X310" s="346">
        <v>594845.87</v>
      </c>
      <c r="Y310" s="346">
        <f t="shared" si="25"/>
        <v>4213.68</v>
      </c>
      <c r="Z310" s="347"/>
    </row>
    <row r="311" hidden="1" spans="1:26">
      <c r="A311" s="338" t="s">
        <v>1196</v>
      </c>
      <c r="B311" s="339" t="s">
        <v>290</v>
      </c>
      <c r="C311" s="339" t="s">
        <v>43</v>
      </c>
      <c r="D311" s="340" t="s">
        <v>104</v>
      </c>
      <c r="E311" s="339" t="s">
        <v>430</v>
      </c>
      <c r="F311" s="341" t="s">
        <v>142</v>
      </c>
      <c r="G311" s="340" t="s">
        <v>183</v>
      </c>
      <c r="H311" s="338" t="s">
        <v>361</v>
      </c>
      <c r="I311" s="338" t="s">
        <v>265</v>
      </c>
      <c r="J311" s="342">
        <v>20210013227</v>
      </c>
      <c r="K311" s="343" t="s">
        <v>1182</v>
      </c>
      <c r="L311" s="344">
        <v>624557</v>
      </c>
      <c r="M311" s="340" t="s">
        <v>1197</v>
      </c>
      <c r="N311" s="344">
        <v>140.65</v>
      </c>
      <c r="O311" s="344" t="s">
        <v>142</v>
      </c>
      <c r="P311" s="345">
        <v>140.65</v>
      </c>
      <c r="Q311" s="346" t="s">
        <v>142</v>
      </c>
      <c r="R311" s="347" t="s">
        <v>142</v>
      </c>
      <c r="S311" s="576" t="s">
        <v>1053</v>
      </c>
      <c r="T311" s="576" t="s">
        <v>1198</v>
      </c>
      <c r="U311" s="345">
        <f t="shared" si="26"/>
        <v>572988.07</v>
      </c>
      <c r="V311" s="345">
        <f t="shared" si="27"/>
        <v>51568.93</v>
      </c>
      <c r="W311" s="346">
        <f t="shared" si="24"/>
        <v>624557</v>
      </c>
      <c r="X311" s="346">
        <v>572988.07</v>
      </c>
      <c r="Y311" s="346">
        <f t="shared" si="25"/>
        <v>4073.86</v>
      </c>
      <c r="Z311" s="347"/>
    </row>
    <row r="312" hidden="1" spans="1:26">
      <c r="A312" s="338" t="s">
        <v>1199</v>
      </c>
      <c r="B312" s="339" t="s">
        <v>290</v>
      </c>
      <c r="C312" s="339" t="s">
        <v>81</v>
      </c>
      <c r="D312" s="340" t="s">
        <v>43</v>
      </c>
      <c r="E312" s="339" t="s">
        <v>360</v>
      </c>
      <c r="F312" s="341" t="s">
        <v>142</v>
      </c>
      <c r="G312" s="340" t="s">
        <v>183</v>
      </c>
      <c r="H312" s="338" t="s">
        <v>361</v>
      </c>
      <c r="I312" s="338" t="s">
        <v>265</v>
      </c>
      <c r="J312" s="342">
        <v>20220002951</v>
      </c>
      <c r="K312" s="343" t="s">
        <v>1200</v>
      </c>
      <c r="L312" s="344">
        <v>826531</v>
      </c>
      <c r="M312" s="340" t="s">
        <v>1201</v>
      </c>
      <c r="N312" s="344">
        <v>140.65</v>
      </c>
      <c r="O312" s="344" t="s">
        <v>142</v>
      </c>
      <c r="P312" s="345">
        <v>140.65</v>
      </c>
      <c r="Q312" s="346" t="s">
        <v>142</v>
      </c>
      <c r="R312" s="347" t="s">
        <v>142</v>
      </c>
      <c r="S312" s="576" t="s">
        <v>1053</v>
      </c>
      <c r="T312" s="576" t="s">
        <v>1202</v>
      </c>
      <c r="U312" s="345">
        <f t="shared" si="26"/>
        <v>758285.32</v>
      </c>
      <c r="V312" s="345">
        <f t="shared" si="27"/>
        <v>68245.68</v>
      </c>
      <c r="W312" s="346">
        <f t="shared" si="24"/>
        <v>826531</v>
      </c>
      <c r="X312" s="346">
        <v>758285.32</v>
      </c>
      <c r="Y312" s="346">
        <f t="shared" si="25"/>
        <v>5391.29</v>
      </c>
      <c r="Z312" s="347"/>
    </row>
    <row r="313" hidden="1" spans="1:26">
      <c r="A313" s="338" t="s">
        <v>1203</v>
      </c>
      <c r="B313" s="339" t="s">
        <v>290</v>
      </c>
      <c r="C313" s="339" t="s">
        <v>81</v>
      </c>
      <c r="D313" s="340" t="s">
        <v>43</v>
      </c>
      <c r="E313" s="339" t="s">
        <v>366</v>
      </c>
      <c r="F313" s="341" t="s">
        <v>142</v>
      </c>
      <c r="G313" s="340" t="s">
        <v>183</v>
      </c>
      <c r="H313" s="338" t="s">
        <v>361</v>
      </c>
      <c r="I313" s="338" t="s">
        <v>265</v>
      </c>
      <c r="J313" s="342">
        <v>20230001233</v>
      </c>
      <c r="K313" s="343" t="s">
        <v>1204</v>
      </c>
      <c r="L313" s="344">
        <v>831000</v>
      </c>
      <c r="M313" s="340" t="s">
        <v>1205</v>
      </c>
      <c r="N313" s="344">
        <v>141.17</v>
      </c>
      <c r="O313" s="344" t="s">
        <v>142</v>
      </c>
      <c r="P313" s="345">
        <v>141.17</v>
      </c>
      <c r="Q313" s="346" t="s">
        <v>142</v>
      </c>
      <c r="R313" s="347" t="s">
        <v>142</v>
      </c>
      <c r="S313" s="576" t="s">
        <v>1053</v>
      </c>
      <c r="T313" s="576" t="s">
        <v>1206</v>
      </c>
      <c r="U313" s="345">
        <f t="shared" si="26"/>
        <v>762385.32</v>
      </c>
      <c r="V313" s="345">
        <f t="shared" si="27"/>
        <v>68614.68</v>
      </c>
      <c r="W313" s="346">
        <f t="shared" si="24"/>
        <v>831000</v>
      </c>
      <c r="X313" s="346">
        <v>762385.32</v>
      </c>
      <c r="Y313" s="346">
        <f t="shared" si="25"/>
        <v>5400.48</v>
      </c>
      <c r="Z313" s="347"/>
    </row>
    <row r="314" hidden="1" spans="1:26">
      <c r="A314" s="338" t="s">
        <v>1207</v>
      </c>
      <c r="B314" s="339" t="s">
        <v>290</v>
      </c>
      <c r="C314" s="339" t="s">
        <v>81</v>
      </c>
      <c r="D314" s="340" t="s">
        <v>107</v>
      </c>
      <c r="E314" s="339" t="s">
        <v>434</v>
      </c>
      <c r="F314" s="341" t="s">
        <v>142</v>
      </c>
      <c r="G314" s="340" t="s">
        <v>183</v>
      </c>
      <c r="H314" s="338" t="s">
        <v>361</v>
      </c>
      <c r="I314" s="338" t="s">
        <v>265</v>
      </c>
      <c r="J314" s="342">
        <v>20230001196</v>
      </c>
      <c r="K314" s="343" t="s">
        <v>1208</v>
      </c>
      <c r="L314" s="344">
        <v>680605</v>
      </c>
      <c r="M314" s="340" t="s">
        <v>1209</v>
      </c>
      <c r="N314" s="344">
        <v>140.65</v>
      </c>
      <c r="O314" s="344" t="s">
        <v>142</v>
      </c>
      <c r="P314" s="345">
        <v>140.65</v>
      </c>
      <c r="Q314" s="346" t="s">
        <v>142</v>
      </c>
      <c r="R314" s="347" t="s">
        <v>142</v>
      </c>
      <c r="S314" s="576" t="s">
        <v>1053</v>
      </c>
      <c r="T314" s="576" t="s">
        <v>1210</v>
      </c>
      <c r="U314" s="345">
        <f t="shared" si="26"/>
        <v>624408.26</v>
      </c>
      <c r="V314" s="345">
        <f t="shared" si="27"/>
        <v>56196.74</v>
      </c>
      <c r="W314" s="346">
        <f t="shared" si="24"/>
        <v>680605</v>
      </c>
      <c r="X314" s="346">
        <v>624408.26</v>
      </c>
      <c r="Y314" s="346">
        <f t="shared" si="25"/>
        <v>4439.45</v>
      </c>
      <c r="Z314" s="347"/>
    </row>
    <row r="315" hidden="1" spans="1:26">
      <c r="A315" s="338" t="s">
        <v>1211</v>
      </c>
      <c r="B315" s="339" t="s">
        <v>290</v>
      </c>
      <c r="C315" s="339" t="s">
        <v>81</v>
      </c>
      <c r="D315" s="340" t="s">
        <v>107</v>
      </c>
      <c r="E315" s="339" t="s">
        <v>438</v>
      </c>
      <c r="F315" s="341" t="s">
        <v>142</v>
      </c>
      <c r="G315" s="340" t="s">
        <v>183</v>
      </c>
      <c r="H315" s="338" t="s">
        <v>361</v>
      </c>
      <c r="I315" s="338" t="s">
        <v>265</v>
      </c>
      <c r="J315" s="342">
        <v>20220003089</v>
      </c>
      <c r="K315" s="343" t="s">
        <v>1212</v>
      </c>
      <c r="L315" s="344">
        <v>654533</v>
      </c>
      <c r="M315" s="340" t="s">
        <v>1213</v>
      </c>
      <c r="N315" s="344">
        <v>141.17</v>
      </c>
      <c r="O315" s="344" t="s">
        <v>142</v>
      </c>
      <c r="P315" s="345">
        <v>141.17</v>
      </c>
      <c r="Q315" s="346" t="s">
        <v>142</v>
      </c>
      <c r="R315" s="347" t="s">
        <v>142</v>
      </c>
      <c r="S315" s="576" t="s">
        <v>1053</v>
      </c>
      <c r="T315" s="576" t="s">
        <v>1214</v>
      </c>
      <c r="U315" s="345">
        <f t="shared" si="26"/>
        <v>600488.99</v>
      </c>
      <c r="V315" s="345">
        <f t="shared" si="27"/>
        <v>54044.01</v>
      </c>
      <c r="W315" s="346">
        <f t="shared" si="24"/>
        <v>654533</v>
      </c>
      <c r="X315" s="346">
        <v>600488.99</v>
      </c>
      <c r="Y315" s="346">
        <f t="shared" si="25"/>
        <v>4253.66</v>
      </c>
      <c r="Z315" s="347"/>
    </row>
    <row r="316" hidden="1" spans="1:26">
      <c r="A316" s="338" t="s">
        <v>1215</v>
      </c>
      <c r="B316" s="339" t="s">
        <v>290</v>
      </c>
      <c r="C316" s="339" t="s">
        <v>81</v>
      </c>
      <c r="D316" s="340" t="s">
        <v>284</v>
      </c>
      <c r="E316" s="339" t="s">
        <v>442</v>
      </c>
      <c r="F316" s="341" t="s">
        <v>142</v>
      </c>
      <c r="G316" s="340" t="s">
        <v>183</v>
      </c>
      <c r="H316" s="338" t="s">
        <v>361</v>
      </c>
      <c r="I316" s="338" t="s">
        <v>265</v>
      </c>
      <c r="J316" s="342">
        <v>20220003870</v>
      </c>
      <c r="K316" s="343" t="s">
        <v>1216</v>
      </c>
      <c r="L316" s="344">
        <v>655809</v>
      </c>
      <c r="M316" s="340" t="s">
        <v>1217</v>
      </c>
      <c r="N316" s="344">
        <v>140.65</v>
      </c>
      <c r="O316" s="344" t="s">
        <v>142</v>
      </c>
      <c r="P316" s="345">
        <v>140.65</v>
      </c>
      <c r="Q316" s="346" t="s">
        <v>142</v>
      </c>
      <c r="R316" s="347" t="s">
        <v>142</v>
      </c>
      <c r="S316" s="576" t="s">
        <v>1053</v>
      </c>
      <c r="T316" s="576" t="s">
        <v>1218</v>
      </c>
      <c r="U316" s="345">
        <f t="shared" si="26"/>
        <v>601659.63</v>
      </c>
      <c r="V316" s="345">
        <f t="shared" si="27"/>
        <v>54149.37</v>
      </c>
      <c r="W316" s="346">
        <f t="shared" si="24"/>
        <v>655809</v>
      </c>
      <c r="X316" s="346">
        <v>601659.63</v>
      </c>
      <c r="Y316" s="346">
        <f t="shared" si="25"/>
        <v>4277.71</v>
      </c>
      <c r="Z316" s="347"/>
    </row>
    <row r="317" hidden="1" spans="1:26">
      <c r="A317" s="338" t="s">
        <v>1219</v>
      </c>
      <c r="B317" s="339" t="s">
        <v>290</v>
      </c>
      <c r="C317" s="339" t="s">
        <v>81</v>
      </c>
      <c r="D317" s="340" t="s">
        <v>284</v>
      </c>
      <c r="E317" s="339" t="s">
        <v>446</v>
      </c>
      <c r="F317" s="341" t="s">
        <v>142</v>
      </c>
      <c r="G317" s="340" t="s">
        <v>183</v>
      </c>
      <c r="H317" s="338" t="s">
        <v>361</v>
      </c>
      <c r="I317" s="338" t="s">
        <v>265</v>
      </c>
      <c r="J317" s="342">
        <v>20210010060</v>
      </c>
      <c r="K317" s="343" t="s">
        <v>1220</v>
      </c>
      <c r="L317" s="344">
        <v>639757</v>
      </c>
      <c r="M317" s="340" t="s">
        <v>1221</v>
      </c>
      <c r="N317" s="344">
        <v>141.17</v>
      </c>
      <c r="O317" s="344" t="s">
        <v>142</v>
      </c>
      <c r="P317" s="345">
        <v>141.17</v>
      </c>
      <c r="Q317" s="346" t="s">
        <v>142</v>
      </c>
      <c r="R317" s="347" t="s">
        <v>142</v>
      </c>
      <c r="S317" s="576" t="s">
        <v>1053</v>
      </c>
      <c r="T317" s="576" t="s">
        <v>1222</v>
      </c>
      <c r="U317" s="345">
        <f t="shared" si="26"/>
        <v>586933.03</v>
      </c>
      <c r="V317" s="345">
        <f t="shared" si="27"/>
        <v>52823.97</v>
      </c>
      <c r="W317" s="346">
        <f t="shared" si="24"/>
        <v>639757</v>
      </c>
      <c r="X317" s="346">
        <v>586933.03</v>
      </c>
      <c r="Y317" s="346">
        <f t="shared" si="25"/>
        <v>4157.63</v>
      </c>
      <c r="Z317" s="347"/>
    </row>
    <row r="318" hidden="1" spans="1:26">
      <c r="A318" s="338" t="s">
        <v>1223</v>
      </c>
      <c r="B318" s="339" t="s">
        <v>290</v>
      </c>
      <c r="C318" s="339" t="s">
        <v>81</v>
      </c>
      <c r="D318" s="340" t="s">
        <v>259</v>
      </c>
      <c r="E318" s="339" t="s">
        <v>1071</v>
      </c>
      <c r="F318" s="341" t="s">
        <v>142</v>
      </c>
      <c r="G318" s="340" t="s">
        <v>183</v>
      </c>
      <c r="H318" s="338" t="s">
        <v>361</v>
      </c>
      <c r="I318" s="338" t="s">
        <v>265</v>
      </c>
      <c r="J318" s="342">
        <v>20220001903</v>
      </c>
      <c r="K318" s="343" t="s">
        <v>1224</v>
      </c>
      <c r="L318" s="344">
        <v>611154</v>
      </c>
      <c r="M318" s="340" t="s">
        <v>1225</v>
      </c>
      <c r="N318" s="344">
        <v>140.65</v>
      </c>
      <c r="O318" s="344" t="s">
        <v>142</v>
      </c>
      <c r="P318" s="345">
        <v>140.65</v>
      </c>
      <c r="Q318" s="346" t="s">
        <v>142</v>
      </c>
      <c r="R318" s="347" t="s">
        <v>142</v>
      </c>
      <c r="S318" s="576" t="s">
        <v>1053</v>
      </c>
      <c r="T318" s="576" t="s">
        <v>1226</v>
      </c>
      <c r="U318" s="345">
        <f t="shared" si="26"/>
        <v>560691.74</v>
      </c>
      <c r="V318" s="345">
        <f t="shared" si="27"/>
        <v>50462.26</v>
      </c>
      <c r="W318" s="346">
        <f t="shared" si="24"/>
        <v>611154</v>
      </c>
      <c r="X318" s="346">
        <v>560691.74</v>
      </c>
      <c r="Y318" s="346">
        <f t="shared" si="25"/>
        <v>3986.43</v>
      </c>
      <c r="Z318" s="347"/>
    </row>
    <row r="319" hidden="1" spans="1:26">
      <c r="A319" s="338" t="s">
        <v>1227</v>
      </c>
      <c r="B319" s="339" t="s">
        <v>290</v>
      </c>
      <c r="C319" s="339" t="s">
        <v>81</v>
      </c>
      <c r="D319" s="340" t="s">
        <v>259</v>
      </c>
      <c r="E319" s="339" t="s">
        <v>1076</v>
      </c>
      <c r="F319" s="341" t="s">
        <v>142</v>
      </c>
      <c r="G319" s="340" t="s">
        <v>183</v>
      </c>
      <c r="H319" s="338" t="s">
        <v>361</v>
      </c>
      <c r="I319" s="338" t="s">
        <v>265</v>
      </c>
      <c r="J319" s="342">
        <v>20210011588</v>
      </c>
      <c r="K319" s="343" t="s">
        <v>1228</v>
      </c>
      <c r="L319" s="344">
        <v>645121</v>
      </c>
      <c r="M319" s="340" t="s">
        <v>1229</v>
      </c>
      <c r="N319" s="344">
        <v>141.17</v>
      </c>
      <c r="O319" s="344" t="s">
        <v>142</v>
      </c>
      <c r="P319" s="345">
        <v>141.17</v>
      </c>
      <c r="Q319" s="346" t="s">
        <v>142</v>
      </c>
      <c r="R319" s="347" t="s">
        <v>142</v>
      </c>
      <c r="S319" s="576" t="s">
        <v>1230</v>
      </c>
      <c r="T319" s="576" t="s">
        <v>1231</v>
      </c>
      <c r="U319" s="345">
        <f t="shared" si="26"/>
        <v>591854.13</v>
      </c>
      <c r="V319" s="345">
        <f t="shared" si="27"/>
        <v>53266.87</v>
      </c>
      <c r="W319" s="346">
        <f t="shared" si="24"/>
        <v>645121</v>
      </c>
      <c r="X319" s="346">
        <v>591854.13</v>
      </c>
      <c r="Y319" s="346">
        <f t="shared" si="25"/>
        <v>4192.49</v>
      </c>
      <c r="Z319" s="347"/>
    </row>
    <row r="320" hidden="1" spans="1:26">
      <c r="A320" s="338" t="s">
        <v>1232</v>
      </c>
      <c r="B320" s="339" t="s">
        <v>290</v>
      </c>
      <c r="C320" s="339" t="s">
        <v>81</v>
      </c>
      <c r="D320" s="340" t="s">
        <v>260</v>
      </c>
      <c r="E320" s="339" t="s">
        <v>1081</v>
      </c>
      <c r="F320" s="341" t="s">
        <v>142</v>
      </c>
      <c r="G320" s="340" t="s">
        <v>183</v>
      </c>
      <c r="H320" s="338" t="s">
        <v>361</v>
      </c>
      <c r="I320" s="338" t="s">
        <v>265</v>
      </c>
      <c r="J320" s="342">
        <v>2022000399</v>
      </c>
      <c r="K320" s="343" t="s">
        <v>1233</v>
      </c>
      <c r="L320" s="344">
        <v>620000</v>
      </c>
      <c r="M320" s="340" t="s">
        <v>1234</v>
      </c>
      <c r="N320" s="344">
        <v>140.65</v>
      </c>
      <c r="O320" s="344" t="s">
        <v>142</v>
      </c>
      <c r="P320" s="345">
        <v>140.65</v>
      </c>
      <c r="Q320" s="346" t="s">
        <v>142</v>
      </c>
      <c r="R320" s="347" t="s">
        <v>142</v>
      </c>
      <c r="S320" s="576" t="s">
        <v>1053</v>
      </c>
      <c r="T320" s="576" t="s">
        <v>1235</v>
      </c>
      <c r="U320" s="345">
        <f t="shared" si="26"/>
        <v>568807.34</v>
      </c>
      <c r="V320" s="345">
        <f t="shared" si="27"/>
        <v>51192.66</v>
      </c>
      <c r="W320" s="346">
        <f t="shared" si="24"/>
        <v>620000</v>
      </c>
      <c r="X320" s="346">
        <v>568807.34</v>
      </c>
      <c r="Y320" s="346">
        <f t="shared" si="25"/>
        <v>4044.13</v>
      </c>
      <c r="Z320" s="347"/>
    </row>
    <row r="321" hidden="1" spans="1:26">
      <c r="A321" s="338" t="s">
        <v>1236</v>
      </c>
      <c r="B321" s="339" t="s">
        <v>290</v>
      </c>
      <c r="C321" s="339" t="s">
        <v>81</v>
      </c>
      <c r="D321" s="340" t="s">
        <v>260</v>
      </c>
      <c r="E321" s="339" t="s">
        <v>1086</v>
      </c>
      <c r="F321" s="341" t="s">
        <v>142</v>
      </c>
      <c r="G321" s="340" t="s">
        <v>183</v>
      </c>
      <c r="H321" s="338" t="s">
        <v>361</v>
      </c>
      <c r="I321" s="338" t="s">
        <v>265</v>
      </c>
      <c r="J321" s="342">
        <v>20220003591</v>
      </c>
      <c r="K321" s="343" t="s">
        <v>847</v>
      </c>
      <c r="L321" s="344">
        <v>672816</v>
      </c>
      <c r="M321" s="340" t="s">
        <v>1237</v>
      </c>
      <c r="N321" s="344">
        <v>141.17</v>
      </c>
      <c r="O321" s="344" t="s">
        <v>142</v>
      </c>
      <c r="P321" s="345">
        <v>141.17</v>
      </c>
      <c r="Q321" s="346" t="s">
        <v>142</v>
      </c>
      <c r="R321" s="347" t="s">
        <v>142</v>
      </c>
      <c r="S321" s="576" t="s">
        <v>1053</v>
      </c>
      <c r="T321" s="576" t="s">
        <v>1238</v>
      </c>
      <c r="U321" s="345">
        <f t="shared" si="26"/>
        <v>617262.39</v>
      </c>
      <c r="V321" s="345">
        <f t="shared" si="27"/>
        <v>55553.62</v>
      </c>
      <c r="W321" s="346">
        <f t="shared" si="24"/>
        <v>672816.01</v>
      </c>
      <c r="X321" s="346">
        <v>617262.39</v>
      </c>
      <c r="Y321" s="346">
        <f t="shared" si="25"/>
        <v>4372.48</v>
      </c>
      <c r="Z321" s="347"/>
    </row>
    <row r="322" hidden="1" spans="1:26">
      <c r="A322" s="338" t="s">
        <v>1239</v>
      </c>
      <c r="B322" s="339" t="s">
        <v>290</v>
      </c>
      <c r="C322" s="339" t="s">
        <v>81</v>
      </c>
      <c r="D322" s="340" t="s">
        <v>261</v>
      </c>
      <c r="E322" s="339" t="s">
        <v>1091</v>
      </c>
      <c r="F322" s="341" t="s">
        <v>142</v>
      </c>
      <c r="G322" s="340" t="s">
        <v>183</v>
      </c>
      <c r="H322" s="338" t="s">
        <v>361</v>
      </c>
      <c r="I322" s="338" t="s">
        <v>265</v>
      </c>
      <c r="J322" s="342">
        <v>20230003193</v>
      </c>
      <c r="K322" s="343" t="s">
        <v>1240</v>
      </c>
      <c r="L322" s="344">
        <v>675120</v>
      </c>
      <c r="M322" s="340" t="s">
        <v>1241</v>
      </c>
      <c r="N322" s="344">
        <v>140.65</v>
      </c>
      <c r="O322" s="344" t="s">
        <v>142</v>
      </c>
      <c r="P322" s="345">
        <v>140.65</v>
      </c>
      <c r="Q322" s="346" t="s">
        <v>142</v>
      </c>
      <c r="R322" s="347" t="s">
        <v>142</v>
      </c>
      <c r="S322" s="576" t="s">
        <v>1053</v>
      </c>
      <c r="T322" s="576" t="s">
        <v>1242</v>
      </c>
      <c r="U322" s="345">
        <f t="shared" si="26"/>
        <v>619376.15</v>
      </c>
      <c r="V322" s="345">
        <f t="shared" si="27"/>
        <v>55743.85</v>
      </c>
      <c r="W322" s="346">
        <f t="shared" si="24"/>
        <v>675120</v>
      </c>
      <c r="X322" s="346">
        <v>619376.15</v>
      </c>
      <c r="Y322" s="346">
        <f t="shared" si="25"/>
        <v>4403.67</v>
      </c>
      <c r="Z322" s="347"/>
    </row>
    <row r="323" hidden="1" spans="1:26">
      <c r="A323" s="338" t="s">
        <v>1243</v>
      </c>
      <c r="B323" s="349" t="s">
        <v>290</v>
      </c>
      <c r="C323" s="349" t="s">
        <v>81</v>
      </c>
      <c r="D323" s="350" t="s">
        <v>261</v>
      </c>
      <c r="E323" s="349" t="s">
        <v>1096</v>
      </c>
      <c r="F323" s="341" t="s">
        <v>142</v>
      </c>
      <c r="G323" s="340" t="s">
        <v>183</v>
      </c>
      <c r="H323" s="338" t="s">
        <v>361</v>
      </c>
      <c r="I323" s="338" t="s">
        <v>265</v>
      </c>
      <c r="J323" s="351">
        <v>20230003719</v>
      </c>
      <c r="K323" s="352" t="s">
        <v>1097</v>
      </c>
      <c r="L323" s="345">
        <v>677616</v>
      </c>
      <c r="M323" s="350" t="s">
        <v>1244</v>
      </c>
      <c r="N323" s="345">
        <v>141.17</v>
      </c>
      <c r="O323" s="345" t="s">
        <v>142</v>
      </c>
      <c r="P323" s="345">
        <v>141.17</v>
      </c>
      <c r="Q323" s="346" t="s">
        <v>142</v>
      </c>
      <c r="R323" s="347" t="s">
        <v>142</v>
      </c>
      <c r="S323" s="576" t="s">
        <v>1053</v>
      </c>
      <c r="T323" s="576" t="s">
        <v>1245</v>
      </c>
      <c r="U323" s="345">
        <f t="shared" si="26"/>
        <v>621666.06</v>
      </c>
      <c r="V323" s="345">
        <f t="shared" si="27"/>
        <v>55949.95</v>
      </c>
      <c r="W323" s="346">
        <f t="shared" si="24"/>
        <v>677616.01</v>
      </c>
      <c r="X323" s="346">
        <v>621666.06</v>
      </c>
      <c r="Y323" s="346">
        <f t="shared" si="25"/>
        <v>4403.67</v>
      </c>
      <c r="Z323" s="347"/>
    </row>
    <row r="324" hidden="1" spans="1:26">
      <c r="A324" s="338" t="s">
        <v>1246</v>
      </c>
      <c r="B324" s="339" t="s">
        <v>290</v>
      </c>
      <c r="C324" s="339" t="s">
        <v>81</v>
      </c>
      <c r="D324" s="340" t="s">
        <v>262</v>
      </c>
      <c r="E324" s="339" t="s">
        <v>1101</v>
      </c>
      <c r="F324" s="341" t="s">
        <v>142</v>
      </c>
      <c r="G324" s="340" t="s">
        <v>183</v>
      </c>
      <c r="H324" s="338" t="s">
        <v>361</v>
      </c>
      <c r="I324" s="338" t="s">
        <v>265</v>
      </c>
      <c r="J324" s="342">
        <v>20230004322</v>
      </c>
      <c r="K324" s="343" t="s">
        <v>1247</v>
      </c>
      <c r="L324" s="344">
        <v>673000</v>
      </c>
      <c r="M324" s="340" t="s">
        <v>1248</v>
      </c>
      <c r="N324" s="344">
        <v>140.65</v>
      </c>
      <c r="O324" s="344" t="s">
        <v>142</v>
      </c>
      <c r="P324" s="345">
        <v>140.65</v>
      </c>
      <c r="Q324" s="346" t="s">
        <v>142</v>
      </c>
      <c r="R324" s="347" t="s">
        <v>142</v>
      </c>
      <c r="S324" s="576" t="s">
        <v>1053</v>
      </c>
      <c r="T324" s="576" t="s">
        <v>1249</v>
      </c>
      <c r="U324" s="345">
        <f t="shared" si="26"/>
        <v>617431.19</v>
      </c>
      <c r="V324" s="345">
        <f t="shared" si="27"/>
        <v>55568.81</v>
      </c>
      <c r="W324" s="346">
        <f t="shared" si="24"/>
        <v>673000</v>
      </c>
      <c r="X324" s="346">
        <v>617431.19</v>
      </c>
      <c r="Y324" s="346">
        <f t="shared" si="25"/>
        <v>4389.84</v>
      </c>
      <c r="Z324" s="347"/>
    </row>
    <row r="325" hidden="1" spans="1:26">
      <c r="A325" s="338" t="s">
        <v>1250</v>
      </c>
      <c r="B325" s="339" t="s">
        <v>290</v>
      </c>
      <c r="C325" s="339" t="s">
        <v>81</v>
      </c>
      <c r="D325" s="340" t="s">
        <v>262</v>
      </c>
      <c r="E325" s="339" t="s">
        <v>1106</v>
      </c>
      <c r="F325" s="341" t="s">
        <v>142</v>
      </c>
      <c r="G325" s="340" t="s">
        <v>183</v>
      </c>
      <c r="H325" s="338" t="s">
        <v>361</v>
      </c>
      <c r="I325" s="338" t="s">
        <v>265</v>
      </c>
      <c r="J325" s="342">
        <v>20220003358</v>
      </c>
      <c r="K325" s="343" t="s">
        <v>1251</v>
      </c>
      <c r="L325" s="344">
        <v>678745</v>
      </c>
      <c r="M325" s="340" t="s">
        <v>1252</v>
      </c>
      <c r="N325" s="344">
        <v>141.17</v>
      </c>
      <c r="O325" s="344" t="s">
        <v>142</v>
      </c>
      <c r="P325" s="345">
        <v>141.17</v>
      </c>
      <c r="Q325" s="346" t="s">
        <v>142</v>
      </c>
      <c r="R325" s="347" t="s">
        <v>142</v>
      </c>
      <c r="S325" s="576" t="s">
        <v>1053</v>
      </c>
      <c r="T325" s="576" t="s">
        <v>1253</v>
      </c>
      <c r="U325" s="345">
        <f t="shared" si="26"/>
        <v>622701.83</v>
      </c>
      <c r="V325" s="345">
        <f t="shared" si="27"/>
        <v>56043.16</v>
      </c>
      <c r="W325" s="346">
        <f t="shared" si="24"/>
        <v>678744.99</v>
      </c>
      <c r="X325" s="346">
        <v>622701.83</v>
      </c>
      <c r="Y325" s="346">
        <f t="shared" si="25"/>
        <v>4411.01</v>
      </c>
      <c r="Z325" s="347"/>
    </row>
    <row r="326" hidden="1" spans="1:26">
      <c r="A326" s="338" t="s">
        <v>1254</v>
      </c>
      <c r="B326" s="339" t="s">
        <v>290</v>
      </c>
      <c r="C326" s="339" t="s">
        <v>81</v>
      </c>
      <c r="D326" s="340" t="s">
        <v>288</v>
      </c>
      <c r="E326" s="339" t="s">
        <v>1111</v>
      </c>
      <c r="F326" s="341" t="s">
        <v>142</v>
      </c>
      <c r="G326" s="340" t="s">
        <v>183</v>
      </c>
      <c r="H326" s="338" t="s">
        <v>361</v>
      </c>
      <c r="I326" s="338" t="s">
        <v>265</v>
      </c>
      <c r="J326" s="342">
        <v>20230001551</v>
      </c>
      <c r="K326" s="343" t="s">
        <v>1255</v>
      </c>
      <c r="L326" s="344">
        <v>674516</v>
      </c>
      <c r="M326" s="340" t="s">
        <v>1256</v>
      </c>
      <c r="N326" s="344">
        <v>140.65</v>
      </c>
      <c r="O326" s="344" t="s">
        <v>142</v>
      </c>
      <c r="P326" s="345">
        <v>140.65</v>
      </c>
      <c r="Q326" s="346" t="s">
        <v>142</v>
      </c>
      <c r="R326" s="347" t="s">
        <v>142</v>
      </c>
      <c r="S326" s="576" t="s">
        <v>1053</v>
      </c>
      <c r="T326" s="576" t="s">
        <v>1257</v>
      </c>
      <c r="U326" s="345">
        <f t="shared" si="26"/>
        <v>618822.02</v>
      </c>
      <c r="V326" s="345">
        <f t="shared" si="27"/>
        <v>55693.98</v>
      </c>
      <c r="W326" s="346">
        <f t="shared" si="24"/>
        <v>674516</v>
      </c>
      <c r="X326" s="346">
        <v>618822.02</v>
      </c>
      <c r="Y326" s="346">
        <f t="shared" si="25"/>
        <v>4399.73</v>
      </c>
      <c r="Z326" s="347"/>
    </row>
    <row r="327" hidden="1" spans="1:26">
      <c r="A327" s="338" t="s">
        <v>1258</v>
      </c>
      <c r="B327" s="339" t="s">
        <v>290</v>
      </c>
      <c r="C327" s="339" t="s">
        <v>81</v>
      </c>
      <c r="D327" s="340" t="s">
        <v>288</v>
      </c>
      <c r="E327" s="339" t="s">
        <v>1116</v>
      </c>
      <c r="F327" s="341" t="s">
        <v>142</v>
      </c>
      <c r="G327" s="340" t="s">
        <v>183</v>
      </c>
      <c r="H327" s="338" t="s">
        <v>361</v>
      </c>
      <c r="I327" s="338" t="s">
        <v>265</v>
      </c>
      <c r="J327" s="342">
        <v>20230001532</v>
      </c>
      <c r="K327" s="343" t="s">
        <v>1255</v>
      </c>
      <c r="L327" s="344">
        <v>678532</v>
      </c>
      <c r="M327" s="340" t="s">
        <v>1259</v>
      </c>
      <c r="N327" s="344">
        <v>141.17</v>
      </c>
      <c r="O327" s="344" t="s">
        <v>142</v>
      </c>
      <c r="P327" s="345">
        <v>141.17</v>
      </c>
      <c r="Q327" s="346" t="s">
        <v>142</v>
      </c>
      <c r="R327" s="347" t="s">
        <v>142</v>
      </c>
      <c r="S327" s="576" t="s">
        <v>1053</v>
      </c>
      <c r="T327" s="576" t="s">
        <v>1260</v>
      </c>
      <c r="U327" s="345">
        <f t="shared" si="26"/>
        <v>622506.42</v>
      </c>
      <c r="V327" s="345">
        <f t="shared" si="27"/>
        <v>56025.58</v>
      </c>
      <c r="W327" s="346">
        <f t="shared" si="24"/>
        <v>678532</v>
      </c>
      <c r="X327" s="346">
        <v>622506.42</v>
      </c>
      <c r="Y327" s="346">
        <f t="shared" si="25"/>
        <v>4409.62</v>
      </c>
      <c r="Z327" s="347"/>
    </row>
    <row r="328" hidden="1" spans="1:26">
      <c r="A328" s="338" t="s">
        <v>1261</v>
      </c>
      <c r="B328" s="339" t="s">
        <v>290</v>
      </c>
      <c r="C328" s="339" t="s">
        <v>81</v>
      </c>
      <c r="D328" s="340" t="s">
        <v>289</v>
      </c>
      <c r="E328" s="339" t="s">
        <v>1121</v>
      </c>
      <c r="F328" s="341" t="s">
        <v>142</v>
      </c>
      <c r="G328" s="340" t="s">
        <v>183</v>
      </c>
      <c r="H328" s="338" t="s">
        <v>361</v>
      </c>
      <c r="I328" s="338" t="s">
        <v>265</v>
      </c>
      <c r="J328" s="342">
        <v>20230006458</v>
      </c>
      <c r="K328" s="343" t="s">
        <v>1262</v>
      </c>
      <c r="L328" s="344">
        <v>672307</v>
      </c>
      <c r="M328" s="340" t="s">
        <v>1263</v>
      </c>
      <c r="N328" s="344">
        <v>140.65</v>
      </c>
      <c r="O328" s="344" t="s">
        <v>142</v>
      </c>
      <c r="P328" s="345">
        <v>140.65</v>
      </c>
      <c r="Q328" s="346" t="s">
        <v>142</v>
      </c>
      <c r="R328" s="347" t="s">
        <v>142</v>
      </c>
      <c r="S328" s="576" t="s">
        <v>1053</v>
      </c>
      <c r="T328" s="576" t="s">
        <v>1264</v>
      </c>
      <c r="U328" s="345">
        <f t="shared" si="26"/>
        <v>616795.41</v>
      </c>
      <c r="V328" s="345">
        <f t="shared" si="27"/>
        <v>55511.59</v>
      </c>
      <c r="W328" s="346">
        <f t="shared" ref="W328:W391" si="28">SUM(U328)+SUM(V328)</f>
        <v>672307</v>
      </c>
      <c r="X328" s="346">
        <v>616795.41</v>
      </c>
      <c r="Y328" s="346">
        <f t="shared" ref="Y328:Y391" si="29">IF(SUM(P328)=0,"",ROUND(SUM(X328)/SUM(P328),2))</f>
        <v>4385.32</v>
      </c>
      <c r="Z328" s="347"/>
    </row>
    <row r="329" hidden="1" spans="1:26">
      <c r="A329" s="338" t="s">
        <v>1265</v>
      </c>
      <c r="B329" s="339" t="s">
        <v>290</v>
      </c>
      <c r="C329" s="339" t="s">
        <v>81</v>
      </c>
      <c r="D329" s="340" t="s">
        <v>289</v>
      </c>
      <c r="E329" s="339" t="s">
        <v>1126</v>
      </c>
      <c r="F329" s="341" t="s">
        <v>142</v>
      </c>
      <c r="G329" s="340" t="s">
        <v>183</v>
      </c>
      <c r="H329" s="338" t="s">
        <v>361</v>
      </c>
      <c r="I329" s="338" t="s">
        <v>265</v>
      </c>
      <c r="J329" s="342">
        <v>20230003459</v>
      </c>
      <c r="K329" s="343" t="s">
        <v>1266</v>
      </c>
      <c r="L329" s="344">
        <v>675709</v>
      </c>
      <c r="M329" s="340" t="s">
        <v>1267</v>
      </c>
      <c r="N329" s="344">
        <v>141.17</v>
      </c>
      <c r="O329" s="344" t="s">
        <v>142</v>
      </c>
      <c r="P329" s="345">
        <v>141.17</v>
      </c>
      <c r="Q329" s="346" t="s">
        <v>142</v>
      </c>
      <c r="R329" s="347" t="s">
        <v>142</v>
      </c>
      <c r="S329" s="576" t="s">
        <v>1053</v>
      </c>
      <c r="T329" s="576" t="s">
        <v>1268</v>
      </c>
      <c r="U329" s="345">
        <f t="shared" si="26"/>
        <v>619916.51</v>
      </c>
      <c r="V329" s="345">
        <f t="shared" si="27"/>
        <v>55792.49</v>
      </c>
      <c r="W329" s="346">
        <f t="shared" si="28"/>
        <v>675709</v>
      </c>
      <c r="X329" s="346">
        <v>619916.51</v>
      </c>
      <c r="Y329" s="346">
        <f t="shared" si="29"/>
        <v>4391.28</v>
      </c>
      <c r="Z329" s="347"/>
    </row>
    <row r="330" hidden="1" spans="1:26">
      <c r="A330" s="338" t="s">
        <v>1269</v>
      </c>
      <c r="B330" s="339" t="s">
        <v>290</v>
      </c>
      <c r="C330" s="339" t="s">
        <v>81</v>
      </c>
      <c r="D330" s="340" t="s">
        <v>290</v>
      </c>
      <c r="E330" s="339" t="s">
        <v>1131</v>
      </c>
      <c r="F330" s="341" t="s">
        <v>142</v>
      </c>
      <c r="G330" s="340" t="s">
        <v>183</v>
      </c>
      <c r="H330" s="338" t="s">
        <v>361</v>
      </c>
      <c r="I330" s="338" t="s">
        <v>265</v>
      </c>
      <c r="J330" s="342">
        <v>20230002350</v>
      </c>
      <c r="K330" s="343" t="s">
        <v>1270</v>
      </c>
      <c r="L330" s="344">
        <v>627580</v>
      </c>
      <c r="M330" s="340" t="s">
        <v>1271</v>
      </c>
      <c r="N330" s="344">
        <v>140.65</v>
      </c>
      <c r="O330" s="344" t="s">
        <v>142</v>
      </c>
      <c r="P330" s="345">
        <v>140.65</v>
      </c>
      <c r="Q330" s="346" t="s">
        <v>142</v>
      </c>
      <c r="R330" s="347" t="s">
        <v>142</v>
      </c>
      <c r="S330" s="576" t="s">
        <v>1053</v>
      </c>
      <c r="T330" s="576" t="s">
        <v>1272</v>
      </c>
      <c r="U330" s="345">
        <f t="shared" si="26"/>
        <v>575761.47</v>
      </c>
      <c r="V330" s="345">
        <f t="shared" si="27"/>
        <v>51818.53</v>
      </c>
      <c r="W330" s="346">
        <f t="shared" si="28"/>
        <v>627580</v>
      </c>
      <c r="X330" s="346">
        <v>575761.47</v>
      </c>
      <c r="Y330" s="346">
        <f t="shared" si="29"/>
        <v>4093.58</v>
      </c>
      <c r="Z330" s="347"/>
    </row>
    <row r="331" ht="21.3" hidden="1" spans="1:26">
      <c r="A331" s="338" t="s">
        <v>1273</v>
      </c>
      <c r="B331" s="339" t="s">
        <v>290</v>
      </c>
      <c r="C331" s="339" t="s">
        <v>81</v>
      </c>
      <c r="D331" s="340" t="s">
        <v>290</v>
      </c>
      <c r="E331" s="339" t="s">
        <v>1136</v>
      </c>
      <c r="F331" s="341" t="s">
        <v>142</v>
      </c>
      <c r="G331" s="340" t="s">
        <v>183</v>
      </c>
      <c r="H331" s="338" t="s">
        <v>361</v>
      </c>
      <c r="I331" s="338" t="s">
        <v>265</v>
      </c>
      <c r="J331" s="359" t="s">
        <v>1274</v>
      </c>
      <c r="K331" s="360">
        <v>45506</v>
      </c>
      <c r="L331" s="344">
        <v>616000</v>
      </c>
      <c r="M331" s="358" t="s">
        <v>1275</v>
      </c>
      <c r="N331" s="344">
        <v>141.17</v>
      </c>
      <c r="O331" s="344" t="s">
        <v>142</v>
      </c>
      <c r="P331" s="345">
        <v>141.17</v>
      </c>
      <c r="Q331" s="346" t="s">
        <v>142</v>
      </c>
      <c r="R331" s="347" t="s">
        <v>142</v>
      </c>
      <c r="S331" s="348" t="s">
        <v>142</v>
      </c>
      <c r="T331" s="576" t="s">
        <v>1276</v>
      </c>
      <c r="U331" s="345">
        <v>565137.62</v>
      </c>
      <c r="V331" s="345">
        <f>U331*0.09</f>
        <v>50862.3858</v>
      </c>
      <c r="W331" s="346">
        <f t="shared" si="28"/>
        <v>616000.0058</v>
      </c>
      <c r="X331" s="346">
        <v>565137.62</v>
      </c>
      <c r="Y331" s="346">
        <f t="shared" si="29"/>
        <v>4003.24</v>
      </c>
      <c r="Z331" s="347"/>
    </row>
    <row r="332" hidden="1" spans="1:26">
      <c r="A332" s="338" t="s">
        <v>1277</v>
      </c>
      <c r="B332" s="339" t="s">
        <v>290</v>
      </c>
      <c r="C332" s="339" t="s">
        <v>81</v>
      </c>
      <c r="D332" s="340" t="s">
        <v>81</v>
      </c>
      <c r="E332" s="339" t="s">
        <v>370</v>
      </c>
      <c r="F332" s="341" t="s">
        <v>142</v>
      </c>
      <c r="G332" s="340" t="s">
        <v>183</v>
      </c>
      <c r="H332" s="338" t="s">
        <v>361</v>
      </c>
      <c r="I332" s="338" t="s">
        <v>265</v>
      </c>
      <c r="J332" s="342">
        <v>20220004452</v>
      </c>
      <c r="K332" s="361" t="s">
        <v>1278</v>
      </c>
      <c r="L332" s="344">
        <v>606723</v>
      </c>
      <c r="M332" s="340" t="s">
        <v>1279</v>
      </c>
      <c r="N332" s="344">
        <v>140.65</v>
      </c>
      <c r="O332" s="344" t="s">
        <v>142</v>
      </c>
      <c r="P332" s="345">
        <v>140.65</v>
      </c>
      <c r="Q332" s="346" t="s">
        <v>142</v>
      </c>
      <c r="R332" s="347" t="s">
        <v>142</v>
      </c>
      <c r="S332" s="576" t="s">
        <v>1053</v>
      </c>
      <c r="T332" s="576" t="s">
        <v>1280</v>
      </c>
      <c r="U332" s="345">
        <f t="shared" ref="U332:U396" si="30">ROUND(L332/1.09,2)</f>
        <v>556626.61</v>
      </c>
      <c r="V332" s="345">
        <f t="shared" ref="V332:V396" si="31">ROUND(U332*0.09,2)</f>
        <v>50096.39</v>
      </c>
      <c r="W332" s="346">
        <f t="shared" si="28"/>
        <v>606723</v>
      </c>
      <c r="X332" s="346">
        <v>556626.61</v>
      </c>
      <c r="Y332" s="346">
        <f t="shared" si="29"/>
        <v>3957.53</v>
      </c>
      <c r="Z332" s="347"/>
    </row>
    <row r="333" ht="21.3" hidden="1" spans="1:26">
      <c r="A333" s="338" t="s">
        <v>1281</v>
      </c>
      <c r="B333" s="339" t="s">
        <v>290</v>
      </c>
      <c r="C333" s="339" t="s">
        <v>81</v>
      </c>
      <c r="D333" s="340" t="s">
        <v>81</v>
      </c>
      <c r="E333" s="339" t="s">
        <v>374</v>
      </c>
      <c r="F333" s="341" t="s">
        <v>142</v>
      </c>
      <c r="G333" s="340" t="s">
        <v>183</v>
      </c>
      <c r="H333" s="338" t="s">
        <v>361</v>
      </c>
      <c r="I333" s="338" t="s">
        <v>265</v>
      </c>
      <c r="J333" s="342">
        <v>20250004032</v>
      </c>
      <c r="K333" s="361">
        <v>45869</v>
      </c>
      <c r="L333" s="344">
        <v>1062445.999</v>
      </c>
      <c r="M333" s="340" t="s">
        <v>1282</v>
      </c>
      <c r="N333" s="344">
        <v>141.17</v>
      </c>
      <c r="O333" s="344" t="s">
        <v>142</v>
      </c>
      <c r="P333" s="345">
        <v>141.17</v>
      </c>
      <c r="Q333" s="346" t="s">
        <v>142</v>
      </c>
      <c r="R333" s="347" t="s">
        <v>142</v>
      </c>
      <c r="S333" s="348" t="s">
        <v>142</v>
      </c>
      <c r="T333" s="576" t="s">
        <v>1283</v>
      </c>
      <c r="U333" s="345">
        <v>974721.1</v>
      </c>
      <c r="V333" s="345">
        <f>U333*0.09</f>
        <v>87724.899</v>
      </c>
      <c r="W333" s="346">
        <f t="shared" si="28"/>
        <v>1062445.999</v>
      </c>
      <c r="X333" s="346">
        <v>974721.1</v>
      </c>
      <c r="Y333" s="346">
        <f t="shared" si="29"/>
        <v>6904.59</v>
      </c>
      <c r="Z333" s="347"/>
    </row>
    <row r="334" hidden="1" spans="1:26">
      <c r="A334" s="338" t="s">
        <v>1284</v>
      </c>
      <c r="B334" s="339" t="s">
        <v>290</v>
      </c>
      <c r="C334" s="339" t="s">
        <v>81</v>
      </c>
      <c r="D334" s="340" t="s">
        <v>84</v>
      </c>
      <c r="E334" s="339" t="s">
        <v>378</v>
      </c>
      <c r="F334" s="341" t="s">
        <v>142</v>
      </c>
      <c r="G334" s="340" t="s">
        <v>183</v>
      </c>
      <c r="H334" s="338" t="s">
        <v>361</v>
      </c>
      <c r="I334" s="338" t="s">
        <v>265</v>
      </c>
      <c r="J334" s="342">
        <v>20220001888</v>
      </c>
      <c r="K334" s="343" t="s">
        <v>1285</v>
      </c>
      <c r="L334" s="344">
        <v>575429</v>
      </c>
      <c r="M334" s="340" t="s">
        <v>1286</v>
      </c>
      <c r="N334" s="344">
        <v>140.65</v>
      </c>
      <c r="O334" s="344" t="s">
        <v>142</v>
      </c>
      <c r="P334" s="345">
        <v>140.65</v>
      </c>
      <c r="Q334" s="346" t="s">
        <v>142</v>
      </c>
      <c r="R334" s="347" t="s">
        <v>142</v>
      </c>
      <c r="S334" s="576" t="s">
        <v>1053</v>
      </c>
      <c r="T334" s="576" t="s">
        <v>1287</v>
      </c>
      <c r="U334" s="345">
        <f t="shared" si="30"/>
        <v>527916.51</v>
      </c>
      <c r="V334" s="345">
        <f t="shared" si="31"/>
        <v>47512.49</v>
      </c>
      <c r="W334" s="346">
        <f t="shared" si="28"/>
        <v>575429</v>
      </c>
      <c r="X334" s="346">
        <v>527916.51</v>
      </c>
      <c r="Y334" s="346">
        <f t="shared" si="29"/>
        <v>3753.41</v>
      </c>
      <c r="Z334" s="347"/>
    </row>
    <row r="335" hidden="1" spans="1:26">
      <c r="A335" s="338" t="s">
        <v>1288</v>
      </c>
      <c r="B335" s="339" t="s">
        <v>290</v>
      </c>
      <c r="C335" s="339" t="s">
        <v>81</v>
      </c>
      <c r="D335" s="340" t="s">
        <v>84</v>
      </c>
      <c r="E335" s="339" t="s">
        <v>382</v>
      </c>
      <c r="F335" s="341" t="s">
        <v>142</v>
      </c>
      <c r="G335" s="340" t="s">
        <v>183</v>
      </c>
      <c r="H335" s="338" t="s">
        <v>361</v>
      </c>
      <c r="I335" s="338" t="s">
        <v>265</v>
      </c>
      <c r="J335" s="342">
        <v>20220003733</v>
      </c>
      <c r="K335" s="343" t="s">
        <v>1289</v>
      </c>
      <c r="L335" s="344">
        <v>615147</v>
      </c>
      <c r="M335" s="340" t="s">
        <v>1290</v>
      </c>
      <c r="N335" s="344">
        <v>141.17</v>
      </c>
      <c r="O335" s="344" t="s">
        <v>142</v>
      </c>
      <c r="P335" s="345">
        <v>141.17</v>
      </c>
      <c r="Q335" s="346" t="s">
        <v>142</v>
      </c>
      <c r="R335" s="347" t="s">
        <v>142</v>
      </c>
      <c r="S335" s="576" t="s">
        <v>1053</v>
      </c>
      <c r="T335" s="576" t="s">
        <v>1291</v>
      </c>
      <c r="U335" s="345">
        <f t="shared" si="30"/>
        <v>564355.05</v>
      </c>
      <c r="V335" s="345">
        <f t="shared" si="31"/>
        <v>50791.95</v>
      </c>
      <c r="W335" s="346">
        <f t="shared" si="28"/>
        <v>615147</v>
      </c>
      <c r="X335" s="346">
        <v>564355.05</v>
      </c>
      <c r="Y335" s="346">
        <f t="shared" si="29"/>
        <v>3997.7</v>
      </c>
      <c r="Z335" s="347"/>
    </row>
    <row r="336" hidden="1" spans="1:26">
      <c r="A336" s="338" t="s">
        <v>1292</v>
      </c>
      <c r="B336" s="339" t="s">
        <v>290</v>
      </c>
      <c r="C336" s="339" t="s">
        <v>81</v>
      </c>
      <c r="D336" s="340" t="s">
        <v>87</v>
      </c>
      <c r="E336" s="339" t="s">
        <v>386</v>
      </c>
      <c r="F336" s="341" t="s">
        <v>142</v>
      </c>
      <c r="G336" s="340" t="s">
        <v>183</v>
      </c>
      <c r="H336" s="338" t="s">
        <v>361</v>
      </c>
      <c r="I336" s="338" t="s">
        <v>265</v>
      </c>
      <c r="J336" s="342">
        <v>20220002998</v>
      </c>
      <c r="K336" s="343" t="s">
        <v>1293</v>
      </c>
      <c r="L336" s="344">
        <v>616427</v>
      </c>
      <c r="M336" s="340" t="s">
        <v>1294</v>
      </c>
      <c r="N336" s="344">
        <v>140.65</v>
      </c>
      <c r="O336" s="344" t="s">
        <v>142</v>
      </c>
      <c r="P336" s="345">
        <v>140.65</v>
      </c>
      <c r="Q336" s="346" t="s">
        <v>142</v>
      </c>
      <c r="R336" s="347" t="s">
        <v>142</v>
      </c>
      <c r="S336" s="576" t="s">
        <v>1053</v>
      </c>
      <c r="T336" s="576" t="s">
        <v>1295</v>
      </c>
      <c r="U336" s="345">
        <f t="shared" si="30"/>
        <v>565529.36</v>
      </c>
      <c r="V336" s="345">
        <f t="shared" si="31"/>
        <v>50897.64</v>
      </c>
      <c r="W336" s="346">
        <f t="shared" si="28"/>
        <v>616427</v>
      </c>
      <c r="X336" s="346">
        <v>565529.36</v>
      </c>
      <c r="Y336" s="346">
        <f t="shared" si="29"/>
        <v>4020.83</v>
      </c>
      <c r="Z336" s="347"/>
    </row>
    <row r="337" hidden="1" spans="1:26">
      <c r="A337" s="338" t="s">
        <v>1296</v>
      </c>
      <c r="B337" s="339" t="s">
        <v>290</v>
      </c>
      <c r="C337" s="339" t="s">
        <v>81</v>
      </c>
      <c r="D337" s="340" t="s">
        <v>87</v>
      </c>
      <c r="E337" s="339" t="s">
        <v>390</v>
      </c>
      <c r="F337" s="341" t="s">
        <v>142</v>
      </c>
      <c r="G337" s="340" t="s">
        <v>183</v>
      </c>
      <c r="H337" s="338" t="s">
        <v>361</v>
      </c>
      <c r="I337" s="338" t="s">
        <v>265</v>
      </c>
      <c r="J337" s="342">
        <v>20220005324</v>
      </c>
      <c r="K337" s="343" t="s">
        <v>1297</v>
      </c>
      <c r="L337" s="344">
        <v>620229</v>
      </c>
      <c r="M337" s="340" t="s">
        <v>1298</v>
      </c>
      <c r="N337" s="344">
        <v>141.17</v>
      </c>
      <c r="O337" s="344" t="s">
        <v>142</v>
      </c>
      <c r="P337" s="345">
        <v>141.17</v>
      </c>
      <c r="Q337" s="346" t="s">
        <v>142</v>
      </c>
      <c r="R337" s="347" t="s">
        <v>142</v>
      </c>
      <c r="S337" s="576" t="s">
        <v>1053</v>
      </c>
      <c r="T337" s="576" t="s">
        <v>1299</v>
      </c>
      <c r="U337" s="345">
        <f t="shared" si="30"/>
        <v>569017.43</v>
      </c>
      <c r="V337" s="345">
        <f t="shared" si="31"/>
        <v>51211.57</v>
      </c>
      <c r="W337" s="346">
        <f t="shared" si="28"/>
        <v>620229</v>
      </c>
      <c r="X337" s="346">
        <v>569017.43</v>
      </c>
      <c r="Y337" s="346">
        <f t="shared" si="29"/>
        <v>4030.72</v>
      </c>
      <c r="Z337" s="347"/>
    </row>
    <row r="338" hidden="1" spans="1:26">
      <c r="A338" s="338" t="s">
        <v>1300</v>
      </c>
      <c r="B338" s="339" t="s">
        <v>290</v>
      </c>
      <c r="C338" s="339" t="s">
        <v>81</v>
      </c>
      <c r="D338" s="340" t="s">
        <v>92</v>
      </c>
      <c r="E338" s="339" t="s">
        <v>394</v>
      </c>
      <c r="F338" s="341" t="s">
        <v>142</v>
      </c>
      <c r="G338" s="340" t="s">
        <v>183</v>
      </c>
      <c r="H338" s="338" t="s">
        <v>361</v>
      </c>
      <c r="I338" s="338" t="s">
        <v>265</v>
      </c>
      <c r="J338" s="342">
        <v>20220002742</v>
      </c>
      <c r="K338" s="343" t="s">
        <v>1063</v>
      </c>
      <c r="L338" s="344">
        <v>622236</v>
      </c>
      <c r="M338" s="340" t="s">
        <v>1301</v>
      </c>
      <c r="N338" s="344">
        <v>140.65</v>
      </c>
      <c r="O338" s="344" t="s">
        <v>142</v>
      </c>
      <c r="P338" s="345">
        <v>140.65</v>
      </c>
      <c r="Q338" s="346" t="s">
        <v>142</v>
      </c>
      <c r="R338" s="347" t="s">
        <v>142</v>
      </c>
      <c r="S338" s="576" t="s">
        <v>1053</v>
      </c>
      <c r="T338" s="576" t="s">
        <v>1302</v>
      </c>
      <c r="U338" s="345">
        <f t="shared" si="30"/>
        <v>570858.72</v>
      </c>
      <c r="V338" s="345">
        <f t="shared" si="31"/>
        <v>51377.28</v>
      </c>
      <c r="W338" s="346">
        <f t="shared" si="28"/>
        <v>622236</v>
      </c>
      <c r="X338" s="346">
        <v>570858.72</v>
      </c>
      <c r="Y338" s="346">
        <f t="shared" si="29"/>
        <v>4058.72</v>
      </c>
      <c r="Z338" s="347"/>
    </row>
    <row r="339" hidden="1" spans="1:26">
      <c r="A339" s="338" t="s">
        <v>1303</v>
      </c>
      <c r="B339" s="339" t="s">
        <v>290</v>
      </c>
      <c r="C339" s="339" t="s">
        <v>81</v>
      </c>
      <c r="D339" s="340" t="s">
        <v>92</v>
      </c>
      <c r="E339" s="339" t="s">
        <v>398</v>
      </c>
      <c r="F339" s="341" t="s">
        <v>142</v>
      </c>
      <c r="G339" s="340" t="s">
        <v>183</v>
      </c>
      <c r="H339" s="338" t="s">
        <v>361</v>
      </c>
      <c r="I339" s="338" t="s">
        <v>265</v>
      </c>
      <c r="J339" s="342">
        <v>20210010019</v>
      </c>
      <c r="K339" s="343" t="s">
        <v>994</v>
      </c>
      <c r="L339" s="344">
        <v>606017</v>
      </c>
      <c r="M339" s="340" t="s">
        <v>1304</v>
      </c>
      <c r="N339" s="344">
        <v>141.17</v>
      </c>
      <c r="O339" s="344" t="s">
        <v>142</v>
      </c>
      <c r="P339" s="345">
        <v>141.17</v>
      </c>
      <c r="Q339" s="346" t="s">
        <v>142</v>
      </c>
      <c r="R339" s="347" t="s">
        <v>142</v>
      </c>
      <c r="S339" s="576" t="s">
        <v>1053</v>
      </c>
      <c r="T339" s="576" t="s">
        <v>1305</v>
      </c>
      <c r="U339" s="345">
        <f t="shared" si="30"/>
        <v>555978.9</v>
      </c>
      <c r="V339" s="345">
        <f t="shared" si="31"/>
        <v>50038.1</v>
      </c>
      <c r="W339" s="346">
        <f t="shared" si="28"/>
        <v>606017</v>
      </c>
      <c r="X339" s="346">
        <v>555978.9</v>
      </c>
      <c r="Y339" s="346">
        <f t="shared" si="29"/>
        <v>3938.36</v>
      </c>
      <c r="Z339" s="347"/>
    </row>
    <row r="340" ht="23.8" hidden="1" spans="1:26">
      <c r="A340" s="338" t="s">
        <v>1306</v>
      </c>
      <c r="B340" s="339" t="s">
        <v>290</v>
      </c>
      <c r="C340" s="339" t="s">
        <v>81</v>
      </c>
      <c r="D340" s="340" t="s">
        <v>95</v>
      </c>
      <c r="E340" s="339" t="s">
        <v>402</v>
      </c>
      <c r="F340" s="341" t="s">
        <v>142</v>
      </c>
      <c r="G340" s="340" t="s">
        <v>183</v>
      </c>
      <c r="H340" s="338" t="s">
        <v>361</v>
      </c>
      <c r="I340" s="338" t="s">
        <v>265</v>
      </c>
      <c r="J340" s="342">
        <v>20220001417</v>
      </c>
      <c r="K340" s="343" t="s">
        <v>1307</v>
      </c>
      <c r="L340" s="344">
        <v>658888</v>
      </c>
      <c r="M340" s="340" t="s">
        <v>1308</v>
      </c>
      <c r="N340" s="344">
        <v>140.65</v>
      </c>
      <c r="O340" s="344" t="s">
        <v>142</v>
      </c>
      <c r="P340" s="345">
        <v>140.65</v>
      </c>
      <c r="Q340" s="346" t="s">
        <v>142</v>
      </c>
      <c r="R340" s="347" t="s">
        <v>142</v>
      </c>
      <c r="S340" s="576" t="s">
        <v>1053</v>
      </c>
      <c r="T340" s="576" t="s">
        <v>1309</v>
      </c>
      <c r="U340" s="345">
        <f t="shared" si="30"/>
        <v>604484.4</v>
      </c>
      <c r="V340" s="345">
        <f t="shared" si="31"/>
        <v>54403.6</v>
      </c>
      <c r="W340" s="346">
        <f t="shared" si="28"/>
        <v>658888</v>
      </c>
      <c r="X340" s="346">
        <v>604484.4</v>
      </c>
      <c r="Y340" s="346">
        <f t="shared" si="29"/>
        <v>4297.79</v>
      </c>
      <c r="Z340" s="347"/>
    </row>
    <row r="341" hidden="1" spans="1:26">
      <c r="A341" s="338" t="s">
        <v>1310</v>
      </c>
      <c r="B341" s="339" t="s">
        <v>290</v>
      </c>
      <c r="C341" s="339" t="s">
        <v>81</v>
      </c>
      <c r="D341" s="340" t="s">
        <v>95</v>
      </c>
      <c r="E341" s="339" t="s">
        <v>406</v>
      </c>
      <c r="F341" s="341" t="s">
        <v>142</v>
      </c>
      <c r="G341" s="340" t="s">
        <v>183</v>
      </c>
      <c r="H341" s="338" t="s">
        <v>361</v>
      </c>
      <c r="I341" s="338" t="s">
        <v>265</v>
      </c>
      <c r="J341" s="342">
        <v>20220001919</v>
      </c>
      <c r="K341" s="343" t="s">
        <v>1311</v>
      </c>
      <c r="L341" s="344">
        <v>581664</v>
      </c>
      <c r="M341" s="340" t="s">
        <v>1312</v>
      </c>
      <c r="N341" s="344">
        <v>141.17</v>
      </c>
      <c r="O341" s="344" t="s">
        <v>142</v>
      </c>
      <c r="P341" s="345">
        <v>141.17</v>
      </c>
      <c r="Q341" s="346" t="s">
        <v>142</v>
      </c>
      <c r="R341" s="347" t="s">
        <v>142</v>
      </c>
      <c r="S341" s="576" t="s">
        <v>1053</v>
      </c>
      <c r="T341" s="576" t="s">
        <v>1313</v>
      </c>
      <c r="U341" s="345">
        <f t="shared" si="30"/>
        <v>533636.7</v>
      </c>
      <c r="V341" s="345">
        <f t="shared" si="31"/>
        <v>48027.3</v>
      </c>
      <c r="W341" s="346">
        <f t="shared" si="28"/>
        <v>581664</v>
      </c>
      <c r="X341" s="346">
        <v>533636.7</v>
      </c>
      <c r="Y341" s="346">
        <f t="shared" si="29"/>
        <v>3780.1</v>
      </c>
      <c r="Z341" s="347"/>
    </row>
    <row r="342" hidden="1" spans="1:26">
      <c r="A342" s="338" t="s">
        <v>1314</v>
      </c>
      <c r="B342" s="339" t="s">
        <v>290</v>
      </c>
      <c r="C342" s="339" t="s">
        <v>81</v>
      </c>
      <c r="D342" s="340" t="s">
        <v>98</v>
      </c>
      <c r="E342" s="339" t="s">
        <v>410</v>
      </c>
      <c r="F342" s="341" t="s">
        <v>142</v>
      </c>
      <c r="G342" s="340" t="s">
        <v>183</v>
      </c>
      <c r="H342" s="338" t="s">
        <v>361</v>
      </c>
      <c r="I342" s="338" t="s">
        <v>265</v>
      </c>
      <c r="J342" s="342">
        <v>20210011656</v>
      </c>
      <c r="K342" s="343" t="s">
        <v>1315</v>
      </c>
      <c r="L342" s="344">
        <v>619000</v>
      </c>
      <c r="M342" s="340" t="s">
        <v>1316</v>
      </c>
      <c r="N342" s="344">
        <v>140.65</v>
      </c>
      <c r="O342" s="344" t="s">
        <v>142</v>
      </c>
      <c r="P342" s="345">
        <v>140.65</v>
      </c>
      <c r="Q342" s="346" t="s">
        <v>142</v>
      </c>
      <c r="R342" s="347" t="s">
        <v>142</v>
      </c>
      <c r="S342" s="576" t="s">
        <v>1053</v>
      </c>
      <c r="T342" s="576" t="s">
        <v>1317</v>
      </c>
      <c r="U342" s="345">
        <f t="shared" si="30"/>
        <v>567889.91</v>
      </c>
      <c r="V342" s="345">
        <f t="shared" si="31"/>
        <v>51110.09</v>
      </c>
      <c r="W342" s="346">
        <f t="shared" si="28"/>
        <v>619000</v>
      </c>
      <c r="X342" s="346">
        <v>567889.91</v>
      </c>
      <c r="Y342" s="346">
        <f t="shared" si="29"/>
        <v>4037.61</v>
      </c>
      <c r="Z342" s="347"/>
    </row>
    <row r="343" hidden="1" spans="1:26">
      <c r="A343" s="338" t="s">
        <v>1318</v>
      </c>
      <c r="B343" s="339" t="s">
        <v>290</v>
      </c>
      <c r="C343" s="339" t="s">
        <v>81</v>
      </c>
      <c r="D343" s="340" t="s">
        <v>98</v>
      </c>
      <c r="E343" s="339" t="s">
        <v>414</v>
      </c>
      <c r="F343" s="341" t="s">
        <v>142</v>
      </c>
      <c r="G343" s="340" t="s">
        <v>183</v>
      </c>
      <c r="H343" s="338" t="s">
        <v>361</v>
      </c>
      <c r="I343" s="338" t="s">
        <v>265</v>
      </c>
      <c r="J343" s="342">
        <v>20210012380</v>
      </c>
      <c r="K343" s="343" t="s">
        <v>126</v>
      </c>
      <c r="L343" s="344">
        <v>617593</v>
      </c>
      <c r="M343" s="340" t="s">
        <v>1319</v>
      </c>
      <c r="N343" s="344">
        <v>141.17</v>
      </c>
      <c r="O343" s="344" t="s">
        <v>142</v>
      </c>
      <c r="P343" s="345">
        <v>141.17</v>
      </c>
      <c r="Q343" s="346" t="s">
        <v>142</v>
      </c>
      <c r="R343" s="347" t="s">
        <v>142</v>
      </c>
      <c r="S343" s="576" t="s">
        <v>1053</v>
      </c>
      <c r="T343" s="576" t="s">
        <v>1320</v>
      </c>
      <c r="U343" s="345">
        <f t="shared" si="30"/>
        <v>566599.08</v>
      </c>
      <c r="V343" s="345">
        <f t="shared" si="31"/>
        <v>50993.92</v>
      </c>
      <c r="W343" s="346">
        <f t="shared" si="28"/>
        <v>617593</v>
      </c>
      <c r="X343" s="346">
        <v>566599.08</v>
      </c>
      <c r="Y343" s="346">
        <f t="shared" si="29"/>
        <v>4013.59</v>
      </c>
      <c r="Z343" s="347"/>
    </row>
    <row r="344" hidden="1" spans="1:26">
      <c r="A344" s="338" t="s">
        <v>1321</v>
      </c>
      <c r="B344" s="339" t="s">
        <v>290</v>
      </c>
      <c r="C344" s="339" t="s">
        <v>81</v>
      </c>
      <c r="D344" s="340" t="s">
        <v>101</v>
      </c>
      <c r="E344" s="339" t="s">
        <v>418</v>
      </c>
      <c r="F344" s="341" t="s">
        <v>142</v>
      </c>
      <c r="G344" s="340" t="s">
        <v>183</v>
      </c>
      <c r="H344" s="338" t="s">
        <v>361</v>
      </c>
      <c r="I344" s="338" t="s">
        <v>265</v>
      </c>
      <c r="J344" s="342">
        <v>20230005297</v>
      </c>
      <c r="K344" s="343" t="s">
        <v>1322</v>
      </c>
      <c r="L344" s="344">
        <v>655000</v>
      </c>
      <c r="M344" s="340" t="s">
        <v>1323</v>
      </c>
      <c r="N344" s="344">
        <v>140.65</v>
      </c>
      <c r="O344" s="344" t="s">
        <v>142</v>
      </c>
      <c r="P344" s="345">
        <v>140.65</v>
      </c>
      <c r="Q344" s="346" t="s">
        <v>142</v>
      </c>
      <c r="R344" s="347" t="s">
        <v>142</v>
      </c>
      <c r="S344" s="576" t="s">
        <v>1053</v>
      </c>
      <c r="T344" s="576" t="s">
        <v>1324</v>
      </c>
      <c r="U344" s="345">
        <f t="shared" si="30"/>
        <v>600917.43</v>
      </c>
      <c r="V344" s="345">
        <f t="shared" si="31"/>
        <v>54082.57</v>
      </c>
      <c r="W344" s="346">
        <f t="shared" si="28"/>
        <v>655000</v>
      </c>
      <c r="X344" s="346">
        <v>600917.43</v>
      </c>
      <c r="Y344" s="346">
        <f t="shared" si="29"/>
        <v>4272.43</v>
      </c>
      <c r="Z344" s="347"/>
    </row>
    <row r="345" hidden="1" spans="1:26">
      <c r="A345" s="338" t="s">
        <v>1325</v>
      </c>
      <c r="B345" s="339" t="s">
        <v>290</v>
      </c>
      <c r="C345" s="339" t="s">
        <v>81</v>
      </c>
      <c r="D345" s="340" t="s">
        <v>101</v>
      </c>
      <c r="E345" s="339" t="s">
        <v>422</v>
      </c>
      <c r="F345" s="341" t="s">
        <v>142</v>
      </c>
      <c r="G345" s="340" t="s">
        <v>183</v>
      </c>
      <c r="H345" s="338" t="s">
        <v>361</v>
      </c>
      <c r="I345" s="338" t="s">
        <v>265</v>
      </c>
      <c r="J345" s="342">
        <v>20220002371</v>
      </c>
      <c r="K345" s="343" t="s">
        <v>1326</v>
      </c>
      <c r="L345" s="344">
        <v>645147</v>
      </c>
      <c r="M345" s="340" t="s">
        <v>1327</v>
      </c>
      <c r="N345" s="344">
        <v>141.17</v>
      </c>
      <c r="O345" s="344" t="s">
        <v>142</v>
      </c>
      <c r="P345" s="345">
        <v>141.17</v>
      </c>
      <c r="Q345" s="346" t="s">
        <v>142</v>
      </c>
      <c r="R345" s="347" t="s">
        <v>142</v>
      </c>
      <c r="S345" s="576" t="s">
        <v>1053</v>
      </c>
      <c r="T345" s="576" t="s">
        <v>1328</v>
      </c>
      <c r="U345" s="345">
        <f t="shared" si="30"/>
        <v>591877.98</v>
      </c>
      <c r="V345" s="345">
        <f t="shared" si="31"/>
        <v>53269.02</v>
      </c>
      <c r="W345" s="346">
        <f t="shared" si="28"/>
        <v>645147</v>
      </c>
      <c r="X345" s="346">
        <v>591877.98</v>
      </c>
      <c r="Y345" s="346">
        <f t="shared" si="29"/>
        <v>4192.66</v>
      </c>
      <c r="Z345" s="347"/>
    </row>
    <row r="346" hidden="1" spans="1:26">
      <c r="A346" s="338" t="s">
        <v>1329</v>
      </c>
      <c r="B346" s="339" t="s">
        <v>290</v>
      </c>
      <c r="C346" s="339" t="s">
        <v>81</v>
      </c>
      <c r="D346" s="340" t="s">
        <v>104</v>
      </c>
      <c r="E346" s="339" t="s">
        <v>426</v>
      </c>
      <c r="F346" s="341" t="s">
        <v>142</v>
      </c>
      <c r="G346" s="340" t="s">
        <v>183</v>
      </c>
      <c r="H346" s="338" t="s">
        <v>361</v>
      </c>
      <c r="I346" s="338" t="s">
        <v>265</v>
      </c>
      <c r="J346" s="342">
        <v>20220003178</v>
      </c>
      <c r="K346" s="343" t="s">
        <v>1330</v>
      </c>
      <c r="L346" s="344">
        <v>624557</v>
      </c>
      <c r="M346" s="340" t="s">
        <v>1331</v>
      </c>
      <c r="N346" s="344">
        <v>140.65</v>
      </c>
      <c r="O346" s="344" t="s">
        <v>142</v>
      </c>
      <c r="P346" s="345">
        <v>140.65</v>
      </c>
      <c r="Q346" s="346" t="s">
        <v>142</v>
      </c>
      <c r="R346" s="347" t="s">
        <v>142</v>
      </c>
      <c r="S346" s="576" t="s">
        <v>1053</v>
      </c>
      <c r="T346" s="576" t="s">
        <v>1332</v>
      </c>
      <c r="U346" s="345">
        <f t="shared" si="30"/>
        <v>572988.07</v>
      </c>
      <c r="V346" s="345">
        <f t="shared" si="31"/>
        <v>51568.93</v>
      </c>
      <c r="W346" s="346">
        <f t="shared" si="28"/>
        <v>624557</v>
      </c>
      <c r="X346" s="346">
        <v>572988.07</v>
      </c>
      <c r="Y346" s="346">
        <f t="shared" si="29"/>
        <v>4073.86</v>
      </c>
      <c r="Z346" s="347"/>
    </row>
    <row r="347" hidden="1" spans="1:26">
      <c r="A347" s="338" t="s">
        <v>1333</v>
      </c>
      <c r="B347" s="339" t="s">
        <v>290</v>
      </c>
      <c r="C347" s="339" t="s">
        <v>81</v>
      </c>
      <c r="D347" s="340" t="s">
        <v>104</v>
      </c>
      <c r="E347" s="339" t="s">
        <v>430</v>
      </c>
      <c r="F347" s="341" t="s">
        <v>142</v>
      </c>
      <c r="G347" s="340" t="s">
        <v>183</v>
      </c>
      <c r="H347" s="338" t="s">
        <v>361</v>
      </c>
      <c r="I347" s="338" t="s">
        <v>265</v>
      </c>
      <c r="J347" s="342">
        <v>20220000871</v>
      </c>
      <c r="K347" s="343" t="s">
        <v>1334</v>
      </c>
      <c r="L347" s="344">
        <v>679028</v>
      </c>
      <c r="M347" s="340" t="s">
        <v>1335</v>
      </c>
      <c r="N347" s="344">
        <v>141.17</v>
      </c>
      <c r="O347" s="344" t="s">
        <v>142</v>
      </c>
      <c r="P347" s="345">
        <v>141.17</v>
      </c>
      <c r="Q347" s="346" t="s">
        <v>142</v>
      </c>
      <c r="R347" s="347" t="s">
        <v>142</v>
      </c>
      <c r="S347" s="576" t="s">
        <v>1053</v>
      </c>
      <c r="T347" s="576" t="s">
        <v>1336</v>
      </c>
      <c r="U347" s="345">
        <f t="shared" si="30"/>
        <v>622961.47</v>
      </c>
      <c r="V347" s="345">
        <f t="shared" si="31"/>
        <v>56066.53</v>
      </c>
      <c r="W347" s="346">
        <f t="shared" si="28"/>
        <v>679028</v>
      </c>
      <c r="X347" s="346">
        <v>622961.47</v>
      </c>
      <c r="Y347" s="346">
        <f t="shared" si="29"/>
        <v>4412.85</v>
      </c>
      <c r="Z347" s="347"/>
    </row>
    <row r="348" hidden="1" spans="1:26">
      <c r="A348" s="338" t="s">
        <v>1337</v>
      </c>
      <c r="B348" s="339" t="s">
        <v>355</v>
      </c>
      <c r="C348" s="339" t="s">
        <v>43</v>
      </c>
      <c r="D348" s="340" t="s">
        <v>43</v>
      </c>
      <c r="E348" s="339" t="s">
        <v>360</v>
      </c>
      <c r="F348" s="341" t="s">
        <v>142</v>
      </c>
      <c r="G348" s="340" t="s">
        <v>183</v>
      </c>
      <c r="H348" s="338" t="s">
        <v>361</v>
      </c>
      <c r="I348" s="338" t="s">
        <v>265</v>
      </c>
      <c r="J348" s="342">
        <v>20210011079</v>
      </c>
      <c r="K348" s="343" t="s">
        <v>1338</v>
      </c>
      <c r="L348" s="344">
        <v>870325</v>
      </c>
      <c r="M348" s="340" t="s">
        <v>1339</v>
      </c>
      <c r="N348" s="344">
        <v>140.94</v>
      </c>
      <c r="O348" s="344" t="s">
        <v>142</v>
      </c>
      <c r="P348" s="345">
        <v>140.94</v>
      </c>
      <c r="Q348" s="346" t="s">
        <v>142</v>
      </c>
      <c r="R348" s="347" t="s">
        <v>142</v>
      </c>
      <c r="S348" s="576" t="s">
        <v>1053</v>
      </c>
      <c r="T348" s="576" t="s">
        <v>1340</v>
      </c>
      <c r="U348" s="345">
        <f t="shared" si="30"/>
        <v>798463.3</v>
      </c>
      <c r="V348" s="345">
        <f t="shared" si="31"/>
        <v>71861.7</v>
      </c>
      <c r="W348" s="346">
        <f t="shared" si="28"/>
        <v>870325</v>
      </c>
      <c r="X348" s="346">
        <v>798463.3</v>
      </c>
      <c r="Y348" s="346">
        <f t="shared" si="29"/>
        <v>5665.27</v>
      </c>
      <c r="Z348" s="347"/>
    </row>
    <row r="349" hidden="1" spans="1:26">
      <c r="A349" s="338" t="s">
        <v>1341</v>
      </c>
      <c r="B349" s="339" t="s">
        <v>355</v>
      </c>
      <c r="C349" s="339" t="s">
        <v>43</v>
      </c>
      <c r="D349" s="340" t="s">
        <v>43</v>
      </c>
      <c r="E349" s="339" t="s">
        <v>366</v>
      </c>
      <c r="F349" s="341" t="s">
        <v>142</v>
      </c>
      <c r="G349" s="340" t="s">
        <v>183</v>
      </c>
      <c r="H349" s="338" t="s">
        <v>361</v>
      </c>
      <c r="I349" s="338" t="s">
        <v>265</v>
      </c>
      <c r="J349" s="342">
        <v>20220003712</v>
      </c>
      <c r="K349" s="343" t="s">
        <v>1107</v>
      </c>
      <c r="L349" s="344">
        <v>908000</v>
      </c>
      <c r="M349" s="340" t="s">
        <v>1342</v>
      </c>
      <c r="N349" s="344">
        <v>140.52</v>
      </c>
      <c r="O349" s="344" t="s">
        <v>142</v>
      </c>
      <c r="P349" s="345">
        <v>140.52</v>
      </c>
      <c r="Q349" s="346" t="s">
        <v>142</v>
      </c>
      <c r="R349" s="347" t="s">
        <v>142</v>
      </c>
      <c r="S349" s="576" t="s">
        <v>1053</v>
      </c>
      <c r="T349" s="576" t="s">
        <v>1343</v>
      </c>
      <c r="U349" s="345">
        <f t="shared" si="30"/>
        <v>833027.52</v>
      </c>
      <c r="V349" s="345">
        <f t="shared" si="31"/>
        <v>74972.48</v>
      </c>
      <c r="W349" s="346">
        <f t="shared" si="28"/>
        <v>908000</v>
      </c>
      <c r="X349" s="346">
        <v>833027.52</v>
      </c>
      <c r="Y349" s="346">
        <f t="shared" si="29"/>
        <v>5928.18</v>
      </c>
      <c r="Z349" s="347"/>
    </row>
    <row r="350" hidden="1" spans="1:26">
      <c r="A350" s="338" t="s">
        <v>1344</v>
      </c>
      <c r="B350" s="339" t="s">
        <v>355</v>
      </c>
      <c r="C350" s="339" t="s">
        <v>43</v>
      </c>
      <c r="D350" s="340" t="s">
        <v>107</v>
      </c>
      <c r="E350" s="339" t="s">
        <v>434</v>
      </c>
      <c r="F350" s="341" t="s">
        <v>142</v>
      </c>
      <c r="G350" s="340" t="s">
        <v>183</v>
      </c>
      <c r="H350" s="338" t="s">
        <v>361</v>
      </c>
      <c r="I350" s="338" t="s">
        <v>265</v>
      </c>
      <c r="J350" s="342">
        <v>20220002377</v>
      </c>
      <c r="K350" s="343" t="s">
        <v>1326</v>
      </c>
      <c r="L350" s="344">
        <v>700000</v>
      </c>
      <c r="M350" s="340" t="s">
        <v>1345</v>
      </c>
      <c r="N350" s="344">
        <v>140.94</v>
      </c>
      <c r="O350" s="344" t="s">
        <v>142</v>
      </c>
      <c r="P350" s="345">
        <v>140.94</v>
      </c>
      <c r="Q350" s="346" t="s">
        <v>142</v>
      </c>
      <c r="R350" s="347" t="s">
        <v>142</v>
      </c>
      <c r="S350" s="576" t="s">
        <v>1053</v>
      </c>
      <c r="T350" s="576" t="s">
        <v>1346</v>
      </c>
      <c r="U350" s="345">
        <f t="shared" si="30"/>
        <v>642201.83</v>
      </c>
      <c r="V350" s="345">
        <f t="shared" si="31"/>
        <v>57798.16</v>
      </c>
      <c r="W350" s="346">
        <f t="shared" si="28"/>
        <v>699999.99</v>
      </c>
      <c r="X350" s="346">
        <v>642201.83</v>
      </c>
      <c r="Y350" s="346">
        <f t="shared" si="29"/>
        <v>4556.56</v>
      </c>
      <c r="Z350" s="347"/>
    </row>
    <row r="351" hidden="1" spans="1:26">
      <c r="A351" s="338" t="s">
        <v>1347</v>
      </c>
      <c r="B351" s="339" t="s">
        <v>355</v>
      </c>
      <c r="C351" s="339" t="s">
        <v>43</v>
      </c>
      <c r="D351" s="340" t="s">
        <v>107</v>
      </c>
      <c r="E351" s="339" t="s">
        <v>438</v>
      </c>
      <c r="F351" s="341" t="s">
        <v>142</v>
      </c>
      <c r="G351" s="340" t="s">
        <v>183</v>
      </c>
      <c r="H351" s="338" t="s">
        <v>361</v>
      </c>
      <c r="I351" s="338" t="s">
        <v>265</v>
      </c>
      <c r="J351" s="342">
        <v>20220005776</v>
      </c>
      <c r="K351" s="343" t="s">
        <v>1348</v>
      </c>
      <c r="L351" s="344">
        <v>714756</v>
      </c>
      <c r="M351" s="340" t="s">
        <v>1349</v>
      </c>
      <c r="N351" s="344">
        <v>140.52</v>
      </c>
      <c r="O351" s="344" t="s">
        <v>142</v>
      </c>
      <c r="P351" s="345">
        <v>140.52</v>
      </c>
      <c r="Q351" s="346" t="s">
        <v>142</v>
      </c>
      <c r="R351" s="347" t="s">
        <v>142</v>
      </c>
      <c r="S351" s="576" t="s">
        <v>1053</v>
      </c>
      <c r="T351" s="576" t="s">
        <v>1350</v>
      </c>
      <c r="U351" s="345">
        <f t="shared" si="30"/>
        <v>655739.45</v>
      </c>
      <c r="V351" s="345">
        <f t="shared" si="31"/>
        <v>59016.55</v>
      </c>
      <c r="W351" s="346">
        <f t="shared" si="28"/>
        <v>714756</v>
      </c>
      <c r="X351" s="346">
        <v>655739.45</v>
      </c>
      <c r="Y351" s="346">
        <f t="shared" si="29"/>
        <v>4666.52</v>
      </c>
      <c r="Z351" s="347"/>
    </row>
    <row r="352" hidden="1" spans="1:26">
      <c r="A352" s="338" t="s">
        <v>1351</v>
      </c>
      <c r="B352" s="339" t="s">
        <v>355</v>
      </c>
      <c r="C352" s="339" t="s">
        <v>43</v>
      </c>
      <c r="D352" s="340" t="s">
        <v>284</v>
      </c>
      <c r="E352" s="339" t="s">
        <v>442</v>
      </c>
      <c r="F352" s="341" t="s">
        <v>142</v>
      </c>
      <c r="G352" s="340" t="s">
        <v>183</v>
      </c>
      <c r="H352" s="338" t="s">
        <v>361</v>
      </c>
      <c r="I352" s="338" t="s">
        <v>265</v>
      </c>
      <c r="J352" s="342">
        <v>20220003660</v>
      </c>
      <c r="K352" s="343" t="s">
        <v>1352</v>
      </c>
      <c r="L352" s="344">
        <v>655300</v>
      </c>
      <c r="M352" s="340" t="s">
        <v>1353</v>
      </c>
      <c r="N352" s="344">
        <v>140.94</v>
      </c>
      <c r="O352" s="344" t="s">
        <v>142</v>
      </c>
      <c r="P352" s="345">
        <v>140.94</v>
      </c>
      <c r="Q352" s="346" t="s">
        <v>142</v>
      </c>
      <c r="R352" s="347" t="s">
        <v>142</v>
      </c>
      <c r="S352" s="576" t="s">
        <v>1053</v>
      </c>
      <c r="T352" s="576" t="s">
        <v>1354</v>
      </c>
      <c r="U352" s="345">
        <f t="shared" si="30"/>
        <v>601192.66</v>
      </c>
      <c r="V352" s="345">
        <f t="shared" si="31"/>
        <v>54107.34</v>
      </c>
      <c r="W352" s="346">
        <f t="shared" si="28"/>
        <v>655300</v>
      </c>
      <c r="X352" s="346">
        <v>601192.66</v>
      </c>
      <c r="Y352" s="346">
        <f t="shared" si="29"/>
        <v>4265.59</v>
      </c>
      <c r="Z352" s="347"/>
    </row>
    <row r="353" hidden="1" spans="1:26">
      <c r="A353" s="338" t="s">
        <v>1355</v>
      </c>
      <c r="B353" s="339" t="s">
        <v>355</v>
      </c>
      <c r="C353" s="339" t="s">
        <v>43</v>
      </c>
      <c r="D353" s="340" t="s">
        <v>284</v>
      </c>
      <c r="E353" s="339" t="s">
        <v>446</v>
      </c>
      <c r="F353" s="341" t="s">
        <v>142</v>
      </c>
      <c r="G353" s="340" t="s">
        <v>183</v>
      </c>
      <c r="H353" s="338" t="s">
        <v>361</v>
      </c>
      <c r="I353" s="338" t="s">
        <v>265</v>
      </c>
      <c r="J353" s="342">
        <v>20210011962</v>
      </c>
      <c r="K353" s="343" t="s">
        <v>1356</v>
      </c>
      <c r="L353" s="344">
        <v>654051</v>
      </c>
      <c r="M353" s="340" t="s">
        <v>1357</v>
      </c>
      <c r="N353" s="344">
        <v>140.52</v>
      </c>
      <c r="O353" s="344" t="s">
        <v>142</v>
      </c>
      <c r="P353" s="345">
        <v>140.52</v>
      </c>
      <c r="Q353" s="346" t="s">
        <v>142</v>
      </c>
      <c r="R353" s="347" t="s">
        <v>142</v>
      </c>
      <c r="S353" s="576" t="s">
        <v>1053</v>
      </c>
      <c r="T353" s="576" t="s">
        <v>1358</v>
      </c>
      <c r="U353" s="345">
        <f t="shared" si="30"/>
        <v>600046.79</v>
      </c>
      <c r="V353" s="345">
        <f t="shared" si="31"/>
        <v>54004.21</v>
      </c>
      <c r="W353" s="346">
        <f t="shared" si="28"/>
        <v>654051</v>
      </c>
      <c r="X353" s="346">
        <v>600046.79</v>
      </c>
      <c r="Y353" s="346">
        <f t="shared" si="29"/>
        <v>4270.19</v>
      </c>
      <c r="Z353" s="347"/>
    </row>
    <row r="354" hidden="1" spans="1:26">
      <c r="A354" s="338" t="s">
        <v>1359</v>
      </c>
      <c r="B354" s="339" t="s">
        <v>355</v>
      </c>
      <c r="C354" s="339" t="s">
        <v>43</v>
      </c>
      <c r="D354" s="340" t="s">
        <v>81</v>
      </c>
      <c r="E354" s="339" t="s">
        <v>370</v>
      </c>
      <c r="F354" s="341" t="s">
        <v>142</v>
      </c>
      <c r="G354" s="340" t="s">
        <v>183</v>
      </c>
      <c r="H354" s="338" t="s">
        <v>361</v>
      </c>
      <c r="I354" s="338" t="s">
        <v>265</v>
      </c>
      <c r="J354" s="342">
        <v>20210011374</v>
      </c>
      <c r="K354" s="343" t="s">
        <v>1360</v>
      </c>
      <c r="L354" s="344">
        <v>640888</v>
      </c>
      <c r="M354" s="340" t="s">
        <v>1361</v>
      </c>
      <c r="N354" s="344">
        <v>140.94</v>
      </c>
      <c r="O354" s="344" t="s">
        <v>142</v>
      </c>
      <c r="P354" s="345">
        <v>140.94</v>
      </c>
      <c r="Q354" s="346" t="s">
        <v>142</v>
      </c>
      <c r="R354" s="347" t="s">
        <v>142</v>
      </c>
      <c r="S354" s="576" t="s">
        <v>1053</v>
      </c>
      <c r="T354" s="576" t="s">
        <v>1362</v>
      </c>
      <c r="U354" s="345">
        <f t="shared" si="30"/>
        <v>587970.64</v>
      </c>
      <c r="V354" s="345">
        <f t="shared" si="31"/>
        <v>52917.36</v>
      </c>
      <c r="W354" s="346">
        <f t="shared" si="28"/>
        <v>640888</v>
      </c>
      <c r="X354" s="346">
        <v>587970.64</v>
      </c>
      <c r="Y354" s="346">
        <f t="shared" si="29"/>
        <v>4171.78</v>
      </c>
      <c r="Z354" s="347"/>
    </row>
    <row r="355" hidden="1" spans="1:26">
      <c r="A355" s="338" t="s">
        <v>1363</v>
      </c>
      <c r="B355" s="339" t="s">
        <v>355</v>
      </c>
      <c r="C355" s="339" t="s">
        <v>43</v>
      </c>
      <c r="D355" s="340" t="s">
        <v>81</v>
      </c>
      <c r="E355" s="339" t="s">
        <v>374</v>
      </c>
      <c r="F355" s="341" t="s">
        <v>142</v>
      </c>
      <c r="G355" s="340" t="s">
        <v>183</v>
      </c>
      <c r="H355" s="338" t="s">
        <v>361</v>
      </c>
      <c r="I355" s="338" t="s">
        <v>265</v>
      </c>
      <c r="J355" s="342">
        <v>20210011380</v>
      </c>
      <c r="K355" s="343" t="s">
        <v>1360</v>
      </c>
      <c r="L355" s="344">
        <v>639718</v>
      </c>
      <c r="M355" s="340" t="s">
        <v>1364</v>
      </c>
      <c r="N355" s="344">
        <v>140.52</v>
      </c>
      <c r="O355" s="344" t="s">
        <v>142</v>
      </c>
      <c r="P355" s="345">
        <v>140.52</v>
      </c>
      <c r="Q355" s="346" t="s">
        <v>142</v>
      </c>
      <c r="R355" s="347" t="s">
        <v>142</v>
      </c>
      <c r="S355" s="576" t="s">
        <v>1053</v>
      </c>
      <c r="T355" s="576" t="s">
        <v>1365</v>
      </c>
      <c r="U355" s="345">
        <f t="shared" si="30"/>
        <v>586897.25</v>
      </c>
      <c r="V355" s="345">
        <f t="shared" si="31"/>
        <v>52820.75</v>
      </c>
      <c r="W355" s="346">
        <f t="shared" si="28"/>
        <v>639718</v>
      </c>
      <c r="X355" s="346">
        <v>586897.25</v>
      </c>
      <c r="Y355" s="346">
        <f t="shared" si="29"/>
        <v>4176.61</v>
      </c>
      <c r="Z355" s="347"/>
    </row>
    <row r="356" hidden="1" spans="1:26">
      <c r="A356" s="338" t="s">
        <v>1366</v>
      </c>
      <c r="B356" s="339" t="s">
        <v>355</v>
      </c>
      <c r="C356" s="339" t="s">
        <v>43</v>
      </c>
      <c r="D356" s="340" t="s">
        <v>84</v>
      </c>
      <c r="E356" s="339" t="s">
        <v>378</v>
      </c>
      <c r="F356" s="341" t="s">
        <v>142</v>
      </c>
      <c r="G356" s="340" t="s">
        <v>183</v>
      </c>
      <c r="H356" s="338" t="s">
        <v>361</v>
      </c>
      <c r="I356" s="338" t="s">
        <v>265</v>
      </c>
      <c r="J356" s="342">
        <v>20210011540</v>
      </c>
      <c r="K356" s="343" t="s">
        <v>1367</v>
      </c>
      <c r="L356" s="344">
        <v>652150</v>
      </c>
      <c r="M356" s="340" t="s">
        <v>1368</v>
      </c>
      <c r="N356" s="344">
        <v>140.94</v>
      </c>
      <c r="O356" s="344" t="s">
        <v>142</v>
      </c>
      <c r="P356" s="345">
        <v>140.94</v>
      </c>
      <c r="Q356" s="346" t="s">
        <v>142</v>
      </c>
      <c r="R356" s="347" t="s">
        <v>142</v>
      </c>
      <c r="S356" s="576" t="s">
        <v>1053</v>
      </c>
      <c r="T356" s="576" t="s">
        <v>1369</v>
      </c>
      <c r="U356" s="345">
        <f t="shared" si="30"/>
        <v>598302.75</v>
      </c>
      <c r="V356" s="345">
        <f t="shared" si="31"/>
        <v>53847.25</v>
      </c>
      <c r="W356" s="346">
        <f t="shared" si="28"/>
        <v>652150</v>
      </c>
      <c r="X356" s="346">
        <v>598302.75</v>
      </c>
      <c r="Y356" s="346">
        <f t="shared" si="29"/>
        <v>4245.09</v>
      </c>
      <c r="Z356" s="347"/>
    </row>
    <row r="357" hidden="1" spans="1:26">
      <c r="A357" s="338" t="s">
        <v>1370</v>
      </c>
      <c r="B357" s="339" t="s">
        <v>355</v>
      </c>
      <c r="C357" s="339" t="s">
        <v>43</v>
      </c>
      <c r="D357" s="340" t="s">
        <v>84</v>
      </c>
      <c r="E357" s="339" t="s">
        <v>382</v>
      </c>
      <c r="F357" s="341" t="s">
        <v>142</v>
      </c>
      <c r="G357" s="340" t="s">
        <v>183</v>
      </c>
      <c r="H357" s="338" t="s">
        <v>361</v>
      </c>
      <c r="I357" s="338" t="s">
        <v>265</v>
      </c>
      <c r="J357" s="342">
        <v>20210010975</v>
      </c>
      <c r="K357" s="343" t="s">
        <v>1371</v>
      </c>
      <c r="L357" s="344">
        <v>648888</v>
      </c>
      <c r="M357" s="340" t="s">
        <v>1372</v>
      </c>
      <c r="N357" s="344">
        <v>140.52</v>
      </c>
      <c r="O357" s="344" t="s">
        <v>142</v>
      </c>
      <c r="P357" s="345">
        <v>140.52</v>
      </c>
      <c r="Q357" s="346" t="s">
        <v>142</v>
      </c>
      <c r="R357" s="347" t="s">
        <v>142</v>
      </c>
      <c r="S357" s="576" t="s">
        <v>1053</v>
      </c>
      <c r="T357" s="576" t="s">
        <v>1373</v>
      </c>
      <c r="U357" s="345">
        <f t="shared" si="30"/>
        <v>595310.09</v>
      </c>
      <c r="V357" s="345">
        <f t="shared" si="31"/>
        <v>53577.91</v>
      </c>
      <c r="W357" s="346">
        <f t="shared" si="28"/>
        <v>648888</v>
      </c>
      <c r="X357" s="346">
        <v>595310.09</v>
      </c>
      <c r="Y357" s="346">
        <f t="shared" si="29"/>
        <v>4236.48</v>
      </c>
      <c r="Z357" s="347"/>
    </row>
    <row r="358" hidden="1" spans="1:26">
      <c r="A358" s="338" t="s">
        <v>1374</v>
      </c>
      <c r="B358" s="349" t="s">
        <v>355</v>
      </c>
      <c r="C358" s="349" t="s">
        <v>43</v>
      </c>
      <c r="D358" s="350" t="s">
        <v>87</v>
      </c>
      <c r="E358" s="349" t="s">
        <v>386</v>
      </c>
      <c r="F358" s="341" t="s">
        <v>142</v>
      </c>
      <c r="G358" s="340" t="s">
        <v>183</v>
      </c>
      <c r="H358" s="338" t="s">
        <v>361</v>
      </c>
      <c r="I358" s="338" t="s">
        <v>265</v>
      </c>
      <c r="J358" s="351">
        <v>20210012423</v>
      </c>
      <c r="K358" s="352" t="s">
        <v>1375</v>
      </c>
      <c r="L358" s="345">
        <v>650000</v>
      </c>
      <c r="M358" s="350" t="s">
        <v>1376</v>
      </c>
      <c r="N358" s="345">
        <v>140.94</v>
      </c>
      <c r="O358" s="345" t="s">
        <v>142</v>
      </c>
      <c r="P358" s="345">
        <v>140.94</v>
      </c>
      <c r="Q358" s="346" t="s">
        <v>142</v>
      </c>
      <c r="R358" s="347" t="s">
        <v>142</v>
      </c>
      <c r="S358" s="576" t="s">
        <v>1053</v>
      </c>
      <c r="T358" s="576" t="s">
        <v>1377</v>
      </c>
      <c r="U358" s="345">
        <f t="shared" si="30"/>
        <v>596330.28</v>
      </c>
      <c r="V358" s="345">
        <f t="shared" si="31"/>
        <v>53669.73</v>
      </c>
      <c r="W358" s="346">
        <f t="shared" si="28"/>
        <v>650000.01</v>
      </c>
      <c r="X358" s="346">
        <v>596330.28</v>
      </c>
      <c r="Y358" s="346">
        <f t="shared" si="29"/>
        <v>4231.09</v>
      </c>
      <c r="Z358" s="347"/>
    </row>
    <row r="359" hidden="1" spans="1:26">
      <c r="A359" s="338" t="s">
        <v>1378</v>
      </c>
      <c r="B359" s="339" t="s">
        <v>355</v>
      </c>
      <c r="C359" s="339" t="s">
        <v>43</v>
      </c>
      <c r="D359" s="340" t="s">
        <v>87</v>
      </c>
      <c r="E359" s="339" t="s">
        <v>390</v>
      </c>
      <c r="F359" s="341" t="s">
        <v>142</v>
      </c>
      <c r="G359" s="340" t="s">
        <v>183</v>
      </c>
      <c r="H359" s="338" t="s">
        <v>361</v>
      </c>
      <c r="I359" s="338" t="s">
        <v>265</v>
      </c>
      <c r="J359" s="342">
        <v>20210011419</v>
      </c>
      <c r="K359" s="343" t="s">
        <v>1379</v>
      </c>
      <c r="L359" s="344">
        <v>654894</v>
      </c>
      <c r="M359" s="340" t="s">
        <v>1380</v>
      </c>
      <c r="N359" s="344">
        <v>140.52</v>
      </c>
      <c r="O359" s="344" t="s">
        <v>142</v>
      </c>
      <c r="P359" s="345">
        <v>140.52</v>
      </c>
      <c r="Q359" s="346" t="s">
        <v>142</v>
      </c>
      <c r="R359" s="347" t="s">
        <v>142</v>
      </c>
      <c r="S359" s="576" t="s">
        <v>1053</v>
      </c>
      <c r="T359" s="576" t="s">
        <v>1381</v>
      </c>
      <c r="U359" s="345">
        <f t="shared" si="30"/>
        <v>600820.18</v>
      </c>
      <c r="V359" s="345">
        <f t="shared" si="31"/>
        <v>54073.82</v>
      </c>
      <c r="W359" s="346">
        <f t="shared" si="28"/>
        <v>654894</v>
      </c>
      <c r="X359" s="346">
        <v>600820.18</v>
      </c>
      <c r="Y359" s="346">
        <f t="shared" si="29"/>
        <v>4275.69</v>
      </c>
      <c r="Z359" s="347"/>
    </row>
    <row r="360" hidden="1" spans="1:26">
      <c r="A360" s="338" t="s">
        <v>1382</v>
      </c>
      <c r="B360" s="339" t="s">
        <v>355</v>
      </c>
      <c r="C360" s="339" t="s">
        <v>43</v>
      </c>
      <c r="D360" s="340" t="s">
        <v>92</v>
      </c>
      <c r="E360" s="339" t="s">
        <v>394</v>
      </c>
      <c r="F360" s="341" t="s">
        <v>142</v>
      </c>
      <c r="G360" s="340" t="s">
        <v>183</v>
      </c>
      <c r="H360" s="338" t="s">
        <v>361</v>
      </c>
      <c r="I360" s="338" t="s">
        <v>265</v>
      </c>
      <c r="J360" s="342">
        <v>20210012075</v>
      </c>
      <c r="K360" s="343" t="s">
        <v>1383</v>
      </c>
      <c r="L360" s="344">
        <v>664975</v>
      </c>
      <c r="M360" s="340" t="s">
        <v>1384</v>
      </c>
      <c r="N360" s="344">
        <v>140.94</v>
      </c>
      <c r="O360" s="344" t="s">
        <v>142</v>
      </c>
      <c r="P360" s="345">
        <v>140.94</v>
      </c>
      <c r="Q360" s="346" t="s">
        <v>142</v>
      </c>
      <c r="R360" s="347" t="s">
        <v>142</v>
      </c>
      <c r="S360" s="576" t="s">
        <v>1053</v>
      </c>
      <c r="T360" s="576" t="s">
        <v>1385</v>
      </c>
      <c r="U360" s="345">
        <f t="shared" si="30"/>
        <v>610068.81</v>
      </c>
      <c r="V360" s="345">
        <f t="shared" si="31"/>
        <v>54906.19</v>
      </c>
      <c r="W360" s="346">
        <f t="shared" si="28"/>
        <v>664975</v>
      </c>
      <c r="X360" s="346">
        <v>610068.81</v>
      </c>
      <c r="Y360" s="346">
        <f t="shared" si="29"/>
        <v>4328.57</v>
      </c>
      <c r="Z360" s="347"/>
    </row>
    <row r="361" hidden="1" spans="1:26">
      <c r="A361" s="338" t="s">
        <v>1386</v>
      </c>
      <c r="B361" s="339" t="s">
        <v>355</v>
      </c>
      <c r="C361" s="339" t="s">
        <v>43</v>
      </c>
      <c r="D361" s="340" t="s">
        <v>92</v>
      </c>
      <c r="E361" s="339" t="s">
        <v>398</v>
      </c>
      <c r="F361" s="341" t="s">
        <v>142</v>
      </c>
      <c r="G361" s="340" t="s">
        <v>183</v>
      </c>
      <c r="H361" s="338" t="s">
        <v>361</v>
      </c>
      <c r="I361" s="338" t="s">
        <v>265</v>
      </c>
      <c r="J361" s="342">
        <v>20210011986</v>
      </c>
      <c r="K361" s="343" t="s">
        <v>1036</v>
      </c>
      <c r="L361" s="344">
        <v>663747</v>
      </c>
      <c r="M361" s="340" t="s">
        <v>1387</v>
      </c>
      <c r="N361" s="344">
        <v>140.52</v>
      </c>
      <c r="O361" s="344" t="s">
        <v>142</v>
      </c>
      <c r="P361" s="345">
        <v>140.52</v>
      </c>
      <c r="Q361" s="346" t="s">
        <v>142</v>
      </c>
      <c r="R361" s="347" t="s">
        <v>142</v>
      </c>
      <c r="S361" s="576" t="s">
        <v>1053</v>
      </c>
      <c r="T361" s="576" t="s">
        <v>1388</v>
      </c>
      <c r="U361" s="345">
        <f t="shared" si="30"/>
        <v>608942.2</v>
      </c>
      <c r="V361" s="345">
        <f t="shared" si="31"/>
        <v>54804.8</v>
      </c>
      <c r="W361" s="346">
        <f t="shared" si="28"/>
        <v>663747</v>
      </c>
      <c r="X361" s="346">
        <v>608942.2</v>
      </c>
      <c r="Y361" s="346">
        <f t="shared" si="29"/>
        <v>4333.49</v>
      </c>
      <c r="Z361" s="347"/>
    </row>
    <row r="362" hidden="1" spans="1:26">
      <c r="A362" s="338" t="s">
        <v>1389</v>
      </c>
      <c r="B362" s="339" t="s">
        <v>355</v>
      </c>
      <c r="C362" s="339" t="s">
        <v>43</v>
      </c>
      <c r="D362" s="340" t="s">
        <v>95</v>
      </c>
      <c r="E362" s="339" t="s">
        <v>402</v>
      </c>
      <c r="F362" s="341" t="s">
        <v>142</v>
      </c>
      <c r="G362" s="340" t="s">
        <v>183</v>
      </c>
      <c r="H362" s="338" t="s">
        <v>361</v>
      </c>
      <c r="I362" s="338" t="s">
        <v>265</v>
      </c>
      <c r="J362" s="342">
        <v>20210010367</v>
      </c>
      <c r="K362" s="343" t="s">
        <v>1390</v>
      </c>
      <c r="L362" s="344">
        <v>672586</v>
      </c>
      <c r="M362" s="340" t="s">
        <v>1391</v>
      </c>
      <c r="N362" s="344">
        <v>140.94</v>
      </c>
      <c r="O362" s="344" t="s">
        <v>142</v>
      </c>
      <c r="P362" s="345">
        <v>140.94</v>
      </c>
      <c r="Q362" s="346" t="s">
        <v>142</v>
      </c>
      <c r="R362" s="347" t="s">
        <v>142</v>
      </c>
      <c r="S362" s="576" t="s">
        <v>1053</v>
      </c>
      <c r="T362" s="576" t="s">
        <v>1392</v>
      </c>
      <c r="U362" s="345">
        <f t="shared" si="30"/>
        <v>617051.38</v>
      </c>
      <c r="V362" s="345">
        <f t="shared" si="31"/>
        <v>55534.62</v>
      </c>
      <c r="W362" s="346">
        <f t="shared" si="28"/>
        <v>672586</v>
      </c>
      <c r="X362" s="346">
        <v>617051.38</v>
      </c>
      <c r="Y362" s="346">
        <f t="shared" si="29"/>
        <v>4378.11</v>
      </c>
      <c r="Z362" s="347"/>
    </row>
    <row r="363" hidden="1" spans="1:26">
      <c r="A363" s="338" t="s">
        <v>1393</v>
      </c>
      <c r="B363" s="339" t="s">
        <v>355</v>
      </c>
      <c r="C363" s="339" t="s">
        <v>43</v>
      </c>
      <c r="D363" s="340" t="s">
        <v>95</v>
      </c>
      <c r="E363" s="339" t="s">
        <v>406</v>
      </c>
      <c r="F363" s="341" t="s">
        <v>142</v>
      </c>
      <c r="G363" s="340" t="s">
        <v>183</v>
      </c>
      <c r="H363" s="338" t="s">
        <v>361</v>
      </c>
      <c r="I363" s="338" t="s">
        <v>265</v>
      </c>
      <c r="J363" s="342">
        <v>20210009150</v>
      </c>
      <c r="K363" s="343" t="s">
        <v>1394</v>
      </c>
      <c r="L363" s="344">
        <v>671335</v>
      </c>
      <c r="M363" s="340" t="s">
        <v>1395</v>
      </c>
      <c r="N363" s="344">
        <v>140.52</v>
      </c>
      <c r="O363" s="344" t="s">
        <v>142</v>
      </c>
      <c r="P363" s="345">
        <v>140.52</v>
      </c>
      <c r="Q363" s="346" t="s">
        <v>142</v>
      </c>
      <c r="R363" s="347" t="s">
        <v>142</v>
      </c>
      <c r="S363" s="576" t="s">
        <v>1053</v>
      </c>
      <c r="T363" s="576" t="s">
        <v>1396</v>
      </c>
      <c r="U363" s="345">
        <f t="shared" si="30"/>
        <v>615903.67</v>
      </c>
      <c r="V363" s="345">
        <f t="shared" si="31"/>
        <v>55431.33</v>
      </c>
      <c r="W363" s="346">
        <f t="shared" si="28"/>
        <v>671335</v>
      </c>
      <c r="X363" s="346">
        <v>615903.67</v>
      </c>
      <c r="Y363" s="346">
        <f t="shared" si="29"/>
        <v>4383.03</v>
      </c>
      <c r="Z363" s="347"/>
    </row>
    <row r="364" hidden="1" spans="1:26">
      <c r="A364" s="338" t="s">
        <v>1397</v>
      </c>
      <c r="B364" s="339" t="s">
        <v>355</v>
      </c>
      <c r="C364" s="339" t="s">
        <v>43</v>
      </c>
      <c r="D364" s="340" t="s">
        <v>98</v>
      </c>
      <c r="E364" s="339" t="s">
        <v>410</v>
      </c>
      <c r="F364" s="341" t="s">
        <v>142</v>
      </c>
      <c r="G364" s="340" t="s">
        <v>183</v>
      </c>
      <c r="H364" s="338" t="s">
        <v>361</v>
      </c>
      <c r="I364" s="338" t="s">
        <v>265</v>
      </c>
      <c r="J364" s="342">
        <v>20210010839</v>
      </c>
      <c r="K364" s="343" t="s">
        <v>1398</v>
      </c>
      <c r="L364" s="344">
        <v>678646</v>
      </c>
      <c r="M364" s="340" t="s">
        <v>1399</v>
      </c>
      <c r="N364" s="344">
        <v>140.94</v>
      </c>
      <c r="O364" s="344" t="s">
        <v>142</v>
      </c>
      <c r="P364" s="345">
        <v>140.94</v>
      </c>
      <c r="Q364" s="346" t="s">
        <v>142</v>
      </c>
      <c r="R364" s="347" t="s">
        <v>142</v>
      </c>
      <c r="S364" s="576" t="s">
        <v>1053</v>
      </c>
      <c r="T364" s="576" t="s">
        <v>1400</v>
      </c>
      <c r="U364" s="345">
        <f t="shared" si="30"/>
        <v>622611.01</v>
      </c>
      <c r="V364" s="345">
        <f t="shared" si="31"/>
        <v>56034.99</v>
      </c>
      <c r="W364" s="346">
        <f t="shared" si="28"/>
        <v>678646</v>
      </c>
      <c r="X364" s="346">
        <v>622611.01</v>
      </c>
      <c r="Y364" s="346">
        <f t="shared" si="29"/>
        <v>4417.56</v>
      </c>
      <c r="Z364" s="347"/>
    </row>
    <row r="365" hidden="1" spans="1:26">
      <c r="A365" s="338" t="s">
        <v>1401</v>
      </c>
      <c r="B365" s="339" t="s">
        <v>355</v>
      </c>
      <c r="C365" s="339" t="s">
        <v>43</v>
      </c>
      <c r="D365" s="340" t="s">
        <v>98</v>
      </c>
      <c r="E365" s="339" t="s">
        <v>414</v>
      </c>
      <c r="F365" s="341" t="s">
        <v>142</v>
      </c>
      <c r="G365" s="340" t="s">
        <v>183</v>
      </c>
      <c r="H365" s="338" t="s">
        <v>361</v>
      </c>
      <c r="I365" s="338" t="s">
        <v>265</v>
      </c>
      <c r="J365" s="342">
        <v>20210009724</v>
      </c>
      <c r="K365" s="343" t="s">
        <v>1402</v>
      </c>
      <c r="L365" s="344">
        <v>677378</v>
      </c>
      <c r="M365" s="340" t="s">
        <v>1403</v>
      </c>
      <c r="N365" s="344">
        <v>140.52</v>
      </c>
      <c r="O365" s="344" t="s">
        <v>142</v>
      </c>
      <c r="P365" s="345">
        <v>140.52</v>
      </c>
      <c r="Q365" s="346" t="s">
        <v>142</v>
      </c>
      <c r="R365" s="347" t="s">
        <v>142</v>
      </c>
      <c r="S365" s="576" t="s">
        <v>1053</v>
      </c>
      <c r="T365" s="576" t="s">
        <v>1404</v>
      </c>
      <c r="U365" s="345">
        <f t="shared" si="30"/>
        <v>621447.71</v>
      </c>
      <c r="V365" s="345">
        <f t="shared" si="31"/>
        <v>55930.29</v>
      </c>
      <c r="W365" s="346">
        <f t="shared" si="28"/>
        <v>677378</v>
      </c>
      <c r="X365" s="346">
        <v>621447.71</v>
      </c>
      <c r="Y365" s="346">
        <f t="shared" si="29"/>
        <v>4422.49</v>
      </c>
      <c r="Z365" s="347"/>
    </row>
    <row r="366" hidden="1" spans="1:26">
      <c r="A366" s="338" t="s">
        <v>1405</v>
      </c>
      <c r="B366" s="339" t="s">
        <v>355</v>
      </c>
      <c r="C366" s="339" t="s">
        <v>43</v>
      </c>
      <c r="D366" s="340" t="s">
        <v>101</v>
      </c>
      <c r="E366" s="339" t="s">
        <v>418</v>
      </c>
      <c r="F366" s="341" t="s">
        <v>142</v>
      </c>
      <c r="G366" s="340" t="s">
        <v>183</v>
      </c>
      <c r="H366" s="338" t="s">
        <v>361</v>
      </c>
      <c r="I366" s="338" t="s">
        <v>265</v>
      </c>
      <c r="J366" s="342">
        <v>20230000760</v>
      </c>
      <c r="K366" s="343" t="s">
        <v>1406</v>
      </c>
      <c r="L366" s="344">
        <v>688794</v>
      </c>
      <c r="M366" s="340" t="s">
        <v>1407</v>
      </c>
      <c r="N366" s="344">
        <v>140.94</v>
      </c>
      <c r="O366" s="344" t="s">
        <v>142</v>
      </c>
      <c r="P366" s="345">
        <v>140.94</v>
      </c>
      <c r="Q366" s="346" t="s">
        <v>142</v>
      </c>
      <c r="R366" s="347" t="s">
        <v>142</v>
      </c>
      <c r="S366" s="576" t="s">
        <v>1053</v>
      </c>
      <c r="T366" s="576" t="s">
        <v>1408</v>
      </c>
      <c r="U366" s="345">
        <f t="shared" si="30"/>
        <v>631921.1</v>
      </c>
      <c r="V366" s="345">
        <f t="shared" si="31"/>
        <v>56872.9</v>
      </c>
      <c r="W366" s="346">
        <f t="shared" si="28"/>
        <v>688794</v>
      </c>
      <c r="X366" s="346">
        <v>631921.1</v>
      </c>
      <c r="Y366" s="346">
        <f t="shared" si="29"/>
        <v>4483.62</v>
      </c>
      <c r="Z366" s="347"/>
    </row>
    <row r="367" hidden="1" spans="1:26">
      <c r="A367" s="338" t="s">
        <v>1409</v>
      </c>
      <c r="B367" s="339" t="s">
        <v>355</v>
      </c>
      <c r="C367" s="339" t="s">
        <v>43</v>
      </c>
      <c r="D367" s="340" t="s">
        <v>101</v>
      </c>
      <c r="E367" s="339" t="s">
        <v>422</v>
      </c>
      <c r="F367" s="341" t="s">
        <v>142</v>
      </c>
      <c r="G367" s="340" t="s">
        <v>183</v>
      </c>
      <c r="H367" s="338" t="s">
        <v>361</v>
      </c>
      <c r="I367" s="338" t="s">
        <v>265</v>
      </c>
      <c r="J367" s="342">
        <v>20230003867</v>
      </c>
      <c r="K367" s="343" t="s">
        <v>1410</v>
      </c>
      <c r="L367" s="344">
        <v>680610</v>
      </c>
      <c r="M367" s="340" t="s">
        <v>1411</v>
      </c>
      <c r="N367" s="344">
        <v>140.52</v>
      </c>
      <c r="O367" s="344" t="s">
        <v>142</v>
      </c>
      <c r="P367" s="345">
        <v>140.52</v>
      </c>
      <c r="Q367" s="346" t="s">
        <v>142</v>
      </c>
      <c r="R367" s="347" t="s">
        <v>142</v>
      </c>
      <c r="S367" s="576" t="s">
        <v>1053</v>
      </c>
      <c r="T367" s="576" t="s">
        <v>1412</v>
      </c>
      <c r="U367" s="345">
        <f t="shared" si="30"/>
        <v>624412.84</v>
      </c>
      <c r="V367" s="345">
        <f t="shared" si="31"/>
        <v>56197.16</v>
      </c>
      <c r="W367" s="346">
        <f t="shared" si="28"/>
        <v>680610</v>
      </c>
      <c r="X367" s="346">
        <v>624412.84</v>
      </c>
      <c r="Y367" s="346">
        <f t="shared" si="29"/>
        <v>4443.59</v>
      </c>
      <c r="Z367" s="347"/>
    </row>
    <row r="368" hidden="1" spans="1:26">
      <c r="A368" s="338" t="s">
        <v>1413</v>
      </c>
      <c r="B368" s="339" t="s">
        <v>355</v>
      </c>
      <c r="C368" s="339" t="s">
        <v>43</v>
      </c>
      <c r="D368" s="340" t="s">
        <v>104</v>
      </c>
      <c r="E368" s="339" t="s">
        <v>426</v>
      </c>
      <c r="F368" s="341" t="s">
        <v>142</v>
      </c>
      <c r="G368" s="340" t="s">
        <v>183</v>
      </c>
      <c r="H368" s="338" t="s">
        <v>361</v>
      </c>
      <c r="I368" s="338" t="s">
        <v>265</v>
      </c>
      <c r="J368" s="342">
        <v>20210011474</v>
      </c>
      <c r="K368" s="343" t="s">
        <v>1414</v>
      </c>
      <c r="L368" s="344">
        <v>690000</v>
      </c>
      <c r="M368" s="340" t="s">
        <v>1415</v>
      </c>
      <c r="N368" s="344">
        <v>140.94</v>
      </c>
      <c r="O368" s="344" t="s">
        <v>142</v>
      </c>
      <c r="P368" s="345">
        <v>140.94</v>
      </c>
      <c r="Q368" s="346" t="s">
        <v>142</v>
      </c>
      <c r="R368" s="347" t="s">
        <v>142</v>
      </c>
      <c r="S368" s="576" t="s">
        <v>1053</v>
      </c>
      <c r="T368" s="576" t="s">
        <v>1416</v>
      </c>
      <c r="U368" s="345">
        <f t="shared" si="30"/>
        <v>633027.52</v>
      </c>
      <c r="V368" s="345">
        <f t="shared" si="31"/>
        <v>56972.48</v>
      </c>
      <c r="W368" s="346">
        <f t="shared" si="28"/>
        <v>690000</v>
      </c>
      <c r="X368" s="346">
        <v>633027.52</v>
      </c>
      <c r="Y368" s="346">
        <f t="shared" si="29"/>
        <v>4491.47</v>
      </c>
      <c r="Z368" s="347"/>
    </row>
    <row r="369" hidden="1" spans="1:26">
      <c r="A369" s="338" t="s">
        <v>1417</v>
      </c>
      <c r="B369" s="339" t="s">
        <v>355</v>
      </c>
      <c r="C369" s="339" t="s">
        <v>43</v>
      </c>
      <c r="D369" s="340" t="s">
        <v>104</v>
      </c>
      <c r="E369" s="339" t="s">
        <v>430</v>
      </c>
      <c r="F369" s="341" t="s">
        <v>142</v>
      </c>
      <c r="G369" s="340" t="s">
        <v>183</v>
      </c>
      <c r="H369" s="338" t="s">
        <v>361</v>
      </c>
      <c r="I369" s="338" t="s">
        <v>265</v>
      </c>
      <c r="J369" s="342">
        <v>20210011986</v>
      </c>
      <c r="K369" s="343" t="s">
        <v>1356</v>
      </c>
      <c r="L369" s="344">
        <v>685106</v>
      </c>
      <c r="M369" s="340" t="s">
        <v>1418</v>
      </c>
      <c r="N369" s="344">
        <v>140.52</v>
      </c>
      <c r="O369" s="344" t="s">
        <v>142</v>
      </c>
      <c r="P369" s="345">
        <v>140.52</v>
      </c>
      <c r="Q369" s="346" t="s">
        <v>142</v>
      </c>
      <c r="R369" s="347" t="s">
        <v>142</v>
      </c>
      <c r="S369" s="576" t="s">
        <v>1053</v>
      </c>
      <c r="T369" s="576" t="s">
        <v>1419</v>
      </c>
      <c r="U369" s="345">
        <f t="shared" si="30"/>
        <v>628537.61</v>
      </c>
      <c r="V369" s="345">
        <f t="shared" si="31"/>
        <v>56568.38</v>
      </c>
      <c r="W369" s="346">
        <f t="shared" si="28"/>
        <v>685105.99</v>
      </c>
      <c r="X369" s="346">
        <v>628537.61</v>
      </c>
      <c r="Y369" s="346">
        <f t="shared" si="29"/>
        <v>4472.94</v>
      </c>
      <c r="Z369" s="347"/>
    </row>
    <row r="370" hidden="1" spans="1:26">
      <c r="A370" s="338" t="s">
        <v>1420</v>
      </c>
      <c r="B370" s="339" t="s">
        <v>355</v>
      </c>
      <c r="C370" s="339" t="s">
        <v>81</v>
      </c>
      <c r="D370" s="340" t="s">
        <v>43</v>
      </c>
      <c r="E370" s="339" t="s">
        <v>360</v>
      </c>
      <c r="F370" s="341" t="s">
        <v>142</v>
      </c>
      <c r="G370" s="340" t="s">
        <v>183</v>
      </c>
      <c r="H370" s="338" t="s">
        <v>361</v>
      </c>
      <c r="I370" s="338" t="s">
        <v>265</v>
      </c>
      <c r="J370" s="342">
        <v>20220002385</v>
      </c>
      <c r="K370" s="343" t="s">
        <v>1326</v>
      </c>
      <c r="L370" s="344">
        <v>766864</v>
      </c>
      <c r="M370" s="340" t="s">
        <v>1421</v>
      </c>
      <c r="N370" s="344">
        <v>124.51</v>
      </c>
      <c r="O370" s="344" t="s">
        <v>142</v>
      </c>
      <c r="P370" s="345">
        <v>124.51</v>
      </c>
      <c r="Q370" s="346" t="s">
        <v>142</v>
      </c>
      <c r="R370" s="347" t="s">
        <v>142</v>
      </c>
      <c r="S370" s="576" t="s">
        <v>1053</v>
      </c>
      <c r="T370" s="576" t="s">
        <v>1422</v>
      </c>
      <c r="U370" s="345">
        <f t="shared" si="30"/>
        <v>703544.95</v>
      </c>
      <c r="V370" s="345">
        <f t="shared" si="31"/>
        <v>63319.05</v>
      </c>
      <c r="W370" s="346">
        <f t="shared" si="28"/>
        <v>766864</v>
      </c>
      <c r="X370" s="346">
        <v>703544.95</v>
      </c>
      <c r="Y370" s="346">
        <f t="shared" si="29"/>
        <v>5650.51</v>
      </c>
      <c r="Z370" s="347"/>
    </row>
    <row r="371" hidden="1" spans="1:26">
      <c r="A371" s="338" t="s">
        <v>1423</v>
      </c>
      <c r="B371" s="339" t="s">
        <v>355</v>
      </c>
      <c r="C371" s="339" t="s">
        <v>81</v>
      </c>
      <c r="D371" s="340" t="s">
        <v>43</v>
      </c>
      <c r="E371" s="339" t="s">
        <v>366</v>
      </c>
      <c r="F371" s="341" t="s">
        <v>142</v>
      </c>
      <c r="G371" s="340" t="s">
        <v>183</v>
      </c>
      <c r="H371" s="338" t="s">
        <v>361</v>
      </c>
      <c r="I371" s="338" t="s">
        <v>265</v>
      </c>
      <c r="J371" s="342">
        <v>20210010495</v>
      </c>
      <c r="K371" s="343" t="s">
        <v>1424</v>
      </c>
      <c r="L371" s="344">
        <v>769424</v>
      </c>
      <c r="M371" s="340" t="s">
        <v>1425</v>
      </c>
      <c r="N371" s="344">
        <v>124.91</v>
      </c>
      <c r="O371" s="344" t="s">
        <v>142</v>
      </c>
      <c r="P371" s="345">
        <v>124.91</v>
      </c>
      <c r="Q371" s="346" t="s">
        <v>142</v>
      </c>
      <c r="R371" s="347" t="s">
        <v>142</v>
      </c>
      <c r="S371" s="576" t="s">
        <v>1053</v>
      </c>
      <c r="T371" s="576" t="s">
        <v>1426</v>
      </c>
      <c r="U371" s="345">
        <f t="shared" si="30"/>
        <v>705893.58</v>
      </c>
      <c r="V371" s="345">
        <f t="shared" si="31"/>
        <v>63530.42</v>
      </c>
      <c r="W371" s="346">
        <f t="shared" si="28"/>
        <v>769424</v>
      </c>
      <c r="X371" s="346">
        <v>705893.58</v>
      </c>
      <c r="Y371" s="346">
        <f t="shared" si="29"/>
        <v>5651.22</v>
      </c>
      <c r="Z371" s="347"/>
    </row>
    <row r="372" hidden="1" spans="1:26">
      <c r="A372" s="338" t="s">
        <v>1427</v>
      </c>
      <c r="B372" s="339" t="s">
        <v>355</v>
      </c>
      <c r="C372" s="339" t="s">
        <v>81</v>
      </c>
      <c r="D372" s="340" t="s">
        <v>107</v>
      </c>
      <c r="E372" s="339" t="s">
        <v>434</v>
      </c>
      <c r="F372" s="341" t="s">
        <v>142</v>
      </c>
      <c r="G372" s="340" t="s">
        <v>183</v>
      </c>
      <c r="H372" s="338" t="s">
        <v>361</v>
      </c>
      <c r="I372" s="338" t="s">
        <v>265</v>
      </c>
      <c r="J372" s="342">
        <v>20210012451</v>
      </c>
      <c r="K372" s="343" t="s">
        <v>1428</v>
      </c>
      <c r="L372" s="344">
        <v>613000</v>
      </c>
      <c r="M372" s="340" t="s">
        <v>1429</v>
      </c>
      <c r="N372" s="344">
        <v>124.51</v>
      </c>
      <c r="O372" s="344" t="s">
        <v>142</v>
      </c>
      <c r="P372" s="345">
        <v>124.51</v>
      </c>
      <c r="Q372" s="346" t="s">
        <v>142</v>
      </c>
      <c r="R372" s="347" t="s">
        <v>142</v>
      </c>
      <c r="S372" s="576" t="s">
        <v>1053</v>
      </c>
      <c r="T372" s="577" t="s">
        <v>1430</v>
      </c>
      <c r="U372" s="345">
        <f t="shared" si="30"/>
        <v>562385.32</v>
      </c>
      <c r="V372" s="345">
        <f t="shared" si="31"/>
        <v>50614.68</v>
      </c>
      <c r="W372" s="346">
        <f t="shared" si="28"/>
        <v>613000</v>
      </c>
      <c r="X372" s="346">
        <v>562385.32</v>
      </c>
      <c r="Y372" s="346">
        <f t="shared" si="29"/>
        <v>4516.79</v>
      </c>
      <c r="Z372" s="347"/>
    </row>
    <row r="373" hidden="1" spans="1:26">
      <c r="A373" s="338" t="s">
        <v>1431</v>
      </c>
      <c r="B373" s="339" t="s">
        <v>355</v>
      </c>
      <c r="C373" s="339" t="s">
        <v>81</v>
      </c>
      <c r="D373" s="340" t="s">
        <v>107</v>
      </c>
      <c r="E373" s="339" t="s">
        <v>438</v>
      </c>
      <c r="F373" s="341" t="s">
        <v>142</v>
      </c>
      <c r="G373" s="340" t="s">
        <v>183</v>
      </c>
      <c r="H373" s="338" t="s">
        <v>361</v>
      </c>
      <c r="I373" s="338" t="s">
        <v>265</v>
      </c>
      <c r="J373" s="342">
        <v>20210009812</v>
      </c>
      <c r="K373" s="343" t="s">
        <v>1432</v>
      </c>
      <c r="L373" s="344">
        <v>613125</v>
      </c>
      <c r="M373" s="340" t="s">
        <v>1433</v>
      </c>
      <c r="N373" s="344">
        <v>125</v>
      </c>
      <c r="O373" s="344" t="s">
        <v>142</v>
      </c>
      <c r="P373" s="345">
        <v>125</v>
      </c>
      <c r="Q373" s="346" t="s">
        <v>142</v>
      </c>
      <c r="R373" s="347" t="s">
        <v>142</v>
      </c>
      <c r="S373" s="576" t="s">
        <v>1053</v>
      </c>
      <c r="T373" s="577" t="s">
        <v>1434</v>
      </c>
      <c r="U373" s="345">
        <f t="shared" si="30"/>
        <v>562500</v>
      </c>
      <c r="V373" s="345">
        <f t="shared" si="31"/>
        <v>50625</v>
      </c>
      <c r="W373" s="346">
        <f t="shared" si="28"/>
        <v>613125</v>
      </c>
      <c r="X373" s="346">
        <v>562500</v>
      </c>
      <c r="Y373" s="346">
        <f t="shared" si="29"/>
        <v>4500</v>
      </c>
      <c r="Z373" s="347"/>
    </row>
    <row r="374" hidden="1" spans="1:26">
      <c r="A374" s="338" t="s">
        <v>1435</v>
      </c>
      <c r="B374" s="339" t="s">
        <v>355</v>
      </c>
      <c r="C374" s="339" t="s">
        <v>81</v>
      </c>
      <c r="D374" s="340" t="s">
        <v>284</v>
      </c>
      <c r="E374" s="339" t="s">
        <v>442</v>
      </c>
      <c r="F374" s="341" t="s">
        <v>142</v>
      </c>
      <c r="G374" s="340" t="s">
        <v>183</v>
      </c>
      <c r="H374" s="338" t="s">
        <v>361</v>
      </c>
      <c r="I374" s="338" t="s">
        <v>265</v>
      </c>
      <c r="J374" s="342">
        <v>20210012983</v>
      </c>
      <c r="K374" s="343" t="s">
        <v>1152</v>
      </c>
      <c r="L374" s="344">
        <v>580000</v>
      </c>
      <c r="M374" s="340" t="s">
        <v>1436</v>
      </c>
      <c r="N374" s="344">
        <v>124.51</v>
      </c>
      <c r="O374" s="344" t="s">
        <v>142</v>
      </c>
      <c r="P374" s="345">
        <v>124.51</v>
      </c>
      <c r="Q374" s="346" t="s">
        <v>142</v>
      </c>
      <c r="R374" s="347" t="s">
        <v>142</v>
      </c>
      <c r="S374" s="576" t="s">
        <v>1053</v>
      </c>
      <c r="T374" s="577" t="s">
        <v>1437</v>
      </c>
      <c r="U374" s="345">
        <f t="shared" si="30"/>
        <v>532110.09</v>
      </c>
      <c r="V374" s="345">
        <f t="shared" si="31"/>
        <v>47889.91</v>
      </c>
      <c r="W374" s="346">
        <f t="shared" si="28"/>
        <v>580000</v>
      </c>
      <c r="X374" s="346">
        <v>532110.09</v>
      </c>
      <c r="Y374" s="346">
        <f t="shared" si="29"/>
        <v>4273.63</v>
      </c>
      <c r="Z374" s="347"/>
    </row>
    <row r="375" hidden="1" spans="1:26">
      <c r="A375" s="338" t="s">
        <v>1438</v>
      </c>
      <c r="B375" s="339" t="s">
        <v>355</v>
      </c>
      <c r="C375" s="339" t="s">
        <v>81</v>
      </c>
      <c r="D375" s="340" t="s">
        <v>284</v>
      </c>
      <c r="E375" s="339" t="s">
        <v>446</v>
      </c>
      <c r="F375" s="341" t="s">
        <v>142</v>
      </c>
      <c r="G375" s="340" t="s">
        <v>183</v>
      </c>
      <c r="H375" s="338" t="s">
        <v>361</v>
      </c>
      <c r="I375" s="338" t="s">
        <v>265</v>
      </c>
      <c r="J375" s="342">
        <v>20210011709</v>
      </c>
      <c r="K375" s="343" t="s">
        <v>1439</v>
      </c>
      <c r="L375" s="344">
        <v>582888</v>
      </c>
      <c r="M375" s="340" t="s">
        <v>1440</v>
      </c>
      <c r="N375" s="344">
        <v>125</v>
      </c>
      <c r="O375" s="344" t="s">
        <v>142</v>
      </c>
      <c r="P375" s="345">
        <v>125</v>
      </c>
      <c r="Q375" s="346" t="s">
        <v>142</v>
      </c>
      <c r="R375" s="347" t="s">
        <v>142</v>
      </c>
      <c r="S375" s="576" t="s">
        <v>1053</v>
      </c>
      <c r="T375" s="577" t="s">
        <v>1441</v>
      </c>
      <c r="U375" s="345">
        <f t="shared" si="30"/>
        <v>534759.63</v>
      </c>
      <c r="V375" s="345">
        <f t="shared" si="31"/>
        <v>48128.37</v>
      </c>
      <c r="W375" s="346">
        <f t="shared" si="28"/>
        <v>582888</v>
      </c>
      <c r="X375" s="346">
        <v>534759.63</v>
      </c>
      <c r="Y375" s="346">
        <f t="shared" si="29"/>
        <v>4278.08</v>
      </c>
      <c r="Z375" s="347"/>
    </row>
    <row r="376" hidden="1" spans="1:26">
      <c r="A376" s="338" t="s">
        <v>1442</v>
      </c>
      <c r="B376" s="339" t="s">
        <v>355</v>
      </c>
      <c r="C376" s="339" t="s">
        <v>81</v>
      </c>
      <c r="D376" s="340" t="s">
        <v>81</v>
      </c>
      <c r="E376" s="339" t="s">
        <v>370</v>
      </c>
      <c r="F376" s="341" t="s">
        <v>142</v>
      </c>
      <c r="G376" s="340" t="s">
        <v>183</v>
      </c>
      <c r="H376" s="338" t="s">
        <v>361</v>
      </c>
      <c r="I376" s="338" t="s">
        <v>265</v>
      </c>
      <c r="J376" s="342">
        <v>20220002923</v>
      </c>
      <c r="K376" s="343" t="s">
        <v>1200</v>
      </c>
      <c r="L376" s="344">
        <v>567648</v>
      </c>
      <c r="M376" s="340" t="s">
        <v>1443</v>
      </c>
      <c r="N376" s="344">
        <v>124.51</v>
      </c>
      <c r="O376" s="344" t="s">
        <v>142</v>
      </c>
      <c r="P376" s="345">
        <v>124.51</v>
      </c>
      <c r="Q376" s="346" t="s">
        <v>142</v>
      </c>
      <c r="R376" s="347" t="s">
        <v>142</v>
      </c>
      <c r="S376" s="576" t="s">
        <v>1053</v>
      </c>
      <c r="T376" s="576" t="s">
        <v>1444</v>
      </c>
      <c r="U376" s="345">
        <f t="shared" si="30"/>
        <v>520777.98</v>
      </c>
      <c r="V376" s="345">
        <f t="shared" si="31"/>
        <v>46870.02</v>
      </c>
      <c r="W376" s="346">
        <f t="shared" si="28"/>
        <v>567648</v>
      </c>
      <c r="X376" s="346">
        <v>520777.98</v>
      </c>
      <c r="Y376" s="346">
        <f t="shared" si="29"/>
        <v>4182.62</v>
      </c>
      <c r="Z376" s="347"/>
    </row>
    <row r="377" hidden="1" spans="1:26">
      <c r="A377" s="338" t="s">
        <v>1445</v>
      </c>
      <c r="B377" s="339" t="s">
        <v>355</v>
      </c>
      <c r="C377" s="339" t="s">
        <v>81</v>
      </c>
      <c r="D377" s="340" t="s">
        <v>81</v>
      </c>
      <c r="E377" s="339" t="s">
        <v>374</v>
      </c>
      <c r="F377" s="341" t="s">
        <v>142</v>
      </c>
      <c r="G377" s="340" t="s">
        <v>183</v>
      </c>
      <c r="H377" s="338" t="s">
        <v>361</v>
      </c>
      <c r="I377" s="338" t="s">
        <v>265</v>
      </c>
      <c r="J377" s="342">
        <v>20220001173</v>
      </c>
      <c r="K377" s="343" t="s">
        <v>1159</v>
      </c>
      <c r="L377" s="344">
        <v>569568</v>
      </c>
      <c r="M377" s="340" t="s">
        <v>1446</v>
      </c>
      <c r="N377" s="344">
        <v>124.91</v>
      </c>
      <c r="O377" s="344" t="s">
        <v>142</v>
      </c>
      <c r="P377" s="345">
        <v>124.91</v>
      </c>
      <c r="Q377" s="346" t="s">
        <v>142</v>
      </c>
      <c r="R377" s="347" t="s">
        <v>142</v>
      </c>
      <c r="S377" s="576" t="s">
        <v>1053</v>
      </c>
      <c r="T377" s="576" t="s">
        <v>1447</v>
      </c>
      <c r="U377" s="345">
        <f t="shared" si="30"/>
        <v>522539.45</v>
      </c>
      <c r="V377" s="345">
        <f t="shared" si="31"/>
        <v>47028.55</v>
      </c>
      <c r="W377" s="346">
        <f t="shared" si="28"/>
        <v>569568</v>
      </c>
      <c r="X377" s="346">
        <v>522539.45</v>
      </c>
      <c r="Y377" s="346">
        <f t="shared" si="29"/>
        <v>4183.33</v>
      </c>
      <c r="Z377" s="347"/>
    </row>
    <row r="378" hidden="1" spans="1:26">
      <c r="A378" s="338" t="s">
        <v>1448</v>
      </c>
      <c r="B378" s="339" t="s">
        <v>355</v>
      </c>
      <c r="C378" s="339" t="s">
        <v>81</v>
      </c>
      <c r="D378" s="340" t="s">
        <v>84</v>
      </c>
      <c r="E378" s="339" t="s">
        <v>378</v>
      </c>
      <c r="F378" s="341" t="s">
        <v>142</v>
      </c>
      <c r="G378" s="340" t="s">
        <v>183</v>
      </c>
      <c r="H378" s="338" t="s">
        <v>361</v>
      </c>
      <c r="I378" s="338" t="s">
        <v>265</v>
      </c>
      <c r="J378" s="342">
        <v>20210011556</v>
      </c>
      <c r="K378" s="343" t="s">
        <v>1228</v>
      </c>
      <c r="L378" s="344">
        <v>575492</v>
      </c>
      <c r="M378" s="340" t="s">
        <v>1449</v>
      </c>
      <c r="N378" s="344">
        <v>124.51</v>
      </c>
      <c r="O378" s="344" t="s">
        <v>142</v>
      </c>
      <c r="P378" s="345">
        <v>124.51</v>
      </c>
      <c r="Q378" s="346" t="s">
        <v>142</v>
      </c>
      <c r="R378" s="347" t="s">
        <v>142</v>
      </c>
      <c r="S378" s="576" t="s">
        <v>1053</v>
      </c>
      <c r="T378" s="576" t="s">
        <v>1450</v>
      </c>
      <c r="U378" s="345">
        <f t="shared" si="30"/>
        <v>527974.31</v>
      </c>
      <c r="V378" s="345">
        <f t="shared" si="31"/>
        <v>47517.69</v>
      </c>
      <c r="W378" s="346">
        <f t="shared" si="28"/>
        <v>575492</v>
      </c>
      <c r="X378" s="346">
        <v>527974.31</v>
      </c>
      <c r="Y378" s="346">
        <f t="shared" si="29"/>
        <v>4240.42</v>
      </c>
      <c r="Z378" s="347"/>
    </row>
    <row r="379" ht="23.8" hidden="1" spans="1:26">
      <c r="A379" s="338" t="s">
        <v>1451</v>
      </c>
      <c r="B379" s="339" t="s">
        <v>355</v>
      </c>
      <c r="C379" s="339" t="s">
        <v>81</v>
      </c>
      <c r="D379" s="340" t="s">
        <v>84</v>
      </c>
      <c r="E379" s="339" t="s">
        <v>382</v>
      </c>
      <c r="F379" s="341" t="s">
        <v>142</v>
      </c>
      <c r="G379" s="340" t="s">
        <v>183</v>
      </c>
      <c r="H379" s="338" t="s">
        <v>361</v>
      </c>
      <c r="I379" s="338" t="s">
        <v>265</v>
      </c>
      <c r="J379" s="342">
        <v>20210011038</v>
      </c>
      <c r="K379" s="343" t="s">
        <v>1452</v>
      </c>
      <c r="L379" s="344">
        <v>577875</v>
      </c>
      <c r="M379" s="340" t="s">
        <v>1453</v>
      </c>
      <c r="N379" s="344">
        <v>125</v>
      </c>
      <c r="O379" s="344" t="s">
        <v>142</v>
      </c>
      <c r="P379" s="345">
        <v>125</v>
      </c>
      <c r="Q379" s="346" t="s">
        <v>142</v>
      </c>
      <c r="R379" s="347" t="s">
        <v>142</v>
      </c>
      <c r="S379" s="576" t="s">
        <v>1053</v>
      </c>
      <c r="T379" s="576" t="s">
        <v>1454</v>
      </c>
      <c r="U379" s="345">
        <f t="shared" si="30"/>
        <v>530160.55</v>
      </c>
      <c r="V379" s="345">
        <f t="shared" si="31"/>
        <v>47714.45</v>
      </c>
      <c r="W379" s="346">
        <f t="shared" si="28"/>
        <v>577875</v>
      </c>
      <c r="X379" s="346">
        <v>530160.55</v>
      </c>
      <c r="Y379" s="346">
        <f t="shared" si="29"/>
        <v>4241.28</v>
      </c>
      <c r="Z379" s="347"/>
    </row>
    <row r="380" hidden="1" spans="1:26">
      <c r="A380" s="338" t="s">
        <v>1455</v>
      </c>
      <c r="B380" s="339" t="s">
        <v>355</v>
      </c>
      <c r="C380" s="339" t="s">
        <v>81</v>
      </c>
      <c r="D380" s="340" t="s">
        <v>87</v>
      </c>
      <c r="E380" s="339" t="s">
        <v>386</v>
      </c>
      <c r="F380" s="341" t="s">
        <v>142</v>
      </c>
      <c r="G380" s="340" t="s">
        <v>183</v>
      </c>
      <c r="H380" s="338" t="s">
        <v>361</v>
      </c>
      <c r="I380" s="338" t="s">
        <v>265</v>
      </c>
      <c r="J380" s="342">
        <v>20210012169</v>
      </c>
      <c r="K380" s="343" t="s">
        <v>1456</v>
      </c>
      <c r="L380" s="344">
        <v>580846</v>
      </c>
      <c r="M380" s="340" t="s">
        <v>1457</v>
      </c>
      <c r="N380" s="344">
        <v>124.51</v>
      </c>
      <c r="O380" s="344" t="s">
        <v>142</v>
      </c>
      <c r="P380" s="345">
        <v>124.51</v>
      </c>
      <c r="Q380" s="346" t="s">
        <v>142</v>
      </c>
      <c r="R380" s="347" t="s">
        <v>142</v>
      </c>
      <c r="S380" s="576" t="s">
        <v>1053</v>
      </c>
      <c r="T380" s="576" t="s">
        <v>1458</v>
      </c>
      <c r="U380" s="345">
        <f t="shared" si="30"/>
        <v>532886.24</v>
      </c>
      <c r="V380" s="345">
        <f t="shared" si="31"/>
        <v>47959.76</v>
      </c>
      <c r="W380" s="346">
        <f t="shared" si="28"/>
        <v>580846</v>
      </c>
      <c r="X380" s="346">
        <v>532886.24</v>
      </c>
      <c r="Y380" s="346">
        <f t="shared" si="29"/>
        <v>4279.87</v>
      </c>
      <c r="Z380" s="347"/>
    </row>
    <row r="381" hidden="1" spans="1:26">
      <c r="A381" s="338" t="s">
        <v>1459</v>
      </c>
      <c r="B381" s="339" t="s">
        <v>355</v>
      </c>
      <c r="C381" s="339" t="s">
        <v>81</v>
      </c>
      <c r="D381" s="340" t="s">
        <v>87</v>
      </c>
      <c r="E381" s="339" t="s">
        <v>390</v>
      </c>
      <c r="F381" s="341" t="s">
        <v>142</v>
      </c>
      <c r="G381" s="340" t="s">
        <v>183</v>
      </c>
      <c r="H381" s="338" t="s">
        <v>361</v>
      </c>
      <c r="I381" s="338" t="s">
        <v>265</v>
      </c>
      <c r="J381" s="342">
        <v>20220002424</v>
      </c>
      <c r="K381" s="343" t="s">
        <v>1460</v>
      </c>
      <c r="L381" s="344">
        <v>583250</v>
      </c>
      <c r="M381" s="340" t="s">
        <v>1461</v>
      </c>
      <c r="N381" s="344">
        <v>125</v>
      </c>
      <c r="O381" s="344" t="s">
        <v>142</v>
      </c>
      <c r="P381" s="345">
        <v>125</v>
      </c>
      <c r="Q381" s="346" t="s">
        <v>142</v>
      </c>
      <c r="R381" s="347" t="s">
        <v>142</v>
      </c>
      <c r="S381" s="576" t="s">
        <v>1053</v>
      </c>
      <c r="T381" s="576" t="s">
        <v>1462</v>
      </c>
      <c r="U381" s="345">
        <f t="shared" si="30"/>
        <v>535091.74</v>
      </c>
      <c r="V381" s="345">
        <f t="shared" si="31"/>
        <v>48158.26</v>
      </c>
      <c r="W381" s="346">
        <f t="shared" si="28"/>
        <v>583250</v>
      </c>
      <c r="X381" s="346">
        <v>535091.74</v>
      </c>
      <c r="Y381" s="346">
        <f t="shared" si="29"/>
        <v>4280.73</v>
      </c>
      <c r="Z381" s="347"/>
    </row>
    <row r="382" hidden="1" spans="1:26">
      <c r="A382" s="338" t="s">
        <v>1463</v>
      </c>
      <c r="B382" s="339" t="s">
        <v>355</v>
      </c>
      <c r="C382" s="339" t="s">
        <v>81</v>
      </c>
      <c r="D382" s="340" t="s">
        <v>92</v>
      </c>
      <c r="E382" s="339" t="s">
        <v>394</v>
      </c>
      <c r="F382" s="341" t="s">
        <v>142</v>
      </c>
      <c r="G382" s="340" t="s">
        <v>183</v>
      </c>
      <c r="H382" s="338" t="s">
        <v>361</v>
      </c>
      <c r="I382" s="338" t="s">
        <v>265</v>
      </c>
      <c r="J382" s="342">
        <v>20210010880</v>
      </c>
      <c r="K382" s="343" t="s">
        <v>1464</v>
      </c>
      <c r="L382" s="344">
        <v>588815</v>
      </c>
      <c r="M382" s="340" t="s">
        <v>1465</v>
      </c>
      <c r="N382" s="344">
        <v>124.51</v>
      </c>
      <c r="O382" s="344" t="s">
        <v>142</v>
      </c>
      <c r="P382" s="345">
        <v>124.51</v>
      </c>
      <c r="Q382" s="346" t="s">
        <v>142</v>
      </c>
      <c r="R382" s="347" t="s">
        <v>142</v>
      </c>
      <c r="S382" s="576" t="s">
        <v>1053</v>
      </c>
      <c r="T382" s="576" t="s">
        <v>1466</v>
      </c>
      <c r="U382" s="345">
        <f t="shared" si="30"/>
        <v>540197.25</v>
      </c>
      <c r="V382" s="345">
        <f t="shared" si="31"/>
        <v>48617.75</v>
      </c>
      <c r="W382" s="346">
        <f t="shared" si="28"/>
        <v>588815</v>
      </c>
      <c r="X382" s="346">
        <v>540197.25</v>
      </c>
      <c r="Y382" s="346">
        <f t="shared" si="29"/>
        <v>4338.59</v>
      </c>
      <c r="Z382" s="347"/>
    </row>
    <row r="383" hidden="1" spans="1:26">
      <c r="A383" s="338" t="s">
        <v>1467</v>
      </c>
      <c r="B383" s="339" t="s">
        <v>355</v>
      </c>
      <c r="C383" s="339" t="s">
        <v>81</v>
      </c>
      <c r="D383" s="340" t="s">
        <v>92</v>
      </c>
      <c r="E383" s="339" t="s">
        <v>398</v>
      </c>
      <c r="F383" s="341" t="s">
        <v>142</v>
      </c>
      <c r="G383" s="340" t="s">
        <v>183</v>
      </c>
      <c r="H383" s="338" t="s">
        <v>361</v>
      </c>
      <c r="I383" s="338" t="s">
        <v>265</v>
      </c>
      <c r="J383" s="342">
        <v>20210011409</v>
      </c>
      <c r="K383" s="343" t="s">
        <v>1036</v>
      </c>
      <c r="L383" s="344">
        <v>591125</v>
      </c>
      <c r="M383" s="340" t="s">
        <v>1468</v>
      </c>
      <c r="N383" s="344">
        <v>125</v>
      </c>
      <c r="O383" s="344" t="s">
        <v>142</v>
      </c>
      <c r="P383" s="345">
        <v>125</v>
      </c>
      <c r="Q383" s="346" t="s">
        <v>142</v>
      </c>
      <c r="R383" s="347" t="s">
        <v>142</v>
      </c>
      <c r="S383" s="576" t="s">
        <v>1053</v>
      </c>
      <c r="T383" s="576" t="s">
        <v>1469</v>
      </c>
      <c r="U383" s="345">
        <f t="shared" si="30"/>
        <v>542316.51</v>
      </c>
      <c r="V383" s="345">
        <f t="shared" si="31"/>
        <v>48808.49</v>
      </c>
      <c r="W383" s="346">
        <f t="shared" si="28"/>
        <v>591125</v>
      </c>
      <c r="X383" s="346">
        <v>542316.51</v>
      </c>
      <c r="Y383" s="346">
        <f t="shared" si="29"/>
        <v>4338.53</v>
      </c>
      <c r="Z383" s="347"/>
    </row>
    <row r="384" hidden="1" spans="1:26">
      <c r="A384" s="338" t="s">
        <v>1470</v>
      </c>
      <c r="B384" s="339" t="s">
        <v>355</v>
      </c>
      <c r="C384" s="339" t="s">
        <v>81</v>
      </c>
      <c r="D384" s="340" t="s">
        <v>95</v>
      </c>
      <c r="E384" s="339" t="s">
        <v>402</v>
      </c>
      <c r="F384" s="341" t="s">
        <v>142</v>
      </c>
      <c r="G384" s="340" t="s">
        <v>183</v>
      </c>
      <c r="H384" s="338" t="s">
        <v>361</v>
      </c>
      <c r="I384" s="338" t="s">
        <v>265</v>
      </c>
      <c r="J384" s="342">
        <v>20210010227</v>
      </c>
      <c r="K384" s="343" t="s">
        <v>1471</v>
      </c>
      <c r="L384" s="344">
        <v>595414</v>
      </c>
      <c r="M384" s="340" t="s">
        <v>1472</v>
      </c>
      <c r="N384" s="344">
        <v>124.51</v>
      </c>
      <c r="O384" s="344" t="s">
        <v>142</v>
      </c>
      <c r="P384" s="345">
        <v>124.51</v>
      </c>
      <c r="Q384" s="346" t="s">
        <v>142</v>
      </c>
      <c r="R384" s="347" t="s">
        <v>142</v>
      </c>
      <c r="S384" s="576" t="s">
        <v>1053</v>
      </c>
      <c r="T384" s="576" t="s">
        <v>1473</v>
      </c>
      <c r="U384" s="345">
        <f t="shared" si="30"/>
        <v>546251.38</v>
      </c>
      <c r="V384" s="345">
        <f t="shared" si="31"/>
        <v>49162.62</v>
      </c>
      <c r="W384" s="346">
        <f t="shared" si="28"/>
        <v>595414</v>
      </c>
      <c r="X384" s="346">
        <v>546251.38</v>
      </c>
      <c r="Y384" s="346">
        <f t="shared" si="29"/>
        <v>4387.21</v>
      </c>
      <c r="Z384" s="347"/>
    </row>
    <row r="385" hidden="1" spans="1:26">
      <c r="A385" s="338" t="s">
        <v>1474</v>
      </c>
      <c r="B385" s="339" t="s">
        <v>355</v>
      </c>
      <c r="C385" s="339" t="s">
        <v>81</v>
      </c>
      <c r="D385" s="340" t="s">
        <v>95</v>
      </c>
      <c r="E385" s="339" t="s">
        <v>406</v>
      </c>
      <c r="F385" s="341" t="s">
        <v>142</v>
      </c>
      <c r="G385" s="340" t="s">
        <v>183</v>
      </c>
      <c r="H385" s="338" t="s">
        <v>361</v>
      </c>
      <c r="I385" s="338" t="s">
        <v>265</v>
      </c>
      <c r="J385" s="342">
        <v>20210010889</v>
      </c>
      <c r="K385" s="343" t="s">
        <v>1464</v>
      </c>
      <c r="L385" s="344">
        <v>597875</v>
      </c>
      <c r="M385" s="340" t="s">
        <v>1475</v>
      </c>
      <c r="N385" s="344">
        <v>125</v>
      </c>
      <c r="O385" s="344" t="s">
        <v>142</v>
      </c>
      <c r="P385" s="345">
        <v>125</v>
      </c>
      <c r="Q385" s="346" t="s">
        <v>142</v>
      </c>
      <c r="R385" s="347" t="s">
        <v>142</v>
      </c>
      <c r="S385" s="576" t="s">
        <v>1053</v>
      </c>
      <c r="T385" s="576" t="s">
        <v>1476</v>
      </c>
      <c r="U385" s="345">
        <f t="shared" si="30"/>
        <v>548509.17</v>
      </c>
      <c r="V385" s="345">
        <f t="shared" si="31"/>
        <v>49365.83</v>
      </c>
      <c r="W385" s="346">
        <f t="shared" si="28"/>
        <v>597875</v>
      </c>
      <c r="X385" s="346">
        <v>548509.17</v>
      </c>
      <c r="Y385" s="346">
        <f t="shared" si="29"/>
        <v>4388.07</v>
      </c>
      <c r="Z385" s="347"/>
    </row>
    <row r="386" hidden="1" spans="1:26">
      <c r="A386" s="338" t="s">
        <v>1477</v>
      </c>
      <c r="B386" s="339" t="s">
        <v>355</v>
      </c>
      <c r="C386" s="339" t="s">
        <v>81</v>
      </c>
      <c r="D386" s="340" t="s">
        <v>98</v>
      </c>
      <c r="E386" s="339" t="s">
        <v>410</v>
      </c>
      <c r="F386" s="341" t="s">
        <v>142</v>
      </c>
      <c r="G386" s="340" t="s">
        <v>183</v>
      </c>
      <c r="H386" s="338" t="s">
        <v>361</v>
      </c>
      <c r="I386" s="338" t="s">
        <v>265</v>
      </c>
      <c r="J386" s="342">
        <v>20210010355</v>
      </c>
      <c r="K386" s="343" t="s">
        <v>1390</v>
      </c>
      <c r="L386" s="344">
        <v>600768</v>
      </c>
      <c r="M386" s="340" t="s">
        <v>1478</v>
      </c>
      <c r="N386" s="344">
        <v>124.51</v>
      </c>
      <c r="O386" s="344" t="s">
        <v>142</v>
      </c>
      <c r="P386" s="345">
        <v>124.51</v>
      </c>
      <c r="Q386" s="346" t="s">
        <v>142</v>
      </c>
      <c r="R386" s="347" t="s">
        <v>142</v>
      </c>
      <c r="S386" s="576" t="s">
        <v>1053</v>
      </c>
      <c r="T386" s="576" t="s">
        <v>1479</v>
      </c>
      <c r="U386" s="345">
        <f t="shared" si="30"/>
        <v>551163.3</v>
      </c>
      <c r="V386" s="345">
        <f t="shared" si="31"/>
        <v>49604.7</v>
      </c>
      <c r="W386" s="346">
        <f t="shared" si="28"/>
        <v>600768</v>
      </c>
      <c r="X386" s="346">
        <v>551163.3</v>
      </c>
      <c r="Y386" s="346">
        <f t="shared" si="29"/>
        <v>4426.66</v>
      </c>
      <c r="Z386" s="347"/>
    </row>
    <row r="387" hidden="1" spans="1:26">
      <c r="A387" s="338" t="s">
        <v>1480</v>
      </c>
      <c r="B387" s="339" t="s">
        <v>355</v>
      </c>
      <c r="C387" s="339" t="s">
        <v>81</v>
      </c>
      <c r="D387" s="340" t="s">
        <v>98</v>
      </c>
      <c r="E387" s="339" t="s">
        <v>414</v>
      </c>
      <c r="F387" s="341" t="s">
        <v>142</v>
      </c>
      <c r="G387" s="340" t="s">
        <v>183</v>
      </c>
      <c r="H387" s="338" t="s">
        <v>361</v>
      </c>
      <c r="I387" s="338" t="s">
        <v>265</v>
      </c>
      <c r="J387" s="342">
        <v>20220004928</v>
      </c>
      <c r="K387" s="343" t="s">
        <v>1481</v>
      </c>
      <c r="L387" s="344">
        <v>632500</v>
      </c>
      <c r="M387" s="340" t="s">
        <v>1482</v>
      </c>
      <c r="N387" s="344">
        <v>125</v>
      </c>
      <c r="O387" s="344" t="s">
        <v>142</v>
      </c>
      <c r="P387" s="345">
        <v>125</v>
      </c>
      <c r="Q387" s="346" t="s">
        <v>142</v>
      </c>
      <c r="R387" s="347" t="s">
        <v>142</v>
      </c>
      <c r="S387" s="576" t="s">
        <v>1053</v>
      </c>
      <c r="T387" s="576" t="s">
        <v>1483</v>
      </c>
      <c r="U387" s="345">
        <f t="shared" si="30"/>
        <v>580275.23</v>
      </c>
      <c r="V387" s="345">
        <f t="shared" si="31"/>
        <v>52224.77</v>
      </c>
      <c r="W387" s="346">
        <f t="shared" si="28"/>
        <v>632500</v>
      </c>
      <c r="X387" s="346">
        <v>580275.23</v>
      </c>
      <c r="Y387" s="346">
        <f t="shared" si="29"/>
        <v>4642.2</v>
      </c>
      <c r="Z387" s="347"/>
    </row>
    <row r="388" hidden="1" spans="1:26">
      <c r="A388" s="338" t="s">
        <v>1484</v>
      </c>
      <c r="B388" s="339" t="s">
        <v>355</v>
      </c>
      <c r="C388" s="339" t="s">
        <v>81</v>
      </c>
      <c r="D388" s="340" t="s">
        <v>101</v>
      </c>
      <c r="E388" s="339" t="s">
        <v>418</v>
      </c>
      <c r="F388" s="341" t="s">
        <v>142</v>
      </c>
      <c r="G388" s="340" t="s">
        <v>183</v>
      </c>
      <c r="H388" s="338" t="s">
        <v>361</v>
      </c>
      <c r="I388" s="338" t="s">
        <v>265</v>
      </c>
      <c r="J388" s="342">
        <v>20210010325</v>
      </c>
      <c r="K388" s="343" t="s">
        <v>1390</v>
      </c>
      <c r="L388" s="344">
        <v>603507</v>
      </c>
      <c r="M388" s="340" t="s">
        <v>1485</v>
      </c>
      <c r="N388" s="344">
        <v>124.51</v>
      </c>
      <c r="O388" s="344" t="s">
        <v>142</v>
      </c>
      <c r="P388" s="345">
        <v>124.51</v>
      </c>
      <c r="Q388" s="346" t="s">
        <v>142</v>
      </c>
      <c r="R388" s="347" t="s">
        <v>142</v>
      </c>
      <c r="S388" s="576" t="s">
        <v>1053</v>
      </c>
      <c r="T388" s="576" t="s">
        <v>1486</v>
      </c>
      <c r="U388" s="345">
        <f t="shared" si="30"/>
        <v>553676.15</v>
      </c>
      <c r="V388" s="345">
        <f t="shared" si="31"/>
        <v>49830.85</v>
      </c>
      <c r="W388" s="346">
        <f t="shared" si="28"/>
        <v>603507</v>
      </c>
      <c r="X388" s="346">
        <v>553676.15</v>
      </c>
      <c r="Y388" s="346">
        <f t="shared" si="29"/>
        <v>4446.84</v>
      </c>
      <c r="Z388" s="347"/>
    </row>
    <row r="389" hidden="1" spans="1:26">
      <c r="A389" s="338" t="s">
        <v>1487</v>
      </c>
      <c r="B389" s="339" t="s">
        <v>355</v>
      </c>
      <c r="C389" s="339" t="s">
        <v>81</v>
      </c>
      <c r="D389" s="340" t="s">
        <v>101</v>
      </c>
      <c r="E389" s="339" t="s">
        <v>422</v>
      </c>
      <c r="F389" s="341" t="s">
        <v>142</v>
      </c>
      <c r="G389" s="340" t="s">
        <v>183</v>
      </c>
      <c r="H389" s="338" t="s">
        <v>361</v>
      </c>
      <c r="I389" s="338" t="s">
        <v>265</v>
      </c>
      <c r="J389" s="342">
        <v>20210013244</v>
      </c>
      <c r="K389" s="343" t="s">
        <v>563</v>
      </c>
      <c r="L389" s="344">
        <v>606000</v>
      </c>
      <c r="M389" s="340" t="s">
        <v>1488</v>
      </c>
      <c r="N389" s="344">
        <v>125</v>
      </c>
      <c r="O389" s="344" t="s">
        <v>142</v>
      </c>
      <c r="P389" s="345">
        <v>125</v>
      </c>
      <c r="Q389" s="346" t="s">
        <v>142</v>
      </c>
      <c r="R389" s="347" t="s">
        <v>142</v>
      </c>
      <c r="S389" s="576" t="s">
        <v>1053</v>
      </c>
      <c r="T389" s="576" t="s">
        <v>1489</v>
      </c>
      <c r="U389" s="345">
        <f t="shared" si="30"/>
        <v>555963.3</v>
      </c>
      <c r="V389" s="345">
        <f t="shared" si="31"/>
        <v>50036.7</v>
      </c>
      <c r="W389" s="346">
        <f t="shared" si="28"/>
        <v>606000</v>
      </c>
      <c r="X389" s="346">
        <v>555963.3</v>
      </c>
      <c r="Y389" s="346">
        <f t="shared" si="29"/>
        <v>4447.71</v>
      </c>
      <c r="Z389" s="347"/>
    </row>
    <row r="390" hidden="1" spans="1:26">
      <c r="A390" s="338" t="s">
        <v>1490</v>
      </c>
      <c r="B390" s="339" t="s">
        <v>355</v>
      </c>
      <c r="C390" s="339" t="s">
        <v>81</v>
      </c>
      <c r="D390" s="340" t="s">
        <v>104</v>
      </c>
      <c r="E390" s="339" t="s">
        <v>426</v>
      </c>
      <c r="F390" s="341" t="s">
        <v>142</v>
      </c>
      <c r="G390" s="340" t="s">
        <v>183</v>
      </c>
      <c r="H390" s="338" t="s">
        <v>361</v>
      </c>
      <c r="I390" s="338" t="s">
        <v>265</v>
      </c>
      <c r="J390" s="342">
        <v>20210013292</v>
      </c>
      <c r="K390" s="343" t="s">
        <v>1491</v>
      </c>
      <c r="L390" s="344">
        <v>606246</v>
      </c>
      <c r="M390" s="340" t="s">
        <v>1492</v>
      </c>
      <c r="N390" s="344">
        <v>124.51</v>
      </c>
      <c r="O390" s="344" t="s">
        <v>142</v>
      </c>
      <c r="P390" s="345">
        <v>124.51</v>
      </c>
      <c r="Q390" s="346" t="s">
        <v>142</v>
      </c>
      <c r="R390" s="347" t="s">
        <v>142</v>
      </c>
      <c r="S390" s="576" t="s">
        <v>1053</v>
      </c>
      <c r="T390" s="576" t="s">
        <v>1493</v>
      </c>
      <c r="U390" s="345">
        <f t="shared" si="30"/>
        <v>556188.99</v>
      </c>
      <c r="V390" s="345">
        <f t="shared" si="31"/>
        <v>50057.01</v>
      </c>
      <c r="W390" s="346">
        <f t="shared" si="28"/>
        <v>606246</v>
      </c>
      <c r="X390" s="346">
        <v>556188.99</v>
      </c>
      <c r="Y390" s="346">
        <f t="shared" si="29"/>
        <v>4467.02</v>
      </c>
      <c r="Z390" s="347"/>
    </row>
    <row r="391" hidden="1" spans="1:26">
      <c r="A391" s="338" t="s">
        <v>1494</v>
      </c>
      <c r="B391" s="339" t="s">
        <v>355</v>
      </c>
      <c r="C391" s="339" t="s">
        <v>81</v>
      </c>
      <c r="D391" s="340" t="s">
        <v>104</v>
      </c>
      <c r="E391" s="339" t="s">
        <v>430</v>
      </c>
      <c r="F391" s="341" t="s">
        <v>142</v>
      </c>
      <c r="G391" s="340" t="s">
        <v>183</v>
      </c>
      <c r="H391" s="338" t="s">
        <v>361</v>
      </c>
      <c r="I391" s="338" t="s">
        <v>265</v>
      </c>
      <c r="J391" s="342">
        <v>20210011139</v>
      </c>
      <c r="K391" s="343" t="s">
        <v>1495</v>
      </c>
      <c r="L391" s="344">
        <v>608750</v>
      </c>
      <c r="M391" s="340" t="s">
        <v>1496</v>
      </c>
      <c r="N391" s="344">
        <v>125</v>
      </c>
      <c r="O391" s="344" t="s">
        <v>142</v>
      </c>
      <c r="P391" s="345">
        <v>125</v>
      </c>
      <c r="Q391" s="346" t="s">
        <v>142</v>
      </c>
      <c r="R391" s="347" t="s">
        <v>142</v>
      </c>
      <c r="S391" s="576" t="s">
        <v>1053</v>
      </c>
      <c r="T391" s="576" t="s">
        <v>1497</v>
      </c>
      <c r="U391" s="345">
        <f t="shared" si="30"/>
        <v>558486.24</v>
      </c>
      <c r="V391" s="345">
        <f t="shared" si="31"/>
        <v>50263.76</v>
      </c>
      <c r="W391" s="346">
        <f t="shared" si="28"/>
        <v>608750</v>
      </c>
      <c r="X391" s="346">
        <v>558486.24</v>
      </c>
      <c r="Y391" s="346">
        <f t="shared" si="29"/>
        <v>4467.89</v>
      </c>
      <c r="Z391" s="347"/>
    </row>
    <row r="392" hidden="1" spans="1:26">
      <c r="A392" s="338" t="s">
        <v>1498</v>
      </c>
      <c r="B392" s="339" t="s">
        <v>296</v>
      </c>
      <c r="C392" s="339" t="s">
        <v>43</v>
      </c>
      <c r="D392" s="340" t="s">
        <v>43</v>
      </c>
      <c r="E392" s="339" t="s">
        <v>360</v>
      </c>
      <c r="F392" s="341" t="s">
        <v>142</v>
      </c>
      <c r="G392" s="340" t="s">
        <v>183</v>
      </c>
      <c r="H392" s="338" t="s">
        <v>361</v>
      </c>
      <c r="I392" s="338" t="s">
        <v>265</v>
      </c>
      <c r="J392" s="342">
        <v>20230009858</v>
      </c>
      <c r="K392" s="343" t="s">
        <v>1499</v>
      </c>
      <c r="L392" s="344">
        <v>606902</v>
      </c>
      <c r="M392" s="340" t="s">
        <v>1500</v>
      </c>
      <c r="N392" s="344">
        <v>141.14</v>
      </c>
      <c r="O392" s="344" t="s">
        <v>142</v>
      </c>
      <c r="P392" s="345">
        <v>141.14</v>
      </c>
      <c r="Q392" s="346" t="s">
        <v>142</v>
      </c>
      <c r="R392" s="347" t="s">
        <v>142</v>
      </c>
      <c r="S392" s="576" t="s">
        <v>1053</v>
      </c>
      <c r="T392" s="576" t="s">
        <v>1501</v>
      </c>
      <c r="U392" s="345">
        <f t="shared" si="30"/>
        <v>556790.83</v>
      </c>
      <c r="V392" s="345">
        <f t="shared" si="31"/>
        <v>50111.17</v>
      </c>
      <c r="W392" s="346">
        <f t="shared" ref="W392:W455" si="32">SUM(U392)+SUM(V392)</f>
        <v>606902</v>
      </c>
      <c r="X392" s="346">
        <v>556790.83</v>
      </c>
      <c r="Y392" s="346">
        <f t="shared" ref="Y392:Y455" si="33">IF(SUM(P392)=0,"",ROUND(SUM(X392)/SUM(P392),2))</f>
        <v>3944.95</v>
      </c>
      <c r="Z392" s="347"/>
    </row>
    <row r="393" hidden="1" spans="1:26">
      <c r="A393" s="338" t="s">
        <v>1502</v>
      </c>
      <c r="B393" s="349" t="s">
        <v>296</v>
      </c>
      <c r="C393" s="349" t="s">
        <v>43</v>
      </c>
      <c r="D393" s="350" t="s">
        <v>43</v>
      </c>
      <c r="E393" s="349" t="s">
        <v>366</v>
      </c>
      <c r="F393" s="341" t="s">
        <v>142</v>
      </c>
      <c r="G393" s="340" t="s">
        <v>183</v>
      </c>
      <c r="H393" s="338" t="s">
        <v>361</v>
      </c>
      <c r="I393" s="338" t="s">
        <v>265</v>
      </c>
      <c r="J393" s="351">
        <v>20230007110</v>
      </c>
      <c r="K393" s="352" t="s">
        <v>1503</v>
      </c>
      <c r="L393" s="345">
        <v>685612</v>
      </c>
      <c r="M393" s="350" t="s">
        <v>1504</v>
      </c>
      <c r="N393" s="345">
        <v>140.62</v>
      </c>
      <c r="O393" s="345" t="s">
        <v>142</v>
      </c>
      <c r="P393" s="345">
        <v>140.62</v>
      </c>
      <c r="Q393" s="346" t="s">
        <v>142</v>
      </c>
      <c r="R393" s="347" t="s">
        <v>142</v>
      </c>
      <c r="S393" s="576" t="s">
        <v>1053</v>
      </c>
      <c r="T393" s="576" t="s">
        <v>1505</v>
      </c>
      <c r="U393" s="345">
        <f t="shared" si="30"/>
        <v>629001.83</v>
      </c>
      <c r="V393" s="345">
        <f t="shared" si="31"/>
        <v>56610.16</v>
      </c>
      <c r="W393" s="346">
        <f t="shared" si="32"/>
        <v>685611.99</v>
      </c>
      <c r="X393" s="346">
        <v>629001.83</v>
      </c>
      <c r="Y393" s="346">
        <f t="shared" si="33"/>
        <v>4473.06</v>
      </c>
      <c r="Z393" s="347"/>
    </row>
    <row r="394" hidden="1" spans="1:26">
      <c r="A394" s="338" t="s">
        <v>1506</v>
      </c>
      <c r="B394" s="339" t="s">
        <v>296</v>
      </c>
      <c r="C394" s="339" t="s">
        <v>43</v>
      </c>
      <c r="D394" s="340" t="s">
        <v>107</v>
      </c>
      <c r="E394" s="339" t="s">
        <v>434</v>
      </c>
      <c r="F394" s="341" t="s">
        <v>142</v>
      </c>
      <c r="G394" s="340" t="s">
        <v>183</v>
      </c>
      <c r="H394" s="338" t="s">
        <v>361</v>
      </c>
      <c r="I394" s="338" t="s">
        <v>265</v>
      </c>
      <c r="J394" s="342">
        <v>20220002470</v>
      </c>
      <c r="K394" s="343" t="s">
        <v>1507</v>
      </c>
      <c r="L394" s="344">
        <v>670000</v>
      </c>
      <c r="M394" s="340" t="s">
        <v>1508</v>
      </c>
      <c r="N394" s="344">
        <v>141.14</v>
      </c>
      <c r="O394" s="344" t="s">
        <v>142</v>
      </c>
      <c r="P394" s="345">
        <v>141.14</v>
      </c>
      <c r="Q394" s="346" t="s">
        <v>142</v>
      </c>
      <c r="R394" s="347" t="s">
        <v>142</v>
      </c>
      <c r="S394" s="576" t="s">
        <v>1053</v>
      </c>
      <c r="T394" s="576" t="s">
        <v>1509</v>
      </c>
      <c r="U394" s="345">
        <f t="shared" si="30"/>
        <v>614678.9</v>
      </c>
      <c r="V394" s="345">
        <f t="shared" si="31"/>
        <v>55321.1</v>
      </c>
      <c r="W394" s="346">
        <f t="shared" si="32"/>
        <v>670000</v>
      </c>
      <c r="X394" s="346">
        <v>614678.9</v>
      </c>
      <c r="Y394" s="346">
        <f t="shared" si="33"/>
        <v>4355.1</v>
      </c>
      <c r="Z394" s="347"/>
    </row>
    <row r="395" hidden="1" spans="1:26">
      <c r="A395" s="338" t="s">
        <v>1510</v>
      </c>
      <c r="B395" s="339" t="s">
        <v>296</v>
      </c>
      <c r="C395" s="339" t="s">
        <v>43</v>
      </c>
      <c r="D395" s="340" t="s">
        <v>107</v>
      </c>
      <c r="E395" s="339" t="s">
        <v>438</v>
      </c>
      <c r="F395" s="341" t="s">
        <v>142</v>
      </c>
      <c r="G395" s="340" t="s">
        <v>183</v>
      </c>
      <c r="H395" s="338" t="s">
        <v>361</v>
      </c>
      <c r="I395" s="338" t="s">
        <v>265</v>
      </c>
      <c r="J395" s="342">
        <v>20220002401</v>
      </c>
      <c r="K395" s="343" t="s">
        <v>1511</v>
      </c>
      <c r="L395" s="344">
        <v>607491</v>
      </c>
      <c r="M395" s="340" t="s">
        <v>1512</v>
      </c>
      <c r="N395" s="344">
        <v>140.62</v>
      </c>
      <c r="O395" s="344" t="s">
        <v>142</v>
      </c>
      <c r="P395" s="345">
        <v>140.62</v>
      </c>
      <c r="Q395" s="346" t="s">
        <v>142</v>
      </c>
      <c r="R395" s="347" t="s">
        <v>142</v>
      </c>
      <c r="S395" s="576" t="s">
        <v>1053</v>
      </c>
      <c r="T395" s="576" t="s">
        <v>1513</v>
      </c>
      <c r="U395" s="345">
        <f t="shared" si="30"/>
        <v>557331.19</v>
      </c>
      <c r="V395" s="345">
        <f t="shared" si="31"/>
        <v>50159.81</v>
      </c>
      <c r="W395" s="346">
        <f t="shared" si="32"/>
        <v>607491</v>
      </c>
      <c r="X395" s="346">
        <v>557331.19</v>
      </c>
      <c r="Y395" s="346">
        <f t="shared" si="33"/>
        <v>3963.38</v>
      </c>
      <c r="Z395" s="347"/>
    </row>
    <row r="396" hidden="1" spans="1:26">
      <c r="A396" s="338" t="s">
        <v>1514</v>
      </c>
      <c r="B396" s="339" t="s">
        <v>296</v>
      </c>
      <c r="C396" s="339" t="s">
        <v>43</v>
      </c>
      <c r="D396" s="340" t="s">
        <v>284</v>
      </c>
      <c r="E396" s="339" t="s">
        <v>442</v>
      </c>
      <c r="F396" s="341" t="s">
        <v>142</v>
      </c>
      <c r="G396" s="340" t="s">
        <v>183</v>
      </c>
      <c r="H396" s="338" t="s">
        <v>361</v>
      </c>
      <c r="I396" s="338" t="s">
        <v>265</v>
      </c>
      <c r="J396" s="342">
        <v>20220004823</v>
      </c>
      <c r="K396" s="343" t="s">
        <v>1515</v>
      </c>
      <c r="L396" s="344">
        <v>669000</v>
      </c>
      <c r="M396" s="340" t="s">
        <v>1516</v>
      </c>
      <c r="N396" s="344">
        <v>141.14</v>
      </c>
      <c r="O396" s="344" t="s">
        <v>142</v>
      </c>
      <c r="P396" s="345">
        <v>141.14</v>
      </c>
      <c r="Q396" s="346" t="s">
        <v>142</v>
      </c>
      <c r="R396" s="347" t="s">
        <v>142</v>
      </c>
      <c r="S396" s="576" t="s">
        <v>1053</v>
      </c>
      <c r="T396" s="576" t="s">
        <v>1517</v>
      </c>
      <c r="U396" s="345">
        <f t="shared" si="30"/>
        <v>613761.47</v>
      </c>
      <c r="V396" s="345">
        <f t="shared" si="31"/>
        <v>55238.53</v>
      </c>
      <c r="W396" s="346">
        <f t="shared" si="32"/>
        <v>669000</v>
      </c>
      <c r="X396" s="346">
        <v>613761.47</v>
      </c>
      <c r="Y396" s="346">
        <f t="shared" si="33"/>
        <v>4348.6</v>
      </c>
      <c r="Z396" s="347"/>
    </row>
    <row r="397" hidden="1" spans="1:26">
      <c r="A397" s="338" t="s">
        <v>1518</v>
      </c>
      <c r="B397" s="339" t="s">
        <v>296</v>
      </c>
      <c r="C397" s="339" t="s">
        <v>43</v>
      </c>
      <c r="D397" s="340" t="s">
        <v>284</v>
      </c>
      <c r="E397" s="339" t="s">
        <v>446</v>
      </c>
      <c r="F397" s="341" t="s">
        <v>142</v>
      </c>
      <c r="G397" s="340" t="s">
        <v>183</v>
      </c>
      <c r="H397" s="338" t="s">
        <v>361</v>
      </c>
      <c r="I397" s="338" t="s">
        <v>265</v>
      </c>
      <c r="J397" s="342">
        <v>20220002051</v>
      </c>
      <c r="K397" s="343" t="s">
        <v>1519</v>
      </c>
      <c r="L397" s="344">
        <v>666000</v>
      </c>
      <c r="M397" s="340" t="s">
        <v>1520</v>
      </c>
      <c r="N397" s="344">
        <v>140.62</v>
      </c>
      <c r="O397" s="344" t="s">
        <v>142</v>
      </c>
      <c r="P397" s="345">
        <v>140.62</v>
      </c>
      <c r="Q397" s="346" t="s">
        <v>142</v>
      </c>
      <c r="R397" s="347" t="s">
        <v>142</v>
      </c>
      <c r="S397" s="576" t="s">
        <v>1053</v>
      </c>
      <c r="T397" s="576" t="s">
        <v>1521</v>
      </c>
      <c r="U397" s="345">
        <f t="shared" ref="U397:U445" si="34">ROUND(L397/1.09,2)</f>
        <v>611009.17</v>
      </c>
      <c r="V397" s="345">
        <f t="shared" ref="V397:V445" si="35">ROUND(U397*0.09,2)</f>
        <v>54990.83</v>
      </c>
      <c r="W397" s="346">
        <f t="shared" si="32"/>
        <v>666000</v>
      </c>
      <c r="X397" s="346">
        <v>611009.17</v>
      </c>
      <c r="Y397" s="346">
        <f t="shared" si="33"/>
        <v>4345.11</v>
      </c>
      <c r="Z397" s="347"/>
    </row>
    <row r="398" hidden="1" spans="1:26">
      <c r="A398" s="338" t="s">
        <v>1522</v>
      </c>
      <c r="B398" s="339" t="s">
        <v>296</v>
      </c>
      <c r="C398" s="339" t="s">
        <v>43</v>
      </c>
      <c r="D398" s="340" t="s">
        <v>259</v>
      </c>
      <c r="E398" s="339" t="s">
        <v>1071</v>
      </c>
      <c r="F398" s="341" t="s">
        <v>142</v>
      </c>
      <c r="G398" s="340" t="s">
        <v>183</v>
      </c>
      <c r="H398" s="338" t="s">
        <v>361</v>
      </c>
      <c r="I398" s="338" t="s">
        <v>265</v>
      </c>
      <c r="J398" s="342">
        <v>20220002594</v>
      </c>
      <c r="K398" s="343" t="s">
        <v>1523</v>
      </c>
      <c r="L398" s="344">
        <v>671826</v>
      </c>
      <c r="M398" s="340" t="s">
        <v>1524</v>
      </c>
      <c r="N398" s="344">
        <v>141.14</v>
      </c>
      <c r="O398" s="344" t="s">
        <v>142</v>
      </c>
      <c r="P398" s="345">
        <v>141.14</v>
      </c>
      <c r="Q398" s="346" t="s">
        <v>142</v>
      </c>
      <c r="R398" s="347" t="s">
        <v>142</v>
      </c>
      <c r="S398" s="576" t="s">
        <v>1053</v>
      </c>
      <c r="T398" s="576" t="s">
        <v>1525</v>
      </c>
      <c r="U398" s="345">
        <f t="shared" si="34"/>
        <v>616354.13</v>
      </c>
      <c r="V398" s="345">
        <f t="shared" si="35"/>
        <v>55471.87</v>
      </c>
      <c r="W398" s="346">
        <f t="shared" si="32"/>
        <v>671826</v>
      </c>
      <c r="X398" s="346">
        <v>616354.13</v>
      </c>
      <c r="Y398" s="346">
        <f t="shared" si="33"/>
        <v>4366.97</v>
      </c>
      <c r="Z398" s="347"/>
    </row>
    <row r="399" hidden="1" spans="1:26">
      <c r="A399" s="338" t="s">
        <v>1526</v>
      </c>
      <c r="B399" s="339" t="s">
        <v>296</v>
      </c>
      <c r="C399" s="339" t="s">
        <v>43</v>
      </c>
      <c r="D399" s="340" t="s">
        <v>259</v>
      </c>
      <c r="E399" s="339" t="s">
        <v>1076</v>
      </c>
      <c r="F399" s="341" t="s">
        <v>142</v>
      </c>
      <c r="G399" s="340" t="s">
        <v>183</v>
      </c>
      <c r="H399" s="338" t="s">
        <v>361</v>
      </c>
      <c r="I399" s="338" t="s">
        <v>265</v>
      </c>
      <c r="J399" s="342">
        <v>20220002640</v>
      </c>
      <c r="K399" s="343" t="s">
        <v>1527</v>
      </c>
      <c r="L399" s="344">
        <v>674976</v>
      </c>
      <c r="M399" s="340" t="s">
        <v>1528</v>
      </c>
      <c r="N399" s="344">
        <v>140.62</v>
      </c>
      <c r="O399" s="344" t="s">
        <v>142</v>
      </c>
      <c r="P399" s="345">
        <v>140.62</v>
      </c>
      <c r="Q399" s="346" t="s">
        <v>142</v>
      </c>
      <c r="R399" s="347" t="s">
        <v>142</v>
      </c>
      <c r="S399" s="576" t="s">
        <v>1053</v>
      </c>
      <c r="T399" s="576" t="s">
        <v>1529</v>
      </c>
      <c r="U399" s="345">
        <f t="shared" si="34"/>
        <v>619244.04</v>
      </c>
      <c r="V399" s="345">
        <f t="shared" si="35"/>
        <v>55731.96</v>
      </c>
      <c r="W399" s="346">
        <f t="shared" si="32"/>
        <v>674976</v>
      </c>
      <c r="X399" s="346">
        <v>619244.04</v>
      </c>
      <c r="Y399" s="346">
        <f t="shared" si="33"/>
        <v>4403.67</v>
      </c>
      <c r="Z399" s="347"/>
    </row>
    <row r="400" hidden="1" spans="1:26">
      <c r="A400" s="338" t="s">
        <v>1530</v>
      </c>
      <c r="B400" s="339" t="s">
        <v>296</v>
      </c>
      <c r="C400" s="339" t="s">
        <v>43</v>
      </c>
      <c r="D400" s="340" t="s">
        <v>260</v>
      </c>
      <c r="E400" s="339" t="s">
        <v>1081</v>
      </c>
      <c r="F400" s="341" t="s">
        <v>142</v>
      </c>
      <c r="G400" s="340" t="s">
        <v>183</v>
      </c>
      <c r="H400" s="338" t="s">
        <v>361</v>
      </c>
      <c r="I400" s="338" t="s">
        <v>265</v>
      </c>
      <c r="J400" s="342">
        <v>20230000252</v>
      </c>
      <c r="K400" s="343" t="s">
        <v>161</v>
      </c>
      <c r="L400" s="344">
        <v>630000</v>
      </c>
      <c r="M400" s="340" t="s">
        <v>1531</v>
      </c>
      <c r="N400" s="344">
        <v>141.14</v>
      </c>
      <c r="O400" s="344" t="s">
        <v>142</v>
      </c>
      <c r="P400" s="345">
        <v>141.14</v>
      </c>
      <c r="Q400" s="346" t="s">
        <v>142</v>
      </c>
      <c r="R400" s="347" t="s">
        <v>142</v>
      </c>
      <c r="S400" s="576" t="s">
        <v>1053</v>
      </c>
      <c r="T400" s="576" t="s">
        <v>1532</v>
      </c>
      <c r="U400" s="345">
        <f t="shared" si="34"/>
        <v>577981.65</v>
      </c>
      <c r="V400" s="345">
        <f t="shared" si="35"/>
        <v>52018.35</v>
      </c>
      <c r="W400" s="346">
        <f t="shared" si="32"/>
        <v>630000</v>
      </c>
      <c r="X400" s="346">
        <v>577981.65</v>
      </c>
      <c r="Y400" s="346">
        <f t="shared" si="33"/>
        <v>4095.09</v>
      </c>
      <c r="Z400" s="347"/>
    </row>
    <row r="401" hidden="1" spans="1:26">
      <c r="A401" s="338" t="s">
        <v>1533</v>
      </c>
      <c r="B401" s="339" t="s">
        <v>296</v>
      </c>
      <c r="C401" s="339" t="s">
        <v>43</v>
      </c>
      <c r="D401" s="340" t="s">
        <v>260</v>
      </c>
      <c r="E401" s="339" t="s">
        <v>1086</v>
      </c>
      <c r="F401" s="341" t="s">
        <v>142</v>
      </c>
      <c r="G401" s="340" t="s">
        <v>183</v>
      </c>
      <c r="H401" s="338" t="s">
        <v>361</v>
      </c>
      <c r="I401" s="338" t="s">
        <v>265</v>
      </c>
      <c r="J401" s="342">
        <v>20230000582</v>
      </c>
      <c r="K401" s="343" t="s">
        <v>1534</v>
      </c>
      <c r="L401" s="344">
        <v>673500</v>
      </c>
      <c r="M401" s="340" t="s">
        <v>1535</v>
      </c>
      <c r="N401" s="344">
        <v>140.62</v>
      </c>
      <c r="O401" s="344" t="s">
        <v>142</v>
      </c>
      <c r="P401" s="345">
        <v>140.62</v>
      </c>
      <c r="Q401" s="346" t="s">
        <v>142</v>
      </c>
      <c r="R401" s="347" t="s">
        <v>142</v>
      </c>
      <c r="S401" s="576" t="s">
        <v>1053</v>
      </c>
      <c r="T401" s="576" t="s">
        <v>1536</v>
      </c>
      <c r="U401" s="345">
        <f t="shared" si="34"/>
        <v>617889.91</v>
      </c>
      <c r="V401" s="345">
        <f t="shared" si="35"/>
        <v>55610.09</v>
      </c>
      <c r="W401" s="346">
        <f t="shared" si="32"/>
        <v>673500</v>
      </c>
      <c r="X401" s="346">
        <v>617889.91</v>
      </c>
      <c r="Y401" s="346">
        <f t="shared" si="33"/>
        <v>4394.04</v>
      </c>
      <c r="Z401" s="347"/>
    </row>
    <row r="402" hidden="1" spans="1:26">
      <c r="A402" s="338" t="s">
        <v>1537</v>
      </c>
      <c r="B402" s="339" t="s">
        <v>296</v>
      </c>
      <c r="C402" s="339" t="s">
        <v>43</v>
      </c>
      <c r="D402" s="340" t="s">
        <v>261</v>
      </c>
      <c r="E402" s="339" t="s">
        <v>1091</v>
      </c>
      <c r="F402" s="341" t="s">
        <v>142</v>
      </c>
      <c r="G402" s="340" t="s">
        <v>183</v>
      </c>
      <c r="H402" s="338" t="s">
        <v>361</v>
      </c>
      <c r="I402" s="338" t="s">
        <v>265</v>
      </c>
      <c r="J402" s="342">
        <v>20230005518</v>
      </c>
      <c r="K402" s="343" t="s">
        <v>1538</v>
      </c>
      <c r="L402" s="344">
        <v>694813</v>
      </c>
      <c r="M402" s="340" t="s">
        <v>1539</v>
      </c>
      <c r="N402" s="344">
        <v>141.14</v>
      </c>
      <c r="O402" s="344" t="s">
        <v>142</v>
      </c>
      <c r="P402" s="345">
        <v>141.14</v>
      </c>
      <c r="Q402" s="346" t="s">
        <v>142</v>
      </c>
      <c r="R402" s="347" t="s">
        <v>142</v>
      </c>
      <c r="S402" s="576" t="s">
        <v>1053</v>
      </c>
      <c r="T402" s="576" t="s">
        <v>1540</v>
      </c>
      <c r="U402" s="345">
        <f t="shared" si="34"/>
        <v>637443.12</v>
      </c>
      <c r="V402" s="345">
        <f t="shared" si="35"/>
        <v>57369.88</v>
      </c>
      <c r="W402" s="346">
        <f t="shared" si="32"/>
        <v>694813</v>
      </c>
      <c r="X402" s="346">
        <v>637443.12</v>
      </c>
      <c r="Y402" s="346">
        <f t="shared" si="33"/>
        <v>4516.39</v>
      </c>
      <c r="Z402" s="347"/>
    </row>
    <row r="403" hidden="1" spans="1:26">
      <c r="A403" s="338" t="s">
        <v>1541</v>
      </c>
      <c r="B403" s="339" t="s">
        <v>296</v>
      </c>
      <c r="C403" s="339" t="s">
        <v>43</v>
      </c>
      <c r="D403" s="340" t="s">
        <v>261</v>
      </c>
      <c r="E403" s="339" t="s">
        <v>1096</v>
      </c>
      <c r="F403" s="341" t="s">
        <v>142</v>
      </c>
      <c r="G403" s="340" t="s">
        <v>183</v>
      </c>
      <c r="H403" s="338" t="s">
        <v>361</v>
      </c>
      <c r="I403" s="338" t="s">
        <v>265</v>
      </c>
      <c r="J403" s="342">
        <v>20230006548</v>
      </c>
      <c r="K403" s="343" t="s">
        <v>7</v>
      </c>
      <c r="L403" s="344">
        <v>674976</v>
      </c>
      <c r="M403" s="340" t="s">
        <v>1542</v>
      </c>
      <c r="N403" s="344">
        <v>140.62</v>
      </c>
      <c r="O403" s="344" t="s">
        <v>142</v>
      </c>
      <c r="P403" s="345">
        <v>140.62</v>
      </c>
      <c r="Q403" s="346" t="s">
        <v>142</v>
      </c>
      <c r="R403" s="347" t="s">
        <v>142</v>
      </c>
      <c r="S403" s="576" t="s">
        <v>1053</v>
      </c>
      <c r="T403" s="576" t="s">
        <v>1543</v>
      </c>
      <c r="U403" s="345">
        <f t="shared" si="34"/>
        <v>619244.04</v>
      </c>
      <c r="V403" s="345">
        <f t="shared" si="35"/>
        <v>55731.96</v>
      </c>
      <c r="W403" s="346">
        <f t="shared" si="32"/>
        <v>674976</v>
      </c>
      <c r="X403" s="346">
        <v>619244.04</v>
      </c>
      <c r="Y403" s="346">
        <f t="shared" si="33"/>
        <v>4403.67</v>
      </c>
      <c r="Z403" s="347"/>
    </row>
    <row r="404" hidden="1" spans="1:26">
      <c r="A404" s="338" t="s">
        <v>1544</v>
      </c>
      <c r="B404" s="339" t="s">
        <v>296</v>
      </c>
      <c r="C404" s="339" t="s">
        <v>43</v>
      </c>
      <c r="D404" s="340" t="s">
        <v>262</v>
      </c>
      <c r="E404" s="339" t="s">
        <v>1101</v>
      </c>
      <c r="F404" s="341" t="s">
        <v>142</v>
      </c>
      <c r="G404" s="340" t="s">
        <v>183</v>
      </c>
      <c r="H404" s="338" t="s">
        <v>361</v>
      </c>
      <c r="I404" s="338" t="s">
        <v>265</v>
      </c>
      <c r="J404" s="342">
        <v>20230003047</v>
      </c>
      <c r="K404" s="343" t="s">
        <v>1545</v>
      </c>
      <c r="L404" s="344">
        <v>682051</v>
      </c>
      <c r="M404" s="340" t="s">
        <v>1546</v>
      </c>
      <c r="N404" s="344">
        <v>141.14</v>
      </c>
      <c r="O404" s="344" t="s">
        <v>142</v>
      </c>
      <c r="P404" s="345">
        <v>141.14</v>
      </c>
      <c r="Q404" s="346" t="s">
        <v>142</v>
      </c>
      <c r="R404" s="347" t="s">
        <v>142</v>
      </c>
      <c r="S404" s="576" t="s">
        <v>1053</v>
      </c>
      <c r="T404" s="576" t="s">
        <v>1547</v>
      </c>
      <c r="U404" s="345">
        <f t="shared" si="34"/>
        <v>625734.86</v>
      </c>
      <c r="V404" s="345">
        <f t="shared" si="35"/>
        <v>56316.14</v>
      </c>
      <c r="W404" s="346">
        <f t="shared" si="32"/>
        <v>682051</v>
      </c>
      <c r="X404" s="346">
        <v>625734.86</v>
      </c>
      <c r="Y404" s="346">
        <f t="shared" si="33"/>
        <v>4433.43</v>
      </c>
      <c r="Z404" s="347"/>
    </row>
    <row r="405" hidden="1" spans="1:26">
      <c r="A405" s="338" t="s">
        <v>1548</v>
      </c>
      <c r="B405" s="339" t="s">
        <v>296</v>
      </c>
      <c r="C405" s="339" t="s">
        <v>43</v>
      </c>
      <c r="D405" s="340" t="s">
        <v>262</v>
      </c>
      <c r="E405" s="339" t="s">
        <v>1106</v>
      </c>
      <c r="F405" s="341" t="s">
        <v>142</v>
      </c>
      <c r="G405" s="340" t="s">
        <v>183</v>
      </c>
      <c r="H405" s="338" t="s">
        <v>361</v>
      </c>
      <c r="I405" s="338" t="s">
        <v>265</v>
      </c>
      <c r="J405" s="342">
        <v>20230003097</v>
      </c>
      <c r="K405" s="343" t="s">
        <v>1549</v>
      </c>
      <c r="L405" s="344">
        <v>637125</v>
      </c>
      <c r="M405" s="340" t="s">
        <v>1550</v>
      </c>
      <c r="N405" s="344">
        <v>140.62</v>
      </c>
      <c r="O405" s="344" t="s">
        <v>142</v>
      </c>
      <c r="P405" s="345">
        <v>140.62</v>
      </c>
      <c r="Q405" s="346" t="s">
        <v>142</v>
      </c>
      <c r="R405" s="347" t="s">
        <v>142</v>
      </c>
      <c r="S405" s="576" t="s">
        <v>1053</v>
      </c>
      <c r="T405" s="576" t="s">
        <v>1551</v>
      </c>
      <c r="U405" s="345">
        <f t="shared" si="34"/>
        <v>584518.35</v>
      </c>
      <c r="V405" s="345">
        <f t="shared" si="35"/>
        <v>52606.65</v>
      </c>
      <c r="W405" s="346">
        <f t="shared" si="32"/>
        <v>637125</v>
      </c>
      <c r="X405" s="346">
        <v>584518.35</v>
      </c>
      <c r="Y405" s="346">
        <f t="shared" si="33"/>
        <v>4156.72</v>
      </c>
      <c r="Z405" s="347"/>
    </row>
    <row r="406" hidden="1" spans="1:26">
      <c r="A406" s="338" t="s">
        <v>1552</v>
      </c>
      <c r="B406" s="339" t="s">
        <v>296</v>
      </c>
      <c r="C406" s="339" t="s">
        <v>43</v>
      </c>
      <c r="D406" s="340" t="s">
        <v>288</v>
      </c>
      <c r="E406" s="339" t="s">
        <v>1111</v>
      </c>
      <c r="F406" s="341" t="s">
        <v>142</v>
      </c>
      <c r="G406" s="340" t="s">
        <v>183</v>
      </c>
      <c r="H406" s="338" t="s">
        <v>361</v>
      </c>
      <c r="I406" s="338" t="s">
        <v>265</v>
      </c>
      <c r="J406" s="342">
        <v>20220002886</v>
      </c>
      <c r="K406" s="343" t="s">
        <v>1553</v>
      </c>
      <c r="L406" s="344">
        <v>640000</v>
      </c>
      <c r="M406" s="340" t="s">
        <v>1554</v>
      </c>
      <c r="N406" s="344">
        <v>141.14</v>
      </c>
      <c r="O406" s="344" t="s">
        <v>142</v>
      </c>
      <c r="P406" s="345">
        <v>141.14</v>
      </c>
      <c r="Q406" s="346" t="s">
        <v>142</v>
      </c>
      <c r="R406" s="347" t="s">
        <v>142</v>
      </c>
      <c r="S406" s="576" t="s">
        <v>1053</v>
      </c>
      <c r="T406" s="576" t="s">
        <v>1555</v>
      </c>
      <c r="U406" s="345">
        <f t="shared" si="34"/>
        <v>587155.96</v>
      </c>
      <c r="V406" s="345">
        <f t="shared" si="35"/>
        <v>52844.04</v>
      </c>
      <c r="W406" s="346">
        <f t="shared" si="32"/>
        <v>640000</v>
      </c>
      <c r="X406" s="346">
        <v>587155.96</v>
      </c>
      <c r="Y406" s="346">
        <f t="shared" si="33"/>
        <v>4160.1</v>
      </c>
      <c r="Z406" s="347"/>
    </row>
    <row r="407" hidden="1" spans="1:26">
      <c r="A407" s="338" t="s">
        <v>386</v>
      </c>
      <c r="B407" s="339" t="s">
        <v>296</v>
      </c>
      <c r="C407" s="339" t="s">
        <v>43</v>
      </c>
      <c r="D407" s="340" t="s">
        <v>288</v>
      </c>
      <c r="E407" s="339" t="s">
        <v>1116</v>
      </c>
      <c r="F407" s="341" t="s">
        <v>142</v>
      </c>
      <c r="G407" s="340" t="s">
        <v>183</v>
      </c>
      <c r="H407" s="338" t="s">
        <v>361</v>
      </c>
      <c r="I407" s="338" t="s">
        <v>265</v>
      </c>
      <c r="J407" s="342">
        <v>20230000700</v>
      </c>
      <c r="K407" s="343" t="s">
        <v>1556</v>
      </c>
      <c r="L407" s="344">
        <v>683413</v>
      </c>
      <c r="M407" s="340" t="s">
        <v>1557</v>
      </c>
      <c r="N407" s="344">
        <v>140.62</v>
      </c>
      <c r="O407" s="344" t="s">
        <v>142</v>
      </c>
      <c r="P407" s="345">
        <v>140.62</v>
      </c>
      <c r="Q407" s="346" t="s">
        <v>142</v>
      </c>
      <c r="R407" s="347" t="s">
        <v>142</v>
      </c>
      <c r="S407" s="576" t="s">
        <v>1053</v>
      </c>
      <c r="T407" s="576" t="s">
        <v>1558</v>
      </c>
      <c r="U407" s="345">
        <f t="shared" si="34"/>
        <v>626984.4</v>
      </c>
      <c r="V407" s="345">
        <f t="shared" si="35"/>
        <v>56428.6</v>
      </c>
      <c r="W407" s="346">
        <f t="shared" si="32"/>
        <v>683413</v>
      </c>
      <c r="X407" s="346">
        <v>626984.4</v>
      </c>
      <c r="Y407" s="346">
        <f t="shared" si="33"/>
        <v>4458.71</v>
      </c>
      <c r="Z407" s="347"/>
    </row>
    <row r="408" hidden="1" spans="1:26">
      <c r="A408" s="338" t="s">
        <v>390</v>
      </c>
      <c r="B408" s="339" t="s">
        <v>296</v>
      </c>
      <c r="C408" s="339" t="s">
        <v>43</v>
      </c>
      <c r="D408" s="340" t="s">
        <v>289</v>
      </c>
      <c r="E408" s="339" t="s">
        <v>1121</v>
      </c>
      <c r="F408" s="341" t="s">
        <v>142</v>
      </c>
      <c r="G408" s="340" t="s">
        <v>183</v>
      </c>
      <c r="H408" s="338" t="s">
        <v>361</v>
      </c>
      <c r="I408" s="338" t="s">
        <v>265</v>
      </c>
      <c r="J408" s="342">
        <v>20230005724</v>
      </c>
      <c r="K408" s="343" t="s">
        <v>1132</v>
      </c>
      <c r="L408" s="344">
        <v>688763</v>
      </c>
      <c r="M408" s="340" t="s">
        <v>1559</v>
      </c>
      <c r="N408" s="344">
        <v>141.14</v>
      </c>
      <c r="O408" s="344" t="s">
        <v>142</v>
      </c>
      <c r="P408" s="345">
        <v>141.14</v>
      </c>
      <c r="Q408" s="346" t="s">
        <v>142</v>
      </c>
      <c r="R408" s="347" t="s">
        <v>142</v>
      </c>
      <c r="S408" s="576" t="s">
        <v>1053</v>
      </c>
      <c r="T408" s="576" t="s">
        <v>1560</v>
      </c>
      <c r="U408" s="345">
        <f t="shared" si="34"/>
        <v>631892.66</v>
      </c>
      <c r="V408" s="345">
        <f t="shared" si="35"/>
        <v>56870.34</v>
      </c>
      <c r="W408" s="346">
        <f t="shared" si="32"/>
        <v>688763</v>
      </c>
      <c r="X408" s="346">
        <v>631892.66</v>
      </c>
      <c r="Y408" s="346">
        <f t="shared" si="33"/>
        <v>4477.06</v>
      </c>
      <c r="Z408" s="347"/>
    </row>
    <row r="409" hidden="1" spans="1:26">
      <c r="A409" s="338" t="s">
        <v>1561</v>
      </c>
      <c r="B409" s="349" t="s">
        <v>296</v>
      </c>
      <c r="C409" s="349" t="s">
        <v>43</v>
      </c>
      <c r="D409" s="350" t="s">
        <v>289</v>
      </c>
      <c r="E409" s="349" t="s">
        <v>1126</v>
      </c>
      <c r="F409" s="341" t="s">
        <v>142</v>
      </c>
      <c r="G409" s="340" t="s">
        <v>183</v>
      </c>
      <c r="H409" s="338" t="s">
        <v>361</v>
      </c>
      <c r="I409" s="338" t="s">
        <v>265</v>
      </c>
      <c r="J409" s="351">
        <v>20230004703</v>
      </c>
      <c r="K409" s="352" t="s">
        <v>1562</v>
      </c>
      <c r="L409" s="345">
        <v>678584</v>
      </c>
      <c r="M409" s="350" t="s">
        <v>1563</v>
      </c>
      <c r="N409" s="345">
        <v>140.62</v>
      </c>
      <c r="O409" s="345" t="s">
        <v>142</v>
      </c>
      <c r="P409" s="345">
        <v>140.62</v>
      </c>
      <c r="Q409" s="346" t="s">
        <v>142</v>
      </c>
      <c r="R409" s="347" t="s">
        <v>142</v>
      </c>
      <c r="S409" s="576" t="s">
        <v>1053</v>
      </c>
      <c r="T409" s="576" t="s">
        <v>1564</v>
      </c>
      <c r="U409" s="345">
        <f t="shared" si="34"/>
        <v>622554.13</v>
      </c>
      <c r="V409" s="345">
        <f t="shared" si="35"/>
        <v>56029.87</v>
      </c>
      <c r="W409" s="346">
        <f t="shared" si="32"/>
        <v>678584</v>
      </c>
      <c r="X409" s="346">
        <v>622554.13</v>
      </c>
      <c r="Y409" s="346">
        <f t="shared" si="33"/>
        <v>4427.21</v>
      </c>
      <c r="Z409" s="347"/>
    </row>
    <row r="410" hidden="1" spans="1:26">
      <c r="A410" s="338" t="s">
        <v>1565</v>
      </c>
      <c r="B410" s="339" t="s">
        <v>296</v>
      </c>
      <c r="C410" s="339" t="s">
        <v>43</v>
      </c>
      <c r="D410" s="340" t="s">
        <v>290</v>
      </c>
      <c r="E410" s="339" t="s">
        <v>1131</v>
      </c>
      <c r="F410" s="341" t="s">
        <v>142</v>
      </c>
      <c r="G410" s="340" t="s">
        <v>183</v>
      </c>
      <c r="H410" s="338" t="s">
        <v>361</v>
      </c>
      <c r="I410" s="338" t="s">
        <v>265</v>
      </c>
      <c r="J410" s="342">
        <v>20230010663</v>
      </c>
      <c r="K410" s="343" t="s">
        <v>1566</v>
      </c>
      <c r="L410" s="344">
        <v>606902</v>
      </c>
      <c r="M410" s="340" t="s">
        <v>1567</v>
      </c>
      <c r="N410" s="344">
        <v>141.14</v>
      </c>
      <c r="O410" s="344" t="s">
        <v>142</v>
      </c>
      <c r="P410" s="345">
        <v>141.14</v>
      </c>
      <c r="Q410" s="346" t="s">
        <v>142</v>
      </c>
      <c r="R410" s="347" t="s">
        <v>142</v>
      </c>
      <c r="S410" s="576" t="s">
        <v>1053</v>
      </c>
      <c r="T410" s="576" t="s">
        <v>1568</v>
      </c>
      <c r="U410" s="345">
        <f t="shared" si="34"/>
        <v>556790.83</v>
      </c>
      <c r="V410" s="345">
        <f t="shared" si="35"/>
        <v>50111.17</v>
      </c>
      <c r="W410" s="346">
        <f t="shared" si="32"/>
        <v>606902</v>
      </c>
      <c r="X410" s="346">
        <v>556790.83</v>
      </c>
      <c r="Y410" s="346">
        <f t="shared" si="33"/>
        <v>3944.95</v>
      </c>
      <c r="Z410" s="347"/>
    </row>
    <row r="411" hidden="1" spans="1:26">
      <c r="A411" s="338" t="s">
        <v>1569</v>
      </c>
      <c r="B411" s="339" t="s">
        <v>296</v>
      </c>
      <c r="C411" s="339" t="s">
        <v>43</v>
      </c>
      <c r="D411" s="340" t="s">
        <v>290</v>
      </c>
      <c r="E411" s="339" t="s">
        <v>1136</v>
      </c>
      <c r="F411" s="341" t="s">
        <v>142</v>
      </c>
      <c r="G411" s="340" t="s">
        <v>183</v>
      </c>
      <c r="H411" s="338" t="s">
        <v>361</v>
      </c>
      <c r="I411" s="338" t="s">
        <v>265</v>
      </c>
      <c r="J411" s="342">
        <v>20240001528</v>
      </c>
      <c r="K411" s="343" t="s">
        <v>1570</v>
      </c>
      <c r="L411" s="344">
        <v>611697</v>
      </c>
      <c r="M411" s="340" t="s">
        <v>1571</v>
      </c>
      <c r="N411" s="344">
        <v>140.62</v>
      </c>
      <c r="O411" s="344" t="s">
        <v>142</v>
      </c>
      <c r="P411" s="345">
        <v>140.62</v>
      </c>
      <c r="Q411" s="346" t="s">
        <v>142</v>
      </c>
      <c r="R411" s="347" t="s">
        <v>142</v>
      </c>
      <c r="S411" s="576" t="s">
        <v>1053</v>
      </c>
      <c r="T411" s="576" t="s">
        <v>1572</v>
      </c>
      <c r="U411" s="345">
        <f t="shared" si="34"/>
        <v>561189.91</v>
      </c>
      <c r="V411" s="345">
        <f t="shared" si="35"/>
        <v>50507.09</v>
      </c>
      <c r="W411" s="346">
        <f t="shared" si="32"/>
        <v>611697</v>
      </c>
      <c r="X411" s="346">
        <v>561189.91</v>
      </c>
      <c r="Y411" s="346">
        <f t="shared" si="33"/>
        <v>3990.83</v>
      </c>
      <c r="Z411" s="347"/>
    </row>
    <row r="412" hidden="1" spans="1:26">
      <c r="A412" s="338" t="s">
        <v>1573</v>
      </c>
      <c r="B412" s="339" t="s">
        <v>296</v>
      </c>
      <c r="C412" s="339" t="s">
        <v>43</v>
      </c>
      <c r="D412" s="340" t="s">
        <v>81</v>
      </c>
      <c r="E412" s="339" t="s">
        <v>370</v>
      </c>
      <c r="F412" s="341" t="s">
        <v>142</v>
      </c>
      <c r="G412" s="340" t="s">
        <v>183</v>
      </c>
      <c r="H412" s="338" t="s">
        <v>361</v>
      </c>
      <c r="I412" s="338" t="s">
        <v>265</v>
      </c>
      <c r="J412" s="342">
        <v>20210012613</v>
      </c>
      <c r="K412" s="343" t="s">
        <v>1574</v>
      </c>
      <c r="L412" s="344">
        <v>575208</v>
      </c>
      <c r="M412" s="340" t="s">
        <v>1575</v>
      </c>
      <c r="N412" s="344">
        <v>141.14</v>
      </c>
      <c r="O412" s="344" t="s">
        <v>142</v>
      </c>
      <c r="P412" s="345">
        <v>141.14</v>
      </c>
      <c r="Q412" s="346" t="s">
        <v>142</v>
      </c>
      <c r="R412" s="347" t="s">
        <v>142</v>
      </c>
      <c r="S412" s="576" t="s">
        <v>1053</v>
      </c>
      <c r="T412" s="576" t="s">
        <v>1576</v>
      </c>
      <c r="U412" s="345">
        <f t="shared" si="34"/>
        <v>527713.76</v>
      </c>
      <c r="V412" s="345">
        <f t="shared" si="35"/>
        <v>47494.24</v>
      </c>
      <c r="W412" s="346">
        <f t="shared" si="32"/>
        <v>575208</v>
      </c>
      <c r="X412" s="346">
        <v>527713.76</v>
      </c>
      <c r="Y412" s="346">
        <f t="shared" si="33"/>
        <v>3738.94</v>
      </c>
      <c r="Z412" s="347"/>
    </row>
    <row r="413" hidden="1" spans="1:26">
      <c r="A413" s="338" t="s">
        <v>1577</v>
      </c>
      <c r="B413" s="339" t="s">
        <v>296</v>
      </c>
      <c r="C413" s="339" t="s">
        <v>43</v>
      </c>
      <c r="D413" s="340" t="s">
        <v>81</v>
      </c>
      <c r="E413" s="339" t="s">
        <v>374</v>
      </c>
      <c r="F413" s="341" t="s">
        <v>142</v>
      </c>
      <c r="G413" s="340" t="s">
        <v>183</v>
      </c>
      <c r="H413" s="338" t="s">
        <v>361</v>
      </c>
      <c r="I413" s="338" t="s">
        <v>265</v>
      </c>
      <c r="J413" s="342">
        <v>20220001154</v>
      </c>
      <c r="K413" s="343" t="s">
        <v>1159</v>
      </c>
      <c r="L413" s="344">
        <v>572979</v>
      </c>
      <c r="M413" s="340" t="s">
        <v>1578</v>
      </c>
      <c r="N413" s="344">
        <v>140.62</v>
      </c>
      <c r="O413" s="344" t="s">
        <v>142</v>
      </c>
      <c r="P413" s="345">
        <v>140.62</v>
      </c>
      <c r="Q413" s="346" t="s">
        <v>142</v>
      </c>
      <c r="R413" s="347" t="s">
        <v>142</v>
      </c>
      <c r="S413" s="576" t="s">
        <v>1053</v>
      </c>
      <c r="T413" s="576" t="s">
        <v>1579</v>
      </c>
      <c r="U413" s="345">
        <f t="shared" si="34"/>
        <v>525668.81</v>
      </c>
      <c r="V413" s="345">
        <f t="shared" si="35"/>
        <v>47310.19</v>
      </c>
      <c r="W413" s="346">
        <f t="shared" si="32"/>
        <v>572979</v>
      </c>
      <c r="X413" s="346">
        <v>525668.81</v>
      </c>
      <c r="Y413" s="346">
        <f t="shared" si="33"/>
        <v>3738.22</v>
      </c>
      <c r="Z413" s="347"/>
    </row>
    <row r="414" hidden="1" spans="1:26">
      <c r="A414" s="338" t="s">
        <v>1580</v>
      </c>
      <c r="B414" s="339" t="s">
        <v>296</v>
      </c>
      <c r="C414" s="339" t="s">
        <v>43</v>
      </c>
      <c r="D414" s="340" t="s">
        <v>84</v>
      </c>
      <c r="E414" s="339" t="s">
        <v>378</v>
      </c>
      <c r="F414" s="341" t="s">
        <v>142</v>
      </c>
      <c r="G414" s="340" t="s">
        <v>183</v>
      </c>
      <c r="H414" s="338" t="s">
        <v>361</v>
      </c>
      <c r="I414" s="338" t="s">
        <v>265</v>
      </c>
      <c r="J414" s="342">
        <v>20230001406</v>
      </c>
      <c r="K414" s="343" t="s">
        <v>1204</v>
      </c>
      <c r="L414" s="344">
        <v>577325</v>
      </c>
      <c r="M414" s="340" t="s">
        <v>1581</v>
      </c>
      <c r="N414" s="344">
        <v>141.14</v>
      </c>
      <c r="O414" s="344" t="s">
        <v>142</v>
      </c>
      <c r="P414" s="345">
        <v>141.14</v>
      </c>
      <c r="Q414" s="346" t="s">
        <v>142</v>
      </c>
      <c r="R414" s="347" t="s">
        <v>142</v>
      </c>
      <c r="S414" s="576" t="s">
        <v>1053</v>
      </c>
      <c r="T414" s="576" t="s">
        <v>1582</v>
      </c>
      <c r="U414" s="345">
        <f t="shared" si="34"/>
        <v>529655.96</v>
      </c>
      <c r="V414" s="345">
        <f t="shared" si="35"/>
        <v>47669.04</v>
      </c>
      <c r="W414" s="346">
        <f t="shared" si="32"/>
        <v>577325</v>
      </c>
      <c r="X414" s="346">
        <v>529655.96</v>
      </c>
      <c r="Y414" s="346">
        <f t="shared" si="33"/>
        <v>3752.7</v>
      </c>
      <c r="Z414" s="347"/>
    </row>
    <row r="415" hidden="1" spans="1:26">
      <c r="A415" s="338" t="s">
        <v>1583</v>
      </c>
      <c r="B415" s="339" t="s">
        <v>296</v>
      </c>
      <c r="C415" s="339" t="s">
        <v>43</v>
      </c>
      <c r="D415" s="340" t="s">
        <v>84</v>
      </c>
      <c r="E415" s="339" t="s">
        <v>382</v>
      </c>
      <c r="F415" s="341" t="s">
        <v>142</v>
      </c>
      <c r="G415" s="340" t="s">
        <v>183</v>
      </c>
      <c r="H415" s="338" t="s">
        <v>361</v>
      </c>
      <c r="I415" s="338" t="s">
        <v>265</v>
      </c>
      <c r="J415" s="342">
        <v>20230000755</v>
      </c>
      <c r="K415" s="343" t="s">
        <v>1406</v>
      </c>
      <c r="L415" s="344">
        <v>574666</v>
      </c>
      <c r="M415" s="340" t="s">
        <v>1584</v>
      </c>
      <c r="N415" s="344">
        <v>140.62</v>
      </c>
      <c r="O415" s="344" t="s">
        <v>142</v>
      </c>
      <c r="P415" s="345">
        <v>140.62</v>
      </c>
      <c r="Q415" s="346" t="s">
        <v>142</v>
      </c>
      <c r="R415" s="347" t="s">
        <v>142</v>
      </c>
      <c r="S415" s="576" t="s">
        <v>1053</v>
      </c>
      <c r="T415" s="576" t="s">
        <v>1585</v>
      </c>
      <c r="U415" s="345">
        <f t="shared" si="34"/>
        <v>527216.51</v>
      </c>
      <c r="V415" s="345">
        <f t="shared" si="35"/>
        <v>47449.49</v>
      </c>
      <c r="W415" s="346">
        <f t="shared" si="32"/>
        <v>574666</v>
      </c>
      <c r="X415" s="346">
        <v>527216.51</v>
      </c>
      <c r="Y415" s="346">
        <f t="shared" si="33"/>
        <v>3749.23</v>
      </c>
      <c r="Z415" s="347"/>
    </row>
    <row r="416" hidden="1" spans="1:26">
      <c r="A416" s="338" t="s">
        <v>1586</v>
      </c>
      <c r="B416" s="339" t="s">
        <v>296</v>
      </c>
      <c r="C416" s="339" t="s">
        <v>43</v>
      </c>
      <c r="D416" s="340" t="s">
        <v>87</v>
      </c>
      <c r="E416" s="339" t="s">
        <v>386</v>
      </c>
      <c r="F416" s="341" t="s">
        <v>142</v>
      </c>
      <c r="G416" s="340" t="s">
        <v>183</v>
      </c>
      <c r="H416" s="338" t="s">
        <v>361</v>
      </c>
      <c r="I416" s="338" t="s">
        <v>265</v>
      </c>
      <c r="J416" s="342">
        <v>20230002349</v>
      </c>
      <c r="K416" s="343" t="s">
        <v>1270</v>
      </c>
      <c r="L416" s="344">
        <v>588193</v>
      </c>
      <c r="M416" s="340" t="s">
        <v>1587</v>
      </c>
      <c r="N416" s="344">
        <v>141.14</v>
      </c>
      <c r="O416" s="344" t="s">
        <v>142</v>
      </c>
      <c r="P416" s="345">
        <v>141.14</v>
      </c>
      <c r="Q416" s="346" t="s">
        <v>142</v>
      </c>
      <c r="R416" s="347" t="s">
        <v>142</v>
      </c>
      <c r="S416" s="576" t="s">
        <v>1053</v>
      </c>
      <c r="T416" s="576" t="s">
        <v>1588</v>
      </c>
      <c r="U416" s="345">
        <f t="shared" si="34"/>
        <v>539626.61</v>
      </c>
      <c r="V416" s="345">
        <f t="shared" si="35"/>
        <v>48566.39</v>
      </c>
      <c r="W416" s="346">
        <f t="shared" si="32"/>
        <v>588193</v>
      </c>
      <c r="X416" s="346">
        <v>539626.61</v>
      </c>
      <c r="Y416" s="346">
        <f t="shared" si="33"/>
        <v>3823.34</v>
      </c>
      <c r="Z416" s="347"/>
    </row>
    <row r="417" hidden="1" spans="1:26">
      <c r="A417" s="338" t="s">
        <v>1589</v>
      </c>
      <c r="B417" s="339" t="s">
        <v>296</v>
      </c>
      <c r="C417" s="339" t="s">
        <v>43</v>
      </c>
      <c r="D417" s="340" t="s">
        <v>87</v>
      </c>
      <c r="E417" s="339" t="s">
        <v>390</v>
      </c>
      <c r="F417" s="341" t="s">
        <v>142</v>
      </c>
      <c r="G417" s="340" t="s">
        <v>183</v>
      </c>
      <c r="H417" s="338" t="s">
        <v>361</v>
      </c>
      <c r="I417" s="338" t="s">
        <v>265</v>
      </c>
      <c r="J417" s="342">
        <v>20220005712</v>
      </c>
      <c r="K417" s="343" t="s">
        <v>1590</v>
      </c>
      <c r="L417" s="344">
        <v>628102</v>
      </c>
      <c r="M417" s="340" t="s">
        <v>1591</v>
      </c>
      <c r="N417" s="344">
        <v>140.62</v>
      </c>
      <c r="O417" s="344" t="s">
        <v>142</v>
      </c>
      <c r="P417" s="345">
        <v>140.62</v>
      </c>
      <c r="Q417" s="346" t="s">
        <v>142</v>
      </c>
      <c r="R417" s="347" t="s">
        <v>142</v>
      </c>
      <c r="S417" s="576" t="s">
        <v>1053</v>
      </c>
      <c r="T417" s="576" t="s">
        <v>1592</v>
      </c>
      <c r="U417" s="345">
        <f t="shared" si="34"/>
        <v>576240.37</v>
      </c>
      <c r="V417" s="345">
        <f t="shared" si="35"/>
        <v>51861.63</v>
      </c>
      <c r="W417" s="346">
        <f t="shared" si="32"/>
        <v>628102</v>
      </c>
      <c r="X417" s="346">
        <v>576240.37</v>
      </c>
      <c r="Y417" s="346">
        <f t="shared" si="33"/>
        <v>4097.85</v>
      </c>
      <c r="Z417" s="347"/>
    </row>
    <row r="418" hidden="1" spans="1:26">
      <c r="A418" s="338" t="s">
        <v>1593</v>
      </c>
      <c r="B418" s="339" t="s">
        <v>296</v>
      </c>
      <c r="C418" s="339" t="s">
        <v>43</v>
      </c>
      <c r="D418" s="340" t="s">
        <v>92</v>
      </c>
      <c r="E418" s="339" t="s">
        <v>394</v>
      </c>
      <c r="F418" s="341" t="s">
        <v>142</v>
      </c>
      <c r="G418" s="340" t="s">
        <v>183</v>
      </c>
      <c r="H418" s="338" t="s">
        <v>361</v>
      </c>
      <c r="I418" s="338" t="s">
        <v>265</v>
      </c>
      <c r="J418" s="342">
        <v>20220003466</v>
      </c>
      <c r="K418" s="343" t="s">
        <v>1594</v>
      </c>
      <c r="L418" s="344">
        <v>640000</v>
      </c>
      <c r="M418" s="340" t="s">
        <v>1595</v>
      </c>
      <c r="N418" s="344">
        <v>141.14</v>
      </c>
      <c r="O418" s="344" t="s">
        <v>142</v>
      </c>
      <c r="P418" s="345">
        <v>141.14</v>
      </c>
      <c r="Q418" s="346" t="s">
        <v>142</v>
      </c>
      <c r="R418" s="347" t="s">
        <v>142</v>
      </c>
      <c r="S418" s="576" t="s">
        <v>1053</v>
      </c>
      <c r="T418" s="576" t="s">
        <v>1596</v>
      </c>
      <c r="U418" s="345">
        <f t="shared" si="34"/>
        <v>587155.96</v>
      </c>
      <c r="V418" s="345">
        <f t="shared" si="35"/>
        <v>52844.04</v>
      </c>
      <c r="W418" s="346">
        <f t="shared" si="32"/>
        <v>640000</v>
      </c>
      <c r="X418" s="346">
        <v>587155.96</v>
      </c>
      <c r="Y418" s="346">
        <f t="shared" si="33"/>
        <v>4160.1</v>
      </c>
      <c r="Z418" s="347"/>
    </row>
    <row r="419" hidden="1" spans="1:26">
      <c r="A419" s="338" t="s">
        <v>1597</v>
      </c>
      <c r="B419" s="339" t="s">
        <v>296</v>
      </c>
      <c r="C419" s="339" t="s">
        <v>43</v>
      </c>
      <c r="D419" s="340" t="s">
        <v>92</v>
      </c>
      <c r="E419" s="339" t="s">
        <v>398</v>
      </c>
      <c r="F419" s="341" t="s">
        <v>142</v>
      </c>
      <c r="G419" s="340" t="s">
        <v>183</v>
      </c>
      <c r="H419" s="338" t="s">
        <v>361</v>
      </c>
      <c r="I419" s="338" t="s">
        <v>265</v>
      </c>
      <c r="J419" s="342">
        <v>20220000668</v>
      </c>
      <c r="K419" s="343" t="s">
        <v>1598</v>
      </c>
      <c r="L419" s="344">
        <v>670000</v>
      </c>
      <c r="M419" s="340" t="s">
        <v>1599</v>
      </c>
      <c r="N419" s="344">
        <v>140.62</v>
      </c>
      <c r="O419" s="344" t="s">
        <v>142</v>
      </c>
      <c r="P419" s="345">
        <v>140.62</v>
      </c>
      <c r="Q419" s="346" t="s">
        <v>142</v>
      </c>
      <c r="R419" s="347" t="s">
        <v>142</v>
      </c>
      <c r="S419" s="576" t="s">
        <v>1053</v>
      </c>
      <c r="T419" s="576" t="s">
        <v>1600</v>
      </c>
      <c r="U419" s="345">
        <f t="shared" si="34"/>
        <v>614678.9</v>
      </c>
      <c r="V419" s="345">
        <f t="shared" si="35"/>
        <v>55321.1</v>
      </c>
      <c r="W419" s="346">
        <f t="shared" si="32"/>
        <v>670000</v>
      </c>
      <c r="X419" s="346">
        <v>614678.9</v>
      </c>
      <c r="Y419" s="346">
        <f t="shared" si="33"/>
        <v>4371.21</v>
      </c>
      <c r="Z419" s="347"/>
    </row>
    <row r="420" hidden="1" spans="1:26">
      <c r="A420" s="338" t="s">
        <v>1601</v>
      </c>
      <c r="B420" s="339" t="s">
        <v>296</v>
      </c>
      <c r="C420" s="339" t="s">
        <v>43</v>
      </c>
      <c r="D420" s="340" t="s">
        <v>95</v>
      </c>
      <c r="E420" s="339" t="s">
        <v>402</v>
      </c>
      <c r="F420" s="341" t="s">
        <v>142</v>
      </c>
      <c r="G420" s="340" t="s">
        <v>183</v>
      </c>
      <c r="H420" s="338" t="s">
        <v>361</v>
      </c>
      <c r="I420" s="338" t="s">
        <v>265</v>
      </c>
      <c r="J420" s="342">
        <v>20220006086</v>
      </c>
      <c r="K420" s="343" t="s">
        <v>1602</v>
      </c>
      <c r="L420" s="344">
        <v>640000</v>
      </c>
      <c r="M420" s="340" t="s">
        <v>1603</v>
      </c>
      <c r="N420" s="344">
        <v>141.14</v>
      </c>
      <c r="O420" s="344" t="s">
        <v>142</v>
      </c>
      <c r="P420" s="345">
        <v>141.14</v>
      </c>
      <c r="Q420" s="346" t="s">
        <v>142</v>
      </c>
      <c r="R420" s="347" t="s">
        <v>142</v>
      </c>
      <c r="S420" s="576" t="s">
        <v>1053</v>
      </c>
      <c r="T420" s="576" t="s">
        <v>1604</v>
      </c>
      <c r="U420" s="345">
        <f t="shared" si="34"/>
        <v>587155.96</v>
      </c>
      <c r="V420" s="345">
        <f t="shared" si="35"/>
        <v>52844.04</v>
      </c>
      <c r="W420" s="346">
        <f t="shared" si="32"/>
        <v>640000</v>
      </c>
      <c r="X420" s="346">
        <v>587155.96</v>
      </c>
      <c r="Y420" s="346">
        <f t="shared" si="33"/>
        <v>4160.1</v>
      </c>
      <c r="Z420" s="347"/>
    </row>
    <row r="421" hidden="1" spans="1:26">
      <c r="A421" s="338" t="s">
        <v>1605</v>
      </c>
      <c r="B421" s="339" t="s">
        <v>296</v>
      </c>
      <c r="C421" s="339" t="s">
        <v>43</v>
      </c>
      <c r="D421" s="340" t="s">
        <v>95</v>
      </c>
      <c r="E421" s="339" t="s">
        <v>406</v>
      </c>
      <c r="F421" s="341" t="s">
        <v>142</v>
      </c>
      <c r="G421" s="340" t="s">
        <v>183</v>
      </c>
      <c r="H421" s="338" t="s">
        <v>361</v>
      </c>
      <c r="I421" s="338" t="s">
        <v>265</v>
      </c>
      <c r="J421" s="342">
        <v>20220006562</v>
      </c>
      <c r="K421" s="343" t="s">
        <v>1606</v>
      </c>
      <c r="L421" s="344">
        <v>634711</v>
      </c>
      <c r="M421" s="340" t="s">
        <v>1607</v>
      </c>
      <c r="N421" s="344">
        <v>140.62</v>
      </c>
      <c r="O421" s="344" t="s">
        <v>142</v>
      </c>
      <c r="P421" s="345">
        <v>140.62</v>
      </c>
      <c r="Q421" s="346" t="s">
        <v>142</v>
      </c>
      <c r="R421" s="347" t="s">
        <v>142</v>
      </c>
      <c r="S421" s="576" t="s">
        <v>1053</v>
      </c>
      <c r="T421" s="576" t="s">
        <v>1608</v>
      </c>
      <c r="U421" s="345">
        <f t="shared" si="34"/>
        <v>582303.67</v>
      </c>
      <c r="V421" s="345">
        <f t="shared" si="35"/>
        <v>52407.33</v>
      </c>
      <c r="W421" s="346">
        <f t="shared" si="32"/>
        <v>634711</v>
      </c>
      <c r="X421" s="346">
        <v>582303.67</v>
      </c>
      <c r="Y421" s="346">
        <f t="shared" si="33"/>
        <v>4140.97</v>
      </c>
      <c r="Z421" s="347"/>
    </row>
    <row r="422" hidden="1" spans="1:26">
      <c r="A422" s="338" t="s">
        <v>1609</v>
      </c>
      <c r="B422" s="339" t="s">
        <v>296</v>
      </c>
      <c r="C422" s="339" t="s">
        <v>43</v>
      </c>
      <c r="D422" s="340" t="s">
        <v>98</v>
      </c>
      <c r="E422" s="339" t="s">
        <v>410</v>
      </c>
      <c r="F422" s="341" t="s">
        <v>142</v>
      </c>
      <c r="G422" s="340" t="s">
        <v>183</v>
      </c>
      <c r="H422" s="338" t="s">
        <v>361</v>
      </c>
      <c r="I422" s="338" t="s">
        <v>265</v>
      </c>
      <c r="J422" s="342">
        <v>20220003813</v>
      </c>
      <c r="K422" s="343" t="s">
        <v>1610</v>
      </c>
      <c r="L422" s="344">
        <v>655000</v>
      </c>
      <c r="M422" s="340" t="s">
        <v>1611</v>
      </c>
      <c r="N422" s="344">
        <v>141.14</v>
      </c>
      <c r="O422" s="344" t="s">
        <v>142</v>
      </c>
      <c r="P422" s="345">
        <v>141.14</v>
      </c>
      <c r="Q422" s="346" t="s">
        <v>142</v>
      </c>
      <c r="R422" s="347" t="s">
        <v>142</v>
      </c>
      <c r="S422" s="576" t="s">
        <v>1053</v>
      </c>
      <c r="T422" s="576" t="s">
        <v>1612</v>
      </c>
      <c r="U422" s="345">
        <f t="shared" si="34"/>
        <v>600917.43</v>
      </c>
      <c r="V422" s="345">
        <f t="shared" si="35"/>
        <v>54082.57</v>
      </c>
      <c r="W422" s="346">
        <f t="shared" si="32"/>
        <v>655000</v>
      </c>
      <c r="X422" s="346">
        <v>600917.43</v>
      </c>
      <c r="Y422" s="346">
        <f t="shared" si="33"/>
        <v>4257.6</v>
      </c>
      <c r="Z422" s="347"/>
    </row>
    <row r="423" hidden="1" spans="1:26">
      <c r="A423" s="338" t="s">
        <v>1613</v>
      </c>
      <c r="B423" s="339" t="s">
        <v>296</v>
      </c>
      <c r="C423" s="339" t="s">
        <v>43</v>
      </c>
      <c r="D423" s="340" t="s">
        <v>98</v>
      </c>
      <c r="E423" s="339" t="s">
        <v>414</v>
      </c>
      <c r="F423" s="341" t="s">
        <v>142</v>
      </c>
      <c r="G423" s="340" t="s">
        <v>183</v>
      </c>
      <c r="H423" s="338" t="s">
        <v>361</v>
      </c>
      <c r="I423" s="338" t="s">
        <v>265</v>
      </c>
      <c r="J423" s="342">
        <v>20220005634</v>
      </c>
      <c r="K423" s="343" t="s">
        <v>1614</v>
      </c>
      <c r="L423" s="344">
        <v>670617</v>
      </c>
      <c r="M423" s="340" t="s">
        <v>1615</v>
      </c>
      <c r="N423" s="344">
        <v>140.62</v>
      </c>
      <c r="O423" s="344" t="s">
        <v>142</v>
      </c>
      <c r="P423" s="345">
        <v>140.62</v>
      </c>
      <c r="Q423" s="346" t="s">
        <v>142</v>
      </c>
      <c r="R423" s="347" t="s">
        <v>142</v>
      </c>
      <c r="S423" s="576" t="s">
        <v>1053</v>
      </c>
      <c r="T423" s="576" t="s">
        <v>1616</v>
      </c>
      <c r="U423" s="345">
        <f t="shared" si="34"/>
        <v>615244.95</v>
      </c>
      <c r="V423" s="345">
        <f t="shared" si="35"/>
        <v>55372.05</v>
      </c>
      <c r="W423" s="346">
        <f t="shared" si="32"/>
        <v>670617</v>
      </c>
      <c r="X423" s="346">
        <v>615244.95</v>
      </c>
      <c r="Y423" s="346">
        <f t="shared" si="33"/>
        <v>4375.23</v>
      </c>
      <c r="Z423" s="347"/>
    </row>
    <row r="424" hidden="1" spans="1:26">
      <c r="A424" s="338" t="s">
        <v>1617</v>
      </c>
      <c r="B424" s="339" t="s">
        <v>296</v>
      </c>
      <c r="C424" s="339" t="s">
        <v>43</v>
      </c>
      <c r="D424" s="340" t="s">
        <v>101</v>
      </c>
      <c r="E424" s="339" t="s">
        <v>418</v>
      </c>
      <c r="F424" s="341" t="s">
        <v>142</v>
      </c>
      <c r="G424" s="340" t="s">
        <v>183</v>
      </c>
      <c r="H424" s="338" t="s">
        <v>361</v>
      </c>
      <c r="I424" s="338" t="s">
        <v>265</v>
      </c>
      <c r="J424" s="342">
        <v>20220004987</v>
      </c>
      <c r="K424" s="343" t="s">
        <v>1618</v>
      </c>
      <c r="L424" s="344">
        <v>680000</v>
      </c>
      <c r="M424" s="340" t="s">
        <v>1619</v>
      </c>
      <c r="N424" s="344">
        <v>141.14</v>
      </c>
      <c r="O424" s="344" t="s">
        <v>142</v>
      </c>
      <c r="P424" s="345">
        <v>141.14</v>
      </c>
      <c r="Q424" s="346" t="s">
        <v>142</v>
      </c>
      <c r="R424" s="347" t="s">
        <v>142</v>
      </c>
      <c r="S424" s="576" t="s">
        <v>1053</v>
      </c>
      <c r="T424" s="576" t="s">
        <v>1620</v>
      </c>
      <c r="U424" s="345">
        <f t="shared" si="34"/>
        <v>623853.21</v>
      </c>
      <c r="V424" s="345">
        <f t="shared" si="35"/>
        <v>56146.79</v>
      </c>
      <c r="W424" s="346">
        <f t="shared" si="32"/>
        <v>680000</v>
      </c>
      <c r="X424" s="346">
        <v>623853.21</v>
      </c>
      <c r="Y424" s="346">
        <f t="shared" si="33"/>
        <v>4420.1</v>
      </c>
      <c r="Z424" s="347"/>
    </row>
    <row r="425" hidden="1" spans="1:26">
      <c r="A425" s="338" t="s">
        <v>1621</v>
      </c>
      <c r="B425" s="339" t="s">
        <v>296</v>
      </c>
      <c r="C425" s="339" t="s">
        <v>43</v>
      </c>
      <c r="D425" s="340" t="s">
        <v>101</v>
      </c>
      <c r="E425" s="339" t="s">
        <v>422</v>
      </c>
      <c r="F425" s="341" t="s">
        <v>142</v>
      </c>
      <c r="G425" s="340" t="s">
        <v>183</v>
      </c>
      <c r="H425" s="338" t="s">
        <v>361</v>
      </c>
      <c r="I425" s="338" t="s">
        <v>265</v>
      </c>
      <c r="J425" s="342">
        <v>20220001635</v>
      </c>
      <c r="K425" s="343" t="s">
        <v>1185</v>
      </c>
      <c r="L425" s="344">
        <v>646242</v>
      </c>
      <c r="M425" s="340" t="s">
        <v>1622</v>
      </c>
      <c r="N425" s="344">
        <v>140.62</v>
      </c>
      <c r="O425" s="344" t="s">
        <v>142</v>
      </c>
      <c r="P425" s="345">
        <v>140.62</v>
      </c>
      <c r="Q425" s="346" t="s">
        <v>142</v>
      </c>
      <c r="R425" s="347" t="s">
        <v>142</v>
      </c>
      <c r="S425" s="576" t="s">
        <v>1053</v>
      </c>
      <c r="T425" s="576" t="s">
        <v>1623</v>
      </c>
      <c r="U425" s="345">
        <f t="shared" si="34"/>
        <v>592882.57</v>
      </c>
      <c r="V425" s="345">
        <f t="shared" si="35"/>
        <v>53359.43</v>
      </c>
      <c r="W425" s="346">
        <f t="shared" si="32"/>
        <v>646242</v>
      </c>
      <c r="X425" s="346">
        <v>592882.57</v>
      </c>
      <c r="Y425" s="346">
        <f t="shared" si="33"/>
        <v>4216.2</v>
      </c>
      <c r="Z425" s="347"/>
    </row>
    <row r="426" hidden="1" spans="1:26">
      <c r="A426" s="338" t="s">
        <v>1624</v>
      </c>
      <c r="B426" s="339" t="s">
        <v>296</v>
      </c>
      <c r="C426" s="339" t="s">
        <v>43</v>
      </c>
      <c r="D426" s="340" t="s">
        <v>104</v>
      </c>
      <c r="E426" s="339" t="s">
        <v>426</v>
      </c>
      <c r="F426" s="341" t="s">
        <v>142</v>
      </c>
      <c r="G426" s="340" t="s">
        <v>183</v>
      </c>
      <c r="H426" s="338" t="s">
        <v>361</v>
      </c>
      <c r="I426" s="338" t="s">
        <v>265</v>
      </c>
      <c r="J426" s="342">
        <v>20230008079</v>
      </c>
      <c r="K426" s="343" t="s">
        <v>1625</v>
      </c>
      <c r="L426" s="344">
        <v>656000</v>
      </c>
      <c r="M426" s="340" t="s">
        <v>1626</v>
      </c>
      <c r="N426" s="344">
        <v>141.14</v>
      </c>
      <c r="O426" s="344" t="s">
        <v>142</v>
      </c>
      <c r="P426" s="345">
        <v>141.14</v>
      </c>
      <c r="Q426" s="346" t="s">
        <v>142</v>
      </c>
      <c r="R426" s="347" t="s">
        <v>142</v>
      </c>
      <c r="S426" s="576" t="s">
        <v>364</v>
      </c>
      <c r="T426" s="576" t="s">
        <v>1627</v>
      </c>
      <c r="U426" s="345">
        <f t="shared" si="34"/>
        <v>601834.86</v>
      </c>
      <c r="V426" s="345">
        <f t="shared" si="35"/>
        <v>54165.14</v>
      </c>
      <c r="W426" s="346">
        <f t="shared" si="32"/>
        <v>656000</v>
      </c>
      <c r="X426" s="346">
        <v>601834.86</v>
      </c>
      <c r="Y426" s="346">
        <f t="shared" si="33"/>
        <v>4264.1</v>
      </c>
      <c r="Z426" s="347"/>
    </row>
    <row r="427" hidden="1" spans="1:26">
      <c r="A427" s="338" t="s">
        <v>1628</v>
      </c>
      <c r="B427" s="339" t="s">
        <v>296</v>
      </c>
      <c r="C427" s="339" t="s">
        <v>43</v>
      </c>
      <c r="D427" s="340" t="s">
        <v>104</v>
      </c>
      <c r="E427" s="339" t="s">
        <v>430</v>
      </c>
      <c r="F427" s="341" t="s">
        <v>142</v>
      </c>
      <c r="G427" s="340" t="s">
        <v>183</v>
      </c>
      <c r="H427" s="338" t="s">
        <v>361</v>
      </c>
      <c r="I427" s="338" t="s">
        <v>265</v>
      </c>
      <c r="J427" s="342">
        <v>20220004575</v>
      </c>
      <c r="K427" s="343" t="s">
        <v>1629</v>
      </c>
      <c r="L427" s="344">
        <v>601445</v>
      </c>
      <c r="M427" s="340" t="s">
        <v>1630</v>
      </c>
      <c r="N427" s="344">
        <v>140.62</v>
      </c>
      <c r="O427" s="344" t="s">
        <v>142</v>
      </c>
      <c r="P427" s="345">
        <v>140.62</v>
      </c>
      <c r="Q427" s="346" t="s">
        <v>142</v>
      </c>
      <c r="R427" s="347" t="s">
        <v>142</v>
      </c>
      <c r="S427" s="576" t="s">
        <v>1053</v>
      </c>
      <c r="T427" s="576" t="s">
        <v>1631</v>
      </c>
      <c r="U427" s="345">
        <f t="shared" si="34"/>
        <v>551784.4</v>
      </c>
      <c r="V427" s="345">
        <f t="shared" si="35"/>
        <v>49660.6</v>
      </c>
      <c r="W427" s="346">
        <f t="shared" si="32"/>
        <v>601445</v>
      </c>
      <c r="X427" s="346">
        <v>551784.4</v>
      </c>
      <c r="Y427" s="346">
        <f t="shared" si="33"/>
        <v>3923.94</v>
      </c>
      <c r="Z427" s="347"/>
    </row>
    <row r="428" hidden="1" spans="1:26">
      <c r="A428" s="338" t="s">
        <v>1632</v>
      </c>
      <c r="B428" s="339" t="s">
        <v>296</v>
      </c>
      <c r="C428" s="339" t="s">
        <v>81</v>
      </c>
      <c r="D428" s="340" t="s">
        <v>43</v>
      </c>
      <c r="E428" s="339" t="s">
        <v>360</v>
      </c>
      <c r="F428" s="341" t="s">
        <v>142</v>
      </c>
      <c r="G428" s="340" t="s">
        <v>183</v>
      </c>
      <c r="H428" s="338" t="s">
        <v>361</v>
      </c>
      <c r="I428" s="338" t="s">
        <v>265</v>
      </c>
      <c r="J428" s="342">
        <v>20230008409</v>
      </c>
      <c r="K428" s="343" t="s">
        <v>1633</v>
      </c>
      <c r="L428" s="344">
        <v>630000</v>
      </c>
      <c r="M428" s="340" t="s">
        <v>1634</v>
      </c>
      <c r="N428" s="344">
        <v>140.62</v>
      </c>
      <c r="O428" s="344" t="s">
        <v>142</v>
      </c>
      <c r="P428" s="345">
        <v>140.62</v>
      </c>
      <c r="Q428" s="346" t="s">
        <v>142</v>
      </c>
      <c r="R428" s="347" t="s">
        <v>142</v>
      </c>
      <c r="S428" s="576" t="s">
        <v>364</v>
      </c>
      <c r="T428" s="576" t="s">
        <v>1635</v>
      </c>
      <c r="U428" s="345">
        <f t="shared" si="34"/>
        <v>577981.65</v>
      </c>
      <c r="V428" s="345">
        <f t="shared" si="35"/>
        <v>52018.35</v>
      </c>
      <c r="W428" s="346">
        <f t="shared" si="32"/>
        <v>630000</v>
      </c>
      <c r="X428" s="346">
        <v>577981.65</v>
      </c>
      <c r="Y428" s="346">
        <f t="shared" si="33"/>
        <v>4110.24</v>
      </c>
      <c r="Z428" s="347"/>
    </row>
    <row r="429" ht="21.3" hidden="1" spans="1:26">
      <c r="A429" s="338" t="s">
        <v>1636</v>
      </c>
      <c r="B429" s="339" t="s">
        <v>296</v>
      </c>
      <c r="C429" s="339" t="s">
        <v>81</v>
      </c>
      <c r="D429" s="340" t="s">
        <v>43</v>
      </c>
      <c r="E429" s="339" t="s">
        <v>366</v>
      </c>
      <c r="F429" s="341" t="s">
        <v>142</v>
      </c>
      <c r="G429" s="340" t="s">
        <v>183</v>
      </c>
      <c r="H429" s="338" t="s">
        <v>361</v>
      </c>
      <c r="I429" s="338" t="s">
        <v>265</v>
      </c>
      <c r="J429" s="342">
        <v>20240001950</v>
      </c>
      <c r="K429" s="343" t="s">
        <v>1637</v>
      </c>
      <c r="L429" s="344">
        <v>606902</v>
      </c>
      <c r="M429" s="340" t="s">
        <v>1638</v>
      </c>
      <c r="N429" s="344">
        <v>141.14</v>
      </c>
      <c r="O429" s="344" t="s">
        <v>142</v>
      </c>
      <c r="P429" s="345">
        <v>141.14</v>
      </c>
      <c r="Q429" s="346" t="s">
        <v>142</v>
      </c>
      <c r="R429" s="347" t="s">
        <v>142</v>
      </c>
      <c r="S429" s="348"/>
      <c r="T429" s="576" t="s">
        <v>1639</v>
      </c>
      <c r="U429" s="345">
        <f t="shared" si="34"/>
        <v>556790.83</v>
      </c>
      <c r="V429" s="345">
        <f t="shared" si="35"/>
        <v>50111.17</v>
      </c>
      <c r="W429" s="346">
        <f t="shared" si="32"/>
        <v>606902</v>
      </c>
      <c r="X429" s="346">
        <v>556790.83</v>
      </c>
      <c r="Y429" s="346">
        <f t="shared" si="33"/>
        <v>3944.95</v>
      </c>
      <c r="Z429" s="347"/>
    </row>
    <row r="430" hidden="1" spans="1:26">
      <c r="A430" s="338" t="s">
        <v>1640</v>
      </c>
      <c r="B430" s="339" t="s">
        <v>296</v>
      </c>
      <c r="C430" s="339" t="s">
        <v>81</v>
      </c>
      <c r="D430" s="340" t="s">
        <v>107</v>
      </c>
      <c r="E430" s="339" t="s">
        <v>434</v>
      </c>
      <c r="F430" s="341" t="s">
        <v>142</v>
      </c>
      <c r="G430" s="340" t="s">
        <v>183</v>
      </c>
      <c r="H430" s="338" t="s">
        <v>361</v>
      </c>
      <c r="I430" s="338" t="s">
        <v>265</v>
      </c>
      <c r="J430" s="342">
        <v>20220006419</v>
      </c>
      <c r="K430" s="343" t="s">
        <v>1641</v>
      </c>
      <c r="L430" s="344">
        <v>658102</v>
      </c>
      <c r="M430" s="340" t="s">
        <v>1642</v>
      </c>
      <c r="N430" s="344">
        <v>140.62</v>
      </c>
      <c r="O430" s="344" t="s">
        <v>142</v>
      </c>
      <c r="P430" s="345">
        <v>140.62</v>
      </c>
      <c r="Q430" s="346" t="s">
        <v>142</v>
      </c>
      <c r="R430" s="347" t="s">
        <v>142</v>
      </c>
      <c r="S430" s="576" t="s">
        <v>1053</v>
      </c>
      <c r="T430" s="576" t="s">
        <v>1643</v>
      </c>
      <c r="U430" s="345">
        <f t="shared" si="34"/>
        <v>603763.3</v>
      </c>
      <c r="V430" s="345">
        <f t="shared" si="35"/>
        <v>54338.7</v>
      </c>
      <c r="W430" s="346">
        <f t="shared" si="32"/>
        <v>658102</v>
      </c>
      <c r="X430" s="346">
        <v>603763.3</v>
      </c>
      <c r="Y430" s="346">
        <f t="shared" si="33"/>
        <v>4293.58</v>
      </c>
      <c r="Z430" s="347"/>
    </row>
    <row r="431" hidden="1" spans="1:26">
      <c r="A431" s="338" t="s">
        <v>1644</v>
      </c>
      <c r="B431" s="339" t="s">
        <v>296</v>
      </c>
      <c r="C431" s="339" t="s">
        <v>81</v>
      </c>
      <c r="D431" s="340" t="s">
        <v>107</v>
      </c>
      <c r="E431" s="339" t="s">
        <v>438</v>
      </c>
      <c r="F431" s="341" t="s">
        <v>142</v>
      </c>
      <c r="G431" s="340" t="s">
        <v>183</v>
      </c>
      <c r="H431" s="338" t="s">
        <v>361</v>
      </c>
      <c r="I431" s="338" t="s">
        <v>265</v>
      </c>
      <c r="J431" s="342">
        <v>20220004355</v>
      </c>
      <c r="K431" s="343" t="s">
        <v>1645</v>
      </c>
      <c r="L431" s="344">
        <v>665000</v>
      </c>
      <c r="M431" s="340" t="s">
        <v>1646</v>
      </c>
      <c r="N431" s="344">
        <v>141.14</v>
      </c>
      <c r="O431" s="344" t="s">
        <v>142</v>
      </c>
      <c r="P431" s="345">
        <v>141.14</v>
      </c>
      <c r="Q431" s="346" t="s">
        <v>142</v>
      </c>
      <c r="R431" s="347" t="s">
        <v>142</v>
      </c>
      <c r="S431" s="576" t="s">
        <v>1053</v>
      </c>
      <c r="T431" s="576" t="s">
        <v>1647</v>
      </c>
      <c r="U431" s="345">
        <f t="shared" si="34"/>
        <v>610091.74</v>
      </c>
      <c r="V431" s="345">
        <f t="shared" si="35"/>
        <v>54908.26</v>
      </c>
      <c r="W431" s="346">
        <f t="shared" si="32"/>
        <v>665000</v>
      </c>
      <c r="X431" s="346">
        <v>610091.74</v>
      </c>
      <c r="Y431" s="346">
        <f t="shared" si="33"/>
        <v>4322.6</v>
      </c>
      <c r="Z431" s="347"/>
    </row>
    <row r="432" hidden="1" spans="1:26">
      <c r="A432" s="338" t="s">
        <v>1648</v>
      </c>
      <c r="B432" s="339" t="s">
        <v>296</v>
      </c>
      <c r="C432" s="339" t="s">
        <v>81</v>
      </c>
      <c r="D432" s="340" t="s">
        <v>284</v>
      </c>
      <c r="E432" s="339" t="s">
        <v>442</v>
      </c>
      <c r="F432" s="341" t="s">
        <v>142</v>
      </c>
      <c r="G432" s="340" t="s">
        <v>183</v>
      </c>
      <c r="H432" s="338" t="s">
        <v>361</v>
      </c>
      <c r="I432" s="338" t="s">
        <v>265</v>
      </c>
      <c r="J432" s="342">
        <v>20220002384</v>
      </c>
      <c r="K432" s="343" t="s">
        <v>1326</v>
      </c>
      <c r="L432" s="344">
        <v>662742</v>
      </c>
      <c r="M432" s="340" t="s">
        <v>1649</v>
      </c>
      <c r="N432" s="344">
        <v>140.62</v>
      </c>
      <c r="O432" s="344" t="s">
        <v>142</v>
      </c>
      <c r="P432" s="345">
        <v>140.62</v>
      </c>
      <c r="Q432" s="346" t="s">
        <v>142</v>
      </c>
      <c r="R432" s="347" t="s">
        <v>142</v>
      </c>
      <c r="S432" s="576" t="s">
        <v>1053</v>
      </c>
      <c r="T432" s="576" t="s">
        <v>1650</v>
      </c>
      <c r="U432" s="345">
        <f t="shared" si="34"/>
        <v>608020.18</v>
      </c>
      <c r="V432" s="345">
        <f t="shared" si="35"/>
        <v>54721.82</v>
      </c>
      <c r="W432" s="346">
        <f t="shared" si="32"/>
        <v>662742</v>
      </c>
      <c r="X432" s="346">
        <v>608020.18</v>
      </c>
      <c r="Y432" s="346">
        <f t="shared" si="33"/>
        <v>4323.85</v>
      </c>
      <c r="Z432" s="347"/>
    </row>
    <row r="433" hidden="1" spans="1:26">
      <c r="A433" s="338" t="s">
        <v>1651</v>
      </c>
      <c r="B433" s="339" t="s">
        <v>296</v>
      </c>
      <c r="C433" s="339" t="s">
        <v>81</v>
      </c>
      <c r="D433" s="340" t="s">
        <v>284</v>
      </c>
      <c r="E433" s="339" t="s">
        <v>446</v>
      </c>
      <c r="F433" s="341" t="s">
        <v>142</v>
      </c>
      <c r="G433" s="340" t="s">
        <v>183</v>
      </c>
      <c r="H433" s="338" t="s">
        <v>361</v>
      </c>
      <c r="I433" s="338" t="s">
        <v>265</v>
      </c>
      <c r="J433" s="342">
        <v>20220003911</v>
      </c>
      <c r="K433" s="343" t="s">
        <v>1652</v>
      </c>
      <c r="L433" s="344">
        <v>670000</v>
      </c>
      <c r="M433" s="340" t="s">
        <v>1653</v>
      </c>
      <c r="N433" s="344">
        <v>141.14</v>
      </c>
      <c r="O433" s="344" t="s">
        <v>142</v>
      </c>
      <c r="P433" s="345">
        <v>141.14</v>
      </c>
      <c r="Q433" s="346" t="s">
        <v>142</v>
      </c>
      <c r="R433" s="347" t="s">
        <v>142</v>
      </c>
      <c r="S433" s="576" t="s">
        <v>1053</v>
      </c>
      <c r="T433" s="576" t="s">
        <v>1654</v>
      </c>
      <c r="U433" s="345">
        <f t="shared" si="34"/>
        <v>614678.9</v>
      </c>
      <c r="V433" s="345">
        <f t="shared" si="35"/>
        <v>55321.1</v>
      </c>
      <c r="W433" s="346">
        <f t="shared" si="32"/>
        <v>670000</v>
      </c>
      <c r="X433" s="346">
        <v>614678.9</v>
      </c>
      <c r="Y433" s="346">
        <f t="shared" si="33"/>
        <v>4355.1</v>
      </c>
      <c r="Z433" s="347"/>
    </row>
    <row r="434" hidden="1" spans="1:26">
      <c r="A434" s="338" t="s">
        <v>1655</v>
      </c>
      <c r="B434" s="339" t="s">
        <v>296</v>
      </c>
      <c r="C434" s="339" t="s">
        <v>81</v>
      </c>
      <c r="D434" s="340" t="s">
        <v>259</v>
      </c>
      <c r="E434" s="339" t="s">
        <v>1071</v>
      </c>
      <c r="F434" s="341" t="s">
        <v>142</v>
      </c>
      <c r="G434" s="340" t="s">
        <v>183</v>
      </c>
      <c r="H434" s="338" t="s">
        <v>361</v>
      </c>
      <c r="I434" s="338" t="s">
        <v>265</v>
      </c>
      <c r="J434" s="342">
        <v>20230007777</v>
      </c>
      <c r="K434" s="343" t="s">
        <v>1656</v>
      </c>
      <c r="L434" s="344">
        <v>672164</v>
      </c>
      <c r="M434" s="340" t="s">
        <v>1657</v>
      </c>
      <c r="N434" s="344">
        <v>140.62</v>
      </c>
      <c r="O434" s="344" t="s">
        <v>142</v>
      </c>
      <c r="P434" s="345">
        <v>140.62</v>
      </c>
      <c r="Q434" s="346" t="s">
        <v>142</v>
      </c>
      <c r="R434" s="347" t="s">
        <v>142</v>
      </c>
      <c r="S434" s="576" t="s">
        <v>1053</v>
      </c>
      <c r="T434" s="576" t="s">
        <v>1658</v>
      </c>
      <c r="U434" s="345">
        <f t="shared" si="34"/>
        <v>616664.22</v>
      </c>
      <c r="V434" s="345">
        <f t="shared" si="35"/>
        <v>55499.78</v>
      </c>
      <c r="W434" s="346">
        <f t="shared" si="32"/>
        <v>672164</v>
      </c>
      <c r="X434" s="346">
        <v>616664.22</v>
      </c>
      <c r="Y434" s="346">
        <f t="shared" si="33"/>
        <v>4385.32</v>
      </c>
      <c r="Z434" s="347"/>
    </row>
    <row r="435" hidden="1" spans="1:26">
      <c r="A435" s="338" t="s">
        <v>1659</v>
      </c>
      <c r="B435" s="339" t="s">
        <v>296</v>
      </c>
      <c r="C435" s="339" t="s">
        <v>81</v>
      </c>
      <c r="D435" s="340" t="s">
        <v>259</v>
      </c>
      <c r="E435" s="339" t="s">
        <v>1076</v>
      </c>
      <c r="F435" s="341" t="s">
        <v>142</v>
      </c>
      <c r="G435" s="340" t="s">
        <v>183</v>
      </c>
      <c r="H435" s="338" t="s">
        <v>361</v>
      </c>
      <c r="I435" s="338" t="s">
        <v>265</v>
      </c>
      <c r="J435" s="342">
        <v>20220002229</v>
      </c>
      <c r="K435" s="343" t="s">
        <v>1193</v>
      </c>
      <c r="L435" s="344">
        <v>676202</v>
      </c>
      <c r="M435" s="340" t="s">
        <v>1660</v>
      </c>
      <c r="N435" s="344">
        <v>141.14</v>
      </c>
      <c r="O435" s="344" t="s">
        <v>142</v>
      </c>
      <c r="P435" s="345">
        <v>141.14</v>
      </c>
      <c r="Q435" s="346" t="s">
        <v>142</v>
      </c>
      <c r="R435" s="347" t="s">
        <v>142</v>
      </c>
      <c r="S435" s="576" t="s">
        <v>1053</v>
      </c>
      <c r="T435" s="576" t="s">
        <v>1661</v>
      </c>
      <c r="U435" s="345">
        <f t="shared" si="34"/>
        <v>620368.81</v>
      </c>
      <c r="V435" s="345">
        <f t="shared" si="35"/>
        <v>55833.19</v>
      </c>
      <c r="W435" s="346">
        <f t="shared" si="32"/>
        <v>676202</v>
      </c>
      <c r="X435" s="346">
        <v>620368.81</v>
      </c>
      <c r="Y435" s="346">
        <f t="shared" si="33"/>
        <v>4395.41</v>
      </c>
      <c r="Z435" s="347"/>
    </row>
    <row r="436" hidden="1" spans="1:26">
      <c r="A436" s="338" t="s">
        <v>1662</v>
      </c>
      <c r="B436" s="339" t="s">
        <v>296</v>
      </c>
      <c r="C436" s="339" t="s">
        <v>81</v>
      </c>
      <c r="D436" s="340" t="s">
        <v>260</v>
      </c>
      <c r="E436" s="339" t="s">
        <v>1081</v>
      </c>
      <c r="F436" s="341" t="s">
        <v>142</v>
      </c>
      <c r="G436" s="340" t="s">
        <v>183</v>
      </c>
      <c r="H436" s="338" t="s">
        <v>361</v>
      </c>
      <c r="I436" s="338" t="s">
        <v>265</v>
      </c>
      <c r="J436" s="342">
        <v>20230001489</v>
      </c>
      <c r="K436" s="343" t="s">
        <v>1255</v>
      </c>
      <c r="L436" s="344">
        <v>680000</v>
      </c>
      <c r="M436" s="340" t="s">
        <v>1663</v>
      </c>
      <c r="N436" s="344">
        <v>140.62</v>
      </c>
      <c r="O436" s="344" t="s">
        <v>142</v>
      </c>
      <c r="P436" s="345">
        <v>140.62</v>
      </c>
      <c r="Q436" s="346" t="s">
        <v>142</v>
      </c>
      <c r="R436" s="347" t="s">
        <v>142</v>
      </c>
      <c r="S436" s="576" t="s">
        <v>1053</v>
      </c>
      <c r="T436" s="576" t="s">
        <v>1664</v>
      </c>
      <c r="U436" s="345">
        <f t="shared" si="34"/>
        <v>623853.21</v>
      </c>
      <c r="V436" s="345">
        <f t="shared" si="35"/>
        <v>56146.79</v>
      </c>
      <c r="W436" s="346">
        <f t="shared" si="32"/>
        <v>680000</v>
      </c>
      <c r="X436" s="346">
        <v>623853.21</v>
      </c>
      <c r="Y436" s="346">
        <f t="shared" si="33"/>
        <v>4436.45</v>
      </c>
      <c r="Z436" s="347"/>
    </row>
    <row r="437" hidden="1" spans="1:26">
      <c r="A437" s="338" t="s">
        <v>1665</v>
      </c>
      <c r="B437" s="339" t="s">
        <v>296</v>
      </c>
      <c r="C437" s="339" t="s">
        <v>81</v>
      </c>
      <c r="D437" s="340" t="s">
        <v>260</v>
      </c>
      <c r="E437" s="339" t="s">
        <v>1086</v>
      </c>
      <c r="F437" s="341" t="s">
        <v>142</v>
      </c>
      <c r="G437" s="340" t="s">
        <v>183</v>
      </c>
      <c r="H437" s="338" t="s">
        <v>361</v>
      </c>
      <c r="I437" s="338" t="s">
        <v>265</v>
      </c>
      <c r="J437" s="342">
        <v>20230002291</v>
      </c>
      <c r="K437" s="343" t="s">
        <v>1666</v>
      </c>
      <c r="L437" s="344">
        <v>677330</v>
      </c>
      <c r="M437" s="340" t="s">
        <v>1667</v>
      </c>
      <c r="N437" s="344">
        <v>141.14</v>
      </c>
      <c r="O437" s="344" t="s">
        <v>142</v>
      </c>
      <c r="P437" s="345">
        <v>141.14</v>
      </c>
      <c r="Q437" s="346" t="s">
        <v>142</v>
      </c>
      <c r="R437" s="347" t="s">
        <v>142</v>
      </c>
      <c r="S437" s="576" t="s">
        <v>1053</v>
      </c>
      <c r="T437" s="576" t="s">
        <v>1668</v>
      </c>
      <c r="U437" s="345">
        <f t="shared" si="34"/>
        <v>621403.67</v>
      </c>
      <c r="V437" s="345">
        <f t="shared" si="35"/>
        <v>55926.33</v>
      </c>
      <c r="W437" s="346">
        <f t="shared" si="32"/>
        <v>677330</v>
      </c>
      <c r="X437" s="346">
        <v>621403.67</v>
      </c>
      <c r="Y437" s="346">
        <f t="shared" si="33"/>
        <v>4402.75</v>
      </c>
      <c r="Z437" s="347"/>
    </row>
    <row r="438" hidden="1" spans="1:26">
      <c r="A438" s="338" t="s">
        <v>1669</v>
      </c>
      <c r="B438" s="339" t="s">
        <v>296</v>
      </c>
      <c r="C438" s="339" t="s">
        <v>81</v>
      </c>
      <c r="D438" s="340" t="s">
        <v>261</v>
      </c>
      <c r="E438" s="339" t="s">
        <v>1091</v>
      </c>
      <c r="F438" s="341" t="s">
        <v>142</v>
      </c>
      <c r="G438" s="340" t="s">
        <v>183</v>
      </c>
      <c r="H438" s="338" t="s">
        <v>361</v>
      </c>
      <c r="I438" s="338" t="s">
        <v>265</v>
      </c>
      <c r="J438" s="342">
        <v>20230005299</v>
      </c>
      <c r="K438" s="343" t="s">
        <v>1322</v>
      </c>
      <c r="L438" s="344">
        <v>675912</v>
      </c>
      <c r="M438" s="340" t="s">
        <v>1670</v>
      </c>
      <c r="N438" s="344">
        <v>140.62</v>
      </c>
      <c r="O438" s="344" t="s">
        <v>142</v>
      </c>
      <c r="P438" s="345">
        <v>140.62</v>
      </c>
      <c r="Q438" s="346" t="s">
        <v>142</v>
      </c>
      <c r="R438" s="347" t="s">
        <v>142</v>
      </c>
      <c r="S438" s="576" t="s">
        <v>1053</v>
      </c>
      <c r="T438" s="576" t="s">
        <v>1671</v>
      </c>
      <c r="U438" s="345">
        <f t="shared" si="34"/>
        <v>620102.75</v>
      </c>
      <c r="V438" s="345">
        <f t="shared" si="35"/>
        <v>55809.25</v>
      </c>
      <c r="W438" s="346">
        <f t="shared" si="32"/>
        <v>675912</v>
      </c>
      <c r="X438" s="346">
        <v>620102.75</v>
      </c>
      <c r="Y438" s="346">
        <f t="shared" si="33"/>
        <v>4409.78</v>
      </c>
      <c r="Z438" s="347"/>
    </row>
    <row r="439" hidden="1" spans="1:26">
      <c r="A439" s="338" t="s">
        <v>1672</v>
      </c>
      <c r="B439" s="339" t="s">
        <v>296</v>
      </c>
      <c r="C439" s="339" t="s">
        <v>81</v>
      </c>
      <c r="D439" s="340" t="s">
        <v>261</v>
      </c>
      <c r="E439" s="339" t="s">
        <v>1096</v>
      </c>
      <c r="F439" s="341" t="s">
        <v>142</v>
      </c>
      <c r="G439" s="340" t="s">
        <v>183</v>
      </c>
      <c r="H439" s="338" t="s">
        <v>361</v>
      </c>
      <c r="I439" s="338" t="s">
        <v>265</v>
      </c>
      <c r="J439" s="342">
        <v>20230004825</v>
      </c>
      <c r="K439" s="343" t="s">
        <v>1673</v>
      </c>
      <c r="L439" s="344">
        <v>684529</v>
      </c>
      <c r="M439" s="340" t="s">
        <v>1674</v>
      </c>
      <c r="N439" s="344">
        <v>141.14</v>
      </c>
      <c r="O439" s="344" t="s">
        <v>142</v>
      </c>
      <c r="P439" s="345">
        <v>141.14</v>
      </c>
      <c r="Q439" s="346" t="s">
        <v>142</v>
      </c>
      <c r="R439" s="347" t="s">
        <v>142</v>
      </c>
      <c r="S439" s="576" t="s">
        <v>1053</v>
      </c>
      <c r="T439" s="576" t="s">
        <v>1675</v>
      </c>
      <c r="U439" s="345">
        <f t="shared" si="34"/>
        <v>628008.26</v>
      </c>
      <c r="V439" s="345">
        <f t="shared" si="35"/>
        <v>56520.74</v>
      </c>
      <c r="W439" s="346">
        <f t="shared" si="32"/>
        <v>684529</v>
      </c>
      <c r="X439" s="346">
        <v>628008.26</v>
      </c>
      <c r="Y439" s="346">
        <f t="shared" si="33"/>
        <v>4449.54</v>
      </c>
      <c r="Z439" s="347"/>
    </row>
    <row r="440" hidden="1" spans="1:26">
      <c r="A440" s="338" t="s">
        <v>1676</v>
      </c>
      <c r="B440" s="339" t="s">
        <v>296</v>
      </c>
      <c r="C440" s="339" t="s">
        <v>81</v>
      </c>
      <c r="D440" s="340" t="s">
        <v>262</v>
      </c>
      <c r="E440" s="339" t="s">
        <v>1101</v>
      </c>
      <c r="F440" s="341" t="s">
        <v>142</v>
      </c>
      <c r="G440" s="340" t="s">
        <v>183</v>
      </c>
      <c r="H440" s="338" t="s">
        <v>361</v>
      </c>
      <c r="I440" s="338" t="s">
        <v>265</v>
      </c>
      <c r="J440" s="342">
        <v>20230001499</v>
      </c>
      <c r="K440" s="343" t="s">
        <v>1255</v>
      </c>
      <c r="L440" s="344">
        <v>678910</v>
      </c>
      <c r="M440" s="340" t="s">
        <v>1677</v>
      </c>
      <c r="N440" s="344">
        <v>140.62</v>
      </c>
      <c r="O440" s="344" t="s">
        <v>142</v>
      </c>
      <c r="P440" s="345">
        <v>140.62</v>
      </c>
      <c r="Q440" s="346" t="s">
        <v>142</v>
      </c>
      <c r="R440" s="347" t="s">
        <v>142</v>
      </c>
      <c r="S440" s="576" t="s">
        <v>1053</v>
      </c>
      <c r="T440" s="576" t="s">
        <v>1678</v>
      </c>
      <c r="U440" s="345">
        <f t="shared" si="34"/>
        <v>622853.21</v>
      </c>
      <c r="V440" s="345">
        <f t="shared" si="35"/>
        <v>56056.79</v>
      </c>
      <c r="W440" s="346">
        <f t="shared" si="32"/>
        <v>678910</v>
      </c>
      <c r="X440" s="346">
        <v>622853.21</v>
      </c>
      <c r="Y440" s="346">
        <f t="shared" si="33"/>
        <v>4429.34</v>
      </c>
      <c r="Z440" s="347"/>
    </row>
    <row r="441" hidden="1" spans="1:26">
      <c r="A441" s="338" t="s">
        <v>1679</v>
      </c>
      <c r="B441" s="339" t="s">
        <v>296</v>
      </c>
      <c r="C441" s="339" t="s">
        <v>81</v>
      </c>
      <c r="D441" s="340" t="s">
        <v>262</v>
      </c>
      <c r="E441" s="339" t="s">
        <v>1106</v>
      </c>
      <c r="F441" s="341" t="s">
        <v>142</v>
      </c>
      <c r="G441" s="340" t="s">
        <v>183</v>
      </c>
      <c r="H441" s="338" t="s">
        <v>361</v>
      </c>
      <c r="I441" s="338" t="s">
        <v>265</v>
      </c>
      <c r="J441" s="342">
        <v>20220003599</v>
      </c>
      <c r="K441" s="343" t="s">
        <v>1680</v>
      </c>
      <c r="L441" s="344">
        <v>635940</v>
      </c>
      <c r="M441" s="340" t="s">
        <v>1681</v>
      </c>
      <c r="N441" s="344">
        <v>141.14</v>
      </c>
      <c r="O441" s="344" t="s">
        <v>142</v>
      </c>
      <c r="P441" s="345">
        <v>141.14</v>
      </c>
      <c r="Q441" s="346" t="s">
        <v>142</v>
      </c>
      <c r="R441" s="347" t="s">
        <v>142</v>
      </c>
      <c r="S441" s="576" t="s">
        <v>1053</v>
      </c>
      <c r="T441" s="576" t="s">
        <v>1682</v>
      </c>
      <c r="U441" s="345">
        <f t="shared" si="34"/>
        <v>583431.19</v>
      </c>
      <c r="V441" s="345">
        <f t="shared" si="35"/>
        <v>52508.81</v>
      </c>
      <c r="W441" s="346">
        <f t="shared" si="32"/>
        <v>635940</v>
      </c>
      <c r="X441" s="346">
        <v>583431.19</v>
      </c>
      <c r="Y441" s="346">
        <f t="shared" si="33"/>
        <v>4133.71</v>
      </c>
      <c r="Z441" s="347"/>
    </row>
    <row r="442" hidden="1" spans="1:26">
      <c r="A442" s="338" t="s">
        <v>1683</v>
      </c>
      <c r="B442" s="339" t="s">
        <v>296</v>
      </c>
      <c r="C442" s="339" t="s">
        <v>81</v>
      </c>
      <c r="D442" s="340" t="s">
        <v>288</v>
      </c>
      <c r="E442" s="339" t="s">
        <v>1111</v>
      </c>
      <c r="F442" s="341" t="s">
        <v>142</v>
      </c>
      <c r="G442" s="340" t="s">
        <v>183</v>
      </c>
      <c r="H442" s="338" t="s">
        <v>361</v>
      </c>
      <c r="I442" s="338" t="s">
        <v>265</v>
      </c>
      <c r="J442" s="342">
        <v>20230001056</v>
      </c>
      <c r="K442" s="343" t="s">
        <v>1137</v>
      </c>
      <c r="L442" s="344">
        <v>632500</v>
      </c>
      <c r="M442" s="340" t="s">
        <v>1684</v>
      </c>
      <c r="N442" s="344">
        <v>140.62</v>
      </c>
      <c r="O442" s="344" t="s">
        <v>142</v>
      </c>
      <c r="P442" s="345">
        <v>140.62</v>
      </c>
      <c r="Q442" s="346" t="s">
        <v>142</v>
      </c>
      <c r="R442" s="347" t="s">
        <v>142</v>
      </c>
      <c r="S442" s="576" t="s">
        <v>1053</v>
      </c>
      <c r="T442" s="576" t="s">
        <v>1685</v>
      </c>
      <c r="U442" s="345">
        <f t="shared" si="34"/>
        <v>580275.23</v>
      </c>
      <c r="V442" s="345">
        <f t="shared" si="35"/>
        <v>52224.77</v>
      </c>
      <c r="W442" s="346">
        <f t="shared" si="32"/>
        <v>632500</v>
      </c>
      <c r="X442" s="346">
        <v>580275.23</v>
      </c>
      <c r="Y442" s="346">
        <f t="shared" si="33"/>
        <v>4126.55</v>
      </c>
      <c r="Z442" s="347"/>
    </row>
    <row r="443" hidden="1" spans="1:26">
      <c r="A443" s="338" t="s">
        <v>1686</v>
      </c>
      <c r="B443" s="339" t="s">
        <v>296</v>
      </c>
      <c r="C443" s="339" t="s">
        <v>81</v>
      </c>
      <c r="D443" s="340" t="s">
        <v>288</v>
      </c>
      <c r="E443" s="339" t="s">
        <v>1116</v>
      </c>
      <c r="F443" s="341" t="s">
        <v>142</v>
      </c>
      <c r="G443" s="340" t="s">
        <v>183</v>
      </c>
      <c r="H443" s="338" t="s">
        <v>361</v>
      </c>
      <c r="I443" s="338" t="s">
        <v>265</v>
      </c>
      <c r="J443" s="342">
        <v>20220003315</v>
      </c>
      <c r="K443" s="343" t="s">
        <v>1687</v>
      </c>
      <c r="L443" s="344">
        <v>685940</v>
      </c>
      <c r="M443" s="340" t="s">
        <v>1688</v>
      </c>
      <c r="N443" s="344">
        <v>141.14</v>
      </c>
      <c r="O443" s="344" t="s">
        <v>142</v>
      </c>
      <c r="P443" s="345">
        <v>141.14</v>
      </c>
      <c r="Q443" s="346" t="s">
        <v>142</v>
      </c>
      <c r="R443" s="347" t="s">
        <v>142</v>
      </c>
      <c r="S443" s="576" t="s">
        <v>1053</v>
      </c>
      <c r="T443" s="576" t="s">
        <v>1689</v>
      </c>
      <c r="U443" s="345">
        <f t="shared" si="34"/>
        <v>629302.75</v>
      </c>
      <c r="V443" s="345">
        <f t="shared" si="35"/>
        <v>56637.25</v>
      </c>
      <c r="W443" s="346">
        <f t="shared" si="32"/>
        <v>685940</v>
      </c>
      <c r="X443" s="346">
        <v>629302.75</v>
      </c>
      <c r="Y443" s="346">
        <f t="shared" si="33"/>
        <v>4458.71</v>
      </c>
      <c r="Z443" s="347"/>
    </row>
    <row r="444" hidden="1" spans="1:26">
      <c r="A444" s="338" t="s">
        <v>1690</v>
      </c>
      <c r="B444" s="339" t="s">
        <v>296</v>
      </c>
      <c r="C444" s="339" t="s">
        <v>81</v>
      </c>
      <c r="D444" s="340" t="s">
        <v>289</v>
      </c>
      <c r="E444" s="339" t="s">
        <v>1121</v>
      </c>
      <c r="F444" s="341" t="s">
        <v>142</v>
      </c>
      <c r="G444" s="340" t="s">
        <v>183</v>
      </c>
      <c r="H444" s="338" t="s">
        <v>361</v>
      </c>
      <c r="I444" s="338" t="s">
        <v>265</v>
      </c>
      <c r="J444" s="342">
        <v>20230006121</v>
      </c>
      <c r="K444" s="343" t="s">
        <v>1691</v>
      </c>
      <c r="L444" s="344">
        <v>628584</v>
      </c>
      <c r="M444" s="340" t="s">
        <v>1692</v>
      </c>
      <c r="N444" s="344">
        <v>140.62</v>
      </c>
      <c r="O444" s="344" t="s">
        <v>142</v>
      </c>
      <c r="P444" s="345">
        <v>140.62</v>
      </c>
      <c r="Q444" s="346" t="s">
        <v>142</v>
      </c>
      <c r="R444" s="347" t="s">
        <v>142</v>
      </c>
      <c r="S444" s="576" t="s">
        <v>1053</v>
      </c>
      <c r="T444" s="576" t="s">
        <v>1693</v>
      </c>
      <c r="U444" s="345">
        <f t="shared" si="34"/>
        <v>576682.57</v>
      </c>
      <c r="V444" s="345">
        <f t="shared" si="35"/>
        <v>51901.43</v>
      </c>
      <c r="W444" s="346">
        <f t="shared" si="32"/>
        <v>628584</v>
      </c>
      <c r="X444" s="346">
        <v>576682.57</v>
      </c>
      <c r="Y444" s="346">
        <f t="shared" si="33"/>
        <v>4101</v>
      </c>
      <c r="Z444" s="347"/>
    </row>
    <row r="445" hidden="1" spans="1:26">
      <c r="A445" s="338" t="s">
        <v>1694</v>
      </c>
      <c r="B445" s="339" t="s">
        <v>296</v>
      </c>
      <c r="C445" s="339" t="s">
        <v>81</v>
      </c>
      <c r="D445" s="340" t="s">
        <v>289</v>
      </c>
      <c r="E445" s="339" t="s">
        <v>1126</v>
      </c>
      <c r="F445" s="341" t="s">
        <v>142</v>
      </c>
      <c r="G445" s="340" t="s">
        <v>183</v>
      </c>
      <c r="H445" s="338" t="s">
        <v>361</v>
      </c>
      <c r="I445" s="338" t="s">
        <v>265</v>
      </c>
      <c r="J445" s="342">
        <v>20230006010</v>
      </c>
      <c r="K445" s="343" t="s">
        <v>1695</v>
      </c>
      <c r="L445" s="344">
        <v>683117</v>
      </c>
      <c r="M445" s="340" t="s">
        <v>1696</v>
      </c>
      <c r="N445" s="344">
        <v>141.14</v>
      </c>
      <c r="O445" s="344" t="s">
        <v>142</v>
      </c>
      <c r="P445" s="345">
        <v>141.14</v>
      </c>
      <c r="Q445" s="346" t="s">
        <v>142</v>
      </c>
      <c r="R445" s="347" t="s">
        <v>142</v>
      </c>
      <c r="S445" s="576" t="s">
        <v>1053</v>
      </c>
      <c r="T445" s="576" t="s">
        <v>1697</v>
      </c>
      <c r="U445" s="345">
        <f t="shared" si="34"/>
        <v>626712.84</v>
      </c>
      <c r="V445" s="345">
        <f t="shared" si="35"/>
        <v>56404.16</v>
      </c>
      <c r="W445" s="346">
        <f t="shared" si="32"/>
        <v>683117</v>
      </c>
      <c r="X445" s="346">
        <v>626712.84</v>
      </c>
      <c r="Y445" s="346">
        <f t="shared" si="33"/>
        <v>4440.36</v>
      </c>
      <c r="Z445" s="347"/>
    </row>
    <row r="446" spans="1:26">
      <c r="A446" s="338" t="s">
        <v>1698</v>
      </c>
      <c r="B446" s="339" t="s">
        <v>296</v>
      </c>
      <c r="C446" s="339" t="s">
        <v>81</v>
      </c>
      <c r="D446" s="340" t="s">
        <v>290</v>
      </c>
      <c r="E446" s="339" t="s">
        <v>1131</v>
      </c>
      <c r="F446" s="341" t="s">
        <v>142</v>
      </c>
      <c r="G446" s="338" t="s">
        <v>452</v>
      </c>
      <c r="H446" s="347" t="s">
        <v>1142</v>
      </c>
      <c r="I446" s="338"/>
      <c r="J446" s="342" t="s">
        <v>142</v>
      </c>
      <c r="K446" s="343" t="s">
        <v>142</v>
      </c>
      <c r="L446" s="344" t="s">
        <v>142</v>
      </c>
      <c r="M446" s="340" t="s">
        <v>142</v>
      </c>
      <c r="N446" s="344">
        <v>140.62</v>
      </c>
      <c r="O446" s="344" t="s">
        <v>142</v>
      </c>
      <c r="P446" s="345">
        <v>140.62</v>
      </c>
      <c r="Q446" s="346" t="s">
        <v>142</v>
      </c>
      <c r="R446" s="347" t="s">
        <v>142</v>
      </c>
      <c r="S446" s="348" t="s">
        <v>142</v>
      </c>
      <c r="T446" s="348"/>
      <c r="U446" s="345"/>
      <c r="V446" s="345"/>
      <c r="W446" s="346">
        <f t="shared" si="32"/>
        <v>0</v>
      </c>
      <c r="X446" s="346"/>
      <c r="Y446" s="346">
        <f t="shared" si="33"/>
        <v>0</v>
      </c>
      <c r="Z446" s="347"/>
    </row>
    <row r="447" ht="21.3" hidden="1" spans="1:26">
      <c r="A447" s="338" t="s">
        <v>1699</v>
      </c>
      <c r="B447" s="339" t="s">
        <v>296</v>
      </c>
      <c r="C447" s="339" t="s">
        <v>81</v>
      </c>
      <c r="D447" s="340" t="s">
        <v>290</v>
      </c>
      <c r="E447" s="339" t="s">
        <v>1136</v>
      </c>
      <c r="F447" s="341" t="s">
        <v>142</v>
      </c>
      <c r="G447" s="340" t="s">
        <v>183</v>
      </c>
      <c r="H447" s="338" t="s">
        <v>361</v>
      </c>
      <c r="I447" s="338" t="s">
        <v>265</v>
      </c>
      <c r="J447" s="357" t="s">
        <v>1700</v>
      </c>
      <c r="K447" s="363">
        <v>45109</v>
      </c>
      <c r="L447" s="364">
        <v>669003.6</v>
      </c>
      <c r="M447" s="364" t="s">
        <v>1701</v>
      </c>
      <c r="N447" s="344">
        <v>141.14</v>
      </c>
      <c r="O447" s="344" t="s">
        <v>142</v>
      </c>
      <c r="P447" s="345">
        <v>141.14</v>
      </c>
      <c r="Q447" s="346" t="s">
        <v>142</v>
      </c>
      <c r="R447" s="347" t="s">
        <v>142</v>
      </c>
      <c r="S447" s="348" t="s">
        <v>142</v>
      </c>
      <c r="T447" s="576" t="s">
        <v>1702</v>
      </c>
      <c r="U447" s="345">
        <v>613764.77</v>
      </c>
      <c r="V447" s="345">
        <f>U447*0.09</f>
        <v>55238.8293</v>
      </c>
      <c r="W447" s="346">
        <f t="shared" si="32"/>
        <v>669003.5993</v>
      </c>
      <c r="X447" s="346">
        <v>613764.77</v>
      </c>
      <c r="Y447" s="346">
        <f t="shared" si="33"/>
        <v>4348.62</v>
      </c>
      <c r="Z447" s="347"/>
    </row>
    <row r="448" hidden="1" spans="1:26">
      <c r="A448" s="338" t="s">
        <v>1703</v>
      </c>
      <c r="B448" s="339" t="s">
        <v>296</v>
      </c>
      <c r="C448" s="339" t="s">
        <v>81</v>
      </c>
      <c r="D448" s="340" t="s">
        <v>81</v>
      </c>
      <c r="E448" s="339" t="s">
        <v>370</v>
      </c>
      <c r="F448" s="341" t="s">
        <v>142</v>
      </c>
      <c r="G448" s="340" t="s">
        <v>183</v>
      </c>
      <c r="H448" s="338" t="s">
        <v>361</v>
      </c>
      <c r="I448" s="338" t="s">
        <v>265</v>
      </c>
      <c r="J448" s="342">
        <v>20210013751</v>
      </c>
      <c r="K448" s="343" t="s">
        <v>1704</v>
      </c>
      <c r="L448" s="344">
        <v>602979</v>
      </c>
      <c r="M448" s="340" t="s">
        <v>1705</v>
      </c>
      <c r="N448" s="344">
        <v>140.62</v>
      </c>
      <c r="O448" s="344" t="s">
        <v>142</v>
      </c>
      <c r="P448" s="345">
        <v>140.62</v>
      </c>
      <c r="Q448" s="346" t="s">
        <v>142</v>
      </c>
      <c r="R448" s="347" t="s">
        <v>142</v>
      </c>
      <c r="S448" s="576" t="s">
        <v>1053</v>
      </c>
      <c r="T448" s="576" t="s">
        <v>1706</v>
      </c>
      <c r="U448" s="345">
        <f t="shared" ref="U448:U481" si="36">ROUND(L448/1.09,2)</f>
        <v>553191.74</v>
      </c>
      <c r="V448" s="345">
        <f t="shared" ref="V448:V481" si="37">ROUND(U448*0.09,2)</f>
        <v>49787.26</v>
      </c>
      <c r="W448" s="346">
        <f t="shared" si="32"/>
        <v>602979</v>
      </c>
      <c r="X448" s="346">
        <v>553191.74</v>
      </c>
      <c r="Y448" s="346">
        <f t="shared" si="33"/>
        <v>3933.95</v>
      </c>
      <c r="Z448" s="347"/>
    </row>
    <row r="449" hidden="1" spans="1:26">
      <c r="A449" s="338" t="s">
        <v>1707</v>
      </c>
      <c r="B449" s="339" t="s">
        <v>296</v>
      </c>
      <c r="C449" s="339" t="s">
        <v>81</v>
      </c>
      <c r="D449" s="340" t="s">
        <v>81</v>
      </c>
      <c r="E449" s="339" t="s">
        <v>374</v>
      </c>
      <c r="F449" s="341" t="s">
        <v>142</v>
      </c>
      <c r="G449" s="340" t="s">
        <v>183</v>
      </c>
      <c r="H449" s="338" t="s">
        <v>361</v>
      </c>
      <c r="I449" s="338" t="s">
        <v>265</v>
      </c>
      <c r="J449" s="342">
        <v>20230002460</v>
      </c>
      <c r="K449" s="343" t="s">
        <v>1708</v>
      </c>
      <c r="L449" s="344">
        <v>573154</v>
      </c>
      <c r="M449" s="340" t="s">
        <v>1709</v>
      </c>
      <c r="N449" s="344">
        <v>141.14</v>
      </c>
      <c r="O449" s="344" t="s">
        <v>142</v>
      </c>
      <c r="P449" s="345">
        <v>141.14</v>
      </c>
      <c r="Q449" s="346" t="s">
        <v>142</v>
      </c>
      <c r="R449" s="347" t="s">
        <v>142</v>
      </c>
      <c r="S449" s="576" t="s">
        <v>1053</v>
      </c>
      <c r="T449" s="576" t="s">
        <v>1710</v>
      </c>
      <c r="U449" s="345">
        <f t="shared" si="36"/>
        <v>525829.36</v>
      </c>
      <c r="V449" s="345">
        <f t="shared" si="37"/>
        <v>47324.64</v>
      </c>
      <c r="W449" s="346">
        <f t="shared" si="32"/>
        <v>573154</v>
      </c>
      <c r="X449" s="346">
        <v>525829.36</v>
      </c>
      <c r="Y449" s="346">
        <f t="shared" si="33"/>
        <v>3725.59</v>
      </c>
      <c r="Z449" s="347"/>
    </row>
    <row r="450" hidden="1" spans="1:26">
      <c r="A450" s="338" t="s">
        <v>1711</v>
      </c>
      <c r="B450" s="339" t="s">
        <v>296</v>
      </c>
      <c r="C450" s="339" t="s">
        <v>81</v>
      </c>
      <c r="D450" s="340" t="s">
        <v>84</v>
      </c>
      <c r="E450" s="339" t="s">
        <v>378</v>
      </c>
      <c r="F450" s="341" t="s">
        <v>142</v>
      </c>
      <c r="G450" s="340" t="s">
        <v>183</v>
      </c>
      <c r="H450" s="338" t="s">
        <v>361</v>
      </c>
      <c r="I450" s="338" t="s">
        <v>265</v>
      </c>
      <c r="J450" s="342">
        <v>20230000435</v>
      </c>
      <c r="K450" s="343" t="s">
        <v>1712</v>
      </c>
      <c r="L450" s="344">
        <v>578000</v>
      </c>
      <c r="M450" s="340" t="s">
        <v>1713</v>
      </c>
      <c r="N450" s="344">
        <v>140.62</v>
      </c>
      <c r="O450" s="344" t="s">
        <v>142</v>
      </c>
      <c r="P450" s="345">
        <v>140.62</v>
      </c>
      <c r="Q450" s="346" t="s">
        <v>142</v>
      </c>
      <c r="R450" s="347" t="s">
        <v>142</v>
      </c>
      <c r="S450" s="576" t="s">
        <v>1053</v>
      </c>
      <c r="T450" s="576" t="s">
        <v>1714</v>
      </c>
      <c r="U450" s="345">
        <f t="shared" si="36"/>
        <v>530275.23</v>
      </c>
      <c r="V450" s="345">
        <f t="shared" si="37"/>
        <v>47724.77</v>
      </c>
      <c r="W450" s="346">
        <f t="shared" si="32"/>
        <v>578000</v>
      </c>
      <c r="X450" s="346">
        <v>530275.23</v>
      </c>
      <c r="Y450" s="346">
        <f t="shared" si="33"/>
        <v>3770.98</v>
      </c>
      <c r="Z450" s="347"/>
    </row>
    <row r="451" hidden="1" spans="1:26">
      <c r="A451" s="338" t="s">
        <v>1715</v>
      </c>
      <c r="B451" s="339" t="s">
        <v>296</v>
      </c>
      <c r="C451" s="339" t="s">
        <v>81</v>
      </c>
      <c r="D451" s="340" t="s">
        <v>84</v>
      </c>
      <c r="E451" s="339" t="s">
        <v>382</v>
      </c>
      <c r="F451" s="341" t="s">
        <v>142</v>
      </c>
      <c r="G451" s="340" t="s">
        <v>183</v>
      </c>
      <c r="H451" s="338" t="s">
        <v>361</v>
      </c>
      <c r="I451" s="338" t="s">
        <v>265</v>
      </c>
      <c r="J451" s="342">
        <v>20220003210</v>
      </c>
      <c r="K451" s="343" t="s">
        <v>1716</v>
      </c>
      <c r="L451" s="344">
        <v>583536</v>
      </c>
      <c r="M451" s="340" t="s">
        <v>1717</v>
      </c>
      <c r="N451" s="344">
        <v>141.14</v>
      </c>
      <c r="O451" s="344" t="s">
        <v>142</v>
      </c>
      <c r="P451" s="345">
        <v>141.14</v>
      </c>
      <c r="Q451" s="346" t="s">
        <v>142</v>
      </c>
      <c r="R451" s="347" t="s">
        <v>142</v>
      </c>
      <c r="S451" s="576" t="s">
        <v>1053</v>
      </c>
      <c r="T451" s="576" t="s">
        <v>1718</v>
      </c>
      <c r="U451" s="345">
        <f t="shared" si="36"/>
        <v>535354.13</v>
      </c>
      <c r="V451" s="345">
        <f t="shared" si="37"/>
        <v>48181.87</v>
      </c>
      <c r="W451" s="346">
        <f t="shared" si="32"/>
        <v>583536</v>
      </c>
      <c r="X451" s="346">
        <v>535354.13</v>
      </c>
      <c r="Y451" s="346">
        <f t="shared" si="33"/>
        <v>3793.07</v>
      </c>
      <c r="Z451" s="347"/>
    </row>
    <row r="452" hidden="1" spans="1:26">
      <c r="A452" s="338" t="s">
        <v>1719</v>
      </c>
      <c r="B452" s="339" t="s">
        <v>296</v>
      </c>
      <c r="C452" s="339" t="s">
        <v>81</v>
      </c>
      <c r="D452" s="340" t="s">
        <v>87</v>
      </c>
      <c r="E452" s="339" t="s">
        <v>386</v>
      </c>
      <c r="F452" s="341" t="s">
        <v>142</v>
      </c>
      <c r="G452" s="340" t="s">
        <v>183</v>
      </c>
      <c r="H452" s="338" t="s">
        <v>361</v>
      </c>
      <c r="I452" s="338" t="s">
        <v>265</v>
      </c>
      <c r="J452" s="342">
        <v>20220004817</v>
      </c>
      <c r="K452" s="343" t="s">
        <v>1515</v>
      </c>
      <c r="L452" s="344">
        <v>579588</v>
      </c>
      <c r="M452" s="340" t="s">
        <v>1720</v>
      </c>
      <c r="N452" s="344">
        <v>140.62</v>
      </c>
      <c r="O452" s="344" t="s">
        <v>142</v>
      </c>
      <c r="P452" s="345">
        <v>140.62</v>
      </c>
      <c r="Q452" s="346" t="s">
        <v>142</v>
      </c>
      <c r="R452" s="347" t="s">
        <v>142</v>
      </c>
      <c r="S452" s="576" t="s">
        <v>1053</v>
      </c>
      <c r="T452" s="576" t="s">
        <v>1721</v>
      </c>
      <c r="U452" s="345">
        <f t="shared" si="36"/>
        <v>531732.11</v>
      </c>
      <c r="V452" s="345">
        <f t="shared" si="37"/>
        <v>47855.89</v>
      </c>
      <c r="W452" s="346">
        <f t="shared" si="32"/>
        <v>579588</v>
      </c>
      <c r="X452" s="346">
        <v>531732.11</v>
      </c>
      <c r="Y452" s="346">
        <f t="shared" si="33"/>
        <v>3781.34</v>
      </c>
      <c r="Z452" s="347"/>
    </row>
    <row r="453" hidden="1" spans="1:26">
      <c r="A453" s="338" t="s">
        <v>1722</v>
      </c>
      <c r="B453" s="339" t="s">
        <v>296</v>
      </c>
      <c r="C453" s="339" t="s">
        <v>81</v>
      </c>
      <c r="D453" s="340" t="s">
        <v>87</v>
      </c>
      <c r="E453" s="339" t="s">
        <v>390</v>
      </c>
      <c r="F453" s="341" t="s">
        <v>142</v>
      </c>
      <c r="G453" s="340" t="s">
        <v>183</v>
      </c>
      <c r="H453" s="338" t="s">
        <v>361</v>
      </c>
      <c r="I453" s="338" t="s">
        <v>265</v>
      </c>
      <c r="J453" s="342">
        <v>20220003339</v>
      </c>
      <c r="K453" s="343" t="s">
        <v>1723</v>
      </c>
      <c r="L453" s="344">
        <v>597100</v>
      </c>
      <c r="M453" s="340" t="s">
        <v>1724</v>
      </c>
      <c r="N453" s="344">
        <v>141.14</v>
      </c>
      <c r="O453" s="344" t="s">
        <v>142</v>
      </c>
      <c r="P453" s="345">
        <v>141.14</v>
      </c>
      <c r="Q453" s="346" t="s">
        <v>142</v>
      </c>
      <c r="R453" s="347" t="s">
        <v>142</v>
      </c>
      <c r="S453" s="576" t="s">
        <v>1053</v>
      </c>
      <c r="T453" s="576" t="s">
        <v>1725</v>
      </c>
      <c r="U453" s="345">
        <f t="shared" si="36"/>
        <v>547798.17</v>
      </c>
      <c r="V453" s="345">
        <f t="shared" si="37"/>
        <v>49301.84</v>
      </c>
      <c r="W453" s="346">
        <f t="shared" si="32"/>
        <v>597100.01</v>
      </c>
      <c r="X453" s="346">
        <v>547798.17</v>
      </c>
      <c r="Y453" s="346">
        <f t="shared" si="33"/>
        <v>3881.24</v>
      </c>
      <c r="Z453" s="347"/>
    </row>
    <row r="454" hidden="1" spans="1:26">
      <c r="A454" s="338" t="s">
        <v>1726</v>
      </c>
      <c r="B454" s="339" t="s">
        <v>296</v>
      </c>
      <c r="C454" s="339" t="s">
        <v>81</v>
      </c>
      <c r="D454" s="340" t="s">
        <v>92</v>
      </c>
      <c r="E454" s="339" t="s">
        <v>394</v>
      </c>
      <c r="F454" s="341" t="s">
        <v>142</v>
      </c>
      <c r="G454" s="340" t="s">
        <v>183</v>
      </c>
      <c r="H454" s="338" t="s">
        <v>361</v>
      </c>
      <c r="I454" s="338" t="s">
        <v>265</v>
      </c>
      <c r="J454" s="342">
        <v>20220001423</v>
      </c>
      <c r="K454" s="343" t="s">
        <v>1307</v>
      </c>
      <c r="L454" s="344">
        <v>579086</v>
      </c>
      <c r="M454" s="340" t="s">
        <v>1727</v>
      </c>
      <c r="N454" s="344">
        <v>140.62</v>
      </c>
      <c r="O454" s="344" t="s">
        <v>142</v>
      </c>
      <c r="P454" s="345">
        <v>140.62</v>
      </c>
      <c r="Q454" s="346" t="s">
        <v>142</v>
      </c>
      <c r="R454" s="347" t="s">
        <v>142</v>
      </c>
      <c r="S454" s="576" t="s">
        <v>1053</v>
      </c>
      <c r="T454" s="576" t="s">
        <v>1728</v>
      </c>
      <c r="U454" s="345">
        <f t="shared" si="36"/>
        <v>531271.56</v>
      </c>
      <c r="V454" s="345">
        <f t="shared" si="37"/>
        <v>47814.44</v>
      </c>
      <c r="W454" s="346">
        <f t="shared" si="32"/>
        <v>579086</v>
      </c>
      <c r="X454" s="346">
        <v>531271.56</v>
      </c>
      <c r="Y454" s="346">
        <f t="shared" si="33"/>
        <v>3778.07</v>
      </c>
      <c r="Z454" s="347"/>
    </row>
    <row r="455" hidden="1" spans="1:26">
      <c r="A455" s="338" t="s">
        <v>1729</v>
      </c>
      <c r="B455" s="339" t="s">
        <v>296</v>
      </c>
      <c r="C455" s="339" t="s">
        <v>81</v>
      </c>
      <c r="D455" s="340" t="s">
        <v>92</v>
      </c>
      <c r="E455" s="339" t="s">
        <v>398</v>
      </c>
      <c r="F455" s="341" t="s">
        <v>142</v>
      </c>
      <c r="G455" s="340" t="s">
        <v>183</v>
      </c>
      <c r="H455" s="338" t="s">
        <v>361</v>
      </c>
      <c r="I455" s="338" t="s">
        <v>265</v>
      </c>
      <c r="J455" s="342">
        <v>20220003717</v>
      </c>
      <c r="K455" s="343" t="s">
        <v>1107</v>
      </c>
      <c r="L455" s="344">
        <v>635130</v>
      </c>
      <c r="M455" s="340" t="s">
        <v>1730</v>
      </c>
      <c r="N455" s="344">
        <v>141.14</v>
      </c>
      <c r="O455" s="344" t="s">
        <v>142</v>
      </c>
      <c r="P455" s="345">
        <v>141.14</v>
      </c>
      <c r="Q455" s="346" t="s">
        <v>142</v>
      </c>
      <c r="R455" s="347" t="s">
        <v>142</v>
      </c>
      <c r="S455" s="576" t="s">
        <v>1053</v>
      </c>
      <c r="T455" s="576" t="s">
        <v>1731</v>
      </c>
      <c r="U455" s="345">
        <f t="shared" si="36"/>
        <v>582688.07</v>
      </c>
      <c r="V455" s="345">
        <f t="shared" si="37"/>
        <v>52441.93</v>
      </c>
      <c r="W455" s="346">
        <f t="shared" si="32"/>
        <v>635130</v>
      </c>
      <c r="X455" s="346">
        <v>582688.07</v>
      </c>
      <c r="Y455" s="346">
        <f t="shared" si="33"/>
        <v>4128.44</v>
      </c>
      <c r="Z455" s="347"/>
    </row>
    <row r="456" hidden="1" spans="1:26">
      <c r="A456" s="338" t="s">
        <v>1732</v>
      </c>
      <c r="B456" s="339" t="s">
        <v>296</v>
      </c>
      <c r="C456" s="339" t="s">
        <v>81</v>
      </c>
      <c r="D456" s="340" t="s">
        <v>95</v>
      </c>
      <c r="E456" s="339" t="s">
        <v>402</v>
      </c>
      <c r="F456" s="341" t="s">
        <v>142</v>
      </c>
      <c r="G456" s="340" t="s">
        <v>183</v>
      </c>
      <c r="H456" s="338" t="s">
        <v>361</v>
      </c>
      <c r="I456" s="338" t="s">
        <v>265</v>
      </c>
      <c r="J456" s="342">
        <v>20220001631</v>
      </c>
      <c r="K456" s="343" t="s">
        <v>1185</v>
      </c>
      <c r="L456" s="344">
        <v>643000</v>
      </c>
      <c r="M456" s="340" t="s">
        <v>1733</v>
      </c>
      <c r="N456" s="344">
        <v>140.62</v>
      </c>
      <c r="O456" s="344" t="s">
        <v>142</v>
      </c>
      <c r="P456" s="345">
        <v>140.62</v>
      </c>
      <c r="Q456" s="346" t="s">
        <v>142</v>
      </c>
      <c r="R456" s="347" t="s">
        <v>142</v>
      </c>
      <c r="S456" s="576" t="s">
        <v>1053</v>
      </c>
      <c r="T456" s="576" t="s">
        <v>1734</v>
      </c>
      <c r="U456" s="345">
        <f t="shared" si="36"/>
        <v>589908.26</v>
      </c>
      <c r="V456" s="345">
        <f t="shared" si="37"/>
        <v>53091.74</v>
      </c>
      <c r="W456" s="346">
        <f t="shared" ref="W456:W519" si="38">SUM(U456)+SUM(V456)</f>
        <v>643000</v>
      </c>
      <c r="X456" s="346">
        <v>589908.26</v>
      </c>
      <c r="Y456" s="346">
        <f t="shared" ref="Y456:Y519" si="39">IF(SUM(P456)=0,"",ROUND(SUM(X456)/SUM(P456),2))</f>
        <v>4195.05</v>
      </c>
      <c r="Z456" s="347"/>
    </row>
    <row r="457" hidden="1" spans="1:26">
      <c r="A457" s="338" t="s">
        <v>1735</v>
      </c>
      <c r="B457" s="349" t="s">
        <v>296</v>
      </c>
      <c r="C457" s="349" t="s">
        <v>81</v>
      </c>
      <c r="D457" s="350" t="s">
        <v>95</v>
      </c>
      <c r="E457" s="349" t="s">
        <v>406</v>
      </c>
      <c r="F457" s="341" t="s">
        <v>142</v>
      </c>
      <c r="G457" s="340" t="s">
        <v>183</v>
      </c>
      <c r="H457" s="338" t="s">
        <v>361</v>
      </c>
      <c r="I457" s="338" t="s">
        <v>265</v>
      </c>
      <c r="J457" s="351">
        <v>20220003096</v>
      </c>
      <c r="K457" s="352" t="s">
        <v>1212</v>
      </c>
      <c r="L457" s="345">
        <v>638580</v>
      </c>
      <c r="M457" s="350" t="s">
        <v>1736</v>
      </c>
      <c r="N457" s="345">
        <v>141.14</v>
      </c>
      <c r="O457" s="345" t="s">
        <v>142</v>
      </c>
      <c r="P457" s="345">
        <v>141.14</v>
      </c>
      <c r="Q457" s="346" t="s">
        <v>142</v>
      </c>
      <c r="R457" s="347" t="s">
        <v>142</v>
      </c>
      <c r="S457" s="576" t="s">
        <v>1053</v>
      </c>
      <c r="T457" s="576" t="s">
        <v>1737</v>
      </c>
      <c r="U457" s="345">
        <f t="shared" si="36"/>
        <v>585853.21</v>
      </c>
      <c r="V457" s="345">
        <f t="shared" si="37"/>
        <v>52726.79</v>
      </c>
      <c r="W457" s="346">
        <f t="shared" si="38"/>
        <v>638580</v>
      </c>
      <c r="X457" s="346">
        <v>585853.21</v>
      </c>
      <c r="Y457" s="346">
        <f t="shared" si="39"/>
        <v>4150.87</v>
      </c>
      <c r="Z457" s="347"/>
    </row>
    <row r="458" hidden="1" spans="1:26">
      <c r="A458" s="338" t="s">
        <v>1738</v>
      </c>
      <c r="B458" s="339" t="s">
        <v>296</v>
      </c>
      <c r="C458" s="339" t="s">
        <v>81</v>
      </c>
      <c r="D458" s="340" t="s">
        <v>98</v>
      </c>
      <c r="E458" s="339" t="s">
        <v>410</v>
      </c>
      <c r="F458" s="341" t="s">
        <v>142</v>
      </c>
      <c r="G458" s="340" t="s">
        <v>183</v>
      </c>
      <c r="H458" s="338" t="s">
        <v>361</v>
      </c>
      <c r="I458" s="338" t="s">
        <v>265</v>
      </c>
      <c r="J458" s="342">
        <v>20220002126</v>
      </c>
      <c r="K458" s="343" t="s">
        <v>1739</v>
      </c>
      <c r="L458" s="344">
        <v>591227</v>
      </c>
      <c r="M458" s="340" t="s">
        <v>1740</v>
      </c>
      <c r="N458" s="344">
        <v>140.62</v>
      </c>
      <c r="O458" s="344" t="s">
        <v>142</v>
      </c>
      <c r="P458" s="345">
        <v>140.62</v>
      </c>
      <c r="Q458" s="346" t="s">
        <v>142</v>
      </c>
      <c r="R458" s="347" t="s">
        <v>142</v>
      </c>
      <c r="S458" s="576" t="s">
        <v>1053</v>
      </c>
      <c r="T458" s="576" t="s">
        <v>1741</v>
      </c>
      <c r="U458" s="345">
        <f t="shared" si="36"/>
        <v>542410.09</v>
      </c>
      <c r="V458" s="345">
        <f t="shared" si="37"/>
        <v>48816.91</v>
      </c>
      <c r="W458" s="346">
        <f t="shared" si="38"/>
        <v>591227</v>
      </c>
      <c r="X458" s="346">
        <v>542410.09</v>
      </c>
      <c r="Y458" s="346">
        <f t="shared" si="39"/>
        <v>3857.28</v>
      </c>
      <c r="Z458" s="347"/>
    </row>
    <row r="459" hidden="1" spans="1:26">
      <c r="A459" s="338" t="s">
        <v>1742</v>
      </c>
      <c r="B459" s="339" t="s">
        <v>296</v>
      </c>
      <c r="C459" s="339" t="s">
        <v>81</v>
      </c>
      <c r="D459" s="340" t="s">
        <v>98</v>
      </c>
      <c r="E459" s="339" t="s">
        <v>414</v>
      </c>
      <c r="F459" s="341" t="s">
        <v>142</v>
      </c>
      <c r="G459" s="340" t="s">
        <v>183</v>
      </c>
      <c r="H459" s="338" t="s">
        <v>361</v>
      </c>
      <c r="I459" s="338" t="s">
        <v>265</v>
      </c>
      <c r="J459" s="342">
        <v>20220004558</v>
      </c>
      <c r="K459" s="343" t="s">
        <v>1629</v>
      </c>
      <c r="L459" s="344">
        <v>644508</v>
      </c>
      <c r="M459" s="340" t="s">
        <v>1743</v>
      </c>
      <c r="N459" s="344">
        <v>141.14</v>
      </c>
      <c r="O459" s="344" t="s">
        <v>142</v>
      </c>
      <c r="P459" s="345">
        <v>141.14</v>
      </c>
      <c r="Q459" s="346" t="s">
        <v>142</v>
      </c>
      <c r="R459" s="347" t="s">
        <v>142</v>
      </c>
      <c r="S459" s="576" t="s">
        <v>1053</v>
      </c>
      <c r="T459" s="576" t="s">
        <v>1744</v>
      </c>
      <c r="U459" s="345">
        <f t="shared" si="36"/>
        <v>591291.74</v>
      </c>
      <c r="V459" s="345">
        <f t="shared" si="37"/>
        <v>53216.26</v>
      </c>
      <c r="W459" s="346">
        <f t="shared" si="38"/>
        <v>644508</v>
      </c>
      <c r="X459" s="346">
        <v>591291.74</v>
      </c>
      <c r="Y459" s="346">
        <f t="shared" si="39"/>
        <v>4189.4</v>
      </c>
      <c r="Z459" s="347"/>
    </row>
    <row r="460" hidden="1" spans="1:26">
      <c r="A460" s="338" t="s">
        <v>1745</v>
      </c>
      <c r="B460" s="339" t="s">
        <v>296</v>
      </c>
      <c r="C460" s="339" t="s">
        <v>81</v>
      </c>
      <c r="D460" s="340" t="s">
        <v>101</v>
      </c>
      <c r="E460" s="339" t="s">
        <v>418</v>
      </c>
      <c r="F460" s="341" t="s">
        <v>142</v>
      </c>
      <c r="G460" s="340" t="s">
        <v>183</v>
      </c>
      <c r="H460" s="338" t="s">
        <v>361</v>
      </c>
      <c r="I460" s="338" t="s">
        <v>265</v>
      </c>
      <c r="J460" s="342">
        <v>20220003854</v>
      </c>
      <c r="K460" s="343" t="s">
        <v>1216</v>
      </c>
      <c r="L460" s="344">
        <v>599664</v>
      </c>
      <c r="M460" s="340" t="s">
        <v>1746</v>
      </c>
      <c r="N460" s="344">
        <v>140.62</v>
      </c>
      <c r="O460" s="344" t="s">
        <v>142</v>
      </c>
      <c r="P460" s="345">
        <v>140.62</v>
      </c>
      <c r="Q460" s="346" t="s">
        <v>142</v>
      </c>
      <c r="R460" s="347" t="s">
        <v>142</v>
      </c>
      <c r="S460" s="576" t="s">
        <v>1053</v>
      </c>
      <c r="T460" s="576" t="s">
        <v>1747</v>
      </c>
      <c r="U460" s="345">
        <f t="shared" si="36"/>
        <v>550150.46</v>
      </c>
      <c r="V460" s="345">
        <f t="shared" si="37"/>
        <v>49513.54</v>
      </c>
      <c r="W460" s="346">
        <f t="shared" si="38"/>
        <v>599664</v>
      </c>
      <c r="X460" s="346">
        <v>550150.46</v>
      </c>
      <c r="Y460" s="346">
        <f t="shared" si="39"/>
        <v>3912.32</v>
      </c>
      <c r="Z460" s="347"/>
    </row>
    <row r="461" hidden="1" spans="1:26">
      <c r="A461" s="338" t="s">
        <v>1748</v>
      </c>
      <c r="B461" s="339" t="s">
        <v>296</v>
      </c>
      <c r="C461" s="339" t="s">
        <v>81</v>
      </c>
      <c r="D461" s="340" t="s">
        <v>101</v>
      </c>
      <c r="E461" s="339" t="s">
        <v>422</v>
      </c>
      <c r="F461" s="341" t="s">
        <v>142</v>
      </c>
      <c r="G461" s="340" t="s">
        <v>183</v>
      </c>
      <c r="H461" s="338" t="s">
        <v>361</v>
      </c>
      <c r="I461" s="338" t="s">
        <v>265</v>
      </c>
      <c r="J461" s="342">
        <v>20220003868</v>
      </c>
      <c r="K461" s="343" t="s">
        <v>1216</v>
      </c>
      <c r="L461" s="344">
        <v>651478</v>
      </c>
      <c r="M461" s="340" t="s">
        <v>1749</v>
      </c>
      <c r="N461" s="344">
        <v>141.14</v>
      </c>
      <c r="O461" s="344" t="s">
        <v>142</v>
      </c>
      <c r="P461" s="345">
        <v>141.14</v>
      </c>
      <c r="Q461" s="346" t="s">
        <v>142</v>
      </c>
      <c r="R461" s="347" t="s">
        <v>142</v>
      </c>
      <c r="S461" s="576" t="s">
        <v>1053</v>
      </c>
      <c r="T461" s="576" t="s">
        <v>1750</v>
      </c>
      <c r="U461" s="345">
        <f t="shared" si="36"/>
        <v>597686.24</v>
      </c>
      <c r="V461" s="345">
        <f t="shared" si="37"/>
        <v>53791.76</v>
      </c>
      <c r="W461" s="346">
        <f t="shared" si="38"/>
        <v>651478</v>
      </c>
      <c r="X461" s="346">
        <v>597686.24</v>
      </c>
      <c r="Y461" s="346">
        <f t="shared" si="39"/>
        <v>4234.7</v>
      </c>
      <c r="Z461" s="347"/>
    </row>
    <row r="462" hidden="1" spans="1:26">
      <c r="A462" s="338" t="s">
        <v>1751</v>
      </c>
      <c r="B462" s="339" t="s">
        <v>296</v>
      </c>
      <c r="C462" s="339" t="s">
        <v>81</v>
      </c>
      <c r="D462" s="340" t="s">
        <v>104</v>
      </c>
      <c r="E462" s="339" t="s">
        <v>426</v>
      </c>
      <c r="F462" s="341" t="s">
        <v>142</v>
      </c>
      <c r="G462" s="340" t="s">
        <v>183</v>
      </c>
      <c r="H462" s="338" t="s">
        <v>361</v>
      </c>
      <c r="I462" s="338" t="s">
        <v>265</v>
      </c>
      <c r="J462" s="342">
        <v>20210012480</v>
      </c>
      <c r="K462" s="343" t="s">
        <v>1428</v>
      </c>
      <c r="L462" s="344">
        <v>631445</v>
      </c>
      <c r="M462" s="340" t="s">
        <v>1752</v>
      </c>
      <c r="N462" s="344">
        <v>140.62</v>
      </c>
      <c r="O462" s="344" t="s">
        <v>142</v>
      </c>
      <c r="P462" s="345">
        <v>140.62</v>
      </c>
      <c r="Q462" s="346" t="s">
        <v>142</v>
      </c>
      <c r="R462" s="347" t="s">
        <v>142</v>
      </c>
      <c r="S462" s="576" t="s">
        <v>1053</v>
      </c>
      <c r="T462" s="576" t="s">
        <v>1753</v>
      </c>
      <c r="U462" s="345">
        <f t="shared" si="36"/>
        <v>579307.34</v>
      </c>
      <c r="V462" s="345">
        <f t="shared" si="37"/>
        <v>52137.66</v>
      </c>
      <c r="W462" s="346">
        <f t="shared" si="38"/>
        <v>631445</v>
      </c>
      <c r="X462" s="346">
        <v>579307.34</v>
      </c>
      <c r="Y462" s="346">
        <f t="shared" si="39"/>
        <v>4119.67</v>
      </c>
      <c r="Z462" s="347"/>
    </row>
    <row r="463" hidden="1" spans="1:26">
      <c r="A463" s="338" t="s">
        <v>1754</v>
      </c>
      <c r="B463" s="339" t="s">
        <v>296</v>
      </c>
      <c r="C463" s="339" t="s">
        <v>81</v>
      </c>
      <c r="D463" s="340" t="s">
        <v>104</v>
      </c>
      <c r="E463" s="339" t="s">
        <v>430</v>
      </c>
      <c r="F463" s="341" t="s">
        <v>142</v>
      </c>
      <c r="G463" s="340" t="s">
        <v>183</v>
      </c>
      <c r="H463" s="338" t="s">
        <v>361</v>
      </c>
      <c r="I463" s="338" t="s">
        <v>265</v>
      </c>
      <c r="J463" s="342">
        <v>20220003710</v>
      </c>
      <c r="K463" s="343" t="s">
        <v>1107</v>
      </c>
      <c r="L463" s="344">
        <v>610000</v>
      </c>
      <c r="M463" s="340" t="s">
        <v>1755</v>
      </c>
      <c r="N463" s="344">
        <v>141.14</v>
      </c>
      <c r="O463" s="344" t="s">
        <v>142</v>
      </c>
      <c r="P463" s="345">
        <v>141.14</v>
      </c>
      <c r="Q463" s="346" t="s">
        <v>142</v>
      </c>
      <c r="R463" s="347" t="s">
        <v>142</v>
      </c>
      <c r="S463" s="576" t="s">
        <v>1053</v>
      </c>
      <c r="T463" s="576" t="s">
        <v>1756</v>
      </c>
      <c r="U463" s="345">
        <f t="shared" si="36"/>
        <v>559633.03</v>
      </c>
      <c r="V463" s="345">
        <f t="shared" si="37"/>
        <v>50366.97</v>
      </c>
      <c r="W463" s="346">
        <f t="shared" si="38"/>
        <v>610000</v>
      </c>
      <c r="X463" s="346">
        <v>559633.03</v>
      </c>
      <c r="Y463" s="346">
        <f t="shared" si="39"/>
        <v>3965.09</v>
      </c>
      <c r="Z463" s="347"/>
    </row>
    <row r="464" hidden="1" spans="1:26">
      <c r="A464" s="338" t="s">
        <v>1757</v>
      </c>
      <c r="B464" s="339" t="s">
        <v>481</v>
      </c>
      <c r="C464" s="339" t="s">
        <v>43</v>
      </c>
      <c r="D464" s="340" t="s">
        <v>43</v>
      </c>
      <c r="E464" s="339" t="s">
        <v>360</v>
      </c>
      <c r="F464" s="341" t="s">
        <v>142</v>
      </c>
      <c r="G464" s="340" t="s">
        <v>183</v>
      </c>
      <c r="H464" s="338" t="s">
        <v>361</v>
      </c>
      <c r="I464" s="338" t="s">
        <v>265</v>
      </c>
      <c r="J464" s="342">
        <v>20220006348</v>
      </c>
      <c r="K464" s="343" t="s">
        <v>1758</v>
      </c>
      <c r="L464" s="344">
        <v>875400</v>
      </c>
      <c r="M464" s="340" t="s">
        <v>1759</v>
      </c>
      <c r="N464" s="344">
        <v>125.75</v>
      </c>
      <c r="O464" s="344" t="s">
        <v>142</v>
      </c>
      <c r="P464" s="345">
        <v>125.75</v>
      </c>
      <c r="Q464" s="346" t="s">
        <v>142</v>
      </c>
      <c r="R464" s="347" t="s">
        <v>142</v>
      </c>
      <c r="S464" s="576" t="s">
        <v>364</v>
      </c>
      <c r="T464" s="576" t="s">
        <v>1760</v>
      </c>
      <c r="U464" s="345">
        <f t="shared" si="36"/>
        <v>803119.27</v>
      </c>
      <c r="V464" s="345">
        <f t="shared" si="37"/>
        <v>72280.73</v>
      </c>
      <c r="W464" s="346">
        <f t="shared" si="38"/>
        <v>875400</v>
      </c>
      <c r="X464" s="346">
        <v>803119.27</v>
      </c>
      <c r="Y464" s="346">
        <f t="shared" si="39"/>
        <v>6386.63</v>
      </c>
      <c r="Z464" s="347"/>
    </row>
    <row r="465" hidden="1" spans="1:26">
      <c r="A465" s="338" t="s">
        <v>1761</v>
      </c>
      <c r="B465" s="339" t="s">
        <v>481</v>
      </c>
      <c r="C465" s="339" t="s">
        <v>43</v>
      </c>
      <c r="D465" s="340" t="s">
        <v>43</v>
      </c>
      <c r="E465" s="339" t="s">
        <v>366</v>
      </c>
      <c r="F465" s="341" t="s">
        <v>142</v>
      </c>
      <c r="G465" s="340" t="s">
        <v>183</v>
      </c>
      <c r="H465" s="338" t="s">
        <v>361</v>
      </c>
      <c r="I465" s="338" t="s">
        <v>265</v>
      </c>
      <c r="J465" s="342">
        <v>20230009732</v>
      </c>
      <c r="K465" s="343" t="s">
        <v>1762</v>
      </c>
      <c r="L465" s="344">
        <v>947184</v>
      </c>
      <c r="M465" s="340" t="s">
        <v>1763</v>
      </c>
      <c r="N465" s="344">
        <v>125.28</v>
      </c>
      <c r="O465" s="344" t="s">
        <v>142</v>
      </c>
      <c r="P465" s="345">
        <v>125.28</v>
      </c>
      <c r="Q465" s="346" t="s">
        <v>142</v>
      </c>
      <c r="R465" s="347" t="s">
        <v>142</v>
      </c>
      <c r="S465" s="576" t="s">
        <v>1053</v>
      </c>
      <c r="T465" s="576" t="s">
        <v>1764</v>
      </c>
      <c r="U465" s="345">
        <f t="shared" si="36"/>
        <v>868976.15</v>
      </c>
      <c r="V465" s="345">
        <f t="shared" si="37"/>
        <v>78207.85</v>
      </c>
      <c r="W465" s="346">
        <f t="shared" si="38"/>
        <v>947184</v>
      </c>
      <c r="X465" s="346">
        <v>868976.15</v>
      </c>
      <c r="Y465" s="346">
        <f t="shared" si="39"/>
        <v>6936.27</v>
      </c>
      <c r="Z465" s="347"/>
    </row>
    <row r="466" hidden="1" spans="1:26">
      <c r="A466" s="338" t="s">
        <v>1765</v>
      </c>
      <c r="B466" s="339" t="s">
        <v>481</v>
      </c>
      <c r="C466" s="339" t="s">
        <v>43</v>
      </c>
      <c r="D466" s="340" t="s">
        <v>81</v>
      </c>
      <c r="E466" s="339" t="s">
        <v>370</v>
      </c>
      <c r="F466" s="341" t="s">
        <v>142</v>
      </c>
      <c r="G466" s="340" t="s">
        <v>183</v>
      </c>
      <c r="H466" s="338" t="s">
        <v>361</v>
      </c>
      <c r="I466" s="338" t="s">
        <v>265</v>
      </c>
      <c r="J466" s="342">
        <v>20210002496</v>
      </c>
      <c r="K466" s="343" t="s">
        <v>1766</v>
      </c>
      <c r="L466" s="344">
        <v>535875</v>
      </c>
      <c r="M466" s="340" t="s">
        <v>1767</v>
      </c>
      <c r="N466" s="344">
        <v>125.75</v>
      </c>
      <c r="O466" s="344" t="s">
        <v>142</v>
      </c>
      <c r="P466" s="345">
        <v>125.75</v>
      </c>
      <c r="Q466" s="346" t="s">
        <v>142</v>
      </c>
      <c r="R466" s="347" t="s">
        <v>142</v>
      </c>
      <c r="S466" s="576" t="s">
        <v>364</v>
      </c>
      <c r="T466" s="576" t="s">
        <v>1768</v>
      </c>
      <c r="U466" s="345">
        <f t="shared" si="36"/>
        <v>491628.44</v>
      </c>
      <c r="V466" s="345">
        <f t="shared" si="37"/>
        <v>44246.56</v>
      </c>
      <c r="W466" s="346">
        <f t="shared" si="38"/>
        <v>535875</v>
      </c>
      <c r="X466" s="346">
        <v>491628.44</v>
      </c>
      <c r="Y466" s="346">
        <f t="shared" si="39"/>
        <v>3909.57</v>
      </c>
      <c r="Z466" s="347"/>
    </row>
    <row r="467" hidden="1" spans="1:26">
      <c r="A467" s="338" t="s">
        <v>1769</v>
      </c>
      <c r="B467" s="339" t="s">
        <v>481</v>
      </c>
      <c r="C467" s="339" t="s">
        <v>43</v>
      </c>
      <c r="D467" s="340" t="s">
        <v>81</v>
      </c>
      <c r="E467" s="339" t="s">
        <v>374</v>
      </c>
      <c r="F467" s="341" t="s">
        <v>142</v>
      </c>
      <c r="G467" s="340" t="s">
        <v>183</v>
      </c>
      <c r="H467" s="338" t="s">
        <v>361</v>
      </c>
      <c r="I467" s="338" t="s">
        <v>265</v>
      </c>
      <c r="J467" s="342">
        <v>20210004283</v>
      </c>
      <c r="K467" s="343" t="s">
        <v>1770</v>
      </c>
      <c r="L467" s="344">
        <v>533000</v>
      </c>
      <c r="M467" s="340" t="s">
        <v>1771</v>
      </c>
      <c r="N467" s="344">
        <v>125.38</v>
      </c>
      <c r="O467" s="344" t="s">
        <v>142</v>
      </c>
      <c r="P467" s="345">
        <v>125.38</v>
      </c>
      <c r="Q467" s="346" t="s">
        <v>142</v>
      </c>
      <c r="R467" s="347" t="s">
        <v>142</v>
      </c>
      <c r="S467" s="576" t="s">
        <v>364</v>
      </c>
      <c r="T467" s="576" t="s">
        <v>1772</v>
      </c>
      <c r="U467" s="345">
        <f t="shared" si="36"/>
        <v>488990.83</v>
      </c>
      <c r="V467" s="345">
        <f t="shared" si="37"/>
        <v>44009.17</v>
      </c>
      <c r="W467" s="346">
        <f t="shared" si="38"/>
        <v>533000</v>
      </c>
      <c r="X467" s="346">
        <v>488990.83</v>
      </c>
      <c r="Y467" s="346">
        <f t="shared" si="39"/>
        <v>3900.07</v>
      </c>
      <c r="Z467" s="347"/>
    </row>
    <row r="468" hidden="1" spans="1:26">
      <c r="A468" s="338" t="s">
        <v>1773</v>
      </c>
      <c r="B468" s="339" t="s">
        <v>481</v>
      </c>
      <c r="C468" s="339" t="s">
        <v>43</v>
      </c>
      <c r="D468" s="340" t="s">
        <v>84</v>
      </c>
      <c r="E468" s="339" t="s">
        <v>378</v>
      </c>
      <c r="F468" s="341" t="s">
        <v>142</v>
      </c>
      <c r="G468" s="340" t="s">
        <v>183</v>
      </c>
      <c r="H468" s="338" t="s">
        <v>361</v>
      </c>
      <c r="I468" s="338" t="s">
        <v>265</v>
      </c>
      <c r="J468" s="342">
        <v>20210004104</v>
      </c>
      <c r="K468" s="343" t="s">
        <v>1774</v>
      </c>
      <c r="L468" s="344">
        <v>538000</v>
      </c>
      <c r="M468" s="340" t="s">
        <v>1775</v>
      </c>
      <c r="N468" s="344">
        <v>125.75</v>
      </c>
      <c r="O468" s="344" t="s">
        <v>142</v>
      </c>
      <c r="P468" s="345">
        <v>125.75</v>
      </c>
      <c r="Q468" s="346" t="s">
        <v>142</v>
      </c>
      <c r="R468" s="347" t="s">
        <v>142</v>
      </c>
      <c r="S468" s="576" t="s">
        <v>364</v>
      </c>
      <c r="T468" s="576" t="s">
        <v>1776</v>
      </c>
      <c r="U468" s="345">
        <f t="shared" si="36"/>
        <v>493577.98</v>
      </c>
      <c r="V468" s="345">
        <f t="shared" si="37"/>
        <v>44422.02</v>
      </c>
      <c r="W468" s="346">
        <f t="shared" si="38"/>
        <v>538000</v>
      </c>
      <c r="X468" s="346">
        <v>493577.98</v>
      </c>
      <c r="Y468" s="346">
        <f t="shared" si="39"/>
        <v>3925.07</v>
      </c>
      <c r="Z468" s="347"/>
    </row>
    <row r="469" hidden="1" spans="1:26">
      <c r="A469" s="338" t="s">
        <v>1777</v>
      </c>
      <c r="B469" s="339" t="s">
        <v>481</v>
      </c>
      <c r="C469" s="339" t="s">
        <v>43</v>
      </c>
      <c r="D469" s="340" t="s">
        <v>84</v>
      </c>
      <c r="E469" s="339" t="s">
        <v>382</v>
      </c>
      <c r="F469" s="341" t="s">
        <v>142</v>
      </c>
      <c r="G469" s="340" t="s">
        <v>183</v>
      </c>
      <c r="H469" s="338" t="s">
        <v>361</v>
      </c>
      <c r="I469" s="338" t="s">
        <v>265</v>
      </c>
      <c r="J469" s="342">
        <v>20210002763</v>
      </c>
      <c r="K469" s="343" t="s">
        <v>1778</v>
      </c>
      <c r="L469" s="344">
        <v>525433</v>
      </c>
      <c r="M469" s="340" t="s">
        <v>1779</v>
      </c>
      <c r="N469" s="344">
        <v>125.38</v>
      </c>
      <c r="O469" s="344" t="s">
        <v>142</v>
      </c>
      <c r="P469" s="345">
        <v>125.38</v>
      </c>
      <c r="Q469" s="346" t="s">
        <v>142</v>
      </c>
      <c r="R469" s="347" t="s">
        <v>142</v>
      </c>
      <c r="S469" s="576" t="s">
        <v>634</v>
      </c>
      <c r="T469" s="576" t="s">
        <v>1780</v>
      </c>
      <c r="U469" s="345">
        <f t="shared" si="36"/>
        <v>482048.62</v>
      </c>
      <c r="V469" s="345">
        <f t="shared" si="37"/>
        <v>43384.38</v>
      </c>
      <c r="W469" s="346">
        <f t="shared" si="38"/>
        <v>525433</v>
      </c>
      <c r="X469" s="346">
        <v>482048.62</v>
      </c>
      <c r="Y469" s="346">
        <f t="shared" si="39"/>
        <v>3844.7</v>
      </c>
      <c r="Z469" s="347"/>
    </row>
    <row r="470" hidden="1" spans="1:26">
      <c r="A470" s="338" t="s">
        <v>1781</v>
      </c>
      <c r="B470" s="349" t="s">
        <v>481</v>
      </c>
      <c r="C470" s="349" t="s">
        <v>43</v>
      </c>
      <c r="D470" s="350" t="s">
        <v>87</v>
      </c>
      <c r="E470" s="349" t="s">
        <v>386</v>
      </c>
      <c r="F470" s="341" t="s">
        <v>142</v>
      </c>
      <c r="G470" s="340" t="s">
        <v>183</v>
      </c>
      <c r="H470" s="338" t="s">
        <v>361</v>
      </c>
      <c r="I470" s="338" t="s">
        <v>265</v>
      </c>
      <c r="J470" s="351">
        <v>20210003264</v>
      </c>
      <c r="K470" s="352" t="s">
        <v>1782</v>
      </c>
      <c r="L470" s="345">
        <v>543335</v>
      </c>
      <c r="M470" s="350" t="s">
        <v>1783</v>
      </c>
      <c r="N470" s="345">
        <v>125.75</v>
      </c>
      <c r="O470" s="345" t="s">
        <v>142</v>
      </c>
      <c r="P470" s="345">
        <v>125.75</v>
      </c>
      <c r="Q470" s="346" t="s">
        <v>142</v>
      </c>
      <c r="R470" s="347" t="s">
        <v>142</v>
      </c>
      <c r="S470" s="576" t="s">
        <v>364</v>
      </c>
      <c r="T470" s="576" t="s">
        <v>1784</v>
      </c>
      <c r="U470" s="345">
        <f t="shared" si="36"/>
        <v>498472.48</v>
      </c>
      <c r="V470" s="345">
        <f t="shared" si="37"/>
        <v>44862.52</v>
      </c>
      <c r="W470" s="346">
        <f t="shared" si="38"/>
        <v>543335</v>
      </c>
      <c r="X470" s="346">
        <v>498472.48</v>
      </c>
      <c r="Y470" s="346">
        <f t="shared" si="39"/>
        <v>3964</v>
      </c>
      <c r="Z470" s="347"/>
    </row>
    <row r="471" hidden="1" spans="1:26">
      <c r="A471" s="338" t="s">
        <v>1785</v>
      </c>
      <c r="B471" s="349" t="s">
        <v>481</v>
      </c>
      <c r="C471" s="349" t="s">
        <v>43</v>
      </c>
      <c r="D471" s="350" t="s">
        <v>87</v>
      </c>
      <c r="E471" s="349" t="s">
        <v>390</v>
      </c>
      <c r="F471" s="341" t="s">
        <v>142</v>
      </c>
      <c r="G471" s="340" t="s">
        <v>183</v>
      </c>
      <c r="H471" s="338" t="s">
        <v>361</v>
      </c>
      <c r="I471" s="338" t="s">
        <v>265</v>
      </c>
      <c r="J471" s="351">
        <v>20210001630</v>
      </c>
      <c r="K471" s="352" t="s">
        <v>609</v>
      </c>
      <c r="L471" s="345">
        <v>532000</v>
      </c>
      <c r="M471" s="350" t="s">
        <v>1786</v>
      </c>
      <c r="N471" s="345">
        <v>125.38</v>
      </c>
      <c r="O471" s="345" t="s">
        <v>142</v>
      </c>
      <c r="P471" s="345">
        <v>125.38</v>
      </c>
      <c r="Q471" s="346" t="s">
        <v>142</v>
      </c>
      <c r="R471" s="347" t="s">
        <v>142</v>
      </c>
      <c r="S471" s="576" t="s">
        <v>364</v>
      </c>
      <c r="T471" s="576" t="s">
        <v>1787</v>
      </c>
      <c r="U471" s="345">
        <f t="shared" si="36"/>
        <v>488073.39</v>
      </c>
      <c r="V471" s="345">
        <f t="shared" si="37"/>
        <v>43926.61</v>
      </c>
      <c r="W471" s="346">
        <f t="shared" si="38"/>
        <v>532000</v>
      </c>
      <c r="X471" s="346">
        <v>488073.39</v>
      </c>
      <c r="Y471" s="346">
        <f t="shared" si="39"/>
        <v>3892.75</v>
      </c>
      <c r="Z471" s="347"/>
    </row>
    <row r="472" hidden="1" spans="1:26">
      <c r="A472" s="338" t="s">
        <v>1788</v>
      </c>
      <c r="B472" s="339" t="s">
        <v>481</v>
      </c>
      <c r="C472" s="339" t="s">
        <v>43</v>
      </c>
      <c r="D472" s="340" t="s">
        <v>92</v>
      </c>
      <c r="E472" s="339" t="s">
        <v>394</v>
      </c>
      <c r="F472" s="341" t="s">
        <v>142</v>
      </c>
      <c r="G472" s="340" t="s">
        <v>183</v>
      </c>
      <c r="H472" s="338" t="s">
        <v>361</v>
      </c>
      <c r="I472" s="338" t="s">
        <v>265</v>
      </c>
      <c r="J472" s="342">
        <v>20210003474</v>
      </c>
      <c r="K472" s="343" t="s">
        <v>1789</v>
      </c>
      <c r="L472" s="344">
        <v>550000</v>
      </c>
      <c r="M472" s="340" t="s">
        <v>1790</v>
      </c>
      <c r="N472" s="344">
        <v>125.75</v>
      </c>
      <c r="O472" s="344" t="s">
        <v>142</v>
      </c>
      <c r="P472" s="345">
        <v>125.75</v>
      </c>
      <c r="Q472" s="346" t="s">
        <v>142</v>
      </c>
      <c r="R472" s="347" t="s">
        <v>142</v>
      </c>
      <c r="S472" s="576" t="s">
        <v>364</v>
      </c>
      <c r="T472" s="576" t="s">
        <v>1787</v>
      </c>
      <c r="U472" s="345">
        <f t="shared" si="36"/>
        <v>504587.16</v>
      </c>
      <c r="V472" s="345">
        <f t="shared" si="37"/>
        <v>45412.84</v>
      </c>
      <c r="W472" s="346">
        <f t="shared" si="38"/>
        <v>550000</v>
      </c>
      <c r="X472" s="346">
        <v>504587.16</v>
      </c>
      <c r="Y472" s="346">
        <f t="shared" si="39"/>
        <v>4012.62</v>
      </c>
      <c r="Z472" s="347"/>
    </row>
    <row r="473" hidden="1" spans="1:26">
      <c r="A473" s="338" t="s">
        <v>1791</v>
      </c>
      <c r="B473" s="339" t="s">
        <v>481</v>
      </c>
      <c r="C473" s="339" t="s">
        <v>43</v>
      </c>
      <c r="D473" s="340" t="s">
        <v>92</v>
      </c>
      <c r="E473" s="339" t="s">
        <v>398</v>
      </c>
      <c r="F473" s="341" t="s">
        <v>142</v>
      </c>
      <c r="G473" s="340" t="s">
        <v>183</v>
      </c>
      <c r="H473" s="338" t="s">
        <v>361</v>
      </c>
      <c r="I473" s="338" t="s">
        <v>265</v>
      </c>
      <c r="J473" s="342">
        <v>20210000006</v>
      </c>
      <c r="K473" s="343" t="s">
        <v>512</v>
      </c>
      <c r="L473" s="344">
        <v>529619</v>
      </c>
      <c r="M473" s="340" t="s">
        <v>1792</v>
      </c>
      <c r="N473" s="344">
        <v>125.38</v>
      </c>
      <c r="O473" s="344" t="s">
        <v>142</v>
      </c>
      <c r="P473" s="345">
        <v>125.38</v>
      </c>
      <c r="Q473" s="346" t="s">
        <v>142</v>
      </c>
      <c r="R473" s="347" t="s">
        <v>142</v>
      </c>
      <c r="S473" s="576" t="s">
        <v>364</v>
      </c>
      <c r="T473" s="576" t="s">
        <v>1793</v>
      </c>
      <c r="U473" s="345">
        <f t="shared" si="36"/>
        <v>485888.99</v>
      </c>
      <c r="V473" s="345">
        <f t="shared" si="37"/>
        <v>43730.01</v>
      </c>
      <c r="W473" s="346">
        <f t="shared" si="38"/>
        <v>529619</v>
      </c>
      <c r="X473" s="346">
        <v>485888.99</v>
      </c>
      <c r="Y473" s="346">
        <f t="shared" si="39"/>
        <v>3875.33</v>
      </c>
      <c r="Z473" s="347"/>
    </row>
    <row r="474" hidden="1" spans="1:26">
      <c r="A474" s="338" t="s">
        <v>1794</v>
      </c>
      <c r="B474" s="339" t="s">
        <v>481</v>
      </c>
      <c r="C474" s="339" t="s">
        <v>43</v>
      </c>
      <c r="D474" s="340" t="s">
        <v>95</v>
      </c>
      <c r="E474" s="339" t="s">
        <v>402</v>
      </c>
      <c r="F474" s="341" t="s">
        <v>142</v>
      </c>
      <c r="G474" s="340" t="s">
        <v>183</v>
      </c>
      <c r="H474" s="338" t="s">
        <v>361</v>
      </c>
      <c r="I474" s="338" t="s">
        <v>265</v>
      </c>
      <c r="J474" s="342">
        <v>20210001484</v>
      </c>
      <c r="K474" s="343" t="s">
        <v>719</v>
      </c>
      <c r="L474" s="344">
        <v>537258</v>
      </c>
      <c r="M474" s="340" t="s">
        <v>1795</v>
      </c>
      <c r="N474" s="344">
        <v>125.75</v>
      </c>
      <c r="O474" s="344" t="s">
        <v>142</v>
      </c>
      <c r="P474" s="345">
        <v>125.75</v>
      </c>
      <c r="Q474" s="346" t="s">
        <v>142</v>
      </c>
      <c r="R474" s="347" t="s">
        <v>142</v>
      </c>
      <c r="S474" s="576" t="s">
        <v>364</v>
      </c>
      <c r="T474" s="576" t="s">
        <v>1796</v>
      </c>
      <c r="U474" s="345">
        <f t="shared" si="36"/>
        <v>492897.25</v>
      </c>
      <c r="V474" s="345">
        <f t="shared" si="37"/>
        <v>44360.75</v>
      </c>
      <c r="W474" s="346">
        <f t="shared" si="38"/>
        <v>537258</v>
      </c>
      <c r="X474" s="346">
        <v>492897.25</v>
      </c>
      <c r="Y474" s="346">
        <f t="shared" si="39"/>
        <v>3919.66</v>
      </c>
      <c r="Z474" s="347"/>
    </row>
    <row r="475" hidden="1" spans="1:26">
      <c r="A475" s="338" t="s">
        <v>1797</v>
      </c>
      <c r="B475" s="339" t="s">
        <v>481</v>
      </c>
      <c r="C475" s="339" t="s">
        <v>43</v>
      </c>
      <c r="D475" s="340" t="s">
        <v>95</v>
      </c>
      <c r="E475" s="339" t="s">
        <v>406</v>
      </c>
      <c r="F475" s="341" t="s">
        <v>142</v>
      </c>
      <c r="G475" s="340" t="s">
        <v>183</v>
      </c>
      <c r="H475" s="338" t="s">
        <v>361</v>
      </c>
      <c r="I475" s="338" t="s">
        <v>265</v>
      </c>
      <c r="J475" s="342">
        <v>20210001541</v>
      </c>
      <c r="K475" s="343" t="s">
        <v>399</v>
      </c>
      <c r="L475" s="344">
        <v>543864</v>
      </c>
      <c r="M475" s="340" t="s">
        <v>1798</v>
      </c>
      <c r="N475" s="344">
        <v>125.38</v>
      </c>
      <c r="O475" s="344" t="s">
        <v>142</v>
      </c>
      <c r="P475" s="345">
        <v>125.38</v>
      </c>
      <c r="Q475" s="346" t="s">
        <v>142</v>
      </c>
      <c r="R475" s="347" t="s">
        <v>142</v>
      </c>
      <c r="S475" s="576" t="s">
        <v>364</v>
      </c>
      <c r="T475" s="576" t="s">
        <v>1799</v>
      </c>
      <c r="U475" s="345">
        <f t="shared" si="36"/>
        <v>498957.8</v>
      </c>
      <c r="V475" s="345">
        <f t="shared" si="37"/>
        <v>44906.2</v>
      </c>
      <c r="W475" s="346">
        <f t="shared" si="38"/>
        <v>543864</v>
      </c>
      <c r="X475" s="346">
        <v>498957.8</v>
      </c>
      <c r="Y475" s="346">
        <f t="shared" si="39"/>
        <v>3979.56</v>
      </c>
      <c r="Z475" s="347"/>
    </row>
    <row r="476" hidden="1" spans="1:26">
      <c r="A476" s="338" t="s">
        <v>1800</v>
      </c>
      <c r="B476" s="339" t="s">
        <v>481</v>
      </c>
      <c r="C476" s="339" t="s">
        <v>43</v>
      </c>
      <c r="D476" s="340" t="s">
        <v>98</v>
      </c>
      <c r="E476" s="339" t="s">
        <v>410</v>
      </c>
      <c r="F476" s="341" t="s">
        <v>142</v>
      </c>
      <c r="G476" s="340" t="s">
        <v>183</v>
      </c>
      <c r="H476" s="338" t="s">
        <v>361</v>
      </c>
      <c r="I476" s="338" t="s">
        <v>265</v>
      </c>
      <c r="J476" s="342">
        <v>20210007830</v>
      </c>
      <c r="K476" s="343" t="s">
        <v>1801</v>
      </c>
      <c r="L476" s="344">
        <v>560000</v>
      </c>
      <c r="M476" s="340" t="s">
        <v>1802</v>
      </c>
      <c r="N476" s="344">
        <v>125.75</v>
      </c>
      <c r="O476" s="344" t="s">
        <v>142</v>
      </c>
      <c r="P476" s="345">
        <v>125.75</v>
      </c>
      <c r="Q476" s="346" t="s">
        <v>142</v>
      </c>
      <c r="R476" s="347" t="s">
        <v>142</v>
      </c>
      <c r="S476" s="576" t="s">
        <v>364</v>
      </c>
      <c r="T476" s="576" t="s">
        <v>1803</v>
      </c>
      <c r="U476" s="345">
        <f t="shared" si="36"/>
        <v>513761.47</v>
      </c>
      <c r="V476" s="345">
        <f t="shared" si="37"/>
        <v>46238.53</v>
      </c>
      <c r="W476" s="346">
        <f t="shared" si="38"/>
        <v>560000</v>
      </c>
      <c r="X476" s="346">
        <v>513761.47</v>
      </c>
      <c r="Y476" s="346">
        <f t="shared" si="39"/>
        <v>4085.58</v>
      </c>
      <c r="Z476" s="347"/>
    </row>
    <row r="477" hidden="1" spans="1:26">
      <c r="A477" s="338" t="s">
        <v>1804</v>
      </c>
      <c r="B477" s="339" t="s">
        <v>481</v>
      </c>
      <c r="C477" s="339" t="s">
        <v>43</v>
      </c>
      <c r="D477" s="340" t="s">
        <v>98</v>
      </c>
      <c r="E477" s="339" t="s">
        <v>414</v>
      </c>
      <c r="F477" s="341" t="s">
        <v>142</v>
      </c>
      <c r="G477" s="340" t="s">
        <v>183</v>
      </c>
      <c r="H477" s="338" t="s">
        <v>361</v>
      </c>
      <c r="I477" s="338" t="s">
        <v>265</v>
      </c>
      <c r="J477" s="342">
        <v>20210001640</v>
      </c>
      <c r="K477" s="343" t="s">
        <v>609</v>
      </c>
      <c r="L477" s="344">
        <v>546703</v>
      </c>
      <c r="M477" s="340" t="s">
        <v>1805</v>
      </c>
      <c r="N477" s="344">
        <v>125.38</v>
      </c>
      <c r="O477" s="344" t="s">
        <v>142</v>
      </c>
      <c r="P477" s="345">
        <v>125.38</v>
      </c>
      <c r="Q477" s="346" t="s">
        <v>142</v>
      </c>
      <c r="R477" s="347" t="s">
        <v>142</v>
      </c>
      <c r="S477" s="576" t="s">
        <v>364</v>
      </c>
      <c r="T477" s="576" t="s">
        <v>1806</v>
      </c>
      <c r="U477" s="345">
        <f t="shared" si="36"/>
        <v>501562.39</v>
      </c>
      <c r="V477" s="345">
        <f t="shared" si="37"/>
        <v>45140.62</v>
      </c>
      <c r="W477" s="346">
        <f t="shared" si="38"/>
        <v>546703.01</v>
      </c>
      <c r="X477" s="346">
        <v>501562.39</v>
      </c>
      <c r="Y477" s="346">
        <f t="shared" si="39"/>
        <v>4000.34</v>
      </c>
      <c r="Z477" s="347"/>
    </row>
    <row r="478" hidden="1" spans="1:26">
      <c r="A478" s="338" t="s">
        <v>1807</v>
      </c>
      <c r="B478" s="339" t="s">
        <v>481</v>
      </c>
      <c r="C478" s="339" t="s">
        <v>43</v>
      </c>
      <c r="D478" s="340" t="s">
        <v>101</v>
      </c>
      <c r="E478" s="339" t="s">
        <v>418</v>
      </c>
      <c r="F478" s="341" t="s">
        <v>142</v>
      </c>
      <c r="G478" s="340" t="s">
        <v>183</v>
      </c>
      <c r="H478" s="338" t="s">
        <v>361</v>
      </c>
      <c r="I478" s="338" t="s">
        <v>265</v>
      </c>
      <c r="J478" s="342">
        <v>20210003909</v>
      </c>
      <c r="K478" s="343" t="s">
        <v>652</v>
      </c>
      <c r="L478" s="344">
        <v>570000</v>
      </c>
      <c r="M478" s="340" t="s">
        <v>1808</v>
      </c>
      <c r="N478" s="344">
        <v>125.75</v>
      </c>
      <c r="O478" s="344" t="s">
        <v>142</v>
      </c>
      <c r="P478" s="345">
        <v>125.75</v>
      </c>
      <c r="Q478" s="346" t="s">
        <v>142</v>
      </c>
      <c r="R478" s="347" t="s">
        <v>142</v>
      </c>
      <c r="S478" s="576" t="s">
        <v>364</v>
      </c>
      <c r="T478" s="576" t="s">
        <v>1809</v>
      </c>
      <c r="U478" s="345">
        <f t="shared" si="36"/>
        <v>522935.78</v>
      </c>
      <c r="V478" s="345">
        <f t="shared" si="37"/>
        <v>47064.22</v>
      </c>
      <c r="W478" s="346">
        <f t="shared" si="38"/>
        <v>570000</v>
      </c>
      <c r="X478" s="346">
        <v>522935.78</v>
      </c>
      <c r="Y478" s="346">
        <f t="shared" si="39"/>
        <v>4158.54</v>
      </c>
      <c r="Z478" s="347"/>
    </row>
    <row r="479" hidden="1" spans="1:26">
      <c r="A479" s="338" t="s">
        <v>1810</v>
      </c>
      <c r="B479" s="339" t="s">
        <v>481</v>
      </c>
      <c r="C479" s="339" t="s">
        <v>43</v>
      </c>
      <c r="D479" s="340" t="s">
        <v>101</v>
      </c>
      <c r="E479" s="339" t="s">
        <v>422</v>
      </c>
      <c r="F479" s="341" t="s">
        <v>142</v>
      </c>
      <c r="G479" s="340" t="s">
        <v>183</v>
      </c>
      <c r="H479" s="338" t="s">
        <v>361</v>
      </c>
      <c r="I479" s="338" t="s">
        <v>265</v>
      </c>
      <c r="J479" s="342">
        <v>20210006378</v>
      </c>
      <c r="K479" s="343" t="s">
        <v>439</v>
      </c>
      <c r="L479" s="344">
        <v>570000</v>
      </c>
      <c r="M479" s="340" t="s">
        <v>1811</v>
      </c>
      <c r="N479" s="344">
        <v>125.38</v>
      </c>
      <c r="O479" s="344" t="s">
        <v>142</v>
      </c>
      <c r="P479" s="345">
        <v>125.38</v>
      </c>
      <c r="Q479" s="346" t="s">
        <v>142</v>
      </c>
      <c r="R479" s="347" t="s">
        <v>142</v>
      </c>
      <c r="S479" s="576" t="s">
        <v>364</v>
      </c>
      <c r="T479" s="576" t="s">
        <v>1812</v>
      </c>
      <c r="U479" s="345">
        <f t="shared" si="36"/>
        <v>522935.78</v>
      </c>
      <c r="V479" s="345">
        <f t="shared" si="37"/>
        <v>47064.22</v>
      </c>
      <c r="W479" s="346">
        <f t="shared" si="38"/>
        <v>570000</v>
      </c>
      <c r="X479" s="346">
        <v>522935.78</v>
      </c>
      <c r="Y479" s="346">
        <f t="shared" si="39"/>
        <v>4170.81</v>
      </c>
      <c r="Z479" s="347"/>
    </row>
    <row r="480" hidden="1" spans="1:26">
      <c r="A480" s="338" t="s">
        <v>1813</v>
      </c>
      <c r="B480" s="339" t="s">
        <v>481</v>
      </c>
      <c r="C480" s="339" t="s">
        <v>43</v>
      </c>
      <c r="D480" s="340" t="s">
        <v>104</v>
      </c>
      <c r="E480" s="339" t="s">
        <v>426</v>
      </c>
      <c r="F480" s="341" t="s">
        <v>142</v>
      </c>
      <c r="G480" s="340" t="s">
        <v>183</v>
      </c>
      <c r="H480" s="338" t="s">
        <v>361</v>
      </c>
      <c r="I480" s="338" t="s">
        <v>265</v>
      </c>
      <c r="J480" s="342">
        <v>20210004864</v>
      </c>
      <c r="K480" s="343" t="s">
        <v>690</v>
      </c>
      <c r="L480" s="344">
        <v>576115</v>
      </c>
      <c r="M480" s="340" t="s">
        <v>1814</v>
      </c>
      <c r="N480" s="344">
        <v>125.75</v>
      </c>
      <c r="O480" s="344" t="s">
        <v>142</v>
      </c>
      <c r="P480" s="345">
        <v>125.75</v>
      </c>
      <c r="Q480" s="346" t="s">
        <v>142</v>
      </c>
      <c r="R480" s="347" t="s">
        <v>142</v>
      </c>
      <c r="S480" s="576" t="s">
        <v>364</v>
      </c>
      <c r="T480" s="576" t="s">
        <v>1815</v>
      </c>
      <c r="U480" s="345">
        <f t="shared" si="36"/>
        <v>528545.87</v>
      </c>
      <c r="V480" s="345">
        <f t="shared" si="37"/>
        <v>47569.13</v>
      </c>
      <c r="W480" s="346">
        <f t="shared" si="38"/>
        <v>576115</v>
      </c>
      <c r="X480" s="346">
        <v>528545.87</v>
      </c>
      <c r="Y480" s="346">
        <f t="shared" si="39"/>
        <v>4203.15</v>
      </c>
      <c r="Z480" s="347"/>
    </row>
    <row r="481" hidden="1" spans="1:26">
      <c r="A481" s="338" t="s">
        <v>1816</v>
      </c>
      <c r="B481" s="339" t="s">
        <v>481</v>
      </c>
      <c r="C481" s="339" t="s">
        <v>43</v>
      </c>
      <c r="D481" s="340" t="s">
        <v>104</v>
      </c>
      <c r="E481" s="339" t="s">
        <v>430</v>
      </c>
      <c r="F481" s="341" t="s">
        <v>142</v>
      </c>
      <c r="G481" s="340" t="s">
        <v>183</v>
      </c>
      <c r="H481" s="338" t="s">
        <v>361</v>
      </c>
      <c r="I481" s="338" t="s">
        <v>265</v>
      </c>
      <c r="J481" s="342">
        <v>20210003129</v>
      </c>
      <c r="K481" s="343" t="s">
        <v>1817</v>
      </c>
      <c r="L481" s="344">
        <v>571824</v>
      </c>
      <c r="M481" s="340" t="s">
        <v>1818</v>
      </c>
      <c r="N481" s="344">
        <v>125.38</v>
      </c>
      <c r="O481" s="344" t="s">
        <v>142</v>
      </c>
      <c r="P481" s="345">
        <v>125.38</v>
      </c>
      <c r="Q481" s="346" t="s">
        <v>142</v>
      </c>
      <c r="R481" s="347" t="s">
        <v>142</v>
      </c>
      <c r="S481" s="576" t="s">
        <v>364</v>
      </c>
      <c r="T481" s="576" t="s">
        <v>1819</v>
      </c>
      <c r="U481" s="345">
        <f t="shared" si="36"/>
        <v>524609.17</v>
      </c>
      <c r="V481" s="345">
        <f t="shared" si="37"/>
        <v>47214.83</v>
      </c>
      <c r="W481" s="346">
        <f t="shared" si="38"/>
        <v>571824</v>
      </c>
      <c r="X481" s="346">
        <v>524609.17</v>
      </c>
      <c r="Y481" s="346">
        <f t="shared" si="39"/>
        <v>4184.15</v>
      </c>
      <c r="Z481" s="347"/>
    </row>
    <row r="482" spans="1:26">
      <c r="A482" s="338" t="s">
        <v>1820</v>
      </c>
      <c r="B482" s="339" t="s">
        <v>481</v>
      </c>
      <c r="C482" s="339" t="s">
        <v>43</v>
      </c>
      <c r="D482" s="340" t="s">
        <v>450</v>
      </c>
      <c r="E482" s="339" t="s">
        <v>451</v>
      </c>
      <c r="F482" s="341" t="s">
        <v>142</v>
      </c>
      <c r="G482" s="338" t="s">
        <v>452</v>
      </c>
      <c r="H482" s="347" t="s">
        <v>453</v>
      </c>
      <c r="I482" s="338"/>
      <c r="J482" s="342" t="s">
        <v>142</v>
      </c>
      <c r="K482" s="343" t="s">
        <v>142</v>
      </c>
      <c r="L482" s="344" t="s">
        <v>142</v>
      </c>
      <c r="M482" s="340" t="s">
        <v>142</v>
      </c>
      <c r="N482" s="344">
        <v>12</v>
      </c>
      <c r="O482" s="354" t="s">
        <v>142</v>
      </c>
      <c r="P482" s="346">
        <v>12</v>
      </c>
      <c r="Q482" s="346" t="s">
        <v>142</v>
      </c>
      <c r="R482" s="347" t="s">
        <v>142</v>
      </c>
      <c r="S482" s="348" t="s">
        <v>142</v>
      </c>
      <c r="T482" s="348" t="s">
        <v>142</v>
      </c>
      <c r="U482" s="345"/>
      <c r="V482" s="345"/>
      <c r="W482" s="346">
        <f t="shared" si="38"/>
        <v>0</v>
      </c>
      <c r="X482" s="346">
        <v>0</v>
      </c>
      <c r="Y482" s="346">
        <f t="shared" si="39"/>
        <v>0</v>
      </c>
      <c r="Z482" s="347"/>
    </row>
    <row r="483" spans="1:26">
      <c r="A483" s="338" t="s">
        <v>1821</v>
      </c>
      <c r="B483" s="339" t="s">
        <v>481</v>
      </c>
      <c r="C483" s="339" t="s">
        <v>43</v>
      </c>
      <c r="D483" s="340" t="s">
        <v>450</v>
      </c>
      <c r="E483" s="339" t="s">
        <v>455</v>
      </c>
      <c r="F483" s="341" t="s">
        <v>142</v>
      </c>
      <c r="G483" s="338" t="s">
        <v>452</v>
      </c>
      <c r="H483" s="347" t="s">
        <v>453</v>
      </c>
      <c r="I483" s="338"/>
      <c r="J483" s="342" t="s">
        <v>142</v>
      </c>
      <c r="K483" s="343" t="s">
        <v>142</v>
      </c>
      <c r="L483" s="344" t="s">
        <v>142</v>
      </c>
      <c r="M483" s="340" t="s">
        <v>142</v>
      </c>
      <c r="N483" s="344">
        <v>12</v>
      </c>
      <c r="O483" s="354" t="s">
        <v>142</v>
      </c>
      <c r="P483" s="346">
        <v>12</v>
      </c>
      <c r="Q483" s="346" t="s">
        <v>142</v>
      </c>
      <c r="R483" s="347" t="s">
        <v>142</v>
      </c>
      <c r="S483" s="348" t="s">
        <v>142</v>
      </c>
      <c r="T483" s="348" t="s">
        <v>142</v>
      </c>
      <c r="U483" s="345"/>
      <c r="V483" s="345"/>
      <c r="W483" s="346">
        <f t="shared" si="38"/>
        <v>0</v>
      </c>
      <c r="X483" s="346">
        <v>0</v>
      </c>
      <c r="Y483" s="346">
        <f t="shared" si="39"/>
        <v>0</v>
      </c>
      <c r="Z483" s="347"/>
    </row>
    <row r="484" spans="1:26">
      <c r="A484" s="338" t="s">
        <v>1822</v>
      </c>
      <c r="B484" s="339" t="s">
        <v>481</v>
      </c>
      <c r="C484" s="339" t="s">
        <v>43</v>
      </c>
      <c r="D484" s="340" t="s">
        <v>450</v>
      </c>
      <c r="E484" s="339" t="s">
        <v>456</v>
      </c>
      <c r="F484" s="341" t="s">
        <v>142</v>
      </c>
      <c r="G484" s="338" t="s">
        <v>452</v>
      </c>
      <c r="H484" s="347" t="s">
        <v>453</v>
      </c>
      <c r="I484" s="338"/>
      <c r="J484" s="342" t="s">
        <v>142</v>
      </c>
      <c r="K484" s="343" t="s">
        <v>142</v>
      </c>
      <c r="L484" s="344" t="s">
        <v>142</v>
      </c>
      <c r="M484" s="340" t="s">
        <v>142</v>
      </c>
      <c r="N484" s="344">
        <v>10.28</v>
      </c>
      <c r="O484" s="354" t="s">
        <v>142</v>
      </c>
      <c r="P484" s="346">
        <v>10.28</v>
      </c>
      <c r="Q484" s="346" t="s">
        <v>142</v>
      </c>
      <c r="R484" s="347" t="s">
        <v>142</v>
      </c>
      <c r="S484" s="348" t="s">
        <v>142</v>
      </c>
      <c r="T484" s="348" t="s">
        <v>142</v>
      </c>
      <c r="U484" s="345"/>
      <c r="V484" s="345"/>
      <c r="W484" s="346">
        <f t="shared" si="38"/>
        <v>0</v>
      </c>
      <c r="X484" s="346">
        <v>0</v>
      </c>
      <c r="Y484" s="346">
        <f t="shared" si="39"/>
        <v>0</v>
      </c>
      <c r="Z484" s="347"/>
    </row>
    <row r="485" spans="1:26">
      <c r="A485" s="338" t="s">
        <v>1823</v>
      </c>
      <c r="B485" s="339" t="s">
        <v>481</v>
      </c>
      <c r="C485" s="339" t="s">
        <v>43</v>
      </c>
      <c r="D485" s="340" t="s">
        <v>450</v>
      </c>
      <c r="E485" s="339" t="s">
        <v>458</v>
      </c>
      <c r="F485" s="341" t="s">
        <v>142</v>
      </c>
      <c r="G485" s="338" t="s">
        <v>452</v>
      </c>
      <c r="H485" s="347" t="s">
        <v>453</v>
      </c>
      <c r="I485" s="338"/>
      <c r="J485" s="342" t="s">
        <v>142</v>
      </c>
      <c r="K485" s="343" t="s">
        <v>142</v>
      </c>
      <c r="L485" s="344" t="s">
        <v>142</v>
      </c>
      <c r="M485" s="340" t="s">
        <v>142</v>
      </c>
      <c r="N485" s="344">
        <v>12.28</v>
      </c>
      <c r="O485" s="354" t="s">
        <v>142</v>
      </c>
      <c r="P485" s="346">
        <v>12.28</v>
      </c>
      <c r="Q485" s="346" t="s">
        <v>142</v>
      </c>
      <c r="R485" s="347" t="s">
        <v>142</v>
      </c>
      <c r="S485" s="348" t="s">
        <v>142</v>
      </c>
      <c r="T485" s="348" t="s">
        <v>142</v>
      </c>
      <c r="U485" s="345"/>
      <c r="V485" s="345"/>
      <c r="W485" s="346">
        <f t="shared" si="38"/>
        <v>0</v>
      </c>
      <c r="X485" s="346">
        <v>0</v>
      </c>
      <c r="Y485" s="346">
        <f t="shared" si="39"/>
        <v>0</v>
      </c>
      <c r="Z485" s="347"/>
    </row>
    <row r="486" spans="1:26">
      <c r="A486" s="338" t="s">
        <v>1824</v>
      </c>
      <c r="B486" s="339" t="s">
        <v>481</v>
      </c>
      <c r="C486" s="339" t="s">
        <v>43</v>
      </c>
      <c r="D486" s="340" t="s">
        <v>450</v>
      </c>
      <c r="E486" s="339" t="s">
        <v>460</v>
      </c>
      <c r="F486" s="341" t="s">
        <v>142</v>
      </c>
      <c r="G486" s="338" t="s">
        <v>452</v>
      </c>
      <c r="H486" s="347" t="s">
        <v>453</v>
      </c>
      <c r="I486" s="338"/>
      <c r="J486" s="342" t="s">
        <v>142</v>
      </c>
      <c r="K486" s="343" t="s">
        <v>142</v>
      </c>
      <c r="L486" s="344" t="s">
        <v>142</v>
      </c>
      <c r="M486" s="340" t="s">
        <v>142</v>
      </c>
      <c r="N486" s="344">
        <v>72.86</v>
      </c>
      <c r="O486" s="354" t="s">
        <v>142</v>
      </c>
      <c r="P486" s="346">
        <v>72.86</v>
      </c>
      <c r="Q486" s="346" t="s">
        <v>142</v>
      </c>
      <c r="R486" s="347" t="s">
        <v>142</v>
      </c>
      <c r="S486" s="348" t="s">
        <v>142</v>
      </c>
      <c r="T486" s="348" t="s">
        <v>142</v>
      </c>
      <c r="U486" s="345"/>
      <c r="V486" s="345"/>
      <c r="W486" s="346">
        <f t="shared" si="38"/>
        <v>0</v>
      </c>
      <c r="X486" s="346">
        <v>0</v>
      </c>
      <c r="Y486" s="346">
        <f t="shared" si="39"/>
        <v>0</v>
      </c>
      <c r="Z486" s="347"/>
    </row>
    <row r="487" spans="1:26">
      <c r="A487" s="338" t="s">
        <v>1825</v>
      </c>
      <c r="B487" s="339" t="s">
        <v>481</v>
      </c>
      <c r="C487" s="339" t="s">
        <v>43</v>
      </c>
      <c r="D487" s="340" t="s">
        <v>450</v>
      </c>
      <c r="E487" s="339" t="s">
        <v>462</v>
      </c>
      <c r="F487" s="341" t="s">
        <v>142</v>
      </c>
      <c r="G487" s="338" t="s">
        <v>452</v>
      </c>
      <c r="H487" s="347" t="s">
        <v>453</v>
      </c>
      <c r="I487" s="338"/>
      <c r="J487" s="342" t="s">
        <v>142</v>
      </c>
      <c r="K487" s="343" t="s">
        <v>142</v>
      </c>
      <c r="L487" s="344" t="s">
        <v>142</v>
      </c>
      <c r="M487" s="340" t="s">
        <v>142</v>
      </c>
      <c r="N487" s="344">
        <v>72.86</v>
      </c>
      <c r="O487" s="354" t="s">
        <v>142</v>
      </c>
      <c r="P487" s="346">
        <v>72.86</v>
      </c>
      <c r="Q487" s="346" t="s">
        <v>142</v>
      </c>
      <c r="R487" s="347" t="s">
        <v>142</v>
      </c>
      <c r="S487" s="348" t="s">
        <v>142</v>
      </c>
      <c r="T487" s="348" t="s">
        <v>142</v>
      </c>
      <c r="U487" s="345"/>
      <c r="V487" s="345"/>
      <c r="W487" s="346">
        <f t="shared" si="38"/>
        <v>0</v>
      </c>
      <c r="X487" s="346">
        <v>0</v>
      </c>
      <c r="Y487" s="346">
        <f t="shared" si="39"/>
        <v>0</v>
      </c>
      <c r="Z487" s="347"/>
    </row>
    <row r="488" spans="1:26">
      <c r="A488" s="338" t="s">
        <v>1826</v>
      </c>
      <c r="B488" s="339" t="s">
        <v>481</v>
      </c>
      <c r="C488" s="339" t="s">
        <v>43</v>
      </c>
      <c r="D488" s="340" t="s">
        <v>450</v>
      </c>
      <c r="E488" s="339" t="s">
        <v>464</v>
      </c>
      <c r="F488" s="341" t="s">
        <v>142</v>
      </c>
      <c r="G488" s="338" t="s">
        <v>452</v>
      </c>
      <c r="H488" s="347" t="s">
        <v>453</v>
      </c>
      <c r="I488" s="338"/>
      <c r="J488" s="342" t="s">
        <v>142</v>
      </c>
      <c r="K488" s="343" t="s">
        <v>142</v>
      </c>
      <c r="L488" s="344" t="s">
        <v>142</v>
      </c>
      <c r="M488" s="340" t="s">
        <v>142</v>
      </c>
      <c r="N488" s="344">
        <v>8.54</v>
      </c>
      <c r="O488" s="354" t="s">
        <v>142</v>
      </c>
      <c r="P488" s="346">
        <v>8.54</v>
      </c>
      <c r="Q488" s="346" t="s">
        <v>142</v>
      </c>
      <c r="R488" s="347" t="s">
        <v>142</v>
      </c>
      <c r="S488" s="348" t="s">
        <v>142</v>
      </c>
      <c r="T488" s="348" t="s">
        <v>142</v>
      </c>
      <c r="U488" s="345"/>
      <c r="V488" s="345"/>
      <c r="W488" s="346">
        <f t="shared" si="38"/>
        <v>0</v>
      </c>
      <c r="X488" s="346">
        <v>0</v>
      </c>
      <c r="Y488" s="346">
        <f t="shared" si="39"/>
        <v>0</v>
      </c>
      <c r="Z488" s="347"/>
    </row>
    <row r="489" spans="1:26">
      <c r="A489" s="338" t="s">
        <v>1827</v>
      </c>
      <c r="B489" s="339" t="s">
        <v>481</v>
      </c>
      <c r="C489" s="339" t="s">
        <v>43</v>
      </c>
      <c r="D489" s="340" t="s">
        <v>450</v>
      </c>
      <c r="E489" s="339" t="s">
        <v>466</v>
      </c>
      <c r="F489" s="341" t="s">
        <v>142</v>
      </c>
      <c r="G489" s="338" t="s">
        <v>452</v>
      </c>
      <c r="H489" s="347" t="s">
        <v>453</v>
      </c>
      <c r="I489" s="338"/>
      <c r="J489" s="342" t="s">
        <v>142</v>
      </c>
      <c r="K489" s="343" t="s">
        <v>142</v>
      </c>
      <c r="L489" s="344" t="s">
        <v>142</v>
      </c>
      <c r="M489" s="340" t="s">
        <v>142</v>
      </c>
      <c r="N489" s="344">
        <v>18.29</v>
      </c>
      <c r="O489" s="354" t="s">
        <v>142</v>
      </c>
      <c r="P489" s="346">
        <v>18.29</v>
      </c>
      <c r="Q489" s="346" t="s">
        <v>142</v>
      </c>
      <c r="R489" s="347" t="s">
        <v>142</v>
      </c>
      <c r="S489" s="348" t="s">
        <v>142</v>
      </c>
      <c r="T489" s="348" t="s">
        <v>142</v>
      </c>
      <c r="U489" s="345"/>
      <c r="V489" s="345"/>
      <c r="W489" s="346">
        <f t="shared" si="38"/>
        <v>0</v>
      </c>
      <c r="X489" s="346">
        <v>0</v>
      </c>
      <c r="Y489" s="346">
        <f t="shared" si="39"/>
        <v>0</v>
      </c>
      <c r="Z489" s="347"/>
    </row>
    <row r="490" spans="1:26">
      <c r="A490" s="338" t="s">
        <v>1828</v>
      </c>
      <c r="B490" s="339" t="s">
        <v>481</v>
      </c>
      <c r="C490" s="339" t="s">
        <v>43</v>
      </c>
      <c r="D490" s="340" t="s">
        <v>450</v>
      </c>
      <c r="E490" s="339" t="s">
        <v>468</v>
      </c>
      <c r="F490" s="341" t="s">
        <v>142</v>
      </c>
      <c r="G490" s="338" t="s">
        <v>452</v>
      </c>
      <c r="H490" s="347" t="s">
        <v>453</v>
      </c>
      <c r="I490" s="338"/>
      <c r="J490" s="342" t="s">
        <v>142</v>
      </c>
      <c r="K490" s="343" t="s">
        <v>142</v>
      </c>
      <c r="L490" s="344" t="s">
        <v>142</v>
      </c>
      <c r="M490" s="340" t="s">
        <v>142</v>
      </c>
      <c r="N490" s="344">
        <v>12</v>
      </c>
      <c r="O490" s="354" t="s">
        <v>142</v>
      </c>
      <c r="P490" s="346">
        <v>12</v>
      </c>
      <c r="Q490" s="346" t="s">
        <v>142</v>
      </c>
      <c r="R490" s="347" t="s">
        <v>142</v>
      </c>
      <c r="S490" s="348" t="s">
        <v>142</v>
      </c>
      <c r="T490" s="348" t="s">
        <v>142</v>
      </c>
      <c r="U490" s="345"/>
      <c r="V490" s="345"/>
      <c r="W490" s="346">
        <f t="shared" si="38"/>
        <v>0</v>
      </c>
      <c r="X490" s="346">
        <v>0</v>
      </c>
      <c r="Y490" s="346">
        <f t="shared" si="39"/>
        <v>0</v>
      </c>
      <c r="Z490" s="347"/>
    </row>
    <row r="491" spans="1:26">
      <c r="A491" s="338" t="s">
        <v>1829</v>
      </c>
      <c r="B491" s="339" t="s">
        <v>481</v>
      </c>
      <c r="C491" s="339" t="s">
        <v>43</v>
      </c>
      <c r="D491" s="340" t="s">
        <v>450</v>
      </c>
      <c r="E491" s="339" t="s">
        <v>470</v>
      </c>
      <c r="F491" s="341" t="s">
        <v>142</v>
      </c>
      <c r="G491" s="338" t="s">
        <v>452</v>
      </c>
      <c r="H491" s="347" t="s">
        <v>453</v>
      </c>
      <c r="I491" s="338"/>
      <c r="J491" s="342" t="s">
        <v>142</v>
      </c>
      <c r="K491" s="343" t="s">
        <v>142</v>
      </c>
      <c r="L491" s="344" t="s">
        <v>142</v>
      </c>
      <c r="M491" s="340" t="s">
        <v>142</v>
      </c>
      <c r="N491" s="344">
        <v>12</v>
      </c>
      <c r="O491" s="354" t="s">
        <v>142</v>
      </c>
      <c r="P491" s="346">
        <v>12</v>
      </c>
      <c r="Q491" s="346" t="s">
        <v>142</v>
      </c>
      <c r="R491" s="347" t="s">
        <v>142</v>
      </c>
      <c r="S491" s="348" t="s">
        <v>142</v>
      </c>
      <c r="T491" s="348" t="s">
        <v>142</v>
      </c>
      <c r="U491" s="345"/>
      <c r="V491" s="345"/>
      <c r="W491" s="346">
        <f t="shared" si="38"/>
        <v>0</v>
      </c>
      <c r="X491" s="346">
        <v>0</v>
      </c>
      <c r="Y491" s="346">
        <f t="shared" si="39"/>
        <v>0</v>
      </c>
      <c r="Z491" s="347"/>
    </row>
    <row r="492" hidden="1" spans="1:26">
      <c r="A492" s="338" t="s">
        <v>1830</v>
      </c>
      <c r="B492" s="339" t="s">
        <v>481</v>
      </c>
      <c r="C492" s="339" t="s">
        <v>43</v>
      </c>
      <c r="D492" s="340" t="s">
        <v>107</v>
      </c>
      <c r="E492" s="339" t="s">
        <v>434</v>
      </c>
      <c r="F492" s="341" t="s">
        <v>142</v>
      </c>
      <c r="G492" s="340" t="s">
        <v>183</v>
      </c>
      <c r="H492" s="338" t="s">
        <v>361</v>
      </c>
      <c r="I492" s="338" t="s">
        <v>265</v>
      </c>
      <c r="J492" s="342">
        <v>20210005657</v>
      </c>
      <c r="K492" s="343" t="s">
        <v>998</v>
      </c>
      <c r="L492" s="344">
        <v>586175</v>
      </c>
      <c r="M492" s="340" t="s">
        <v>1831</v>
      </c>
      <c r="N492" s="344">
        <v>125.75</v>
      </c>
      <c r="O492" s="344" t="s">
        <v>142</v>
      </c>
      <c r="P492" s="345">
        <v>125.75</v>
      </c>
      <c r="Q492" s="346" t="s">
        <v>142</v>
      </c>
      <c r="R492" s="347" t="s">
        <v>142</v>
      </c>
      <c r="S492" s="576" t="s">
        <v>364</v>
      </c>
      <c r="T492" s="576" t="s">
        <v>1832</v>
      </c>
      <c r="U492" s="345">
        <f t="shared" ref="U492:U517" si="40">ROUND(L492/1.09,2)</f>
        <v>537775.23</v>
      </c>
      <c r="V492" s="345">
        <f t="shared" ref="V492:V517" si="41">ROUND(U492*0.09,2)</f>
        <v>48399.77</v>
      </c>
      <c r="W492" s="346">
        <f t="shared" si="38"/>
        <v>586175</v>
      </c>
      <c r="X492" s="346">
        <v>537775.23</v>
      </c>
      <c r="Y492" s="346">
        <f t="shared" si="39"/>
        <v>4276.54</v>
      </c>
      <c r="Z492" s="347"/>
    </row>
    <row r="493" hidden="1" spans="1:26">
      <c r="A493" s="338" t="s">
        <v>1833</v>
      </c>
      <c r="B493" s="339" t="s">
        <v>481</v>
      </c>
      <c r="C493" s="339" t="s">
        <v>43</v>
      </c>
      <c r="D493" s="340" t="s">
        <v>107</v>
      </c>
      <c r="E493" s="339" t="s">
        <v>438</v>
      </c>
      <c r="F493" s="341" t="s">
        <v>142</v>
      </c>
      <c r="G493" s="340" t="s">
        <v>183</v>
      </c>
      <c r="H493" s="338" t="s">
        <v>361</v>
      </c>
      <c r="I493" s="338" t="s">
        <v>265</v>
      </c>
      <c r="J493" s="342">
        <v>20210003894</v>
      </c>
      <c r="K493" s="343" t="s">
        <v>660</v>
      </c>
      <c r="L493" s="344">
        <v>584362</v>
      </c>
      <c r="M493" s="340" t="s">
        <v>1834</v>
      </c>
      <c r="N493" s="344">
        <v>125.38</v>
      </c>
      <c r="O493" s="344" t="s">
        <v>142</v>
      </c>
      <c r="P493" s="345">
        <v>125.38</v>
      </c>
      <c r="Q493" s="346" t="s">
        <v>142</v>
      </c>
      <c r="R493" s="347" t="s">
        <v>142</v>
      </c>
      <c r="S493" s="576" t="s">
        <v>364</v>
      </c>
      <c r="T493" s="576" t="s">
        <v>1835</v>
      </c>
      <c r="U493" s="345">
        <f t="shared" si="40"/>
        <v>536111.93</v>
      </c>
      <c r="V493" s="345">
        <f t="shared" si="41"/>
        <v>48250.07</v>
      </c>
      <c r="W493" s="346">
        <f t="shared" si="38"/>
        <v>584362</v>
      </c>
      <c r="X493" s="346">
        <v>536111.93</v>
      </c>
      <c r="Y493" s="346">
        <f t="shared" si="39"/>
        <v>4275.9</v>
      </c>
      <c r="Z493" s="347"/>
    </row>
    <row r="494" hidden="1" spans="1:26">
      <c r="A494" s="338" t="s">
        <v>1836</v>
      </c>
      <c r="B494" s="339" t="s">
        <v>481</v>
      </c>
      <c r="C494" s="339" t="s">
        <v>43</v>
      </c>
      <c r="D494" s="340" t="s">
        <v>284</v>
      </c>
      <c r="E494" s="339" t="s">
        <v>442</v>
      </c>
      <c r="F494" s="341" t="s">
        <v>142</v>
      </c>
      <c r="G494" s="340" t="s">
        <v>183</v>
      </c>
      <c r="H494" s="338" t="s">
        <v>361</v>
      </c>
      <c r="I494" s="338" t="s">
        <v>265</v>
      </c>
      <c r="J494" s="342">
        <v>20210010247</v>
      </c>
      <c r="K494" s="343" t="s">
        <v>1471</v>
      </c>
      <c r="L494" s="344">
        <v>558000</v>
      </c>
      <c r="M494" s="340" t="s">
        <v>1837</v>
      </c>
      <c r="N494" s="344">
        <v>125.75</v>
      </c>
      <c r="O494" s="344" t="s">
        <v>142</v>
      </c>
      <c r="P494" s="345">
        <v>125.75</v>
      </c>
      <c r="Q494" s="346" t="s">
        <v>142</v>
      </c>
      <c r="R494" s="347" t="s">
        <v>142</v>
      </c>
      <c r="S494" s="576" t="s">
        <v>364</v>
      </c>
      <c r="T494" s="576" t="s">
        <v>1838</v>
      </c>
      <c r="U494" s="345">
        <f t="shared" si="40"/>
        <v>511926.61</v>
      </c>
      <c r="V494" s="345">
        <f t="shared" si="41"/>
        <v>46073.39</v>
      </c>
      <c r="W494" s="346">
        <f t="shared" si="38"/>
        <v>558000</v>
      </c>
      <c r="X494" s="346">
        <v>511926.61</v>
      </c>
      <c r="Y494" s="346">
        <f t="shared" si="39"/>
        <v>4070.99</v>
      </c>
      <c r="Z494" s="347"/>
    </row>
    <row r="495" hidden="1" spans="1:26">
      <c r="A495" s="338" t="s">
        <v>1839</v>
      </c>
      <c r="B495" s="339" t="s">
        <v>481</v>
      </c>
      <c r="C495" s="339" t="s">
        <v>43</v>
      </c>
      <c r="D495" s="340" t="s">
        <v>284</v>
      </c>
      <c r="E495" s="339" t="s">
        <v>446</v>
      </c>
      <c r="F495" s="341" t="s">
        <v>142</v>
      </c>
      <c r="G495" s="340" t="s">
        <v>183</v>
      </c>
      <c r="H495" s="338" t="s">
        <v>361</v>
      </c>
      <c r="I495" s="338" t="s">
        <v>265</v>
      </c>
      <c r="J495" s="342">
        <v>20210007249</v>
      </c>
      <c r="K495" s="343" t="s">
        <v>1840</v>
      </c>
      <c r="L495" s="344">
        <v>570000</v>
      </c>
      <c r="M495" s="340" t="s">
        <v>1841</v>
      </c>
      <c r="N495" s="344">
        <v>125.38</v>
      </c>
      <c r="O495" s="344" t="s">
        <v>142</v>
      </c>
      <c r="P495" s="345">
        <v>125.38</v>
      </c>
      <c r="Q495" s="346" t="s">
        <v>142</v>
      </c>
      <c r="R495" s="347" t="s">
        <v>142</v>
      </c>
      <c r="S495" s="576" t="s">
        <v>364</v>
      </c>
      <c r="T495" s="576" t="s">
        <v>1842</v>
      </c>
      <c r="U495" s="345">
        <f t="shared" si="40"/>
        <v>522935.78</v>
      </c>
      <c r="V495" s="345">
        <f t="shared" si="41"/>
        <v>47064.22</v>
      </c>
      <c r="W495" s="346">
        <f t="shared" si="38"/>
        <v>570000</v>
      </c>
      <c r="X495" s="346">
        <v>522935.78</v>
      </c>
      <c r="Y495" s="346">
        <f t="shared" si="39"/>
        <v>4170.81</v>
      </c>
      <c r="Z495" s="347"/>
    </row>
    <row r="496" hidden="1" spans="1:26">
      <c r="A496" s="338" t="s">
        <v>1843</v>
      </c>
      <c r="B496" s="339" t="s">
        <v>481</v>
      </c>
      <c r="C496" s="339" t="s">
        <v>81</v>
      </c>
      <c r="D496" s="340" t="s">
        <v>43</v>
      </c>
      <c r="E496" s="339" t="s">
        <v>360</v>
      </c>
      <c r="F496" s="341" t="s">
        <v>142</v>
      </c>
      <c r="G496" s="340" t="s">
        <v>183</v>
      </c>
      <c r="H496" s="338" t="s">
        <v>361</v>
      </c>
      <c r="I496" s="338" t="s">
        <v>265</v>
      </c>
      <c r="J496" s="342">
        <v>20230007546</v>
      </c>
      <c r="K496" s="343" t="s">
        <v>1844</v>
      </c>
      <c r="L496" s="344">
        <v>977496</v>
      </c>
      <c r="M496" s="340" t="s">
        <v>1845</v>
      </c>
      <c r="N496" s="344">
        <v>125.32</v>
      </c>
      <c r="O496" s="344" t="s">
        <v>142</v>
      </c>
      <c r="P496" s="345">
        <v>125.32</v>
      </c>
      <c r="Q496" s="346" t="s">
        <v>142</v>
      </c>
      <c r="R496" s="347" t="s">
        <v>142</v>
      </c>
      <c r="S496" s="576" t="s">
        <v>364</v>
      </c>
      <c r="T496" s="576" t="s">
        <v>1846</v>
      </c>
      <c r="U496" s="345">
        <f t="shared" si="40"/>
        <v>896785.32</v>
      </c>
      <c r="V496" s="345">
        <f t="shared" si="41"/>
        <v>80710.68</v>
      </c>
      <c r="W496" s="346">
        <f t="shared" si="38"/>
        <v>977496</v>
      </c>
      <c r="X496" s="346">
        <v>896785.32</v>
      </c>
      <c r="Y496" s="346">
        <f t="shared" si="39"/>
        <v>7155.96</v>
      </c>
      <c r="Z496" s="347"/>
    </row>
    <row r="497" hidden="1" spans="1:26">
      <c r="A497" s="338" t="s">
        <v>1847</v>
      </c>
      <c r="B497" s="339" t="s">
        <v>481</v>
      </c>
      <c r="C497" s="339" t="s">
        <v>81</v>
      </c>
      <c r="D497" s="340" t="s">
        <v>43</v>
      </c>
      <c r="E497" s="339" t="s">
        <v>366</v>
      </c>
      <c r="F497" s="341" t="s">
        <v>142</v>
      </c>
      <c r="G497" s="340" t="s">
        <v>183</v>
      </c>
      <c r="H497" s="338" t="s">
        <v>361</v>
      </c>
      <c r="I497" s="338" t="s">
        <v>265</v>
      </c>
      <c r="J497" s="342">
        <v>20220002756</v>
      </c>
      <c r="K497" s="343" t="s">
        <v>1063</v>
      </c>
      <c r="L497" s="344">
        <v>835000</v>
      </c>
      <c r="M497" s="340" t="s">
        <v>1848</v>
      </c>
      <c r="N497" s="344">
        <v>125.71</v>
      </c>
      <c r="O497" s="344" t="s">
        <v>142</v>
      </c>
      <c r="P497" s="345">
        <v>125.71</v>
      </c>
      <c r="Q497" s="346" t="s">
        <v>142</v>
      </c>
      <c r="R497" s="347" t="s">
        <v>142</v>
      </c>
      <c r="S497" s="576" t="s">
        <v>364</v>
      </c>
      <c r="T497" s="576" t="s">
        <v>1849</v>
      </c>
      <c r="U497" s="345">
        <f t="shared" si="40"/>
        <v>766055.05</v>
      </c>
      <c r="V497" s="345">
        <f t="shared" si="41"/>
        <v>68944.95</v>
      </c>
      <c r="W497" s="346">
        <f t="shared" si="38"/>
        <v>835000</v>
      </c>
      <c r="X497" s="346">
        <v>766055.05</v>
      </c>
      <c r="Y497" s="346">
        <f t="shared" si="39"/>
        <v>6093.83</v>
      </c>
      <c r="Z497" s="347"/>
    </row>
    <row r="498" hidden="1" spans="1:26">
      <c r="A498" s="338" t="s">
        <v>1850</v>
      </c>
      <c r="B498" s="339" t="s">
        <v>481</v>
      </c>
      <c r="C498" s="339" t="s">
        <v>81</v>
      </c>
      <c r="D498" s="340" t="s">
        <v>81</v>
      </c>
      <c r="E498" s="339" t="s">
        <v>370</v>
      </c>
      <c r="F498" s="341" t="s">
        <v>142</v>
      </c>
      <c r="G498" s="340" t="s">
        <v>183</v>
      </c>
      <c r="H498" s="338" t="s">
        <v>361</v>
      </c>
      <c r="I498" s="338" t="s">
        <v>265</v>
      </c>
      <c r="J498" s="342">
        <v>20210004004</v>
      </c>
      <c r="K498" s="343" t="s">
        <v>1851</v>
      </c>
      <c r="L498" s="344">
        <v>533940</v>
      </c>
      <c r="M498" s="340" t="s">
        <v>1852</v>
      </c>
      <c r="N498" s="344">
        <v>125.32</v>
      </c>
      <c r="O498" s="344" t="s">
        <v>142</v>
      </c>
      <c r="P498" s="345">
        <v>125.32</v>
      </c>
      <c r="Q498" s="346" t="s">
        <v>142</v>
      </c>
      <c r="R498" s="347" t="s">
        <v>142</v>
      </c>
      <c r="S498" s="576" t="s">
        <v>364</v>
      </c>
      <c r="T498" s="576" t="s">
        <v>1853</v>
      </c>
      <c r="U498" s="345">
        <f t="shared" si="40"/>
        <v>489853.21</v>
      </c>
      <c r="V498" s="345">
        <f t="shared" si="41"/>
        <v>44086.79</v>
      </c>
      <c r="W498" s="346">
        <f t="shared" si="38"/>
        <v>533940</v>
      </c>
      <c r="X498" s="346">
        <v>489853.21</v>
      </c>
      <c r="Y498" s="346">
        <f t="shared" si="39"/>
        <v>3908.82</v>
      </c>
      <c r="Z498" s="347"/>
    </row>
    <row r="499" hidden="1" spans="1:26">
      <c r="A499" s="338" t="s">
        <v>1854</v>
      </c>
      <c r="B499" s="339" t="s">
        <v>481</v>
      </c>
      <c r="C499" s="339" t="s">
        <v>81</v>
      </c>
      <c r="D499" s="340" t="s">
        <v>81</v>
      </c>
      <c r="E499" s="339" t="s">
        <v>374</v>
      </c>
      <c r="F499" s="341" t="s">
        <v>142</v>
      </c>
      <c r="G499" s="340" t="s">
        <v>183</v>
      </c>
      <c r="H499" s="338" t="s">
        <v>361</v>
      </c>
      <c r="I499" s="338" t="s">
        <v>265</v>
      </c>
      <c r="J499" s="342">
        <v>20210002155</v>
      </c>
      <c r="K499" s="343" t="s">
        <v>1855</v>
      </c>
      <c r="L499" s="344">
        <v>526818</v>
      </c>
      <c r="M499" s="340" t="s">
        <v>1856</v>
      </c>
      <c r="N499" s="344">
        <v>125.81</v>
      </c>
      <c r="O499" s="344" t="s">
        <v>142</v>
      </c>
      <c r="P499" s="345">
        <v>125.81</v>
      </c>
      <c r="Q499" s="346" t="s">
        <v>142</v>
      </c>
      <c r="R499" s="347" t="s">
        <v>142</v>
      </c>
      <c r="S499" s="576" t="s">
        <v>364</v>
      </c>
      <c r="T499" s="576" t="s">
        <v>1857</v>
      </c>
      <c r="U499" s="345">
        <f t="shared" si="40"/>
        <v>483319.27</v>
      </c>
      <c r="V499" s="345">
        <f t="shared" si="41"/>
        <v>43498.73</v>
      </c>
      <c r="W499" s="346">
        <f t="shared" si="38"/>
        <v>526818</v>
      </c>
      <c r="X499" s="346">
        <v>483319.27</v>
      </c>
      <c r="Y499" s="346">
        <f t="shared" si="39"/>
        <v>3841.66</v>
      </c>
      <c r="Z499" s="347"/>
    </row>
    <row r="500" hidden="1" spans="1:26">
      <c r="A500" s="338" t="s">
        <v>1858</v>
      </c>
      <c r="B500" s="339" t="s">
        <v>481</v>
      </c>
      <c r="C500" s="339" t="s">
        <v>81</v>
      </c>
      <c r="D500" s="340" t="s">
        <v>84</v>
      </c>
      <c r="E500" s="339" t="s">
        <v>378</v>
      </c>
      <c r="F500" s="341" t="s">
        <v>142</v>
      </c>
      <c r="G500" s="340" t="s">
        <v>183</v>
      </c>
      <c r="H500" s="338" t="s">
        <v>361</v>
      </c>
      <c r="I500" s="338" t="s">
        <v>265</v>
      </c>
      <c r="J500" s="342">
        <v>20210002336</v>
      </c>
      <c r="K500" s="343" t="s">
        <v>1859</v>
      </c>
      <c r="L500" s="344">
        <v>531434</v>
      </c>
      <c r="M500" s="340" t="s">
        <v>1860</v>
      </c>
      <c r="N500" s="344">
        <v>125.32</v>
      </c>
      <c r="O500" s="344" t="s">
        <v>142</v>
      </c>
      <c r="P500" s="345">
        <v>125.32</v>
      </c>
      <c r="Q500" s="346" t="s">
        <v>142</v>
      </c>
      <c r="R500" s="347" t="s">
        <v>142</v>
      </c>
      <c r="S500" s="576" t="s">
        <v>364</v>
      </c>
      <c r="T500" s="576" t="s">
        <v>1861</v>
      </c>
      <c r="U500" s="345">
        <f t="shared" si="40"/>
        <v>487554.13</v>
      </c>
      <c r="V500" s="345">
        <f t="shared" si="41"/>
        <v>43879.87</v>
      </c>
      <c r="W500" s="346">
        <f t="shared" si="38"/>
        <v>531434</v>
      </c>
      <c r="X500" s="346">
        <v>487554.13</v>
      </c>
      <c r="Y500" s="346">
        <f t="shared" si="39"/>
        <v>3890.47</v>
      </c>
      <c r="Z500" s="347"/>
    </row>
    <row r="501" hidden="1" spans="1:26">
      <c r="A501" s="338" t="s">
        <v>1862</v>
      </c>
      <c r="B501" s="339" t="s">
        <v>481</v>
      </c>
      <c r="C501" s="339" t="s">
        <v>81</v>
      </c>
      <c r="D501" s="340" t="s">
        <v>84</v>
      </c>
      <c r="E501" s="339" t="s">
        <v>382</v>
      </c>
      <c r="F501" s="341" t="s">
        <v>142</v>
      </c>
      <c r="G501" s="340" t="s">
        <v>183</v>
      </c>
      <c r="H501" s="338" t="s">
        <v>361</v>
      </c>
      <c r="I501" s="338" t="s">
        <v>265</v>
      </c>
      <c r="J501" s="342">
        <v>20210002230</v>
      </c>
      <c r="K501" s="343" t="s">
        <v>1863</v>
      </c>
      <c r="L501" s="344">
        <v>520540</v>
      </c>
      <c r="M501" s="340" t="s">
        <v>1864</v>
      </c>
      <c r="N501" s="344">
        <v>125.81</v>
      </c>
      <c r="O501" s="344" t="s">
        <v>142</v>
      </c>
      <c r="P501" s="345">
        <v>125.81</v>
      </c>
      <c r="Q501" s="346" t="s">
        <v>142</v>
      </c>
      <c r="R501" s="347" t="s">
        <v>142</v>
      </c>
      <c r="S501" s="576" t="s">
        <v>364</v>
      </c>
      <c r="T501" s="576" t="s">
        <v>1865</v>
      </c>
      <c r="U501" s="345">
        <f t="shared" si="40"/>
        <v>477559.63</v>
      </c>
      <c r="V501" s="345">
        <f t="shared" si="41"/>
        <v>42980.37</v>
      </c>
      <c r="W501" s="346">
        <f t="shared" si="38"/>
        <v>520540</v>
      </c>
      <c r="X501" s="346">
        <v>477559.63</v>
      </c>
      <c r="Y501" s="346">
        <f t="shared" si="39"/>
        <v>3795.88</v>
      </c>
      <c r="Z501" s="347"/>
    </row>
    <row r="502" hidden="1" spans="1:26">
      <c r="A502" s="338" t="s">
        <v>1866</v>
      </c>
      <c r="B502" s="339" t="s">
        <v>481</v>
      </c>
      <c r="C502" s="339" t="s">
        <v>81</v>
      </c>
      <c r="D502" s="340" t="s">
        <v>87</v>
      </c>
      <c r="E502" s="339" t="s">
        <v>386</v>
      </c>
      <c r="F502" s="341" t="s">
        <v>142</v>
      </c>
      <c r="G502" s="340" t="s">
        <v>183</v>
      </c>
      <c r="H502" s="338" t="s">
        <v>361</v>
      </c>
      <c r="I502" s="338" t="s">
        <v>265</v>
      </c>
      <c r="J502" s="342">
        <v>20210003873</v>
      </c>
      <c r="K502" s="343" t="s">
        <v>1867</v>
      </c>
      <c r="L502" s="344">
        <v>543966</v>
      </c>
      <c r="M502" s="340" t="s">
        <v>1868</v>
      </c>
      <c r="N502" s="344">
        <v>125.32</v>
      </c>
      <c r="O502" s="344" t="s">
        <v>142</v>
      </c>
      <c r="P502" s="345">
        <v>125.32</v>
      </c>
      <c r="Q502" s="346" t="s">
        <v>142</v>
      </c>
      <c r="R502" s="347" t="s">
        <v>142</v>
      </c>
      <c r="S502" s="576" t="s">
        <v>364</v>
      </c>
      <c r="T502" s="576" t="s">
        <v>1869</v>
      </c>
      <c r="U502" s="345">
        <f t="shared" si="40"/>
        <v>499051.38</v>
      </c>
      <c r="V502" s="345">
        <f t="shared" si="41"/>
        <v>44914.62</v>
      </c>
      <c r="W502" s="346">
        <f t="shared" si="38"/>
        <v>543966</v>
      </c>
      <c r="X502" s="346">
        <v>499051.38</v>
      </c>
      <c r="Y502" s="346">
        <f t="shared" si="39"/>
        <v>3982.22</v>
      </c>
      <c r="Z502" s="347"/>
    </row>
    <row r="503" hidden="1" spans="1:26">
      <c r="A503" s="338" t="s">
        <v>1870</v>
      </c>
      <c r="B503" s="339" t="s">
        <v>481</v>
      </c>
      <c r="C503" s="339" t="s">
        <v>81</v>
      </c>
      <c r="D503" s="340" t="s">
        <v>87</v>
      </c>
      <c r="E503" s="339" t="s">
        <v>390</v>
      </c>
      <c r="F503" s="341" t="s">
        <v>142</v>
      </c>
      <c r="G503" s="340" t="s">
        <v>183</v>
      </c>
      <c r="H503" s="338" t="s">
        <v>361</v>
      </c>
      <c r="I503" s="338" t="s">
        <v>265</v>
      </c>
      <c r="J503" s="342">
        <v>20210001524</v>
      </c>
      <c r="K503" s="343" t="s">
        <v>399</v>
      </c>
      <c r="L503" s="344">
        <v>534761</v>
      </c>
      <c r="M503" s="340" t="s">
        <v>1871</v>
      </c>
      <c r="N503" s="344">
        <v>125.81</v>
      </c>
      <c r="O503" s="344" t="s">
        <v>142</v>
      </c>
      <c r="P503" s="345">
        <v>125.81</v>
      </c>
      <c r="Q503" s="346" t="s">
        <v>142</v>
      </c>
      <c r="R503" s="347" t="s">
        <v>142</v>
      </c>
      <c r="S503" s="576" t="s">
        <v>364</v>
      </c>
      <c r="T503" s="576" t="s">
        <v>1872</v>
      </c>
      <c r="U503" s="345">
        <f t="shared" si="40"/>
        <v>490606.42</v>
      </c>
      <c r="V503" s="345">
        <f t="shared" si="41"/>
        <v>44154.58</v>
      </c>
      <c r="W503" s="346">
        <f t="shared" si="38"/>
        <v>534761</v>
      </c>
      <c r="X503" s="346">
        <v>490606.42</v>
      </c>
      <c r="Y503" s="346">
        <f t="shared" si="39"/>
        <v>3899.58</v>
      </c>
      <c r="Z503" s="347"/>
    </row>
    <row r="504" hidden="1" spans="1:26">
      <c r="A504" s="338" t="s">
        <v>1873</v>
      </c>
      <c r="B504" s="339" t="s">
        <v>481</v>
      </c>
      <c r="C504" s="339" t="s">
        <v>81</v>
      </c>
      <c r="D504" s="340" t="s">
        <v>92</v>
      </c>
      <c r="E504" s="339" t="s">
        <v>394</v>
      </c>
      <c r="F504" s="341" t="s">
        <v>142</v>
      </c>
      <c r="G504" s="340" t="s">
        <v>183</v>
      </c>
      <c r="H504" s="338" t="s">
        <v>361</v>
      </c>
      <c r="I504" s="338" t="s">
        <v>265</v>
      </c>
      <c r="J504" s="342">
        <v>20210002083</v>
      </c>
      <c r="K504" s="343" t="s">
        <v>1874</v>
      </c>
      <c r="L504" s="344">
        <v>541955</v>
      </c>
      <c r="M504" s="340" t="s">
        <v>1875</v>
      </c>
      <c r="N504" s="344">
        <v>125.32</v>
      </c>
      <c r="O504" s="344" t="s">
        <v>142</v>
      </c>
      <c r="P504" s="345">
        <v>125.32</v>
      </c>
      <c r="Q504" s="346" t="s">
        <v>142</v>
      </c>
      <c r="R504" s="347" t="s">
        <v>142</v>
      </c>
      <c r="S504" s="576" t="s">
        <v>364</v>
      </c>
      <c r="T504" s="576" t="s">
        <v>1876</v>
      </c>
      <c r="U504" s="345">
        <f t="shared" si="40"/>
        <v>497206.42</v>
      </c>
      <c r="V504" s="345">
        <f t="shared" si="41"/>
        <v>44748.58</v>
      </c>
      <c r="W504" s="346">
        <f t="shared" si="38"/>
        <v>541955</v>
      </c>
      <c r="X504" s="346">
        <v>497206.42</v>
      </c>
      <c r="Y504" s="346">
        <f t="shared" si="39"/>
        <v>3967.49</v>
      </c>
      <c r="Z504" s="347"/>
    </row>
    <row r="505" hidden="1" spans="1:26">
      <c r="A505" s="338" t="s">
        <v>1877</v>
      </c>
      <c r="B505" s="339" t="s">
        <v>481</v>
      </c>
      <c r="C505" s="339" t="s">
        <v>81</v>
      </c>
      <c r="D505" s="340" t="s">
        <v>92</v>
      </c>
      <c r="E505" s="339" t="s">
        <v>398</v>
      </c>
      <c r="F505" s="341" t="s">
        <v>142</v>
      </c>
      <c r="G505" s="340" t="s">
        <v>183</v>
      </c>
      <c r="H505" s="338" t="s">
        <v>361</v>
      </c>
      <c r="I505" s="338" t="s">
        <v>265</v>
      </c>
      <c r="J505" s="342">
        <v>20210001347</v>
      </c>
      <c r="K505" s="343" t="s">
        <v>1878</v>
      </c>
      <c r="L505" s="344">
        <v>534000</v>
      </c>
      <c r="M505" s="340" t="s">
        <v>1879</v>
      </c>
      <c r="N505" s="344">
        <v>125.81</v>
      </c>
      <c r="O505" s="344" t="s">
        <v>142</v>
      </c>
      <c r="P505" s="345">
        <v>125.81</v>
      </c>
      <c r="Q505" s="346" t="s">
        <v>142</v>
      </c>
      <c r="R505" s="347" t="s">
        <v>142</v>
      </c>
      <c r="S505" s="576" t="s">
        <v>364</v>
      </c>
      <c r="T505" s="576" t="s">
        <v>1880</v>
      </c>
      <c r="U505" s="345">
        <f t="shared" si="40"/>
        <v>489908.26</v>
      </c>
      <c r="V505" s="345">
        <f t="shared" si="41"/>
        <v>44091.74</v>
      </c>
      <c r="W505" s="346">
        <f t="shared" si="38"/>
        <v>534000</v>
      </c>
      <c r="X505" s="346">
        <v>489908.26</v>
      </c>
      <c r="Y505" s="346">
        <f t="shared" si="39"/>
        <v>3894.03</v>
      </c>
      <c r="Z505" s="347"/>
    </row>
    <row r="506" hidden="1" spans="1:26">
      <c r="A506" s="338" t="s">
        <v>1881</v>
      </c>
      <c r="B506" s="339" t="s">
        <v>481</v>
      </c>
      <c r="C506" s="339" t="s">
        <v>81</v>
      </c>
      <c r="D506" s="340" t="s">
        <v>95</v>
      </c>
      <c r="E506" s="339" t="s">
        <v>402</v>
      </c>
      <c r="F506" s="341" t="s">
        <v>142</v>
      </c>
      <c r="G506" s="340" t="s">
        <v>183</v>
      </c>
      <c r="H506" s="338" t="s">
        <v>361</v>
      </c>
      <c r="I506" s="338" t="s">
        <v>265</v>
      </c>
      <c r="J506" s="342">
        <v>20210003186</v>
      </c>
      <c r="K506" s="343" t="s">
        <v>1882</v>
      </c>
      <c r="L506" s="344">
        <v>551746</v>
      </c>
      <c r="M506" s="340" t="s">
        <v>1883</v>
      </c>
      <c r="N506" s="344">
        <v>125.32</v>
      </c>
      <c r="O506" s="344" t="s">
        <v>142</v>
      </c>
      <c r="P506" s="345">
        <v>125.32</v>
      </c>
      <c r="Q506" s="346" t="s">
        <v>142</v>
      </c>
      <c r="R506" s="347" t="s">
        <v>142</v>
      </c>
      <c r="S506" s="576" t="s">
        <v>364</v>
      </c>
      <c r="T506" s="576" t="s">
        <v>1884</v>
      </c>
      <c r="U506" s="345">
        <f t="shared" si="40"/>
        <v>506188.99</v>
      </c>
      <c r="V506" s="345">
        <f t="shared" si="41"/>
        <v>45557.01</v>
      </c>
      <c r="W506" s="346">
        <f t="shared" si="38"/>
        <v>551746</v>
      </c>
      <c r="X506" s="346">
        <v>506188.99</v>
      </c>
      <c r="Y506" s="346">
        <f t="shared" si="39"/>
        <v>4039.17</v>
      </c>
      <c r="Z506" s="347"/>
    </row>
    <row r="507" hidden="1" spans="1:26">
      <c r="A507" s="338" t="s">
        <v>394</v>
      </c>
      <c r="B507" s="339" t="s">
        <v>481</v>
      </c>
      <c r="C507" s="339" t="s">
        <v>81</v>
      </c>
      <c r="D507" s="340" t="s">
        <v>95</v>
      </c>
      <c r="E507" s="339" t="s">
        <v>406</v>
      </c>
      <c r="F507" s="341" t="s">
        <v>142</v>
      </c>
      <c r="G507" s="340" t="s">
        <v>183</v>
      </c>
      <c r="H507" s="338" t="s">
        <v>361</v>
      </c>
      <c r="I507" s="338" t="s">
        <v>265</v>
      </c>
      <c r="J507" s="342">
        <v>20200012264</v>
      </c>
      <c r="K507" s="343" t="s">
        <v>1885</v>
      </c>
      <c r="L507" s="344">
        <v>536838</v>
      </c>
      <c r="M507" s="340" t="s">
        <v>1886</v>
      </c>
      <c r="N507" s="344">
        <v>125.81</v>
      </c>
      <c r="O507" s="344" t="s">
        <v>142</v>
      </c>
      <c r="P507" s="345">
        <v>125.81</v>
      </c>
      <c r="Q507" s="346" t="s">
        <v>142</v>
      </c>
      <c r="R507" s="347" t="s">
        <v>142</v>
      </c>
      <c r="S507" s="576" t="s">
        <v>364</v>
      </c>
      <c r="T507" s="576" t="s">
        <v>1887</v>
      </c>
      <c r="U507" s="345">
        <f t="shared" si="40"/>
        <v>492511.93</v>
      </c>
      <c r="V507" s="345">
        <f t="shared" si="41"/>
        <v>44326.07</v>
      </c>
      <c r="W507" s="346">
        <f t="shared" si="38"/>
        <v>536838</v>
      </c>
      <c r="X507" s="346">
        <v>492511.93</v>
      </c>
      <c r="Y507" s="346">
        <f t="shared" si="39"/>
        <v>3914.73</v>
      </c>
      <c r="Z507" s="347"/>
    </row>
    <row r="508" hidden="1" spans="1:26">
      <c r="A508" s="338" t="s">
        <v>398</v>
      </c>
      <c r="B508" s="339" t="s">
        <v>481</v>
      </c>
      <c r="C508" s="339" t="s">
        <v>81</v>
      </c>
      <c r="D508" s="340" t="s">
        <v>98</v>
      </c>
      <c r="E508" s="339" t="s">
        <v>410</v>
      </c>
      <c r="F508" s="341" t="s">
        <v>142</v>
      </c>
      <c r="G508" s="340" t="s">
        <v>183</v>
      </c>
      <c r="H508" s="338" t="s">
        <v>361</v>
      </c>
      <c r="I508" s="338" t="s">
        <v>265</v>
      </c>
      <c r="J508" s="342">
        <v>20210004230</v>
      </c>
      <c r="K508" s="343" t="s">
        <v>1888</v>
      </c>
      <c r="L508" s="344">
        <v>558888</v>
      </c>
      <c r="M508" s="340" t="s">
        <v>1889</v>
      </c>
      <c r="N508" s="344">
        <v>125.32</v>
      </c>
      <c r="O508" s="344" t="s">
        <v>142</v>
      </c>
      <c r="P508" s="345">
        <v>125.32</v>
      </c>
      <c r="Q508" s="346" t="s">
        <v>142</v>
      </c>
      <c r="R508" s="347" t="s">
        <v>142</v>
      </c>
      <c r="S508" s="576" t="s">
        <v>364</v>
      </c>
      <c r="T508" s="576" t="s">
        <v>1890</v>
      </c>
      <c r="U508" s="345">
        <f t="shared" si="40"/>
        <v>512741.28</v>
      </c>
      <c r="V508" s="345">
        <f t="shared" si="41"/>
        <v>46146.72</v>
      </c>
      <c r="W508" s="346">
        <f t="shared" si="38"/>
        <v>558888</v>
      </c>
      <c r="X508" s="346">
        <v>512741.28</v>
      </c>
      <c r="Y508" s="346">
        <f t="shared" si="39"/>
        <v>4091.46</v>
      </c>
      <c r="Z508" s="347"/>
    </row>
    <row r="509" hidden="1" spans="1:26">
      <c r="A509" s="338" t="s">
        <v>1891</v>
      </c>
      <c r="B509" s="339" t="s">
        <v>481</v>
      </c>
      <c r="C509" s="339" t="s">
        <v>81</v>
      </c>
      <c r="D509" s="340" t="s">
        <v>98</v>
      </c>
      <c r="E509" s="339" t="s">
        <v>414</v>
      </c>
      <c r="F509" s="341" t="s">
        <v>142</v>
      </c>
      <c r="G509" s="340" t="s">
        <v>183</v>
      </c>
      <c r="H509" s="338" t="s">
        <v>361</v>
      </c>
      <c r="I509" s="338" t="s">
        <v>265</v>
      </c>
      <c r="J509" s="342">
        <v>20200012366</v>
      </c>
      <c r="K509" s="343" t="s">
        <v>121</v>
      </c>
      <c r="L509" s="344">
        <v>542436</v>
      </c>
      <c r="M509" s="340" t="s">
        <v>1892</v>
      </c>
      <c r="N509" s="344">
        <v>125.81</v>
      </c>
      <c r="O509" s="344" t="s">
        <v>142</v>
      </c>
      <c r="P509" s="345">
        <v>125.81</v>
      </c>
      <c r="Q509" s="346" t="s">
        <v>142</v>
      </c>
      <c r="R509" s="347" t="s">
        <v>142</v>
      </c>
      <c r="S509" s="576" t="s">
        <v>364</v>
      </c>
      <c r="T509" s="576" t="s">
        <v>1893</v>
      </c>
      <c r="U509" s="345">
        <f t="shared" si="40"/>
        <v>497647.71</v>
      </c>
      <c r="V509" s="345">
        <f t="shared" si="41"/>
        <v>44788.29</v>
      </c>
      <c r="W509" s="346">
        <f t="shared" si="38"/>
        <v>542436</v>
      </c>
      <c r="X509" s="346">
        <v>497647.71</v>
      </c>
      <c r="Y509" s="346">
        <f t="shared" si="39"/>
        <v>3955.55</v>
      </c>
      <c r="Z509" s="347"/>
    </row>
    <row r="510" hidden="1" spans="1:26">
      <c r="A510" s="338" t="s">
        <v>1894</v>
      </c>
      <c r="B510" s="339" t="s">
        <v>481</v>
      </c>
      <c r="C510" s="339" t="s">
        <v>81</v>
      </c>
      <c r="D510" s="340" t="s">
        <v>101</v>
      </c>
      <c r="E510" s="339" t="s">
        <v>418</v>
      </c>
      <c r="F510" s="341" t="s">
        <v>142</v>
      </c>
      <c r="G510" s="340" t="s">
        <v>183</v>
      </c>
      <c r="H510" s="338" t="s">
        <v>361</v>
      </c>
      <c r="I510" s="338" t="s">
        <v>265</v>
      </c>
      <c r="J510" s="342">
        <v>20210004387</v>
      </c>
      <c r="K510" s="343" t="s">
        <v>536</v>
      </c>
      <c r="L510" s="344">
        <v>561510</v>
      </c>
      <c r="M510" s="340" t="s">
        <v>1895</v>
      </c>
      <c r="N510" s="344">
        <v>125.32</v>
      </c>
      <c r="O510" s="344" t="s">
        <v>142</v>
      </c>
      <c r="P510" s="345">
        <v>125.32</v>
      </c>
      <c r="Q510" s="346" t="s">
        <v>142</v>
      </c>
      <c r="R510" s="347" t="s">
        <v>142</v>
      </c>
      <c r="S510" s="576" t="s">
        <v>364</v>
      </c>
      <c r="T510" s="576" t="s">
        <v>1896</v>
      </c>
      <c r="U510" s="345">
        <f t="shared" si="40"/>
        <v>515146.79</v>
      </c>
      <c r="V510" s="345">
        <f t="shared" si="41"/>
        <v>46363.21</v>
      </c>
      <c r="W510" s="346">
        <f t="shared" si="38"/>
        <v>561510</v>
      </c>
      <c r="X510" s="346">
        <v>515146.79</v>
      </c>
      <c r="Y510" s="346">
        <f t="shared" si="39"/>
        <v>4110.65</v>
      </c>
      <c r="Z510" s="347"/>
    </row>
    <row r="511" hidden="1" spans="1:26">
      <c r="A511" s="338" t="s">
        <v>1897</v>
      </c>
      <c r="B511" s="339" t="s">
        <v>481</v>
      </c>
      <c r="C511" s="339" t="s">
        <v>81</v>
      </c>
      <c r="D511" s="340" t="s">
        <v>101</v>
      </c>
      <c r="E511" s="339" t="s">
        <v>422</v>
      </c>
      <c r="F511" s="341" t="s">
        <v>142</v>
      </c>
      <c r="G511" s="340" t="s">
        <v>183</v>
      </c>
      <c r="H511" s="338" t="s">
        <v>361</v>
      </c>
      <c r="I511" s="338" t="s">
        <v>265</v>
      </c>
      <c r="J511" s="342">
        <v>20210005055</v>
      </c>
      <c r="K511" s="343" t="s">
        <v>648</v>
      </c>
      <c r="L511" s="344">
        <v>555017</v>
      </c>
      <c r="M511" s="340" t="s">
        <v>1898</v>
      </c>
      <c r="N511" s="344">
        <v>125.81</v>
      </c>
      <c r="O511" s="344" t="s">
        <v>142</v>
      </c>
      <c r="P511" s="345">
        <v>125.81</v>
      </c>
      <c r="Q511" s="346" t="s">
        <v>142</v>
      </c>
      <c r="R511" s="347" t="s">
        <v>142</v>
      </c>
      <c r="S511" s="576" t="s">
        <v>364</v>
      </c>
      <c r="T511" s="576" t="s">
        <v>1899</v>
      </c>
      <c r="U511" s="345">
        <f t="shared" si="40"/>
        <v>509189.91</v>
      </c>
      <c r="V511" s="345">
        <f t="shared" si="41"/>
        <v>45827.09</v>
      </c>
      <c r="W511" s="346">
        <f t="shared" si="38"/>
        <v>555017</v>
      </c>
      <c r="X511" s="346">
        <v>509189.91</v>
      </c>
      <c r="Y511" s="346">
        <f t="shared" si="39"/>
        <v>4047.29</v>
      </c>
      <c r="Z511" s="347"/>
    </row>
    <row r="512" hidden="1" spans="1:26">
      <c r="A512" s="338" t="s">
        <v>1900</v>
      </c>
      <c r="B512" s="339" t="s">
        <v>481</v>
      </c>
      <c r="C512" s="339" t="s">
        <v>81</v>
      </c>
      <c r="D512" s="340" t="s">
        <v>104</v>
      </c>
      <c r="E512" s="339" t="s">
        <v>426</v>
      </c>
      <c r="F512" s="341" t="s">
        <v>142</v>
      </c>
      <c r="G512" s="340" t="s">
        <v>183</v>
      </c>
      <c r="H512" s="338" t="s">
        <v>361</v>
      </c>
      <c r="I512" s="338" t="s">
        <v>265</v>
      </c>
      <c r="J512" s="342">
        <v>20210003536</v>
      </c>
      <c r="K512" s="343" t="s">
        <v>1901</v>
      </c>
      <c r="L512" s="344">
        <v>570000</v>
      </c>
      <c r="M512" s="340" t="s">
        <v>1902</v>
      </c>
      <c r="N512" s="344">
        <v>125.32</v>
      </c>
      <c r="O512" s="344" t="s">
        <v>142</v>
      </c>
      <c r="P512" s="345">
        <v>125.32</v>
      </c>
      <c r="Q512" s="346" t="s">
        <v>142</v>
      </c>
      <c r="R512" s="347" t="s">
        <v>142</v>
      </c>
      <c r="S512" s="576" t="s">
        <v>364</v>
      </c>
      <c r="T512" s="576" t="s">
        <v>1903</v>
      </c>
      <c r="U512" s="345">
        <f t="shared" si="40"/>
        <v>522935.78</v>
      </c>
      <c r="V512" s="345">
        <f t="shared" si="41"/>
        <v>47064.22</v>
      </c>
      <c r="W512" s="346">
        <f t="shared" si="38"/>
        <v>570000</v>
      </c>
      <c r="X512" s="346">
        <v>522935.78</v>
      </c>
      <c r="Y512" s="346">
        <f t="shared" si="39"/>
        <v>4172.8</v>
      </c>
      <c r="Z512" s="347"/>
    </row>
    <row r="513" hidden="1" spans="1:26">
      <c r="A513" s="338" t="s">
        <v>1904</v>
      </c>
      <c r="B513" s="339" t="s">
        <v>481</v>
      </c>
      <c r="C513" s="339" t="s">
        <v>81</v>
      </c>
      <c r="D513" s="340" t="s">
        <v>104</v>
      </c>
      <c r="E513" s="339" t="s">
        <v>430</v>
      </c>
      <c r="F513" s="341" t="s">
        <v>142</v>
      </c>
      <c r="G513" s="340" t="s">
        <v>183</v>
      </c>
      <c r="H513" s="338" t="s">
        <v>361</v>
      </c>
      <c r="I513" s="338" t="s">
        <v>265</v>
      </c>
      <c r="J513" s="342">
        <v>20210001737</v>
      </c>
      <c r="K513" s="343" t="s">
        <v>1905</v>
      </c>
      <c r="L513" s="344">
        <v>567358</v>
      </c>
      <c r="M513" s="340" t="s">
        <v>1906</v>
      </c>
      <c r="N513" s="344">
        <v>125.81</v>
      </c>
      <c r="O513" s="344" t="s">
        <v>142</v>
      </c>
      <c r="P513" s="345">
        <v>125.81</v>
      </c>
      <c r="Q513" s="346" t="s">
        <v>142</v>
      </c>
      <c r="R513" s="347" t="s">
        <v>142</v>
      </c>
      <c r="S513" s="576" t="s">
        <v>364</v>
      </c>
      <c r="T513" s="576" t="s">
        <v>1907</v>
      </c>
      <c r="U513" s="345">
        <f t="shared" si="40"/>
        <v>520511.93</v>
      </c>
      <c r="V513" s="345">
        <f t="shared" si="41"/>
        <v>46846.07</v>
      </c>
      <c r="W513" s="346">
        <f t="shared" si="38"/>
        <v>567358</v>
      </c>
      <c r="X513" s="346">
        <v>520511.93</v>
      </c>
      <c r="Y513" s="346">
        <f t="shared" si="39"/>
        <v>4137.29</v>
      </c>
      <c r="Z513" s="347"/>
    </row>
    <row r="514" hidden="1" spans="1:26">
      <c r="A514" s="338" t="s">
        <v>1908</v>
      </c>
      <c r="B514" s="349" t="s">
        <v>481</v>
      </c>
      <c r="C514" s="349" t="s">
        <v>81</v>
      </c>
      <c r="D514" s="350" t="s">
        <v>107</v>
      </c>
      <c r="E514" s="349" t="s">
        <v>434</v>
      </c>
      <c r="F514" s="341" t="s">
        <v>142</v>
      </c>
      <c r="G514" s="340" t="s">
        <v>183</v>
      </c>
      <c r="H514" s="338" t="s">
        <v>361</v>
      </c>
      <c r="I514" s="338" t="s">
        <v>265</v>
      </c>
      <c r="J514" s="351">
        <v>20210007429</v>
      </c>
      <c r="K514" s="352" t="s">
        <v>950</v>
      </c>
      <c r="L514" s="345">
        <v>582000</v>
      </c>
      <c r="M514" s="350" t="s">
        <v>1909</v>
      </c>
      <c r="N514" s="345">
        <v>125.32</v>
      </c>
      <c r="O514" s="345" t="s">
        <v>142</v>
      </c>
      <c r="P514" s="345">
        <v>125.32</v>
      </c>
      <c r="Q514" s="346" t="s">
        <v>142</v>
      </c>
      <c r="R514" s="347" t="s">
        <v>142</v>
      </c>
      <c r="S514" s="576" t="s">
        <v>364</v>
      </c>
      <c r="T514" s="576" t="s">
        <v>1910</v>
      </c>
      <c r="U514" s="345">
        <f t="shared" si="40"/>
        <v>533944.95</v>
      </c>
      <c r="V514" s="345">
        <f t="shared" si="41"/>
        <v>48055.05</v>
      </c>
      <c r="W514" s="346">
        <f t="shared" si="38"/>
        <v>582000</v>
      </c>
      <c r="X514" s="346">
        <v>533944.95</v>
      </c>
      <c r="Y514" s="346">
        <f t="shared" si="39"/>
        <v>4260.65</v>
      </c>
      <c r="Z514" s="347"/>
    </row>
    <row r="515" hidden="1" spans="1:26">
      <c r="A515" s="338" t="s">
        <v>1911</v>
      </c>
      <c r="B515" s="339" t="s">
        <v>481</v>
      </c>
      <c r="C515" s="339" t="s">
        <v>81</v>
      </c>
      <c r="D515" s="340" t="s">
        <v>107</v>
      </c>
      <c r="E515" s="339" t="s">
        <v>438</v>
      </c>
      <c r="F515" s="341" t="s">
        <v>142</v>
      </c>
      <c r="G515" s="340" t="s">
        <v>183</v>
      </c>
      <c r="H515" s="338" t="s">
        <v>361</v>
      </c>
      <c r="I515" s="338" t="s">
        <v>265</v>
      </c>
      <c r="J515" s="342">
        <v>20210003874</v>
      </c>
      <c r="K515" s="343" t="s">
        <v>1867</v>
      </c>
      <c r="L515" s="344">
        <v>586469</v>
      </c>
      <c r="M515" s="340" t="s">
        <v>1912</v>
      </c>
      <c r="N515" s="344">
        <v>125.81</v>
      </c>
      <c r="O515" s="344" t="s">
        <v>142</v>
      </c>
      <c r="P515" s="345">
        <v>125.81</v>
      </c>
      <c r="Q515" s="346" t="s">
        <v>142</v>
      </c>
      <c r="R515" s="347" t="s">
        <v>142</v>
      </c>
      <c r="S515" s="576" t="s">
        <v>364</v>
      </c>
      <c r="T515" s="576" t="s">
        <v>1913</v>
      </c>
      <c r="U515" s="345">
        <f t="shared" si="40"/>
        <v>538044.95</v>
      </c>
      <c r="V515" s="345">
        <f t="shared" si="41"/>
        <v>48424.05</v>
      </c>
      <c r="W515" s="346">
        <f t="shared" si="38"/>
        <v>586469</v>
      </c>
      <c r="X515" s="346">
        <v>538044.95</v>
      </c>
      <c r="Y515" s="346">
        <f t="shared" si="39"/>
        <v>4276.65</v>
      </c>
      <c r="Z515" s="347"/>
    </row>
    <row r="516" hidden="1" spans="1:26">
      <c r="A516" s="338" t="s">
        <v>1914</v>
      </c>
      <c r="B516" s="339" t="s">
        <v>481</v>
      </c>
      <c r="C516" s="339" t="s">
        <v>81</v>
      </c>
      <c r="D516" s="340" t="s">
        <v>284</v>
      </c>
      <c r="E516" s="339" t="s">
        <v>442</v>
      </c>
      <c r="F516" s="341" t="s">
        <v>142</v>
      </c>
      <c r="G516" s="340" t="s">
        <v>183</v>
      </c>
      <c r="H516" s="338" t="s">
        <v>361</v>
      </c>
      <c r="I516" s="338" t="s">
        <v>265</v>
      </c>
      <c r="J516" s="342">
        <v>20210009385</v>
      </c>
      <c r="K516" s="343" t="s">
        <v>1915</v>
      </c>
      <c r="L516" s="344">
        <v>561732</v>
      </c>
      <c r="M516" s="340" t="s">
        <v>1916</v>
      </c>
      <c r="N516" s="344">
        <v>125.32</v>
      </c>
      <c r="O516" s="344" t="s">
        <v>142</v>
      </c>
      <c r="P516" s="345">
        <v>125.32</v>
      </c>
      <c r="Q516" s="346" t="s">
        <v>142</v>
      </c>
      <c r="R516" s="347" t="s">
        <v>142</v>
      </c>
      <c r="S516" s="576" t="s">
        <v>364</v>
      </c>
      <c r="T516" s="576" t="s">
        <v>1917</v>
      </c>
      <c r="U516" s="345">
        <f t="shared" si="40"/>
        <v>515350.46</v>
      </c>
      <c r="V516" s="345">
        <f t="shared" si="41"/>
        <v>46381.54</v>
      </c>
      <c r="W516" s="346">
        <f t="shared" si="38"/>
        <v>561732</v>
      </c>
      <c r="X516" s="346">
        <v>515350.46</v>
      </c>
      <c r="Y516" s="346">
        <f t="shared" si="39"/>
        <v>4112.28</v>
      </c>
      <c r="Z516" s="347"/>
    </row>
    <row r="517" hidden="1" spans="1:26">
      <c r="A517" s="338" t="s">
        <v>1918</v>
      </c>
      <c r="B517" s="339" t="s">
        <v>481</v>
      </c>
      <c r="C517" s="339" t="s">
        <v>81</v>
      </c>
      <c r="D517" s="340" t="s">
        <v>284</v>
      </c>
      <c r="E517" s="339" t="s">
        <v>446</v>
      </c>
      <c r="F517" s="341" t="s">
        <v>142</v>
      </c>
      <c r="G517" s="340" t="s">
        <v>183</v>
      </c>
      <c r="H517" s="338" t="s">
        <v>361</v>
      </c>
      <c r="I517" s="338" t="s">
        <v>265</v>
      </c>
      <c r="J517" s="342">
        <v>20200012323</v>
      </c>
      <c r="K517" s="343" t="s">
        <v>121</v>
      </c>
      <c r="L517" s="344">
        <v>533023</v>
      </c>
      <c r="M517" s="340" t="s">
        <v>1919</v>
      </c>
      <c r="N517" s="344">
        <v>125.81</v>
      </c>
      <c r="O517" s="344" t="s">
        <v>142</v>
      </c>
      <c r="P517" s="345">
        <v>125.81</v>
      </c>
      <c r="Q517" s="346" t="s">
        <v>142</v>
      </c>
      <c r="R517" s="347" t="s">
        <v>142</v>
      </c>
      <c r="S517" s="576" t="s">
        <v>364</v>
      </c>
      <c r="T517" s="576" t="s">
        <v>1920</v>
      </c>
      <c r="U517" s="345">
        <f t="shared" si="40"/>
        <v>489011.93</v>
      </c>
      <c r="V517" s="345">
        <f t="shared" si="41"/>
        <v>44011.07</v>
      </c>
      <c r="W517" s="346">
        <f t="shared" si="38"/>
        <v>533023</v>
      </c>
      <c r="X517" s="346">
        <v>489011.93</v>
      </c>
      <c r="Y517" s="346">
        <f t="shared" si="39"/>
        <v>3886.91</v>
      </c>
      <c r="Z517" s="347"/>
    </row>
    <row r="518" spans="1:26">
      <c r="A518" s="338" t="s">
        <v>1921</v>
      </c>
      <c r="B518" s="339" t="s">
        <v>481</v>
      </c>
      <c r="C518" s="339" t="s">
        <v>81</v>
      </c>
      <c r="D518" s="340" t="s">
        <v>450</v>
      </c>
      <c r="E518" s="339" t="s">
        <v>570</v>
      </c>
      <c r="F518" s="341" t="s">
        <v>142</v>
      </c>
      <c r="G518" s="338" t="s">
        <v>452</v>
      </c>
      <c r="H518" s="347" t="s">
        <v>453</v>
      </c>
      <c r="I518" s="338"/>
      <c r="J518" s="342" t="s">
        <v>142</v>
      </c>
      <c r="K518" s="343" t="s">
        <v>142</v>
      </c>
      <c r="L518" s="344" t="s">
        <v>142</v>
      </c>
      <c r="M518" s="340" t="s">
        <v>142</v>
      </c>
      <c r="N518" s="344">
        <v>12</v>
      </c>
      <c r="O518" s="354" t="s">
        <v>142</v>
      </c>
      <c r="P518" s="346">
        <v>12</v>
      </c>
      <c r="Q518" s="346" t="s">
        <v>142</v>
      </c>
      <c r="R518" s="347" t="s">
        <v>142</v>
      </c>
      <c r="S518" s="349" t="s">
        <v>142</v>
      </c>
      <c r="T518" s="349" t="s">
        <v>142</v>
      </c>
      <c r="U518" s="345"/>
      <c r="V518" s="345"/>
      <c r="W518" s="346">
        <f t="shared" si="38"/>
        <v>0</v>
      </c>
      <c r="X518" s="346">
        <v>0</v>
      </c>
      <c r="Y518" s="346">
        <f t="shared" si="39"/>
        <v>0</v>
      </c>
      <c r="Z518" s="347"/>
    </row>
    <row r="519" spans="1:26">
      <c r="A519" s="338" t="s">
        <v>1922</v>
      </c>
      <c r="B519" s="339" t="s">
        <v>481</v>
      </c>
      <c r="C519" s="339" t="s">
        <v>81</v>
      </c>
      <c r="D519" s="340" t="s">
        <v>450</v>
      </c>
      <c r="E519" s="339" t="s">
        <v>572</v>
      </c>
      <c r="F519" s="341" t="s">
        <v>142</v>
      </c>
      <c r="G519" s="338" t="s">
        <v>452</v>
      </c>
      <c r="H519" s="347" t="s">
        <v>453</v>
      </c>
      <c r="I519" s="338"/>
      <c r="J519" s="342" t="s">
        <v>142</v>
      </c>
      <c r="K519" s="343" t="s">
        <v>142</v>
      </c>
      <c r="L519" s="344" t="s">
        <v>142</v>
      </c>
      <c r="M519" s="340" t="s">
        <v>142</v>
      </c>
      <c r="N519" s="344">
        <v>12</v>
      </c>
      <c r="O519" s="354" t="s">
        <v>142</v>
      </c>
      <c r="P519" s="346">
        <v>12</v>
      </c>
      <c r="Q519" s="346" t="s">
        <v>142</v>
      </c>
      <c r="R519" s="347" t="s">
        <v>142</v>
      </c>
      <c r="S519" s="349" t="s">
        <v>142</v>
      </c>
      <c r="T519" s="349" t="s">
        <v>142</v>
      </c>
      <c r="U519" s="345"/>
      <c r="V519" s="345"/>
      <c r="W519" s="346">
        <f t="shared" si="38"/>
        <v>0</v>
      </c>
      <c r="X519" s="346">
        <v>0</v>
      </c>
      <c r="Y519" s="346">
        <f t="shared" si="39"/>
        <v>0</v>
      </c>
      <c r="Z519" s="347"/>
    </row>
    <row r="520" spans="1:26">
      <c r="A520" s="338" t="s">
        <v>1923</v>
      </c>
      <c r="B520" s="339" t="s">
        <v>481</v>
      </c>
      <c r="C520" s="339" t="s">
        <v>81</v>
      </c>
      <c r="D520" s="340" t="s">
        <v>450</v>
      </c>
      <c r="E520" s="339" t="s">
        <v>574</v>
      </c>
      <c r="F520" s="341" t="s">
        <v>142</v>
      </c>
      <c r="G520" s="338" t="s">
        <v>452</v>
      </c>
      <c r="H520" s="347" t="s">
        <v>453</v>
      </c>
      <c r="I520" s="338"/>
      <c r="J520" s="342" t="s">
        <v>142</v>
      </c>
      <c r="K520" s="343" t="s">
        <v>142</v>
      </c>
      <c r="L520" s="344" t="s">
        <v>142</v>
      </c>
      <c r="M520" s="340" t="s">
        <v>142</v>
      </c>
      <c r="N520" s="344">
        <v>18.29</v>
      </c>
      <c r="O520" s="354" t="s">
        <v>142</v>
      </c>
      <c r="P520" s="346">
        <v>18.29</v>
      </c>
      <c r="Q520" s="346" t="s">
        <v>142</v>
      </c>
      <c r="R520" s="347" t="s">
        <v>142</v>
      </c>
      <c r="S520" s="349" t="s">
        <v>142</v>
      </c>
      <c r="T520" s="349" t="s">
        <v>142</v>
      </c>
      <c r="U520" s="345"/>
      <c r="V520" s="345"/>
      <c r="W520" s="346">
        <f t="shared" ref="W520:W536" si="42">SUM(U520)+SUM(V520)</f>
        <v>0</v>
      </c>
      <c r="X520" s="346">
        <v>0</v>
      </c>
      <c r="Y520" s="346">
        <f t="shared" ref="Y520:Y536" si="43">IF(SUM(P520)=0,"",ROUND(SUM(X520)/SUM(P520),2))</f>
        <v>0</v>
      </c>
      <c r="Z520" s="347"/>
    </row>
    <row r="521" spans="1:26">
      <c r="A521" s="338" t="s">
        <v>1924</v>
      </c>
      <c r="B521" s="339" t="s">
        <v>481</v>
      </c>
      <c r="C521" s="339" t="s">
        <v>81</v>
      </c>
      <c r="D521" s="340" t="s">
        <v>450</v>
      </c>
      <c r="E521" s="339" t="s">
        <v>576</v>
      </c>
      <c r="F521" s="341" t="s">
        <v>142</v>
      </c>
      <c r="G521" s="338" t="s">
        <v>452</v>
      </c>
      <c r="H521" s="347" t="s">
        <v>453</v>
      </c>
      <c r="I521" s="338"/>
      <c r="J521" s="342" t="s">
        <v>142</v>
      </c>
      <c r="K521" s="343" t="s">
        <v>142</v>
      </c>
      <c r="L521" s="344" t="s">
        <v>142</v>
      </c>
      <c r="M521" s="340" t="s">
        <v>142</v>
      </c>
      <c r="N521" s="344">
        <v>8.54</v>
      </c>
      <c r="O521" s="354" t="s">
        <v>142</v>
      </c>
      <c r="P521" s="346">
        <v>8.54</v>
      </c>
      <c r="Q521" s="346" t="s">
        <v>142</v>
      </c>
      <c r="R521" s="347" t="s">
        <v>142</v>
      </c>
      <c r="S521" s="349" t="s">
        <v>142</v>
      </c>
      <c r="T521" s="349" t="s">
        <v>142</v>
      </c>
      <c r="U521" s="345"/>
      <c r="V521" s="345"/>
      <c r="W521" s="346">
        <f t="shared" si="42"/>
        <v>0</v>
      </c>
      <c r="X521" s="346">
        <v>0</v>
      </c>
      <c r="Y521" s="346">
        <f t="shared" si="43"/>
        <v>0</v>
      </c>
      <c r="Z521" s="347"/>
    </row>
    <row r="522" spans="1:26">
      <c r="A522" s="338" t="s">
        <v>1925</v>
      </c>
      <c r="B522" s="339" t="s">
        <v>481</v>
      </c>
      <c r="C522" s="339" t="s">
        <v>81</v>
      </c>
      <c r="D522" s="340" t="s">
        <v>450</v>
      </c>
      <c r="E522" s="339" t="s">
        <v>578</v>
      </c>
      <c r="F522" s="341" t="s">
        <v>142</v>
      </c>
      <c r="G522" s="338" t="s">
        <v>452</v>
      </c>
      <c r="H522" s="347" t="s">
        <v>453</v>
      </c>
      <c r="I522" s="338"/>
      <c r="J522" s="342" t="s">
        <v>142</v>
      </c>
      <c r="K522" s="343" t="s">
        <v>142</v>
      </c>
      <c r="L522" s="344" t="s">
        <v>142</v>
      </c>
      <c r="M522" s="340" t="s">
        <v>142</v>
      </c>
      <c r="N522" s="344">
        <v>72.86</v>
      </c>
      <c r="O522" s="354" t="s">
        <v>142</v>
      </c>
      <c r="P522" s="346">
        <v>72.86</v>
      </c>
      <c r="Q522" s="346" t="s">
        <v>142</v>
      </c>
      <c r="R522" s="347" t="s">
        <v>142</v>
      </c>
      <c r="S522" s="349" t="s">
        <v>142</v>
      </c>
      <c r="T522" s="349" t="s">
        <v>142</v>
      </c>
      <c r="U522" s="345"/>
      <c r="V522" s="345"/>
      <c r="W522" s="346">
        <f t="shared" si="42"/>
        <v>0</v>
      </c>
      <c r="X522" s="346">
        <v>0</v>
      </c>
      <c r="Y522" s="346">
        <f t="shared" si="43"/>
        <v>0</v>
      </c>
      <c r="Z522" s="347"/>
    </row>
    <row r="523" spans="1:26">
      <c r="A523" s="338" t="s">
        <v>1926</v>
      </c>
      <c r="B523" s="339" t="s">
        <v>481</v>
      </c>
      <c r="C523" s="339" t="s">
        <v>81</v>
      </c>
      <c r="D523" s="340" t="s">
        <v>450</v>
      </c>
      <c r="E523" s="339" t="s">
        <v>580</v>
      </c>
      <c r="F523" s="341" t="s">
        <v>142</v>
      </c>
      <c r="G523" s="338" t="s">
        <v>452</v>
      </c>
      <c r="H523" s="347" t="s">
        <v>453</v>
      </c>
      <c r="I523" s="338"/>
      <c r="J523" s="342" t="s">
        <v>142</v>
      </c>
      <c r="K523" s="343" t="s">
        <v>142</v>
      </c>
      <c r="L523" s="344" t="s">
        <v>142</v>
      </c>
      <c r="M523" s="340" t="s">
        <v>142</v>
      </c>
      <c r="N523" s="344">
        <v>72.86</v>
      </c>
      <c r="O523" s="354" t="s">
        <v>142</v>
      </c>
      <c r="P523" s="346">
        <v>72.86</v>
      </c>
      <c r="Q523" s="346" t="s">
        <v>142</v>
      </c>
      <c r="R523" s="347" t="s">
        <v>142</v>
      </c>
      <c r="S523" s="349" t="s">
        <v>142</v>
      </c>
      <c r="T523" s="349" t="s">
        <v>142</v>
      </c>
      <c r="U523" s="345"/>
      <c r="V523" s="345"/>
      <c r="W523" s="346">
        <f t="shared" si="42"/>
        <v>0</v>
      </c>
      <c r="X523" s="346">
        <v>0</v>
      </c>
      <c r="Y523" s="346">
        <f t="shared" si="43"/>
        <v>0</v>
      </c>
      <c r="Z523" s="347"/>
    </row>
    <row r="524" spans="1:26">
      <c r="A524" s="338" t="s">
        <v>1927</v>
      </c>
      <c r="B524" s="339" t="s">
        <v>481</v>
      </c>
      <c r="C524" s="339" t="s">
        <v>81</v>
      </c>
      <c r="D524" s="340" t="s">
        <v>450</v>
      </c>
      <c r="E524" s="339" t="s">
        <v>582</v>
      </c>
      <c r="F524" s="341" t="s">
        <v>142</v>
      </c>
      <c r="G524" s="338" t="s">
        <v>452</v>
      </c>
      <c r="H524" s="347" t="s">
        <v>453</v>
      </c>
      <c r="I524" s="338"/>
      <c r="J524" s="342" t="s">
        <v>142</v>
      </c>
      <c r="K524" s="343" t="s">
        <v>142</v>
      </c>
      <c r="L524" s="344" t="s">
        <v>142</v>
      </c>
      <c r="M524" s="340" t="s">
        <v>142</v>
      </c>
      <c r="N524" s="344">
        <v>12.28</v>
      </c>
      <c r="O524" s="354" t="s">
        <v>142</v>
      </c>
      <c r="P524" s="346">
        <v>12.28</v>
      </c>
      <c r="Q524" s="346" t="s">
        <v>142</v>
      </c>
      <c r="R524" s="347" t="s">
        <v>142</v>
      </c>
      <c r="S524" s="349" t="s">
        <v>142</v>
      </c>
      <c r="T524" s="349" t="s">
        <v>142</v>
      </c>
      <c r="U524" s="345"/>
      <c r="V524" s="345"/>
      <c r="W524" s="346">
        <f t="shared" si="42"/>
        <v>0</v>
      </c>
      <c r="X524" s="346">
        <v>0</v>
      </c>
      <c r="Y524" s="346">
        <f t="shared" si="43"/>
        <v>0</v>
      </c>
      <c r="Z524" s="347"/>
    </row>
    <row r="525" spans="1:26">
      <c r="A525" s="338" t="s">
        <v>1928</v>
      </c>
      <c r="B525" s="339" t="s">
        <v>481</v>
      </c>
      <c r="C525" s="339" t="s">
        <v>81</v>
      </c>
      <c r="D525" s="340" t="s">
        <v>450</v>
      </c>
      <c r="E525" s="339" t="s">
        <v>584</v>
      </c>
      <c r="F525" s="341" t="s">
        <v>142</v>
      </c>
      <c r="G525" s="338" t="s">
        <v>452</v>
      </c>
      <c r="H525" s="347" t="s">
        <v>453</v>
      </c>
      <c r="I525" s="338"/>
      <c r="J525" s="342" t="s">
        <v>142</v>
      </c>
      <c r="K525" s="343" t="s">
        <v>142</v>
      </c>
      <c r="L525" s="344" t="s">
        <v>142</v>
      </c>
      <c r="M525" s="340" t="s">
        <v>142</v>
      </c>
      <c r="N525" s="344">
        <v>10.28</v>
      </c>
      <c r="O525" s="354" t="s">
        <v>142</v>
      </c>
      <c r="P525" s="346">
        <v>10.28</v>
      </c>
      <c r="Q525" s="346" t="s">
        <v>142</v>
      </c>
      <c r="R525" s="347" t="s">
        <v>142</v>
      </c>
      <c r="S525" s="349" t="s">
        <v>142</v>
      </c>
      <c r="T525" s="349" t="s">
        <v>142</v>
      </c>
      <c r="U525" s="345"/>
      <c r="V525" s="345"/>
      <c r="W525" s="346">
        <f t="shared" si="42"/>
        <v>0</v>
      </c>
      <c r="X525" s="346">
        <v>0</v>
      </c>
      <c r="Y525" s="346">
        <f t="shared" si="43"/>
        <v>0</v>
      </c>
      <c r="Z525" s="347"/>
    </row>
    <row r="526" spans="1:26">
      <c r="A526" s="338" t="s">
        <v>1929</v>
      </c>
      <c r="B526" s="339" t="s">
        <v>481</v>
      </c>
      <c r="C526" s="339" t="s">
        <v>81</v>
      </c>
      <c r="D526" s="340" t="s">
        <v>450</v>
      </c>
      <c r="E526" s="339" t="s">
        <v>586</v>
      </c>
      <c r="F526" s="341" t="s">
        <v>142</v>
      </c>
      <c r="G526" s="338" t="s">
        <v>452</v>
      </c>
      <c r="H526" s="347" t="s">
        <v>453</v>
      </c>
      <c r="I526" s="338"/>
      <c r="J526" s="342" t="s">
        <v>142</v>
      </c>
      <c r="K526" s="343" t="s">
        <v>142</v>
      </c>
      <c r="L526" s="344" t="s">
        <v>142</v>
      </c>
      <c r="M526" s="340" t="s">
        <v>142</v>
      </c>
      <c r="N526" s="344">
        <v>12</v>
      </c>
      <c r="O526" s="354" t="s">
        <v>142</v>
      </c>
      <c r="P526" s="346">
        <v>12</v>
      </c>
      <c r="Q526" s="346" t="s">
        <v>142</v>
      </c>
      <c r="R526" s="347" t="s">
        <v>142</v>
      </c>
      <c r="S526" s="349" t="s">
        <v>142</v>
      </c>
      <c r="T526" s="349" t="s">
        <v>142</v>
      </c>
      <c r="U526" s="345"/>
      <c r="V526" s="345"/>
      <c r="W526" s="346">
        <f t="shared" si="42"/>
        <v>0</v>
      </c>
      <c r="X526" s="346">
        <v>0</v>
      </c>
      <c r="Y526" s="346">
        <f t="shared" si="43"/>
        <v>0</v>
      </c>
      <c r="Z526" s="347"/>
    </row>
    <row r="527" spans="1:26">
      <c r="A527" s="338" t="s">
        <v>1930</v>
      </c>
      <c r="B527" s="339" t="s">
        <v>481</v>
      </c>
      <c r="C527" s="339" t="s">
        <v>81</v>
      </c>
      <c r="D527" s="340" t="s">
        <v>450</v>
      </c>
      <c r="E527" s="339" t="s">
        <v>588</v>
      </c>
      <c r="F527" s="341" t="s">
        <v>142</v>
      </c>
      <c r="G527" s="338" t="s">
        <v>452</v>
      </c>
      <c r="H527" s="347" t="s">
        <v>453</v>
      </c>
      <c r="I527" s="338"/>
      <c r="J527" s="342" t="s">
        <v>142</v>
      </c>
      <c r="K527" s="343" t="s">
        <v>142</v>
      </c>
      <c r="L527" s="344" t="s">
        <v>142</v>
      </c>
      <c r="M527" s="340" t="s">
        <v>142</v>
      </c>
      <c r="N527" s="344">
        <v>12</v>
      </c>
      <c r="O527" s="354" t="s">
        <v>142</v>
      </c>
      <c r="P527" s="346">
        <v>12</v>
      </c>
      <c r="Q527" s="346" t="s">
        <v>142</v>
      </c>
      <c r="R527" s="347" t="s">
        <v>142</v>
      </c>
      <c r="S527" s="349" t="s">
        <v>142</v>
      </c>
      <c r="T527" s="349" t="s">
        <v>142</v>
      </c>
      <c r="U527" s="345"/>
      <c r="V527" s="345"/>
      <c r="W527" s="346">
        <f t="shared" si="42"/>
        <v>0</v>
      </c>
      <c r="X527" s="346">
        <v>0</v>
      </c>
      <c r="Y527" s="346">
        <f t="shared" si="43"/>
        <v>0</v>
      </c>
      <c r="Z527" s="347"/>
    </row>
    <row r="528" ht="23.8" hidden="1" spans="1:26">
      <c r="A528" s="338" t="s">
        <v>1931</v>
      </c>
      <c r="B528" s="339">
        <v>37</v>
      </c>
      <c r="C528" s="339" t="s">
        <v>81</v>
      </c>
      <c r="D528" s="365">
        <v>1</v>
      </c>
      <c r="E528" s="339" t="s">
        <v>1932</v>
      </c>
      <c r="F528" s="341" t="s">
        <v>142</v>
      </c>
      <c r="G528" s="338" t="s">
        <v>1933</v>
      </c>
      <c r="H528" s="347" t="s">
        <v>1142</v>
      </c>
      <c r="I528" s="338"/>
      <c r="J528" s="342" t="s">
        <v>142</v>
      </c>
      <c r="K528" s="343" t="s">
        <v>142</v>
      </c>
      <c r="L528" s="344" t="s">
        <v>142</v>
      </c>
      <c r="M528" s="340" t="s">
        <v>142</v>
      </c>
      <c r="N528" s="344">
        <v>414.21</v>
      </c>
      <c r="O528" s="354" t="s">
        <v>142</v>
      </c>
      <c r="P528" s="344">
        <v>414.21</v>
      </c>
      <c r="Q528" s="346" t="s">
        <v>142</v>
      </c>
      <c r="R528" s="347" t="s">
        <v>142</v>
      </c>
      <c r="S528" s="349" t="s">
        <v>142</v>
      </c>
      <c r="T528" s="349" t="s">
        <v>142</v>
      </c>
      <c r="U528" s="345"/>
      <c r="V528" s="345"/>
      <c r="W528" s="346">
        <f t="shared" si="42"/>
        <v>0</v>
      </c>
      <c r="X528" s="346">
        <v>0</v>
      </c>
      <c r="Y528" s="346">
        <f t="shared" si="43"/>
        <v>0</v>
      </c>
      <c r="Z528" s="347" t="s">
        <v>1934</v>
      </c>
    </row>
    <row r="529" ht="23.8" hidden="1" spans="1:26">
      <c r="A529" s="338" t="s">
        <v>1935</v>
      </c>
      <c r="B529" s="339">
        <v>37</v>
      </c>
      <c r="C529" s="339" t="s">
        <v>81</v>
      </c>
      <c r="D529" s="365">
        <v>2</v>
      </c>
      <c r="E529" s="339" t="s">
        <v>1936</v>
      </c>
      <c r="F529" s="341" t="s">
        <v>142</v>
      </c>
      <c r="G529" s="338" t="s">
        <v>1933</v>
      </c>
      <c r="H529" s="347" t="s">
        <v>1142</v>
      </c>
      <c r="I529" s="338"/>
      <c r="J529" s="342" t="s">
        <v>142</v>
      </c>
      <c r="K529" s="343" t="s">
        <v>142</v>
      </c>
      <c r="L529" s="344" t="s">
        <v>142</v>
      </c>
      <c r="M529" s="340" t="s">
        <v>142</v>
      </c>
      <c r="N529" s="344">
        <v>414.21</v>
      </c>
      <c r="O529" s="354" t="s">
        <v>142</v>
      </c>
      <c r="P529" s="344">
        <v>414.21</v>
      </c>
      <c r="Q529" s="346" t="s">
        <v>142</v>
      </c>
      <c r="R529" s="347" t="s">
        <v>142</v>
      </c>
      <c r="S529" s="349" t="s">
        <v>142</v>
      </c>
      <c r="T529" s="349" t="s">
        <v>142</v>
      </c>
      <c r="U529" s="345"/>
      <c r="V529" s="345"/>
      <c r="W529" s="346">
        <f t="shared" si="42"/>
        <v>0</v>
      </c>
      <c r="X529" s="346">
        <v>0</v>
      </c>
      <c r="Y529" s="346">
        <f t="shared" si="43"/>
        <v>0</v>
      </c>
      <c r="Z529" s="347" t="s">
        <v>1934</v>
      </c>
    </row>
    <row r="530" ht="23.8" hidden="1" spans="1:26">
      <c r="A530" s="338" t="s">
        <v>1937</v>
      </c>
      <c r="B530" s="339">
        <v>37</v>
      </c>
      <c r="C530" s="339" t="s">
        <v>81</v>
      </c>
      <c r="D530" s="365">
        <v>3</v>
      </c>
      <c r="E530" s="339" t="s">
        <v>1938</v>
      </c>
      <c r="F530" s="341" t="s">
        <v>142</v>
      </c>
      <c r="G530" s="338" t="s">
        <v>1933</v>
      </c>
      <c r="H530" s="347" t="s">
        <v>1142</v>
      </c>
      <c r="I530" s="338"/>
      <c r="J530" s="342" t="s">
        <v>142</v>
      </c>
      <c r="K530" s="343" t="s">
        <v>142</v>
      </c>
      <c r="L530" s="344" t="s">
        <v>142</v>
      </c>
      <c r="M530" s="340" t="s">
        <v>142</v>
      </c>
      <c r="N530" s="344">
        <v>414.21</v>
      </c>
      <c r="O530" s="354" t="s">
        <v>142</v>
      </c>
      <c r="P530" s="344">
        <v>414.21</v>
      </c>
      <c r="Q530" s="346" t="s">
        <v>142</v>
      </c>
      <c r="R530" s="347" t="s">
        <v>142</v>
      </c>
      <c r="S530" s="349" t="s">
        <v>142</v>
      </c>
      <c r="T530" s="349" t="s">
        <v>142</v>
      </c>
      <c r="U530" s="345"/>
      <c r="V530" s="345"/>
      <c r="W530" s="346">
        <f t="shared" si="42"/>
        <v>0</v>
      </c>
      <c r="X530" s="346">
        <v>0</v>
      </c>
      <c r="Y530" s="346">
        <f t="shared" si="43"/>
        <v>0</v>
      </c>
      <c r="Z530" s="347" t="s">
        <v>1934</v>
      </c>
    </row>
    <row r="531" ht="23.8" hidden="1" spans="1:26">
      <c r="A531" s="338" t="s">
        <v>1939</v>
      </c>
      <c r="B531" s="339">
        <v>37</v>
      </c>
      <c r="C531" s="339" t="s">
        <v>81</v>
      </c>
      <c r="D531" s="365">
        <v>4</v>
      </c>
      <c r="E531" s="339" t="s">
        <v>1940</v>
      </c>
      <c r="F531" s="341" t="s">
        <v>142</v>
      </c>
      <c r="G531" s="338" t="s">
        <v>1933</v>
      </c>
      <c r="H531" s="347" t="s">
        <v>1142</v>
      </c>
      <c r="I531" s="338"/>
      <c r="J531" s="342" t="s">
        <v>142</v>
      </c>
      <c r="K531" s="343" t="s">
        <v>142</v>
      </c>
      <c r="L531" s="344" t="s">
        <v>142</v>
      </c>
      <c r="M531" s="340" t="s">
        <v>142</v>
      </c>
      <c r="N531" s="344">
        <v>414.21</v>
      </c>
      <c r="O531" s="354" t="s">
        <v>142</v>
      </c>
      <c r="P531" s="344">
        <v>414.21</v>
      </c>
      <c r="Q531" s="346" t="s">
        <v>142</v>
      </c>
      <c r="R531" s="347" t="s">
        <v>142</v>
      </c>
      <c r="S531" s="349" t="s">
        <v>142</v>
      </c>
      <c r="T531" s="349" t="s">
        <v>142</v>
      </c>
      <c r="U531" s="345"/>
      <c r="V531" s="345"/>
      <c r="W531" s="346">
        <f t="shared" si="42"/>
        <v>0</v>
      </c>
      <c r="X531" s="346">
        <v>0</v>
      </c>
      <c r="Y531" s="346">
        <f t="shared" si="43"/>
        <v>0</v>
      </c>
      <c r="Z531" s="347" t="s">
        <v>1934</v>
      </c>
    </row>
    <row r="532" ht="16" hidden="1" customHeight="1" spans="1:26">
      <c r="A532" s="338" t="s">
        <v>1941</v>
      </c>
      <c r="B532" s="339">
        <v>31</v>
      </c>
      <c r="C532" s="339" t="s">
        <v>81</v>
      </c>
      <c r="D532" s="365">
        <v>1</v>
      </c>
      <c r="E532" s="339" t="s">
        <v>1942</v>
      </c>
      <c r="F532" s="341" t="s">
        <v>142</v>
      </c>
      <c r="G532" s="338" t="s">
        <v>1933</v>
      </c>
      <c r="H532" s="350" t="s">
        <v>1142</v>
      </c>
      <c r="I532" s="338"/>
      <c r="J532" s="342" t="s">
        <v>142</v>
      </c>
      <c r="K532" s="343" t="s">
        <v>142</v>
      </c>
      <c r="L532" s="344" t="s">
        <v>142</v>
      </c>
      <c r="M532" s="340" t="s">
        <v>142</v>
      </c>
      <c r="N532" s="344">
        <v>695.84</v>
      </c>
      <c r="O532" s="354" t="s">
        <v>142</v>
      </c>
      <c r="P532" s="344">
        <v>695.84</v>
      </c>
      <c r="Q532" s="346" t="s">
        <v>142</v>
      </c>
      <c r="R532" s="347" t="s">
        <v>142</v>
      </c>
      <c r="S532" s="349" t="s">
        <v>142</v>
      </c>
      <c r="T532" s="349" t="s">
        <v>142</v>
      </c>
      <c r="U532" s="345"/>
      <c r="V532" s="345"/>
      <c r="W532" s="346">
        <f t="shared" si="42"/>
        <v>0</v>
      </c>
      <c r="X532" s="346">
        <v>0</v>
      </c>
      <c r="Y532" s="346">
        <f t="shared" si="43"/>
        <v>0</v>
      </c>
      <c r="Z532" s="347" t="s">
        <v>1943</v>
      </c>
    </row>
    <row r="533" ht="23.8" hidden="1" spans="1:26">
      <c r="A533" s="338" t="s">
        <v>1944</v>
      </c>
      <c r="B533" s="339">
        <v>31</v>
      </c>
      <c r="C533" s="339" t="s">
        <v>81</v>
      </c>
      <c r="D533" s="365">
        <v>2</v>
      </c>
      <c r="E533" s="339" t="s">
        <v>1942</v>
      </c>
      <c r="F533" s="341" t="s">
        <v>142</v>
      </c>
      <c r="G533" s="338" t="s">
        <v>1933</v>
      </c>
      <c r="H533" s="350" t="s">
        <v>1142</v>
      </c>
      <c r="I533" s="338"/>
      <c r="J533" s="342" t="s">
        <v>142</v>
      </c>
      <c r="K533" s="343" t="s">
        <v>142</v>
      </c>
      <c r="L533" s="344" t="s">
        <v>142</v>
      </c>
      <c r="M533" s="340" t="s">
        <v>142</v>
      </c>
      <c r="N533" s="344">
        <v>743.73</v>
      </c>
      <c r="O533" s="354" t="s">
        <v>142</v>
      </c>
      <c r="P533" s="344">
        <v>743.73</v>
      </c>
      <c r="Q533" s="346" t="s">
        <v>142</v>
      </c>
      <c r="R533" s="347" t="s">
        <v>142</v>
      </c>
      <c r="S533" s="349" t="s">
        <v>142</v>
      </c>
      <c r="T533" s="349" t="s">
        <v>142</v>
      </c>
      <c r="U533" s="345"/>
      <c r="V533" s="345"/>
      <c r="W533" s="346">
        <f t="shared" si="42"/>
        <v>0</v>
      </c>
      <c r="X533" s="346">
        <v>0</v>
      </c>
      <c r="Y533" s="346">
        <f t="shared" si="43"/>
        <v>0</v>
      </c>
      <c r="Z533" s="347" t="s">
        <v>1943</v>
      </c>
    </row>
    <row r="534" ht="23.8" hidden="1" spans="1:26">
      <c r="A534" s="338" t="s">
        <v>1945</v>
      </c>
      <c r="B534" s="339">
        <v>31</v>
      </c>
      <c r="C534" s="339" t="s">
        <v>81</v>
      </c>
      <c r="D534" s="365">
        <v>3</v>
      </c>
      <c r="E534" s="339" t="s">
        <v>1942</v>
      </c>
      <c r="F534" s="341" t="s">
        <v>142</v>
      </c>
      <c r="G534" s="338" t="s">
        <v>1933</v>
      </c>
      <c r="H534" s="350" t="s">
        <v>1142</v>
      </c>
      <c r="I534" s="338"/>
      <c r="J534" s="342" t="s">
        <v>142</v>
      </c>
      <c r="K534" s="343" t="s">
        <v>142</v>
      </c>
      <c r="L534" s="344" t="s">
        <v>142</v>
      </c>
      <c r="M534" s="340" t="s">
        <v>142</v>
      </c>
      <c r="N534" s="344">
        <v>514.63</v>
      </c>
      <c r="O534" s="354" t="s">
        <v>142</v>
      </c>
      <c r="P534" s="344">
        <v>514.63</v>
      </c>
      <c r="Q534" s="346" t="s">
        <v>142</v>
      </c>
      <c r="R534" s="347" t="s">
        <v>142</v>
      </c>
      <c r="S534" s="349" t="s">
        <v>142</v>
      </c>
      <c r="T534" s="349" t="s">
        <v>142</v>
      </c>
      <c r="U534" s="345"/>
      <c r="V534" s="345"/>
      <c r="W534" s="346">
        <f t="shared" si="42"/>
        <v>0</v>
      </c>
      <c r="X534" s="346">
        <v>0</v>
      </c>
      <c r="Y534" s="346">
        <f t="shared" si="43"/>
        <v>0</v>
      </c>
      <c r="Z534" s="347" t="s">
        <v>1943</v>
      </c>
    </row>
    <row r="535" ht="25" customHeight="1" spans="1:26">
      <c r="A535" s="338" t="s">
        <v>1946</v>
      </c>
      <c r="B535" s="339" t="s">
        <v>481</v>
      </c>
      <c r="C535" s="339">
        <v>1</v>
      </c>
      <c r="D535" s="365" t="s">
        <v>450</v>
      </c>
      <c r="E535" s="339" t="s">
        <v>1947</v>
      </c>
      <c r="F535" s="341" t="s">
        <v>142</v>
      </c>
      <c r="G535" s="338" t="s">
        <v>1933</v>
      </c>
      <c r="H535" s="350" t="s">
        <v>453</v>
      </c>
      <c r="I535" s="338"/>
      <c r="J535" s="342" t="s">
        <v>142</v>
      </c>
      <c r="K535" s="343" t="s">
        <v>142</v>
      </c>
      <c r="L535" s="344" t="s">
        <v>142</v>
      </c>
      <c r="M535" s="340" t="s">
        <v>142</v>
      </c>
      <c r="N535" s="344">
        <f>7027.16-6487.82</f>
        <v>539.34</v>
      </c>
      <c r="O535" s="354" t="s">
        <v>142</v>
      </c>
      <c r="P535" s="344">
        <v>539.34</v>
      </c>
      <c r="Q535" s="346" t="s">
        <v>142</v>
      </c>
      <c r="R535" s="347" t="s">
        <v>142</v>
      </c>
      <c r="S535" s="349" t="s">
        <v>142</v>
      </c>
      <c r="T535" s="349" t="s">
        <v>142</v>
      </c>
      <c r="U535" s="345"/>
      <c r="V535" s="345"/>
      <c r="W535" s="346">
        <f t="shared" si="42"/>
        <v>0</v>
      </c>
      <c r="X535" s="346">
        <v>0</v>
      </c>
      <c r="Y535" s="346">
        <f t="shared" si="43"/>
        <v>0</v>
      </c>
      <c r="Z535" s="347" t="s">
        <v>1948</v>
      </c>
    </row>
    <row r="536" ht="25" hidden="1" customHeight="1" spans="1:26">
      <c r="A536" s="338" t="s">
        <v>1946</v>
      </c>
      <c r="B536" s="339" t="s">
        <v>481</v>
      </c>
      <c r="C536" s="339">
        <v>1</v>
      </c>
      <c r="D536" s="365" t="s">
        <v>450</v>
      </c>
      <c r="E536" s="339" t="s">
        <v>1949</v>
      </c>
      <c r="F536" s="341" t="s">
        <v>142</v>
      </c>
      <c r="G536" s="338" t="s">
        <v>1933</v>
      </c>
      <c r="H536" s="350" t="s">
        <v>1142</v>
      </c>
      <c r="I536" s="338"/>
      <c r="J536" s="342" t="s">
        <v>142</v>
      </c>
      <c r="K536" s="343" t="s">
        <v>142</v>
      </c>
      <c r="L536" s="344" t="s">
        <v>142</v>
      </c>
      <c r="M536" s="340" t="s">
        <v>142</v>
      </c>
      <c r="N536" s="344">
        <v>6487.82</v>
      </c>
      <c r="O536" s="354" t="s">
        <v>142</v>
      </c>
      <c r="P536" s="344">
        <v>6487.82</v>
      </c>
      <c r="Q536" s="346" t="s">
        <v>142</v>
      </c>
      <c r="R536" s="347" t="s">
        <v>142</v>
      </c>
      <c r="S536" s="349" t="s">
        <v>142</v>
      </c>
      <c r="T536" s="349" t="s">
        <v>142</v>
      </c>
      <c r="U536" s="345"/>
      <c r="V536" s="345"/>
      <c r="W536" s="346">
        <f t="shared" si="42"/>
        <v>0</v>
      </c>
      <c r="X536" s="346">
        <v>0</v>
      </c>
      <c r="Y536" s="346">
        <f t="shared" si="43"/>
        <v>0</v>
      </c>
      <c r="Z536" s="347" t="s">
        <v>1948</v>
      </c>
    </row>
    <row r="543" spans="1:26">
      <c r="N543" s="366"/>
    </row>
    <row r="544" spans="1:26">
      <c r="N544" s="344"/>
    </row>
  </sheetData>
  <autoFilter xmlns:etc="http://www.wps.cn/officeDocument/2017/etCustomData" ref="A6:Z536" etc:filterBottomFollowUsedRange="0">
    <filterColumn colId="7">
      <customFilters>
        <customFilter operator="equal" val="未售"/>
      </customFilters>
    </filterColumn>
    <extLst/>
  </autoFilter>
  <mergeCells count="2">
    <mergeCell ref="A1:Z1"/>
    <mergeCell ref="A2:Z2"/>
  </mergeCells>
  <dataValidations count="5">
    <dataValidation allowBlank="1" showInputMessage="1" showErrorMessage="1" sqref="G3:I3"/>
    <dataValidation type="list" allowBlank="1" showInputMessage="1" showErrorMessage="1" sqref="G7:G1048576">
      <formula1>OFFSET(数据对照表!$A$2,,,COUNTA(数据对照表!A:A)-1,1)</formula1>
    </dataValidation>
    <dataValidation type="list" allowBlank="1" showInputMessage="1" showErrorMessage="1" sqref="H7:H1048576">
      <formula1>"已售,未售,自用,出租,不可售"</formula1>
    </dataValidation>
    <dataValidation type="list" allowBlank="1" showInputMessage="1" showErrorMessage="1" sqref="I7:I1048576">
      <formula1>"货币收入,实物及其他收入,视同销售收入"</formula1>
    </dataValidation>
    <dataValidation type="list" allowBlank="1" showInputMessage="1" showErrorMessage="1" sqref="R7:R41">
      <formula1>"东,南,西,北,东南,西南,东北,西北"</formula1>
    </dataValidation>
  </dataValidations>
  <printOptions horizontalCentered="1"/>
  <pageMargins left="0.747916666666667" right="0.354166666666667" top="0.984027777777778" bottom="0.984027777777778" header="0.511805555555556" footer="0.511805555555556"/>
  <pageSetup paperSize="9" scale="63" fitToHeight="0" orientation="landscape"/>
  <headerFooter>
    <oddFooter>&amp;C第 &amp;P 页，共 &amp;N 页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9">
    <pageSetUpPr fitToPage="1"/>
  </sheetPr>
  <dimension ref="A1:XEW802"/>
  <sheetViews>
    <sheetView view="pageBreakPreview" zoomScaleNormal="100" topLeftCell="K179" workbookViewId="0">
      <selection activeCell="U261" sqref="U261"/>
    </sheetView>
  </sheetViews>
  <sheetFormatPr defaultColWidth="4.88" defaultRowHeight="15.65"/>
  <cols>
    <col min="1" max="1" width="4.88" style="131"/>
    <col min="2" max="2" width="14.43" style="20" customWidth="1"/>
    <col min="3" max="3" width="8.56" style="20" customWidth="1"/>
    <col min="4" max="4" width="21.11" style="20" customWidth="1"/>
    <col min="5" max="5" width="10.43" style="20" customWidth="1"/>
    <col min="6" max="6" width="20.68" style="20" customWidth="1"/>
    <col min="7" max="7" width="14.25" style="20" customWidth="1"/>
    <col min="8" max="8" width="16.1" style="20" customWidth="1"/>
    <col min="9" max="9" width="19.25" style="20" customWidth="1"/>
    <col min="10" max="10" width="39.14" style="20" customWidth="1"/>
    <col min="11" max="11" width="19.86" style="20" customWidth="1"/>
    <col min="12" max="12" width="16.77" style="20" customWidth="1"/>
    <col min="13" max="13" width="28.95" style="20" customWidth="1"/>
    <col min="14" max="18" width="19.74" style="132" customWidth="1"/>
    <col min="19" max="19" width="8.69" style="133" customWidth="1"/>
    <col min="20" max="20" width="24.4" style="132" customWidth="1"/>
    <col min="21" max="21" width="32" style="20" customWidth="1"/>
    <col min="22" max="22" width="11.54" style="20" customWidth="1"/>
    <col min="23" max="23" width="21.35" style="134" customWidth="1"/>
    <col min="24" max="24" width="11.4" style="134" customWidth="1"/>
    <col min="25" max="25" width="17.51" style="134" customWidth="1"/>
    <col min="26" max="26" width="17.65" style="20" customWidth="1"/>
    <col min="27" max="28" width="4.88" style="20"/>
    <col min="29" max="29" width="17.73" style="20" customWidth="1"/>
    <col min="30" max="30" width="30.14" style="20" customWidth="1"/>
    <col min="31" max="16376" width="4.88" style="20"/>
  </cols>
  <sheetData>
    <row r="1" ht="23.8" spans="1:29">
      <c r="A1" s="135" t="s">
        <v>1950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</row>
    <row r="2" s="124" customFormat="1" ht="15" spans="1:29">
      <c r="A2" s="136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项目编码：Z65280120210001          项目名称：沁春锦苑三期          金额单位:人民币元(列至角分)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</row>
    <row r="3" s="125" customFormat="1" ht="28" customHeight="1" spans="1:29">
      <c r="A3" s="137" t="s">
        <v>38</v>
      </c>
      <c r="B3" s="138" t="s">
        <v>1951</v>
      </c>
      <c r="C3" s="138" t="s">
        <v>1952</v>
      </c>
      <c r="D3" s="139" t="s">
        <v>1953</v>
      </c>
      <c r="E3" s="140" t="s">
        <v>1954</v>
      </c>
      <c r="F3" s="138" t="s">
        <v>1955</v>
      </c>
      <c r="G3" s="138" t="s">
        <v>1956</v>
      </c>
      <c r="H3" s="138" t="s">
        <v>1957</v>
      </c>
      <c r="I3" s="138" t="s">
        <v>1958</v>
      </c>
      <c r="J3" s="138" t="s">
        <v>1959</v>
      </c>
      <c r="K3" s="141" t="s">
        <v>1960</v>
      </c>
      <c r="L3" s="138" t="s">
        <v>1961</v>
      </c>
      <c r="M3" s="138" t="s">
        <v>1962</v>
      </c>
      <c r="N3" s="142" t="s">
        <v>1963</v>
      </c>
      <c r="O3" s="142" t="s">
        <v>1964</v>
      </c>
      <c r="P3" s="142" t="s">
        <v>1965</v>
      </c>
      <c r="Q3" s="142" t="s">
        <v>1966</v>
      </c>
      <c r="R3" s="142" t="s">
        <v>1967</v>
      </c>
      <c r="S3" s="143" t="s">
        <v>1968</v>
      </c>
      <c r="T3" s="142" t="s">
        <v>1969</v>
      </c>
      <c r="U3" s="138" t="s">
        <v>348</v>
      </c>
      <c r="V3" s="138" t="s">
        <v>1970</v>
      </c>
      <c r="W3" s="138" t="s">
        <v>1971</v>
      </c>
      <c r="X3" s="138" t="s">
        <v>1972</v>
      </c>
      <c r="Y3" s="138" t="s">
        <v>1973</v>
      </c>
      <c r="Z3" s="138" t="s">
        <v>1974</v>
      </c>
      <c r="AA3" s="138" t="s">
        <v>1975</v>
      </c>
      <c r="AB3" s="138" t="s">
        <v>1976</v>
      </c>
      <c r="AC3" s="138"/>
    </row>
    <row r="4" s="125" customFormat="1" ht="13" customHeight="1" spans="1:29">
      <c r="A4" s="144" t="s">
        <v>349</v>
      </c>
      <c r="B4" s="145" t="s">
        <v>350</v>
      </c>
      <c r="C4" s="145" t="s">
        <v>350</v>
      </c>
      <c r="D4" s="146" t="s">
        <v>350</v>
      </c>
      <c r="E4" s="146" t="s">
        <v>350</v>
      </c>
      <c r="F4" s="145" t="s">
        <v>350</v>
      </c>
      <c r="G4" s="145" t="s">
        <v>350</v>
      </c>
      <c r="H4" s="145" t="s">
        <v>350</v>
      </c>
      <c r="I4" s="145" t="s">
        <v>350</v>
      </c>
      <c r="J4" s="145" t="s">
        <v>350</v>
      </c>
      <c r="K4" s="145" t="s">
        <v>350</v>
      </c>
      <c r="L4" s="145" t="s">
        <v>350</v>
      </c>
      <c r="M4" s="145" t="s">
        <v>350</v>
      </c>
      <c r="N4" s="147">
        <f>SUM(N$7:N$1048341)</f>
        <v>184691568.25</v>
      </c>
      <c r="O4" s="147">
        <f>SUM(O$7:O$1048341)</f>
        <v>194882084.7103</v>
      </c>
      <c r="P4" s="147">
        <f>SUM(P$7:P$1048341)</f>
        <v>185934640.14</v>
      </c>
      <c r="Q4" s="147">
        <f>SUM(Q$7:Q$1048341)</f>
        <v>-5601182.44472929</v>
      </c>
      <c r="R4" s="147">
        <f>SUM(R$7:R$1048341)</f>
        <v>180333457.695271</v>
      </c>
      <c r="S4" s="148">
        <f>IF(R5=0,"",ROUND(T5/R5,6))</f>
        <v>0.875805</v>
      </c>
      <c r="T4" s="147">
        <f>SUM(T$7:T$1048341)</f>
        <v>614159929.69</v>
      </c>
      <c r="U4" s="145" t="s">
        <v>350</v>
      </c>
      <c r="V4" s="145" t="s">
        <v>350</v>
      </c>
      <c r="W4" s="147">
        <f>SUM(W$7:W$1048341)</f>
        <v>139877959.72</v>
      </c>
      <c r="X4" s="147">
        <f>SUM(X$7:X$1048341)</f>
        <v>0</v>
      </c>
      <c r="Y4" s="147">
        <f>SUM(Y$7:Y$1048341)</f>
        <v>8692682.96999999</v>
      </c>
      <c r="Z4" s="145" t="s">
        <v>350</v>
      </c>
      <c r="AA4" s="145" t="s">
        <v>350</v>
      </c>
      <c r="AB4" s="145" t="s">
        <v>350</v>
      </c>
      <c r="AC4" s="145"/>
    </row>
    <row r="5" s="126" customFormat="1" ht="18" customHeight="1" spans="1:29">
      <c r="A5" s="144" t="s">
        <v>351</v>
      </c>
      <c r="B5" s="145" t="s">
        <v>350</v>
      </c>
      <c r="C5" s="145" t="s">
        <v>350</v>
      </c>
      <c r="D5" s="146" t="s">
        <v>350</v>
      </c>
      <c r="E5" s="146" t="s">
        <v>350</v>
      </c>
      <c r="F5" s="145" t="s">
        <v>350</v>
      </c>
      <c r="G5" s="145" t="s">
        <v>350</v>
      </c>
      <c r="H5" s="145" t="s">
        <v>350</v>
      </c>
      <c r="I5" s="145" t="s">
        <v>350</v>
      </c>
      <c r="J5" s="145" t="s">
        <v>350</v>
      </c>
      <c r="K5" s="145" t="s">
        <v>350</v>
      </c>
      <c r="L5" s="145" t="s">
        <v>350</v>
      </c>
      <c r="M5" s="145" t="s">
        <v>350</v>
      </c>
      <c r="N5" s="147">
        <f>SUBTOTAL(9,N$7:N$1048341)</f>
        <v>124526397.4</v>
      </c>
      <c r="O5" s="147">
        <f>SUBTOTAL(9,O$7:O$1048341)</f>
        <v>134306210.88</v>
      </c>
      <c r="P5" s="147">
        <f>SUBTOTAL(9,P$7:P$1048341)</f>
        <v>125845889.08</v>
      </c>
      <c r="Q5" s="147">
        <f>SUBTOTAL(9,Q$7:Q$1048341)</f>
        <v>-2097992.25770642</v>
      </c>
      <c r="R5" s="147">
        <f>SUBTOTAL(9,R$7:R$1048341)</f>
        <v>123747896.822294</v>
      </c>
      <c r="S5" s="148" t="str">
        <f>IF(SUM(R6)=0,"",ROUND(SUM(T6)/SUM(R6),6))</f>
        <v/>
      </c>
      <c r="T5" s="147">
        <f>SUBTOTAL(9,T$7:T$1048341)</f>
        <v>108379050.54</v>
      </c>
      <c r="U5" s="145" t="s">
        <v>350</v>
      </c>
      <c r="V5" s="145" t="s">
        <v>350</v>
      </c>
      <c r="W5" s="147">
        <f>SUBTOTAL(9,W$7:W$1048341)</f>
        <v>102037927.47</v>
      </c>
      <c r="X5" s="147">
        <f>SUBTOTAL(9,X$7:X$1048341)</f>
        <v>0</v>
      </c>
      <c r="Y5" s="147">
        <f>SUBTOTAL(9,Y$7:Y$1048341)</f>
        <v>6341123.07</v>
      </c>
      <c r="Z5" s="145" t="s">
        <v>350</v>
      </c>
      <c r="AA5" s="145" t="s">
        <v>350</v>
      </c>
      <c r="AB5" s="145" t="s">
        <v>350</v>
      </c>
      <c r="AC5" s="145"/>
    </row>
    <row r="6" ht="23.8" spans="1:29">
      <c r="A6" s="149" t="s">
        <v>352</v>
      </c>
      <c r="B6" s="578" t="s">
        <v>43</v>
      </c>
      <c r="C6" s="578" t="s">
        <v>81</v>
      </c>
      <c r="D6" s="579" t="s">
        <v>84</v>
      </c>
      <c r="E6" s="579" t="s">
        <v>87</v>
      </c>
      <c r="F6" s="578" t="s">
        <v>92</v>
      </c>
      <c r="G6" s="578" t="s">
        <v>95</v>
      </c>
      <c r="H6" s="578" t="s">
        <v>98</v>
      </c>
      <c r="I6" s="578" t="s">
        <v>101</v>
      </c>
      <c r="J6" s="578" t="s">
        <v>104</v>
      </c>
      <c r="K6" s="578" t="s">
        <v>107</v>
      </c>
      <c r="L6" s="578" t="s">
        <v>284</v>
      </c>
      <c r="M6" s="578" t="s">
        <v>259</v>
      </c>
      <c r="N6" s="565" t="s">
        <v>260</v>
      </c>
      <c r="O6" s="565" t="s">
        <v>261</v>
      </c>
      <c r="P6" s="151">
        <v>15</v>
      </c>
      <c r="Q6" s="565" t="s">
        <v>288</v>
      </c>
      <c r="R6" s="565" t="s">
        <v>1977</v>
      </c>
      <c r="S6" s="580" t="s">
        <v>290</v>
      </c>
      <c r="T6" s="565" t="s">
        <v>1978</v>
      </c>
      <c r="U6" s="578" t="s">
        <v>294</v>
      </c>
      <c r="V6" s="578" t="s">
        <v>355</v>
      </c>
      <c r="W6" s="565" t="s">
        <v>296</v>
      </c>
      <c r="X6" s="565" t="s">
        <v>1979</v>
      </c>
      <c r="Y6" s="565" t="s">
        <v>454</v>
      </c>
      <c r="Z6" s="578" t="s">
        <v>359</v>
      </c>
      <c r="AA6" s="578" t="s">
        <v>457</v>
      </c>
      <c r="AB6" s="578" t="s">
        <v>459</v>
      </c>
      <c r="AC6" s="141"/>
    </row>
    <row r="7" s="127" customFormat="1" ht="27" hidden="1" customHeight="1" spans="1:29">
      <c r="A7" s="152">
        <v>1</v>
      </c>
      <c r="B7" s="153">
        <v>43131</v>
      </c>
      <c r="C7" s="154" t="s">
        <v>1980</v>
      </c>
      <c r="D7" s="155" t="s">
        <v>1981</v>
      </c>
      <c r="E7" s="156" t="s">
        <v>1982</v>
      </c>
      <c r="F7" s="157" t="s">
        <v>1983</v>
      </c>
      <c r="G7" s="158" t="s">
        <v>1984</v>
      </c>
      <c r="H7" s="157" t="str">
        <f>IF(G7="","",VLOOKUP(G7,'附表8-合同明细采集底稿'!B:I,2,0))</f>
        <v>拆迁协议</v>
      </c>
      <c r="I7" s="121" t="str">
        <f>IF(G7="","",VLOOKUP(G7,'附表8-合同明细采集底稿'!B:I,3,0))</f>
        <v>建设工程合同</v>
      </c>
      <c r="J7" s="157" t="str">
        <f>IF(G7="","",VLOOKUP(G7,'附表8-合同明细采集底稿'!B:I,4,0))</f>
        <v>巴州建新公路维护有限公司</v>
      </c>
      <c r="K7" s="157" t="s">
        <v>1985</v>
      </c>
      <c r="L7" s="158"/>
      <c r="M7" s="158"/>
      <c r="N7" s="159">
        <v>500000</v>
      </c>
      <c r="O7" s="160">
        <v>500000</v>
      </c>
      <c r="P7" s="160">
        <v>500000</v>
      </c>
      <c r="Q7" s="160"/>
      <c r="R7" s="160">
        <f>P7+Q7</f>
        <v>500000</v>
      </c>
      <c r="S7" s="161">
        <f>IFERROR(VLOOKUP(G7,'附表8-合同明细采集底稿'!B:M,12,0),100%)</f>
        <v>0.331924265795271</v>
      </c>
      <c r="T7" s="160">
        <f>ROUND(SUM(R7)*SUM(S7),2)</f>
        <v>165962.13</v>
      </c>
      <c r="U7" s="157"/>
      <c r="V7" s="162" t="s">
        <v>309</v>
      </c>
      <c r="W7" s="163">
        <f>IF('附表1-面积统计表'!$D$29=0,"",IF(AND(V7="共同成本费用",Z7="总建筑面积法"),ROUND(T7/'附表1-面积统计表'!$D$29*'附表1-面积统计表'!$D$5,2),IF(AND(V7="共同成本费用",Z7="可售建筑面积法"),ROUND(T7/'附表1-面积统计表'!$F$29*'附表1-面积统计表'!$F$5,2),"请手工填写")))</f>
        <v>156251.89</v>
      </c>
      <c r="X7" s="163" t="str">
        <f>IF(SUM('附表1-面积统计表'!$D$6)=0,"",SUM(T7)-SUM(W7)-SUM(Y7))</f>
        <v/>
      </c>
      <c r="Y7" s="163">
        <f>IF(SUM('附表1-面积统计表'!$D$6)=0,SUM(T7)-SUM(W7),IF('附表1-面积统计表'!$D$29=0,"",IF(AND(V7="共同成本费用",Z7="总建筑面积法"),ROUND(T7/'附表1-面积统计表'!$D$29*'附表1-面积统计表'!$D$7,2),IF(AND(V7="共同成本费用",Z7="可售建筑面积法"),ROUND(T7/'附表1-面积统计表'!$F$29*'附表1-面积统计表'!$F$7,2),"请手工填写"))))</f>
        <v>9710.23999999999</v>
      </c>
      <c r="Z7" s="164" t="s">
        <v>282</v>
      </c>
      <c r="AA7" s="157"/>
      <c r="AB7" s="165" t="s">
        <v>1986</v>
      </c>
      <c r="AC7" s="165"/>
    </row>
    <row r="8" s="127" customFormat="1" ht="27" hidden="1" customHeight="1" spans="1:29">
      <c r="A8" s="152">
        <v>2</v>
      </c>
      <c r="B8" s="153">
        <v>43131</v>
      </c>
      <c r="C8" s="154" t="s">
        <v>1980</v>
      </c>
      <c r="D8" s="155" t="s">
        <v>1981</v>
      </c>
      <c r="E8" s="156" t="s">
        <v>1982</v>
      </c>
      <c r="F8" s="157" t="s">
        <v>1987</v>
      </c>
      <c r="G8" s="158"/>
      <c r="H8" s="157" t="str">
        <f>IF(G8="","",VLOOKUP(G8,'附表8-合同明细采集底稿'!B:I,2,0))</f>
        <v/>
      </c>
      <c r="I8" s="121" t="str">
        <f>IF(G8="","",VLOOKUP(G8,'附表8-合同明细采集底稿'!B:I,3,0))</f>
        <v/>
      </c>
      <c r="J8" s="157" t="str">
        <f>IF(G8="","",VLOOKUP(G8,'附表8-合同明细采集底稿'!B:I,4,0))</f>
        <v/>
      </c>
      <c r="K8" s="157" t="s">
        <v>1985</v>
      </c>
      <c r="L8" s="158"/>
      <c r="M8" s="158"/>
      <c r="N8" s="159">
        <v>200000</v>
      </c>
      <c r="O8" s="160">
        <v>200000</v>
      </c>
      <c r="P8" s="160">
        <v>200000</v>
      </c>
      <c r="Q8" s="160">
        <v>-200000</v>
      </c>
      <c r="R8" s="160">
        <f t="shared" ref="R8:R71" si="0">P8+Q8</f>
        <v>0</v>
      </c>
      <c r="S8" s="161">
        <f>IFERROR(VLOOKUP(G8,'附表8-合同明细采集底稿'!B:M,12,0),100%)</f>
        <v>1</v>
      </c>
      <c r="T8" s="160">
        <f t="shared" ref="T8:T71" si="1">ROUND(SUM(R8)*SUM(S8),2)</f>
        <v>0</v>
      </c>
      <c r="U8" s="157"/>
      <c r="V8" s="162" t="s">
        <v>309</v>
      </c>
      <c r="W8" s="163">
        <f>IF('附表1-面积统计表'!$D$29=0,"",IF(AND(V8="共同成本费用",Z8="总建筑面积法"),ROUND(T8/'附表1-面积统计表'!$D$29*'附表1-面积统计表'!$D$5,2),IF(AND(V8="共同成本费用",Z8="可售建筑面积法"),ROUND(T8/'附表1-面积统计表'!$F$29*'附表1-面积统计表'!$F$5,2),"请手工填写")))</f>
        <v>0</v>
      </c>
      <c r="X8" s="163" t="str">
        <f>IF(SUM('附表1-面积统计表'!$D$6)=0,"",SUM(T8)-SUM(W8)-SUM(Y8))</f>
        <v/>
      </c>
      <c r="Y8" s="163">
        <f>IF(SUM('附表1-面积统计表'!$D$6)=0,SUM(T8)-SUM(W8),IF('附表1-面积统计表'!$D$29=0,"",IF(AND(V8="共同成本费用",Z8="总建筑面积法"),ROUND(T8/'附表1-面积统计表'!$D$29*'附表1-面积统计表'!$D$7,2),IF(AND(V8="共同成本费用",Z8="可售建筑面积法"),ROUND(T8/'附表1-面积统计表'!$F$29*'附表1-面积统计表'!$F$7,2),"请手工填写"))))</f>
        <v>0</v>
      </c>
      <c r="Z8" s="164" t="s">
        <v>282</v>
      </c>
      <c r="AA8" s="157"/>
      <c r="AB8" s="165" t="s">
        <v>1986</v>
      </c>
      <c r="AC8" s="165"/>
    </row>
    <row r="9" s="127" customFormat="1" ht="27" hidden="1" customHeight="1" spans="1:29">
      <c r="A9" s="152">
        <v>3</v>
      </c>
      <c r="B9" s="153">
        <v>43131</v>
      </c>
      <c r="C9" s="154" t="s">
        <v>1980</v>
      </c>
      <c r="D9" s="155" t="s">
        <v>1981</v>
      </c>
      <c r="E9" s="156" t="s">
        <v>1982</v>
      </c>
      <c r="F9" s="157" t="s">
        <v>1988</v>
      </c>
      <c r="G9" s="158" t="s">
        <v>1984</v>
      </c>
      <c r="H9" s="157" t="str">
        <f>IF(G9="","",VLOOKUP(G9,'附表8-合同明细采集底稿'!B:I,2,0))</f>
        <v>拆迁协议</v>
      </c>
      <c r="I9" s="121" t="str">
        <f>IF(G9="","",VLOOKUP(G9,'附表8-合同明细采集底稿'!B:I,3,0))</f>
        <v>建设工程合同</v>
      </c>
      <c r="J9" s="157" t="str">
        <f>IF(G9="","",VLOOKUP(G9,'附表8-合同明细采集底稿'!B:I,4,0))</f>
        <v>巴州建新公路维护有限公司</v>
      </c>
      <c r="K9" s="157" t="s">
        <v>1985</v>
      </c>
      <c r="L9" s="158"/>
      <c r="M9" s="158"/>
      <c r="N9" s="159">
        <v>500000</v>
      </c>
      <c r="O9" s="160">
        <v>500000</v>
      </c>
      <c r="P9" s="160">
        <v>500000</v>
      </c>
      <c r="Q9" s="160"/>
      <c r="R9" s="160">
        <f t="shared" si="0"/>
        <v>500000</v>
      </c>
      <c r="S9" s="161">
        <f>IFERROR(VLOOKUP(G9,'附表8-合同明细采集底稿'!B:M,12,0),100%)</f>
        <v>0.331924265795271</v>
      </c>
      <c r="T9" s="160">
        <f t="shared" si="1"/>
        <v>165962.13</v>
      </c>
      <c r="U9" s="157"/>
      <c r="V9" s="162" t="s">
        <v>309</v>
      </c>
      <c r="W9" s="163">
        <f>IF('附表1-面积统计表'!$D$29=0,"",IF(AND(V9="共同成本费用",Z9="总建筑面积法"),ROUND(T9/'附表1-面积统计表'!$D$29*'附表1-面积统计表'!$D$5,2),IF(AND(V9="共同成本费用",Z9="可售建筑面积法"),ROUND(T9/'附表1-面积统计表'!$F$29*'附表1-面积统计表'!$F$5,2),"请手工填写")))</f>
        <v>156251.89</v>
      </c>
      <c r="X9" s="163" t="str">
        <f>IF(SUM('附表1-面积统计表'!$D$6)=0,"",SUM(T9)-SUM(W9)-SUM(Y9))</f>
        <v/>
      </c>
      <c r="Y9" s="163">
        <f>IF(SUM('附表1-面积统计表'!$D$6)=0,SUM(T9)-SUM(W9),IF('附表1-面积统计表'!$D$29=0,"",IF(AND(V9="共同成本费用",Z9="总建筑面积法"),ROUND(T9/'附表1-面积统计表'!$D$29*'附表1-面积统计表'!$D$7,2),IF(AND(V9="共同成本费用",Z9="可售建筑面积法"),ROUND(T9/'附表1-面积统计表'!$F$29*'附表1-面积统计表'!$F$7,2),"请手工填写"))))</f>
        <v>9710.23999999999</v>
      </c>
      <c r="Z9" s="164" t="s">
        <v>282</v>
      </c>
      <c r="AA9" s="157"/>
      <c r="AB9" s="165" t="s">
        <v>1986</v>
      </c>
      <c r="AC9" s="165"/>
    </row>
    <row r="10" s="127" customFormat="1" ht="27" hidden="1" customHeight="1" spans="1:29">
      <c r="A10" s="152">
        <v>4</v>
      </c>
      <c r="B10" s="153">
        <v>43131</v>
      </c>
      <c r="C10" s="154" t="s">
        <v>1980</v>
      </c>
      <c r="D10" s="155" t="s">
        <v>1981</v>
      </c>
      <c r="E10" s="156" t="s">
        <v>1982</v>
      </c>
      <c r="F10" s="157" t="s">
        <v>1989</v>
      </c>
      <c r="G10" s="158"/>
      <c r="H10" s="157" t="str">
        <f>IF(G10="","",VLOOKUP(G10,'附表8-合同明细采集底稿'!B:I,2,0))</f>
        <v/>
      </c>
      <c r="I10" s="121" t="str">
        <f>IF(G10="","",VLOOKUP(G10,'附表8-合同明细采集底稿'!B:I,3,0))</f>
        <v/>
      </c>
      <c r="J10" s="157" t="str">
        <f>IF(G10="","",VLOOKUP(G10,'附表8-合同明细采集底稿'!B:I,4,0))</f>
        <v/>
      </c>
      <c r="K10" s="157" t="s">
        <v>1985</v>
      </c>
      <c r="L10" s="158"/>
      <c r="M10" s="158"/>
      <c r="N10" s="159">
        <v>100833</v>
      </c>
      <c r="O10" s="160">
        <v>100833</v>
      </c>
      <c r="P10" s="160">
        <v>100833</v>
      </c>
      <c r="Q10" s="160">
        <v>-100833</v>
      </c>
      <c r="R10" s="160">
        <f t="shared" si="0"/>
        <v>0</v>
      </c>
      <c r="S10" s="161">
        <f>IFERROR(VLOOKUP(G10,'附表8-合同明细采集底稿'!B:M,12,0),100%)</f>
        <v>1</v>
      </c>
      <c r="T10" s="160">
        <f t="shared" si="1"/>
        <v>0</v>
      </c>
      <c r="U10" s="157"/>
      <c r="V10" s="162" t="s">
        <v>309</v>
      </c>
      <c r="W10" s="163">
        <f>IF('附表1-面积统计表'!$D$29=0,"",IF(AND(V10="共同成本费用",Z10="总建筑面积法"),ROUND(T10/'附表1-面积统计表'!$D$29*'附表1-面积统计表'!$D$5,2),IF(AND(V10="共同成本费用",Z10="可售建筑面积法"),ROUND(T10/'附表1-面积统计表'!$F$29*'附表1-面积统计表'!$F$5,2),"请手工填写")))</f>
        <v>0</v>
      </c>
      <c r="X10" s="163" t="str">
        <f>IF(SUM('附表1-面积统计表'!$D$6)=0,"",SUM(T10)-SUM(W10)-SUM(Y10))</f>
        <v/>
      </c>
      <c r="Y10" s="163">
        <f>IF(SUM('附表1-面积统计表'!$D$6)=0,SUM(T10)-SUM(W10),IF('附表1-面积统计表'!$D$29=0,"",IF(AND(V10="共同成本费用",Z10="总建筑面积法"),ROUND(T10/'附表1-面积统计表'!$D$29*'附表1-面积统计表'!$D$7,2),IF(AND(V10="共同成本费用",Z10="可售建筑面积法"),ROUND(T10/'附表1-面积统计表'!$F$29*'附表1-面积统计表'!$F$7,2),"请手工填写"))))</f>
        <v>0</v>
      </c>
      <c r="Z10" s="164" t="s">
        <v>282</v>
      </c>
      <c r="AA10" s="157"/>
      <c r="AB10" s="165" t="s">
        <v>1986</v>
      </c>
      <c r="AC10" s="165"/>
    </row>
    <row r="11" s="127" customFormat="1" ht="27" hidden="1" customHeight="1" spans="1:29">
      <c r="A11" s="152">
        <v>5</v>
      </c>
      <c r="B11" s="153">
        <v>43131</v>
      </c>
      <c r="C11" s="154" t="s">
        <v>1980</v>
      </c>
      <c r="D11" s="155" t="s">
        <v>1981</v>
      </c>
      <c r="E11" s="156" t="s">
        <v>1982</v>
      </c>
      <c r="F11" s="157" t="s">
        <v>1990</v>
      </c>
      <c r="G11" s="158"/>
      <c r="H11" s="157" t="str">
        <f>IF(G11="","",VLOOKUP(G11,'附表8-合同明细采集底稿'!B:I,2,0))</f>
        <v/>
      </c>
      <c r="I11" s="121" t="str">
        <f>IF(G11="","",VLOOKUP(G11,'附表8-合同明细采集底稿'!B:I,3,0))</f>
        <v/>
      </c>
      <c r="J11" s="157" t="str">
        <f>IF(G11="","",VLOOKUP(G11,'附表8-合同明细采集底稿'!B:I,4,0))</f>
        <v/>
      </c>
      <c r="K11" s="157" t="s">
        <v>1985</v>
      </c>
      <c r="L11" s="158"/>
      <c r="M11" s="158"/>
      <c r="N11" s="159">
        <v>63894</v>
      </c>
      <c r="O11" s="160">
        <v>63894</v>
      </c>
      <c r="P11" s="160">
        <v>63894</v>
      </c>
      <c r="Q11" s="160">
        <v>-63894</v>
      </c>
      <c r="R11" s="160">
        <f t="shared" si="0"/>
        <v>0</v>
      </c>
      <c r="S11" s="161">
        <f>IFERROR(VLOOKUP(G11,'附表8-合同明细采集底稿'!B:M,12,0),100%)</f>
        <v>1</v>
      </c>
      <c r="T11" s="160">
        <f t="shared" si="1"/>
        <v>0</v>
      </c>
      <c r="U11" s="157"/>
      <c r="V11" s="162" t="s">
        <v>309</v>
      </c>
      <c r="W11" s="163">
        <f>IF('附表1-面积统计表'!$D$29=0,"",IF(AND(V11="共同成本费用",Z11="总建筑面积法"),ROUND(T11/'附表1-面积统计表'!$D$29*'附表1-面积统计表'!$D$5,2),IF(AND(V11="共同成本费用",Z11="可售建筑面积法"),ROUND(T11/'附表1-面积统计表'!$F$29*'附表1-面积统计表'!$F$5,2),"请手工填写")))</f>
        <v>0</v>
      </c>
      <c r="X11" s="163" t="str">
        <f>IF(SUM('附表1-面积统计表'!$D$6)=0,"",SUM(T11)-SUM(W11)-SUM(Y11))</f>
        <v/>
      </c>
      <c r="Y11" s="163">
        <f>IF(SUM('附表1-面积统计表'!$D$6)=0,SUM(T11)-SUM(W11),IF('附表1-面积统计表'!$D$29=0,"",IF(AND(V11="共同成本费用",Z11="总建筑面积法"),ROUND(T11/'附表1-面积统计表'!$D$29*'附表1-面积统计表'!$D$7,2),IF(AND(V11="共同成本费用",Z11="可售建筑面积法"),ROUND(T11/'附表1-面积统计表'!$F$29*'附表1-面积统计表'!$F$7,2),"请手工填写"))))</f>
        <v>0</v>
      </c>
      <c r="Z11" s="164" t="s">
        <v>282</v>
      </c>
      <c r="AA11" s="157"/>
      <c r="AB11" s="165" t="s">
        <v>1986</v>
      </c>
      <c r="AC11" s="165"/>
    </row>
    <row r="12" s="127" customFormat="1" ht="27" hidden="1" customHeight="1" spans="1:29">
      <c r="A12" s="152">
        <v>6</v>
      </c>
      <c r="B12" s="153">
        <v>43131</v>
      </c>
      <c r="C12" s="154" t="s">
        <v>1980</v>
      </c>
      <c r="D12" s="155" t="s">
        <v>1981</v>
      </c>
      <c r="E12" s="156" t="s">
        <v>1982</v>
      </c>
      <c r="F12" s="157" t="s">
        <v>1991</v>
      </c>
      <c r="G12" s="158" t="s">
        <v>1984</v>
      </c>
      <c r="H12" s="157" t="str">
        <f>IF(G12="","",VLOOKUP(G12,'附表8-合同明细采集底稿'!B:I,2,0))</f>
        <v>拆迁协议</v>
      </c>
      <c r="I12" s="121" t="str">
        <f>IF(G12="","",VLOOKUP(G12,'附表8-合同明细采集底稿'!B:I,3,0))</f>
        <v>建设工程合同</v>
      </c>
      <c r="J12" s="157" t="str">
        <f>IF(G12="","",VLOOKUP(G12,'附表8-合同明细采集底稿'!B:I,4,0))</f>
        <v>巴州建新公路维护有限公司</v>
      </c>
      <c r="K12" s="157" t="s">
        <v>1985</v>
      </c>
      <c r="L12" s="158"/>
      <c r="M12" s="158"/>
      <c r="N12" s="159">
        <v>1730000</v>
      </c>
      <c r="O12" s="160">
        <v>1730000</v>
      </c>
      <c r="P12" s="160">
        <v>1730000</v>
      </c>
      <c r="Q12" s="160"/>
      <c r="R12" s="160">
        <f t="shared" si="0"/>
        <v>1730000</v>
      </c>
      <c r="S12" s="161">
        <f>IFERROR(VLOOKUP(G12,'附表8-合同明细采集底稿'!B:M,12,0),100%)</f>
        <v>0.331924265795271</v>
      </c>
      <c r="T12" s="160">
        <f t="shared" si="1"/>
        <v>574228.98</v>
      </c>
      <c r="U12" s="157"/>
      <c r="V12" s="162" t="s">
        <v>309</v>
      </c>
      <c r="W12" s="163">
        <f>IF('附表1-面积统计表'!$D$29=0,"",IF(AND(V12="共同成本费用",Z12="总建筑面积法"),ROUND(T12/'附表1-面积统计表'!$D$29*'附表1-面积统计表'!$D$5,2),IF(AND(V12="共同成本费用",Z12="可售建筑面积法"),ROUND(T12/'附表1-面积统计表'!$F$29*'附表1-面积统计表'!$F$5,2),"请手工填写")))</f>
        <v>540631.56</v>
      </c>
      <c r="X12" s="163" t="str">
        <f>IF(SUM('附表1-面积统计表'!$D$6)=0,"",SUM(T12)-SUM(W12)-SUM(Y12))</f>
        <v/>
      </c>
      <c r="Y12" s="163">
        <f>IF(SUM('附表1-面积统计表'!$D$6)=0,SUM(T12)-SUM(W12),IF('附表1-面积统计表'!$D$29=0,"",IF(AND(V12="共同成本费用",Z12="总建筑面积法"),ROUND(T12/'附表1-面积统计表'!$D$29*'附表1-面积统计表'!$D$7,2),IF(AND(V12="共同成本费用",Z12="可售建筑面积法"),ROUND(T12/'附表1-面积统计表'!$F$29*'附表1-面积统计表'!$F$7,2),"请手工填写"))))</f>
        <v>33597.4199999999</v>
      </c>
      <c r="Z12" s="164" t="s">
        <v>282</v>
      </c>
      <c r="AA12" s="157"/>
      <c r="AB12" s="165" t="s">
        <v>1986</v>
      </c>
      <c r="AC12" s="165"/>
    </row>
    <row r="13" s="127" customFormat="1" ht="27" hidden="1" customHeight="1" spans="1:29">
      <c r="A13" s="152">
        <v>7</v>
      </c>
      <c r="B13" s="153">
        <v>43131</v>
      </c>
      <c r="C13" s="154" t="s">
        <v>1980</v>
      </c>
      <c r="D13" s="155" t="s">
        <v>1981</v>
      </c>
      <c r="E13" s="156" t="s">
        <v>1982</v>
      </c>
      <c r="F13" s="157" t="s">
        <v>1992</v>
      </c>
      <c r="G13" s="158" t="s">
        <v>1984</v>
      </c>
      <c r="H13" s="157" t="str">
        <f>IF(G13="","",VLOOKUP(G13,'附表8-合同明细采集底稿'!B:I,2,0))</f>
        <v>拆迁协议</v>
      </c>
      <c r="I13" s="121" t="str">
        <f>IF(G13="","",VLOOKUP(G13,'附表8-合同明细采集底稿'!B:I,3,0))</f>
        <v>建设工程合同</v>
      </c>
      <c r="J13" s="157" t="str">
        <f>IF(G13="","",VLOOKUP(G13,'附表8-合同明细采集底稿'!B:I,4,0))</f>
        <v>巴州建新公路维护有限公司</v>
      </c>
      <c r="K13" s="157" t="s">
        <v>1985</v>
      </c>
      <c r="L13" s="158"/>
      <c r="M13" s="158"/>
      <c r="N13" s="159">
        <v>1230000</v>
      </c>
      <c r="O13" s="160">
        <v>1230000</v>
      </c>
      <c r="P13" s="160">
        <v>1230000</v>
      </c>
      <c r="Q13" s="160"/>
      <c r="R13" s="160">
        <f t="shared" si="0"/>
        <v>1230000</v>
      </c>
      <c r="S13" s="161">
        <f>IFERROR(VLOOKUP(G13,'附表8-合同明细采集底稿'!B:M,12,0),100%)</f>
        <v>0.331924265795271</v>
      </c>
      <c r="T13" s="160">
        <f t="shared" si="1"/>
        <v>408266.85</v>
      </c>
      <c r="U13" s="157"/>
      <c r="V13" s="162" t="s">
        <v>309</v>
      </c>
      <c r="W13" s="163">
        <f>IF('附表1-面积统计表'!$D$29=0,"",IF(AND(V13="共同成本费用",Z13="总建筑面积法"),ROUND(T13/'附表1-面积统计表'!$D$29*'附表1-面积统计表'!$D$5,2),IF(AND(V13="共同成本费用",Z13="可售建筑面积法"),ROUND(T13/'附表1-面积统计表'!$F$29*'附表1-面积统计表'!$F$5,2),"请手工填写")))</f>
        <v>384379.67</v>
      </c>
      <c r="X13" s="163" t="str">
        <f>IF(SUM('附表1-面积统计表'!$D$6)=0,"",SUM(T13)-SUM(W13)-SUM(Y13))</f>
        <v/>
      </c>
      <c r="Y13" s="163">
        <f>IF(SUM('附表1-面积统计表'!$D$6)=0,SUM(T13)-SUM(W13),IF('附表1-面积统计表'!$D$29=0,"",IF(AND(V13="共同成本费用",Z13="总建筑面积法"),ROUND(T13/'附表1-面积统计表'!$D$29*'附表1-面积统计表'!$D$7,2),IF(AND(V13="共同成本费用",Z13="可售建筑面积法"),ROUND(T13/'附表1-面积统计表'!$F$29*'附表1-面积统计表'!$F$7,2),"请手工填写"))))</f>
        <v>23887.18</v>
      </c>
      <c r="Z13" s="164" t="s">
        <v>282</v>
      </c>
      <c r="AA13" s="157"/>
      <c r="AB13" s="165" t="s">
        <v>1986</v>
      </c>
      <c r="AC13" s="165"/>
    </row>
    <row r="14" s="127" customFormat="1" ht="27" hidden="1" customHeight="1" spans="1:29">
      <c r="A14" s="152">
        <v>8</v>
      </c>
      <c r="B14" s="153">
        <v>43131</v>
      </c>
      <c r="C14" s="154" t="s">
        <v>1980</v>
      </c>
      <c r="D14" s="155" t="s">
        <v>1981</v>
      </c>
      <c r="E14" s="156" t="s">
        <v>1993</v>
      </c>
      <c r="F14" s="157" t="s">
        <v>1994</v>
      </c>
      <c r="G14" s="158"/>
      <c r="H14" s="157" t="str">
        <f>IF(G14="","",VLOOKUP(G14,'附表8-合同明细采集底稿'!B:I,2,0))</f>
        <v/>
      </c>
      <c r="I14" s="121" t="str">
        <f>IF(G14="","",VLOOKUP(G14,'附表8-合同明细采集底稿'!B:I,3,0))</f>
        <v/>
      </c>
      <c r="J14" s="166" t="s">
        <v>21</v>
      </c>
      <c r="K14" s="157" t="s">
        <v>1985</v>
      </c>
      <c r="L14" s="158"/>
      <c r="M14" s="158"/>
      <c r="N14" s="159">
        <v>215553.55</v>
      </c>
      <c r="O14" s="160">
        <v>215553.55</v>
      </c>
      <c r="P14" s="160">
        <v>215553.55</v>
      </c>
      <c r="Q14" s="160">
        <v>-96753.55</v>
      </c>
      <c r="R14" s="160">
        <f t="shared" si="0"/>
        <v>118800</v>
      </c>
      <c r="S14" s="161">
        <v>0.331339775135047</v>
      </c>
      <c r="T14" s="160">
        <f t="shared" si="1"/>
        <v>39363.17</v>
      </c>
      <c r="U14" s="157"/>
      <c r="V14" s="162" t="s">
        <v>309</v>
      </c>
      <c r="W14" s="163">
        <f>IF('附表1-面积统计表'!$D$29=0,"",IF(AND(V14="共同成本费用",Z14="总建筑面积法"),ROUND(T14/'附表1-面积统计表'!$D$29*'附表1-面积统计表'!$D$5,2),IF(AND(V14="共同成本费用",Z14="可售建筑面积法"),ROUND(T14/'附表1-面积统计表'!$F$29*'附表1-面积统计表'!$F$5,2),"请手工填写")))</f>
        <v>37060.08</v>
      </c>
      <c r="X14" s="163" t="str">
        <f>IF(SUM('附表1-面积统计表'!$D$6)=0,"",SUM(T14)-SUM(W14)-SUM(Y14))</f>
        <v/>
      </c>
      <c r="Y14" s="163">
        <f>IF(SUM('附表1-面积统计表'!$D$6)=0,SUM(T14)-SUM(W14),IF('附表1-面积统计表'!$D$29=0,"",IF(AND(V14="共同成本费用",Z14="总建筑面积法"),ROUND(T14/'附表1-面积统计表'!$D$29*'附表1-面积统计表'!$D$7,2),IF(AND(V14="共同成本费用",Z14="可售建筑面积法"),ROUND(T14/'附表1-面积统计表'!$F$29*'附表1-面积统计表'!$F$7,2),"请手工填写"))))</f>
        <v>2303.09</v>
      </c>
      <c r="Z14" s="164" t="s">
        <v>282</v>
      </c>
      <c r="AA14" s="157"/>
      <c r="AB14" s="165" t="s">
        <v>1986</v>
      </c>
      <c r="AC14" s="165"/>
    </row>
    <row r="15" s="127" customFormat="1" ht="27" hidden="1" customHeight="1" spans="1:29">
      <c r="A15" s="152">
        <v>9</v>
      </c>
      <c r="B15" s="153">
        <v>43283</v>
      </c>
      <c r="C15" s="154" t="s">
        <v>1995</v>
      </c>
      <c r="D15" s="155" t="s">
        <v>1996</v>
      </c>
      <c r="E15" s="156" t="s">
        <v>1997</v>
      </c>
      <c r="F15" s="157" t="s">
        <v>1998</v>
      </c>
      <c r="G15" s="158"/>
      <c r="H15" s="157" t="str">
        <f>IF(G15="","",VLOOKUP(G15,'附表8-合同明细采集底稿'!B:I,2,0))</f>
        <v/>
      </c>
      <c r="I15" s="121" t="str">
        <f>IF(G15="","",VLOOKUP(G15,'附表8-合同明细采集底稿'!B:I,3,0))</f>
        <v/>
      </c>
      <c r="J15" s="166" t="s">
        <v>1999</v>
      </c>
      <c r="K15" s="157" t="s">
        <v>2000</v>
      </c>
      <c r="L15" s="158" t="s">
        <v>2001</v>
      </c>
      <c r="M15" s="158" t="s">
        <v>2002</v>
      </c>
      <c r="N15" s="159">
        <v>20000</v>
      </c>
      <c r="O15" s="160">
        <v>20000</v>
      </c>
      <c r="P15" s="160">
        <v>20000</v>
      </c>
      <c r="Q15" s="160"/>
      <c r="R15" s="160">
        <f t="shared" si="0"/>
        <v>20000</v>
      </c>
      <c r="S15" s="161">
        <v>0.331339775135047</v>
      </c>
      <c r="T15" s="160">
        <f t="shared" si="1"/>
        <v>6626.8</v>
      </c>
      <c r="U15" s="157"/>
      <c r="V15" s="162" t="s">
        <v>309</v>
      </c>
      <c r="W15" s="163">
        <f>IF('附表1-面积统计表'!$D$29=0,"",IF(AND(V15="共同成本费用",Z15="总建筑面积法"),ROUND(T15/'附表1-面积统计表'!$D$29*'附表1-面积统计表'!$D$5,2),IF(AND(V15="共同成本费用",Z15="可售建筑面积法"),ROUND(T15/'附表1-面积统计表'!$F$29*'附表1-面积统计表'!$F$5,2),"请手工填写")))</f>
        <v>6239.07</v>
      </c>
      <c r="X15" s="163" t="str">
        <f>IF(SUM('附表1-面积统计表'!$D$6)=0,"",SUM(T15)-SUM(W15)-SUM(Y15))</f>
        <v/>
      </c>
      <c r="Y15" s="163">
        <f>IF(SUM('附表1-面积统计表'!$D$6)=0,SUM(T15)-SUM(W15),IF('附表1-面积统计表'!$D$29=0,"",IF(AND(V15="共同成本费用",Z15="总建筑面积法"),ROUND(T15/'附表1-面积统计表'!$D$29*'附表1-面积统计表'!$D$7,2),IF(AND(V15="共同成本费用",Z15="可售建筑面积法"),ROUND(T15/'附表1-面积统计表'!$F$29*'附表1-面积统计表'!$F$7,2),"请手工填写"))))</f>
        <v>387.73</v>
      </c>
      <c r="Z15" s="164" t="s">
        <v>282</v>
      </c>
      <c r="AA15" s="157"/>
      <c r="AB15" s="165" t="s">
        <v>1986</v>
      </c>
      <c r="AC15" s="165"/>
    </row>
    <row r="16" s="127" customFormat="1" ht="27" hidden="1" customHeight="1" spans="1:29">
      <c r="A16" s="152">
        <v>10</v>
      </c>
      <c r="B16" s="153">
        <v>43332</v>
      </c>
      <c r="C16" s="154">
        <v>73</v>
      </c>
      <c r="D16" s="155" t="s">
        <v>2003</v>
      </c>
      <c r="E16" s="156" t="s">
        <v>2004</v>
      </c>
      <c r="F16" s="157" t="s">
        <v>2005</v>
      </c>
      <c r="G16" s="158" t="s">
        <v>2006</v>
      </c>
      <c r="H16" s="157" t="str">
        <f>IF(G16="","",VLOOKUP(G16,'附表8-合同明细采集底稿'!B:I,2,0))</f>
        <v>规划设计合同书</v>
      </c>
      <c r="I16" s="121" t="str">
        <f>IF(G16="","",VLOOKUP(G16,'附表8-合同明细采集底稿'!B:I,3,0))</f>
        <v>其他合同</v>
      </c>
      <c r="J16" s="157" t="str">
        <f>IF(G16="","",VLOOKUP(G16,'附表8-合同明细采集底稿'!B:I,4,0))</f>
        <v>上海联创建筑设计有限公司新疆分公司</v>
      </c>
      <c r="K16" s="157" t="s">
        <v>2007</v>
      </c>
      <c r="L16" s="158">
        <v>6500174130</v>
      </c>
      <c r="M16" s="158" t="s">
        <v>2008</v>
      </c>
      <c r="N16" s="159">
        <v>94245.28</v>
      </c>
      <c r="O16" s="160">
        <v>99900</v>
      </c>
      <c r="P16" s="160">
        <v>94245.28</v>
      </c>
      <c r="Q16" s="160"/>
      <c r="R16" s="160">
        <f t="shared" si="0"/>
        <v>94245.28</v>
      </c>
      <c r="S16" s="161">
        <f>IFERROR(VLOOKUP(G16,'附表8-合同明细采集底稿'!B:M,12,0),100%)</f>
        <v>0.331924265795271</v>
      </c>
      <c r="T16" s="160">
        <f t="shared" si="1"/>
        <v>31282.3</v>
      </c>
      <c r="U16" s="157" t="s">
        <v>2009</v>
      </c>
      <c r="V16" s="162" t="s">
        <v>309</v>
      </c>
      <c r="W16" s="163">
        <f>IF('附表1-面积统计表'!$D$29=0,"",IF(AND(V16="共同成本费用",Z16="总建筑面积法"),ROUND(T16/'附表1-面积统计表'!$D$29*'附表1-面积统计表'!$D$5,2),IF(AND(V16="共同成本费用",Z16="可售建筑面积法"),ROUND(T16/'附表1-面积统计表'!$F$29*'附表1-面积统计表'!$F$5,2),"请手工填写")))</f>
        <v>29452.01</v>
      </c>
      <c r="X16" s="163" t="str">
        <f>IF(SUM('附表1-面积统计表'!$D$6)=0,"",SUM(T16)-SUM(W16)-SUM(Y16))</f>
        <v/>
      </c>
      <c r="Y16" s="163">
        <f>IF(SUM('附表1-面积统计表'!$D$6)=0,SUM(T16)-SUM(W16),IF('附表1-面积统计表'!$D$29=0,"",IF(AND(V16="共同成本费用",Z16="总建筑面积法"),ROUND(T16/'附表1-面积统计表'!$D$29*'附表1-面积统计表'!$D$7,2),IF(AND(V16="共同成本费用",Z16="可售建筑面积法"),ROUND(T16/'附表1-面积统计表'!$F$29*'附表1-面积统计表'!$F$7,2),"请手工填写"))))</f>
        <v>1830.29</v>
      </c>
      <c r="Z16" s="164" t="s">
        <v>282</v>
      </c>
      <c r="AA16" s="157"/>
      <c r="AB16" s="165" t="s">
        <v>1986</v>
      </c>
      <c r="AC16" s="165"/>
    </row>
    <row r="17" s="127" customFormat="1" ht="27" hidden="1" customHeight="1" spans="1:29">
      <c r="A17" s="152">
        <v>11</v>
      </c>
      <c r="B17" s="153">
        <v>43332</v>
      </c>
      <c r="C17" s="154">
        <v>73</v>
      </c>
      <c r="D17" s="155" t="s">
        <v>2003</v>
      </c>
      <c r="E17" s="156" t="s">
        <v>2004</v>
      </c>
      <c r="F17" s="157" t="s">
        <v>2005</v>
      </c>
      <c r="G17" s="158" t="s">
        <v>2006</v>
      </c>
      <c r="H17" s="157" t="str">
        <f>IF(G17="","",VLOOKUP(G17,'附表8-合同明细采集底稿'!B:I,2,0))</f>
        <v>规划设计合同书</v>
      </c>
      <c r="I17" s="121" t="str">
        <f>IF(G17="","",VLOOKUP(G17,'附表8-合同明细采集底稿'!B:I,3,0))</f>
        <v>其他合同</v>
      </c>
      <c r="J17" s="157" t="str">
        <f>IF(G17="","",VLOOKUP(G17,'附表8-合同明细采集底稿'!B:I,4,0))</f>
        <v>上海联创建筑设计有限公司新疆分公司</v>
      </c>
      <c r="K17" s="157" t="s">
        <v>2007</v>
      </c>
      <c r="L17" s="158">
        <v>6500174130</v>
      </c>
      <c r="M17" s="158" t="s">
        <v>2010</v>
      </c>
      <c r="N17" s="159">
        <v>94245.28</v>
      </c>
      <c r="O17" s="160">
        <v>99900</v>
      </c>
      <c r="P17" s="160">
        <v>94245.28</v>
      </c>
      <c r="Q17" s="160"/>
      <c r="R17" s="160">
        <f t="shared" si="0"/>
        <v>94245.28</v>
      </c>
      <c r="S17" s="161">
        <f>IFERROR(VLOOKUP(G17,'附表8-合同明细采集底稿'!B:M,12,0),100%)</f>
        <v>0.331924265795271</v>
      </c>
      <c r="T17" s="160">
        <f t="shared" si="1"/>
        <v>31282.3</v>
      </c>
      <c r="U17" s="157" t="s">
        <v>2009</v>
      </c>
      <c r="V17" s="162" t="s">
        <v>309</v>
      </c>
      <c r="W17" s="163">
        <f>IF('附表1-面积统计表'!$D$29=0,"",IF(AND(V17="共同成本费用",Z17="总建筑面积法"),ROUND(T17/'附表1-面积统计表'!$D$29*'附表1-面积统计表'!$D$5,2),IF(AND(V17="共同成本费用",Z17="可售建筑面积法"),ROUND(T17/'附表1-面积统计表'!$F$29*'附表1-面积统计表'!$F$5,2),"请手工填写")))</f>
        <v>29452.01</v>
      </c>
      <c r="X17" s="163" t="str">
        <f>IF(SUM('附表1-面积统计表'!$D$6)=0,"",SUM(T17)-SUM(W17)-SUM(Y17))</f>
        <v/>
      </c>
      <c r="Y17" s="163">
        <f>IF(SUM('附表1-面积统计表'!$D$6)=0,SUM(T17)-SUM(W17),IF('附表1-面积统计表'!$D$29=0,"",IF(AND(V17="共同成本费用",Z17="总建筑面积法"),ROUND(T17/'附表1-面积统计表'!$D$29*'附表1-面积统计表'!$D$7,2),IF(AND(V17="共同成本费用",Z17="可售建筑面积法"),ROUND(T17/'附表1-面积统计表'!$F$29*'附表1-面积统计表'!$F$7,2),"请手工填写"))))</f>
        <v>1830.29</v>
      </c>
      <c r="Z17" s="164" t="s">
        <v>282</v>
      </c>
      <c r="AA17" s="157"/>
      <c r="AB17" s="165" t="s">
        <v>1986</v>
      </c>
      <c r="AC17" s="165"/>
    </row>
    <row r="18" s="127" customFormat="1" ht="27" hidden="1" customHeight="1" spans="1:29">
      <c r="A18" s="152">
        <v>12</v>
      </c>
      <c r="B18" s="153">
        <v>43332</v>
      </c>
      <c r="C18" s="154">
        <v>73</v>
      </c>
      <c r="D18" s="155" t="s">
        <v>2003</v>
      </c>
      <c r="E18" s="156" t="s">
        <v>2004</v>
      </c>
      <c r="F18" s="157" t="s">
        <v>2005</v>
      </c>
      <c r="G18" s="158" t="s">
        <v>2006</v>
      </c>
      <c r="H18" s="157" t="str">
        <f>IF(G18="","",VLOOKUP(G18,'附表8-合同明细采集底稿'!B:I,2,0))</f>
        <v>规划设计合同书</v>
      </c>
      <c r="I18" s="121" t="str">
        <f>IF(G18="","",VLOOKUP(G18,'附表8-合同明细采集底稿'!B:I,3,0))</f>
        <v>其他合同</v>
      </c>
      <c r="J18" s="157" t="str">
        <f>IF(G18="","",VLOOKUP(G18,'附表8-合同明细采集底稿'!B:I,4,0))</f>
        <v>上海联创建筑设计有限公司新疆分公司</v>
      </c>
      <c r="K18" s="157" t="s">
        <v>2007</v>
      </c>
      <c r="L18" s="158">
        <v>6500174130</v>
      </c>
      <c r="M18" s="158" t="s">
        <v>2011</v>
      </c>
      <c r="N18" s="159">
        <v>94245.28</v>
      </c>
      <c r="O18" s="160">
        <v>99900</v>
      </c>
      <c r="P18" s="160">
        <v>94245.28</v>
      </c>
      <c r="Q18" s="160"/>
      <c r="R18" s="160">
        <f t="shared" si="0"/>
        <v>94245.28</v>
      </c>
      <c r="S18" s="161">
        <f>IFERROR(VLOOKUP(G18,'附表8-合同明细采集底稿'!B:M,12,0),100%)</f>
        <v>0.331924265795271</v>
      </c>
      <c r="T18" s="160">
        <f t="shared" si="1"/>
        <v>31282.3</v>
      </c>
      <c r="U18" s="157" t="s">
        <v>2009</v>
      </c>
      <c r="V18" s="162" t="s">
        <v>309</v>
      </c>
      <c r="W18" s="163">
        <f>IF('附表1-面积统计表'!$D$29=0,"",IF(AND(V18="共同成本费用",Z18="总建筑面积法"),ROUND(T18/'附表1-面积统计表'!$D$29*'附表1-面积统计表'!$D$5,2),IF(AND(V18="共同成本费用",Z18="可售建筑面积法"),ROUND(T18/'附表1-面积统计表'!$F$29*'附表1-面积统计表'!$F$5,2),"请手工填写")))</f>
        <v>29452.01</v>
      </c>
      <c r="X18" s="163" t="str">
        <f>IF(SUM('附表1-面积统计表'!$D$6)=0,"",SUM(T18)-SUM(W18)-SUM(Y18))</f>
        <v/>
      </c>
      <c r="Y18" s="163">
        <f>IF(SUM('附表1-面积统计表'!$D$6)=0,SUM(T18)-SUM(W18),IF('附表1-面积统计表'!$D$29=0,"",IF(AND(V18="共同成本费用",Z18="总建筑面积法"),ROUND(T18/'附表1-面积统计表'!$D$29*'附表1-面积统计表'!$D$7,2),IF(AND(V18="共同成本费用",Z18="可售建筑面积法"),ROUND(T18/'附表1-面积统计表'!$F$29*'附表1-面积统计表'!$F$7,2),"请手工填写"))))</f>
        <v>1830.29</v>
      </c>
      <c r="Z18" s="164" t="s">
        <v>282</v>
      </c>
      <c r="AA18" s="157"/>
      <c r="AB18" s="165" t="s">
        <v>1986</v>
      </c>
      <c r="AC18" s="165"/>
    </row>
    <row r="19" s="127" customFormat="1" ht="27" hidden="1" customHeight="1" spans="1:29">
      <c r="A19" s="152">
        <v>13</v>
      </c>
      <c r="B19" s="153">
        <v>43332</v>
      </c>
      <c r="C19" s="154">
        <v>73</v>
      </c>
      <c r="D19" s="155" t="s">
        <v>2003</v>
      </c>
      <c r="E19" s="156" t="s">
        <v>2004</v>
      </c>
      <c r="F19" s="157" t="s">
        <v>2005</v>
      </c>
      <c r="G19" s="158" t="s">
        <v>2006</v>
      </c>
      <c r="H19" s="157" t="str">
        <f>IF(G19="","",VLOOKUP(G19,'附表8-合同明细采集底稿'!B:I,2,0))</f>
        <v>规划设计合同书</v>
      </c>
      <c r="I19" s="121" t="str">
        <f>IF(G19="","",VLOOKUP(G19,'附表8-合同明细采集底稿'!B:I,3,0))</f>
        <v>其他合同</v>
      </c>
      <c r="J19" s="157" t="str">
        <f>IF(G19="","",VLOOKUP(G19,'附表8-合同明细采集底稿'!B:I,4,0))</f>
        <v>上海联创建筑设计有限公司新疆分公司</v>
      </c>
      <c r="K19" s="157" t="s">
        <v>2007</v>
      </c>
      <c r="L19" s="158">
        <v>6500174130</v>
      </c>
      <c r="M19" s="158" t="s">
        <v>2012</v>
      </c>
      <c r="N19" s="159">
        <v>94245.28</v>
      </c>
      <c r="O19" s="160">
        <v>99900</v>
      </c>
      <c r="P19" s="160">
        <v>94245.28</v>
      </c>
      <c r="Q19" s="160"/>
      <c r="R19" s="160">
        <f t="shared" si="0"/>
        <v>94245.28</v>
      </c>
      <c r="S19" s="161">
        <f>IFERROR(VLOOKUP(G19,'附表8-合同明细采集底稿'!B:M,12,0),100%)</f>
        <v>0.331924265795271</v>
      </c>
      <c r="T19" s="160">
        <f t="shared" si="1"/>
        <v>31282.3</v>
      </c>
      <c r="U19" s="157" t="s">
        <v>2009</v>
      </c>
      <c r="V19" s="162" t="s">
        <v>309</v>
      </c>
      <c r="W19" s="163">
        <f>IF('附表1-面积统计表'!$D$29=0,"",IF(AND(V19="共同成本费用",Z19="总建筑面积法"),ROUND(T19/'附表1-面积统计表'!$D$29*'附表1-面积统计表'!$D$5,2),IF(AND(V19="共同成本费用",Z19="可售建筑面积法"),ROUND(T19/'附表1-面积统计表'!$F$29*'附表1-面积统计表'!$F$5,2),"请手工填写")))</f>
        <v>29452.01</v>
      </c>
      <c r="X19" s="163" t="str">
        <f>IF(SUM('附表1-面积统计表'!$D$6)=0,"",SUM(T19)-SUM(W19)-SUM(Y19))</f>
        <v/>
      </c>
      <c r="Y19" s="163">
        <f>IF(SUM('附表1-面积统计表'!$D$6)=0,SUM(T19)-SUM(W19),IF('附表1-面积统计表'!$D$29=0,"",IF(AND(V19="共同成本费用",Z19="总建筑面积法"),ROUND(T19/'附表1-面积统计表'!$D$29*'附表1-面积统计表'!$D$7,2),IF(AND(V19="共同成本费用",Z19="可售建筑面积法"),ROUND(T19/'附表1-面积统计表'!$F$29*'附表1-面积统计表'!$F$7,2),"请手工填写"))))</f>
        <v>1830.29</v>
      </c>
      <c r="Z19" s="164" t="s">
        <v>282</v>
      </c>
      <c r="AA19" s="157"/>
      <c r="AB19" s="165" t="s">
        <v>1986</v>
      </c>
      <c r="AC19" s="165"/>
    </row>
    <row r="20" s="127" customFormat="1" ht="27" hidden="1" customHeight="1" spans="1:29">
      <c r="A20" s="152">
        <v>14</v>
      </c>
      <c r="B20" s="153">
        <v>43332</v>
      </c>
      <c r="C20" s="154">
        <v>73</v>
      </c>
      <c r="D20" s="155" t="s">
        <v>2003</v>
      </c>
      <c r="E20" s="156" t="s">
        <v>2004</v>
      </c>
      <c r="F20" s="157" t="s">
        <v>2005</v>
      </c>
      <c r="G20" s="158" t="s">
        <v>2006</v>
      </c>
      <c r="H20" s="157" t="str">
        <f>IF(G20="","",VLOOKUP(G20,'附表8-合同明细采集底稿'!B:I,2,0))</f>
        <v>规划设计合同书</v>
      </c>
      <c r="I20" s="121" t="str">
        <f>IF(G20="","",VLOOKUP(G20,'附表8-合同明细采集底稿'!B:I,3,0))</f>
        <v>其他合同</v>
      </c>
      <c r="J20" s="157" t="str">
        <f>IF(G20="","",VLOOKUP(G20,'附表8-合同明细采集底稿'!B:I,4,0))</f>
        <v>上海联创建筑设计有限公司新疆分公司</v>
      </c>
      <c r="K20" s="157" t="s">
        <v>2007</v>
      </c>
      <c r="L20" s="158">
        <v>6500174130</v>
      </c>
      <c r="M20" s="158" t="s">
        <v>2013</v>
      </c>
      <c r="N20" s="159">
        <v>94245.28</v>
      </c>
      <c r="O20" s="160">
        <v>99900</v>
      </c>
      <c r="P20" s="160">
        <v>94245.28</v>
      </c>
      <c r="Q20" s="160"/>
      <c r="R20" s="160">
        <f t="shared" si="0"/>
        <v>94245.28</v>
      </c>
      <c r="S20" s="161">
        <f>IFERROR(VLOOKUP(G20,'附表8-合同明细采集底稿'!B:M,12,0),100%)</f>
        <v>0.331924265795271</v>
      </c>
      <c r="T20" s="160">
        <f t="shared" si="1"/>
        <v>31282.3</v>
      </c>
      <c r="U20" s="157" t="s">
        <v>2009</v>
      </c>
      <c r="V20" s="162" t="s">
        <v>309</v>
      </c>
      <c r="W20" s="163">
        <f>IF('附表1-面积统计表'!$D$29=0,"",IF(AND(V20="共同成本费用",Z20="总建筑面积法"),ROUND(T20/'附表1-面积统计表'!$D$29*'附表1-面积统计表'!$D$5,2),IF(AND(V20="共同成本费用",Z20="可售建筑面积法"),ROUND(T20/'附表1-面积统计表'!$F$29*'附表1-面积统计表'!$F$5,2),"请手工填写")))</f>
        <v>29452.01</v>
      </c>
      <c r="X20" s="163" t="str">
        <f>IF(SUM('附表1-面积统计表'!$D$6)=0,"",SUM(T20)-SUM(W20)-SUM(Y20))</f>
        <v/>
      </c>
      <c r="Y20" s="163">
        <f>IF(SUM('附表1-面积统计表'!$D$6)=0,SUM(T20)-SUM(W20),IF('附表1-面积统计表'!$D$29=0,"",IF(AND(V20="共同成本费用",Z20="总建筑面积法"),ROUND(T20/'附表1-面积统计表'!$D$29*'附表1-面积统计表'!$D$7,2),IF(AND(V20="共同成本费用",Z20="可售建筑面积法"),ROUND(T20/'附表1-面积统计表'!$F$29*'附表1-面积统计表'!$F$7,2),"请手工填写"))))</f>
        <v>1830.29</v>
      </c>
      <c r="Z20" s="164" t="s">
        <v>282</v>
      </c>
      <c r="AA20" s="157"/>
      <c r="AB20" s="165" t="s">
        <v>1986</v>
      </c>
      <c r="AC20" s="165"/>
    </row>
    <row r="21" s="127" customFormat="1" ht="27" hidden="1" customHeight="1" spans="1:29">
      <c r="A21" s="152">
        <v>15</v>
      </c>
      <c r="B21" s="153">
        <v>43332</v>
      </c>
      <c r="C21" s="154">
        <v>73</v>
      </c>
      <c r="D21" s="155" t="s">
        <v>2003</v>
      </c>
      <c r="E21" s="156" t="s">
        <v>2004</v>
      </c>
      <c r="F21" s="157" t="s">
        <v>2005</v>
      </c>
      <c r="G21" s="158" t="s">
        <v>2006</v>
      </c>
      <c r="H21" s="157" t="str">
        <f>IF(G21="","",VLOOKUP(G21,'附表8-合同明细采集底稿'!B:I,2,0))</f>
        <v>规划设计合同书</v>
      </c>
      <c r="I21" s="121" t="str">
        <f>IF(G21="","",VLOOKUP(G21,'附表8-合同明细采集底稿'!B:I,3,0))</f>
        <v>其他合同</v>
      </c>
      <c r="J21" s="157" t="str">
        <f>IF(G21="","",VLOOKUP(G21,'附表8-合同明细采集底稿'!B:I,4,0))</f>
        <v>上海联创建筑设计有限公司新疆分公司</v>
      </c>
      <c r="K21" s="157" t="s">
        <v>2007</v>
      </c>
      <c r="L21" s="158">
        <v>6500174130</v>
      </c>
      <c r="M21" s="158" t="s">
        <v>2014</v>
      </c>
      <c r="N21" s="159">
        <v>70757.74</v>
      </c>
      <c r="O21" s="160">
        <v>75003.2</v>
      </c>
      <c r="P21" s="160">
        <v>70757.74</v>
      </c>
      <c r="Q21" s="160"/>
      <c r="R21" s="160">
        <f t="shared" si="0"/>
        <v>70757.74</v>
      </c>
      <c r="S21" s="161">
        <f>IFERROR(VLOOKUP(G21,'附表8-合同明细采集底稿'!B:M,12,0),100%)</f>
        <v>0.331924265795271</v>
      </c>
      <c r="T21" s="160">
        <f t="shared" si="1"/>
        <v>23486.21</v>
      </c>
      <c r="U21" s="157" t="s">
        <v>2009</v>
      </c>
      <c r="V21" s="162" t="s">
        <v>309</v>
      </c>
      <c r="W21" s="163">
        <f>IF('附表1-面积统计表'!$D$29=0,"",IF(AND(V21="共同成本费用",Z21="总建筑面积法"),ROUND(T21/'附表1-面积统计表'!$D$29*'附表1-面积统计表'!$D$5,2),IF(AND(V21="共同成本费用",Z21="可售建筑面积法"),ROUND(T21/'附表1-面积统计表'!$F$29*'附表1-面积统计表'!$F$5,2),"请手工填写")))</f>
        <v>22112.06</v>
      </c>
      <c r="X21" s="163" t="str">
        <f>IF(SUM('附表1-面积统计表'!$D$6)=0,"",SUM(T21)-SUM(W21)-SUM(Y21))</f>
        <v/>
      </c>
      <c r="Y21" s="163">
        <f>IF(SUM('附表1-面积统计表'!$D$6)=0,SUM(T21)-SUM(W21),IF('附表1-面积统计表'!$D$29=0,"",IF(AND(V21="共同成本费用",Z21="总建筑面积法"),ROUND(T21/'附表1-面积统计表'!$D$29*'附表1-面积统计表'!$D$7,2),IF(AND(V21="共同成本费用",Z21="可售建筑面积法"),ROUND(T21/'附表1-面积统计表'!$F$29*'附表1-面积统计表'!$F$7,2),"请手工填写"))))</f>
        <v>1374.15</v>
      </c>
      <c r="Z21" s="164" t="s">
        <v>282</v>
      </c>
      <c r="AA21" s="157"/>
      <c r="AB21" s="165" t="s">
        <v>1986</v>
      </c>
      <c r="AC21" s="165"/>
    </row>
    <row r="22" s="127" customFormat="1" ht="27" hidden="1" customHeight="1" spans="1:29">
      <c r="A22" s="152">
        <v>16</v>
      </c>
      <c r="B22" s="153">
        <v>43381</v>
      </c>
      <c r="C22" s="154" t="s">
        <v>2015</v>
      </c>
      <c r="D22" s="155" t="s">
        <v>2003</v>
      </c>
      <c r="E22" s="156" t="s">
        <v>2004</v>
      </c>
      <c r="F22" s="157" t="s">
        <v>2016</v>
      </c>
      <c r="G22" s="158" t="s">
        <v>2017</v>
      </c>
      <c r="H22" s="157" t="str">
        <f>IF(G22="","",VLOOKUP(G22,'附表8-合同明细采集底稿'!B:I,2,0))</f>
        <v>建设工程设计合同（专业建设工程）</v>
      </c>
      <c r="I22" s="121" t="str">
        <f>IF(G22="","",VLOOKUP(G22,'附表8-合同明细采集底稿'!B:I,3,0))</f>
        <v>建设工程合同</v>
      </c>
      <c r="J22" s="157" t="str">
        <f>IF(G22="","",VLOOKUP(G22,'附表8-合同明细采集底稿'!B:I,4,0))</f>
        <v>安徽宏泰交通工程设计研究院有限公司</v>
      </c>
      <c r="K22" s="157" t="s">
        <v>2007</v>
      </c>
      <c r="L22" s="167" t="s">
        <v>2018</v>
      </c>
      <c r="M22" s="167" t="s">
        <v>2019</v>
      </c>
      <c r="N22" s="159">
        <v>18867.92</v>
      </c>
      <c r="O22" s="160">
        <v>1132.08</v>
      </c>
      <c r="P22" s="160">
        <v>18867.92</v>
      </c>
      <c r="Q22" s="160">
        <v>-18867.92</v>
      </c>
      <c r="R22" s="160">
        <f t="shared" si="0"/>
        <v>0</v>
      </c>
      <c r="S22" s="161">
        <f>IFERROR(VLOOKUP(G22,'附表8-合同明细采集底稿'!B:M,12,0),100%)</f>
        <v>0.331924265795271</v>
      </c>
      <c r="T22" s="160">
        <f t="shared" si="1"/>
        <v>0</v>
      </c>
      <c r="U22" s="157"/>
      <c r="V22" s="162" t="s">
        <v>309</v>
      </c>
      <c r="W22" s="163">
        <f>IF('附表1-面积统计表'!$D$29=0,"",IF(AND(V22="共同成本费用",Z22="总建筑面积法"),ROUND(T22/'附表1-面积统计表'!$D$29*'附表1-面积统计表'!$D$5,2),IF(AND(V22="共同成本费用",Z22="可售建筑面积法"),ROUND(T22/'附表1-面积统计表'!$F$29*'附表1-面积统计表'!$F$5,2),"请手工填写")))</f>
        <v>0</v>
      </c>
      <c r="X22" s="163" t="str">
        <f>IF(SUM('附表1-面积统计表'!$D$6)=0,"",SUM(T22)-SUM(W22)-SUM(Y22))</f>
        <v/>
      </c>
      <c r="Y22" s="163">
        <f>IF(SUM('附表1-面积统计表'!$D$6)=0,SUM(T22)-SUM(W22),IF('附表1-面积统计表'!$D$29=0,"",IF(AND(V22="共同成本费用",Z22="总建筑面积法"),ROUND(T22/'附表1-面积统计表'!$D$29*'附表1-面积统计表'!$D$7,2),IF(AND(V22="共同成本费用",Z22="可售建筑面积法"),ROUND(T22/'附表1-面积统计表'!$F$29*'附表1-面积统计表'!$F$7,2),"请手工填写"))))</f>
        <v>0</v>
      </c>
      <c r="Z22" s="164" t="s">
        <v>282</v>
      </c>
      <c r="AA22" s="157"/>
      <c r="AB22" s="165" t="s">
        <v>1986</v>
      </c>
      <c r="AC22" s="165"/>
    </row>
    <row r="23" s="127" customFormat="1" ht="27" hidden="1" customHeight="1" spans="1:29">
      <c r="A23" s="152">
        <v>17</v>
      </c>
      <c r="B23" s="153">
        <v>43439</v>
      </c>
      <c r="C23" s="154" t="s">
        <v>2020</v>
      </c>
      <c r="D23" s="155" t="s">
        <v>2003</v>
      </c>
      <c r="E23" s="156" t="s">
        <v>2021</v>
      </c>
      <c r="F23" s="157" t="s">
        <v>2022</v>
      </c>
      <c r="G23" s="158" t="s">
        <v>2023</v>
      </c>
      <c r="H23" s="157" t="str">
        <f>IF(G23="","",VLOOKUP(G23,'附表8-合同明细采集底稿'!B:I,2,0))</f>
        <v>沁春锦苑室外管网设计</v>
      </c>
      <c r="I23" s="121" t="str">
        <f>IF(G23="","",VLOOKUP(G23,'附表8-合同明细采集底稿'!B:I,3,0))</f>
        <v>技术合同</v>
      </c>
      <c r="J23" s="157" t="str">
        <f>IF(G23="","",VLOOKUP(G23,'附表8-合同明细采集底稿'!B:I,4,0))</f>
        <v>库尔勒开拓规划设计研究院</v>
      </c>
      <c r="K23" s="157" t="s">
        <v>2007</v>
      </c>
      <c r="L23" s="158" t="s">
        <v>2024</v>
      </c>
      <c r="M23" s="158" t="s">
        <v>2025</v>
      </c>
      <c r="N23" s="159">
        <v>20407</v>
      </c>
      <c r="O23" s="160">
        <v>20407</v>
      </c>
      <c r="P23" s="160">
        <v>20407</v>
      </c>
      <c r="Q23" s="160"/>
      <c r="R23" s="160">
        <f t="shared" si="0"/>
        <v>20407</v>
      </c>
      <c r="S23" s="161">
        <f>IFERROR(VLOOKUP(G23,'附表8-合同明细采集底稿'!B:M,12,0),100%)</f>
        <v>0.331924265795271</v>
      </c>
      <c r="T23" s="160">
        <f t="shared" si="1"/>
        <v>6773.58</v>
      </c>
      <c r="U23" s="157" t="s">
        <v>2026</v>
      </c>
      <c r="V23" s="162" t="s">
        <v>309</v>
      </c>
      <c r="W23" s="163">
        <f>IF('附表1-面积统计表'!$D$29=0,"",IF(AND(V23="共同成本费用",Z23="总建筑面积法"),ROUND(T23/'附表1-面积统计表'!$D$29*'附表1-面积统计表'!$D$5,2),IF(AND(V23="共同成本费用",Z23="可售建筑面积法"),ROUND(T23/'附表1-面积统计表'!$F$29*'附表1-面积统计表'!$F$5,2),"请手工填写")))</f>
        <v>6377.27</v>
      </c>
      <c r="X23" s="163" t="str">
        <f>IF(SUM('附表1-面积统计表'!$D$6)=0,"",SUM(T23)-SUM(W23)-SUM(Y23))</f>
        <v/>
      </c>
      <c r="Y23" s="163">
        <f>IF(SUM('附表1-面积统计表'!$D$6)=0,SUM(T23)-SUM(W23),IF('附表1-面积统计表'!$D$29=0,"",IF(AND(V23="共同成本费用",Z23="总建筑面积法"),ROUND(T23/'附表1-面积统计表'!$D$29*'附表1-面积统计表'!$D$7,2),IF(AND(V23="共同成本费用",Z23="可售建筑面积法"),ROUND(T23/'附表1-面积统计表'!$F$29*'附表1-面积统计表'!$F$7,2),"请手工填写"))))</f>
        <v>396.309999999999</v>
      </c>
      <c r="Z23" s="164" t="s">
        <v>282</v>
      </c>
      <c r="AA23" s="157"/>
      <c r="AB23" s="165" t="s">
        <v>1986</v>
      </c>
      <c r="AC23" s="165"/>
    </row>
    <row r="24" s="127" customFormat="1" ht="27" hidden="1" customHeight="1" spans="1:29">
      <c r="A24" s="152">
        <v>18</v>
      </c>
      <c r="B24" s="153">
        <v>43490</v>
      </c>
      <c r="C24" s="154" t="s">
        <v>2027</v>
      </c>
      <c r="D24" s="155" t="s">
        <v>2003</v>
      </c>
      <c r="E24" s="156" t="s">
        <v>2004</v>
      </c>
      <c r="F24" s="157" t="s">
        <v>2005</v>
      </c>
      <c r="G24" s="158" t="s">
        <v>2006</v>
      </c>
      <c r="H24" s="157" t="str">
        <f>IF(G24="","",VLOOKUP(G24,'附表8-合同明细采集底稿'!B:I,2,0))</f>
        <v>规划设计合同书</v>
      </c>
      <c r="I24" s="121" t="str">
        <f>IF(G24="","",VLOOKUP(G24,'附表8-合同明细采集底稿'!B:I,3,0))</f>
        <v>其他合同</v>
      </c>
      <c r="J24" s="157" t="str">
        <f>IF(G24="","",VLOOKUP(G24,'附表8-合同明细采集底稿'!B:I,4,0))</f>
        <v>上海联创建筑设计有限公司新疆分公司</v>
      </c>
      <c r="K24" s="157" t="s">
        <v>2007</v>
      </c>
      <c r="L24" s="158" t="s">
        <v>2028</v>
      </c>
      <c r="M24" s="158" t="s">
        <v>2029</v>
      </c>
      <c r="N24" s="159">
        <v>377358.48</v>
      </c>
      <c r="O24" s="160">
        <v>400000</v>
      </c>
      <c r="P24" s="160">
        <v>377358.48</v>
      </c>
      <c r="Q24" s="160"/>
      <c r="R24" s="160">
        <f t="shared" si="0"/>
        <v>377358.48</v>
      </c>
      <c r="S24" s="161">
        <f>IFERROR(VLOOKUP(G24,'附表8-合同明细采集底稿'!B:M,12,0),100%)</f>
        <v>0.331924265795271</v>
      </c>
      <c r="T24" s="160">
        <f t="shared" si="1"/>
        <v>125254.44</v>
      </c>
      <c r="U24" s="157" t="s">
        <v>2009</v>
      </c>
      <c r="V24" s="162" t="s">
        <v>309</v>
      </c>
      <c r="W24" s="163">
        <f>IF('附表1-面积统计表'!$D$29=0,"",IF(AND(V24="共同成本费用",Z24="总建筑面积法"),ROUND(T24/'附表1-面积统计表'!$D$29*'附表1-面积统计表'!$D$5,2),IF(AND(V24="共同成本费用",Z24="可售建筑面积法"),ROUND(T24/'附表1-面积统计表'!$F$29*'附表1-面积统计表'!$F$5,2),"请手工填写")))</f>
        <v>117925.96</v>
      </c>
      <c r="X24" s="163" t="str">
        <f>IF(SUM('附表1-面积统计表'!$D$6)=0,"",SUM(T24)-SUM(W24)-SUM(Y24))</f>
        <v/>
      </c>
      <c r="Y24" s="163">
        <f>IF(SUM('附表1-面积统计表'!$D$6)=0,SUM(T24)-SUM(W24),IF('附表1-面积统计表'!$D$29=0,"",IF(AND(V24="共同成本费用",Z24="总建筑面积法"),ROUND(T24/'附表1-面积统计表'!$D$29*'附表1-面积统计表'!$D$7,2),IF(AND(V24="共同成本费用",Z24="可售建筑面积法"),ROUND(T24/'附表1-面积统计表'!$F$29*'附表1-面积统计表'!$F$7,2),"请手工填写"))))</f>
        <v>7328.48</v>
      </c>
      <c r="Z24" s="164" t="s">
        <v>282</v>
      </c>
      <c r="AA24" s="157"/>
      <c r="AB24" s="165" t="s">
        <v>1986</v>
      </c>
      <c r="AC24" s="165"/>
    </row>
    <row r="25" s="127" customFormat="1" ht="27" hidden="1" customHeight="1" spans="1:29">
      <c r="A25" s="152">
        <v>19</v>
      </c>
      <c r="B25" s="153">
        <v>43544</v>
      </c>
      <c r="C25" s="154" t="s">
        <v>2030</v>
      </c>
      <c r="D25" s="155" t="s">
        <v>2003</v>
      </c>
      <c r="E25" s="156" t="s">
        <v>2004</v>
      </c>
      <c r="F25" s="157" t="s">
        <v>2005</v>
      </c>
      <c r="G25" s="158" t="s">
        <v>2006</v>
      </c>
      <c r="H25" s="157" t="str">
        <f>IF(G25="","",VLOOKUP(G25,'附表8-合同明细采集底稿'!B:I,2,0))</f>
        <v>规划设计合同书</v>
      </c>
      <c r="I25" s="121" t="str">
        <f>IF(G25="","",VLOOKUP(G25,'附表8-合同明细采集底稿'!B:I,3,0))</f>
        <v>其他合同</v>
      </c>
      <c r="J25" s="157" t="str">
        <f>IF(G25="","",VLOOKUP(G25,'附表8-合同明细采集底稿'!B:I,4,0))</f>
        <v>上海联创建筑设计有限公司新疆分公司</v>
      </c>
      <c r="K25" s="157" t="s">
        <v>2007</v>
      </c>
      <c r="L25" s="158" t="s">
        <v>2024</v>
      </c>
      <c r="M25" s="158" t="s">
        <v>2031</v>
      </c>
      <c r="N25" s="159">
        <v>157831.87</v>
      </c>
      <c r="O25" s="160">
        <v>167301.79</v>
      </c>
      <c r="P25" s="160">
        <v>157831.87</v>
      </c>
      <c r="Q25" s="160"/>
      <c r="R25" s="160">
        <f t="shared" si="0"/>
        <v>157831.87</v>
      </c>
      <c r="S25" s="161">
        <f>IFERROR(VLOOKUP(G25,'附表8-合同明细采集底稿'!B:M,12,0),100%)</f>
        <v>0.331924265795271</v>
      </c>
      <c r="T25" s="160">
        <f t="shared" si="1"/>
        <v>52388.23</v>
      </c>
      <c r="U25" s="157" t="s">
        <v>2009</v>
      </c>
      <c r="V25" s="162" t="s">
        <v>309</v>
      </c>
      <c r="W25" s="163">
        <f>IF('附表1-面积统计表'!$D$29=0,"",IF(AND(V25="共同成本费用",Z25="总建筑面积法"),ROUND(T25/'附表1-面积统计表'!$D$29*'附表1-面积统计表'!$D$5,2),IF(AND(V25="共同成本费用",Z25="可售建筑面积法"),ROUND(T25/'附表1-面积统计表'!$F$29*'附表1-面积统计表'!$F$5,2),"请手工填写")))</f>
        <v>49323.06</v>
      </c>
      <c r="X25" s="163" t="str">
        <f>IF(SUM('附表1-面积统计表'!$D$6)=0,"",SUM(T25)-SUM(W25)-SUM(Y25))</f>
        <v/>
      </c>
      <c r="Y25" s="163">
        <f>IF(SUM('附表1-面积统计表'!$D$6)=0,SUM(T25)-SUM(W25),IF('附表1-面积统计表'!$D$29=0,"",IF(AND(V25="共同成本费用",Z25="总建筑面积法"),ROUND(T25/'附表1-面积统计表'!$D$29*'附表1-面积统计表'!$D$7,2),IF(AND(V25="共同成本费用",Z25="可售建筑面积法"),ROUND(T25/'附表1-面积统计表'!$F$29*'附表1-面积统计表'!$F$7,2),"请手工填写"))))</f>
        <v>3065.17000000001</v>
      </c>
      <c r="Z25" s="164" t="s">
        <v>282</v>
      </c>
      <c r="AA25" s="157"/>
      <c r="AB25" s="165" t="s">
        <v>1986</v>
      </c>
      <c r="AC25" s="165"/>
    </row>
    <row r="26" s="127" customFormat="1" ht="27" hidden="1" customHeight="1" spans="1:29">
      <c r="A26" s="152">
        <v>20</v>
      </c>
      <c r="B26" s="153">
        <v>43590</v>
      </c>
      <c r="C26" s="154" t="s">
        <v>2032</v>
      </c>
      <c r="D26" s="155" t="s">
        <v>2003</v>
      </c>
      <c r="E26" s="156" t="s">
        <v>2021</v>
      </c>
      <c r="F26" s="157" t="s">
        <v>2033</v>
      </c>
      <c r="G26" s="158"/>
      <c r="H26" s="157" t="str">
        <f>IF(G26="","",VLOOKUP(G26,'附表8-合同明细采集底稿'!B:I,2,0))</f>
        <v/>
      </c>
      <c r="I26" s="121" t="str">
        <f>IF(G26="","",VLOOKUP(G26,'附表8-合同明细采集底稿'!B:I,3,0))</f>
        <v/>
      </c>
      <c r="J26" s="166" t="s">
        <v>2034</v>
      </c>
      <c r="K26" s="157" t="s">
        <v>2007</v>
      </c>
      <c r="L26" s="158" t="s">
        <v>2024</v>
      </c>
      <c r="M26" s="581" t="s">
        <v>2035</v>
      </c>
      <c r="N26" s="159">
        <v>97087.38</v>
      </c>
      <c r="O26" s="160">
        <v>100000</v>
      </c>
      <c r="P26" s="160">
        <v>97087.38</v>
      </c>
      <c r="Q26" s="160"/>
      <c r="R26" s="160">
        <f t="shared" si="0"/>
        <v>97087.38</v>
      </c>
      <c r="S26" s="161">
        <v>0.331339775135047</v>
      </c>
      <c r="T26" s="160">
        <f t="shared" si="1"/>
        <v>32168.91</v>
      </c>
      <c r="U26" s="157"/>
      <c r="V26" s="162" t="s">
        <v>309</v>
      </c>
      <c r="W26" s="163">
        <f>IF('附表1-面积统计表'!$D$29=0,"",IF(AND(V26="共同成本费用",Z26="总建筑面积法"),ROUND(T26/'附表1-面积统计表'!$D$29*'附表1-面积统计表'!$D$5,2),IF(AND(V26="共同成本费用",Z26="可售建筑面积法"),ROUND(T26/'附表1-面积统计表'!$F$29*'附表1-面积统计表'!$F$5,2),"请手工填写")))</f>
        <v>30286.75</v>
      </c>
      <c r="X26" s="163" t="str">
        <f>IF(SUM('附表1-面积统计表'!$D$6)=0,"",SUM(T26)-SUM(W26)-SUM(Y26))</f>
        <v/>
      </c>
      <c r="Y26" s="163">
        <f>IF(SUM('附表1-面积统计表'!$D$6)=0,SUM(T26)-SUM(W26),IF('附表1-面积统计表'!$D$29=0,"",IF(AND(V26="共同成本费用",Z26="总建筑面积法"),ROUND(T26/'附表1-面积统计表'!$D$29*'附表1-面积统计表'!$D$7,2),IF(AND(V26="共同成本费用",Z26="可售建筑面积法"),ROUND(T26/'附表1-面积统计表'!$F$29*'附表1-面积统计表'!$F$7,2),"请手工填写"))))</f>
        <v>1882.16</v>
      </c>
      <c r="Z26" s="164" t="s">
        <v>282</v>
      </c>
      <c r="AA26" s="157"/>
      <c r="AB26" s="165" t="s">
        <v>1986</v>
      </c>
      <c r="AC26" s="165"/>
    </row>
    <row r="27" s="127" customFormat="1" ht="27" hidden="1" customHeight="1" spans="1:29">
      <c r="A27" s="152">
        <v>21</v>
      </c>
      <c r="B27" s="153">
        <v>43640</v>
      </c>
      <c r="C27" s="154" t="s">
        <v>2036</v>
      </c>
      <c r="D27" s="155" t="s">
        <v>2037</v>
      </c>
      <c r="E27" s="156" t="s">
        <v>2038</v>
      </c>
      <c r="F27" s="157" t="s">
        <v>2039</v>
      </c>
      <c r="G27" s="158" t="s">
        <v>2040</v>
      </c>
      <c r="H27" s="157" t="str">
        <f>IF(G27="","",VLOOKUP(G27,'附表8-合同明细采集底稿'!B:I,2,0))</f>
        <v>供水管道安装（自来水接口）</v>
      </c>
      <c r="I27" s="121" t="str">
        <f>IF(G27="","",VLOOKUP(G27,'附表8-合同明细采集底稿'!B:I,3,0))</f>
        <v>承揽合同</v>
      </c>
      <c r="J27" s="157" t="str">
        <f>IF(G27="","",VLOOKUP(G27,'附表8-合同明细采集底稿'!B:I,4,0))</f>
        <v>新疆昌源水务集团库尔勒银泉供水有限公司工程分公司</v>
      </c>
      <c r="K27" s="157" t="s">
        <v>2007</v>
      </c>
      <c r="L27" s="158" t="s">
        <v>2041</v>
      </c>
      <c r="M27" s="581" t="s">
        <v>2042</v>
      </c>
      <c r="N27" s="159">
        <v>4265.2</v>
      </c>
      <c r="O27" s="160">
        <v>4649.07</v>
      </c>
      <c r="P27" s="160">
        <v>4265.2</v>
      </c>
      <c r="Q27" s="160"/>
      <c r="R27" s="160">
        <f t="shared" si="0"/>
        <v>4265.2</v>
      </c>
      <c r="S27" s="161">
        <f>IFERROR(VLOOKUP(G27,'附表8-合同明细采集底稿'!B:M,12,0),100%)</f>
        <v>0.331924265795271</v>
      </c>
      <c r="T27" s="160">
        <f t="shared" si="1"/>
        <v>1415.72</v>
      </c>
      <c r="U27" s="157" t="s">
        <v>2009</v>
      </c>
      <c r="V27" s="162" t="s">
        <v>309</v>
      </c>
      <c r="W27" s="163">
        <f>IF('附表1-面积统计表'!$D$29=0,"",IF(AND(V27="共同成本费用",Z27="总建筑面积法"),ROUND(T27/'附表1-面积统计表'!$D$29*'附表1-面积统计表'!$D$5,2),IF(AND(V27="共同成本费用",Z27="可售建筑面积法"),ROUND(T27/'附表1-面积统计表'!$F$29*'附表1-面积统计表'!$F$5,2),"请手工填写")))</f>
        <v>1332.89</v>
      </c>
      <c r="X27" s="163" t="str">
        <f>IF(SUM('附表1-面积统计表'!$D$6)=0,"",SUM(T27)-SUM(W27)-SUM(Y27))</f>
        <v/>
      </c>
      <c r="Y27" s="163">
        <f>IF(SUM('附表1-面积统计表'!$D$6)=0,SUM(T27)-SUM(W27),IF('附表1-面积统计表'!$D$29=0,"",IF(AND(V27="共同成本费用",Z27="总建筑面积法"),ROUND(T27/'附表1-面积统计表'!$D$29*'附表1-面积统计表'!$D$7,2),IF(AND(V27="共同成本费用",Z27="可售建筑面积法"),ROUND(T27/'附表1-面积统计表'!$F$29*'附表1-面积统计表'!$F$7,2),"请手工填写"))))</f>
        <v>82.8299999999999</v>
      </c>
      <c r="Z27" s="164" t="s">
        <v>282</v>
      </c>
      <c r="AA27" s="157"/>
      <c r="AB27" s="165" t="s">
        <v>1986</v>
      </c>
      <c r="AC27" s="165"/>
    </row>
    <row r="28" s="127" customFormat="1" ht="27" hidden="1" customHeight="1" spans="1:29">
      <c r="A28" s="152">
        <v>22</v>
      </c>
      <c r="B28" s="153">
        <v>43648</v>
      </c>
      <c r="C28" s="154" t="s">
        <v>2015</v>
      </c>
      <c r="D28" s="155" t="s">
        <v>2037</v>
      </c>
      <c r="E28" s="156" t="s">
        <v>2043</v>
      </c>
      <c r="F28" s="157" t="s">
        <v>2044</v>
      </c>
      <c r="G28" s="158" t="s">
        <v>2045</v>
      </c>
      <c r="H28" s="157" t="str">
        <f>IF(G28="","",VLOOKUP(G28,'附表8-合同明细采集底稿'!B:I,2,0))</f>
        <v>沁春锦苑小区景观廊架工程</v>
      </c>
      <c r="I28" s="121" t="str">
        <f>IF(G28="","",VLOOKUP(G28,'附表8-合同明细采集底稿'!B:I,3,0))</f>
        <v>技术合同</v>
      </c>
      <c r="J28" s="157" t="str">
        <f>IF(G28="","",VLOOKUP(G28,'附表8-合同明细采集底稿'!B:I,4,0))</f>
        <v>库尔勒坚乐美建筑工程有限责任公司（郑长银）</v>
      </c>
      <c r="K28" s="157" t="s">
        <v>2007</v>
      </c>
      <c r="L28" s="158" t="s">
        <v>2024</v>
      </c>
      <c r="M28" s="581" t="s">
        <v>2046</v>
      </c>
      <c r="N28" s="159">
        <v>88495.58</v>
      </c>
      <c r="O28" s="160">
        <v>100000</v>
      </c>
      <c r="P28" s="160">
        <v>88495.58</v>
      </c>
      <c r="Q28" s="160"/>
      <c r="R28" s="160">
        <f t="shared" si="0"/>
        <v>88495.58</v>
      </c>
      <c r="S28" s="161">
        <f>IFERROR(VLOOKUP(G28,'附表8-合同明细采集底稿'!B:M,12,0),100%)</f>
        <v>0.331924265795271</v>
      </c>
      <c r="T28" s="160">
        <f t="shared" si="1"/>
        <v>29373.83</v>
      </c>
      <c r="U28" s="168" t="s">
        <v>2009</v>
      </c>
      <c r="V28" s="162" t="s">
        <v>309</v>
      </c>
      <c r="W28" s="163">
        <f>IF('附表1-面积统计表'!$D$29=0,"",IF(AND(V28="共同成本费用",Z28="总建筑面积法"),ROUND(T28/'附表1-面积统计表'!$D$29*'附表1-面积统计表'!$D$5,2),IF(AND(V28="共同成本费用",Z28="可售建筑面积法"),ROUND(T28/'附表1-面积统计表'!$F$29*'附表1-面积统计表'!$F$5,2),"请手工填写")))</f>
        <v>27655.2</v>
      </c>
      <c r="X28" s="163" t="str">
        <f>IF(SUM('附表1-面积统计表'!$D$6)=0,"",SUM(T28)-SUM(W28)-SUM(Y28))</f>
        <v/>
      </c>
      <c r="Y28" s="163">
        <f>IF(SUM('附表1-面积统计表'!$D$6)=0,SUM(T28)-SUM(W28),IF('附表1-面积统计表'!$D$29=0,"",IF(AND(V28="共同成本费用",Z28="总建筑面积法"),ROUND(T28/'附表1-面积统计表'!$D$29*'附表1-面积统计表'!$D$7,2),IF(AND(V28="共同成本费用",Z28="可售建筑面积法"),ROUND(T28/'附表1-面积统计表'!$F$29*'附表1-面积统计表'!$F$7,2),"请手工填写"))))</f>
        <v>1718.63</v>
      </c>
      <c r="Z28" s="164" t="s">
        <v>282</v>
      </c>
      <c r="AA28" s="157"/>
      <c r="AB28" s="165" t="s">
        <v>1986</v>
      </c>
      <c r="AC28" s="165"/>
    </row>
    <row r="29" s="127" customFormat="1" ht="27" hidden="1" customHeight="1" spans="1:29">
      <c r="A29" s="152">
        <v>23</v>
      </c>
      <c r="B29" s="153">
        <v>43668</v>
      </c>
      <c r="C29" s="154" t="s">
        <v>2047</v>
      </c>
      <c r="D29" s="155" t="s">
        <v>2037</v>
      </c>
      <c r="E29" s="156" t="s">
        <v>2043</v>
      </c>
      <c r="F29" s="157" t="s">
        <v>2048</v>
      </c>
      <c r="G29" s="158" t="s">
        <v>2049</v>
      </c>
      <c r="H29" s="157" t="str">
        <f>IF(G29="","",VLOOKUP(G29,'附表8-合同明细采集底稿'!B:I,2,0))</f>
        <v>（石材）材料购销合同</v>
      </c>
      <c r="I29" s="121" t="str">
        <f>IF(G29="","",VLOOKUP(G29,'附表8-合同明细采集底稿'!B:I,3,0))</f>
        <v>技术合同</v>
      </c>
      <c r="J29" s="157" t="str">
        <f>IF(G29="","",VLOOKUP(G29,'附表8-合同明细采集底稿'!B:I,4,0))</f>
        <v>托里县天和石业发展有限总公司</v>
      </c>
      <c r="K29" s="157" t="s">
        <v>2007</v>
      </c>
      <c r="L29" s="158" t="s">
        <v>2024</v>
      </c>
      <c r="M29" s="581" t="s">
        <v>2050</v>
      </c>
      <c r="N29" s="159">
        <v>192175.02</v>
      </c>
      <c r="O29" s="160">
        <v>197940.27</v>
      </c>
      <c r="P29" s="160">
        <v>192175.02</v>
      </c>
      <c r="Q29" s="160"/>
      <c r="R29" s="160">
        <f t="shared" si="0"/>
        <v>192175.02</v>
      </c>
      <c r="S29" s="161">
        <f>IFERROR(VLOOKUP(G29,'附表8-合同明细采集底稿'!B:M,12,0),100%)</f>
        <v>0.331924265795271</v>
      </c>
      <c r="T29" s="160">
        <f t="shared" si="1"/>
        <v>63787.55</v>
      </c>
      <c r="U29" s="157" t="s">
        <v>2009</v>
      </c>
      <c r="V29" s="162" t="s">
        <v>309</v>
      </c>
      <c r="W29" s="163">
        <f>IF('附表1-面积统计表'!$D$29=0,"",IF(AND(V29="共同成本费用",Z29="总建筑面积法"),ROUND(T29/'附表1-面积统计表'!$D$29*'附表1-面积统计表'!$D$5,2),IF(AND(V29="共同成本费用",Z29="可售建筑面积法"),ROUND(T29/'附表1-面积统计表'!$F$29*'附表1-面积统计表'!$F$5,2),"请手工填写")))</f>
        <v>60055.42</v>
      </c>
      <c r="X29" s="163" t="str">
        <f>IF(SUM('附表1-面积统计表'!$D$6)=0,"",SUM(T29)-SUM(W29)-SUM(Y29))</f>
        <v/>
      </c>
      <c r="Y29" s="163">
        <f>IF(SUM('附表1-面积统计表'!$D$6)=0,SUM(T29)-SUM(W29),IF('附表1-面积统计表'!$D$29=0,"",IF(AND(V29="共同成本费用",Z29="总建筑面积法"),ROUND(T29/'附表1-面积统计表'!$D$29*'附表1-面积统计表'!$D$7,2),IF(AND(V29="共同成本费用",Z29="可售建筑面积法"),ROUND(T29/'附表1-面积统计表'!$F$29*'附表1-面积统计表'!$F$7,2),"请手工填写"))))</f>
        <v>3732.13</v>
      </c>
      <c r="Z29" s="164" t="s">
        <v>282</v>
      </c>
      <c r="AA29" s="157"/>
      <c r="AB29" s="165" t="s">
        <v>1986</v>
      </c>
      <c r="AC29" s="165"/>
    </row>
    <row r="30" s="127" customFormat="1" ht="27" hidden="1" customHeight="1" spans="1:29">
      <c r="A30" s="152">
        <v>24</v>
      </c>
      <c r="B30" s="153">
        <v>43704</v>
      </c>
      <c r="C30" s="154" t="s">
        <v>2051</v>
      </c>
      <c r="D30" s="155" t="s">
        <v>2003</v>
      </c>
      <c r="E30" s="156" t="s">
        <v>2004</v>
      </c>
      <c r="F30" s="157" t="s">
        <v>2052</v>
      </c>
      <c r="G30" s="158" t="s">
        <v>2053</v>
      </c>
      <c r="H30" s="157" t="str">
        <f>IF(G30="","",VLOOKUP(G30,'附表8-合同明细采集底稿'!B:I,2,0))</f>
        <v>专业建设工程设计合同</v>
      </c>
      <c r="I30" s="121" t="str">
        <f>IF(G30="","",VLOOKUP(G30,'附表8-合同明细采集底稿'!B:I,3,0))</f>
        <v>技术合同</v>
      </c>
      <c r="J30" s="157" t="str">
        <f>IF(G30="","",VLOOKUP(G30,'附表8-合同明细采集底稿'!B:I,4,0))</f>
        <v>乌鲁木齐大漠林海绿化有限责任公司（蔚晓芳）</v>
      </c>
      <c r="K30" s="157" t="s">
        <v>2007</v>
      </c>
      <c r="L30" s="158" t="s">
        <v>2054</v>
      </c>
      <c r="M30" s="581" t="s">
        <v>2055</v>
      </c>
      <c r="N30" s="159">
        <v>33786.41</v>
      </c>
      <c r="O30" s="160">
        <v>34800</v>
      </c>
      <c r="P30" s="160">
        <v>33786.41</v>
      </c>
      <c r="Q30" s="160"/>
      <c r="R30" s="160">
        <f t="shared" si="0"/>
        <v>33786.41</v>
      </c>
      <c r="S30" s="161">
        <f>IFERROR(VLOOKUP(G30,'附表8-合同明细采集底稿'!B:M,12,0),100%)</f>
        <v>0.331924265795271</v>
      </c>
      <c r="T30" s="160">
        <f t="shared" si="1"/>
        <v>11214.53</v>
      </c>
      <c r="U30" s="157" t="s">
        <v>2009</v>
      </c>
      <c r="V30" s="162" t="s">
        <v>309</v>
      </c>
      <c r="W30" s="163">
        <f>IF('附表1-面积统计表'!$D$29=0,"",IF(AND(V30="共同成本费用",Z30="总建筑面积法"),ROUND(T30/'附表1-面积统计表'!$D$29*'附表1-面积统计表'!$D$5,2),IF(AND(V30="共同成本费用",Z30="可售建筑面积法"),ROUND(T30/'附表1-面积统计表'!$F$29*'附表1-面积统计表'!$F$5,2),"请手工填写")))</f>
        <v>10558.38</v>
      </c>
      <c r="X30" s="163" t="str">
        <f>IF(SUM('附表1-面积统计表'!$D$6)=0,"",SUM(T30)-SUM(W30)-SUM(Y30))</f>
        <v/>
      </c>
      <c r="Y30" s="163">
        <f>IF(SUM('附表1-面积统计表'!$D$6)=0,SUM(T30)-SUM(W30),IF('附表1-面积统计表'!$D$29=0,"",IF(AND(V30="共同成本费用",Z30="总建筑面积法"),ROUND(T30/'附表1-面积统计表'!$D$29*'附表1-面积统计表'!$D$7,2),IF(AND(V30="共同成本费用",Z30="可售建筑面积法"),ROUND(T30/'附表1-面积统计表'!$F$29*'附表1-面积统计表'!$F$7,2),"请手工填写"))))</f>
        <v>656.150000000001</v>
      </c>
      <c r="Z30" s="164" t="s">
        <v>282</v>
      </c>
      <c r="AA30" s="157"/>
      <c r="AB30" s="165" t="s">
        <v>1986</v>
      </c>
      <c r="AC30" s="165"/>
    </row>
    <row r="31" s="127" customFormat="1" ht="27" hidden="1" customHeight="1" spans="1:29">
      <c r="A31" s="152">
        <v>25</v>
      </c>
      <c r="B31" s="153">
        <v>43704</v>
      </c>
      <c r="C31" s="154" t="s">
        <v>2051</v>
      </c>
      <c r="D31" s="155" t="s">
        <v>2003</v>
      </c>
      <c r="E31" s="156" t="s">
        <v>2004</v>
      </c>
      <c r="F31" s="157" t="s">
        <v>2052</v>
      </c>
      <c r="G31" s="158" t="s">
        <v>2053</v>
      </c>
      <c r="H31" s="157" t="str">
        <f>IF(G31="","",VLOOKUP(G31,'附表8-合同明细采集底稿'!B:I,2,0))</f>
        <v>专业建设工程设计合同</v>
      </c>
      <c r="I31" s="121" t="str">
        <f>IF(G31="","",VLOOKUP(G31,'附表8-合同明细采集底稿'!B:I,3,0))</f>
        <v>技术合同</v>
      </c>
      <c r="J31" s="157" t="str">
        <f>IF(G31="","",VLOOKUP(G31,'附表8-合同明细采集底稿'!B:I,4,0))</f>
        <v>乌鲁木齐大漠林海绿化有限责任公司（蔚晓芳）</v>
      </c>
      <c r="K31" s="157" t="s">
        <v>2007</v>
      </c>
      <c r="L31" s="158" t="s">
        <v>2054</v>
      </c>
      <c r="M31" s="581" t="s">
        <v>2056</v>
      </c>
      <c r="N31" s="159">
        <v>65000</v>
      </c>
      <c r="O31" s="160">
        <v>66950</v>
      </c>
      <c r="P31" s="160">
        <v>65000</v>
      </c>
      <c r="Q31" s="160"/>
      <c r="R31" s="160">
        <f t="shared" si="0"/>
        <v>65000</v>
      </c>
      <c r="S31" s="161">
        <f>IFERROR(VLOOKUP(G31,'附表8-合同明细采集底稿'!B:M,12,0),100%)</f>
        <v>0.331924265795271</v>
      </c>
      <c r="T31" s="160">
        <f t="shared" si="1"/>
        <v>21575.08</v>
      </c>
      <c r="U31" s="157" t="s">
        <v>2009</v>
      </c>
      <c r="V31" s="162" t="s">
        <v>309</v>
      </c>
      <c r="W31" s="163">
        <f>IF('附表1-面积统计表'!$D$29=0,"",IF(AND(V31="共同成本费用",Z31="总建筑面积法"),ROUND(T31/'附表1-面积统计表'!$D$29*'附表1-面积统计表'!$D$5,2),IF(AND(V31="共同成本费用",Z31="可售建筑面积法"),ROUND(T31/'附表1-面积统计表'!$F$29*'附表1-面积统计表'!$F$5,2),"请手工填写")))</f>
        <v>20312.75</v>
      </c>
      <c r="X31" s="163" t="str">
        <f>IF(SUM('附表1-面积统计表'!$D$6)=0,"",SUM(T31)-SUM(W31)-SUM(Y31))</f>
        <v/>
      </c>
      <c r="Y31" s="163">
        <f>IF(SUM('附表1-面积统计表'!$D$6)=0,SUM(T31)-SUM(W31),IF('附表1-面积统计表'!$D$29=0,"",IF(AND(V31="共同成本费用",Z31="总建筑面积法"),ROUND(T31/'附表1-面积统计表'!$D$29*'附表1-面积统计表'!$D$7,2),IF(AND(V31="共同成本费用",Z31="可售建筑面积法"),ROUND(T31/'附表1-面积统计表'!$F$29*'附表1-面积统计表'!$F$7,2),"请手工填写"))))</f>
        <v>1262.33</v>
      </c>
      <c r="Z31" s="164" t="s">
        <v>282</v>
      </c>
      <c r="AA31" s="157"/>
      <c r="AB31" s="165" t="s">
        <v>1986</v>
      </c>
      <c r="AC31" s="165"/>
    </row>
    <row r="32" s="127" customFormat="1" ht="27" hidden="1" customHeight="1" spans="1:29">
      <c r="A32" s="152">
        <v>26</v>
      </c>
      <c r="B32" s="153">
        <v>43704</v>
      </c>
      <c r="C32" s="154" t="s">
        <v>2051</v>
      </c>
      <c r="D32" s="155" t="s">
        <v>2003</v>
      </c>
      <c r="E32" s="156" t="s">
        <v>2004</v>
      </c>
      <c r="F32" s="157" t="s">
        <v>2052</v>
      </c>
      <c r="G32" s="158" t="s">
        <v>2053</v>
      </c>
      <c r="H32" s="157" t="str">
        <f>IF(G32="","",VLOOKUP(G32,'附表8-合同明细采集底稿'!B:I,2,0))</f>
        <v>专业建设工程设计合同</v>
      </c>
      <c r="I32" s="121" t="str">
        <f>IF(G32="","",VLOOKUP(G32,'附表8-合同明细采集底稿'!B:I,3,0))</f>
        <v>技术合同</v>
      </c>
      <c r="J32" s="157" t="str">
        <f>IF(G32="","",VLOOKUP(G32,'附表8-合同明细采集底稿'!B:I,4,0))</f>
        <v>乌鲁木齐大漠林海绿化有限责任公司（蔚晓芳）</v>
      </c>
      <c r="K32" s="157" t="s">
        <v>2007</v>
      </c>
      <c r="L32" s="158" t="s">
        <v>2054</v>
      </c>
      <c r="M32" s="581" t="s">
        <v>2057</v>
      </c>
      <c r="N32" s="159">
        <v>97087.38</v>
      </c>
      <c r="O32" s="160">
        <v>100000</v>
      </c>
      <c r="P32" s="160">
        <v>97087.38</v>
      </c>
      <c r="Q32" s="160"/>
      <c r="R32" s="160">
        <f t="shared" si="0"/>
        <v>97087.38</v>
      </c>
      <c r="S32" s="161">
        <f>IFERROR(VLOOKUP(G32,'附表8-合同明细采集底稿'!B:M,12,0),100%)</f>
        <v>0.331924265795271</v>
      </c>
      <c r="T32" s="160">
        <f t="shared" si="1"/>
        <v>32225.66</v>
      </c>
      <c r="U32" s="157" t="s">
        <v>2009</v>
      </c>
      <c r="V32" s="162" t="s">
        <v>309</v>
      </c>
      <c r="W32" s="163">
        <f>IF('附表1-面积统计表'!$D$29=0,"",IF(AND(V32="共同成本费用",Z32="总建筑面积法"),ROUND(T32/'附表1-面积统计表'!$D$29*'附表1-面积统计表'!$D$5,2),IF(AND(V32="共同成本费用",Z32="可售建筑面积法"),ROUND(T32/'附表1-面积统计表'!$F$29*'附表1-面积统计表'!$F$5,2),"请手工填写")))</f>
        <v>30340.18</v>
      </c>
      <c r="X32" s="163" t="str">
        <f>IF(SUM('附表1-面积统计表'!$D$6)=0,"",SUM(T32)-SUM(W32)-SUM(Y32))</f>
        <v/>
      </c>
      <c r="Y32" s="163">
        <f>IF(SUM('附表1-面积统计表'!$D$6)=0,SUM(T32)-SUM(W32),IF('附表1-面积统计表'!$D$29=0,"",IF(AND(V32="共同成本费用",Z32="总建筑面积法"),ROUND(T32/'附表1-面积统计表'!$D$29*'附表1-面积统计表'!$D$7,2),IF(AND(V32="共同成本费用",Z32="可售建筑面积法"),ROUND(T32/'附表1-面积统计表'!$F$29*'附表1-面积统计表'!$F$7,2),"请手工填写"))))</f>
        <v>1885.48</v>
      </c>
      <c r="Z32" s="164" t="s">
        <v>282</v>
      </c>
      <c r="AA32" s="157"/>
      <c r="AB32" s="165" t="s">
        <v>1986</v>
      </c>
      <c r="AC32" s="165"/>
    </row>
    <row r="33" s="127" customFormat="1" ht="27" hidden="1" customHeight="1" spans="1:29">
      <c r="A33" s="152">
        <v>27</v>
      </c>
      <c r="B33" s="153">
        <v>43704</v>
      </c>
      <c r="C33" s="154" t="s">
        <v>2051</v>
      </c>
      <c r="D33" s="155" t="s">
        <v>2003</v>
      </c>
      <c r="E33" s="156" t="s">
        <v>2004</v>
      </c>
      <c r="F33" s="157" t="s">
        <v>2052</v>
      </c>
      <c r="G33" s="158" t="s">
        <v>2053</v>
      </c>
      <c r="H33" s="157" t="str">
        <f>IF(G33="","",VLOOKUP(G33,'附表8-合同明细采集底稿'!B:I,2,0))</f>
        <v>专业建设工程设计合同</v>
      </c>
      <c r="I33" s="121" t="str">
        <f>IF(G33="","",VLOOKUP(G33,'附表8-合同明细采集底稿'!B:I,3,0))</f>
        <v>技术合同</v>
      </c>
      <c r="J33" s="157" t="str">
        <f>IF(G33="","",VLOOKUP(G33,'附表8-合同明细采集底稿'!B:I,4,0))</f>
        <v>乌鲁木齐大漠林海绿化有限责任公司（蔚晓芳）</v>
      </c>
      <c r="K33" s="157" t="s">
        <v>2007</v>
      </c>
      <c r="L33" s="158" t="s">
        <v>2041</v>
      </c>
      <c r="M33" s="581" t="s">
        <v>2058</v>
      </c>
      <c r="N33" s="159">
        <v>97087.38</v>
      </c>
      <c r="O33" s="160">
        <v>100000</v>
      </c>
      <c r="P33" s="160">
        <v>97087.38</v>
      </c>
      <c r="Q33" s="160"/>
      <c r="R33" s="160">
        <f t="shared" si="0"/>
        <v>97087.38</v>
      </c>
      <c r="S33" s="161">
        <f>IFERROR(VLOOKUP(G33,'附表8-合同明细采集底稿'!B:M,12,0),100%)</f>
        <v>0.331924265795271</v>
      </c>
      <c r="T33" s="160">
        <f t="shared" si="1"/>
        <v>32225.66</v>
      </c>
      <c r="U33" s="157" t="s">
        <v>2009</v>
      </c>
      <c r="V33" s="162" t="s">
        <v>309</v>
      </c>
      <c r="W33" s="163">
        <f>IF('附表1-面积统计表'!$D$29=0,"",IF(AND(V33="共同成本费用",Z33="总建筑面积法"),ROUND(T33/'附表1-面积统计表'!$D$29*'附表1-面积统计表'!$D$5,2),IF(AND(V33="共同成本费用",Z33="可售建筑面积法"),ROUND(T33/'附表1-面积统计表'!$F$29*'附表1-面积统计表'!$F$5,2),"请手工填写")))</f>
        <v>30340.18</v>
      </c>
      <c r="X33" s="163" t="str">
        <f>IF(SUM('附表1-面积统计表'!$D$6)=0,"",SUM(T33)-SUM(W33)-SUM(Y33))</f>
        <v/>
      </c>
      <c r="Y33" s="163">
        <f>IF(SUM('附表1-面积统计表'!$D$6)=0,SUM(T33)-SUM(W33),IF('附表1-面积统计表'!$D$29=0,"",IF(AND(V33="共同成本费用",Z33="总建筑面积法"),ROUND(T33/'附表1-面积统计表'!$D$29*'附表1-面积统计表'!$D$7,2),IF(AND(V33="共同成本费用",Z33="可售建筑面积法"),ROUND(T33/'附表1-面积统计表'!$F$29*'附表1-面积统计表'!$F$7,2),"请手工填写"))))</f>
        <v>1885.48</v>
      </c>
      <c r="Z33" s="164" t="s">
        <v>282</v>
      </c>
      <c r="AA33" s="157"/>
      <c r="AB33" s="165" t="s">
        <v>1986</v>
      </c>
      <c r="AC33" s="165"/>
    </row>
    <row r="34" s="127" customFormat="1" ht="27" hidden="1" customHeight="1" spans="1:29">
      <c r="A34" s="152">
        <v>28</v>
      </c>
      <c r="B34" s="153">
        <v>43748</v>
      </c>
      <c r="C34" s="154" t="s">
        <v>2059</v>
      </c>
      <c r="D34" s="155" t="s">
        <v>2037</v>
      </c>
      <c r="E34" s="156" t="s">
        <v>2043</v>
      </c>
      <c r="F34" s="157" t="s">
        <v>2060</v>
      </c>
      <c r="G34" s="158" t="s">
        <v>2061</v>
      </c>
      <c r="H34" s="157" t="str">
        <f>IF(G34="","",VLOOKUP(G34,'附表8-合同明细采集底稿'!B:I,2,0))</f>
        <v>沁春锦苑小区景观轴亮化工程合同</v>
      </c>
      <c r="I34" s="121" t="str">
        <f>IF(G34="","",VLOOKUP(G34,'附表8-合同明细采集底稿'!B:I,3,0))</f>
        <v>建设工程合同</v>
      </c>
      <c r="J34" s="157" t="str">
        <f>IF(G34="","",VLOOKUP(G34,'附表8-合同明细采集底稿'!B:I,4,0))</f>
        <v>巴州青橄榄电子科技有限公司（党曌）</v>
      </c>
      <c r="K34" s="157" t="s">
        <v>2007</v>
      </c>
      <c r="L34" s="158">
        <v>6500192130</v>
      </c>
      <c r="M34" s="581" t="s">
        <v>2062</v>
      </c>
      <c r="N34" s="159">
        <v>34951.46</v>
      </c>
      <c r="O34" s="160">
        <v>36000</v>
      </c>
      <c r="P34" s="160">
        <v>34951.46</v>
      </c>
      <c r="Q34" s="160"/>
      <c r="R34" s="160">
        <f t="shared" si="0"/>
        <v>34951.46</v>
      </c>
      <c r="S34" s="161">
        <f>IFERROR(VLOOKUP(G34,'附表8-合同明细采集底稿'!B:M,12,0),100%)</f>
        <v>0.331924265795271</v>
      </c>
      <c r="T34" s="160">
        <f t="shared" si="1"/>
        <v>11601.24</v>
      </c>
      <c r="U34" s="157"/>
      <c r="V34" s="162" t="s">
        <v>309</v>
      </c>
      <c r="W34" s="163">
        <f>IF('附表1-面积统计表'!$D$29=0,"",IF(AND(V34="共同成本费用",Z34="总建筑面积法"),ROUND(T34/'附表1-面积统计表'!$D$29*'附表1-面积统计表'!$D$5,2),IF(AND(V34="共同成本费用",Z34="可售建筑面积法"),ROUND(T34/'附表1-面积统计表'!$F$29*'附表1-面积统计表'!$F$5,2),"请手工填写")))</f>
        <v>10922.47</v>
      </c>
      <c r="X34" s="163" t="str">
        <f>IF(SUM('附表1-面积统计表'!$D$6)=0,"",SUM(T34)-SUM(W34)-SUM(Y34))</f>
        <v/>
      </c>
      <c r="Y34" s="163">
        <f>IF(SUM('附表1-面积统计表'!$D$6)=0,SUM(T34)-SUM(W34),IF('附表1-面积统计表'!$D$29=0,"",IF(AND(V34="共同成本费用",Z34="总建筑面积法"),ROUND(T34/'附表1-面积统计表'!$D$29*'附表1-面积统计表'!$D$7,2),IF(AND(V34="共同成本费用",Z34="可售建筑面积法"),ROUND(T34/'附表1-面积统计表'!$F$29*'附表1-面积统计表'!$F$7,2),"请手工填写"))))</f>
        <v>678.77</v>
      </c>
      <c r="Z34" s="164" t="s">
        <v>282</v>
      </c>
      <c r="AA34" s="157"/>
      <c r="AB34" s="165" t="s">
        <v>1986</v>
      </c>
      <c r="AC34" s="165"/>
    </row>
    <row r="35" s="127" customFormat="1" ht="27" hidden="1" customHeight="1" spans="1:29">
      <c r="A35" s="152">
        <v>29</v>
      </c>
      <c r="B35" s="153">
        <v>43757</v>
      </c>
      <c r="C35" s="154" t="s">
        <v>2063</v>
      </c>
      <c r="D35" s="155" t="s">
        <v>2037</v>
      </c>
      <c r="E35" s="156" t="s">
        <v>2043</v>
      </c>
      <c r="F35" s="157" t="s">
        <v>2064</v>
      </c>
      <c r="G35" s="158" t="s">
        <v>2065</v>
      </c>
      <c r="H35" s="157" t="str">
        <f>IF(G35="","",VLOOKUP(G35,'附表8-合同明细采集底稿'!B:I,2,0))</f>
        <v>雕塑工程合同</v>
      </c>
      <c r="I35" s="121" t="str">
        <f>IF(G35="","",VLOOKUP(G35,'附表8-合同明细采集底稿'!B:I,3,0))</f>
        <v>建设工程合同</v>
      </c>
      <c r="J35" s="157" t="str">
        <f>IF(G35="","",VLOOKUP(G35,'附表8-合同明细采集底稿'!B:I,4,0))</f>
        <v>曲阳县石磊石材雕塑有限公司</v>
      </c>
      <c r="K35" s="157" t="s">
        <v>2007</v>
      </c>
      <c r="L35" s="167" t="s">
        <v>2066</v>
      </c>
      <c r="M35" s="167" t="s">
        <v>2067</v>
      </c>
      <c r="N35" s="159">
        <v>80421.24</v>
      </c>
      <c r="O35" s="160">
        <v>90876</v>
      </c>
      <c r="P35" s="160">
        <v>80421.24</v>
      </c>
      <c r="Q35" s="160"/>
      <c r="R35" s="160">
        <f t="shared" si="0"/>
        <v>80421.24</v>
      </c>
      <c r="S35" s="161">
        <f>IFERROR(VLOOKUP(G35,'附表8-合同明细采集底稿'!B:M,12,0),100%)</f>
        <v>0.331924265795271</v>
      </c>
      <c r="T35" s="160">
        <f t="shared" si="1"/>
        <v>26693.76</v>
      </c>
      <c r="U35" s="157" t="s">
        <v>2009</v>
      </c>
      <c r="V35" s="162" t="s">
        <v>309</v>
      </c>
      <c r="W35" s="163">
        <f>IF('附表1-面积统计表'!$D$29=0,"",IF(AND(V35="共同成本费用",Z35="总建筑面积法"),ROUND(T35/'附表1-面积统计表'!$D$29*'附表1-面积统计表'!$D$5,2),IF(AND(V35="共同成本费用",Z35="可售建筑面积法"),ROUND(T35/'附表1-面积统计表'!$F$29*'附表1-面积统计表'!$F$5,2),"请手工填写")))</f>
        <v>25131.94</v>
      </c>
      <c r="X35" s="163" t="str">
        <f>IF(SUM('附表1-面积统计表'!$D$6)=0,"",SUM(T35)-SUM(W35)-SUM(Y35))</f>
        <v/>
      </c>
      <c r="Y35" s="163">
        <f>IF(SUM('附表1-面积统计表'!$D$6)=0,SUM(T35)-SUM(W35),IF('附表1-面积统计表'!$D$29=0,"",IF(AND(V35="共同成本费用",Z35="总建筑面积法"),ROUND(T35/'附表1-面积统计表'!$D$29*'附表1-面积统计表'!$D$7,2),IF(AND(V35="共同成本费用",Z35="可售建筑面积法"),ROUND(T35/'附表1-面积统计表'!$F$29*'附表1-面积统计表'!$F$7,2),"请手工填写"))))</f>
        <v>1561.82</v>
      </c>
      <c r="Z35" s="164" t="s">
        <v>282</v>
      </c>
      <c r="AA35" s="157"/>
      <c r="AB35" s="165" t="s">
        <v>1986</v>
      </c>
      <c r="AC35" s="165"/>
    </row>
    <row r="36" s="127" customFormat="1" ht="27" hidden="1" customHeight="1" spans="1:29">
      <c r="A36" s="152">
        <v>30</v>
      </c>
      <c r="B36" s="153">
        <v>43757</v>
      </c>
      <c r="C36" s="154" t="s">
        <v>2063</v>
      </c>
      <c r="D36" s="155" t="s">
        <v>2037</v>
      </c>
      <c r="E36" s="156" t="s">
        <v>2043</v>
      </c>
      <c r="F36" s="157" t="s">
        <v>2064</v>
      </c>
      <c r="G36" s="158" t="s">
        <v>2065</v>
      </c>
      <c r="H36" s="157" t="str">
        <f>IF(G36="","",VLOOKUP(G36,'附表8-合同明细采集底稿'!B:I,2,0))</f>
        <v>雕塑工程合同</v>
      </c>
      <c r="I36" s="121" t="str">
        <f>IF(G36="","",VLOOKUP(G36,'附表8-合同明细采集底稿'!B:I,3,0))</f>
        <v>建设工程合同</v>
      </c>
      <c r="J36" s="157" t="str">
        <f>IF(G36="","",VLOOKUP(G36,'附表8-合同明细采集底稿'!B:I,4,0))</f>
        <v>曲阳县石磊石材雕塑有限公司</v>
      </c>
      <c r="K36" s="157" t="s">
        <v>2007</v>
      </c>
      <c r="L36" s="167" t="s">
        <v>2066</v>
      </c>
      <c r="M36" s="167" t="s">
        <v>2068</v>
      </c>
      <c r="N36" s="159">
        <v>80421.24</v>
      </c>
      <c r="O36" s="160">
        <v>90876</v>
      </c>
      <c r="P36" s="160">
        <v>80421.24</v>
      </c>
      <c r="Q36" s="160"/>
      <c r="R36" s="160">
        <f t="shared" si="0"/>
        <v>80421.24</v>
      </c>
      <c r="S36" s="161">
        <f>IFERROR(VLOOKUP(G36,'附表8-合同明细采集底稿'!B:M,12,0),100%)</f>
        <v>0.331924265795271</v>
      </c>
      <c r="T36" s="160">
        <f t="shared" si="1"/>
        <v>26693.76</v>
      </c>
      <c r="U36" s="157" t="s">
        <v>2009</v>
      </c>
      <c r="V36" s="162" t="s">
        <v>309</v>
      </c>
      <c r="W36" s="163">
        <f>IF('附表1-面积统计表'!$D$29=0,"",IF(AND(V36="共同成本费用",Z36="总建筑面积法"),ROUND(T36/'附表1-面积统计表'!$D$29*'附表1-面积统计表'!$D$5,2),IF(AND(V36="共同成本费用",Z36="可售建筑面积法"),ROUND(T36/'附表1-面积统计表'!$F$29*'附表1-面积统计表'!$F$5,2),"请手工填写")))</f>
        <v>25131.94</v>
      </c>
      <c r="X36" s="163" t="str">
        <f>IF(SUM('附表1-面积统计表'!$D$6)=0,"",SUM(T36)-SUM(W36)-SUM(Y36))</f>
        <v/>
      </c>
      <c r="Y36" s="163">
        <f>IF(SUM('附表1-面积统计表'!$D$6)=0,SUM(T36)-SUM(W36),IF('附表1-面积统计表'!$D$29=0,"",IF(AND(V36="共同成本费用",Z36="总建筑面积法"),ROUND(T36/'附表1-面积统计表'!$D$29*'附表1-面积统计表'!$D$7,2),IF(AND(V36="共同成本费用",Z36="可售建筑面积法"),ROUND(T36/'附表1-面积统计表'!$F$29*'附表1-面积统计表'!$F$7,2),"请手工填写"))))</f>
        <v>1561.82</v>
      </c>
      <c r="Z36" s="164" t="s">
        <v>282</v>
      </c>
      <c r="AA36" s="157"/>
      <c r="AB36" s="165" t="s">
        <v>1986</v>
      </c>
      <c r="AC36" s="165"/>
    </row>
    <row r="37" s="127" customFormat="1" ht="27" hidden="1" customHeight="1" spans="1:29">
      <c r="A37" s="152">
        <v>31</v>
      </c>
      <c r="B37" s="153">
        <v>43757</v>
      </c>
      <c r="C37" s="154" t="s">
        <v>2063</v>
      </c>
      <c r="D37" s="155" t="s">
        <v>2037</v>
      </c>
      <c r="E37" s="156" t="s">
        <v>2043</v>
      </c>
      <c r="F37" s="157" t="s">
        <v>2064</v>
      </c>
      <c r="G37" s="158" t="s">
        <v>2065</v>
      </c>
      <c r="H37" s="157" t="str">
        <f>IF(G37="","",VLOOKUP(G37,'附表8-合同明细采集底稿'!B:I,2,0))</f>
        <v>雕塑工程合同</v>
      </c>
      <c r="I37" s="121" t="str">
        <f>IF(G37="","",VLOOKUP(G37,'附表8-合同明细采集底稿'!B:I,3,0))</f>
        <v>建设工程合同</v>
      </c>
      <c r="J37" s="157" t="str">
        <f>IF(G37="","",VLOOKUP(G37,'附表8-合同明细采集底稿'!B:I,4,0))</f>
        <v>曲阳县石磊石材雕塑有限公司</v>
      </c>
      <c r="K37" s="157" t="s">
        <v>2007</v>
      </c>
      <c r="L37" s="167" t="s">
        <v>2066</v>
      </c>
      <c r="M37" s="167" t="s">
        <v>2069</v>
      </c>
      <c r="N37" s="159">
        <v>80421.24</v>
      </c>
      <c r="O37" s="160">
        <v>90876</v>
      </c>
      <c r="P37" s="160">
        <v>80421.24</v>
      </c>
      <c r="Q37" s="160">
        <v>18913.27</v>
      </c>
      <c r="R37" s="160">
        <f t="shared" si="0"/>
        <v>99334.51</v>
      </c>
      <c r="S37" s="161">
        <f>IFERROR(VLOOKUP(G37,'附表8-合同明细采集底稿'!B:M,12,0),100%)</f>
        <v>0.331924265795271</v>
      </c>
      <c r="T37" s="160">
        <f t="shared" si="1"/>
        <v>32971.53</v>
      </c>
      <c r="U37" s="157" t="s">
        <v>2009</v>
      </c>
      <c r="V37" s="162" t="s">
        <v>309</v>
      </c>
      <c r="W37" s="163">
        <f>IF('附表1-面积统计表'!$D$29=0,"",IF(AND(V37="共同成本费用",Z37="总建筑面积法"),ROUND(T37/'附表1-面积统计表'!$D$29*'附表1-面积统计表'!$D$5,2),IF(AND(V37="共同成本费用",Z37="可售建筑面积法"),ROUND(T37/'附表1-面积统计表'!$F$29*'附表1-面积统计表'!$F$5,2),"请手工填写")))</f>
        <v>31042.41</v>
      </c>
      <c r="X37" s="163" t="str">
        <f>IF(SUM('附表1-面积统计表'!$D$6)=0,"",SUM(T37)-SUM(W37)-SUM(Y37))</f>
        <v/>
      </c>
      <c r="Y37" s="163">
        <f>IF(SUM('附表1-面积统计表'!$D$6)=0,SUM(T37)-SUM(W37),IF('附表1-面积统计表'!$D$29=0,"",IF(AND(V37="共同成本费用",Z37="总建筑面积法"),ROUND(T37/'附表1-面积统计表'!$D$29*'附表1-面积统计表'!$D$7,2),IF(AND(V37="共同成本费用",Z37="可售建筑面积法"),ROUND(T37/'附表1-面积统计表'!$F$29*'附表1-面积统计表'!$F$7,2),"请手工填写"))))</f>
        <v>1929.12</v>
      </c>
      <c r="Z37" s="164" t="s">
        <v>282</v>
      </c>
      <c r="AA37" s="157"/>
      <c r="AB37" s="165" t="s">
        <v>1986</v>
      </c>
      <c r="AC37" s="165"/>
    </row>
    <row r="38" s="127" customFormat="1" ht="27" hidden="1" customHeight="1" spans="1:29">
      <c r="A38" s="152">
        <v>32</v>
      </c>
      <c r="B38" s="153">
        <v>43757</v>
      </c>
      <c r="C38" s="154" t="s">
        <v>2063</v>
      </c>
      <c r="D38" s="155" t="s">
        <v>2037</v>
      </c>
      <c r="E38" s="156" t="s">
        <v>2043</v>
      </c>
      <c r="F38" s="157" t="s">
        <v>2064</v>
      </c>
      <c r="G38" s="158" t="s">
        <v>2070</v>
      </c>
      <c r="H38" s="157" t="str">
        <f>IF(G38="","",VLOOKUP(G38,'附表8-合同明细采集底稿'!B:I,2,0))</f>
        <v>新增产品合同</v>
      </c>
      <c r="I38" s="121" t="str">
        <f>IF(G38="","",VLOOKUP(G38,'附表8-合同明细采集底稿'!B:I,3,0))</f>
        <v>产权转移书据</v>
      </c>
      <c r="J38" s="157" t="str">
        <f>IF(G38="","",VLOOKUP(G38,'附表8-合同明细采集底稿'!B:I,4,0))</f>
        <v>曲阳县石磊石材雕塑有限公司</v>
      </c>
      <c r="K38" s="157" t="s">
        <v>2007</v>
      </c>
      <c r="L38" s="167" t="s">
        <v>2066</v>
      </c>
      <c r="M38" s="167" t="s">
        <v>2071</v>
      </c>
      <c r="N38" s="159">
        <v>80421.24</v>
      </c>
      <c r="O38" s="160">
        <v>90876</v>
      </c>
      <c r="P38" s="160">
        <v>80421.24</v>
      </c>
      <c r="Q38" s="160">
        <v>-18913.2666371681</v>
      </c>
      <c r="R38" s="160">
        <f t="shared" si="0"/>
        <v>61507.9733628319</v>
      </c>
      <c r="S38" s="161">
        <f>IFERROR(VLOOKUP(G38,'附表8-合同明细采集底稿'!B:M,12,0),100%)</f>
        <v>0.331924265795271</v>
      </c>
      <c r="T38" s="160">
        <f t="shared" si="1"/>
        <v>20415.99</v>
      </c>
      <c r="U38" s="157" t="s">
        <v>2009</v>
      </c>
      <c r="V38" s="162" t="s">
        <v>309</v>
      </c>
      <c r="W38" s="163">
        <f>IF('附表1-面积统计表'!$D$29=0,"",IF(AND(V38="共同成本费用",Z38="总建筑面积法"),ROUND(T38/'附表1-面积统计表'!$D$29*'附表1-面积统计表'!$D$5,2),IF(AND(V38="共同成本费用",Z38="可售建筑面积法"),ROUND(T38/'附表1-面积统计表'!$F$29*'附表1-面积统计表'!$F$5,2),"请手工填写")))</f>
        <v>19221.48</v>
      </c>
      <c r="X38" s="163" t="str">
        <f>IF(SUM('附表1-面积统计表'!$D$6)=0,"",SUM(T38)-SUM(W38)-SUM(Y38))</f>
        <v/>
      </c>
      <c r="Y38" s="163">
        <f>IF(SUM('附表1-面积统计表'!$D$6)=0,SUM(T38)-SUM(W38),IF('附表1-面积统计表'!$D$29=0,"",IF(AND(V38="共同成本费用",Z38="总建筑面积法"),ROUND(T38/'附表1-面积统计表'!$D$29*'附表1-面积统计表'!$D$7,2),IF(AND(V38="共同成本费用",Z38="可售建筑面积法"),ROUND(T38/'附表1-面积统计表'!$F$29*'附表1-面积统计表'!$F$7,2),"请手工填写"))))</f>
        <v>1194.51</v>
      </c>
      <c r="Z38" s="164" t="s">
        <v>282</v>
      </c>
      <c r="AA38" s="157"/>
      <c r="AB38" s="165" t="s">
        <v>1986</v>
      </c>
      <c r="AC38" s="165"/>
    </row>
    <row r="39" s="127" customFormat="1" ht="27" hidden="1" customHeight="1" spans="1:29">
      <c r="A39" s="152">
        <v>33</v>
      </c>
      <c r="B39" s="153">
        <v>43757</v>
      </c>
      <c r="C39" s="154" t="s">
        <v>2063</v>
      </c>
      <c r="D39" s="155" t="s">
        <v>2037</v>
      </c>
      <c r="E39" s="156" t="s">
        <v>2043</v>
      </c>
      <c r="F39" s="157" t="s">
        <v>2064</v>
      </c>
      <c r="G39" s="158" t="s">
        <v>2070</v>
      </c>
      <c r="H39" s="157" t="str">
        <f>IF(G39="","",VLOOKUP(G39,'附表8-合同明细采集底稿'!B:I,2,0))</f>
        <v>新增产品合同</v>
      </c>
      <c r="I39" s="121" t="str">
        <f>IF(G39="","",VLOOKUP(G39,'附表8-合同明细采集底稿'!B:I,3,0))</f>
        <v>产权转移书据</v>
      </c>
      <c r="J39" s="157" t="str">
        <f>IF(G39="","",VLOOKUP(G39,'附表8-合同明细采集底稿'!B:I,4,0))</f>
        <v>曲阳县石磊石材雕塑有限公司</v>
      </c>
      <c r="K39" s="157" t="s">
        <v>2007</v>
      </c>
      <c r="L39" s="167" t="s">
        <v>2066</v>
      </c>
      <c r="M39" s="167" t="s">
        <v>2072</v>
      </c>
      <c r="N39" s="159">
        <v>80423.89</v>
      </c>
      <c r="O39" s="160">
        <v>90879</v>
      </c>
      <c r="P39" s="160">
        <v>80423.89</v>
      </c>
      <c r="Q39" s="160"/>
      <c r="R39" s="160">
        <f t="shared" si="0"/>
        <v>80423.89</v>
      </c>
      <c r="S39" s="161">
        <f>IFERROR(VLOOKUP(G39,'附表8-合同明细采集底稿'!B:M,12,0),100%)</f>
        <v>0.331924265795271</v>
      </c>
      <c r="T39" s="160">
        <f t="shared" si="1"/>
        <v>26694.64</v>
      </c>
      <c r="U39" s="157" t="s">
        <v>2009</v>
      </c>
      <c r="V39" s="162" t="s">
        <v>309</v>
      </c>
      <c r="W39" s="163">
        <f>IF('附表1-面积统计表'!$D$29=0,"",IF(AND(V39="共同成本费用",Z39="总建筑面积法"),ROUND(T39/'附表1-面积统计表'!$D$29*'附表1-面积统计表'!$D$5,2),IF(AND(V39="共同成本费用",Z39="可售建筑面积法"),ROUND(T39/'附表1-面积统计表'!$F$29*'附表1-面积统计表'!$F$5,2),"请手工填写")))</f>
        <v>25132.77</v>
      </c>
      <c r="X39" s="163" t="str">
        <f>IF(SUM('附表1-面积统计表'!$D$6)=0,"",SUM(T39)-SUM(W39)-SUM(Y39))</f>
        <v/>
      </c>
      <c r="Y39" s="163">
        <f>IF(SUM('附表1-面积统计表'!$D$6)=0,SUM(T39)-SUM(W39),IF('附表1-面积统计表'!$D$29=0,"",IF(AND(V39="共同成本费用",Z39="总建筑面积法"),ROUND(T39/'附表1-面积统计表'!$D$29*'附表1-面积统计表'!$D$7,2),IF(AND(V39="共同成本费用",Z39="可售建筑面积法"),ROUND(T39/'附表1-面积统计表'!$F$29*'附表1-面积统计表'!$F$7,2),"请手工填写"))))</f>
        <v>1561.87</v>
      </c>
      <c r="Z39" s="164" t="s">
        <v>282</v>
      </c>
      <c r="AA39" s="157"/>
      <c r="AB39" s="165" t="s">
        <v>1986</v>
      </c>
      <c r="AC39" s="165"/>
    </row>
    <row r="40" s="127" customFormat="1" ht="27" hidden="1" customHeight="1" spans="1:29">
      <c r="A40" s="152">
        <v>34</v>
      </c>
      <c r="B40" s="153">
        <v>43760</v>
      </c>
      <c r="C40" s="154" t="s">
        <v>2073</v>
      </c>
      <c r="D40" s="155" t="s">
        <v>2037</v>
      </c>
      <c r="E40" s="156" t="s">
        <v>2043</v>
      </c>
      <c r="F40" s="157" t="s">
        <v>2074</v>
      </c>
      <c r="G40" s="158"/>
      <c r="H40" s="157" t="str">
        <f>IF(G40="","",VLOOKUP(G40,'附表8-合同明细采集底稿'!B:I,2,0))</f>
        <v/>
      </c>
      <c r="I40" s="121" t="str">
        <f>IF(G40="","",VLOOKUP(G40,'附表8-合同明细采集底稿'!B:I,3,0))</f>
        <v/>
      </c>
      <c r="J40" s="169" t="s">
        <v>2075</v>
      </c>
      <c r="K40" s="157" t="s">
        <v>2007</v>
      </c>
      <c r="L40" s="158" t="s">
        <v>2054</v>
      </c>
      <c r="M40" s="581" t="s">
        <v>2076</v>
      </c>
      <c r="N40" s="159">
        <v>8038.83</v>
      </c>
      <c r="O40" s="160">
        <v>8280</v>
      </c>
      <c r="P40" s="160">
        <v>8038.83</v>
      </c>
      <c r="Q40" s="160"/>
      <c r="R40" s="160">
        <f t="shared" si="0"/>
        <v>8038.83</v>
      </c>
      <c r="S40" s="161">
        <v>0.331339775135047</v>
      </c>
      <c r="T40" s="160">
        <f t="shared" si="1"/>
        <v>2663.58</v>
      </c>
      <c r="U40" s="157"/>
      <c r="V40" s="162" t="s">
        <v>309</v>
      </c>
      <c r="W40" s="163">
        <f>IF('附表1-面积统计表'!$D$29=0,"",IF(AND(V40="共同成本费用",Z40="总建筑面积法"),ROUND(T40/'附表1-面积统计表'!$D$29*'附表1-面积统计表'!$D$5,2),IF(AND(V40="共同成本费用",Z40="可售建筑面积法"),ROUND(T40/'附表1-面积统计表'!$F$29*'附表1-面积统计表'!$F$5,2),"请手工填写")))</f>
        <v>2507.74</v>
      </c>
      <c r="X40" s="163" t="str">
        <f>IF(SUM('附表1-面积统计表'!$D$6)=0,"",SUM(T40)-SUM(W40)-SUM(Y40))</f>
        <v/>
      </c>
      <c r="Y40" s="163">
        <f>IF(SUM('附表1-面积统计表'!$D$6)=0,SUM(T40)-SUM(W40),IF('附表1-面积统计表'!$D$29=0,"",IF(AND(V40="共同成本费用",Z40="总建筑面积法"),ROUND(T40/'附表1-面积统计表'!$D$29*'附表1-面积统计表'!$D$7,2),IF(AND(V40="共同成本费用",Z40="可售建筑面积法"),ROUND(T40/'附表1-面积统计表'!$F$29*'附表1-面积统计表'!$F$7,2),"请手工填写"))))</f>
        <v>155.84</v>
      </c>
      <c r="Z40" s="164" t="s">
        <v>282</v>
      </c>
      <c r="AA40" s="157"/>
      <c r="AB40" s="165" t="s">
        <v>1986</v>
      </c>
      <c r="AC40" s="165"/>
    </row>
    <row r="41" s="127" customFormat="1" ht="27" hidden="1" customHeight="1" spans="1:29">
      <c r="A41" s="152">
        <v>35</v>
      </c>
      <c r="B41" s="153">
        <v>43762</v>
      </c>
      <c r="C41" s="154" t="s">
        <v>2051</v>
      </c>
      <c r="D41" s="155" t="s">
        <v>2037</v>
      </c>
      <c r="E41" s="156" t="s">
        <v>2077</v>
      </c>
      <c r="F41" s="157" t="s">
        <v>2078</v>
      </c>
      <c r="G41" s="158"/>
      <c r="H41" s="157" t="str">
        <f>IF(G41="","",VLOOKUP(G41,'附表8-合同明细采集底稿'!B:I,2,0))</f>
        <v/>
      </c>
      <c r="I41" s="121" t="str">
        <f>IF(G41="","",VLOOKUP(G41,'附表8-合同明细采集底稿'!B:I,3,0))</f>
        <v/>
      </c>
      <c r="J41" s="166" t="s">
        <v>2079</v>
      </c>
      <c r="K41" s="157" t="s">
        <v>2000</v>
      </c>
      <c r="L41" s="158" t="s">
        <v>2001</v>
      </c>
      <c r="M41" s="158">
        <v>37140894</v>
      </c>
      <c r="N41" s="159">
        <v>600</v>
      </c>
      <c r="O41" s="160">
        <v>600</v>
      </c>
      <c r="P41" s="160">
        <v>600</v>
      </c>
      <c r="Q41" s="160">
        <v>-600</v>
      </c>
      <c r="R41" s="160">
        <f t="shared" si="0"/>
        <v>0</v>
      </c>
      <c r="S41" s="161">
        <f>IFERROR(VLOOKUP(G41,'附表8-合同明细采集底稿'!B:M,12,0),100%)</f>
        <v>1</v>
      </c>
      <c r="T41" s="160">
        <f t="shared" si="1"/>
        <v>0</v>
      </c>
      <c r="U41" s="157"/>
      <c r="V41" s="162" t="s">
        <v>309</v>
      </c>
      <c r="W41" s="163">
        <f>IF('附表1-面积统计表'!$D$29=0,"",IF(AND(V41="共同成本费用",Z41="总建筑面积法"),ROUND(T41/'附表1-面积统计表'!$D$29*'附表1-面积统计表'!$D$5,2),IF(AND(V41="共同成本费用",Z41="可售建筑面积法"),ROUND(T41/'附表1-面积统计表'!$F$29*'附表1-面积统计表'!$F$5,2),"请手工填写")))</f>
        <v>0</v>
      </c>
      <c r="X41" s="163" t="str">
        <f>IF(SUM('附表1-面积统计表'!$D$6)=0,"",SUM(T41)-SUM(W41)-SUM(Y41))</f>
        <v/>
      </c>
      <c r="Y41" s="163">
        <f>IF(SUM('附表1-面积统计表'!$D$6)=0,SUM(T41)-SUM(W41),IF('附表1-面积统计表'!$D$29=0,"",IF(AND(V41="共同成本费用",Z41="总建筑面积法"),ROUND(T41/'附表1-面积统计表'!$D$29*'附表1-面积统计表'!$D$7,2),IF(AND(V41="共同成本费用",Z41="可售建筑面积法"),ROUND(T41/'附表1-面积统计表'!$F$29*'附表1-面积统计表'!$F$7,2),"请手工填写"))))</f>
        <v>0</v>
      </c>
      <c r="Z41" s="164" t="s">
        <v>282</v>
      </c>
      <c r="AA41" s="157"/>
      <c r="AB41" s="165" t="s">
        <v>1986</v>
      </c>
      <c r="AC41" s="165"/>
    </row>
    <row r="42" s="127" customFormat="1" ht="27" hidden="1" customHeight="1" spans="1:29">
      <c r="A42" s="152">
        <v>36</v>
      </c>
      <c r="B42" s="153">
        <v>43766</v>
      </c>
      <c r="C42" s="154" t="s">
        <v>2080</v>
      </c>
      <c r="D42" s="155" t="s">
        <v>2037</v>
      </c>
      <c r="E42" s="156" t="s">
        <v>2043</v>
      </c>
      <c r="F42" s="157" t="s">
        <v>2081</v>
      </c>
      <c r="G42" s="158"/>
      <c r="H42" s="157" t="str">
        <f>IF(G42="","",VLOOKUP(G42,'附表8-合同明细采集底稿'!B:I,2,0))</f>
        <v/>
      </c>
      <c r="I42" s="121" t="str">
        <f>IF(G42="","",VLOOKUP(G42,'附表8-合同明细采集底稿'!B:I,3,0))</f>
        <v/>
      </c>
      <c r="J42" s="166" t="s">
        <v>2082</v>
      </c>
      <c r="K42" s="157" t="s">
        <v>2000</v>
      </c>
      <c r="L42" s="158" t="s">
        <v>2001</v>
      </c>
      <c r="M42" s="158">
        <v>29976493</v>
      </c>
      <c r="N42" s="159">
        <v>8250</v>
      </c>
      <c r="O42" s="160">
        <v>8250</v>
      </c>
      <c r="P42" s="160">
        <v>8250</v>
      </c>
      <c r="Q42" s="160">
        <v>-8250</v>
      </c>
      <c r="R42" s="160">
        <f t="shared" si="0"/>
        <v>0</v>
      </c>
      <c r="S42" s="161">
        <f>IFERROR(VLOOKUP(G42,'附表8-合同明细采集底稿'!B:M,12,0),100%)</f>
        <v>1</v>
      </c>
      <c r="T42" s="160">
        <f t="shared" si="1"/>
        <v>0</v>
      </c>
      <c r="U42" s="157"/>
      <c r="V42" s="162" t="s">
        <v>309</v>
      </c>
      <c r="W42" s="163">
        <f>IF('附表1-面积统计表'!$D$29=0,"",IF(AND(V42="共同成本费用",Z42="总建筑面积法"),ROUND(T42/'附表1-面积统计表'!$D$29*'附表1-面积统计表'!$D$5,2),IF(AND(V42="共同成本费用",Z42="可售建筑面积法"),ROUND(T42/'附表1-面积统计表'!$F$29*'附表1-面积统计表'!$F$5,2),"请手工填写")))</f>
        <v>0</v>
      </c>
      <c r="X42" s="163" t="str">
        <f>IF(SUM('附表1-面积统计表'!$D$6)=0,"",SUM(T42)-SUM(W42)-SUM(Y42))</f>
        <v/>
      </c>
      <c r="Y42" s="163">
        <f>IF(SUM('附表1-面积统计表'!$D$6)=0,SUM(T42)-SUM(W42),IF('附表1-面积统计表'!$D$29=0,"",IF(AND(V42="共同成本费用",Z42="总建筑面积法"),ROUND(T42/'附表1-面积统计表'!$D$29*'附表1-面积统计表'!$D$7,2),IF(AND(V42="共同成本费用",Z42="可售建筑面积法"),ROUND(T42/'附表1-面积统计表'!$F$29*'附表1-面积统计表'!$F$7,2),"请手工填写"))))</f>
        <v>0</v>
      </c>
      <c r="Z42" s="164" t="s">
        <v>282</v>
      </c>
      <c r="AA42" s="157"/>
      <c r="AB42" s="165" t="s">
        <v>1986</v>
      </c>
      <c r="AC42" s="165"/>
    </row>
    <row r="43" s="127" customFormat="1" ht="27" hidden="1" customHeight="1" spans="1:29">
      <c r="A43" s="152">
        <v>37</v>
      </c>
      <c r="B43" s="153">
        <v>43766</v>
      </c>
      <c r="C43" s="154" t="s">
        <v>2080</v>
      </c>
      <c r="D43" s="155" t="s">
        <v>2037</v>
      </c>
      <c r="E43" s="156" t="s">
        <v>2043</v>
      </c>
      <c r="F43" s="157" t="s">
        <v>2081</v>
      </c>
      <c r="G43" s="158"/>
      <c r="H43" s="157" t="str">
        <f>IF(G43="","",VLOOKUP(G43,'附表8-合同明细采集底稿'!B:I,2,0))</f>
        <v/>
      </c>
      <c r="I43" s="121" t="str">
        <f>IF(G43="","",VLOOKUP(G43,'附表8-合同明细采集底稿'!B:I,3,0))</f>
        <v/>
      </c>
      <c r="J43" s="166" t="s">
        <v>2082</v>
      </c>
      <c r="K43" s="157" t="s">
        <v>2000</v>
      </c>
      <c r="L43" s="158" t="s">
        <v>2001</v>
      </c>
      <c r="M43" s="158">
        <v>29976494</v>
      </c>
      <c r="N43" s="159">
        <v>3400</v>
      </c>
      <c r="O43" s="160">
        <v>3400</v>
      </c>
      <c r="P43" s="160">
        <v>3400</v>
      </c>
      <c r="Q43" s="160">
        <v>-3400</v>
      </c>
      <c r="R43" s="160">
        <f t="shared" si="0"/>
        <v>0</v>
      </c>
      <c r="S43" s="161">
        <f>IFERROR(VLOOKUP(G43,'附表8-合同明细采集底稿'!B:M,12,0),100%)</f>
        <v>1</v>
      </c>
      <c r="T43" s="160">
        <f t="shared" si="1"/>
        <v>0</v>
      </c>
      <c r="U43" s="157"/>
      <c r="V43" s="162" t="s">
        <v>309</v>
      </c>
      <c r="W43" s="163">
        <f>IF('附表1-面积统计表'!$D$29=0,"",IF(AND(V43="共同成本费用",Z43="总建筑面积法"),ROUND(T43/'附表1-面积统计表'!$D$29*'附表1-面积统计表'!$D$5,2),IF(AND(V43="共同成本费用",Z43="可售建筑面积法"),ROUND(T43/'附表1-面积统计表'!$F$29*'附表1-面积统计表'!$F$5,2),"请手工填写")))</f>
        <v>0</v>
      </c>
      <c r="X43" s="163" t="str">
        <f>IF(SUM('附表1-面积统计表'!$D$6)=0,"",SUM(T43)-SUM(W43)-SUM(Y43))</f>
        <v/>
      </c>
      <c r="Y43" s="163">
        <f>IF(SUM('附表1-面积统计表'!$D$6)=0,SUM(T43)-SUM(W43),IF('附表1-面积统计表'!$D$29=0,"",IF(AND(V43="共同成本费用",Z43="总建筑面积法"),ROUND(T43/'附表1-面积统计表'!$D$29*'附表1-面积统计表'!$D$7,2),IF(AND(V43="共同成本费用",Z43="可售建筑面积法"),ROUND(T43/'附表1-面积统计表'!$F$29*'附表1-面积统计表'!$F$7,2),"请手工填写"))))</f>
        <v>0</v>
      </c>
      <c r="Z43" s="164" t="s">
        <v>282</v>
      </c>
      <c r="AA43" s="157"/>
      <c r="AB43" s="165" t="s">
        <v>1986</v>
      </c>
      <c r="AC43" s="165"/>
    </row>
    <row r="44" s="127" customFormat="1" ht="27" hidden="1" customHeight="1" spans="1:29">
      <c r="A44" s="152">
        <v>38</v>
      </c>
      <c r="B44" s="153">
        <v>43776</v>
      </c>
      <c r="C44" s="154" t="s">
        <v>2083</v>
      </c>
      <c r="D44" s="155" t="s">
        <v>2037</v>
      </c>
      <c r="E44" s="156" t="s">
        <v>2043</v>
      </c>
      <c r="F44" s="157" t="s">
        <v>2084</v>
      </c>
      <c r="G44" s="158" t="s">
        <v>2045</v>
      </c>
      <c r="H44" s="157" t="str">
        <f>IF(G44="","",VLOOKUP(G44,'附表8-合同明细采集底稿'!B:I,2,0))</f>
        <v>沁春锦苑小区景观廊架工程</v>
      </c>
      <c r="I44" s="121" t="str">
        <f>IF(G44="","",VLOOKUP(G44,'附表8-合同明细采集底稿'!B:I,3,0))</f>
        <v>技术合同</v>
      </c>
      <c r="J44" s="157" t="str">
        <f>IF(G44="","",VLOOKUP(G44,'附表8-合同明细采集底稿'!B:I,4,0))</f>
        <v>库尔勒坚乐美建筑工程有限责任公司（郑长银）</v>
      </c>
      <c r="K44" s="157" t="s">
        <v>2007</v>
      </c>
      <c r="L44" s="158">
        <v>6500191130</v>
      </c>
      <c r="M44" s="581" t="s">
        <v>2085</v>
      </c>
      <c r="N44" s="159">
        <v>88495.58</v>
      </c>
      <c r="O44" s="160">
        <v>100000</v>
      </c>
      <c r="P44" s="160">
        <v>88495.58</v>
      </c>
      <c r="Q44" s="160"/>
      <c r="R44" s="160">
        <f t="shared" si="0"/>
        <v>88495.58</v>
      </c>
      <c r="S44" s="161">
        <f>IFERROR(VLOOKUP(G44,'附表8-合同明细采集底稿'!B:M,12,0),100%)</f>
        <v>0.331924265795271</v>
      </c>
      <c r="T44" s="160">
        <f t="shared" si="1"/>
        <v>29373.83</v>
      </c>
      <c r="U44" s="168" t="s">
        <v>2009</v>
      </c>
      <c r="V44" s="162" t="s">
        <v>309</v>
      </c>
      <c r="W44" s="163">
        <f>IF('附表1-面积统计表'!$D$29=0,"",IF(AND(V44="共同成本费用",Z44="总建筑面积法"),ROUND(T44/'附表1-面积统计表'!$D$29*'附表1-面积统计表'!$D$5,2),IF(AND(V44="共同成本费用",Z44="可售建筑面积法"),ROUND(T44/'附表1-面积统计表'!$F$29*'附表1-面积统计表'!$F$5,2),"请手工填写")))</f>
        <v>27655.2</v>
      </c>
      <c r="X44" s="163" t="str">
        <f>IF(SUM('附表1-面积统计表'!$D$6)=0,"",SUM(T44)-SUM(W44)-SUM(Y44))</f>
        <v/>
      </c>
      <c r="Y44" s="163">
        <f>IF(SUM('附表1-面积统计表'!$D$6)=0,SUM(T44)-SUM(W44),IF('附表1-面积统计表'!$D$29=0,"",IF(AND(V44="共同成本费用",Z44="总建筑面积法"),ROUND(T44/'附表1-面积统计表'!$D$29*'附表1-面积统计表'!$D$7,2),IF(AND(V44="共同成本费用",Z44="可售建筑面积法"),ROUND(T44/'附表1-面积统计表'!$F$29*'附表1-面积统计表'!$F$7,2),"请手工填写"))))</f>
        <v>1718.63</v>
      </c>
      <c r="Z44" s="164" t="s">
        <v>282</v>
      </c>
      <c r="AA44" s="157"/>
      <c r="AB44" s="165" t="s">
        <v>1986</v>
      </c>
      <c r="AC44" s="165"/>
    </row>
    <row r="45" s="127" customFormat="1" ht="27" hidden="1" customHeight="1" spans="1:29">
      <c r="A45" s="152">
        <v>39</v>
      </c>
      <c r="B45" s="153">
        <v>43777</v>
      </c>
      <c r="C45" s="154" t="s">
        <v>2086</v>
      </c>
      <c r="D45" s="155" t="s">
        <v>2037</v>
      </c>
      <c r="E45" s="156" t="s">
        <v>2043</v>
      </c>
      <c r="F45" s="157" t="s">
        <v>2087</v>
      </c>
      <c r="G45" s="158"/>
      <c r="H45" s="157" t="str">
        <f>IF(G45="","",VLOOKUP(G45,'附表8-合同明细采集底稿'!B:I,2,0))</f>
        <v/>
      </c>
      <c r="I45" s="121" t="str">
        <f>IF(G45="","",VLOOKUP(G45,'附表8-合同明细采集底稿'!B:I,3,0))</f>
        <v/>
      </c>
      <c r="J45" s="166" t="s">
        <v>2088</v>
      </c>
      <c r="K45" s="157" t="s">
        <v>2000</v>
      </c>
      <c r="L45" s="158" t="s">
        <v>2001</v>
      </c>
      <c r="M45" s="581" t="s">
        <v>2089</v>
      </c>
      <c r="N45" s="159">
        <v>50225.35</v>
      </c>
      <c r="O45" s="160">
        <v>50225.35</v>
      </c>
      <c r="P45" s="160">
        <v>50225.35</v>
      </c>
      <c r="Q45" s="160"/>
      <c r="R45" s="160">
        <f t="shared" si="0"/>
        <v>50225.35</v>
      </c>
      <c r="S45" s="161">
        <v>0.331339775135047</v>
      </c>
      <c r="T45" s="160">
        <f t="shared" si="1"/>
        <v>16641.66</v>
      </c>
      <c r="U45" s="157"/>
      <c r="V45" s="162" t="s">
        <v>309</v>
      </c>
      <c r="W45" s="163">
        <f>IF('附表1-面积统计表'!$D$29=0,"",IF(AND(V45="共同成本费用",Z45="总建筑面积法"),ROUND(T45/'附表1-面积统计表'!$D$29*'附表1-面积统计表'!$D$5,2),IF(AND(V45="共同成本费用",Z45="可售建筑面积法"),ROUND(T45/'附表1-面积统计表'!$F$29*'附表1-面积统计表'!$F$5,2),"请手工填写")))</f>
        <v>15667.98</v>
      </c>
      <c r="X45" s="163" t="str">
        <f>IF(SUM('附表1-面积统计表'!$D$6)=0,"",SUM(T45)-SUM(W45)-SUM(Y45))</f>
        <v/>
      </c>
      <c r="Y45" s="163">
        <f>IF(SUM('附表1-面积统计表'!$D$6)=0,SUM(T45)-SUM(W45),IF('附表1-面积统计表'!$D$29=0,"",IF(AND(V45="共同成本费用",Z45="总建筑面积法"),ROUND(T45/'附表1-面积统计表'!$D$29*'附表1-面积统计表'!$D$7,2),IF(AND(V45="共同成本费用",Z45="可售建筑面积法"),ROUND(T45/'附表1-面积统计表'!$F$29*'附表1-面积统计表'!$F$7,2),"请手工填写"))))</f>
        <v>973.68</v>
      </c>
      <c r="Z45" s="164" t="s">
        <v>282</v>
      </c>
      <c r="AA45" s="157"/>
      <c r="AB45" s="165" t="s">
        <v>1986</v>
      </c>
      <c r="AC45" s="165"/>
    </row>
    <row r="46" s="127" customFormat="1" ht="27" hidden="1" customHeight="1" spans="1:29">
      <c r="A46" s="152">
        <v>40</v>
      </c>
      <c r="B46" s="153">
        <v>43777</v>
      </c>
      <c r="C46" s="154" t="s">
        <v>2090</v>
      </c>
      <c r="D46" s="155" t="s">
        <v>2037</v>
      </c>
      <c r="E46" s="156" t="s">
        <v>2043</v>
      </c>
      <c r="F46" s="157" t="s">
        <v>2091</v>
      </c>
      <c r="G46" s="158"/>
      <c r="H46" s="157" t="str">
        <f>IF(G46="","",VLOOKUP(G46,'附表8-合同明细采集底稿'!B:I,2,0))</f>
        <v/>
      </c>
      <c r="I46" s="121" t="str">
        <f>IF(G46="","",VLOOKUP(G46,'附表8-合同明细采集底稿'!B:I,3,0))</f>
        <v/>
      </c>
      <c r="J46" s="169" t="s">
        <v>2092</v>
      </c>
      <c r="K46" s="157" t="s">
        <v>2000</v>
      </c>
      <c r="L46" s="158" t="s">
        <v>2001</v>
      </c>
      <c r="M46" s="158">
        <v>27342038</v>
      </c>
      <c r="N46" s="159">
        <v>6615</v>
      </c>
      <c r="O46" s="160">
        <v>6615</v>
      </c>
      <c r="P46" s="160">
        <v>6615</v>
      </c>
      <c r="Q46" s="160"/>
      <c r="R46" s="160">
        <f t="shared" si="0"/>
        <v>6615</v>
      </c>
      <c r="S46" s="161">
        <v>0.331339775135047</v>
      </c>
      <c r="T46" s="160">
        <f t="shared" si="1"/>
        <v>2191.81</v>
      </c>
      <c r="U46" s="157"/>
      <c r="V46" s="162" t="s">
        <v>309</v>
      </c>
      <c r="W46" s="163">
        <f>IF('附表1-面积统计表'!$D$29=0,"",IF(AND(V46="共同成本费用",Z46="总建筑面积法"),ROUND(T46/'附表1-面积统计表'!$D$29*'附表1-面积统计表'!$D$5,2),IF(AND(V46="共同成本费用",Z46="可售建筑面积法"),ROUND(T46/'附表1-面积统计表'!$F$29*'附表1-面积统计表'!$F$5,2),"请手工填写")))</f>
        <v>2063.57</v>
      </c>
      <c r="X46" s="163" t="str">
        <f>IF(SUM('附表1-面积统计表'!$D$6)=0,"",SUM(T46)-SUM(W46)-SUM(Y46))</f>
        <v/>
      </c>
      <c r="Y46" s="163">
        <f>IF(SUM('附表1-面积统计表'!$D$6)=0,SUM(T46)-SUM(W46),IF('附表1-面积统计表'!$D$29=0,"",IF(AND(V46="共同成本费用",Z46="总建筑面积法"),ROUND(T46/'附表1-面积统计表'!$D$29*'附表1-面积统计表'!$D$7,2),IF(AND(V46="共同成本费用",Z46="可售建筑面积法"),ROUND(T46/'附表1-面积统计表'!$F$29*'附表1-面积统计表'!$F$7,2),"请手工填写"))))</f>
        <v>128.24</v>
      </c>
      <c r="Z46" s="164" t="s">
        <v>282</v>
      </c>
      <c r="AA46" s="157"/>
      <c r="AB46" s="165" t="s">
        <v>1986</v>
      </c>
      <c r="AC46" s="165"/>
    </row>
    <row r="47" s="127" customFormat="1" ht="27" hidden="1" customHeight="1" spans="1:29">
      <c r="A47" s="152">
        <v>41</v>
      </c>
      <c r="B47" s="153">
        <v>43777</v>
      </c>
      <c r="C47" s="154" t="s">
        <v>1980</v>
      </c>
      <c r="D47" s="155" t="s">
        <v>2037</v>
      </c>
      <c r="E47" s="156" t="s">
        <v>2093</v>
      </c>
      <c r="F47" s="157" t="s">
        <v>2094</v>
      </c>
      <c r="G47" s="158" t="s">
        <v>2061</v>
      </c>
      <c r="H47" s="157" t="str">
        <f>IF(G47="","",VLOOKUP(G47,'附表8-合同明细采集底稿'!B:I,2,0))</f>
        <v>沁春锦苑小区景观轴亮化工程合同</v>
      </c>
      <c r="I47" s="121" t="str">
        <f>IF(G47="","",VLOOKUP(G47,'附表8-合同明细采集底稿'!B:I,3,0))</f>
        <v>建设工程合同</v>
      </c>
      <c r="J47" s="157" t="str">
        <f>IF(G47="","",VLOOKUP(G47,'附表8-合同明细采集底稿'!B:I,4,0))</f>
        <v>巴州青橄榄电子科技有限公司（党曌）</v>
      </c>
      <c r="K47" s="157" t="s">
        <v>2000</v>
      </c>
      <c r="L47" s="158" t="s">
        <v>2001</v>
      </c>
      <c r="M47" s="158" t="s">
        <v>2095</v>
      </c>
      <c r="N47" s="159">
        <v>17000</v>
      </c>
      <c r="O47" s="160">
        <v>17000</v>
      </c>
      <c r="P47" s="160">
        <v>17000</v>
      </c>
      <c r="Q47" s="160">
        <f>-P47</f>
        <v>-17000</v>
      </c>
      <c r="R47" s="160">
        <f t="shared" si="0"/>
        <v>0</v>
      </c>
      <c r="S47" s="161">
        <f>IFERROR(VLOOKUP(G47,'附表8-合同明细采集底稿'!B:M,12,0),100%)</f>
        <v>0.331924265795271</v>
      </c>
      <c r="T47" s="160">
        <f t="shared" si="1"/>
        <v>0</v>
      </c>
      <c r="U47" s="157"/>
      <c r="V47" s="162" t="s">
        <v>309</v>
      </c>
      <c r="W47" s="163">
        <f>IF('附表1-面积统计表'!$D$29=0,"",IF(AND(V47="共同成本费用",Z47="总建筑面积法"),ROUND(T47/'附表1-面积统计表'!$D$29*'附表1-面积统计表'!$D$5,2),IF(AND(V47="共同成本费用",Z47="可售建筑面积法"),ROUND(T47/'附表1-面积统计表'!$F$29*'附表1-面积统计表'!$F$5,2),"请手工填写")))</f>
        <v>0</v>
      </c>
      <c r="X47" s="163" t="str">
        <f>IF(SUM('附表1-面积统计表'!$D$6)=0,"",SUM(T47)-SUM(W47)-SUM(Y47))</f>
        <v/>
      </c>
      <c r="Y47" s="163">
        <f>IF(SUM('附表1-面积统计表'!$D$6)=0,SUM(T47)-SUM(W47),IF('附表1-面积统计表'!$D$29=0,"",IF(AND(V47="共同成本费用",Z47="总建筑面积法"),ROUND(T47/'附表1-面积统计表'!$D$29*'附表1-面积统计表'!$D$7,2),IF(AND(V47="共同成本费用",Z47="可售建筑面积法"),ROUND(T47/'附表1-面积统计表'!$F$29*'附表1-面积统计表'!$F$7,2),"请手工填写"))))</f>
        <v>0</v>
      </c>
      <c r="Z47" s="164" t="s">
        <v>282</v>
      </c>
      <c r="AA47" s="157"/>
      <c r="AB47" s="165" t="s">
        <v>1986</v>
      </c>
      <c r="AC47" s="165"/>
    </row>
    <row r="48" s="127" customFormat="1" ht="27" hidden="1" customHeight="1" spans="1:29">
      <c r="A48" s="152">
        <v>42</v>
      </c>
      <c r="B48" s="153">
        <v>43781</v>
      </c>
      <c r="C48" s="154" t="s">
        <v>2096</v>
      </c>
      <c r="D48" s="155" t="s">
        <v>2037</v>
      </c>
      <c r="E48" s="156" t="s">
        <v>2043</v>
      </c>
      <c r="F48" s="157" t="s">
        <v>2048</v>
      </c>
      <c r="G48" s="158" t="s">
        <v>2070</v>
      </c>
      <c r="H48" s="157" t="str">
        <f>IF(G48="","",VLOOKUP(G48,'附表8-合同明细采集底稿'!B:I,2,0))</f>
        <v>新增产品合同</v>
      </c>
      <c r="I48" s="121" t="str">
        <f>IF(G48="","",VLOOKUP(G48,'附表8-合同明细采集底稿'!B:I,3,0))</f>
        <v>产权转移书据</v>
      </c>
      <c r="J48" s="157" t="str">
        <f>IF(G48="","",VLOOKUP(G48,'附表8-合同明细采集底稿'!B:I,4,0))</f>
        <v>曲阳县石磊石材雕塑有限公司</v>
      </c>
      <c r="K48" s="157" t="s">
        <v>2007</v>
      </c>
      <c r="L48" s="167" t="s">
        <v>2066</v>
      </c>
      <c r="M48" s="167" t="s">
        <v>2097</v>
      </c>
      <c r="N48" s="159">
        <v>82300.88</v>
      </c>
      <c r="O48" s="160">
        <v>93000</v>
      </c>
      <c r="P48" s="160">
        <v>82300.88</v>
      </c>
      <c r="Q48" s="160"/>
      <c r="R48" s="160">
        <f t="shared" si="0"/>
        <v>82300.88</v>
      </c>
      <c r="S48" s="161">
        <f>IFERROR(VLOOKUP(G48,'附表8-合同明细采集底稿'!B:M,12,0),100%)</f>
        <v>0.331924265795271</v>
      </c>
      <c r="T48" s="160">
        <f t="shared" si="1"/>
        <v>27317.66</v>
      </c>
      <c r="U48" s="157" t="s">
        <v>2009</v>
      </c>
      <c r="V48" s="162" t="s">
        <v>309</v>
      </c>
      <c r="W48" s="163">
        <f>IF('附表1-面积统计表'!$D$29=0,"",IF(AND(V48="共同成本费用",Z48="总建筑面积法"),ROUND(T48/'附表1-面积统计表'!$D$29*'附表1-面积统计表'!$D$5,2),IF(AND(V48="共同成本费用",Z48="可售建筑面积法"),ROUND(T48/'附表1-面积统计表'!$F$29*'附表1-面积统计表'!$F$5,2),"请手工填写")))</f>
        <v>25719.34</v>
      </c>
      <c r="X48" s="163" t="str">
        <f>IF(SUM('附表1-面积统计表'!$D$6)=0,"",SUM(T48)-SUM(W48)-SUM(Y48))</f>
        <v/>
      </c>
      <c r="Y48" s="163">
        <f>IF(SUM('附表1-面积统计表'!$D$6)=0,SUM(T48)-SUM(W48),IF('附表1-面积统计表'!$D$29=0,"",IF(AND(V48="共同成本费用",Z48="总建筑面积法"),ROUND(T48/'附表1-面积统计表'!$D$29*'附表1-面积统计表'!$D$7,2),IF(AND(V48="共同成本费用",Z48="可售建筑面积法"),ROUND(T48/'附表1-面积统计表'!$F$29*'附表1-面积统计表'!$F$7,2),"请手工填写"))))</f>
        <v>1598.32</v>
      </c>
      <c r="Z48" s="164" t="s">
        <v>282</v>
      </c>
      <c r="AA48" s="157"/>
      <c r="AB48" s="165" t="s">
        <v>1986</v>
      </c>
      <c r="AC48" s="165"/>
    </row>
    <row r="49" s="127" customFormat="1" ht="27" hidden="1" customHeight="1" spans="1:29">
      <c r="A49" s="152">
        <v>43</v>
      </c>
      <c r="B49" s="170" t="s">
        <v>2098</v>
      </c>
      <c r="C49" s="170" t="s">
        <v>2099</v>
      </c>
      <c r="D49" s="155" t="s">
        <v>2037</v>
      </c>
      <c r="E49" s="156" t="s">
        <v>2100</v>
      </c>
      <c r="F49" s="157" t="s">
        <v>2101</v>
      </c>
      <c r="G49" s="158" t="s">
        <v>2061</v>
      </c>
      <c r="H49" s="157" t="str">
        <f>IF(G49="","",VLOOKUP(G49,'附表8-合同明细采集底稿'!B:I,2,0))</f>
        <v>沁春锦苑小区景观轴亮化工程合同</v>
      </c>
      <c r="I49" s="121" t="str">
        <f>IF(G49="","",VLOOKUP(G49,'附表8-合同明细采集底稿'!B:I,3,0))</f>
        <v>建设工程合同</v>
      </c>
      <c r="J49" s="157" t="str">
        <f>IF(G49="","",VLOOKUP(G49,'附表8-合同明细采集底稿'!B:I,4,0))</f>
        <v>巴州青橄榄电子科技有限公司（党曌）</v>
      </c>
      <c r="K49" s="157" t="s">
        <v>2000</v>
      </c>
      <c r="L49" s="158" t="s">
        <v>2001</v>
      </c>
      <c r="M49" s="158" t="s">
        <v>2102</v>
      </c>
      <c r="N49" s="159">
        <v>8500</v>
      </c>
      <c r="O49" s="160">
        <v>8500</v>
      </c>
      <c r="P49" s="160">
        <v>8500</v>
      </c>
      <c r="Q49" s="160">
        <f>-P49</f>
        <v>-8500</v>
      </c>
      <c r="R49" s="160">
        <f t="shared" si="0"/>
        <v>0</v>
      </c>
      <c r="S49" s="161">
        <f>IFERROR(VLOOKUP(G49,'附表8-合同明细采集底稿'!B:M,12,0),100%)</f>
        <v>0.331924265795271</v>
      </c>
      <c r="T49" s="160">
        <f t="shared" si="1"/>
        <v>0</v>
      </c>
      <c r="U49" s="157"/>
      <c r="V49" s="162" t="s">
        <v>309</v>
      </c>
      <c r="W49" s="163">
        <f>IF('附表1-面积统计表'!$D$29=0,"",IF(AND(V49="共同成本费用",Z49="总建筑面积法"),ROUND(T49/'附表1-面积统计表'!$D$29*'附表1-面积统计表'!$D$5,2),IF(AND(V49="共同成本费用",Z49="可售建筑面积法"),ROUND(T49/'附表1-面积统计表'!$F$29*'附表1-面积统计表'!$F$5,2),"请手工填写")))</f>
        <v>0</v>
      </c>
      <c r="X49" s="163" t="str">
        <f>IF(SUM('附表1-面积统计表'!$D$6)=0,"",SUM(T49)-SUM(W49)-SUM(Y49))</f>
        <v/>
      </c>
      <c r="Y49" s="163">
        <f>IF(SUM('附表1-面积统计表'!$D$6)=0,SUM(T49)-SUM(W49),IF('附表1-面积统计表'!$D$29=0,"",IF(AND(V49="共同成本费用",Z49="总建筑面积法"),ROUND(T49/'附表1-面积统计表'!$D$29*'附表1-面积统计表'!$D$7,2),IF(AND(V49="共同成本费用",Z49="可售建筑面积法"),ROUND(T49/'附表1-面积统计表'!$F$29*'附表1-面积统计表'!$F$7,2),"请手工填写"))))</f>
        <v>0</v>
      </c>
      <c r="Z49" s="164" t="s">
        <v>282</v>
      </c>
      <c r="AA49" s="157"/>
      <c r="AB49" s="165" t="s">
        <v>1986</v>
      </c>
      <c r="AC49" s="165"/>
    </row>
    <row r="50" s="127" customFormat="1" ht="27" hidden="1" customHeight="1" spans="1:29">
      <c r="A50" s="152">
        <v>44</v>
      </c>
      <c r="B50" s="170" t="s">
        <v>2103</v>
      </c>
      <c r="C50" s="170" t="s">
        <v>2104</v>
      </c>
      <c r="D50" s="155" t="s">
        <v>2003</v>
      </c>
      <c r="E50" s="156" t="s">
        <v>2004</v>
      </c>
      <c r="F50" s="157" t="s">
        <v>2105</v>
      </c>
      <c r="G50" s="158" t="s">
        <v>2053</v>
      </c>
      <c r="H50" s="157" t="str">
        <f>IF(G50="","",VLOOKUP(G50,'附表8-合同明细采集底稿'!B:I,2,0))</f>
        <v>专业建设工程设计合同</v>
      </c>
      <c r="I50" s="121" t="str">
        <f>IF(G50="","",VLOOKUP(G50,'附表8-合同明细采集底稿'!B:I,3,0))</f>
        <v>技术合同</v>
      </c>
      <c r="J50" s="157" t="str">
        <f>IF(G50="","",VLOOKUP(G50,'附表8-合同明细采集底稿'!B:I,4,0))</f>
        <v>乌鲁木齐大漠林海绿化有限责任公司（蔚晓芳）</v>
      </c>
      <c r="K50" s="157" t="s">
        <v>2007</v>
      </c>
      <c r="L50" s="158">
        <v>6500192130</v>
      </c>
      <c r="M50" s="581" t="s">
        <v>2106</v>
      </c>
      <c r="N50" s="159">
        <v>63758.42</v>
      </c>
      <c r="O50" s="160">
        <v>64396</v>
      </c>
      <c r="P50" s="160">
        <v>63758.42</v>
      </c>
      <c r="Q50" s="160"/>
      <c r="R50" s="160">
        <f t="shared" si="0"/>
        <v>63758.42</v>
      </c>
      <c r="S50" s="161">
        <f>IFERROR(VLOOKUP(G50,'附表8-合同明细采集底稿'!B:M,12,0),100%)</f>
        <v>0.331924265795271</v>
      </c>
      <c r="T50" s="160">
        <f t="shared" si="1"/>
        <v>21162.97</v>
      </c>
      <c r="U50" s="157" t="s">
        <v>2009</v>
      </c>
      <c r="V50" s="162" t="s">
        <v>309</v>
      </c>
      <c r="W50" s="163">
        <f>IF('附表1-面积统计表'!$D$29=0,"",IF(AND(V50="共同成本费用",Z50="总建筑面积法"),ROUND(T50/'附表1-面积统计表'!$D$29*'附表1-面积统计表'!$D$5,2),IF(AND(V50="共同成本费用",Z50="可售建筑面积法"),ROUND(T50/'附表1-面积统计表'!$F$29*'附表1-面积统计表'!$F$5,2),"请手工填写")))</f>
        <v>19924.75</v>
      </c>
      <c r="X50" s="163" t="str">
        <f>IF(SUM('附表1-面积统计表'!$D$6)=0,"",SUM(T50)-SUM(W50)-SUM(Y50))</f>
        <v/>
      </c>
      <c r="Y50" s="163">
        <f>IF(SUM('附表1-面积统计表'!$D$6)=0,SUM(T50)-SUM(W50),IF('附表1-面积统计表'!$D$29=0,"",IF(AND(V50="共同成本费用",Z50="总建筑面积法"),ROUND(T50/'附表1-面积统计表'!$D$29*'附表1-面积统计表'!$D$7,2),IF(AND(V50="共同成本费用",Z50="可售建筑面积法"),ROUND(T50/'附表1-面积统计表'!$F$29*'附表1-面积统计表'!$F$7,2),"请手工填写"))))</f>
        <v>1238.22</v>
      </c>
      <c r="Z50" s="164" t="s">
        <v>282</v>
      </c>
      <c r="AA50" s="157"/>
      <c r="AB50" s="165" t="s">
        <v>1986</v>
      </c>
      <c r="AC50" s="165"/>
    </row>
    <row r="51" s="127" customFormat="1" ht="27" hidden="1" customHeight="1" spans="1:29">
      <c r="A51" s="152">
        <v>45</v>
      </c>
      <c r="B51" s="170" t="s">
        <v>2107</v>
      </c>
      <c r="C51" s="170" t="s">
        <v>2108</v>
      </c>
      <c r="D51" s="155" t="s">
        <v>2003</v>
      </c>
      <c r="E51" s="156" t="s">
        <v>2021</v>
      </c>
      <c r="F51" s="157" t="s">
        <v>2109</v>
      </c>
      <c r="G51" s="158"/>
      <c r="H51" s="157" t="str">
        <f>IF(G51="","",VLOOKUP(G51,'附表8-合同明细采集底稿'!B:I,2,0))</f>
        <v/>
      </c>
      <c r="I51" s="121" t="str">
        <f>IF(G51="","",VLOOKUP(G51,'附表8-合同明细采集底稿'!B:I,3,0))</f>
        <v/>
      </c>
      <c r="J51" s="166" t="s">
        <v>2110</v>
      </c>
      <c r="K51" s="157" t="s">
        <v>2007</v>
      </c>
      <c r="L51" s="158">
        <v>6500193130</v>
      </c>
      <c r="M51" s="581" t="s">
        <v>2111</v>
      </c>
      <c r="N51" s="159">
        <v>4716.98</v>
      </c>
      <c r="O51" s="160">
        <v>5000</v>
      </c>
      <c r="P51" s="160">
        <v>4716.98</v>
      </c>
      <c r="Q51" s="160"/>
      <c r="R51" s="160">
        <f t="shared" si="0"/>
        <v>4716.98</v>
      </c>
      <c r="S51" s="161">
        <v>0.331339775135047</v>
      </c>
      <c r="T51" s="160">
        <f t="shared" si="1"/>
        <v>1562.92</v>
      </c>
      <c r="U51" s="157" t="s">
        <v>2026</v>
      </c>
      <c r="V51" s="162" t="s">
        <v>309</v>
      </c>
      <c r="W51" s="163">
        <f>IF('附表1-面积统计表'!$D$29=0,"",IF(AND(V51="共同成本费用",Z51="总建筑面积法"),ROUND(T51/'附表1-面积统计表'!$D$29*'附表1-面积统计表'!$D$5,2),IF(AND(V51="共同成本费用",Z51="可售建筑面积法"),ROUND(T51/'附表1-面积统计表'!$F$29*'附表1-面积统计表'!$F$5,2),"请手工填写")))</f>
        <v>1471.48</v>
      </c>
      <c r="X51" s="163" t="str">
        <f>IF(SUM('附表1-面积统计表'!$D$6)=0,"",SUM(T51)-SUM(W51)-SUM(Y51))</f>
        <v/>
      </c>
      <c r="Y51" s="163">
        <f>IF(SUM('附表1-面积统计表'!$D$6)=0,SUM(T51)-SUM(W51),IF('附表1-面积统计表'!$D$29=0,"",IF(AND(V51="共同成本费用",Z51="总建筑面积法"),ROUND(T51/'附表1-面积统计表'!$D$29*'附表1-面积统计表'!$D$7,2),IF(AND(V51="共同成本费用",Z51="可售建筑面积法"),ROUND(T51/'附表1-面积统计表'!$F$29*'附表1-面积统计表'!$F$7,2),"请手工填写"))))</f>
        <v>91.4400000000001</v>
      </c>
      <c r="Z51" s="164" t="s">
        <v>282</v>
      </c>
      <c r="AA51" s="157"/>
      <c r="AB51" s="165" t="s">
        <v>1986</v>
      </c>
      <c r="AC51" s="165"/>
    </row>
    <row r="52" s="127" customFormat="1" ht="27" hidden="1" customHeight="1" spans="1:29">
      <c r="A52" s="152">
        <v>46</v>
      </c>
      <c r="B52" s="170" t="s">
        <v>2112</v>
      </c>
      <c r="C52" s="170" t="s">
        <v>2113</v>
      </c>
      <c r="D52" s="155" t="s">
        <v>2003</v>
      </c>
      <c r="E52" s="156" t="s">
        <v>2004</v>
      </c>
      <c r="F52" s="157" t="s">
        <v>2114</v>
      </c>
      <c r="G52" s="158" t="s">
        <v>2017</v>
      </c>
      <c r="H52" s="157" t="str">
        <f>IF(G52="","",VLOOKUP(G52,'附表8-合同明细采集底稿'!B:I,2,0))</f>
        <v>建设工程设计合同（专业建设工程）</v>
      </c>
      <c r="I52" s="121" t="str">
        <f>IF(G52="","",VLOOKUP(G52,'附表8-合同明细采集底稿'!B:I,3,0))</f>
        <v>建设工程合同</v>
      </c>
      <c r="J52" s="157" t="str">
        <f>IF(G52="","",VLOOKUP(G52,'附表8-合同明细采集底稿'!B:I,4,0))</f>
        <v>安徽宏泰交通工程设计研究院有限公司</v>
      </c>
      <c r="K52" s="157" t="s">
        <v>2007</v>
      </c>
      <c r="L52" s="158">
        <v>3400194130</v>
      </c>
      <c r="M52" s="158">
        <v>15984650</v>
      </c>
      <c r="N52" s="159">
        <v>0</v>
      </c>
      <c r="O52" s="160">
        <v>1698.11</v>
      </c>
      <c r="P52" s="160">
        <v>28301.89</v>
      </c>
      <c r="Q52" s="160">
        <v>-28301.89</v>
      </c>
      <c r="R52" s="160">
        <f t="shared" si="0"/>
        <v>0</v>
      </c>
      <c r="S52" s="161">
        <f>IFERROR(VLOOKUP(G52,'附表8-合同明细采集底稿'!B:M,12,0),100%)</f>
        <v>0.331924265795271</v>
      </c>
      <c r="T52" s="160">
        <f t="shared" si="1"/>
        <v>0</v>
      </c>
      <c r="U52" s="157"/>
      <c r="V52" s="162" t="s">
        <v>309</v>
      </c>
      <c r="W52" s="163">
        <f>IF('附表1-面积统计表'!$D$29=0,"",IF(AND(V52="共同成本费用",Z52="总建筑面积法"),ROUND(T52/'附表1-面积统计表'!$D$29*'附表1-面积统计表'!$D$5,2),IF(AND(V52="共同成本费用",Z52="可售建筑面积法"),ROUND(T52/'附表1-面积统计表'!$F$29*'附表1-面积统计表'!$F$5,2),"请手工填写")))</f>
        <v>0</v>
      </c>
      <c r="X52" s="163" t="str">
        <f>IF(SUM('附表1-面积统计表'!$D$6)=0,"",SUM(T52)-SUM(W52)-SUM(Y52))</f>
        <v/>
      </c>
      <c r="Y52" s="163">
        <f>IF(SUM('附表1-面积统计表'!$D$6)=0,SUM(T52)-SUM(W52),IF('附表1-面积统计表'!$D$29=0,"",IF(AND(V52="共同成本费用",Z52="总建筑面积法"),ROUND(T52/'附表1-面积统计表'!$D$29*'附表1-面积统计表'!$D$7,2),IF(AND(V52="共同成本费用",Z52="可售建筑面积法"),ROUND(T52/'附表1-面积统计表'!$F$29*'附表1-面积统计表'!$F$7,2),"请手工填写"))))</f>
        <v>0</v>
      </c>
      <c r="Z52" s="164" t="s">
        <v>282</v>
      </c>
      <c r="AA52" s="157"/>
      <c r="AB52" s="165" t="s">
        <v>1986</v>
      </c>
      <c r="AC52" s="165"/>
    </row>
    <row r="53" s="127" customFormat="1" ht="27" hidden="1" customHeight="1" spans="1:29">
      <c r="A53" s="152">
        <v>47</v>
      </c>
      <c r="B53" s="170" t="s">
        <v>32</v>
      </c>
      <c r="C53" s="170" t="s">
        <v>2115</v>
      </c>
      <c r="D53" s="155" t="s">
        <v>2037</v>
      </c>
      <c r="E53" s="156" t="s">
        <v>2038</v>
      </c>
      <c r="F53" s="157" t="s">
        <v>2116</v>
      </c>
      <c r="G53" s="158" t="s">
        <v>2040</v>
      </c>
      <c r="H53" s="157" t="str">
        <f>IF(G53="","",VLOOKUP(G53,'附表8-合同明细采集底稿'!B:I,2,0))</f>
        <v>供水管道安装（自来水接口）</v>
      </c>
      <c r="I53" s="121" t="str">
        <f>IF(G53="","",VLOOKUP(G53,'附表8-合同明细采集底稿'!B:I,3,0))</f>
        <v>承揽合同</v>
      </c>
      <c r="J53" s="157" t="str">
        <f>IF(G53="","",VLOOKUP(G53,'附表8-合同明细采集底稿'!B:I,4,0))</f>
        <v>新疆昌源水务集团库尔勒银泉供水有限公司工程分公司</v>
      </c>
      <c r="K53" s="157" t="s">
        <v>2007</v>
      </c>
      <c r="L53" s="158">
        <v>6500193130</v>
      </c>
      <c r="M53" s="581" t="s">
        <v>2117</v>
      </c>
      <c r="N53" s="159">
        <v>1865.27</v>
      </c>
      <c r="O53" s="160">
        <v>2033.14</v>
      </c>
      <c r="P53" s="160">
        <v>1865.27</v>
      </c>
      <c r="Q53" s="160">
        <v>-1865.27</v>
      </c>
      <c r="R53" s="160">
        <f t="shared" si="0"/>
        <v>0</v>
      </c>
      <c r="S53" s="161">
        <f>IFERROR(VLOOKUP(G53,'附表8-合同明细采集底稿'!B:M,12,0),100%)</f>
        <v>0.331924265795271</v>
      </c>
      <c r="T53" s="160">
        <f t="shared" si="1"/>
        <v>0</v>
      </c>
      <c r="U53" s="157" t="s">
        <v>2009</v>
      </c>
      <c r="V53" s="162" t="s">
        <v>309</v>
      </c>
      <c r="W53" s="163">
        <f>IF('附表1-面积统计表'!$D$29=0,"",IF(AND(V53="共同成本费用",Z53="总建筑面积法"),ROUND(T53/'附表1-面积统计表'!$D$29*'附表1-面积统计表'!$D$5,2),IF(AND(V53="共同成本费用",Z53="可售建筑面积法"),ROUND(T53/'附表1-面积统计表'!$F$29*'附表1-面积统计表'!$F$5,2),"请手工填写")))</f>
        <v>0</v>
      </c>
      <c r="X53" s="163" t="str">
        <f>IF(SUM('附表1-面积统计表'!$D$6)=0,"",SUM(T53)-SUM(W53)-SUM(Y53))</f>
        <v/>
      </c>
      <c r="Y53" s="163">
        <f>IF(SUM('附表1-面积统计表'!$D$6)=0,SUM(T53)-SUM(W53),IF('附表1-面积统计表'!$D$29=0,"",IF(AND(V53="共同成本费用",Z53="总建筑面积法"),ROUND(T53/'附表1-面积统计表'!$D$29*'附表1-面积统计表'!$D$7,2),IF(AND(V53="共同成本费用",Z53="可售建筑面积法"),ROUND(T53/'附表1-面积统计表'!$F$29*'附表1-面积统计表'!$F$7,2),"请手工填写"))))</f>
        <v>0</v>
      </c>
      <c r="Z53" s="164" t="s">
        <v>282</v>
      </c>
      <c r="AA53" s="157"/>
      <c r="AB53" s="165" t="s">
        <v>1986</v>
      </c>
      <c r="AC53" s="165"/>
    </row>
    <row r="54" s="127" customFormat="1" ht="27" hidden="1" customHeight="1" spans="1:29">
      <c r="A54" s="152">
        <v>48</v>
      </c>
      <c r="B54" s="170" t="s">
        <v>2118</v>
      </c>
      <c r="C54" s="170" t="s">
        <v>2119</v>
      </c>
      <c r="D54" s="155" t="s">
        <v>1996</v>
      </c>
      <c r="E54" s="156" t="s">
        <v>2120</v>
      </c>
      <c r="F54" s="157" t="s">
        <v>2121</v>
      </c>
      <c r="G54" s="158" t="s">
        <v>2122</v>
      </c>
      <c r="H54" s="157" t="str">
        <f>IF(G54="","",VLOOKUP(G54,'附表8-合同明细采集底稿'!B:I,2,0))</f>
        <v>建设工程设计合同（民用建设工程设计合同）</v>
      </c>
      <c r="I54" s="121" t="str">
        <f>IF(G54="","",VLOOKUP(G54,'附表8-合同明细采集底稿'!B:I,3,0))</f>
        <v>买卖合同</v>
      </c>
      <c r="J54" s="157" t="str">
        <f>IF(G54="","",VLOOKUP(G54,'附表8-合同明细采集底稿'!B:I,4,0))</f>
        <v>河南省人防建筑设计院有限公司新疆分公司</v>
      </c>
      <c r="K54" s="157" t="s">
        <v>2007</v>
      </c>
      <c r="L54" s="158">
        <v>6500193130</v>
      </c>
      <c r="M54" s="581" t="s">
        <v>2123</v>
      </c>
      <c r="N54" s="159">
        <v>49900.99</v>
      </c>
      <c r="O54" s="160">
        <v>50400</v>
      </c>
      <c r="P54" s="160">
        <v>49900.99</v>
      </c>
      <c r="Q54" s="160"/>
      <c r="R54" s="160">
        <f t="shared" si="0"/>
        <v>49900.99</v>
      </c>
      <c r="S54" s="161">
        <f>IFERROR(VLOOKUP(G54,'附表8-合同明细采集底稿'!B:M,12,0),100%)</f>
        <v>0.571474059785587</v>
      </c>
      <c r="T54" s="160">
        <f t="shared" si="1"/>
        <v>28517.12</v>
      </c>
      <c r="U54" s="157" t="s">
        <v>2009</v>
      </c>
      <c r="V54" s="162" t="s">
        <v>309</v>
      </c>
      <c r="W54" s="163">
        <f>IF('附表1-面积统计表'!$D$29=0,"",IF(AND(V54="共同成本费用",Z54="总建筑面积法"),ROUND(T54/'附表1-面积统计表'!$D$29*'附表1-面积统计表'!$D$5,2),IF(AND(V54="共同成本费用",Z54="可售建筑面积法"),ROUND(T54/'附表1-面积统计表'!$F$29*'附表1-面积统计表'!$F$5,2),"请手工填写")))</f>
        <v>26848.62</v>
      </c>
      <c r="X54" s="163" t="str">
        <f>IF(SUM('附表1-面积统计表'!$D$6)=0,"",SUM(T54)-SUM(W54)-SUM(Y54))</f>
        <v/>
      </c>
      <c r="Y54" s="163">
        <f>IF(SUM('附表1-面积统计表'!$D$6)=0,SUM(T54)-SUM(W54),IF('附表1-面积统计表'!$D$29=0,"",IF(AND(V54="共同成本费用",Z54="总建筑面积法"),ROUND(T54/'附表1-面积统计表'!$D$29*'附表1-面积统计表'!$D$7,2),IF(AND(V54="共同成本费用",Z54="可售建筑面积法"),ROUND(T54/'附表1-面积统计表'!$F$29*'附表1-面积统计表'!$F$7,2),"请手工填写"))))</f>
        <v>1668.5</v>
      </c>
      <c r="Z54" s="164" t="s">
        <v>282</v>
      </c>
      <c r="AA54" s="157"/>
      <c r="AB54" s="165" t="s">
        <v>1986</v>
      </c>
      <c r="AC54" s="165"/>
    </row>
    <row r="55" s="127" customFormat="1" ht="27" hidden="1" customHeight="1" spans="1:29">
      <c r="A55" s="152">
        <v>49</v>
      </c>
      <c r="B55" s="170" t="s">
        <v>2124</v>
      </c>
      <c r="C55" s="170" t="s">
        <v>2125</v>
      </c>
      <c r="D55" s="155" t="s">
        <v>2037</v>
      </c>
      <c r="E55" s="156" t="s">
        <v>2126</v>
      </c>
      <c r="F55" s="157" t="s">
        <v>2127</v>
      </c>
      <c r="G55" s="158" t="s">
        <v>2128</v>
      </c>
      <c r="H55" s="157" t="str">
        <f>IF(G55="","",VLOOKUP(G55,'附表8-合同明细采集底稿'!B:I,2,0))</f>
        <v>一体化预制泵站加工定作合同</v>
      </c>
      <c r="I55" s="121" t="str">
        <f>IF(G55="","",VLOOKUP(G55,'附表8-合同明细采集底稿'!B:I,3,0))</f>
        <v>建设工程合同</v>
      </c>
      <c r="J55" s="157" t="str">
        <f>IF(G55="","",VLOOKUP(G55,'附表8-合同明细采集底稿'!B:I,4,0))</f>
        <v>河北阔龙环保设备有限公司</v>
      </c>
      <c r="K55" s="157" t="s">
        <v>2007</v>
      </c>
      <c r="L55" s="167" t="s">
        <v>2129</v>
      </c>
      <c r="M55" s="167" t="s">
        <v>2130</v>
      </c>
      <c r="N55" s="159">
        <v>88495.58</v>
      </c>
      <c r="O55" s="160">
        <v>100000</v>
      </c>
      <c r="P55" s="160">
        <v>88495.58</v>
      </c>
      <c r="Q55" s="160"/>
      <c r="R55" s="160">
        <f t="shared" si="0"/>
        <v>88495.58</v>
      </c>
      <c r="S55" s="161">
        <f>IFERROR(VLOOKUP(G55,'附表8-合同明细采集底稿'!B:M,12,0),100%)</f>
        <v>0.331924265795271</v>
      </c>
      <c r="T55" s="160">
        <f t="shared" si="1"/>
        <v>29373.83</v>
      </c>
      <c r="U55" s="157" t="s">
        <v>2009</v>
      </c>
      <c r="V55" s="162" t="s">
        <v>309</v>
      </c>
      <c r="W55" s="163">
        <f>IF('附表1-面积统计表'!$D$29=0,"",IF(AND(V55="共同成本费用",Z55="总建筑面积法"),ROUND(T55/'附表1-面积统计表'!$D$29*'附表1-面积统计表'!$D$5,2),IF(AND(V55="共同成本费用",Z55="可售建筑面积法"),ROUND(T55/'附表1-面积统计表'!$F$29*'附表1-面积统计表'!$F$5,2),"请手工填写")))</f>
        <v>27655.2</v>
      </c>
      <c r="X55" s="163" t="str">
        <f>IF(SUM('附表1-面积统计表'!$D$6)=0,"",SUM(T55)-SUM(W55)-SUM(Y55))</f>
        <v/>
      </c>
      <c r="Y55" s="163">
        <f>IF(SUM('附表1-面积统计表'!$D$6)=0,SUM(T55)-SUM(W55),IF('附表1-面积统计表'!$D$29=0,"",IF(AND(V55="共同成本费用",Z55="总建筑面积法"),ROUND(T55/'附表1-面积统计表'!$D$29*'附表1-面积统计表'!$D$7,2),IF(AND(V55="共同成本费用",Z55="可售建筑面积法"),ROUND(T55/'附表1-面积统计表'!$F$29*'附表1-面积统计表'!$F$7,2),"请手工填写"))))</f>
        <v>1718.63</v>
      </c>
      <c r="Z55" s="164" t="s">
        <v>282</v>
      </c>
      <c r="AA55" s="157"/>
      <c r="AB55" s="165" t="s">
        <v>1986</v>
      </c>
      <c r="AC55" s="165"/>
    </row>
    <row r="56" s="127" customFormat="1" ht="27" hidden="1" customHeight="1" spans="1:29">
      <c r="A56" s="152">
        <v>50</v>
      </c>
      <c r="B56" s="170" t="s">
        <v>2131</v>
      </c>
      <c r="C56" s="170" t="s">
        <v>2132</v>
      </c>
      <c r="D56" s="155" t="s">
        <v>2037</v>
      </c>
      <c r="E56" s="156" t="s">
        <v>2043</v>
      </c>
      <c r="F56" s="157" t="s">
        <v>2133</v>
      </c>
      <c r="G56" s="158" t="s">
        <v>2134</v>
      </c>
      <c r="H56" s="157" t="str">
        <f>IF(G56="","",VLOOKUP(G56,'附表8-合同明细采集底稿'!B:I,2,0))</f>
        <v>沁春景苑喷雾造景采购合同</v>
      </c>
      <c r="I56" s="121" t="str">
        <f>IF(G56="","",VLOOKUP(G56,'附表8-合同明细采集底稿'!B:I,3,0))</f>
        <v>买卖合同</v>
      </c>
      <c r="J56" s="157" t="str">
        <f>IF(G56="","",VLOOKUP(G56,'附表8-合同明细采集底稿'!B:I,4,0))</f>
        <v>成都锦胜雾森环保科技有限公司</v>
      </c>
      <c r="K56" s="157" t="s">
        <v>2007</v>
      </c>
      <c r="L56" s="158">
        <v>5100194130</v>
      </c>
      <c r="M56" s="581" t="s">
        <v>2135</v>
      </c>
      <c r="N56" s="159">
        <v>58407.08</v>
      </c>
      <c r="O56" s="160">
        <v>66000</v>
      </c>
      <c r="P56" s="160">
        <v>58407.08</v>
      </c>
      <c r="Q56" s="160"/>
      <c r="R56" s="160">
        <f t="shared" si="0"/>
        <v>58407.08</v>
      </c>
      <c r="S56" s="161">
        <f>IFERROR(VLOOKUP(G56,'附表8-合同明细采集底稿'!B:M,12,0),100%)</f>
        <v>0.331924265795271</v>
      </c>
      <c r="T56" s="160">
        <f t="shared" si="1"/>
        <v>19386.73</v>
      </c>
      <c r="U56" s="157" t="s">
        <v>2009</v>
      </c>
      <c r="V56" s="162" t="s">
        <v>309</v>
      </c>
      <c r="W56" s="163">
        <f>IF('附表1-面积统计表'!$D$29=0,"",IF(AND(V56="共同成本费用",Z56="总建筑面积法"),ROUND(T56/'附表1-面积统计表'!$D$29*'附表1-面积统计表'!$D$5,2),IF(AND(V56="共同成本费用",Z56="可售建筑面积法"),ROUND(T56/'附表1-面积统计表'!$F$29*'附表1-面积统计表'!$F$5,2),"请手工填写")))</f>
        <v>18252.44</v>
      </c>
      <c r="X56" s="163" t="str">
        <f>IF(SUM('附表1-面积统计表'!$D$6)=0,"",SUM(T56)-SUM(W56)-SUM(Y56))</f>
        <v/>
      </c>
      <c r="Y56" s="163">
        <f>IF(SUM('附表1-面积统计表'!$D$6)=0,SUM(T56)-SUM(W56),IF('附表1-面积统计表'!$D$29=0,"",IF(AND(V56="共同成本费用",Z56="总建筑面积法"),ROUND(T56/'附表1-面积统计表'!$D$29*'附表1-面积统计表'!$D$7,2),IF(AND(V56="共同成本费用",Z56="可售建筑面积法"),ROUND(T56/'附表1-面积统计表'!$F$29*'附表1-面积统计表'!$F$7,2),"请手工填写"))))</f>
        <v>1134.29</v>
      </c>
      <c r="Z56" s="164" t="s">
        <v>282</v>
      </c>
      <c r="AA56" s="157"/>
      <c r="AB56" s="165" t="s">
        <v>1986</v>
      </c>
      <c r="AC56" s="165"/>
    </row>
    <row r="57" s="127" customFormat="1" ht="27" hidden="1" customHeight="1" spans="1:29">
      <c r="A57" s="152">
        <v>51</v>
      </c>
      <c r="B57" s="170" t="s">
        <v>2131</v>
      </c>
      <c r="C57" s="170" t="s">
        <v>2136</v>
      </c>
      <c r="D57" s="155" t="s">
        <v>2037</v>
      </c>
      <c r="E57" s="156" t="s">
        <v>2093</v>
      </c>
      <c r="F57" s="157" t="s">
        <v>2137</v>
      </c>
      <c r="G57" s="158" t="s">
        <v>2138</v>
      </c>
      <c r="H57" s="157" t="str">
        <f>IF(G57="","",VLOOKUP(G57,'附表8-合同明细采集底稿'!B:I,2,0))</f>
        <v>沁春锦苑大门钢结构工程</v>
      </c>
      <c r="I57" s="121" t="str">
        <f>IF(G57="","",VLOOKUP(G57,'附表8-合同明细采集底稿'!B:I,3,0))</f>
        <v>技术合同</v>
      </c>
      <c r="J57" s="157" t="str">
        <f>IF(G57="","",VLOOKUP(G57,'附表8-合同明细采集底稿'!B:I,4,0))</f>
        <v>库尔勒坚乐美建筑工程有限责任公司（郑长银）</v>
      </c>
      <c r="K57" s="157" t="s">
        <v>2007</v>
      </c>
      <c r="L57" s="158">
        <v>6500193130</v>
      </c>
      <c r="M57" s="581" t="s">
        <v>2139</v>
      </c>
      <c r="N57" s="159">
        <v>106194.7</v>
      </c>
      <c r="O57" s="160">
        <v>120000</v>
      </c>
      <c r="P57" s="160">
        <v>106194.7</v>
      </c>
      <c r="Q57" s="160"/>
      <c r="R57" s="160">
        <f t="shared" si="0"/>
        <v>106194.7</v>
      </c>
      <c r="S57" s="161">
        <f>IFERROR(VLOOKUP(G57,'附表8-合同明细采集底稿'!B:M,12,0),100%)</f>
        <v>0.331924265795271</v>
      </c>
      <c r="T57" s="160">
        <f t="shared" si="1"/>
        <v>35248.6</v>
      </c>
      <c r="U57" s="168" t="s">
        <v>2009</v>
      </c>
      <c r="V57" s="162" t="s">
        <v>309</v>
      </c>
      <c r="W57" s="163">
        <f>IF('附表1-面积统计表'!$D$29=0,"",IF(AND(V57="共同成本费用",Z57="总建筑面积法"),ROUND(T57/'附表1-面积统计表'!$D$29*'附表1-面积统计表'!$D$5,2),IF(AND(V57="共同成本费用",Z57="可售建筑面积法"),ROUND(T57/'附表1-面积统计表'!$F$29*'附表1-面积统计表'!$F$5,2),"请手工填写")))</f>
        <v>33186.25</v>
      </c>
      <c r="X57" s="163" t="str">
        <f>IF(SUM('附表1-面积统计表'!$D$6)=0,"",SUM(T57)-SUM(W57)-SUM(Y57))</f>
        <v/>
      </c>
      <c r="Y57" s="163">
        <f>IF(SUM('附表1-面积统计表'!$D$6)=0,SUM(T57)-SUM(W57),IF('附表1-面积统计表'!$D$29=0,"",IF(AND(V57="共同成本费用",Z57="总建筑面积法"),ROUND(T57/'附表1-面积统计表'!$D$29*'附表1-面积统计表'!$D$7,2),IF(AND(V57="共同成本费用",Z57="可售建筑面积法"),ROUND(T57/'附表1-面积统计表'!$F$29*'附表1-面积统计表'!$F$7,2),"请手工填写"))))</f>
        <v>2062.35</v>
      </c>
      <c r="Z57" s="164" t="s">
        <v>282</v>
      </c>
      <c r="AA57" s="157"/>
      <c r="AB57" s="165" t="s">
        <v>1986</v>
      </c>
      <c r="AC57" s="165"/>
    </row>
    <row r="58" s="127" customFormat="1" ht="27" hidden="1" customHeight="1" spans="1:29">
      <c r="A58" s="152">
        <v>52</v>
      </c>
      <c r="B58" s="170" t="s">
        <v>2140</v>
      </c>
      <c r="C58" s="170" t="s">
        <v>2141</v>
      </c>
      <c r="D58" s="155" t="s">
        <v>2037</v>
      </c>
      <c r="E58" s="156" t="s">
        <v>2043</v>
      </c>
      <c r="F58" s="157" t="s">
        <v>2142</v>
      </c>
      <c r="G58" s="158" t="s">
        <v>2143</v>
      </c>
      <c r="H58" s="157" t="str">
        <f>IF(G58="","",VLOOKUP(G58,'附表8-合同明细采集底稿'!B:I,2,0))</f>
        <v>沁春锦苑塑木条</v>
      </c>
      <c r="I58" s="121" t="str">
        <f>IF(G58="","",VLOOKUP(G58,'附表8-合同明细采集底稿'!B:I,3,0))</f>
        <v>技术合同</v>
      </c>
      <c r="J58" s="157" t="str">
        <f>IF(G58="","",VLOOKUP(G58,'附表8-合同明细采集底稿'!B:I,4,0))</f>
        <v>库尔勒诚鑫远建材经销部</v>
      </c>
      <c r="K58" s="157" t="s">
        <v>2007</v>
      </c>
      <c r="L58" s="158" t="s">
        <v>2054</v>
      </c>
      <c r="M58" s="158" t="s">
        <v>2144</v>
      </c>
      <c r="N58" s="159">
        <v>1188</v>
      </c>
      <c r="O58" s="160">
        <v>1188</v>
      </c>
      <c r="P58" s="160">
        <v>1188</v>
      </c>
      <c r="Q58" s="160"/>
      <c r="R58" s="160">
        <f t="shared" si="0"/>
        <v>1188</v>
      </c>
      <c r="S58" s="161">
        <f>IFERROR(VLOOKUP(G58,'附表8-合同明细采集底稿'!B:M,12,0),100%)</f>
        <v>0.331924265795271</v>
      </c>
      <c r="T58" s="160">
        <f t="shared" si="1"/>
        <v>394.33</v>
      </c>
      <c r="U58" s="157" t="s">
        <v>2009</v>
      </c>
      <c r="V58" s="162" t="s">
        <v>309</v>
      </c>
      <c r="W58" s="163">
        <f>IF('附表1-面积统计表'!$D$29=0,"",IF(AND(V58="共同成本费用",Z58="总建筑面积法"),ROUND(T58/'附表1-面积统计表'!$D$29*'附表1-面积统计表'!$D$5,2),IF(AND(V58="共同成本费用",Z58="可售建筑面积法"),ROUND(T58/'附表1-面积统计表'!$F$29*'附表1-面积统计表'!$F$5,2),"请手工填写")))</f>
        <v>371.26</v>
      </c>
      <c r="X58" s="163" t="str">
        <f>IF(SUM('附表1-面积统计表'!$D$6)=0,"",SUM(T58)-SUM(W58)-SUM(Y58))</f>
        <v/>
      </c>
      <c r="Y58" s="163">
        <f>IF(SUM('附表1-面积统计表'!$D$6)=0,SUM(T58)-SUM(W58),IF('附表1-面积统计表'!$D$29=0,"",IF(AND(V58="共同成本费用",Z58="总建筑面积法"),ROUND(T58/'附表1-面积统计表'!$D$29*'附表1-面积统计表'!$D$7,2),IF(AND(V58="共同成本费用",Z58="可售建筑面积法"),ROUND(T58/'附表1-面积统计表'!$F$29*'附表1-面积统计表'!$F$7,2),"请手工填写"))))</f>
        <v>23.07</v>
      </c>
      <c r="Z58" s="164" t="s">
        <v>282</v>
      </c>
      <c r="AA58" s="157"/>
      <c r="AB58" s="165" t="s">
        <v>1986</v>
      </c>
      <c r="AC58" s="165"/>
    </row>
    <row r="59" s="127" customFormat="1" ht="27" hidden="1" customHeight="1" spans="1:29">
      <c r="A59" s="152">
        <v>53</v>
      </c>
      <c r="B59" s="170" t="s">
        <v>2145</v>
      </c>
      <c r="C59" s="170" t="s">
        <v>2146</v>
      </c>
      <c r="D59" s="155" t="s">
        <v>2037</v>
      </c>
      <c r="E59" s="156" t="s">
        <v>2093</v>
      </c>
      <c r="F59" s="157" t="s">
        <v>2147</v>
      </c>
      <c r="G59" s="158" t="s">
        <v>2148</v>
      </c>
      <c r="H59" s="157" t="str">
        <f>IF(G59="","",VLOOKUP(G59,'附表8-合同明细采集底稿'!B:I,2,0))</f>
        <v>一期大门两侧人员通行系统</v>
      </c>
      <c r="I59" s="121" t="str">
        <f>IF(G59="","",VLOOKUP(G59,'附表8-合同明细采集底稿'!B:I,3,0))</f>
        <v>建设工程合同</v>
      </c>
      <c r="J59" s="157" t="str">
        <f>IF(G59="","",VLOOKUP(G59,'附表8-合同明细采集底稿'!B:I,4,0))</f>
        <v>巴州四通电子科技有限公司</v>
      </c>
      <c r="K59" s="157" t="s">
        <v>2007</v>
      </c>
      <c r="L59" s="158">
        <v>6500191130</v>
      </c>
      <c r="M59" s="581" t="s">
        <v>2149</v>
      </c>
      <c r="N59" s="159">
        <v>32300.88</v>
      </c>
      <c r="O59" s="160">
        <v>36500</v>
      </c>
      <c r="P59" s="160">
        <v>32300.88</v>
      </c>
      <c r="Q59" s="160">
        <v>-1825</v>
      </c>
      <c r="R59" s="160">
        <f t="shared" si="0"/>
        <v>30475.88</v>
      </c>
      <c r="S59" s="161">
        <f>IFERROR(VLOOKUP(G59,'附表8-合同明细采集底稿'!B:M,12,0),100%)</f>
        <v>0.331924265795271</v>
      </c>
      <c r="T59" s="160">
        <f t="shared" si="1"/>
        <v>10115.68</v>
      </c>
      <c r="U59" s="157" t="s">
        <v>2009</v>
      </c>
      <c r="V59" s="162" t="s">
        <v>309</v>
      </c>
      <c r="W59" s="163">
        <f>IF('附表1-面积统计表'!$D$29=0,"",IF(AND(V59="共同成本费用",Z59="总建筑面积法"),ROUND(T59/'附表1-面积统计表'!$D$29*'附表1-面积统计表'!$D$5,2),IF(AND(V59="共同成本费用",Z59="可售建筑面积法"),ROUND(T59/'附表1-面积统计表'!$F$29*'附表1-面积统计表'!$F$5,2),"请手工填写")))</f>
        <v>9523.82</v>
      </c>
      <c r="X59" s="163" t="str">
        <f>IF(SUM('附表1-面积统计表'!$D$6)=0,"",SUM(T59)-SUM(W59)-SUM(Y59))</f>
        <v/>
      </c>
      <c r="Y59" s="163">
        <f>IF(SUM('附表1-面积统计表'!$D$6)=0,SUM(T59)-SUM(W59),IF('附表1-面积统计表'!$D$29=0,"",IF(AND(V59="共同成本费用",Z59="总建筑面积法"),ROUND(T59/'附表1-面积统计表'!$D$29*'附表1-面积统计表'!$D$7,2),IF(AND(V59="共同成本费用",Z59="可售建筑面积法"),ROUND(T59/'附表1-面积统计表'!$F$29*'附表1-面积统计表'!$F$7,2),"请手工填写"))))</f>
        <v>591.860000000001</v>
      </c>
      <c r="Z59" s="164" t="s">
        <v>282</v>
      </c>
      <c r="AA59" s="157"/>
      <c r="AB59" s="165" t="s">
        <v>1986</v>
      </c>
      <c r="AC59" s="165"/>
    </row>
    <row r="60" s="127" customFormat="1" ht="27" hidden="1" customHeight="1" spans="1:29">
      <c r="A60" s="152">
        <v>54</v>
      </c>
      <c r="B60" s="170" t="s">
        <v>2150</v>
      </c>
      <c r="C60" s="170" t="s">
        <v>2151</v>
      </c>
      <c r="D60" s="155" t="s">
        <v>1996</v>
      </c>
      <c r="E60" s="156" t="s">
        <v>2120</v>
      </c>
      <c r="F60" s="157" t="s">
        <v>2152</v>
      </c>
      <c r="G60" s="158" t="s">
        <v>2153</v>
      </c>
      <c r="H60" s="157" t="str">
        <f>IF(G60="","",VLOOKUP(G60,'附表8-合同明细采集底稿'!B:I,2,0))</f>
        <v>沁春锦苑三期人防工程审图费</v>
      </c>
      <c r="I60" s="121" t="str">
        <f>IF(G60="","",VLOOKUP(G60,'附表8-合同明细采集底稿'!B:I,3,0))</f>
        <v>买卖合同</v>
      </c>
      <c r="J60" s="157" t="str">
        <f>IF(G60="","",VLOOKUP(G60,'附表8-合同明细采集底稿'!B:I,4,0))</f>
        <v>新疆新城建工程设计审查有限公司</v>
      </c>
      <c r="K60" s="157" t="s">
        <v>2007</v>
      </c>
      <c r="L60" s="158">
        <v>6500193130</v>
      </c>
      <c r="M60" s="581" t="s">
        <v>2154</v>
      </c>
      <c r="N60" s="159">
        <v>12852.83</v>
      </c>
      <c r="O60" s="160">
        <v>13624</v>
      </c>
      <c r="P60" s="160">
        <v>12852.83</v>
      </c>
      <c r="Q60" s="160"/>
      <c r="R60" s="160">
        <f t="shared" si="0"/>
        <v>12852.83</v>
      </c>
      <c r="S60" s="161">
        <f>IFERROR(VLOOKUP(G60,'附表8-合同明细采集底稿'!B:M,12,0),100%)</f>
        <v>0.571474059785587</v>
      </c>
      <c r="T60" s="160">
        <f t="shared" si="1"/>
        <v>7345.06</v>
      </c>
      <c r="U60" s="168" t="s">
        <v>2155</v>
      </c>
      <c r="V60" s="162" t="s">
        <v>309</v>
      </c>
      <c r="W60" s="163">
        <f>IF('附表1-面积统计表'!$D$29=0,"",IF(AND(V60="共同成本费用",Z60="总建筑面积法"),ROUND(T60/'附表1-面积统计表'!$D$29*'附表1-面积统计表'!$D$5,2),IF(AND(V60="共同成本费用",Z60="可售建筑面积法"),ROUND(T60/'附表1-面积统计表'!$F$29*'附表1-面积统计表'!$F$5,2),"请手工填写")))</f>
        <v>6915.31</v>
      </c>
      <c r="X60" s="163" t="str">
        <f>IF(SUM('附表1-面积统计表'!$D$6)=0,"",SUM(T60)-SUM(W60)-SUM(Y60))</f>
        <v/>
      </c>
      <c r="Y60" s="163">
        <f>IF(SUM('附表1-面积统计表'!$D$6)=0,SUM(T60)-SUM(W60),IF('附表1-面积统计表'!$D$29=0,"",IF(AND(V60="共同成本费用",Z60="总建筑面积法"),ROUND(T60/'附表1-面积统计表'!$D$29*'附表1-面积统计表'!$D$7,2),IF(AND(V60="共同成本费用",Z60="可售建筑面积法"),ROUND(T60/'附表1-面积统计表'!$F$29*'附表1-面积统计表'!$F$7,2),"请手工填写"))))</f>
        <v>429.75</v>
      </c>
      <c r="Z60" s="164" t="s">
        <v>282</v>
      </c>
      <c r="AA60" s="157"/>
      <c r="AB60" s="165" t="s">
        <v>1986</v>
      </c>
      <c r="AC60" s="165"/>
    </row>
    <row r="61" s="127" customFormat="1" ht="27" hidden="1" customHeight="1" spans="1:29">
      <c r="A61" s="152">
        <v>55</v>
      </c>
      <c r="B61" s="170" t="s">
        <v>2156</v>
      </c>
      <c r="C61" s="170" t="s">
        <v>2157</v>
      </c>
      <c r="D61" s="155" t="s">
        <v>2037</v>
      </c>
      <c r="E61" s="156" t="s">
        <v>2043</v>
      </c>
      <c r="F61" s="157" t="s">
        <v>2158</v>
      </c>
      <c r="G61" s="158"/>
      <c r="H61" s="157" t="str">
        <f>IF(G61="","",VLOOKUP(G61,'附表8-合同明细采集底稿'!B:I,2,0))</f>
        <v/>
      </c>
      <c r="I61" s="121" t="str">
        <f>IF(G61="","",VLOOKUP(G61,'附表8-合同明细采集底稿'!B:I,3,0))</f>
        <v/>
      </c>
      <c r="J61" s="166" t="s">
        <v>2159</v>
      </c>
      <c r="K61" s="157" t="s">
        <v>2000</v>
      </c>
      <c r="L61" s="158" t="s">
        <v>2001</v>
      </c>
      <c r="M61" s="158">
        <v>62410982</v>
      </c>
      <c r="N61" s="159">
        <v>6200</v>
      </c>
      <c r="O61" s="160">
        <v>6200</v>
      </c>
      <c r="P61" s="160">
        <v>6200</v>
      </c>
      <c r="Q61" s="160">
        <v>-6200</v>
      </c>
      <c r="R61" s="160">
        <f t="shared" si="0"/>
        <v>0</v>
      </c>
      <c r="S61" s="161">
        <f>IFERROR(VLOOKUP(G61,'附表8-合同明细采集底稿'!B:M,12,0),100%)</f>
        <v>1</v>
      </c>
      <c r="T61" s="160">
        <f t="shared" si="1"/>
        <v>0</v>
      </c>
      <c r="U61" s="157"/>
      <c r="V61" s="162" t="s">
        <v>309</v>
      </c>
      <c r="W61" s="163">
        <f>IF('附表1-面积统计表'!$D$29=0,"",IF(AND(V61="共同成本费用",Z61="总建筑面积法"),ROUND(T61/'附表1-面积统计表'!$D$29*'附表1-面积统计表'!$D$5,2),IF(AND(V61="共同成本费用",Z61="可售建筑面积法"),ROUND(T61/'附表1-面积统计表'!$F$29*'附表1-面积统计表'!$F$5,2),"请手工填写")))</f>
        <v>0</v>
      </c>
      <c r="X61" s="163" t="str">
        <f>IF(SUM('附表1-面积统计表'!$D$6)=0,"",SUM(T61)-SUM(W61)-SUM(Y61))</f>
        <v/>
      </c>
      <c r="Y61" s="163">
        <f>IF(SUM('附表1-面积统计表'!$D$6)=0,SUM(T61)-SUM(W61),IF('附表1-面积统计表'!$D$29=0,"",IF(AND(V61="共同成本费用",Z61="总建筑面积法"),ROUND(T61/'附表1-面积统计表'!$D$29*'附表1-面积统计表'!$D$7,2),IF(AND(V61="共同成本费用",Z61="可售建筑面积法"),ROUND(T61/'附表1-面积统计表'!$F$29*'附表1-面积统计表'!$F$7,2),"请手工填写"))))</f>
        <v>0</v>
      </c>
      <c r="Z61" s="164" t="s">
        <v>282</v>
      </c>
      <c r="AA61" s="157"/>
      <c r="AB61" s="165" t="s">
        <v>1986</v>
      </c>
      <c r="AC61" s="165"/>
    </row>
    <row r="62" s="127" customFormat="1" ht="27" hidden="1" customHeight="1" spans="1:29">
      <c r="A62" s="152">
        <v>56</v>
      </c>
      <c r="B62" s="170" t="s">
        <v>2160</v>
      </c>
      <c r="C62" s="170" t="s">
        <v>2161</v>
      </c>
      <c r="D62" s="155" t="s">
        <v>2037</v>
      </c>
      <c r="E62" s="156" t="s">
        <v>2043</v>
      </c>
      <c r="F62" s="157" t="s">
        <v>2162</v>
      </c>
      <c r="G62" s="158"/>
      <c r="H62" s="157" t="str">
        <f>IF(G62="","",VLOOKUP(G62,'附表8-合同明细采集底稿'!B:I,2,0))</f>
        <v/>
      </c>
      <c r="I62" s="121" t="str">
        <f>IF(G62="","",VLOOKUP(G62,'附表8-合同明细采集底稿'!B:I,3,0))</f>
        <v/>
      </c>
      <c r="J62" s="166" t="s">
        <v>2159</v>
      </c>
      <c r="K62" s="157" t="s">
        <v>2000</v>
      </c>
      <c r="L62" s="158" t="s">
        <v>2001</v>
      </c>
      <c r="M62" s="158">
        <v>62410894</v>
      </c>
      <c r="N62" s="159">
        <v>15000</v>
      </c>
      <c r="O62" s="160">
        <v>15000</v>
      </c>
      <c r="P62" s="160">
        <v>15000</v>
      </c>
      <c r="Q62" s="160"/>
      <c r="R62" s="160">
        <f t="shared" si="0"/>
        <v>15000</v>
      </c>
      <c r="S62" s="161">
        <v>0.331339775135047</v>
      </c>
      <c r="T62" s="160">
        <f t="shared" si="1"/>
        <v>4970.1</v>
      </c>
      <c r="U62" s="157"/>
      <c r="V62" s="162" t="s">
        <v>309</v>
      </c>
      <c r="W62" s="163">
        <f>IF('附表1-面积统计表'!$D$29=0,"",IF(AND(V62="共同成本费用",Z62="总建筑面积法"),ROUND(T62/'附表1-面积统计表'!$D$29*'附表1-面积统计表'!$D$5,2),IF(AND(V62="共同成本费用",Z62="可售建筑面积法"),ROUND(T62/'附表1-面积统计表'!$F$29*'附表1-面积统计表'!$F$5,2),"请手工填写")))</f>
        <v>4679.31</v>
      </c>
      <c r="X62" s="163" t="str">
        <f>IF(SUM('附表1-面积统计表'!$D$6)=0,"",SUM(T62)-SUM(W62)-SUM(Y62))</f>
        <v/>
      </c>
      <c r="Y62" s="163">
        <f>IF(SUM('附表1-面积统计表'!$D$6)=0,SUM(T62)-SUM(W62),IF('附表1-面积统计表'!$D$29=0,"",IF(AND(V62="共同成本费用",Z62="总建筑面积法"),ROUND(T62/'附表1-面积统计表'!$D$29*'附表1-面积统计表'!$D$7,2),IF(AND(V62="共同成本费用",Z62="可售建筑面积法"),ROUND(T62/'附表1-面积统计表'!$F$29*'附表1-面积统计表'!$F$7,2),"请手工填写"))))</f>
        <v>290.79</v>
      </c>
      <c r="Z62" s="164" t="s">
        <v>282</v>
      </c>
      <c r="AA62" s="157"/>
      <c r="AB62" s="165" t="s">
        <v>1986</v>
      </c>
      <c r="AC62" s="165"/>
    </row>
    <row r="63" s="127" customFormat="1" ht="27" hidden="1" customHeight="1" spans="1:29">
      <c r="A63" s="152">
        <v>57</v>
      </c>
      <c r="B63" s="170" t="s">
        <v>2163</v>
      </c>
      <c r="C63" s="170" t="s">
        <v>2164</v>
      </c>
      <c r="D63" s="155" t="s">
        <v>2037</v>
      </c>
      <c r="E63" s="156" t="s">
        <v>2043</v>
      </c>
      <c r="F63" s="157" t="s">
        <v>2165</v>
      </c>
      <c r="G63" s="158" t="s">
        <v>2166</v>
      </c>
      <c r="H63" s="157" t="str">
        <f>IF(G63="","",VLOOKUP(G63,'附表8-合同明细采集底稿'!B:I,2,0))</f>
        <v>水土保持方案编制合同</v>
      </c>
      <c r="I63" s="121" t="str">
        <f>IF(G63="","",VLOOKUP(G63,'附表8-合同明细采集底稿'!B:I,3,0))</f>
        <v>买卖合同</v>
      </c>
      <c r="J63" s="157" t="str">
        <f>IF(G63="","",VLOOKUP(G63,'附表8-合同明细采集底稿'!B:I,4,0))</f>
        <v>新疆和禹源生态工程咨询有限公司</v>
      </c>
      <c r="K63" s="157" t="s">
        <v>2007</v>
      </c>
      <c r="L63" s="158">
        <v>6500193130</v>
      </c>
      <c r="M63" s="581" t="s">
        <v>2167</v>
      </c>
      <c r="N63" s="159">
        <v>42079.21</v>
      </c>
      <c r="O63" s="160">
        <v>42500</v>
      </c>
      <c r="P63" s="160">
        <v>42079.21</v>
      </c>
      <c r="Q63" s="160"/>
      <c r="R63" s="160">
        <f t="shared" si="0"/>
        <v>42079.21</v>
      </c>
      <c r="S63" s="161">
        <f>IFERROR(VLOOKUP(G63,'附表8-合同明细采集底稿'!B:M,12,0),100%)</f>
        <v>0.331924265795271</v>
      </c>
      <c r="T63" s="160">
        <f t="shared" si="1"/>
        <v>13967.11</v>
      </c>
      <c r="U63" s="168" t="s">
        <v>2168</v>
      </c>
      <c r="V63" s="162" t="s">
        <v>309</v>
      </c>
      <c r="W63" s="163">
        <f>IF('附表1-面积统计表'!$D$29=0,"",IF(AND(V63="共同成本费用",Z63="总建筑面积法"),ROUND(T63/'附表1-面积统计表'!$D$29*'附表1-面积统计表'!$D$5,2),IF(AND(V63="共同成本费用",Z63="可售建筑面积法"),ROUND(T63/'附表1-面积统计表'!$F$29*'附表1-面积统计表'!$F$5,2),"请手工填写")))</f>
        <v>13149.91</v>
      </c>
      <c r="X63" s="163" t="s">
        <v>2009</v>
      </c>
      <c r="Y63" s="163">
        <f>IF(SUM('附表1-面积统计表'!$D$6)=0,SUM(T63)-SUM(W63),IF('附表1-面积统计表'!$D$29=0,"",IF(AND(V63="共同成本费用",Z63="总建筑面积法"),ROUND(T63/'附表1-面积统计表'!$D$29*'附表1-面积统计表'!$D$7,2),IF(AND(V63="共同成本费用",Z63="可售建筑面积法"),ROUND(T63/'附表1-面积统计表'!$F$29*'附表1-面积统计表'!$F$7,2),"请手工填写"))))</f>
        <v>817.200000000001</v>
      </c>
      <c r="Z63" s="164" t="s">
        <v>282</v>
      </c>
      <c r="AA63" s="157"/>
      <c r="AB63" s="165" t="s">
        <v>1986</v>
      </c>
      <c r="AC63" s="165"/>
    </row>
    <row r="64" s="127" customFormat="1" ht="27" hidden="1" customHeight="1" spans="1:29">
      <c r="A64" s="152">
        <v>58</v>
      </c>
      <c r="B64" s="170" t="s">
        <v>2169</v>
      </c>
      <c r="C64" s="170" t="s">
        <v>2170</v>
      </c>
      <c r="D64" s="155" t="s">
        <v>2037</v>
      </c>
      <c r="E64" s="156" t="s">
        <v>2043</v>
      </c>
      <c r="F64" s="157" t="s">
        <v>2171</v>
      </c>
      <c r="G64" s="158"/>
      <c r="H64" s="157" t="str">
        <f>IF(G64="","",VLOOKUP(G64,'附表8-合同明细采集底稿'!B:I,2,0))</f>
        <v/>
      </c>
      <c r="I64" s="121" t="str">
        <f>IF(G64="","",VLOOKUP(G64,'附表8-合同明细采集底稿'!B:I,3,0))</f>
        <v/>
      </c>
      <c r="J64" s="166" t="s">
        <v>2159</v>
      </c>
      <c r="K64" s="157" t="s">
        <v>2000</v>
      </c>
      <c r="L64" s="158" t="s">
        <v>2001</v>
      </c>
      <c r="M64" s="158">
        <v>62410897</v>
      </c>
      <c r="N64" s="159">
        <v>17000</v>
      </c>
      <c r="O64" s="160">
        <v>17000</v>
      </c>
      <c r="P64" s="160">
        <v>17000</v>
      </c>
      <c r="Q64" s="160"/>
      <c r="R64" s="160">
        <f t="shared" si="0"/>
        <v>17000</v>
      </c>
      <c r="S64" s="161">
        <v>0.331339775135047</v>
      </c>
      <c r="T64" s="160">
        <f t="shared" si="1"/>
        <v>5632.78</v>
      </c>
      <c r="U64" s="157"/>
      <c r="V64" s="162" t="s">
        <v>309</v>
      </c>
      <c r="W64" s="163">
        <f>IF('附表1-面积统计表'!$D$29=0,"",IF(AND(V64="共同成本费用",Z64="总建筑面积法"),ROUND(T64/'附表1-面积统计表'!$D$29*'附表1-面积统计表'!$D$5,2),IF(AND(V64="共同成本费用",Z64="可售建筑面积法"),ROUND(T64/'附表1-面积统计表'!$F$29*'附表1-面积统计表'!$F$5,2),"请手工填写")))</f>
        <v>5303.21</v>
      </c>
      <c r="X64" s="163" t="str">
        <f>IF(SUM('附表1-面积统计表'!$D$6)=0,"",SUM(T64)-SUM(W64)-SUM(Y64))</f>
        <v/>
      </c>
      <c r="Y64" s="163">
        <f>IF(SUM('附表1-面积统计表'!$D$6)=0,SUM(T64)-SUM(W64),IF('附表1-面积统计表'!$D$29=0,"",IF(AND(V64="共同成本费用",Z64="总建筑面积法"),ROUND(T64/'附表1-面积统计表'!$D$29*'附表1-面积统计表'!$D$7,2),IF(AND(V64="共同成本费用",Z64="可售建筑面积法"),ROUND(T64/'附表1-面积统计表'!$F$29*'附表1-面积统计表'!$F$7,2),"请手工填写"))))</f>
        <v>329.57</v>
      </c>
      <c r="Z64" s="164" t="s">
        <v>282</v>
      </c>
      <c r="AA64" s="157"/>
      <c r="AB64" s="165" t="s">
        <v>1986</v>
      </c>
      <c r="AC64" s="165"/>
    </row>
    <row r="65" s="127" customFormat="1" ht="27" hidden="1" customHeight="1" spans="1:30">
      <c r="A65" s="152">
        <v>59</v>
      </c>
      <c r="B65" s="170" t="s">
        <v>2172</v>
      </c>
      <c r="C65" s="170" t="s">
        <v>2173</v>
      </c>
      <c r="D65" s="155" t="s">
        <v>1996</v>
      </c>
      <c r="E65" s="156" t="s">
        <v>2120</v>
      </c>
      <c r="F65" s="157" t="s">
        <v>2174</v>
      </c>
      <c r="G65" s="158" t="s">
        <v>2122</v>
      </c>
      <c r="H65" s="157" t="str">
        <f>IF(G65="","",VLOOKUP(G65,'附表8-合同明细采集底稿'!B:I,2,0))</f>
        <v>建设工程设计合同（民用建设工程设计合同）</v>
      </c>
      <c r="I65" s="121" t="str">
        <f>IF(G65="","",VLOOKUP(G65,'附表8-合同明细采集底稿'!B:I,3,0))</f>
        <v>买卖合同</v>
      </c>
      <c r="J65" s="157" t="str">
        <f>IF(G65="","",VLOOKUP(G65,'附表8-合同明细采集底稿'!B:I,4,0))</f>
        <v>河南省人防建筑设计院有限公司新疆分公司</v>
      </c>
      <c r="K65" s="157" t="s">
        <v>2007</v>
      </c>
      <c r="L65" s="158">
        <v>6500201130</v>
      </c>
      <c r="M65" s="581" t="s">
        <v>2175</v>
      </c>
      <c r="N65" s="159">
        <v>49900.99</v>
      </c>
      <c r="O65" s="160">
        <v>50400</v>
      </c>
      <c r="P65" s="160">
        <v>49900.99</v>
      </c>
      <c r="Q65" s="160"/>
      <c r="R65" s="160">
        <f t="shared" si="0"/>
        <v>49900.99</v>
      </c>
      <c r="S65" s="161">
        <f>IFERROR(VLOOKUP(G65,'附表8-合同明细采集底稿'!B:M,12,0),100%)</f>
        <v>0.571474059785587</v>
      </c>
      <c r="T65" s="160">
        <f t="shared" si="1"/>
        <v>28517.12</v>
      </c>
      <c r="U65" s="157" t="s">
        <v>2009</v>
      </c>
      <c r="V65" s="162" t="s">
        <v>309</v>
      </c>
      <c r="W65" s="163">
        <f>IF('附表1-面积统计表'!$D$29=0,"",IF(AND(V65="共同成本费用",Z65="总建筑面积法"),ROUND(T65/'附表1-面积统计表'!$D$29*'附表1-面积统计表'!$D$5,2),IF(AND(V65="共同成本费用",Z65="可售建筑面积法"),ROUND(T65/'附表1-面积统计表'!$F$29*'附表1-面积统计表'!$F$5,2),"请手工填写")))</f>
        <v>26848.62</v>
      </c>
      <c r="X65" s="163" t="str">
        <f>IF(SUM('附表1-面积统计表'!$D$6)=0,"",SUM(T65)-SUM(W65)-SUM(Y65))</f>
        <v/>
      </c>
      <c r="Y65" s="163">
        <f>IF(SUM('附表1-面积统计表'!$D$6)=0,SUM(T65)-SUM(W65),IF('附表1-面积统计表'!$D$29=0,"",IF(AND(V65="共同成本费用",Z65="总建筑面积法"),ROUND(T65/'附表1-面积统计表'!$D$29*'附表1-面积统计表'!$D$7,2),IF(AND(V65="共同成本费用",Z65="可售建筑面积法"),ROUND(T65/'附表1-面积统计表'!$F$29*'附表1-面积统计表'!$F$7,2),"请手工填写"))))</f>
        <v>1668.5</v>
      </c>
      <c r="Z65" s="164" t="s">
        <v>282</v>
      </c>
      <c r="AA65" s="157"/>
      <c r="AB65" s="165" t="s">
        <v>1986</v>
      </c>
      <c r="AC65" s="165"/>
    </row>
    <row r="66" s="127" customFormat="1" ht="27" hidden="1" customHeight="1" spans="1:30">
      <c r="A66" s="152">
        <v>60</v>
      </c>
      <c r="B66" s="170" t="s">
        <v>2176</v>
      </c>
      <c r="C66" s="170" t="s">
        <v>2177</v>
      </c>
      <c r="D66" s="155" t="s">
        <v>2003</v>
      </c>
      <c r="E66" s="156" t="s">
        <v>2178</v>
      </c>
      <c r="F66" s="157" t="s">
        <v>2179</v>
      </c>
      <c r="G66" s="158" t="s">
        <v>2180</v>
      </c>
      <c r="H66" s="157" t="str">
        <f>IF(G66="","",VLOOKUP(G66,'附表8-合同明细采集底稿'!B:I,2,0))</f>
        <v>沁春锦苑绿色建筑环评噪音监测费</v>
      </c>
      <c r="I66" s="121" t="str">
        <f>IF(G66="","",VLOOKUP(G66,'附表8-合同明细采集底稿'!B:I,3,0))</f>
        <v>建设工程合同</v>
      </c>
      <c r="J66" s="157" t="str">
        <f>IF(G66="","",VLOOKUP(G66,'附表8-合同明细采集底稿'!B:I,4,0))</f>
        <v>巴州永诚环境检测技术服务有限公司</v>
      </c>
      <c r="K66" s="157" t="s">
        <v>2000</v>
      </c>
      <c r="L66" s="158" t="s">
        <v>2001</v>
      </c>
      <c r="M66" s="158">
        <v>38207364</v>
      </c>
      <c r="N66" s="159">
        <v>5000</v>
      </c>
      <c r="O66" s="160">
        <v>5000</v>
      </c>
      <c r="P66" s="160">
        <v>5000</v>
      </c>
      <c r="Q66" s="160">
        <f>-P66</f>
        <v>-5000</v>
      </c>
      <c r="R66" s="160">
        <f t="shared" si="0"/>
        <v>0</v>
      </c>
      <c r="S66" s="161">
        <f>IFERROR(VLOOKUP(G66,'附表8-合同明细采集底稿'!B:M,12,0),100%)</f>
        <v>0.36838140409929</v>
      </c>
      <c r="T66" s="160">
        <f t="shared" si="1"/>
        <v>0</v>
      </c>
      <c r="U66" s="157" t="s">
        <v>2181</v>
      </c>
      <c r="V66" s="162" t="s">
        <v>309</v>
      </c>
      <c r="W66" s="163">
        <f>IF('附表1-面积统计表'!$D$29=0,"",IF(AND(V66="共同成本费用",Z66="总建筑面积法"),ROUND(T66/'附表1-面积统计表'!$D$29*'附表1-面积统计表'!$D$5,2),IF(AND(V66="共同成本费用",Z66="可售建筑面积法"),ROUND(T66/'附表1-面积统计表'!$F$29*'附表1-面积统计表'!$F$5,2),"请手工填写")))</f>
        <v>0</v>
      </c>
      <c r="X66" s="163" t="str">
        <f>IF(SUM('附表1-面积统计表'!$D$6)=0,"",SUM(T66)-SUM(W66)-SUM(Y66))</f>
        <v/>
      </c>
      <c r="Y66" s="163">
        <f>IF(SUM('附表1-面积统计表'!$D$6)=0,SUM(T66)-SUM(W66),IF('附表1-面积统计表'!$D$29=0,"",IF(AND(V66="共同成本费用",Z66="总建筑面积法"),ROUND(T66/'附表1-面积统计表'!$D$29*'附表1-面积统计表'!$D$7,2),IF(AND(V66="共同成本费用",Z66="可售建筑面积法"),ROUND(T66/'附表1-面积统计表'!$F$29*'附表1-面积统计表'!$F$7,2),"请手工填写"))))</f>
        <v>0</v>
      </c>
      <c r="Z66" s="164" t="s">
        <v>282</v>
      </c>
      <c r="AA66" s="157"/>
      <c r="AB66" s="165" t="s">
        <v>1986</v>
      </c>
      <c r="AC66" s="165"/>
    </row>
    <row r="67" s="127" customFormat="1" ht="27" hidden="1" customHeight="1" spans="1:30">
      <c r="A67" s="152">
        <v>61</v>
      </c>
      <c r="B67" s="170" t="s">
        <v>628</v>
      </c>
      <c r="C67" s="170" t="s">
        <v>2182</v>
      </c>
      <c r="D67" s="155" t="s">
        <v>2003</v>
      </c>
      <c r="E67" s="156" t="s">
        <v>2183</v>
      </c>
      <c r="F67" s="157" t="s">
        <v>2184</v>
      </c>
      <c r="G67" s="158" t="s">
        <v>2185</v>
      </c>
      <c r="H67" s="157" t="str">
        <f>IF(G67="","",VLOOKUP(G67,'附表8-合同明细采集底稿'!B:I,2,0))</f>
        <v>沁园春锦建设用地土壤氡水平检测</v>
      </c>
      <c r="I67" s="121" t="str">
        <f>IF(G67="","",VLOOKUP(G67,'附表8-合同明细采集底稿'!B:I,3,0))</f>
        <v>技术合同</v>
      </c>
      <c r="J67" s="157" t="str">
        <f>IF(G67="","",VLOOKUP(G67,'附表8-合同明细采集底稿'!B:I,4,0))</f>
        <v>核工业二一六大队</v>
      </c>
      <c r="K67" s="157" t="s">
        <v>2007</v>
      </c>
      <c r="L67" s="158">
        <v>6500193130</v>
      </c>
      <c r="M67" s="581" t="s">
        <v>2186</v>
      </c>
      <c r="N67" s="159">
        <v>33018.87</v>
      </c>
      <c r="O67" s="160">
        <v>35000</v>
      </c>
      <c r="P67" s="160">
        <v>33018.87</v>
      </c>
      <c r="Q67" s="160"/>
      <c r="R67" s="160">
        <f t="shared" si="0"/>
        <v>33018.87</v>
      </c>
      <c r="S67" s="161">
        <f>IFERROR(VLOOKUP(G67,'附表8-合同明细采集底稿'!B:M,12,0),100%)</f>
        <v>0.331924265795271</v>
      </c>
      <c r="T67" s="160">
        <f t="shared" si="1"/>
        <v>10959.76</v>
      </c>
      <c r="U67" s="157" t="s">
        <v>2009</v>
      </c>
      <c r="V67" s="162" t="s">
        <v>309</v>
      </c>
      <c r="W67" s="163">
        <f>IF('附表1-面积统计表'!$D$29=0,"",IF(AND(V67="共同成本费用",Z67="总建筑面积法"),ROUND(T67/'附表1-面积统计表'!$D$29*'附表1-面积统计表'!$D$5,2),IF(AND(V67="共同成本费用",Z67="可售建筑面积法"),ROUND(T67/'附表1-面积统计表'!$F$29*'附表1-面积统计表'!$F$5,2),"请手工填写")))</f>
        <v>10318.52</v>
      </c>
      <c r="X67" s="163" t="str">
        <f>IF(SUM('附表1-面积统计表'!$D$6)=0,"",SUM(T67)-SUM(W67)-SUM(Y67))</f>
        <v/>
      </c>
      <c r="Y67" s="163">
        <f>IF(SUM('附表1-面积统计表'!$D$6)=0,SUM(T67)-SUM(W67),IF('附表1-面积统计表'!$D$29=0,"",IF(AND(V67="共同成本费用",Z67="总建筑面积法"),ROUND(T67/'附表1-面积统计表'!$D$29*'附表1-面积统计表'!$D$7,2),IF(AND(V67="共同成本费用",Z67="可售建筑面积法"),ROUND(T67/'附表1-面积统计表'!$F$29*'附表1-面积统计表'!$F$7,2),"请手工填写"))))</f>
        <v>641.24</v>
      </c>
      <c r="Z67" s="164" t="s">
        <v>282</v>
      </c>
      <c r="AA67" s="157"/>
      <c r="AB67" s="165" t="s">
        <v>1986</v>
      </c>
      <c r="AC67" s="165"/>
    </row>
    <row r="68" s="127" customFormat="1" ht="27" hidden="1" customHeight="1" spans="1:30">
      <c r="A68" s="152">
        <v>62</v>
      </c>
      <c r="B68" s="170" t="s">
        <v>2187</v>
      </c>
      <c r="C68" s="170" t="s">
        <v>2188</v>
      </c>
      <c r="D68" s="155" t="s">
        <v>2003</v>
      </c>
      <c r="E68" s="156" t="s">
        <v>2178</v>
      </c>
      <c r="F68" s="157" t="s">
        <v>2189</v>
      </c>
      <c r="G68" s="158" t="s">
        <v>2190</v>
      </c>
      <c r="H68" s="157" t="str">
        <f>IF(G68="","",VLOOKUP(G68,'附表8-合同明细采集底稿'!B:I,2,0))</f>
        <v>沁春锦苑（住宅部分）技术服务合同书</v>
      </c>
      <c r="I68" s="121" t="str">
        <f>IF(G68="","",VLOOKUP(G68,'附表8-合同明细采集底稿'!B:I,3,0))</f>
        <v>建设工程合同</v>
      </c>
      <c r="J68" s="157" t="str">
        <f>IF(G68="","",VLOOKUP(G68,'附表8-合同明细采集底稿'!B:I,4,0))</f>
        <v>上海坤喆企业管理中心</v>
      </c>
      <c r="K68" s="157" t="s">
        <v>2007</v>
      </c>
      <c r="L68" s="167" t="s">
        <v>2191</v>
      </c>
      <c r="M68" s="158" t="s">
        <v>2192</v>
      </c>
      <c r="N68" s="159">
        <v>600000</v>
      </c>
      <c r="O68" s="160">
        <v>600000</v>
      </c>
      <c r="P68" s="160">
        <v>600000</v>
      </c>
      <c r="Q68" s="160"/>
      <c r="R68" s="160">
        <f t="shared" si="0"/>
        <v>600000</v>
      </c>
      <c r="S68" s="161">
        <f>IFERROR(VLOOKUP(G68,'附表8-合同明细采集底稿'!B:M,12,0),100%)</f>
        <v>0.36838140409929</v>
      </c>
      <c r="T68" s="160">
        <f t="shared" si="1"/>
        <v>221028.84</v>
      </c>
      <c r="U68" s="157" t="s">
        <v>2009</v>
      </c>
      <c r="V68" s="162" t="s">
        <v>309</v>
      </c>
      <c r="W68" s="163">
        <f>IF('附表1-面积统计表'!$D$29=0,"",IF(AND(V68="共同成本费用",Z68="总建筑面积法"),ROUND(T68/'附表1-面积统计表'!$D$29*'附表1-面积统计表'!$D$5,2),IF(AND(V68="共同成本费用",Z68="可售建筑面积法"),ROUND(T68/'附表1-面积统计表'!$F$29*'附表1-面积统计表'!$F$5,2),"请手工填写")))</f>
        <v>208096.72</v>
      </c>
      <c r="X68" s="163" t="str">
        <f>IF(SUM('附表1-面积统计表'!$D$6)=0,"",SUM(T68)-SUM(W68)-SUM(Y68))</f>
        <v/>
      </c>
      <c r="Y68" s="163">
        <f>IF(SUM('附表1-面积统计表'!$D$6)=0,SUM(T68)-SUM(W68),IF('附表1-面积统计表'!$D$29=0,"",IF(AND(V68="共同成本费用",Z68="总建筑面积法"),ROUND(T68/'附表1-面积统计表'!$D$29*'附表1-面积统计表'!$D$7,2),IF(AND(V68="共同成本费用",Z68="可售建筑面积法"),ROUND(T68/'附表1-面积统计表'!$F$29*'附表1-面积统计表'!$F$7,2),"请手工填写"))))</f>
        <v>12932.12</v>
      </c>
      <c r="Z68" s="164" t="s">
        <v>282</v>
      </c>
      <c r="AA68" s="157"/>
      <c r="AB68" s="165" t="s">
        <v>1986</v>
      </c>
      <c r="AC68" s="165"/>
    </row>
    <row r="69" s="127" customFormat="1" ht="27" hidden="1" customHeight="1" spans="1:30">
      <c r="A69" s="152">
        <v>63</v>
      </c>
      <c r="B69" s="170" t="s">
        <v>2187</v>
      </c>
      <c r="C69" s="170" t="s">
        <v>2193</v>
      </c>
      <c r="D69" s="155" t="s">
        <v>1996</v>
      </c>
      <c r="E69" s="156" t="s">
        <v>2194</v>
      </c>
      <c r="F69" s="157" t="s">
        <v>2195</v>
      </c>
      <c r="G69" s="158" t="s">
        <v>2196</v>
      </c>
      <c r="H69" s="157" t="str">
        <f>IF(G69="","",VLOOKUP(G69,'附表8-合同明细采集底稿'!B:I,2,0))</f>
        <v>沁园春锦BIM咨询服务协议</v>
      </c>
      <c r="I69" s="121" t="str">
        <f>IF(G69="","",VLOOKUP(G69,'附表8-合同明细采集底稿'!B:I,3,0))</f>
        <v>买卖合同</v>
      </c>
      <c r="J69" s="157" t="str">
        <f>IF(G69="","",VLOOKUP(G69,'附表8-合同明细采集底稿'!B:I,4,0))</f>
        <v>新疆佳联筑创建筑科技有限公司</v>
      </c>
      <c r="K69" s="157" t="s">
        <v>2007</v>
      </c>
      <c r="L69" s="158">
        <v>6500193160</v>
      </c>
      <c r="M69" s="581" t="s">
        <v>2197</v>
      </c>
      <c r="N69" s="159">
        <v>99009.9</v>
      </c>
      <c r="O69" s="160">
        <v>100000</v>
      </c>
      <c r="P69" s="160">
        <v>99009.9</v>
      </c>
      <c r="Q69" s="160"/>
      <c r="R69" s="160">
        <f t="shared" si="0"/>
        <v>99009.9</v>
      </c>
      <c r="S69" s="161">
        <f>IFERROR(VLOOKUP(G69,'附表8-合同明细采集底稿'!B:M,12,0),100%)</f>
        <v>0.331924265795271</v>
      </c>
      <c r="T69" s="160">
        <f t="shared" si="1"/>
        <v>32863.79</v>
      </c>
      <c r="U69" s="157" t="s">
        <v>2009</v>
      </c>
      <c r="V69" s="162" t="s">
        <v>309</v>
      </c>
      <c r="W69" s="163">
        <f>IF('附表1-面积统计表'!$D$29=0,"",IF(AND(V69="共同成本费用",Z69="总建筑面积法"),ROUND(T69/'附表1-面积统计表'!$D$29*'附表1-面积统计表'!$D$5,2),IF(AND(V69="共同成本费用",Z69="可售建筑面积法"),ROUND(T69/'附表1-面积统计表'!$F$29*'附表1-面积统计表'!$F$5,2),"请手工填写")))</f>
        <v>30940.97</v>
      </c>
      <c r="X69" s="163" t="str">
        <f>IF(SUM('附表1-面积统计表'!$D$6)=0,"",SUM(T69)-SUM(W69)-SUM(Y69))</f>
        <v/>
      </c>
      <c r="Y69" s="163">
        <f>IF(SUM('附表1-面积统计表'!$D$6)=0,SUM(T69)-SUM(W69),IF('附表1-面积统计表'!$D$29=0,"",IF(AND(V69="共同成本费用",Z69="总建筑面积法"),ROUND(T69/'附表1-面积统计表'!$D$29*'附表1-面积统计表'!$D$7,2),IF(AND(V69="共同成本费用",Z69="可售建筑面积法"),ROUND(T69/'附表1-面积统计表'!$F$29*'附表1-面积统计表'!$F$7,2),"请手工填写"))))</f>
        <v>1922.82</v>
      </c>
      <c r="Z69" s="164" t="s">
        <v>282</v>
      </c>
      <c r="AA69" s="157"/>
      <c r="AB69" s="165" t="s">
        <v>1986</v>
      </c>
      <c r="AC69" s="165"/>
    </row>
    <row r="70" s="127" customFormat="1" ht="27" hidden="1" customHeight="1" spans="1:30">
      <c r="A70" s="152">
        <v>64</v>
      </c>
      <c r="B70" s="170" t="s">
        <v>2198</v>
      </c>
      <c r="C70" s="170" t="s">
        <v>2199</v>
      </c>
      <c r="D70" s="155" t="s">
        <v>1996</v>
      </c>
      <c r="E70" s="156" t="s">
        <v>2200</v>
      </c>
      <c r="F70" s="157" t="s">
        <v>2201</v>
      </c>
      <c r="G70" s="158" t="s">
        <v>2202</v>
      </c>
      <c r="H70" s="157" t="str">
        <f>IF(G70="","",VLOOKUP(G70,'附表8-合同明细采集底稿'!B:I,2,0))</f>
        <v>沁春锦苑35#楼东侧停车棚安装合同</v>
      </c>
      <c r="I70" s="121" t="str">
        <f>IF(G70="","",VLOOKUP(G70,'附表8-合同明细采集底稿'!B:I,3,0))</f>
        <v>买卖合同</v>
      </c>
      <c r="J70" s="157" t="str">
        <f>IF(G70="","",VLOOKUP(G70,'附表8-合同明细采集底稿'!B:I,4,0))</f>
        <v>库尔勒天业钢结构制造有限公司</v>
      </c>
      <c r="K70" s="157" t="s">
        <v>2007</v>
      </c>
      <c r="L70" s="158">
        <v>6500201130</v>
      </c>
      <c r="M70" s="581" t="s">
        <v>2203</v>
      </c>
      <c r="N70" s="159">
        <v>45465.49</v>
      </c>
      <c r="O70" s="160">
        <v>51376</v>
      </c>
      <c r="P70" s="160">
        <v>45465.49</v>
      </c>
      <c r="Q70" s="160"/>
      <c r="R70" s="160">
        <f t="shared" si="0"/>
        <v>45465.49</v>
      </c>
      <c r="S70" s="161">
        <f>IFERROR(VLOOKUP(G70,'附表8-合同明细采集底稿'!B:M,12,0),100%)</f>
        <v>0.331924265795271</v>
      </c>
      <c r="T70" s="160">
        <f t="shared" si="1"/>
        <v>15091.1</v>
      </c>
      <c r="U70" s="157" t="s">
        <v>2009</v>
      </c>
      <c r="V70" s="162" t="s">
        <v>309</v>
      </c>
      <c r="W70" s="163">
        <f>IF('附表1-面积统计表'!$D$29=0,"",IF(AND(V70="共同成本费用",Z70="总建筑面积法"),ROUND(T70/'附表1-面积统计表'!$D$29*'附表1-面积统计表'!$D$5,2),IF(AND(V70="共同成本费用",Z70="可售建筑面积法"),ROUND(T70/'附表1-面积统计表'!$F$29*'附表1-面积统计表'!$F$5,2),"请手工填写")))</f>
        <v>14208.14</v>
      </c>
      <c r="X70" s="163" t="str">
        <f>IF(SUM('附表1-面积统计表'!$D$6)=0,"",SUM(T70)-SUM(W70)-SUM(Y70))</f>
        <v/>
      </c>
      <c r="Y70" s="163">
        <f>IF(SUM('附表1-面积统计表'!$D$6)=0,SUM(T70)-SUM(W70),IF('附表1-面积统计表'!$D$29=0,"",IF(AND(V70="共同成本费用",Z70="总建筑面积法"),ROUND(T70/'附表1-面积统计表'!$D$29*'附表1-面积统计表'!$D$7,2),IF(AND(V70="共同成本费用",Z70="可售建筑面积法"),ROUND(T70/'附表1-面积统计表'!$F$29*'附表1-面积统计表'!$F$7,2),"请手工填写"))))</f>
        <v>882.960000000001</v>
      </c>
      <c r="Z70" s="164" t="s">
        <v>282</v>
      </c>
      <c r="AA70" s="157"/>
      <c r="AB70" s="165" t="s">
        <v>1986</v>
      </c>
      <c r="AC70" s="165"/>
    </row>
    <row r="71" s="127" customFormat="1" ht="27" customHeight="1" spans="1:30">
      <c r="A71" s="152">
        <v>65</v>
      </c>
      <c r="B71" s="170" t="s">
        <v>415</v>
      </c>
      <c r="C71" s="170" t="s">
        <v>2204</v>
      </c>
      <c r="D71" s="155" t="s">
        <v>1996</v>
      </c>
      <c r="E71" s="156" t="s">
        <v>2194</v>
      </c>
      <c r="F71" s="157" t="s">
        <v>2205</v>
      </c>
      <c r="G71" s="158" t="s">
        <v>2206</v>
      </c>
      <c r="H71" s="157" t="str">
        <f>IF(G71="","",VLOOKUP(G71,'附表8-合同明细采集底稿'!B:I,2,0))</f>
        <v>建设工程施工合同12-15#楼38#楼、31#楼幼儿园（幼儿园—）</v>
      </c>
      <c r="I71" s="121" t="str">
        <f>IF(G71="","",VLOOKUP(G71,'附表8-合同明细采集底稿'!B:I,3,0))</f>
        <v>建设工程合同</v>
      </c>
      <c r="J71" s="157" t="str">
        <f>IF(G71="","",VLOOKUP(G71,'附表8-合同明细采集底稿'!B:I,4,0))</f>
        <v>新疆通力建设集团股份有限公司（顾）</v>
      </c>
      <c r="K71" s="157" t="s">
        <v>2007</v>
      </c>
      <c r="L71" s="158">
        <v>6500193130</v>
      </c>
      <c r="M71" s="581" t="s">
        <v>2207</v>
      </c>
      <c r="N71" s="159">
        <v>807687.15</v>
      </c>
      <c r="O71" s="160">
        <v>880378.99</v>
      </c>
      <c r="P71" s="160">
        <v>807687.15</v>
      </c>
      <c r="Q71" s="160">
        <v>26950</v>
      </c>
      <c r="R71" s="160">
        <f t="shared" si="0"/>
        <v>834637.15</v>
      </c>
      <c r="S71" s="161">
        <f>IFERROR(VLOOKUP(G71,'附表8-合同明细采集底稿'!B:M,12,0),100%)</f>
        <v>0.331924265795271</v>
      </c>
      <c r="T71" s="160">
        <f t="shared" si="1"/>
        <v>277036.32</v>
      </c>
      <c r="U71" s="157"/>
      <c r="V71" s="162" t="s">
        <v>309</v>
      </c>
      <c r="W71" s="163">
        <f>IF('附表1-面积统计表'!$D$29=0,"",IF(AND(V71="共同成本费用",Z71="总建筑面积法"),ROUND(T71/'附表1-面积统计表'!$D$29*'附表1-面积统计表'!$D$5,2),IF(AND(V71="共同成本费用",Z71="可售建筑面积法"),ROUND(T71/'附表1-面积统计表'!$F$29*'附表1-面积统计表'!$F$5,2),"请手工填写")))</f>
        <v>260827.27</v>
      </c>
      <c r="X71" s="163" t="str">
        <f>IF(SUM('附表1-面积统计表'!$D$6)=0,"",SUM(T71)-SUM(W71)-SUM(Y71))</f>
        <v/>
      </c>
      <c r="Y71" s="163">
        <f>IF(SUM('附表1-面积统计表'!$D$6)=0,SUM(T71)-SUM(W71),IF('附表1-面积统计表'!$D$29=0,"",IF(AND(V71="共同成本费用",Z71="总建筑面积法"),ROUND(T71/'附表1-面积统计表'!$D$29*'附表1-面积统计表'!$D$7,2),IF(AND(V71="共同成本费用",Z71="可售建筑面积法"),ROUND(T71/'附表1-面积统计表'!$F$29*'附表1-面积统计表'!$F$7,2),"请手工填写"))))</f>
        <v>16209.05</v>
      </c>
      <c r="Z71" s="164" t="s">
        <v>282</v>
      </c>
      <c r="AA71" s="157"/>
      <c r="AB71" s="165" t="s">
        <v>1986</v>
      </c>
      <c r="AC71" s="165"/>
      <c r="AD71" s="127" t="s">
        <v>2208</v>
      </c>
    </row>
    <row r="72" s="127" customFormat="1" ht="27" hidden="1" customHeight="1" spans="1:30">
      <c r="A72" s="152">
        <v>66</v>
      </c>
      <c r="B72" s="170" t="s">
        <v>1766</v>
      </c>
      <c r="C72" s="170" t="s">
        <v>2209</v>
      </c>
      <c r="D72" s="155" t="s">
        <v>2003</v>
      </c>
      <c r="E72" s="156" t="s">
        <v>2210</v>
      </c>
      <c r="F72" s="157" t="s">
        <v>2211</v>
      </c>
      <c r="G72" s="158" t="s">
        <v>2212</v>
      </c>
      <c r="H72" s="157" t="str">
        <f>IF(G72="","",VLOOKUP(G72,'附表8-合同明细采集底稿'!B:I,2,0))</f>
        <v>沁春锦苑沁春景苑绿色建筑心机指标申报材料</v>
      </c>
      <c r="I72" s="121" t="str">
        <f>IF(G72="","",VLOOKUP(G72,'附表8-合同明细采集底稿'!B:I,3,0))</f>
        <v>建设工程合同</v>
      </c>
      <c r="J72" s="157" t="str">
        <f>IF(G72="","",VLOOKUP(G72,'附表8-合同明细采集底稿'!B:I,4,0))</f>
        <v>北京中城科绿色建筑科技有限公司</v>
      </c>
      <c r="K72" s="157" t="s">
        <v>2007</v>
      </c>
      <c r="L72" s="158">
        <v>1100202130</v>
      </c>
      <c r="M72" s="158">
        <v>15601734</v>
      </c>
      <c r="N72" s="159">
        <v>94339.62</v>
      </c>
      <c r="O72" s="160">
        <v>100000</v>
      </c>
      <c r="P72" s="160">
        <v>94339.62</v>
      </c>
      <c r="Q72" s="160"/>
      <c r="R72" s="160">
        <f>P72+Q72</f>
        <v>94339.62</v>
      </c>
      <c r="S72" s="161">
        <f>IFERROR(VLOOKUP(G72,'附表8-合同明细采集底稿'!B:M,12,0),100%)</f>
        <v>0.36838140409929</v>
      </c>
      <c r="T72" s="160">
        <f t="shared" ref="T72:T135" si="2">ROUND(SUM(R72)*SUM(S72),2)</f>
        <v>34752.96</v>
      </c>
      <c r="U72" s="157" t="s">
        <v>2009</v>
      </c>
      <c r="V72" s="162" t="s">
        <v>309</v>
      </c>
      <c r="W72" s="163">
        <f>IF('附表1-面积统计表'!$D$29=0,"",IF(AND(V72="共同成本费用",Z72="总建筑面积法"),ROUND(T72/'附表1-面积统计表'!$D$29*'附表1-面积统计表'!$D$5,2),IF(AND(V72="共同成本费用",Z72="可售建筑面积法"),ROUND(T72/'附表1-面积统计表'!$F$29*'附表1-面积统计表'!$F$5,2),"请手工填写")))</f>
        <v>32719.61</v>
      </c>
      <c r="X72" s="163" t="str">
        <f>IF(SUM('附表1-面积统计表'!$D$6)=0,"",SUM(T72)-SUM(W72)-SUM(Y72))</f>
        <v/>
      </c>
      <c r="Y72" s="163">
        <f>IF(SUM('附表1-面积统计表'!$D$6)=0,SUM(T72)-SUM(W72),IF('附表1-面积统计表'!$D$29=0,"",IF(AND(V72="共同成本费用",Z72="总建筑面积法"),ROUND(T72/'附表1-面积统计表'!$D$29*'附表1-面积统计表'!$D$7,2),IF(AND(V72="共同成本费用",Z72="可售建筑面积法"),ROUND(T72/'附表1-面积统计表'!$F$29*'附表1-面积统计表'!$F$7,2),"请手工填写"))))</f>
        <v>2033.35</v>
      </c>
      <c r="Z72" s="164" t="s">
        <v>282</v>
      </c>
      <c r="AA72" s="157"/>
      <c r="AB72" s="165" t="s">
        <v>1986</v>
      </c>
      <c r="AC72" s="165"/>
    </row>
    <row r="73" s="127" customFormat="1" ht="27" hidden="1" customHeight="1" spans="1:30">
      <c r="A73" s="152">
        <v>67</v>
      </c>
      <c r="B73" s="170" t="s">
        <v>2213</v>
      </c>
      <c r="C73" s="170" t="s">
        <v>2214</v>
      </c>
      <c r="D73" s="155" t="s">
        <v>1996</v>
      </c>
      <c r="E73" s="156" t="s">
        <v>2120</v>
      </c>
      <c r="F73" s="157" t="s">
        <v>2215</v>
      </c>
      <c r="G73" s="158" t="s">
        <v>2216</v>
      </c>
      <c r="H73" s="157" t="str">
        <f>IF(G73="","",VLOOKUP(G73,'附表8-合同明细采集底稿'!B:I,2,0))</f>
        <v>沁春锦苑项目人防门购置18#-21#</v>
      </c>
      <c r="I73" s="121" t="str">
        <f>IF(G73="","",VLOOKUP(G73,'附表8-合同明细采集底稿'!B:I,3,0))</f>
        <v>买卖合同</v>
      </c>
      <c r="J73" s="157" t="str">
        <f>IF(G73="","",VLOOKUP(G73,'附表8-合同明细采集底稿'!B:I,4,0))</f>
        <v>新疆巨安新粤防护设备有限公司（张照平18167948637）</v>
      </c>
      <c r="K73" s="157" t="s">
        <v>2007</v>
      </c>
      <c r="L73" s="158">
        <v>6500203130</v>
      </c>
      <c r="M73" s="581" t="s">
        <v>2217</v>
      </c>
      <c r="N73" s="159">
        <v>328228.33</v>
      </c>
      <c r="O73" s="160">
        <v>370898</v>
      </c>
      <c r="P73" s="160">
        <v>328228.33</v>
      </c>
      <c r="Q73" s="160"/>
      <c r="R73" s="160">
        <f t="shared" ref="R72:R90" si="3">P73+Q73</f>
        <v>328228.33</v>
      </c>
      <c r="S73" s="161">
        <f>IFERROR(VLOOKUP(G73,'附表8-合同明细采集底稿'!B:M,12,0),100%)</f>
        <v>0.571474059785587</v>
      </c>
      <c r="T73" s="160">
        <f t="shared" si="2"/>
        <v>187573.98</v>
      </c>
      <c r="U73" s="157" t="s">
        <v>2026</v>
      </c>
      <c r="V73" s="162" t="s">
        <v>309</v>
      </c>
      <c r="W73" s="163">
        <f>IF('附表1-面积统计表'!$D$29=0,"",IF(AND(V73="共同成本费用",Z73="总建筑面积法"),ROUND(T73/'附表1-面积统计表'!$D$29*'附表1-面积统计表'!$D$5,2),IF(AND(V73="共同成本费用",Z73="可售建筑面积法"),ROUND(T73/'附表1-面积统计表'!$F$29*'附表1-面积统计表'!$F$5,2),"请手工填写")))</f>
        <v>176599.26</v>
      </c>
      <c r="X73" s="163" t="str">
        <f>IF(SUM('附表1-面积统计表'!$D$6)=0,"",SUM(T73)-SUM(W73)-SUM(Y73))</f>
        <v/>
      </c>
      <c r="Y73" s="163">
        <f>IF(SUM('附表1-面积统计表'!$D$6)=0,SUM(T73)-SUM(W73),IF('附表1-面积统计表'!$D$29=0,"",IF(AND(V73="共同成本费用",Z73="总建筑面积法"),ROUND(T73/'附表1-面积统计表'!$D$29*'附表1-面积统计表'!$D$7,2),IF(AND(V73="共同成本费用",Z73="可售建筑面积法"),ROUND(T73/'附表1-面积统计表'!$F$29*'附表1-面积统计表'!$F$7,2),"请手工填写"))))</f>
        <v>10974.72</v>
      </c>
      <c r="Z73" s="164" t="s">
        <v>282</v>
      </c>
      <c r="AA73" s="157"/>
      <c r="AB73" s="165" t="s">
        <v>1986</v>
      </c>
      <c r="AC73" s="165"/>
    </row>
    <row r="74" s="127" customFormat="1" ht="27" customHeight="1" spans="1:30">
      <c r="A74" s="152">
        <v>68</v>
      </c>
      <c r="B74" s="171" t="s">
        <v>2218</v>
      </c>
      <c r="C74" s="170" t="s">
        <v>2219</v>
      </c>
      <c r="D74" s="155" t="s">
        <v>1996</v>
      </c>
      <c r="E74" s="156" t="s">
        <v>2194</v>
      </c>
      <c r="F74" s="157" t="s">
        <v>2220</v>
      </c>
      <c r="G74" s="158" t="s">
        <v>2206</v>
      </c>
      <c r="H74" s="157" t="str">
        <f>IF(G74="","",VLOOKUP(G74,'附表8-合同明细采集底稿'!B:I,2,0))</f>
        <v>建设工程施工合同12-15#楼38#楼、31#楼幼儿园（幼儿园—）</v>
      </c>
      <c r="I74" s="121" t="str">
        <f>IF(G74="","",VLOOKUP(G74,'附表8-合同明细采集底稿'!B:I,3,0))</f>
        <v>建设工程合同</v>
      </c>
      <c r="J74" s="157" t="str">
        <f>IF(G74="","",VLOOKUP(G74,'附表8-合同明细采集底稿'!B:I,4,0))</f>
        <v>新疆通力建设集团股份有限公司（顾）</v>
      </c>
      <c r="K74" s="157" t="s">
        <v>2007</v>
      </c>
      <c r="L74" s="158">
        <v>6500203130</v>
      </c>
      <c r="M74" s="158" t="s">
        <v>2221</v>
      </c>
      <c r="N74" s="159">
        <v>565413.76</v>
      </c>
      <c r="O74" s="160">
        <v>616301</v>
      </c>
      <c r="P74" s="160">
        <v>565413.76</v>
      </c>
      <c r="Q74" s="160"/>
      <c r="R74" s="160">
        <f t="shared" si="3"/>
        <v>565413.76</v>
      </c>
      <c r="S74" s="161">
        <f>IFERROR(VLOOKUP(G74,'附表8-合同明细采集底稿'!B:M,12,0),100%)</f>
        <v>0.331924265795271</v>
      </c>
      <c r="T74" s="160">
        <f t="shared" si="2"/>
        <v>187674.55</v>
      </c>
      <c r="U74" s="157"/>
      <c r="V74" s="162" t="s">
        <v>309</v>
      </c>
      <c r="W74" s="163">
        <f>IF('附表1-面积统计表'!$D$29=0,"",IF(AND(V74="共同成本费用",Z74="总建筑面积法"),ROUND(T74/'附表1-面积统计表'!$D$29*'附表1-面积统计表'!$D$5,2),IF(AND(V74="共同成本费用",Z74="可售建筑面积法"),ROUND(T74/'附表1-面积统计表'!$F$29*'附表1-面积统计表'!$F$5,2),"请手工填写")))</f>
        <v>176693.95</v>
      </c>
      <c r="X74" s="163" t="str">
        <f>IF(SUM('附表1-面积统计表'!$D$6)=0,"",SUM(T74)-SUM(W74)-SUM(Y74))</f>
        <v/>
      </c>
      <c r="Y74" s="163">
        <f>IF(SUM('附表1-面积统计表'!$D$6)=0,SUM(T74)-SUM(W74),IF('附表1-面积统计表'!$D$29=0,"",IF(AND(V74="共同成本费用",Z74="总建筑面积法"),ROUND(T74/'附表1-面积统计表'!$D$29*'附表1-面积统计表'!$D$7,2),IF(AND(V74="共同成本费用",Z74="可售建筑面积法"),ROUND(T74/'附表1-面积统计表'!$F$29*'附表1-面积统计表'!$F$7,2),"请手工填写"))))</f>
        <v>10980.6</v>
      </c>
      <c r="Z74" s="164" t="s">
        <v>282</v>
      </c>
      <c r="AA74" s="157"/>
      <c r="AB74" s="165" t="s">
        <v>1986</v>
      </c>
      <c r="AC74" s="165"/>
      <c r="AD74" s="127" t="s">
        <v>2222</v>
      </c>
    </row>
    <row r="75" s="127" customFormat="1" ht="27" hidden="1" customHeight="1" spans="1:30">
      <c r="A75" s="152">
        <v>69</v>
      </c>
      <c r="B75" s="170" t="s">
        <v>1020</v>
      </c>
      <c r="C75" s="170" t="s">
        <v>2223</v>
      </c>
      <c r="D75" s="155" t="s">
        <v>2003</v>
      </c>
      <c r="E75" s="156" t="s">
        <v>2004</v>
      </c>
      <c r="F75" s="157" t="s">
        <v>2224</v>
      </c>
      <c r="G75" s="158" t="s">
        <v>2023</v>
      </c>
      <c r="H75" s="157" t="str">
        <f>IF(G75="","",VLOOKUP(G75,'附表8-合同明细采集底稿'!B:I,2,0))</f>
        <v>沁春锦苑室外管网设计</v>
      </c>
      <c r="I75" s="121" t="str">
        <f>IF(G75="","",VLOOKUP(G75,'附表8-合同明细采集底稿'!B:I,3,0))</f>
        <v>技术合同</v>
      </c>
      <c r="J75" s="157" t="str">
        <f>IF(G75="","",VLOOKUP(G75,'附表8-合同明细采集底稿'!B:I,4,0))</f>
        <v>库尔勒开拓规划设计研究院</v>
      </c>
      <c r="K75" s="157" t="s">
        <v>2000</v>
      </c>
      <c r="L75" s="158" t="s">
        <v>2001</v>
      </c>
      <c r="M75" s="158" t="s">
        <v>2225</v>
      </c>
      <c r="N75" s="159">
        <v>33578.3</v>
      </c>
      <c r="O75" s="160">
        <v>35593</v>
      </c>
      <c r="P75" s="160">
        <v>33578.3</v>
      </c>
      <c r="Q75" s="160"/>
      <c r="R75" s="160">
        <f t="shared" si="3"/>
        <v>33578.3</v>
      </c>
      <c r="S75" s="161">
        <f>IFERROR(VLOOKUP(G75,'附表8-合同明细采集底稿'!B:M,12,0),100%)</f>
        <v>0.331924265795271</v>
      </c>
      <c r="T75" s="160">
        <f t="shared" si="2"/>
        <v>11145.45</v>
      </c>
      <c r="U75" s="157" t="s">
        <v>2026</v>
      </c>
      <c r="V75" s="162" t="s">
        <v>309</v>
      </c>
      <c r="W75" s="163">
        <f>IF('附表1-面积统计表'!$D$29=0,"",IF(AND(V75="共同成本费用",Z75="总建筑面积法"),ROUND(T75/'附表1-面积统计表'!$D$29*'附表1-面积统计表'!$D$5,2),IF(AND(V75="共同成本费用",Z75="可售建筑面积法"),ROUND(T75/'附表1-面积统计表'!$F$29*'附表1-面积统计表'!$F$5,2),"请手工填写")))</f>
        <v>10493.34</v>
      </c>
      <c r="X75" s="163" t="str">
        <f>IF(SUM('附表1-面积统计表'!$D$6)=0,"",SUM(T75)-SUM(W75)-SUM(Y75))</f>
        <v/>
      </c>
      <c r="Y75" s="163">
        <f>IF(SUM('附表1-面积统计表'!$D$6)=0,SUM(T75)-SUM(W75),IF('附表1-面积统计表'!$D$29=0,"",IF(AND(V75="共同成本费用",Z75="总建筑面积法"),ROUND(T75/'附表1-面积统计表'!$D$29*'附表1-面积统计表'!$D$7,2),IF(AND(V75="共同成本费用",Z75="可售建筑面积法"),ROUND(T75/'附表1-面积统计表'!$F$29*'附表1-面积统计表'!$F$7,2),"请手工填写"))))</f>
        <v>652.110000000001</v>
      </c>
      <c r="Z75" s="164" t="s">
        <v>282</v>
      </c>
      <c r="AA75" s="157"/>
      <c r="AB75" s="165" t="s">
        <v>1986</v>
      </c>
      <c r="AC75" s="165"/>
    </row>
    <row r="76" s="127" customFormat="1" ht="27" hidden="1" customHeight="1" spans="1:30">
      <c r="A76" s="152">
        <v>70</v>
      </c>
      <c r="B76" s="170" t="s">
        <v>2226</v>
      </c>
      <c r="C76" s="170" t="s">
        <v>2227</v>
      </c>
      <c r="D76" s="155" t="s">
        <v>2037</v>
      </c>
      <c r="E76" s="156" t="s">
        <v>2077</v>
      </c>
      <c r="F76" s="157" t="s">
        <v>2228</v>
      </c>
      <c r="G76" s="158" t="s">
        <v>2229</v>
      </c>
      <c r="H76" s="157" t="str">
        <f>IF(G76="","",VLOOKUP(G76,'附表8-合同明细采集底稿'!B:I,2,0))</f>
        <v>（石材）材料购销合同</v>
      </c>
      <c r="I76" s="121" t="str">
        <f>IF(G76="","",VLOOKUP(G76,'附表8-合同明细采集底稿'!B:I,3,0))</f>
        <v>买卖合同</v>
      </c>
      <c r="J76" s="157" t="str">
        <f>IF(G76="","",VLOOKUP(G76,'附表8-合同明细采集底稿'!B:I,4,0))</f>
        <v>和硕县兴隆石材工艺有限责任公司（黄金烁）</v>
      </c>
      <c r="K76" s="157" t="s">
        <v>2007</v>
      </c>
      <c r="L76" s="158" t="s">
        <v>2230</v>
      </c>
      <c r="M76" s="158" t="s">
        <v>2231</v>
      </c>
      <c r="N76" s="159">
        <v>197657.42</v>
      </c>
      <c r="O76" s="160">
        <v>146424</v>
      </c>
      <c r="P76" s="160">
        <v>197657.42</v>
      </c>
      <c r="Q76" s="160"/>
      <c r="R76" s="160">
        <f t="shared" si="3"/>
        <v>197657.42</v>
      </c>
      <c r="S76" s="161">
        <f>IFERROR(VLOOKUP(G76,'附表8-合同明细采集底稿'!B:M,12,0),100%)</f>
        <v>0.331924265795271</v>
      </c>
      <c r="T76" s="160">
        <f t="shared" si="2"/>
        <v>65607.29</v>
      </c>
      <c r="U76" s="157" t="s">
        <v>2009</v>
      </c>
      <c r="V76" s="162" t="s">
        <v>309</v>
      </c>
      <c r="W76" s="163">
        <f>IF('附表1-面积统计表'!$D$29=0,"",IF(AND(V76="共同成本费用",Z76="总建筑面积法"),ROUND(T76/'附表1-面积统计表'!$D$29*'附表1-面积统计表'!$D$5,2),IF(AND(V76="共同成本费用",Z76="可售建筑面积法"),ROUND(T76/'附表1-面积统计表'!$F$29*'附表1-面积统计表'!$F$5,2),"请手工填写")))</f>
        <v>61768.69</v>
      </c>
      <c r="X76" s="163" t="str">
        <f>IF(SUM('附表1-面积统计表'!$D$6)=0,"",SUM(T76)-SUM(W76)-SUM(Y76))</f>
        <v/>
      </c>
      <c r="Y76" s="163">
        <f>IF(SUM('附表1-面积统计表'!$D$6)=0,SUM(T76)-SUM(W76),IF('附表1-面积统计表'!$D$29=0,"",IF(AND(V76="共同成本费用",Z76="总建筑面积法"),ROUND(T76/'附表1-面积统计表'!$D$29*'附表1-面积统计表'!$D$7,2),IF(AND(V76="共同成本费用",Z76="可售建筑面积法"),ROUND(T76/'附表1-面积统计表'!$F$29*'附表1-面积统计表'!$F$7,2),"请手工填写"))))</f>
        <v>3838.59999999999</v>
      </c>
      <c r="Z76" s="164" t="s">
        <v>282</v>
      </c>
      <c r="AA76" s="157"/>
      <c r="AB76" s="165" t="s">
        <v>1986</v>
      </c>
      <c r="AC76" s="165"/>
    </row>
    <row r="77" s="127" customFormat="1" ht="27" hidden="1" customHeight="1" spans="1:30">
      <c r="A77" s="152">
        <v>71</v>
      </c>
      <c r="B77" s="170" t="s">
        <v>2226</v>
      </c>
      <c r="C77" s="170" t="s">
        <v>2227</v>
      </c>
      <c r="D77" s="155" t="s">
        <v>2037</v>
      </c>
      <c r="E77" s="156" t="s">
        <v>2077</v>
      </c>
      <c r="F77" s="157" t="s">
        <v>2228</v>
      </c>
      <c r="G77" s="158" t="s">
        <v>2229</v>
      </c>
      <c r="H77" s="157" t="str">
        <f>IF(G77="","",VLOOKUP(G77,'附表8-合同明细采集底稿'!B:I,2,0))</f>
        <v>（石材）材料购销合同</v>
      </c>
      <c r="I77" s="121" t="str">
        <f>IF(G77="","",VLOOKUP(G77,'附表8-合同明细采集底稿'!B:I,3,0))</f>
        <v>买卖合同</v>
      </c>
      <c r="J77" s="157" t="str">
        <f>IF(G77="","",VLOOKUP(G77,'附表8-合同明细采集底稿'!B:I,4,0))</f>
        <v>和硕县兴隆石材工艺有限责任公司（黄金烁）</v>
      </c>
      <c r="K77" s="157" t="s">
        <v>2007</v>
      </c>
      <c r="L77" s="158" t="s">
        <v>2230</v>
      </c>
      <c r="M77" s="158" t="s">
        <v>2232</v>
      </c>
      <c r="N77" s="159">
        <v>144974.26</v>
      </c>
      <c r="O77" s="160">
        <v>199634</v>
      </c>
      <c r="P77" s="160">
        <v>144974.26</v>
      </c>
      <c r="Q77" s="160"/>
      <c r="R77" s="160">
        <f t="shared" si="3"/>
        <v>144974.26</v>
      </c>
      <c r="S77" s="161">
        <f>IFERROR(VLOOKUP(G77,'附表8-合同明细采集底稿'!B:M,12,0),100%)</f>
        <v>0.331924265795271</v>
      </c>
      <c r="T77" s="160">
        <f t="shared" si="2"/>
        <v>48120.47</v>
      </c>
      <c r="U77" s="157" t="s">
        <v>2009</v>
      </c>
      <c r="V77" s="162" t="s">
        <v>309</v>
      </c>
      <c r="W77" s="163">
        <f>IF('附表1-面积统计表'!$D$29=0,"",IF(AND(V77="共同成本费用",Z77="总建筑面积法"),ROUND(T77/'附表1-面积统计表'!$D$29*'附表1-面积统计表'!$D$5,2),IF(AND(V77="共同成本费用",Z77="可售建筑面积法"),ROUND(T77/'附表1-面积统计表'!$F$29*'附表1-面积统计表'!$F$5,2),"请手工填写")))</f>
        <v>45305</v>
      </c>
      <c r="X77" s="163" t="str">
        <f>IF(SUM('附表1-面积统计表'!$D$6)=0,"",SUM(T77)-SUM(W77)-SUM(Y77))</f>
        <v/>
      </c>
      <c r="Y77" s="163">
        <f>IF(SUM('附表1-面积统计表'!$D$6)=0,SUM(T77)-SUM(W77),IF('附表1-面积统计表'!$D$29=0,"",IF(AND(V77="共同成本费用",Z77="总建筑面积法"),ROUND(T77/'附表1-面积统计表'!$D$29*'附表1-面积统计表'!$D$7,2),IF(AND(V77="共同成本费用",Z77="可售建筑面积法"),ROUND(T77/'附表1-面积统计表'!$F$29*'附表1-面积统计表'!$F$7,2),"请手工填写"))))</f>
        <v>2815.47</v>
      </c>
      <c r="Z77" s="164" t="s">
        <v>282</v>
      </c>
      <c r="AA77" s="157"/>
      <c r="AB77" s="165" t="s">
        <v>1986</v>
      </c>
      <c r="AC77" s="165"/>
    </row>
    <row r="78" s="127" customFormat="1" ht="27" hidden="1" customHeight="1" spans="1:30">
      <c r="A78" s="152">
        <v>72</v>
      </c>
      <c r="B78" s="170" t="s">
        <v>2233</v>
      </c>
      <c r="C78" s="170" t="s">
        <v>2234</v>
      </c>
      <c r="D78" s="155" t="s">
        <v>2037</v>
      </c>
      <c r="E78" s="156" t="s">
        <v>2043</v>
      </c>
      <c r="F78" s="157" t="s">
        <v>2235</v>
      </c>
      <c r="G78" s="158" t="s">
        <v>2045</v>
      </c>
      <c r="H78" s="157" t="str">
        <f>IF(G78="","",VLOOKUP(G78,'附表8-合同明细采集底稿'!B:I,2,0))</f>
        <v>沁春锦苑小区景观廊架工程</v>
      </c>
      <c r="I78" s="121" t="str">
        <f>IF(G78="","",VLOOKUP(G78,'附表8-合同明细采集底稿'!B:I,3,0))</f>
        <v>技术合同</v>
      </c>
      <c r="J78" s="157" t="str">
        <f>IF(G78="","",VLOOKUP(G78,'附表8-合同明细采集底稿'!B:I,4,0))</f>
        <v>库尔勒坚乐美建筑工程有限责任公司（郑长银）</v>
      </c>
      <c r="K78" s="157" t="s">
        <v>2007</v>
      </c>
      <c r="L78" s="158">
        <v>6500203130</v>
      </c>
      <c r="M78" s="158" t="s">
        <v>2236</v>
      </c>
      <c r="N78" s="159">
        <v>176991.16</v>
      </c>
      <c r="O78" s="160">
        <v>200000</v>
      </c>
      <c r="P78" s="160">
        <v>176991.16</v>
      </c>
      <c r="Q78" s="160"/>
      <c r="R78" s="160">
        <f t="shared" si="3"/>
        <v>176991.16</v>
      </c>
      <c r="S78" s="161">
        <f>IFERROR(VLOOKUP(G78,'附表8-合同明细采集底稿'!B:M,12,0),100%)</f>
        <v>0.331924265795271</v>
      </c>
      <c r="T78" s="160">
        <f t="shared" si="2"/>
        <v>58747.66</v>
      </c>
      <c r="U78" s="168" t="s">
        <v>2009</v>
      </c>
      <c r="V78" s="162" t="s">
        <v>309</v>
      </c>
      <c r="W78" s="163">
        <f>IF('附表1-面积统计表'!$D$29=0,"",IF(AND(V78="共同成本费用",Z78="总建筑面积法"),ROUND(T78/'附表1-面积统计表'!$D$29*'附表1-面积统计表'!$D$5,2),IF(AND(V78="共同成本费用",Z78="可售建筑面积法"),ROUND(T78/'附表1-面积统计表'!$F$29*'附表1-面积统计表'!$F$5,2),"请手工填写")))</f>
        <v>55310.41</v>
      </c>
      <c r="X78" s="163" t="str">
        <f>IF(SUM('附表1-面积统计表'!$D$6)=0,"",SUM(T78)-SUM(W78)-SUM(Y78))</f>
        <v/>
      </c>
      <c r="Y78" s="163">
        <f>IF(SUM('附表1-面积统计表'!$D$6)=0,SUM(T78)-SUM(W78),IF('附表1-面积统计表'!$D$29=0,"",IF(AND(V78="共同成本费用",Z78="总建筑面积法"),ROUND(T78/'附表1-面积统计表'!$D$29*'附表1-面积统计表'!$D$7,2),IF(AND(V78="共同成本费用",Z78="可售建筑面积法"),ROUND(T78/'附表1-面积统计表'!$F$29*'附表1-面积统计表'!$F$7,2),"请手工填写"))))</f>
        <v>3437.25</v>
      </c>
      <c r="Z78" s="164" t="s">
        <v>282</v>
      </c>
      <c r="AA78" s="157"/>
      <c r="AB78" s="165" t="s">
        <v>1986</v>
      </c>
      <c r="AC78" s="165"/>
    </row>
    <row r="79" s="127" customFormat="1" ht="27" hidden="1" customHeight="1" spans="1:30">
      <c r="A79" s="152">
        <v>73</v>
      </c>
      <c r="B79" s="170" t="s">
        <v>2237</v>
      </c>
      <c r="C79" s="170" t="s">
        <v>2238</v>
      </c>
      <c r="D79" s="155" t="s">
        <v>1996</v>
      </c>
      <c r="E79" s="156" t="s">
        <v>2239</v>
      </c>
      <c r="F79" s="157" t="s">
        <v>2240</v>
      </c>
      <c r="G79" s="158" t="s">
        <v>2241</v>
      </c>
      <c r="H79" s="157" t="str">
        <f>IF(G79="","",VLOOKUP(G79,'附表8-合同明细采集底稿'!B:I,2,0))</f>
        <v>沁春锦苑35#楼东侧停车棚安装合同</v>
      </c>
      <c r="I79" s="121" t="str">
        <f>IF(G79="","",VLOOKUP(G79,'附表8-合同明细采集底稿'!B:I,3,0))</f>
        <v>技术合同</v>
      </c>
      <c r="J79" s="157" t="str">
        <f>IF(G79="","",VLOOKUP(G79,'附表8-合同明细采集底稿'!B:I,4,0))</f>
        <v>库尔勒坚乐美建筑工程有限责任公司（郑长银）</v>
      </c>
      <c r="K79" s="157" t="s">
        <v>2007</v>
      </c>
      <c r="L79" s="158">
        <v>6500203130</v>
      </c>
      <c r="M79" s="158" t="s">
        <v>2242</v>
      </c>
      <c r="N79" s="159">
        <v>26902.65</v>
      </c>
      <c r="O79" s="160">
        <v>30400</v>
      </c>
      <c r="P79" s="160">
        <v>26902.65</v>
      </c>
      <c r="Q79" s="160">
        <f>-463/1.13</f>
        <v>-409.734513274336</v>
      </c>
      <c r="R79" s="160">
        <f t="shared" si="3"/>
        <v>26492.9154867257</v>
      </c>
      <c r="S79" s="161">
        <f>IFERROR(VLOOKUP(G79,'附表8-合同明细采集底稿'!B:M,12,0),100%)</f>
        <v>0.331924265795271</v>
      </c>
      <c r="T79" s="160">
        <f t="shared" si="2"/>
        <v>8793.64</v>
      </c>
      <c r="U79" s="168" t="s">
        <v>2009</v>
      </c>
      <c r="V79" s="162" t="s">
        <v>309</v>
      </c>
      <c r="W79" s="163">
        <f>IF('附表1-面积统计表'!$D$29=0,"",IF(AND(V79="共同成本费用",Z79="总建筑面积法"),ROUND(T79/'附表1-面积统计表'!$D$29*'附表1-面积统计表'!$D$5,2),IF(AND(V79="共同成本费用",Z79="可售建筑面积法"),ROUND(T79/'附表1-面积统计表'!$F$29*'附表1-面积统计表'!$F$5,2),"请手工填写")))</f>
        <v>8279.14</v>
      </c>
      <c r="X79" s="163" t="str">
        <f>IF(SUM('附表1-面积统计表'!$D$6)=0,"",SUM(T79)-SUM(W79)-SUM(Y79))</f>
        <v/>
      </c>
      <c r="Y79" s="163">
        <f>IF(SUM('附表1-面积统计表'!$D$6)=0,SUM(T79)-SUM(W79),IF('附表1-面积统计表'!$D$29=0,"",IF(AND(V79="共同成本费用",Z79="总建筑面积法"),ROUND(T79/'附表1-面积统计表'!$D$29*'附表1-面积统计表'!$D$7,2),IF(AND(V79="共同成本费用",Z79="可售建筑面积法"),ROUND(T79/'附表1-面积统计表'!$F$29*'附表1-面积统计表'!$F$7,2),"请手工填写"))))</f>
        <v>514.5</v>
      </c>
      <c r="Z79" s="164" t="s">
        <v>282</v>
      </c>
      <c r="AA79" s="157"/>
      <c r="AB79" s="165" t="s">
        <v>1986</v>
      </c>
      <c r="AC79" s="165"/>
    </row>
    <row r="80" s="127" customFormat="1" ht="27" hidden="1" customHeight="1" spans="1:30">
      <c r="A80" s="152">
        <v>74</v>
      </c>
      <c r="B80" s="170" t="s">
        <v>1414</v>
      </c>
      <c r="C80" s="170" t="s">
        <v>2243</v>
      </c>
      <c r="D80" s="155" t="s">
        <v>2037</v>
      </c>
      <c r="E80" s="156" t="s">
        <v>2043</v>
      </c>
      <c r="F80" s="157" t="s">
        <v>2244</v>
      </c>
      <c r="G80" s="158" t="s">
        <v>2053</v>
      </c>
      <c r="H80" s="157" t="str">
        <f>IF(G80="","",VLOOKUP(G80,'附表8-合同明细采集底稿'!B:I,2,0))</f>
        <v>专业建设工程设计合同</v>
      </c>
      <c r="I80" s="121" t="str">
        <f>IF(G80="","",VLOOKUP(G80,'附表8-合同明细采集底稿'!B:I,3,0))</f>
        <v>技术合同</v>
      </c>
      <c r="J80" s="157" t="str">
        <f>IF(G80="","",VLOOKUP(G80,'附表8-合同明细采集底稿'!B:I,4,0))</f>
        <v>乌鲁木齐大漠林海绿化有限责任公司（蔚晓芳）</v>
      </c>
      <c r="K80" s="157" t="s">
        <v>2007</v>
      </c>
      <c r="L80" s="158">
        <v>6500203130</v>
      </c>
      <c r="M80" s="158" t="s">
        <v>2245</v>
      </c>
      <c r="N80" s="159">
        <v>94339.62</v>
      </c>
      <c r="O80" s="160">
        <v>100000</v>
      </c>
      <c r="P80" s="160">
        <v>94339.62</v>
      </c>
      <c r="Q80" s="160"/>
      <c r="R80" s="160">
        <f t="shared" si="3"/>
        <v>94339.62</v>
      </c>
      <c r="S80" s="161">
        <f>IFERROR(VLOOKUP(G80,'附表8-合同明细采集底稿'!B:M,12,0),100%)</f>
        <v>0.331924265795271</v>
      </c>
      <c r="T80" s="160">
        <f t="shared" si="2"/>
        <v>31313.61</v>
      </c>
      <c r="U80" s="157" t="s">
        <v>2009</v>
      </c>
      <c r="V80" s="162" t="s">
        <v>309</v>
      </c>
      <c r="W80" s="163">
        <f>IF('附表1-面积统计表'!$D$29=0,"",IF(AND(V80="共同成本费用",Z80="总建筑面积法"),ROUND(T80/'附表1-面积统计表'!$D$29*'附表1-面积统计表'!$D$5,2),IF(AND(V80="共同成本费用",Z80="可售建筑面积法"),ROUND(T80/'附表1-面积统计表'!$F$29*'附表1-面积统计表'!$F$5,2),"请手工填写")))</f>
        <v>29481.49</v>
      </c>
      <c r="X80" s="163" t="str">
        <f>IF(SUM('附表1-面积统计表'!$D$6)=0,"",SUM(T80)-SUM(W80)-SUM(Y80))</f>
        <v/>
      </c>
      <c r="Y80" s="163">
        <f>IF(SUM('附表1-面积统计表'!$D$6)=0,SUM(T80)-SUM(W80),IF('附表1-面积统计表'!$D$29=0,"",IF(AND(V80="共同成本费用",Z80="总建筑面积法"),ROUND(T80/'附表1-面积统计表'!$D$29*'附表1-面积统计表'!$D$7,2),IF(AND(V80="共同成本费用",Z80="可售建筑面积法"),ROUND(T80/'附表1-面积统计表'!$F$29*'附表1-面积统计表'!$F$7,2),"请手工填写"))))</f>
        <v>1832.12</v>
      </c>
      <c r="Z80" s="164" t="s">
        <v>282</v>
      </c>
      <c r="AA80" s="157"/>
      <c r="AB80" s="165" t="s">
        <v>1986</v>
      </c>
      <c r="AC80" s="165"/>
    </row>
    <row r="81" s="128" customFormat="1" ht="27" hidden="1" customHeight="1" spans="1:30">
      <c r="A81" s="172">
        <v>75</v>
      </c>
      <c r="B81" s="173" t="s">
        <v>2246</v>
      </c>
      <c r="C81" s="174" t="s">
        <v>2247</v>
      </c>
      <c r="D81" s="175" t="s">
        <v>1996</v>
      </c>
      <c r="E81" s="176" t="s">
        <v>2248</v>
      </c>
      <c r="F81" s="177" t="s">
        <v>2249</v>
      </c>
      <c r="G81" s="178" t="s">
        <v>2250</v>
      </c>
      <c r="H81" s="177" t="str">
        <f>IF(G81="","",VLOOKUP(G81,'附表8-合同明细采集底稿'!B:I,2,0))</f>
        <v>电缆采购合同-公共社区、幼儿园</v>
      </c>
      <c r="I81" s="179" t="str">
        <f>IF(G81="","",VLOOKUP(G81,'附表8-合同明细采集底稿'!B:I,3,0))</f>
        <v>技术合同</v>
      </c>
      <c r="J81" s="177" t="str">
        <f>IF(G81="","",VLOOKUP(G81,'附表8-合同明细采集底稿'!B:I,4,0))</f>
        <v>泰丰线缆有限公司</v>
      </c>
      <c r="K81" s="177" t="s">
        <v>2007</v>
      </c>
      <c r="L81" s="178" t="s">
        <v>2251</v>
      </c>
      <c r="M81" s="178" t="s">
        <v>2252</v>
      </c>
      <c r="N81" s="180">
        <v>34434.51</v>
      </c>
      <c r="O81" s="181">
        <v>38911</v>
      </c>
      <c r="P81" s="181">
        <v>34434.51</v>
      </c>
      <c r="Q81" s="181"/>
      <c r="R81" s="181">
        <f t="shared" si="3"/>
        <v>34434.51</v>
      </c>
      <c r="S81" s="182">
        <f>IFERROR(VLOOKUP(G81,'附表8-合同明细采集底稿'!B:M,12,0),100%)</f>
        <v>0.331924265795271</v>
      </c>
      <c r="T81" s="181">
        <f t="shared" si="2"/>
        <v>11429.65</v>
      </c>
      <c r="U81" s="177" t="s">
        <v>2009</v>
      </c>
      <c r="V81" s="183" t="s">
        <v>309</v>
      </c>
      <c r="W81" s="184">
        <f>IF('附表1-面积统计表'!$D$29=0,"",IF(AND(V81="共同成本费用",Z81="总建筑面积法"),ROUND(T81/'附表1-面积统计表'!$D$29*'附表1-面积统计表'!$D$5,2),IF(AND(V81="共同成本费用",Z81="可售建筑面积法"),ROUND(T81/'附表1-面积统计表'!$F$29*'附表1-面积统计表'!$F$5,2),"请手工填写")))</f>
        <v>10760.92</v>
      </c>
      <c r="X81" s="184" t="str">
        <f>IF(SUM('附表1-面积统计表'!$D$6)=0,"",SUM(T81)-SUM(W81)-SUM(Y81))</f>
        <v/>
      </c>
      <c r="Y81" s="184">
        <f>IF(SUM('附表1-面积统计表'!$D$6)=0,SUM(T81)-SUM(W81),IF('附表1-面积统计表'!$D$29=0,"",IF(AND(V81="共同成本费用",Z81="总建筑面积法"),ROUND(T81/'附表1-面积统计表'!$D$29*'附表1-面积统计表'!$D$7,2),IF(AND(V81="共同成本费用",Z81="可售建筑面积法"),ROUND(T81/'附表1-面积统计表'!$F$29*'附表1-面积统计表'!$F$7,2),"请手工填写"))))</f>
        <v>668.73</v>
      </c>
      <c r="Z81" s="185" t="s">
        <v>282</v>
      </c>
      <c r="AA81" s="177"/>
      <c r="AB81" s="186" t="s">
        <v>1986</v>
      </c>
      <c r="AC81" s="186"/>
    </row>
    <row r="82" s="127" customFormat="1" ht="27" hidden="1" customHeight="1" spans="1:30">
      <c r="A82" s="152">
        <v>76</v>
      </c>
      <c r="B82" s="171" t="s">
        <v>2253</v>
      </c>
      <c r="C82" s="170" t="s">
        <v>2254</v>
      </c>
      <c r="D82" s="155" t="s">
        <v>1996</v>
      </c>
      <c r="E82" s="156" t="s">
        <v>2194</v>
      </c>
      <c r="F82" s="157" t="s">
        <v>2255</v>
      </c>
      <c r="G82" s="158" t="s">
        <v>2256</v>
      </c>
      <c r="H82" s="157" t="str">
        <f>IF(G82="","",VLOOKUP(G82,'附表8-合同明细采集底稿'!B:I,2,0))</f>
        <v>31#36#楼天然气安装工程</v>
      </c>
      <c r="I82" s="121" t="str">
        <f>IF(G82="","",VLOOKUP(G82,'附表8-合同明细采集底稿'!B:I,3,0))</f>
        <v>技术合同</v>
      </c>
      <c r="J82" s="157" t="str">
        <f>IF(G82="","",VLOOKUP(G82,'附表8-合同明细采集底稿'!B:I,4,0))</f>
        <v>新疆南天城建（集团）股份有限公司</v>
      </c>
      <c r="K82" s="157" t="s">
        <v>2007</v>
      </c>
      <c r="L82" s="158">
        <v>6500203130</v>
      </c>
      <c r="M82" s="158" t="s">
        <v>2257</v>
      </c>
      <c r="N82" s="187">
        <v>58966.86</v>
      </c>
      <c r="O82" s="160">
        <v>64273.88</v>
      </c>
      <c r="P82" s="160">
        <v>58966.86</v>
      </c>
      <c r="Q82" s="160"/>
      <c r="R82" s="160">
        <f t="shared" si="3"/>
        <v>58966.86</v>
      </c>
      <c r="S82" s="161">
        <f>IFERROR(VLOOKUP(G82,'附表8-合同明细采集底稿'!B:M,12,0),100%)</f>
        <v>0.331924265795271</v>
      </c>
      <c r="T82" s="160">
        <f t="shared" si="2"/>
        <v>19572.53</v>
      </c>
      <c r="U82" s="157" t="s">
        <v>2009</v>
      </c>
      <c r="V82" s="162" t="s">
        <v>309</v>
      </c>
      <c r="W82" s="163">
        <f>IF('附表1-面积统计表'!$D$29=0,"",IF(AND(V82="共同成本费用",Z82="总建筑面积法"),ROUND(T82/'附表1-面积统计表'!$D$29*'附表1-面积统计表'!$D$5,2),IF(AND(V82="共同成本费用",Z82="可售建筑面积法"),ROUND(T82/'附表1-面积统计表'!$F$29*'附表1-面积统计表'!$F$5,2),"请手工填写")))</f>
        <v>18427.37</v>
      </c>
      <c r="X82" s="163" t="str">
        <f>IF(SUM('附表1-面积统计表'!$D$6)=0,"",SUM(T82)-SUM(W82)-SUM(Y82))</f>
        <v/>
      </c>
      <c r="Y82" s="163">
        <f>IF(SUM('附表1-面积统计表'!$D$6)=0,SUM(T82)-SUM(W82),IF('附表1-面积统计表'!$D$29=0,"",IF(AND(V82="共同成本费用",Z82="总建筑面积法"),ROUND(T82/'附表1-面积统计表'!$D$29*'附表1-面积统计表'!$D$7,2),IF(AND(V82="共同成本费用",Z82="可售建筑面积法"),ROUND(T82/'附表1-面积统计表'!$F$29*'附表1-面积统计表'!$F$7,2),"请手工填写"))))</f>
        <v>1145.16</v>
      </c>
      <c r="Z82" s="164" t="s">
        <v>282</v>
      </c>
      <c r="AA82" s="157"/>
      <c r="AB82" s="165" t="s">
        <v>1986</v>
      </c>
      <c r="AC82" s="165"/>
    </row>
    <row r="83" s="127" customFormat="1" ht="27" hidden="1" customHeight="1" spans="1:30">
      <c r="A83" s="152">
        <v>77</v>
      </c>
      <c r="B83" s="170" t="s">
        <v>2258</v>
      </c>
      <c r="C83" s="170" t="s">
        <v>2259</v>
      </c>
      <c r="D83" s="155" t="s">
        <v>2003</v>
      </c>
      <c r="E83" s="156" t="s">
        <v>2021</v>
      </c>
      <c r="F83" s="157" t="s">
        <v>2260</v>
      </c>
      <c r="G83" s="158" t="s">
        <v>2196</v>
      </c>
      <c r="H83" s="157" t="str">
        <f>IF(G83="","",VLOOKUP(G83,'附表8-合同明细采集底稿'!B:I,2,0))</f>
        <v>沁园春锦BIM咨询服务协议</v>
      </c>
      <c r="I83" s="121" t="str">
        <f>IF(G83="","",VLOOKUP(G83,'附表8-合同明细采集底稿'!B:I,3,0))</f>
        <v>买卖合同</v>
      </c>
      <c r="J83" s="157" t="str">
        <f>IF(G83="","",VLOOKUP(G83,'附表8-合同明细采集底稿'!B:I,4,0))</f>
        <v>新疆佳联筑创建筑科技有限公司</v>
      </c>
      <c r="K83" s="157" t="s">
        <v>2007</v>
      </c>
      <c r="L83" s="158" t="s">
        <v>2261</v>
      </c>
      <c r="M83" s="158" t="s">
        <v>2262</v>
      </c>
      <c r="N83" s="187">
        <v>20792.08</v>
      </c>
      <c r="O83" s="160">
        <v>21000</v>
      </c>
      <c r="P83" s="160">
        <v>20792.08</v>
      </c>
      <c r="Q83" s="160"/>
      <c r="R83" s="160">
        <f t="shared" si="3"/>
        <v>20792.08</v>
      </c>
      <c r="S83" s="161">
        <f>IFERROR(VLOOKUP(G83,'附表8-合同明细采集底稿'!B:M,12,0),100%)</f>
        <v>0.331924265795271</v>
      </c>
      <c r="T83" s="160">
        <f t="shared" si="2"/>
        <v>6901.4</v>
      </c>
      <c r="U83" s="157" t="s">
        <v>2009</v>
      </c>
      <c r="V83" s="162" t="s">
        <v>309</v>
      </c>
      <c r="W83" s="163">
        <f>IF('附表1-面积统计表'!$D$29=0,"",IF(AND(V83="共同成本费用",Z83="总建筑面积法"),ROUND(T83/'附表1-面积统计表'!$D$29*'附表1-面积统计表'!$D$5,2),IF(AND(V83="共同成本费用",Z83="可售建筑面积法"),ROUND(T83/'附表1-面积统计表'!$F$29*'附表1-面积统计表'!$F$5,2),"请手工填写")))</f>
        <v>6497.61</v>
      </c>
      <c r="X83" s="163" t="str">
        <f>IF(SUM('附表1-面积统计表'!$D$6)=0,"",SUM(T83)-SUM(W83)-SUM(Y83))</f>
        <v/>
      </c>
      <c r="Y83" s="163">
        <f>IF(SUM('附表1-面积统计表'!$D$6)=0,SUM(T83)-SUM(W83),IF('附表1-面积统计表'!$D$29=0,"",IF(AND(V83="共同成本费用",Z83="总建筑面积法"),ROUND(T83/'附表1-面积统计表'!$D$29*'附表1-面积统计表'!$D$7,2),IF(AND(V83="共同成本费用",Z83="可售建筑面积法"),ROUND(T83/'附表1-面积统计表'!$F$29*'附表1-面积统计表'!$F$7,2),"请手工填写"))))</f>
        <v>403.79</v>
      </c>
      <c r="Z83" s="164" t="s">
        <v>282</v>
      </c>
      <c r="AA83" s="157"/>
      <c r="AB83" s="165" t="s">
        <v>1986</v>
      </c>
      <c r="AC83" s="165"/>
    </row>
    <row r="84" s="128" customFormat="1" ht="27" hidden="1" customHeight="1" spans="1:30">
      <c r="A84" s="172">
        <v>78</v>
      </c>
      <c r="B84" s="173" t="s">
        <v>2263</v>
      </c>
      <c r="C84" s="174" t="s">
        <v>2264</v>
      </c>
      <c r="D84" s="175" t="s">
        <v>1996</v>
      </c>
      <c r="E84" s="176" t="s">
        <v>2248</v>
      </c>
      <c r="F84" s="177" t="s">
        <v>2265</v>
      </c>
      <c r="G84" s="178" t="s">
        <v>2250</v>
      </c>
      <c r="H84" s="177" t="str">
        <f>IF(G84="","",VLOOKUP(G84,'附表8-合同明细采集底稿'!B:I,2,0))</f>
        <v>电缆采购合同-公共社区、幼儿园</v>
      </c>
      <c r="I84" s="179" t="str">
        <f>IF(G84="","",VLOOKUP(G84,'附表8-合同明细采集底稿'!B:I,3,0))</f>
        <v>技术合同</v>
      </c>
      <c r="J84" s="177" t="str">
        <f>IF(G84="","",VLOOKUP(G84,'附表8-合同明细采集底稿'!B:I,4,0))</f>
        <v>泰丰线缆有限公司</v>
      </c>
      <c r="K84" s="177" t="s">
        <v>2007</v>
      </c>
      <c r="L84" s="178" t="s">
        <v>2266</v>
      </c>
      <c r="M84" s="178" t="s">
        <v>2267</v>
      </c>
      <c r="N84" s="180">
        <v>282154.87</v>
      </c>
      <c r="O84" s="181">
        <v>114825.01</v>
      </c>
      <c r="P84" s="181">
        <v>101615.05</v>
      </c>
      <c r="Q84" s="181"/>
      <c r="R84" s="181">
        <f t="shared" si="3"/>
        <v>101615.05</v>
      </c>
      <c r="S84" s="182">
        <f>IFERROR(VLOOKUP(G84,'附表8-合同明细采集底稿'!B:M,12,0),100%)</f>
        <v>0.331924265795271</v>
      </c>
      <c r="T84" s="181">
        <f t="shared" si="2"/>
        <v>33728.5</v>
      </c>
      <c r="U84" s="177" t="s">
        <v>2009</v>
      </c>
      <c r="V84" s="183" t="s">
        <v>309</v>
      </c>
      <c r="W84" s="184">
        <f>IF('附表1-面积统计表'!$D$29=0,"",IF(AND(V84="共同成本费用",Z84="总建筑面积法"),ROUND(T84/'附表1-面积统计表'!$D$29*'附表1-面积统计表'!$D$5,2),IF(AND(V84="共同成本费用",Z84="可售建筑面积法"),ROUND(T84/'附表1-面积统计表'!$F$29*'附表1-面积统计表'!$F$5,2),"请手工填写")))</f>
        <v>31755.09</v>
      </c>
      <c r="X84" s="184" t="str">
        <f>IF(SUM('附表1-面积统计表'!$D$6)=0,"",SUM(T84)-SUM(W84)-SUM(Y84))</f>
        <v/>
      </c>
      <c r="Y84" s="184">
        <f>IF(SUM('附表1-面积统计表'!$D$6)=0,SUM(T84)-SUM(W84),IF('附表1-面积统计表'!$D$29=0,"",IF(AND(V84="共同成本费用",Z84="总建筑面积法"),ROUND(T84/'附表1-面积统计表'!$D$29*'附表1-面积统计表'!$D$7,2),IF(AND(V84="共同成本费用",Z84="可售建筑面积法"),ROUND(T84/'附表1-面积统计表'!$F$29*'附表1-面积统计表'!$F$7,2),"请手工填写"))))</f>
        <v>1973.41</v>
      </c>
      <c r="Z84" s="185" t="s">
        <v>282</v>
      </c>
      <c r="AA84" s="177"/>
      <c r="AB84" s="186" t="s">
        <v>1986</v>
      </c>
      <c r="AC84" s="186"/>
    </row>
    <row r="85" s="127" customFormat="1" ht="27" customHeight="1" spans="1:30">
      <c r="A85" s="152">
        <v>79</v>
      </c>
      <c r="B85" s="171" t="s">
        <v>2268</v>
      </c>
      <c r="C85" s="170" t="s">
        <v>2269</v>
      </c>
      <c r="D85" s="155" t="s">
        <v>1996</v>
      </c>
      <c r="E85" s="156" t="s">
        <v>2194</v>
      </c>
      <c r="F85" s="157" t="s">
        <v>2270</v>
      </c>
      <c r="G85" s="158" t="s">
        <v>2271</v>
      </c>
      <c r="H85" s="157" t="str">
        <f>IF(G85="","",VLOOKUP(G85,'附表8-合同明细采集底稿'!B:I,2,0))</f>
        <v>4-11、16、17#楼31#楼景观绿化（幼儿园）</v>
      </c>
      <c r="I85" s="121" t="str">
        <f>IF(G85="","",VLOOKUP(G85,'附表8-合同明细采集底稿'!B:I,3,0))</f>
        <v>买卖合同</v>
      </c>
      <c r="J85" s="157" t="str">
        <f>IF(G85="","",VLOOKUP(G85,'附表8-合同明细采集底稿'!B:I,4,0))</f>
        <v>新疆通力建设集团股份有限公司（蔚晓芳）</v>
      </c>
      <c r="K85" s="157" t="s">
        <v>2007</v>
      </c>
      <c r="L85" s="158">
        <v>6500203130</v>
      </c>
      <c r="M85" s="158" t="s">
        <v>2272</v>
      </c>
      <c r="N85" s="187">
        <v>91743.12</v>
      </c>
      <c r="O85" s="160">
        <v>100000</v>
      </c>
      <c r="P85" s="160">
        <v>91743.12</v>
      </c>
      <c r="Q85" s="160"/>
      <c r="R85" s="160">
        <f t="shared" si="3"/>
        <v>91743.12</v>
      </c>
      <c r="S85" s="161">
        <f>IFERROR(VLOOKUP(G85,'附表8-合同明细采集底稿'!B:M,12,0),100%)</f>
        <v>0.331924265795271</v>
      </c>
      <c r="T85" s="160">
        <f t="shared" si="2"/>
        <v>30451.77</v>
      </c>
      <c r="U85" s="157" t="s">
        <v>2009</v>
      </c>
      <c r="V85" s="162" t="s">
        <v>309</v>
      </c>
      <c r="W85" s="163">
        <f>IF('附表1-面积统计表'!$D$29=0,"",IF(AND(V85="共同成本费用",Z85="总建筑面积法"),ROUND(T85/'附表1-面积统计表'!$D$29*'附表1-面积统计表'!$D$5,2),IF(AND(V85="共同成本费用",Z85="可售建筑面积法"),ROUND(T85/'附表1-面积统计表'!$F$29*'附表1-面积统计表'!$F$5,2),"请手工填写")))</f>
        <v>28670.07</v>
      </c>
      <c r="X85" s="163" t="str">
        <f>IF(SUM('附表1-面积统计表'!$D$6)=0,"",SUM(T85)-SUM(W85)-SUM(Y85))</f>
        <v/>
      </c>
      <c r="Y85" s="163">
        <f>IF(SUM('附表1-面积统计表'!$D$6)=0,SUM(T85)-SUM(W85),IF('附表1-面积统计表'!$D$29=0,"",IF(AND(V85="共同成本费用",Z85="总建筑面积法"),ROUND(T85/'附表1-面积统计表'!$D$29*'附表1-面积统计表'!$D$7,2),IF(AND(V85="共同成本费用",Z85="可售建筑面积法"),ROUND(T85/'附表1-面积统计表'!$F$29*'附表1-面积统计表'!$F$7,2),"请手工填写"))))</f>
        <v>1781.7</v>
      </c>
      <c r="Z85" s="164" t="s">
        <v>282</v>
      </c>
      <c r="AA85" s="157"/>
      <c r="AB85" s="165" t="s">
        <v>1986</v>
      </c>
      <c r="AC85" s="165"/>
      <c r="AD85" s="127" t="s">
        <v>2273</v>
      </c>
    </row>
    <row r="86" s="127" customFormat="1" ht="27" hidden="1" customHeight="1" spans="1:30">
      <c r="A86" s="152">
        <v>80</v>
      </c>
      <c r="B86" s="170" t="s">
        <v>2274</v>
      </c>
      <c r="C86" s="170" t="s">
        <v>2275</v>
      </c>
      <c r="D86" s="155" t="s">
        <v>1996</v>
      </c>
      <c r="E86" s="156" t="s">
        <v>2194</v>
      </c>
      <c r="F86" s="157" t="s">
        <v>2276</v>
      </c>
      <c r="G86" s="158" t="s">
        <v>2277</v>
      </c>
      <c r="H86" s="157" t="str">
        <f>IF(G86="","",VLOOKUP(G86,'附表8-合同明细采集底稿'!B:I,2,0))</f>
        <v>幼儿园电梯销售安装合同（31#楼）</v>
      </c>
      <c r="I86" s="121" t="str">
        <f>IF(G86="","",VLOOKUP(G86,'附表8-合同明细采集底稿'!B:I,3,0))</f>
        <v>买卖合同</v>
      </c>
      <c r="J86" s="157" t="str">
        <f>IF(G86="","",VLOOKUP(G86,'附表8-合同明细采集底稿'!B:I,4,0))</f>
        <v>新疆华汇建安机械设备有限公司（许林）</v>
      </c>
      <c r="K86" s="157" t="s">
        <v>2007</v>
      </c>
      <c r="L86" s="158">
        <v>6500203130</v>
      </c>
      <c r="M86" s="158" t="s">
        <v>2278</v>
      </c>
      <c r="N86" s="187">
        <v>22330.1</v>
      </c>
      <c r="O86" s="160">
        <v>23000</v>
      </c>
      <c r="P86" s="160">
        <v>22330.1</v>
      </c>
      <c r="Q86" s="160"/>
      <c r="R86" s="160">
        <f t="shared" si="3"/>
        <v>22330.1</v>
      </c>
      <c r="S86" s="161">
        <f>IFERROR(VLOOKUP(G86,'附表8-合同明细采集底稿'!B:M,12,0),100%)</f>
        <v>0.331924265795271</v>
      </c>
      <c r="T86" s="160">
        <f t="shared" si="2"/>
        <v>7411.9</v>
      </c>
      <c r="U86" s="157" t="s">
        <v>2026</v>
      </c>
      <c r="V86" s="162" t="s">
        <v>309</v>
      </c>
      <c r="W86" s="163">
        <f>IF('附表1-面积统计表'!$D$29=0,"",IF(AND(V86="共同成本费用",Z86="总建筑面积法"),ROUND(T86/'附表1-面积统计表'!$D$29*'附表1-面积统计表'!$D$5,2),IF(AND(V86="共同成本费用",Z86="可售建筑面积法"),ROUND(T86/'附表1-面积统计表'!$F$29*'附表1-面积统计表'!$F$5,2),"请手工填写")))</f>
        <v>6978.24</v>
      </c>
      <c r="X86" s="163" t="str">
        <f>IF(SUM('附表1-面积统计表'!$D$6)=0,"",SUM(T86)-SUM(W86)-SUM(Y86))</f>
        <v/>
      </c>
      <c r="Y86" s="163">
        <f>IF(SUM('附表1-面积统计表'!$D$6)=0,SUM(T86)-SUM(W86),IF('附表1-面积统计表'!$D$29=0,"",IF(AND(V86="共同成本费用",Z86="总建筑面积法"),ROUND(T86/'附表1-面积统计表'!$D$29*'附表1-面积统计表'!$D$7,2),IF(AND(V86="共同成本费用",Z86="可售建筑面积法"),ROUND(T86/'附表1-面积统计表'!$F$29*'附表1-面积统计表'!$F$7,2),"请手工填写"))))</f>
        <v>433.66</v>
      </c>
      <c r="Z86" s="164" t="s">
        <v>282</v>
      </c>
      <c r="AA86" s="157"/>
      <c r="AB86" s="165" t="s">
        <v>1986</v>
      </c>
      <c r="AC86" s="165"/>
    </row>
    <row r="87" s="127" customFormat="1" ht="27" hidden="1" customHeight="1" spans="1:30">
      <c r="A87" s="152">
        <v>81</v>
      </c>
      <c r="B87" s="170" t="s">
        <v>2279</v>
      </c>
      <c r="C87" s="170" t="s">
        <v>2280</v>
      </c>
      <c r="D87" s="155" t="s">
        <v>2003</v>
      </c>
      <c r="E87" s="156" t="s">
        <v>2004</v>
      </c>
      <c r="F87" s="157" t="s">
        <v>2281</v>
      </c>
      <c r="G87" s="158" t="s">
        <v>2053</v>
      </c>
      <c r="H87" s="157" t="str">
        <f>IF(G87="","",VLOOKUP(G87,'附表8-合同明细采集底稿'!B:I,2,0))</f>
        <v>专业建设工程设计合同</v>
      </c>
      <c r="I87" s="121" t="str">
        <f>IF(G87="","",VLOOKUP(G87,'附表8-合同明细采集底稿'!B:I,3,0))</f>
        <v>技术合同</v>
      </c>
      <c r="J87" s="157" t="str">
        <f>IF(G87="","",VLOOKUP(G87,'附表8-合同明细采集底稿'!B:I,4,0))</f>
        <v>乌鲁木齐大漠林海绿化有限责任公司（蔚晓芳）</v>
      </c>
      <c r="K87" s="157" t="s">
        <v>2007</v>
      </c>
      <c r="L87" s="158">
        <v>6500212130</v>
      </c>
      <c r="M87" s="158" t="s">
        <v>2282</v>
      </c>
      <c r="N87" s="159">
        <v>58989.62</v>
      </c>
      <c r="O87" s="160">
        <v>62529</v>
      </c>
      <c r="P87" s="160">
        <v>58989.62</v>
      </c>
      <c r="Q87" s="160"/>
      <c r="R87" s="160">
        <f t="shared" si="3"/>
        <v>58989.62</v>
      </c>
      <c r="S87" s="161">
        <f>IFERROR(VLOOKUP(G87,'附表8-合同明细采集底稿'!B:M,12,0),100%)</f>
        <v>0.331924265795271</v>
      </c>
      <c r="T87" s="160">
        <f t="shared" si="2"/>
        <v>19580.09</v>
      </c>
      <c r="U87" s="157" t="s">
        <v>2009</v>
      </c>
      <c r="V87" s="162" t="s">
        <v>309</v>
      </c>
      <c r="W87" s="163">
        <f>IF('附表1-面积统计表'!$D$29=0,"",IF(AND(V87="共同成本费用",Z87="总建筑面积法"),ROUND(T87/'附表1-面积统计表'!$D$29*'附表1-面积统计表'!$D$5,2),IF(AND(V87="共同成本费用",Z87="可售建筑面积法"),ROUND(T87/'附表1-面积统计表'!$F$29*'附表1-面积统计表'!$F$5,2),"请手工填写")))</f>
        <v>18434.48</v>
      </c>
      <c r="X87" s="163" t="str">
        <f>IF(SUM('附表1-面积统计表'!$D$6)=0,"",SUM(T87)-SUM(W87)-SUM(Y87))</f>
        <v/>
      </c>
      <c r="Y87" s="163">
        <f>IF(SUM('附表1-面积统计表'!$D$6)=0,SUM(T87)-SUM(W87),IF('附表1-面积统计表'!$D$29=0,"",IF(AND(V87="共同成本费用",Z87="总建筑面积法"),ROUND(T87/'附表1-面积统计表'!$D$29*'附表1-面积统计表'!$D$7,2),IF(AND(V87="共同成本费用",Z87="可售建筑面积法"),ROUND(T87/'附表1-面积统计表'!$F$29*'附表1-面积统计表'!$F$7,2),"请手工填写"))))</f>
        <v>1145.61</v>
      </c>
      <c r="Z87" s="164" t="s">
        <v>282</v>
      </c>
      <c r="AA87" s="157"/>
      <c r="AB87" s="165" t="s">
        <v>1986</v>
      </c>
      <c r="AC87" s="165"/>
    </row>
    <row r="88" s="127" customFormat="1" ht="27" hidden="1" customHeight="1" spans="1:30">
      <c r="A88" s="152">
        <v>82</v>
      </c>
      <c r="B88" s="170" t="s">
        <v>1598</v>
      </c>
      <c r="C88" s="170" t="s">
        <v>2283</v>
      </c>
      <c r="D88" s="155" t="s">
        <v>2037</v>
      </c>
      <c r="E88" s="156" t="s">
        <v>2038</v>
      </c>
      <c r="F88" s="157" t="s">
        <v>2284</v>
      </c>
      <c r="G88" s="158" t="s">
        <v>2040</v>
      </c>
      <c r="H88" s="157" t="str">
        <f>IF(G88="","",VLOOKUP(G88,'附表8-合同明细采集底稿'!B:I,2,0))</f>
        <v>供水管道安装（自来水接口）</v>
      </c>
      <c r="I88" s="121" t="str">
        <f>IF(G88="","",VLOOKUP(G88,'附表8-合同明细采集底稿'!B:I,3,0))</f>
        <v>承揽合同</v>
      </c>
      <c r="J88" s="157" t="str">
        <f>IF(G88="","",VLOOKUP(G88,'附表8-合同明细采集底稿'!B:I,4,0))</f>
        <v>新疆昌源水务集团库尔勒银泉供水有限公司工程分公司</v>
      </c>
      <c r="K88" s="157" t="s">
        <v>2007</v>
      </c>
      <c r="L88" s="158">
        <v>6500203130</v>
      </c>
      <c r="M88" s="158" t="s">
        <v>2285</v>
      </c>
      <c r="N88" s="187">
        <v>5413.08</v>
      </c>
      <c r="O88" s="160">
        <v>5901.88</v>
      </c>
      <c r="P88" s="160">
        <v>5431.08</v>
      </c>
      <c r="Q88" s="160"/>
      <c r="R88" s="160">
        <f t="shared" si="3"/>
        <v>5431.08</v>
      </c>
      <c r="S88" s="161">
        <f>IFERROR(VLOOKUP(G88,'附表8-合同明细采集底稿'!B:M,12,0),100%)</f>
        <v>0.331924265795271</v>
      </c>
      <c r="T88" s="160">
        <f t="shared" si="2"/>
        <v>1802.71</v>
      </c>
      <c r="U88" s="157" t="s">
        <v>2009</v>
      </c>
      <c r="V88" s="162" t="s">
        <v>309</v>
      </c>
      <c r="W88" s="163">
        <f>IF('附表1-面积统计表'!$D$29=0,"",IF(AND(V88="共同成本费用",Z88="总建筑面积法"),ROUND(T88/'附表1-面积统计表'!$D$29*'附表1-面积统计表'!$D$5,2),IF(AND(V88="共同成本费用",Z88="可售建筑面积法"),ROUND(T88/'附表1-面积统计表'!$F$29*'附表1-面积统计表'!$F$5,2),"请手工填写")))</f>
        <v>1697.24</v>
      </c>
      <c r="X88" s="163" t="str">
        <f>IF(SUM('附表1-面积统计表'!$D$6)=0,"",SUM(T88)-SUM(W88)-SUM(Y88))</f>
        <v/>
      </c>
      <c r="Y88" s="163">
        <f>IF(SUM('附表1-面积统计表'!$D$6)=0,SUM(T88)-SUM(W88),IF('附表1-面积统计表'!$D$29=0,"",IF(AND(V88="共同成本费用",Z88="总建筑面积法"),ROUND(T88/'附表1-面积统计表'!$D$29*'附表1-面积统计表'!$D$7,2),IF(AND(V88="共同成本费用",Z88="可售建筑面积法"),ROUND(T88/'附表1-面积统计表'!$F$29*'附表1-面积统计表'!$F$7,2),"请手工填写"))))</f>
        <v>105.47</v>
      </c>
      <c r="Z88" s="164" t="s">
        <v>282</v>
      </c>
      <c r="AA88" s="157"/>
      <c r="AB88" s="165" t="s">
        <v>1986</v>
      </c>
      <c r="AC88" s="165"/>
    </row>
    <row r="89" s="127" customFormat="1" ht="27" hidden="1" customHeight="1" spans="1:30">
      <c r="A89" s="152">
        <v>83</v>
      </c>
      <c r="B89" s="170" t="s">
        <v>2286</v>
      </c>
      <c r="C89" s="170" t="s">
        <v>2287</v>
      </c>
      <c r="D89" s="155" t="s">
        <v>2037</v>
      </c>
      <c r="E89" s="156" t="s">
        <v>2093</v>
      </c>
      <c r="F89" s="157" t="s">
        <v>2288</v>
      </c>
      <c r="G89" s="158"/>
      <c r="H89" s="157" t="str">
        <f>IF(G89="","",VLOOKUP(G89,'附表8-合同明细采集底稿'!B:I,2,0))</f>
        <v/>
      </c>
      <c r="I89" s="121" t="str">
        <f>IF(G89="","",VLOOKUP(G89,'附表8-合同明细采集底稿'!B:I,3,0))</f>
        <v/>
      </c>
      <c r="J89" s="166" t="s">
        <v>2289</v>
      </c>
      <c r="K89" s="157" t="s">
        <v>2000</v>
      </c>
      <c r="L89" s="158" t="s">
        <v>2001</v>
      </c>
      <c r="M89" s="158" t="s">
        <v>2290</v>
      </c>
      <c r="N89" s="187">
        <v>15000</v>
      </c>
      <c r="O89" s="160">
        <v>15000</v>
      </c>
      <c r="P89" s="160">
        <v>15000</v>
      </c>
      <c r="Q89" s="160"/>
      <c r="R89" s="160">
        <f t="shared" si="3"/>
        <v>15000</v>
      </c>
      <c r="S89" s="161">
        <v>0.331339775135047</v>
      </c>
      <c r="T89" s="160">
        <f t="shared" si="2"/>
        <v>4970.1</v>
      </c>
      <c r="U89" s="157"/>
      <c r="V89" s="162" t="s">
        <v>309</v>
      </c>
      <c r="W89" s="163">
        <f>IF('附表1-面积统计表'!$D$29=0,"",IF(AND(V89="共同成本费用",Z89="总建筑面积法"),ROUND(T89/'附表1-面积统计表'!$D$29*'附表1-面积统计表'!$D$5,2),IF(AND(V89="共同成本费用",Z89="可售建筑面积法"),ROUND(T89/'附表1-面积统计表'!$F$29*'附表1-面积统计表'!$F$5,2),"请手工填写")))</f>
        <v>4679.31</v>
      </c>
      <c r="X89" s="163" t="str">
        <f>IF(SUM('附表1-面积统计表'!$D$6)=0,"",SUM(T89)-SUM(W89)-SUM(Y89))</f>
        <v/>
      </c>
      <c r="Y89" s="163">
        <f>IF(SUM('附表1-面积统计表'!$D$6)=0,SUM(T89)-SUM(W89),IF('附表1-面积统计表'!$D$29=0,"",IF(AND(V89="共同成本费用",Z89="总建筑面积法"),ROUND(T89/'附表1-面积统计表'!$D$29*'附表1-面积统计表'!$D$7,2),IF(AND(V89="共同成本费用",Z89="可售建筑面积法"),ROUND(T89/'附表1-面积统计表'!$F$29*'附表1-面积统计表'!$F$7,2),"请手工填写"))))</f>
        <v>290.79</v>
      </c>
      <c r="Z89" s="164" t="s">
        <v>282</v>
      </c>
      <c r="AA89" s="157"/>
      <c r="AB89" s="165" t="s">
        <v>1986</v>
      </c>
      <c r="AC89" s="165"/>
    </row>
    <row r="90" s="127" customFormat="1" ht="27" hidden="1" customHeight="1" spans="1:30">
      <c r="A90" s="152">
        <v>84</v>
      </c>
      <c r="B90" s="170" t="s">
        <v>1175</v>
      </c>
      <c r="C90" s="170" t="s">
        <v>2157</v>
      </c>
      <c r="D90" s="155" t="s">
        <v>2037</v>
      </c>
      <c r="E90" s="156" t="s">
        <v>2100</v>
      </c>
      <c r="F90" s="157" t="s">
        <v>2291</v>
      </c>
      <c r="G90" s="158"/>
      <c r="H90" s="157" t="str">
        <f>IF(G90="","",VLOOKUP(G90,'附表8-合同明细采集底稿'!B:I,2,0))</f>
        <v/>
      </c>
      <c r="I90" s="121" t="str">
        <f>IF(G90="","",VLOOKUP(G90,'附表8-合同明细采集底稿'!B:I,3,0))</f>
        <v/>
      </c>
      <c r="J90" s="166" t="s">
        <v>2292</v>
      </c>
      <c r="K90" s="157" t="s">
        <v>2007</v>
      </c>
      <c r="L90" s="158">
        <v>6500193160</v>
      </c>
      <c r="M90" s="158" t="s">
        <v>2293</v>
      </c>
      <c r="N90" s="159">
        <v>91089.11</v>
      </c>
      <c r="O90" s="160">
        <v>92000</v>
      </c>
      <c r="P90" s="160">
        <v>91089.11</v>
      </c>
      <c r="Q90" s="160"/>
      <c r="R90" s="160">
        <f t="shared" si="3"/>
        <v>91089.11</v>
      </c>
      <c r="S90" s="161">
        <v>0.331339775135047</v>
      </c>
      <c r="T90" s="160">
        <f t="shared" si="2"/>
        <v>30181.45</v>
      </c>
      <c r="U90" s="168" t="s">
        <v>2294</v>
      </c>
      <c r="V90" s="162" t="s">
        <v>309</v>
      </c>
      <c r="W90" s="163">
        <f>IF('附表1-面积统计表'!$D$29=0,"",IF(AND(V90="共同成本费用",Z90="总建筑面积法"),ROUND(T90/'附表1-面积统计表'!$D$29*'附表1-面积统计表'!$D$5,2),IF(AND(V90="共同成本费用",Z90="可售建筑面积法"),ROUND(T90/'附表1-面积统计表'!$F$29*'附表1-面积统计表'!$F$5,2),"请手工填写")))</f>
        <v>28415.57</v>
      </c>
      <c r="X90" s="163" t="str">
        <f>IF(SUM('附表1-面积统计表'!$D$6)=0,"",SUM(T90)-SUM(W90)-SUM(Y90))</f>
        <v/>
      </c>
      <c r="Y90" s="163">
        <f>IF(SUM('附表1-面积统计表'!$D$6)=0,SUM(T90)-SUM(W90),IF('附表1-面积统计表'!$D$29=0,"",IF(AND(V90="共同成本费用",Z90="总建筑面积法"),ROUND(T90/'附表1-面积统计表'!$D$29*'附表1-面积统计表'!$D$7,2),IF(AND(V90="共同成本费用",Z90="可售建筑面积法"),ROUND(T90/'附表1-面积统计表'!$F$29*'附表1-面积统计表'!$F$7,2),"请手工填写"))))</f>
        <v>1765.88</v>
      </c>
      <c r="Z90" s="164" t="s">
        <v>282</v>
      </c>
      <c r="AA90" s="157"/>
      <c r="AB90" s="165" t="s">
        <v>1986</v>
      </c>
      <c r="AC90" s="165"/>
    </row>
    <row r="91" s="127" customFormat="1" ht="27" hidden="1" customHeight="1" spans="1:30">
      <c r="A91" s="152">
        <v>85</v>
      </c>
      <c r="B91" s="171" t="s">
        <v>2295</v>
      </c>
      <c r="C91" s="170" t="s">
        <v>2296</v>
      </c>
      <c r="D91" s="155" t="s">
        <v>2037</v>
      </c>
      <c r="E91" s="156" t="s">
        <v>2093</v>
      </c>
      <c r="F91" s="157" t="s">
        <v>2297</v>
      </c>
      <c r="G91" s="158" t="s">
        <v>2298</v>
      </c>
      <c r="H91" s="157" t="str">
        <f>IF(G91="","",VLOOKUP(G91,'附表8-合同明细采集底稿'!B:I,2,0))</f>
        <v>消防通道大门制作安装</v>
      </c>
      <c r="I91" s="121" t="str">
        <f>IF(G91="","",VLOOKUP(G91,'附表8-合同明细采集底稿'!B:I,3,0))</f>
        <v>建设工程合同</v>
      </c>
      <c r="J91" s="157" t="str">
        <f>IF(G91="","",VLOOKUP(G91,'附表8-合同明细采集底稿'!B:I,4,0))</f>
        <v>巴州冠华商贸有限公司</v>
      </c>
      <c r="K91" s="157" t="s">
        <v>2007</v>
      </c>
      <c r="L91" s="158">
        <v>6500213130</v>
      </c>
      <c r="M91" s="158" t="s">
        <v>2299</v>
      </c>
      <c r="N91" s="187">
        <v>55752.21</v>
      </c>
      <c r="O91" s="160">
        <v>63000</v>
      </c>
      <c r="P91" s="160">
        <v>55752.21</v>
      </c>
      <c r="Q91" s="160"/>
      <c r="R91" s="160">
        <f t="shared" ref="R91:R119" si="4">P91+Q91</f>
        <v>55752.21</v>
      </c>
      <c r="S91" s="161">
        <f>IFERROR(VLOOKUP(G91,'附表8-合同明细采集底稿'!B:M,12,0),100%)</f>
        <v>0.331924265795271</v>
      </c>
      <c r="T91" s="160">
        <f t="shared" si="2"/>
        <v>18505.51</v>
      </c>
      <c r="U91" s="157" t="s">
        <v>2009</v>
      </c>
      <c r="V91" s="162" t="s">
        <v>309</v>
      </c>
      <c r="W91" s="163">
        <f>IF('附表1-面积统计表'!$D$29=0,"",IF(AND(V91="共同成本费用",Z91="总建筑面积法"),ROUND(T91/'附表1-面积统计表'!$D$29*'附表1-面积统计表'!$D$5,2),IF(AND(V91="共同成本费用",Z91="可售建筑面积法"),ROUND(T91/'附表1-面积统计表'!$F$29*'附表1-面积统计表'!$F$5,2),"请手工填写")))</f>
        <v>17422.78</v>
      </c>
      <c r="X91" s="163" t="str">
        <f>IF(SUM('附表1-面积统计表'!$D$6)=0,"",SUM(T91)-SUM(W91)-SUM(Y91))</f>
        <v/>
      </c>
      <c r="Y91" s="163">
        <f>IF(SUM('附表1-面积统计表'!$D$6)=0,SUM(T91)-SUM(W91),IF('附表1-面积统计表'!$D$29=0,"",IF(AND(V91="共同成本费用",Z91="总建筑面积法"),ROUND(T91/'附表1-面积统计表'!$D$29*'附表1-面积统计表'!$D$7,2),IF(AND(V91="共同成本费用",Z91="可售建筑面积法"),ROUND(T91/'附表1-面积统计表'!$F$29*'附表1-面积统计表'!$F$7,2),"请手工填写"))))</f>
        <v>1082.73</v>
      </c>
      <c r="Z91" s="164" t="s">
        <v>282</v>
      </c>
      <c r="AA91" s="157"/>
      <c r="AB91" s="165" t="s">
        <v>1986</v>
      </c>
      <c r="AC91" s="165"/>
    </row>
    <row r="92" s="127" customFormat="1" ht="27" hidden="1" customHeight="1" spans="1:30">
      <c r="A92" s="152">
        <v>86</v>
      </c>
      <c r="B92" s="171" t="s">
        <v>2103</v>
      </c>
      <c r="C92" s="170" t="s">
        <v>2300</v>
      </c>
      <c r="D92" s="155" t="s">
        <v>1996</v>
      </c>
      <c r="E92" s="156" t="s">
        <v>2194</v>
      </c>
      <c r="F92" s="157" t="s">
        <v>2301</v>
      </c>
      <c r="G92" s="158" t="s">
        <v>2302</v>
      </c>
      <c r="H92" s="157" t="str">
        <f>IF(G92="","",VLOOKUP(G92,'附表8-合同明细采集底稿'!B:I,2,0))</f>
        <v>沁春锦苑幼儿园审图费</v>
      </c>
      <c r="I92" s="121" t="str">
        <f>IF(G92="","",VLOOKUP(G92,'附表8-合同明细采集底稿'!B:I,3,0))</f>
        <v>买卖合同</v>
      </c>
      <c r="J92" s="157" t="str">
        <f>IF(G92="","",VLOOKUP(G92,'附表8-合同明细采集底稿'!B:I,4,0))</f>
        <v>巴州建筑工程施工图设计文件审查中心</v>
      </c>
      <c r="K92" s="157" t="s">
        <v>2007</v>
      </c>
      <c r="L92" s="158">
        <v>6500193130</v>
      </c>
      <c r="M92" s="158" t="s">
        <v>2303</v>
      </c>
      <c r="N92" s="187">
        <v>2687.74</v>
      </c>
      <c r="O92" s="160">
        <v>2849</v>
      </c>
      <c r="P92" s="160">
        <v>2687.74</v>
      </c>
      <c r="Q92" s="160"/>
      <c r="R92" s="160">
        <f t="shared" si="4"/>
        <v>2687.74</v>
      </c>
      <c r="S92" s="161">
        <f>IFERROR(VLOOKUP(G92,'附表8-合同明细采集底稿'!B:M,12,0),100%)</f>
        <v>0.331924265795271</v>
      </c>
      <c r="T92" s="160">
        <f t="shared" si="2"/>
        <v>892.13</v>
      </c>
      <c r="U92" s="157" t="s">
        <v>2009</v>
      </c>
      <c r="V92" s="162" t="s">
        <v>309</v>
      </c>
      <c r="W92" s="163">
        <f>IF('附表1-面积统计表'!$D$29=0,"",IF(AND(V92="共同成本费用",Z92="总建筑面积法"),ROUND(T92/'附表1-面积统计表'!$D$29*'附表1-面积统计表'!$D$5,2),IF(AND(V92="共同成本费用",Z92="可售建筑面积法"),ROUND(T92/'附表1-面积统计表'!$F$29*'附表1-面积统计表'!$F$5,2),"请手工填写")))</f>
        <v>839.93</v>
      </c>
      <c r="X92" s="163" t="str">
        <f>IF(SUM('附表1-面积统计表'!$D$6)=0,"",SUM(T92)-SUM(W92)-SUM(Y92))</f>
        <v/>
      </c>
      <c r="Y92" s="163">
        <f>IF(SUM('附表1-面积统计表'!$D$6)=0,SUM(T92)-SUM(W92),IF('附表1-面积统计表'!$D$29=0,"",IF(AND(V92="共同成本费用",Z92="总建筑面积法"),ROUND(T92/'附表1-面积统计表'!$D$29*'附表1-面积统计表'!$D$7,2),IF(AND(V92="共同成本费用",Z92="可售建筑面积法"),ROUND(T92/'附表1-面积统计表'!$F$29*'附表1-面积统计表'!$F$7,2),"请手工填写"))))</f>
        <v>52.2</v>
      </c>
      <c r="Z92" s="164" t="s">
        <v>282</v>
      </c>
      <c r="AA92" s="157"/>
      <c r="AB92" s="165" t="s">
        <v>1986</v>
      </c>
      <c r="AC92" s="165"/>
    </row>
    <row r="93" s="127" customFormat="1" ht="27" hidden="1" customHeight="1" spans="1:30">
      <c r="A93" s="152">
        <v>87</v>
      </c>
      <c r="B93" s="171" t="s">
        <v>2103</v>
      </c>
      <c r="C93" s="170" t="s">
        <v>2304</v>
      </c>
      <c r="D93" s="155" t="s">
        <v>1996</v>
      </c>
      <c r="E93" s="156" t="s">
        <v>2194</v>
      </c>
      <c r="F93" s="157" t="s">
        <v>2305</v>
      </c>
      <c r="G93" s="158"/>
      <c r="H93" s="157" t="str">
        <f>IF(G93="","",VLOOKUP(G93,'附表8-合同明细采集底稿'!B:I,2,0))</f>
        <v/>
      </c>
      <c r="I93" s="121" t="str">
        <f>IF(G93="","",VLOOKUP(G93,'附表8-合同明细采集底稿'!B:I,3,0))</f>
        <v/>
      </c>
      <c r="J93" s="166" t="s">
        <v>2306</v>
      </c>
      <c r="K93" s="157" t="s">
        <v>2007</v>
      </c>
      <c r="L93" s="158">
        <v>6500193130</v>
      </c>
      <c r="M93" s="158" t="s">
        <v>2307</v>
      </c>
      <c r="N93" s="159">
        <v>2600</v>
      </c>
      <c r="O93" s="160">
        <v>2756</v>
      </c>
      <c r="P93" s="160">
        <v>2600</v>
      </c>
      <c r="Q93" s="160"/>
      <c r="R93" s="160">
        <f t="shared" si="4"/>
        <v>2600</v>
      </c>
      <c r="S93" s="161">
        <v>0.331924265795271</v>
      </c>
      <c r="T93" s="160">
        <f t="shared" si="2"/>
        <v>863</v>
      </c>
      <c r="U93" s="168" t="s">
        <v>2308</v>
      </c>
      <c r="V93" s="162" t="s">
        <v>309</v>
      </c>
      <c r="W93" s="163">
        <f>IF('附表1-面积统计表'!$D$29=0,"",IF(AND(V93="共同成本费用",Z93="总建筑面积法"),ROUND(T93/'附表1-面积统计表'!$D$29*'附表1-面积统计表'!$D$5,2),IF(AND(V93="共同成本费用",Z93="可售建筑面积法"),ROUND(T93/'附表1-面积统计表'!$F$29*'附表1-面积统计表'!$F$5,2),"请手工填写")))</f>
        <v>812.51</v>
      </c>
      <c r="X93" s="163" t="str">
        <f>IF(SUM('附表1-面积统计表'!$D$6)=0,"",SUM(T93)-SUM(W93)-SUM(Y93))</f>
        <v/>
      </c>
      <c r="Y93" s="163">
        <f>IF(SUM('附表1-面积统计表'!$D$6)=0,SUM(T93)-SUM(W93),IF('附表1-面积统计表'!$D$29=0,"",IF(AND(V93="共同成本费用",Z93="总建筑面积法"),ROUND(T93/'附表1-面积统计表'!$D$29*'附表1-面积统计表'!$D$7,2),IF(AND(V93="共同成本费用",Z93="可售建筑面积法"),ROUND(T93/'附表1-面积统计表'!$F$29*'附表1-面积统计表'!$F$7,2),"请手工填写"))))</f>
        <v>50.49</v>
      </c>
      <c r="Z93" s="164" t="s">
        <v>282</v>
      </c>
      <c r="AA93" s="157"/>
      <c r="AB93" s="165" t="s">
        <v>1986</v>
      </c>
      <c r="AC93" s="165"/>
    </row>
    <row r="94" s="127" customFormat="1" ht="27" customHeight="1" spans="1:30">
      <c r="A94" s="152">
        <v>88</v>
      </c>
      <c r="B94" s="171" t="s">
        <v>2176</v>
      </c>
      <c r="C94" s="170" t="s">
        <v>2309</v>
      </c>
      <c r="D94" s="155" t="s">
        <v>1996</v>
      </c>
      <c r="E94" s="156" t="s">
        <v>2194</v>
      </c>
      <c r="F94" s="157" t="s">
        <v>2310</v>
      </c>
      <c r="G94" s="158" t="s">
        <v>2206</v>
      </c>
      <c r="H94" s="157" t="str">
        <f>IF(G94="","",VLOOKUP(G94,'附表8-合同明细采集底稿'!B:I,2,0))</f>
        <v>建设工程施工合同12-15#楼38#楼、31#楼幼儿园（幼儿园—）</v>
      </c>
      <c r="I94" s="121" t="str">
        <f>IF(G94="","",VLOOKUP(G94,'附表8-合同明细采集底稿'!B:I,3,0))</f>
        <v>建设工程合同</v>
      </c>
      <c r="J94" s="157" t="str">
        <f>IF(G94="","",VLOOKUP(G94,'附表8-合同明细采集底稿'!B:I,4,0))</f>
        <v>新疆通力建设集团股份有限公司（顾）</v>
      </c>
      <c r="K94" s="157" t="s">
        <v>2007</v>
      </c>
      <c r="L94" s="158">
        <v>6500193130</v>
      </c>
      <c r="M94" s="158" t="s">
        <v>2311</v>
      </c>
      <c r="N94" s="187">
        <v>646149.54</v>
      </c>
      <c r="O94" s="160">
        <v>646149.54</v>
      </c>
      <c r="P94" s="160">
        <v>646149.54</v>
      </c>
      <c r="Q94" s="160"/>
      <c r="R94" s="160">
        <f t="shared" si="4"/>
        <v>646149.54</v>
      </c>
      <c r="S94" s="161">
        <f>IFERROR(VLOOKUP(G94,'附表8-合同明细采集底稿'!B:M,12,0),100%)</f>
        <v>0.331924265795271</v>
      </c>
      <c r="T94" s="160">
        <f t="shared" si="2"/>
        <v>214472.71</v>
      </c>
      <c r="U94" s="157"/>
      <c r="V94" s="162" t="s">
        <v>309</v>
      </c>
      <c r="W94" s="163">
        <f>IF('附表1-面积统计表'!$D$29=0,"",IF(AND(V94="共同成本费用",Z94="总建筑面积法"),ROUND(T94/'附表1-面积统计表'!$D$29*'附表1-面积统计表'!$D$5,2),IF(AND(V94="共同成本费用",Z94="可售建筑面积法"),ROUND(T94/'附表1-面积统计表'!$F$29*'附表1-面积统计表'!$F$5,2),"请手工填写")))</f>
        <v>201924.18</v>
      </c>
      <c r="X94" s="163" t="str">
        <f>IF(SUM('附表1-面积统计表'!$D$6)=0,"",SUM(T94)-SUM(W94)-SUM(Y94))</f>
        <v/>
      </c>
      <c r="Y94" s="163">
        <f>IF(SUM('附表1-面积统计表'!$D$6)=0,SUM(T94)-SUM(W94),IF('附表1-面积统计表'!$D$29=0,"",IF(AND(V94="共同成本费用",Z94="总建筑面积法"),ROUND(T94/'附表1-面积统计表'!$D$29*'附表1-面积统计表'!$D$7,2),IF(AND(V94="共同成本费用",Z94="可售建筑面积法"),ROUND(T94/'附表1-面积统计表'!$F$29*'附表1-面积统计表'!$F$7,2),"请手工填写"))))</f>
        <v>12548.53</v>
      </c>
      <c r="Z94" s="164" t="s">
        <v>282</v>
      </c>
      <c r="AA94" s="157"/>
      <c r="AB94" s="165" t="s">
        <v>1986</v>
      </c>
      <c r="AC94" s="165"/>
      <c r="AD94" s="127" t="s">
        <v>2312</v>
      </c>
    </row>
    <row r="95" s="127" customFormat="1" ht="27" hidden="1" customHeight="1" spans="1:30">
      <c r="A95" s="152">
        <v>89</v>
      </c>
      <c r="B95" s="171" t="s">
        <v>2313</v>
      </c>
      <c r="C95" s="170" t="s">
        <v>2314</v>
      </c>
      <c r="D95" s="155" t="s">
        <v>1996</v>
      </c>
      <c r="E95" s="156" t="s">
        <v>2194</v>
      </c>
      <c r="F95" s="157" t="s">
        <v>2315</v>
      </c>
      <c r="G95" s="158"/>
      <c r="H95" s="157" t="str">
        <f>IF(G95="","",VLOOKUP(G95,'附表8-合同明细采集底稿'!B:I,2,0))</f>
        <v/>
      </c>
      <c r="I95" s="121" t="str">
        <f>IF(G95="","",VLOOKUP(G95,'附表8-合同明细采集底稿'!B:I,3,0))</f>
        <v/>
      </c>
      <c r="J95" s="166" t="s">
        <v>2306</v>
      </c>
      <c r="K95" s="157" t="s">
        <v>2007</v>
      </c>
      <c r="L95" s="158">
        <v>6500203130</v>
      </c>
      <c r="M95" s="158" t="s">
        <v>2316</v>
      </c>
      <c r="N95" s="187">
        <v>2526.42</v>
      </c>
      <c r="O95" s="160">
        <v>2678.01</v>
      </c>
      <c r="P95" s="160">
        <v>2526.42</v>
      </c>
      <c r="Q95" s="160"/>
      <c r="R95" s="160">
        <f t="shared" si="4"/>
        <v>2526.42</v>
      </c>
      <c r="S95" s="161">
        <v>0.331924265795271</v>
      </c>
      <c r="T95" s="160">
        <f t="shared" si="2"/>
        <v>838.58</v>
      </c>
      <c r="U95" s="168" t="s">
        <v>2308</v>
      </c>
      <c r="V95" s="162" t="s">
        <v>309</v>
      </c>
      <c r="W95" s="163">
        <f>IF('附表1-面积统计表'!$D$29=0,"",IF(AND(V95="共同成本费用",Z95="总建筑面积法"),ROUND(T95/'附表1-面积统计表'!$D$29*'附表1-面积统计表'!$D$5,2),IF(AND(V95="共同成本费用",Z95="可售建筑面积法"),ROUND(T95/'附表1-面积统计表'!$F$29*'附表1-面积统计表'!$F$5,2),"请手工填写")))</f>
        <v>789.52</v>
      </c>
      <c r="X95" s="163" t="str">
        <f>IF(SUM('附表1-面积统计表'!$D$6)=0,"",SUM(T95)-SUM(W95)-SUM(Y95))</f>
        <v/>
      </c>
      <c r="Y95" s="163">
        <f>IF(SUM('附表1-面积统计表'!$D$6)=0,SUM(T95)-SUM(W95),IF('附表1-面积统计表'!$D$29=0,"",IF(AND(V95="共同成本费用",Z95="总建筑面积法"),ROUND(T95/'附表1-面积统计表'!$D$29*'附表1-面积统计表'!$D$7,2),IF(AND(V95="共同成本费用",Z95="可售建筑面积法"),ROUND(T95/'附表1-面积统计表'!$F$29*'附表1-面积统计表'!$F$7,2),"请手工填写"))))</f>
        <v>49.0600000000001</v>
      </c>
      <c r="Z95" s="164" t="s">
        <v>282</v>
      </c>
      <c r="AA95" s="157"/>
      <c r="AB95" s="165" t="s">
        <v>1986</v>
      </c>
      <c r="AC95" s="165"/>
    </row>
    <row r="96" s="127" customFormat="1" ht="27" hidden="1" customHeight="1" spans="1:30">
      <c r="A96" s="152">
        <v>90</v>
      </c>
      <c r="B96" s="171" t="s">
        <v>2317</v>
      </c>
      <c r="C96" s="170" t="s">
        <v>2318</v>
      </c>
      <c r="D96" s="155" t="s">
        <v>1996</v>
      </c>
      <c r="E96" s="156" t="s">
        <v>2194</v>
      </c>
      <c r="F96" s="157" t="s">
        <v>2319</v>
      </c>
      <c r="G96" s="158" t="s">
        <v>2277</v>
      </c>
      <c r="H96" s="157" t="str">
        <f>IF(G96="","",VLOOKUP(G96,'附表8-合同明细采集底稿'!B:I,2,0))</f>
        <v>幼儿园电梯销售安装合同（31#楼）</v>
      </c>
      <c r="I96" s="121" t="str">
        <f>IF(G96="","",VLOOKUP(G96,'附表8-合同明细采集底稿'!B:I,3,0))</f>
        <v>买卖合同</v>
      </c>
      <c r="J96" s="157" t="str">
        <f>IF(G96="","",VLOOKUP(G96,'附表8-合同明细采集底稿'!B:I,4,0))</f>
        <v>新疆华汇建安机械设备有限公司（许林）</v>
      </c>
      <c r="K96" s="157" t="s">
        <v>2007</v>
      </c>
      <c r="L96" s="158">
        <v>6500203130</v>
      </c>
      <c r="M96" s="581" t="s">
        <v>2320</v>
      </c>
      <c r="N96" s="159">
        <v>59292.04</v>
      </c>
      <c r="O96" s="160">
        <v>67000</v>
      </c>
      <c r="P96" s="160">
        <v>59292.04</v>
      </c>
      <c r="Q96" s="160"/>
      <c r="R96" s="160">
        <f t="shared" si="4"/>
        <v>59292.04</v>
      </c>
      <c r="S96" s="161">
        <f>IFERROR(VLOOKUP(G96,'附表8-合同明细采集底稿'!B:M,12,0),100%)</f>
        <v>0.331924265795271</v>
      </c>
      <c r="T96" s="160">
        <f t="shared" si="2"/>
        <v>19680.47</v>
      </c>
      <c r="U96" s="157" t="s">
        <v>2026</v>
      </c>
      <c r="V96" s="162" t="s">
        <v>309</v>
      </c>
      <c r="W96" s="163">
        <f>IF('附表1-面积统计表'!$D$29=0,"",IF(AND(V96="共同成本费用",Z96="总建筑面积法"),ROUND(T96/'附表1-面积统计表'!$D$29*'附表1-面积统计表'!$D$5,2),IF(AND(V96="共同成本费用",Z96="可售建筑面积法"),ROUND(T96/'附表1-面积统计表'!$F$29*'附表1-面积统计表'!$F$5,2),"请手工填写")))</f>
        <v>18528.99</v>
      </c>
      <c r="X96" s="163" t="str">
        <f>IF(SUM('附表1-面积统计表'!$D$6)=0,"",SUM(T96)-SUM(W96)-SUM(Y96))</f>
        <v/>
      </c>
      <c r="Y96" s="163">
        <f>IF(SUM('附表1-面积统计表'!$D$6)=0,SUM(T96)-SUM(W96),IF('附表1-面积统计表'!$D$29=0,"",IF(AND(V96="共同成本费用",Z96="总建筑面积法"),ROUND(T96/'附表1-面积统计表'!$D$29*'附表1-面积统计表'!$D$7,2),IF(AND(V96="共同成本费用",Z96="可售建筑面积法"),ROUND(T96/'附表1-面积统计表'!$F$29*'附表1-面积统计表'!$F$7,2),"请手工填写"))))</f>
        <v>1151.48</v>
      </c>
      <c r="Z96" s="164" t="s">
        <v>282</v>
      </c>
      <c r="AA96" s="157"/>
      <c r="AB96" s="165" t="s">
        <v>1986</v>
      </c>
      <c r="AC96" s="165"/>
    </row>
    <row r="97" s="127" customFormat="1" ht="27" hidden="1" customHeight="1" spans="1:1024 1025:16377">
      <c r="A97" s="152">
        <v>91</v>
      </c>
      <c r="B97" s="171" t="s">
        <v>1020</v>
      </c>
      <c r="C97" s="170" t="s">
        <v>2321</v>
      </c>
      <c r="D97" s="155" t="s">
        <v>2037</v>
      </c>
      <c r="E97" s="156" t="s">
        <v>2126</v>
      </c>
      <c r="F97" s="157" t="s">
        <v>2322</v>
      </c>
      <c r="G97" s="158" t="s">
        <v>2323</v>
      </c>
      <c r="H97" s="157" t="str">
        <f>IF(G97="","",VLOOKUP(G97,'附表8-合同明细采集底稿'!B:I,2,0))</f>
        <v>沁春锦苑小区一体化污水处理设备购销</v>
      </c>
      <c r="I97" s="121" t="str">
        <f>IF(G97="","",VLOOKUP(G97,'附表8-合同明细采集底稿'!B:I,3,0))</f>
        <v>其他合同</v>
      </c>
      <c r="J97" s="157" t="str">
        <f>IF(G97="","",VLOOKUP(G97,'附表8-合同明细采集底稿'!B:I,4,0))</f>
        <v>新疆明德竟业工程有限公司</v>
      </c>
      <c r="K97" s="157" t="s">
        <v>2007</v>
      </c>
      <c r="L97" s="158">
        <v>6500201130</v>
      </c>
      <c r="M97" s="158" t="s">
        <v>2324</v>
      </c>
      <c r="N97" s="187">
        <v>447823</v>
      </c>
      <c r="O97" s="160">
        <v>506040</v>
      </c>
      <c r="P97" s="160">
        <v>447823</v>
      </c>
      <c r="Q97" s="160"/>
      <c r="R97" s="160">
        <f t="shared" si="4"/>
        <v>447823</v>
      </c>
      <c r="S97" s="161">
        <f>IFERROR(VLOOKUP(G97,'附表8-合同明细采集底稿'!B:M,12,0),100%)</f>
        <v>0.331924265795271</v>
      </c>
      <c r="T97" s="160">
        <f t="shared" si="2"/>
        <v>148643.32</v>
      </c>
      <c r="U97" s="157" t="s">
        <v>2009</v>
      </c>
      <c r="V97" s="162" t="s">
        <v>309</v>
      </c>
      <c r="W97" s="163">
        <f>IF('附表1-面积统计表'!$D$29=0,"",IF(AND(V97="共同成本费用",Z97="总建筑面积法"),ROUND(T97/'附表1-面积统计表'!$D$29*'附表1-面积统计表'!$D$5,2),IF(AND(V97="共同成本费用",Z97="可售建筑面积法"),ROUND(T97/'附表1-面积统计表'!$F$29*'附表1-面积统计表'!$F$5,2),"请手工填写")))</f>
        <v>139946.38</v>
      </c>
      <c r="X97" s="163" t="str">
        <f>IF(SUM('附表1-面积统计表'!$D$6)=0,"",SUM(T97)-SUM(W97)-SUM(Y97))</f>
        <v/>
      </c>
      <c r="Y97" s="163">
        <f>IF(SUM('附表1-面积统计表'!$D$6)=0,SUM(T97)-SUM(W97),IF('附表1-面积统计表'!$D$29=0,"",IF(AND(V97="共同成本费用",Z97="总建筑面积法"),ROUND(T97/'附表1-面积统计表'!$D$29*'附表1-面积统计表'!$D$7,2),IF(AND(V97="共同成本费用",Z97="可售建筑面积法"),ROUND(T97/'附表1-面积统计表'!$F$29*'附表1-面积统计表'!$F$7,2),"请手工填写"))))</f>
        <v>8696.94</v>
      </c>
      <c r="Z97" s="164" t="s">
        <v>282</v>
      </c>
      <c r="AA97" s="157"/>
      <c r="AB97" s="165" t="s">
        <v>1986</v>
      </c>
      <c r="AC97" s="165"/>
    </row>
    <row r="98" s="128" customFormat="1" ht="27" hidden="1" customHeight="1" spans="1:1024 1025:16377">
      <c r="A98" s="172">
        <v>92</v>
      </c>
      <c r="B98" s="173" t="s">
        <v>1020</v>
      </c>
      <c r="C98" s="174" t="s">
        <v>2223</v>
      </c>
      <c r="D98" s="175" t="s">
        <v>1996</v>
      </c>
      <c r="E98" s="176" t="s">
        <v>2194</v>
      </c>
      <c r="F98" s="177" t="s">
        <v>2224</v>
      </c>
      <c r="G98" s="178" t="s">
        <v>2325</v>
      </c>
      <c r="H98" s="177" t="str">
        <f>IF(G98="","",VLOOKUP(G98,'附表8-合同明细采集底稿'!B:I,2,0))</f>
        <v>幼儿园建设工程设计合同（民用建设工程设计合同）</v>
      </c>
      <c r="I98" s="179" t="str">
        <f>IF(G98="","",VLOOKUP(G98,'附表8-合同明细采集底稿'!B:I,3,0))</f>
        <v>建设工程合同</v>
      </c>
      <c r="J98" s="177" t="str">
        <f>IF(G98="","",VLOOKUP(G98,'附表8-合同明细采集底稿'!B:I,4,0))</f>
        <v>新疆益诚开拓空间规划建筑设计研究院有限公司</v>
      </c>
      <c r="K98" s="177" t="s">
        <v>2007</v>
      </c>
      <c r="L98" s="178">
        <v>6500203130</v>
      </c>
      <c r="M98" s="178" t="s">
        <v>2326</v>
      </c>
      <c r="N98" s="188">
        <v>15518.87</v>
      </c>
      <c r="O98" s="181">
        <v>16450</v>
      </c>
      <c r="P98" s="181">
        <v>15518.87</v>
      </c>
      <c r="Q98" s="181"/>
      <c r="R98" s="181">
        <f t="shared" si="4"/>
        <v>15518.87</v>
      </c>
      <c r="S98" s="182">
        <f>IFERROR(VLOOKUP(G98,'附表8-合同明细采集底稿'!B:M,12,0),100%)</f>
        <v>0.331924265795271</v>
      </c>
      <c r="T98" s="181">
        <f t="shared" si="2"/>
        <v>5151.09</v>
      </c>
      <c r="U98" s="157" t="s">
        <v>2026</v>
      </c>
      <c r="V98" s="183" t="s">
        <v>309</v>
      </c>
      <c r="W98" s="184">
        <f>IF('附表1-面积统计表'!$D$29=0,"",IF(AND(V98="共同成本费用",Z98="总建筑面积法"),ROUND(T98/'附表1-面积统计表'!$D$29*'附表1-面积统计表'!$D$5,2),IF(AND(V98="共同成本费用",Z98="可售建筑面积法"),ROUND(T98/'附表1-面积统计表'!$F$29*'附表1-面积统计表'!$F$5,2),"请手工填写")))</f>
        <v>4849.71</v>
      </c>
      <c r="X98" s="184" t="str">
        <f>IF(SUM('附表1-面积统计表'!$D$6)=0,"",SUM(T98)-SUM(W98)-SUM(Y98))</f>
        <v/>
      </c>
      <c r="Y98" s="184">
        <f>IF(SUM('附表1-面积统计表'!$D$6)=0,SUM(T98)-SUM(W98),IF('附表1-面积统计表'!$D$29=0,"",IF(AND(V98="共同成本费用",Z98="总建筑面积法"),ROUND(T98/'附表1-面积统计表'!$D$29*'附表1-面积统计表'!$D$7,2),IF(AND(V98="共同成本费用",Z98="可售建筑面积法"),ROUND(T98/'附表1-面积统计表'!$F$29*'附表1-面积统计表'!$F$7,2),"请手工填写"))))</f>
        <v>301.38</v>
      </c>
      <c r="Z98" s="185" t="s">
        <v>282</v>
      </c>
      <c r="AA98" s="177"/>
      <c r="AB98" s="186" t="s">
        <v>1986</v>
      </c>
      <c r="AC98" s="186"/>
    </row>
    <row r="99" s="127" customFormat="1" ht="27" hidden="1" customHeight="1" spans="1:1024 1025:16377">
      <c r="A99" s="152">
        <v>93</v>
      </c>
      <c r="B99" s="171" t="s">
        <v>2327</v>
      </c>
      <c r="C99" s="170" t="s">
        <v>2328</v>
      </c>
      <c r="D99" s="155" t="s">
        <v>1996</v>
      </c>
      <c r="E99" s="156" t="s">
        <v>2194</v>
      </c>
      <c r="F99" s="157" t="s">
        <v>2329</v>
      </c>
      <c r="G99" s="158" t="s">
        <v>2330</v>
      </c>
      <c r="H99" s="157" t="str">
        <f>IF(G99="","",VLOOKUP(G99,'附表8-合同明细采集底稿'!B:I,2,0))</f>
        <v>二期、三期给排水、消防工程施工合同-幼儿园</v>
      </c>
      <c r="I99" s="121" t="str">
        <f>IF(G99="","",VLOOKUP(G99,'附表8-合同明细采集底稿'!B:I,3,0))</f>
        <v>承揽合同</v>
      </c>
      <c r="J99" s="157" t="str">
        <f>IF(G99="","",VLOOKUP(G99,'附表8-合同明细采集底稿'!B:I,4,0))</f>
        <v>江苏中义消防工程有限公司巴州分公司（巩红卫）</v>
      </c>
      <c r="K99" s="157" t="s">
        <v>2007</v>
      </c>
      <c r="L99" s="158">
        <v>6500203130</v>
      </c>
      <c r="M99" s="158" t="s">
        <v>2331</v>
      </c>
      <c r="N99" s="159">
        <v>91743.12</v>
      </c>
      <c r="O99" s="160">
        <v>100000</v>
      </c>
      <c r="P99" s="160">
        <v>91743.12</v>
      </c>
      <c r="Q99" s="160"/>
      <c r="R99" s="160">
        <f t="shared" si="4"/>
        <v>91743.12</v>
      </c>
      <c r="S99" s="161">
        <f>IFERROR(VLOOKUP(G99,'附表8-合同明细采集底稿'!B:M,12,0),100%)</f>
        <v>0.331924265795271</v>
      </c>
      <c r="T99" s="160">
        <f t="shared" si="2"/>
        <v>30451.77</v>
      </c>
      <c r="U99" s="157" t="s">
        <v>2009</v>
      </c>
      <c r="V99" s="162" t="s">
        <v>309</v>
      </c>
      <c r="W99" s="163">
        <f>IF('附表1-面积统计表'!$D$29=0,"",IF(AND(V99="共同成本费用",Z99="总建筑面积法"),ROUND(T99/'附表1-面积统计表'!$D$29*'附表1-面积统计表'!$D$5,2),IF(AND(V99="共同成本费用",Z99="可售建筑面积法"),ROUND(T99/'附表1-面积统计表'!$F$29*'附表1-面积统计表'!$F$5,2),"请手工填写")))</f>
        <v>28670.07</v>
      </c>
      <c r="X99" s="163" t="str">
        <f>IF(SUM('附表1-面积统计表'!$D$6)=0,"",SUM(T99)-SUM(W99)-SUM(Y99))</f>
        <v/>
      </c>
      <c r="Y99" s="163">
        <f>IF(SUM('附表1-面积统计表'!$D$6)=0,SUM(T99)-SUM(W99),IF('附表1-面积统计表'!$D$29=0,"",IF(AND(V99="共同成本费用",Z99="总建筑面积法"),ROUND(T99/'附表1-面积统计表'!$D$29*'附表1-面积统计表'!$D$7,2),IF(AND(V99="共同成本费用",Z99="可售建筑面积法"),ROUND(T99/'附表1-面积统计表'!$F$29*'附表1-面积统计表'!$F$7,2),"请手工填写"))))</f>
        <v>1781.7</v>
      </c>
      <c r="Z99" s="164" t="s">
        <v>282</v>
      </c>
      <c r="AA99" s="157"/>
      <c r="AB99" s="165" t="s">
        <v>1986</v>
      </c>
      <c r="AC99" s="165"/>
    </row>
    <row r="100" s="127" customFormat="1" ht="27" hidden="1" customHeight="1" spans="1:1024 1025:16377">
      <c r="A100" s="189">
        <v>94</v>
      </c>
      <c r="B100" s="190" t="s">
        <v>2332</v>
      </c>
      <c r="C100" s="191" t="s">
        <v>2333</v>
      </c>
      <c r="D100" s="192" t="s">
        <v>2037</v>
      </c>
      <c r="E100" s="193" t="s">
        <v>2126</v>
      </c>
      <c r="F100" s="194" t="s">
        <v>2334</v>
      </c>
      <c r="G100" s="195" t="s">
        <v>2335</v>
      </c>
      <c r="H100" s="194" t="str">
        <f>IF(G100="","",VLOOKUP(G100,'附表8-合同明细采集底稿'!B:I,2,0))</f>
        <v>沁春锦苑中水处理土建、挡墙、警卫室‘铺装工程</v>
      </c>
      <c r="I100" s="196" t="str">
        <f>IF(G100="","",VLOOKUP(G100,'附表8-合同明细采集底稿'!B:I,3,0))</f>
        <v>买卖合同</v>
      </c>
      <c r="J100" s="194" t="str">
        <f>IF(G100="","",VLOOKUP(G100,'附表8-合同明细采集底稿'!B:I,4,0))</f>
        <v>新疆通力建设集团股份有限公司（曾建国）</v>
      </c>
      <c r="K100" s="194" t="s">
        <v>2007</v>
      </c>
      <c r="L100" s="195">
        <v>6500203130</v>
      </c>
      <c r="M100" s="195" t="s">
        <v>2336</v>
      </c>
      <c r="N100" s="197">
        <v>348623.85</v>
      </c>
      <c r="O100" s="198">
        <v>380000</v>
      </c>
      <c r="P100" s="198">
        <v>348623.85</v>
      </c>
      <c r="Q100" s="198"/>
      <c r="R100" s="198">
        <f t="shared" si="4"/>
        <v>348623.85</v>
      </c>
      <c r="S100" s="199">
        <f>IFERROR(VLOOKUP(G100,'附表8-合同明细采集底稿'!B:M,12,0),100%)</f>
        <v>0.331924265795271</v>
      </c>
      <c r="T100" s="198">
        <f t="shared" si="2"/>
        <v>115716.72</v>
      </c>
      <c r="U100" s="168" t="s">
        <v>2337</v>
      </c>
      <c r="V100" s="200" t="s">
        <v>309</v>
      </c>
      <c r="W100" s="201">
        <f>IF('附表1-面积统计表'!$D$29=0,"",IF(AND(V100="共同成本费用",Z100="总建筑面积法"),ROUND(T100/'附表1-面积统计表'!$D$29*'附表1-面积统计表'!$D$5,2),IF(AND(V100="共同成本费用",Z100="可售建筑面积法"),ROUND(T100/'附表1-面积统计表'!$F$29*'附表1-面积统计表'!$F$5,2),"请手工填写")))</f>
        <v>108946.28</v>
      </c>
      <c r="X100" s="201" t="str">
        <f>IF(SUM('附表1-面积统计表'!$D$6)=0,"",SUM(T100)-SUM(W100)-SUM(Y100))</f>
        <v/>
      </c>
      <c r="Y100" s="201">
        <f>IF(SUM('附表1-面积统计表'!$D$6)=0,SUM(T100)-SUM(W100),IF('附表1-面积统计表'!$D$29=0,"",IF(AND(V100="共同成本费用",Z100="总建筑面积法"),ROUND(T100/'附表1-面积统计表'!$D$29*'附表1-面积统计表'!$D$7,2),IF(AND(V100="共同成本费用",Z100="可售建筑面积法"),ROUND(T100/'附表1-面积统计表'!$F$29*'附表1-面积统计表'!$F$7,2),"请手工填写"))))</f>
        <v>6770.44</v>
      </c>
      <c r="Z100" s="202" t="s">
        <v>282</v>
      </c>
      <c r="AA100" s="194"/>
      <c r="AB100" s="203" t="s">
        <v>1986</v>
      </c>
      <c r="AC100" s="203"/>
      <c r="AD100" s="204"/>
      <c r="AE100" s="204"/>
      <c r="AF100" s="204"/>
      <c r="AG100" s="204"/>
      <c r="AH100" s="204"/>
      <c r="AI100" s="204"/>
      <c r="AJ100" s="204"/>
      <c r="AK100" s="204"/>
      <c r="AL100" s="204"/>
      <c r="AM100" s="204"/>
      <c r="AN100" s="204"/>
      <c r="AO100" s="204"/>
      <c r="AP100" s="204"/>
      <c r="AQ100" s="204"/>
      <c r="AR100" s="204"/>
      <c r="AS100" s="204"/>
      <c r="AT100" s="204"/>
      <c r="AU100" s="204"/>
      <c r="AV100" s="204"/>
      <c r="AW100" s="204"/>
      <c r="AX100" s="204"/>
      <c r="AY100" s="204"/>
      <c r="AZ100" s="204"/>
      <c r="BA100" s="204"/>
      <c r="BB100" s="204"/>
      <c r="BC100" s="204"/>
      <c r="BD100" s="204"/>
      <c r="BE100" s="204"/>
      <c r="BF100" s="204"/>
      <c r="BG100" s="204"/>
      <c r="BH100" s="204"/>
      <c r="BI100" s="204"/>
      <c r="BJ100" s="204"/>
      <c r="BK100" s="204"/>
      <c r="BL100" s="204"/>
      <c r="BM100" s="204"/>
      <c r="BN100" s="204"/>
      <c r="BO100" s="204"/>
      <c r="BP100" s="204"/>
      <c r="BQ100" s="204"/>
      <c r="BR100" s="204"/>
      <c r="BS100" s="204"/>
      <c r="BT100" s="204"/>
      <c r="BU100" s="204"/>
      <c r="BV100" s="204"/>
      <c r="BW100" s="204"/>
      <c r="BX100" s="204"/>
      <c r="BY100" s="204"/>
      <c r="BZ100" s="204"/>
      <c r="CA100" s="204"/>
      <c r="CB100" s="204"/>
      <c r="CC100" s="204"/>
      <c r="CD100" s="204"/>
      <c r="CE100" s="204"/>
      <c r="CF100" s="204"/>
      <c r="CG100" s="204"/>
      <c r="CH100" s="204"/>
      <c r="CI100" s="204"/>
      <c r="CJ100" s="204"/>
      <c r="CK100" s="204"/>
      <c r="CL100" s="204"/>
      <c r="CM100" s="204"/>
      <c r="CN100" s="204"/>
      <c r="CO100" s="204"/>
      <c r="CP100" s="204"/>
      <c r="CQ100" s="204"/>
      <c r="CR100" s="204"/>
      <c r="CS100" s="204"/>
      <c r="CT100" s="204"/>
      <c r="CU100" s="204"/>
      <c r="CV100" s="204"/>
      <c r="CW100" s="204"/>
      <c r="CX100" s="204"/>
      <c r="CY100" s="204"/>
      <c r="CZ100" s="204"/>
      <c r="DA100" s="204"/>
      <c r="DB100" s="204"/>
      <c r="DC100" s="204"/>
      <c r="DD100" s="204"/>
      <c r="DE100" s="204"/>
      <c r="DF100" s="204"/>
      <c r="DG100" s="204"/>
      <c r="DH100" s="204"/>
      <c r="DI100" s="204"/>
      <c r="DJ100" s="204"/>
      <c r="DK100" s="204"/>
      <c r="DL100" s="204"/>
      <c r="DM100" s="204"/>
      <c r="DN100" s="204"/>
      <c r="DO100" s="204"/>
      <c r="DP100" s="204"/>
      <c r="DQ100" s="204"/>
      <c r="DR100" s="204"/>
      <c r="DS100" s="204"/>
      <c r="DT100" s="204"/>
      <c r="DU100" s="204"/>
      <c r="DV100" s="204"/>
      <c r="DW100" s="204"/>
      <c r="DX100" s="204"/>
      <c r="DY100" s="204"/>
      <c r="DZ100" s="204"/>
      <c r="EA100" s="204"/>
      <c r="EB100" s="204"/>
      <c r="EC100" s="204"/>
      <c r="ED100" s="204"/>
      <c r="EE100" s="204"/>
      <c r="EF100" s="204"/>
      <c r="EG100" s="204"/>
      <c r="EH100" s="204"/>
      <c r="EI100" s="204"/>
      <c r="EJ100" s="204"/>
      <c r="EK100" s="204"/>
      <c r="EL100" s="204"/>
      <c r="EM100" s="204"/>
      <c r="EN100" s="204"/>
      <c r="EO100" s="204"/>
      <c r="EP100" s="204"/>
      <c r="EQ100" s="204"/>
      <c r="ER100" s="204"/>
      <c r="ES100" s="204"/>
      <c r="ET100" s="204"/>
      <c r="EU100" s="204"/>
      <c r="EV100" s="204"/>
      <c r="EW100" s="204"/>
      <c r="EX100" s="204"/>
      <c r="EY100" s="204"/>
      <c r="EZ100" s="204"/>
      <c r="FA100" s="204"/>
      <c r="FB100" s="204"/>
      <c r="FC100" s="204"/>
      <c r="FD100" s="204"/>
      <c r="FE100" s="204"/>
      <c r="FF100" s="204"/>
      <c r="FG100" s="204"/>
      <c r="FH100" s="204"/>
      <c r="FI100" s="204"/>
      <c r="FJ100" s="204"/>
      <c r="FK100" s="204"/>
      <c r="FL100" s="204"/>
      <c r="FM100" s="204"/>
      <c r="FN100" s="204"/>
      <c r="FO100" s="204"/>
      <c r="FP100" s="204"/>
      <c r="FQ100" s="204"/>
      <c r="FR100" s="204"/>
      <c r="FS100" s="204"/>
      <c r="FT100" s="204"/>
      <c r="FU100" s="204"/>
      <c r="FV100" s="204"/>
      <c r="FW100" s="204"/>
      <c r="FX100" s="204"/>
      <c r="FY100" s="204"/>
      <c r="FZ100" s="204"/>
      <c r="GA100" s="204"/>
      <c r="GB100" s="204"/>
      <c r="GC100" s="204"/>
      <c r="GD100" s="204"/>
      <c r="GE100" s="204"/>
      <c r="GF100" s="204"/>
      <c r="GG100" s="204"/>
      <c r="GH100" s="204"/>
      <c r="GI100" s="204"/>
      <c r="GJ100" s="204"/>
      <c r="GK100" s="204"/>
      <c r="GL100" s="204"/>
      <c r="GM100" s="204"/>
      <c r="GN100" s="204"/>
      <c r="GO100" s="204"/>
      <c r="GP100" s="204"/>
      <c r="GQ100" s="204"/>
      <c r="GR100" s="204"/>
      <c r="GS100" s="204"/>
      <c r="GT100" s="204"/>
      <c r="GU100" s="204"/>
      <c r="GV100" s="204"/>
      <c r="GW100" s="204"/>
      <c r="GX100" s="204"/>
      <c r="GY100" s="204"/>
      <c r="GZ100" s="204"/>
      <c r="HA100" s="204"/>
      <c r="HB100" s="204"/>
      <c r="HC100" s="204"/>
      <c r="HD100" s="204"/>
      <c r="HE100" s="204"/>
      <c r="HF100" s="204"/>
      <c r="HG100" s="204"/>
      <c r="HH100" s="204"/>
      <c r="HI100" s="204"/>
      <c r="HJ100" s="204"/>
      <c r="HK100" s="204"/>
      <c r="HL100" s="204"/>
      <c r="HM100" s="204"/>
      <c r="HN100" s="204"/>
      <c r="HO100" s="204"/>
      <c r="HP100" s="204"/>
      <c r="HQ100" s="204"/>
      <c r="HR100" s="204"/>
      <c r="HS100" s="204"/>
      <c r="HT100" s="204"/>
      <c r="HU100" s="204"/>
      <c r="HV100" s="204"/>
      <c r="HW100" s="204"/>
      <c r="HX100" s="204"/>
      <c r="HY100" s="204"/>
      <c r="HZ100" s="204"/>
      <c r="IA100" s="204"/>
      <c r="IB100" s="204"/>
      <c r="IC100" s="204"/>
      <c r="ID100" s="204"/>
      <c r="IE100" s="204"/>
      <c r="IF100" s="204"/>
      <c r="IG100" s="204"/>
      <c r="IH100" s="204"/>
      <c r="II100" s="204"/>
      <c r="IJ100" s="204"/>
      <c r="IK100" s="204"/>
      <c r="IL100" s="204"/>
      <c r="IM100" s="204"/>
      <c r="IN100" s="204"/>
      <c r="IO100" s="204"/>
      <c r="IP100" s="204"/>
      <c r="IQ100" s="204"/>
      <c r="IR100" s="204"/>
      <c r="IS100" s="204"/>
      <c r="IT100" s="204"/>
      <c r="IU100" s="204"/>
      <c r="IV100" s="204"/>
      <c r="IW100" s="204"/>
      <c r="IX100" s="204"/>
      <c r="IY100" s="204"/>
      <c r="IZ100" s="204"/>
      <c r="JA100" s="204"/>
      <c r="JB100" s="204"/>
      <c r="JC100" s="204"/>
      <c r="JD100" s="204"/>
      <c r="JE100" s="204"/>
      <c r="JF100" s="204"/>
      <c r="JG100" s="204"/>
      <c r="JH100" s="204"/>
      <c r="JI100" s="204"/>
      <c r="JJ100" s="204"/>
      <c r="JK100" s="204"/>
      <c r="JL100" s="204"/>
      <c r="JM100" s="204"/>
      <c r="JN100" s="204"/>
      <c r="JO100" s="204"/>
      <c r="JP100" s="204"/>
      <c r="JQ100" s="204"/>
      <c r="JR100" s="204"/>
      <c r="JS100" s="204"/>
      <c r="JT100" s="204"/>
      <c r="JU100" s="204"/>
      <c r="JV100" s="204"/>
      <c r="JW100" s="204"/>
      <c r="JX100" s="204"/>
      <c r="JY100" s="204"/>
      <c r="JZ100" s="204"/>
      <c r="KA100" s="204"/>
      <c r="KB100" s="204"/>
      <c r="KC100" s="204"/>
      <c r="KD100" s="204"/>
      <c r="KE100" s="204"/>
      <c r="KF100" s="204"/>
      <c r="KG100" s="204"/>
      <c r="KH100" s="204"/>
      <c r="KI100" s="204"/>
      <c r="KJ100" s="204"/>
      <c r="KK100" s="204"/>
      <c r="KL100" s="204"/>
      <c r="KM100" s="204"/>
      <c r="KN100" s="204"/>
      <c r="KO100" s="204"/>
      <c r="KP100" s="204"/>
      <c r="KQ100" s="204"/>
      <c r="KR100" s="204"/>
      <c r="KS100" s="204"/>
      <c r="KT100" s="204"/>
      <c r="KU100" s="204"/>
      <c r="KV100" s="204"/>
      <c r="KW100" s="204"/>
      <c r="KX100" s="204"/>
      <c r="KY100" s="204"/>
      <c r="KZ100" s="204"/>
      <c r="LA100" s="204"/>
      <c r="LB100" s="204"/>
      <c r="LC100" s="204"/>
      <c r="LD100" s="204"/>
      <c r="LE100" s="204"/>
      <c r="LF100" s="204"/>
      <c r="LG100" s="204"/>
      <c r="LH100" s="204"/>
      <c r="LI100" s="204"/>
      <c r="LJ100" s="204"/>
      <c r="LK100" s="204"/>
      <c r="LL100" s="204"/>
      <c r="LM100" s="204"/>
      <c r="LN100" s="204"/>
      <c r="LO100" s="204"/>
      <c r="LP100" s="204"/>
      <c r="LQ100" s="204"/>
      <c r="LR100" s="204"/>
      <c r="LS100" s="204"/>
      <c r="LT100" s="204"/>
      <c r="LU100" s="204"/>
      <c r="LV100" s="204"/>
      <c r="LW100" s="204"/>
      <c r="LX100" s="204"/>
      <c r="LY100" s="204"/>
      <c r="LZ100" s="204"/>
      <c r="MA100" s="204"/>
      <c r="MB100" s="204"/>
      <c r="MC100" s="204"/>
      <c r="MD100" s="204"/>
      <c r="ME100" s="204"/>
      <c r="MF100" s="204"/>
      <c r="MG100" s="204"/>
      <c r="MH100" s="204"/>
      <c r="MI100" s="204"/>
      <c r="MJ100" s="204"/>
      <c r="MK100" s="204"/>
      <c r="ML100" s="204"/>
      <c r="MM100" s="204"/>
      <c r="MN100" s="204"/>
      <c r="MO100" s="204"/>
      <c r="MP100" s="204"/>
      <c r="MQ100" s="204"/>
      <c r="MR100" s="204"/>
      <c r="MS100" s="204"/>
      <c r="MT100" s="204"/>
      <c r="MU100" s="204"/>
      <c r="MV100" s="204"/>
      <c r="MW100" s="204"/>
      <c r="MX100" s="204"/>
      <c r="MY100" s="204"/>
      <c r="MZ100" s="204"/>
      <c r="NA100" s="204"/>
      <c r="NB100" s="204"/>
      <c r="NC100" s="204"/>
      <c r="ND100" s="204"/>
      <c r="NE100" s="204"/>
      <c r="NF100" s="204"/>
      <c r="NG100" s="204"/>
      <c r="NH100" s="204"/>
      <c r="NI100" s="204"/>
      <c r="NJ100" s="204"/>
      <c r="NK100" s="204"/>
      <c r="NL100" s="204"/>
      <c r="NM100" s="204"/>
      <c r="NN100" s="204"/>
      <c r="NO100" s="204"/>
      <c r="NP100" s="204"/>
      <c r="NQ100" s="204"/>
      <c r="NR100" s="204"/>
      <c r="NS100" s="204"/>
      <c r="NT100" s="204"/>
      <c r="NU100" s="204"/>
      <c r="NV100" s="204"/>
      <c r="NW100" s="204"/>
      <c r="NX100" s="204"/>
      <c r="NY100" s="204"/>
      <c r="NZ100" s="204"/>
      <c r="OA100" s="204"/>
      <c r="OB100" s="204"/>
      <c r="OC100" s="204"/>
      <c r="OD100" s="204"/>
      <c r="OE100" s="204"/>
      <c r="OF100" s="204"/>
      <c r="OG100" s="204"/>
      <c r="OH100" s="204"/>
      <c r="OI100" s="204"/>
      <c r="OJ100" s="204"/>
      <c r="OK100" s="204"/>
      <c r="OL100" s="204"/>
      <c r="OM100" s="204"/>
      <c r="ON100" s="204"/>
      <c r="OO100" s="204"/>
      <c r="OP100" s="204"/>
      <c r="OQ100" s="204"/>
      <c r="OR100" s="204"/>
      <c r="OS100" s="204"/>
      <c r="OT100" s="204"/>
      <c r="OU100" s="204"/>
      <c r="OV100" s="204"/>
      <c r="OW100" s="204"/>
      <c r="OX100" s="204"/>
      <c r="OY100" s="204"/>
      <c r="OZ100" s="204"/>
      <c r="PA100" s="204"/>
      <c r="PB100" s="204"/>
      <c r="PC100" s="204"/>
      <c r="PD100" s="204"/>
      <c r="PE100" s="204"/>
      <c r="PF100" s="204"/>
      <c r="PG100" s="204"/>
      <c r="PH100" s="204"/>
      <c r="PI100" s="204"/>
      <c r="PJ100" s="204"/>
      <c r="PK100" s="204"/>
      <c r="PL100" s="204"/>
      <c r="PM100" s="204"/>
      <c r="PN100" s="204"/>
      <c r="PO100" s="204"/>
      <c r="PP100" s="204"/>
      <c r="PQ100" s="204"/>
      <c r="PR100" s="204"/>
      <c r="PS100" s="204"/>
      <c r="PT100" s="204"/>
      <c r="PU100" s="204"/>
      <c r="PV100" s="204"/>
      <c r="PW100" s="204"/>
      <c r="PX100" s="204"/>
      <c r="PY100" s="204"/>
      <c r="PZ100" s="204"/>
      <c r="QA100" s="204"/>
      <c r="QB100" s="204"/>
      <c r="QC100" s="204"/>
      <c r="QD100" s="204"/>
      <c r="QE100" s="204"/>
      <c r="QF100" s="204"/>
      <c r="QG100" s="204"/>
      <c r="QH100" s="204"/>
      <c r="QI100" s="204"/>
      <c r="QJ100" s="204"/>
      <c r="QK100" s="204"/>
      <c r="QL100" s="204"/>
      <c r="QM100" s="204"/>
      <c r="QN100" s="204"/>
      <c r="QO100" s="204"/>
      <c r="QP100" s="204"/>
      <c r="QQ100" s="204"/>
      <c r="QR100" s="204"/>
      <c r="QS100" s="204"/>
      <c r="QT100" s="204"/>
      <c r="QU100" s="204"/>
      <c r="QV100" s="204"/>
      <c r="QW100" s="204"/>
      <c r="QX100" s="204"/>
      <c r="QY100" s="204"/>
      <c r="QZ100" s="204"/>
      <c r="RA100" s="204"/>
      <c r="RB100" s="204"/>
      <c r="RC100" s="204"/>
      <c r="RD100" s="204"/>
      <c r="RE100" s="204"/>
      <c r="RF100" s="204"/>
      <c r="RG100" s="204"/>
      <c r="RH100" s="204"/>
      <c r="RI100" s="204"/>
      <c r="RJ100" s="204"/>
      <c r="RK100" s="204"/>
      <c r="RL100" s="204"/>
      <c r="RM100" s="204"/>
      <c r="RN100" s="204"/>
      <c r="RO100" s="204"/>
      <c r="RP100" s="204"/>
      <c r="RQ100" s="204"/>
      <c r="RR100" s="204"/>
      <c r="RS100" s="204"/>
      <c r="RT100" s="204"/>
      <c r="RU100" s="204"/>
      <c r="RV100" s="204"/>
      <c r="RW100" s="204"/>
      <c r="RX100" s="204"/>
      <c r="RY100" s="204"/>
      <c r="RZ100" s="204"/>
      <c r="SA100" s="204"/>
      <c r="SB100" s="204"/>
      <c r="SC100" s="204"/>
      <c r="SD100" s="204"/>
      <c r="SE100" s="204"/>
      <c r="SF100" s="204"/>
      <c r="SG100" s="204"/>
      <c r="SH100" s="204"/>
      <c r="SI100" s="204"/>
      <c r="SJ100" s="204"/>
      <c r="SK100" s="204"/>
      <c r="SL100" s="204"/>
      <c r="SM100" s="204"/>
      <c r="SN100" s="204"/>
      <c r="SO100" s="204"/>
      <c r="SP100" s="204"/>
      <c r="SQ100" s="204"/>
      <c r="SR100" s="204"/>
      <c r="SS100" s="204"/>
      <c r="ST100" s="204"/>
      <c r="SU100" s="204"/>
      <c r="SV100" s="204"/>
      <c r="SW100" s="204"/>
      <c r="SX100" s="204"/>
      <c r="SY100" s="204"/>
      <c r="SZ100" s="204"/>
      <c r="TA100" s="204"/>
      <c r="TB100" s="204"/>
      <c r="TC100" s="204"/>
      <c r="TD100" s="204"/>
      <c r="TE100" s="204"/>
      <c r="TF100" s="204"/>
      <c r="TG100" s="204"/>
      <c r="TH100" s="204"/>
      <c r="TI100" s="204"/>
      <c r="TJ100" s="204"/>
      <c r="TK100" s="204"/>
      <c r="TL100" s="204"/>
      <c r="TM100" s="204"/>
      <c r="TN100" s="204"/>
      <c r="TO100" s="204"/>
      <c r="TP100" s="204"/>
      <c r="TQ100" s="204"/>
      <c r="TR100" s="204"/>
      <c r="TS100" s="204"/>
      <c r="TT100" s="204"/>
      <c r="TU100" s="204"/>
      <c r="TV100" s="204"/>
      <c r="TW100" s="204"/>
      <c r="TX100" s="204"/>
      <c r="TY100" s="204"/>
      <c r="TZ100" s="204"/>
      <c r="UA100" s="204"/>
      <c r="UB100" s="204"/>
      <c r="UC100" s="204"/>
      <c r="UD100" s="204"/>
      <c r="UE100" s="204"/>
      <c r="UF100" s="204"/>
      <c r="UG100" s="204"/>
      <c r="UH100" s="204"/>
      <c r="UI100" s="204"/>
      <c r="UJ100" s="204"/>
      <c r="UK100" s="204"/>
      <c r="UL100" s="204"/>
      <c r="UM100" s="204"/>
      <c r="UN100" s="204"/>
      <c r="UO100" s="204"/>
      <c r="UP100" s="204"/>
      <c r="UQ100" s="204"/>
      <c r="UR100" s="204"/>
      <c r="US100" s="204"/>
      <c r="UT100" s="204"/>
      <c r="UU100" s="204"/>
      <c r="UV100" s="204"/>
      <c r="UW100" s="204"/>
      <c r="UX100" s="204"/>
      <c r="UY100" s="204"/>
      <c r="UZ100" s="204"/>
      <c r="VA100" s="204"/>
      <c r="VB100" s="204"/>
      <c r="VC100" s="204"/>
      <c r="VD100" s="204"/>
      <c r="VE100" s="204"/>
      <c r="VF100" s="204"/>
      <c r="VG100" s="204"/>
      <c r="VH100" s="204"/>
      <c r="VI100" s="204"/>
      <c r="VJ100" s="204"/>
      <c r="VK100" s="204"/>
      <c r="VL100" s="204"/>
      <c r="VM100" s="204"/>
      <c r="VN100" s="204"/>
      <c r="VO100" s="204"/>
      <c r="VP100" s="204"/>
      <c r="VQ100" s="204"/>
      <c r="VR100" s="204"/>
      <c r="VS100" s="204"/>
      <c r="VT100" s="204"/>
      <c r="VU100" s="204"/>
      <c r="VV100" s="204"/>
      <c r="VW100" s="204"/>
      <c r="VX100" s="204"/>
      <c r="VY100" s="204"/>
      <c r="VZ100" s="204"/>
      <c r="WA100" s="204"/>
      <c r="WB100" s="204"/>
      <c r="WC100" s="204"/>
      <c r="WD100" s="204"/>
      <c r="WE100" s="204"/>
      <c r="WF100" s="204"/>
      <c r="WG100" s="204"/>
      <c r="WH100" s="204"/>
      <c r="WI100" s="204"/>
      <c r="WJ100" s="204"/>
      <c r="WK100" s="204"/>
      <c r="WL100" s="204"/>
      <c r="WM100" s="204"/>
      <c r="WN100" s="204"/>
      <c r="WO100" s="204"/>
      <c r="WP100" s="204"/>
      <c r="WQ100" s="204"/>
      <c r="WR100" s="204"/>
      <c r="WS100" s="204"/>
      <c r="WT100" s="204"/>
      <c r="WU100" s="204"/>
      <c r="WV100" s="204"/>
      <c r="WW100" s="204"/>
      <c r="WX100" s="204"/>
      <c r="WY100" s="204"/>
      <c r="WZ100" s="204"/>
      <c r="XA100" s="204"/>
      <c r="XB100" s="204"/>
      <c r="XC100" s="204"/>
      <c r="XD100" s="204"/>
      <c r="XE100" s="204"/>
      <c r="XF100" s="204"/>
      <c r="XG100" s="204"/>
      <c r="XH100" s="204"/>
      <c r="XI100" s="204"/>
      <c r="XJ100" s="204"/>
      <c r="XK100" s="204"/>
      <c r="XL100" s="204"/>
      <c r="XM100" s="204"/>
      <c r="XN100" s="204"/>
      <c r="XO100" s="204"/>
      <c r="XP100" s="204"/>
      <c r="XQ100" s="204"/>
      <c r="XR100" s="204"/>
      <c r="XS100" s="204"/>
      <c r="XT100" s="204"/>
      <c r="XU100" s="204"/>
      <c r="XV100" s="204"/>
      <c r="XW100" s="204"/>
      <c r="XX100" s="204"/>
      <c r="XY100" s="204"/>
      <c r="XZ100" s="204"/>
      <c r="YA100" s="204"/>
      <c r="YB100" s="204"/>
      <c r="YC100" s="204"/>
      <c r="YD100" s="204"/>
      <c r="YE100" s="204"/>
      <c r="YF100" s="204"/>
      <c r="YG100" s="204"/>
      <c r="YH100" s="204"/>
      <c r="YI100" s="204"/>
      <c r="YJ100" s="204"/>
      <c r="YK100" s="204"/>
      <c r="YL100" s="204"/>
      <c r="YM100" s="204"/>
      <c r="YN100" s="204"/>
      <c r="YO100" s="204"/>
      <c r="YP100" s="204"/>
      <c r="YQ100" s="204"/>
      <c r="YR100" s="204"/>
      <c r="YS100" s="204"/>
      <c r="YT100" s="204"/>
      <c r="YU100" s="204"/>
      <c r="YV100" s="204"/>
      <c r="YW100" s="204"/>
      <c r="YX100" s="204"/>
      <c r="YY100" s="204"/>
      <c r="YZ100" s="204"/>
      <c r="ZA100" s="204"/>
      <c r="ZB100" s="204"/>
      <c r="ZC100" s="204"/>
      <c r="ZD100" s="204"/>
      <c r="ZE100" s="204"/>
      <c r="ZF100" s="204"/>
      <c r="ZG100" s="204"/>
      <c r="ZH100" s="204"/>
      <c r="ZI100" s="204"/>
      <c r="ZJ100" s="204"/>
      <c r="ZK100" s="204"/>
      <c r="ZL100" s="204"/>
      <c r="ZM100" s="204"/>
      <c r="ZN100" s="204"/>
      <c r="ZO100" s="204"/>
      <c r="ZP100" s="204"/>
      <c r="ZQ100" s="204"/>
      <c r="ZR100" s="204"/>
      <c r="ZS100" s="204"/>
      <c r="ZT100" s="204"/>
      <c r="ZU100" s="204"/>
      <c r="ZV100" s="204"/>
      <c r="ZW100" s="204"/>
      <c r="ZX100" s="204"/>
      <c r="ZY100" s="204"/>
      <c r="ZZ100" s="204"/>
      <c r="AAA100" s="204"/>
      <c r="AAB100" s="204"/>
      <c r="AAC100" s="204"/>
      <c r="AAD100" s="204"/>
      <c r="AAE100" s="204"/>
      <c r="AAF100" s="204"/>
      <c r="AAG100" s="204"/>
      <c r="AAH100" s="204"/>
      <c r="AAI100" s="204"/>
      <c r="AAJ100" s="204"/>
      <c r="AAK100" s="204"/>
      <c r="AAL100" s="204"/>
      <c r="AAM100" s="204"/>
      <c r="AAN100" s="204"/>
      <c r="AAO100" s="204"/>
      <c r="AAP100" s="204"/>
      <c r="AAQ100" s="204"/>
      <c r="AAR100" s="204"/>
      <c r="AAS100" s="204"/>
      <c r="AAT100" s="204"/>
      <c r="AAU100" s="204"/>
      <c r="AAV100" s="204"/>
      <c r="AAW100" s="204"/>
      <c r="AAX100" s="204"/>
      <c r="AAY100" s="204"/>
      <c r="AAZ100" s="204"/>
      <c r="ABA100" s="204"/>
      <c r="ABB100" s="204"/>
      <c r="ABC100" s="204"/>
      <c r="ABD100" s="204"/>
      <c r="ABE100" s="204"/>
      <c r="ABF100" s="204"/>
      <c r="ABG100" s="204"/>
      <c r="ABH100" s="204"/>
      <c r="ABI100" s="204"/>
      <c r="ABJ100" s="204"/>
      <c r="ABK100" s="204"/>
      <c r="ABL100" s="204"/>
      <c r="ABM100" s="204"/>
      <c r="ABN100" s="204"/>
      <c r="ABO100" s="204"/>
      <c r="ABP100" s="204"/>
      <c r="ABQ100" s="204"/>
      <c r="ABR100" s="204"/>
      <c r="ABS100" s="204"/>
      <c r="ABT100" s="204"/>
      <c r="ABU100" s="204"/>
      <c r="ABV100" s="204"/>
      <c r="ABW100" s="204"/>
      <c r="ABX100" s="204"/>
      <c r="ABY100" s="204"/>
      <c r="ABZ100" s="204"/>
      <c r="ACA100" s="204"/>
      <c r="ACB100" s="204"/>
      <c r="ACC100" s="204"/>
      <c r="ACD100" s="204"/>
      <c r="ACE100" s="204"/>
      <c r="ACF100" s="204"/>
      <c r="ACG100" s="204"/>
      <c r="ACH100" s="204"/>
      <c r="ACI100" s="204"/>
      <c r="ACJ100" s="204"/>
      <c r="ACK100" s="204"/>
      <c r="ACL100" s="204"/>
      <c r="ACM100" s="204"/>
      <c r="ACN100" s="204"/>
      <c r="ACO100" s="204"/>
      <c r="ACP100" s="204"/>
      <c r="ACQ100" s="204"/>
      <c r="ACR100" s="204"/>
      <c r="ACS100" s="204"/>
      <c r="ACT100" s="204"/>
      <c r="ACU100" s="204"/>
      <c r="ACV100" s="204"/>
      <c r="ACW100" s="204"/>
      <c r="ACX100" s="204"/>
      <c r="ACY100" s="204"/>
      <c r="ACZ100" s="204"/>
      <c r="ADA100" s="204"/>
      <c r="ADB100" s="204"/>
      <c r="ADC100" s="204"/>
      <c r="ADD100" s="204"/>
      <c r="ADE100" s="204"/>
      <c r="ADF100" s="204"/>
      <c r="ADG100" s="204"/>
      <c r="ADH100" s="204"/>
      <c r="ADI100" s="204"/>
      <c r="ADJ100" s="204"/>
      <c r="ADK100" s="204"/>
      <c r="ADL100" s="204"/>
      <c r="ADM100" s="204"/>
      <c r="ADN100" s="204"/>
      <c r="ADO100" s="204"/>
      <c r="ADP100" s="204"/>
      <c r="ADQ100" s="204"/>
      <c r="ADR100" s="204"/>
      <c r="ADS100" s="204"/>
      <c r="ADT100" s="204"/>
      <c r="ADU100" s="204"/>
      <c r="ADV100" s="204"/>
      <c r="ADW100" s="204"/>
      <c r="ADX100" s="204"/>
      <c r="ADY100" s="204"/>
      <c r="ADZ100" s="204"/>
      <c r="AEA100" s="204"/>
      <c r="AEB100" s="204"/>
      <c r="AEC100" s="204"/>
      <c r="AED100" s="204"/>
      <c r="AEE100" s="204"/>
      <c r="AEF100" s="204"/>
      <c r="AEG100" s="204"/>
      <c r="AEH100" s="204"/>
      <c r="AEI100" s="204"/>
      <c r="AEJ100" s="204"/>
      <c r="AEK100" s="204"/>
      <c r="AEL100" s="204"/>
      <c r="AEM100" s="204"/>
      <c r="AEN100" s="204"/>
      <c r="AEO100" s="204"/>
      <c r="AEP100" s="204"/>
      <c r="AEQ100" s="204"/>
      <c r="AER100" s="204"/>
      <c r="AES100" s="204"/>
      <c r="AET100" s="204"/>
      <c r="AEU100" s="204"/>
      <c r="AEV100" s="204"/>
      <c r="AEW100" s="204"/>
      <c r="AEX100" s="204"/>
      <c r="AEY100" s="204"/>
      <c r="AEZ100" s="204"/>
      <c r="AFA100" s="204"/>
      <c r="AFB100" s="204"/>
      <c r="AFC100" s="204"/>
      <c r="AFD100" s="204"/>
      <c r="AFE100" s="204"/>
      <c r="AFF100" s="204"/>
      <c r="AFG100" s="204"/>
      <c r="AFH100" s="204"/>
      <c r="AFI100" s="204"/>
      <c r="AFJ100" s="204"/>
      <c r="AFK100" s="204"/>
      <c r="AFL100" s="204"/>
      <c r="AFM100" s="204"/>
      <c r="AFN100" s="204"/>
      <c r="AFO100" s="204"/>
      <c r="AFP100" s="204"/>
      <c r="AFQ100" s="204"/>
      <c r="AFR100" s="204"/>
      <c r="AFS100" s="204"/>
      <c r="AFT100" s="204"/>
      <c r="AFU100" s="204"/>
      <c r="AFV100" s="204"/>
      <c r="AFW100" s="204"/>
      <c r="AFX100" s="204"/>
      <c r="AFY100" s="204"/>
      <c r="AFZ100" s="204"/>
      <c r="AGA100" s="204"/>
      <c r="AGB100" s="204"/>
      <c r="AGC100" s="204"/>
      <c r="AGD100" s="204"/>
      <c r="AGE100" s="204"/>
      <c r="AGF100" s="204"/>
      <c r="AGG100" s="204"/>
      <c r="AGH100" s="204"/>
      <c r="AGI100" s="204"/>
      <c r="AGJ100" s="204"/>
      <c r="AGK100" s="204"/>
      <c r="AGL100" s="204"/>
      <c r="AGM100" s="204"/>
      <c r="AGN100" s="204"/>
      <c r="AGO100" s="204"/>
      <c r="AGP100" s="204"/>
      <c r="AGQ100" s="204"/>
      <c r="AGR100" s="204"/>
      <c r="AGS100" s="204"/>
      <c r="AGT100" s="204"/>
      <c r="AGU100" s="204"/>
      <c r="AGV100" s="204"/>
      <c r="AGW100" s="204"/>
      <c r="AGX100" s="204"/>
      <c r="AGY100" s="204"/>
      <c r="AGZ100" s="204"/>
      <c r="AHA100" s="204"/>
      <c r="AHB100" s="204"/>
      <c r="AHC100" s="204"/>
      <c r="AHD100" s="204"/>
      <c r="AHE100" s="204"/>
      <c r="AHF100" s="204"/>
      <c r="AHG100" s="204"/>
      <c r="AHH100" s="204"/>
      <c r="AHI100" s="204"/>
      <c r="AHJ100" s="204"/>
      <c r="AHK100" s="204"/>
      <c r="AHL100" s="204"/>
      <c r="AHM100" s="204"/>
      <c r="AHN100" s="204"/>
      <c r="AHO100" s="204"/>
      <c r="AHP100" s="204"/>
      <c r="AHQ100" s="204"/>
      <c r="AHR100" s="204"/>
      <c r="AHS100" s="204"/>
      <c r="AHT100" s="204"/>
      <c r="AHU100" s="204"/>
      <c r="AHV100" s="204"/>
      <c r="AHW100" s="204"/>
      <c r="AHX100" s="204"/>
      <c r="AHY100" s="204"/>
      <c r="AHZ100" s="204"/>
      <c r="AIA100" s="204"/>
      <c r="AIB100" s="204"/>
      <c r="AIC100" s="204"/>
      <c r="AID100" s="204"/>
      <c r="AIE100" s="204"/>
      <c r="AIF100" s="204"/>
      <c r="AIG100" s="204"/>
      <c r="AIH100" s="204"/>
      <c r="AII100" s="204"/>
      <c r="AIJ100" s="204"/>
      <c r="AIK100" s="204"/>
      <c r="AIL100" s="204"/>
      <c r="AIM100" s="204"/>
      <c r="AIN100" s="204"/>
      <c r="AIO100" s="204"/>
      <c r="AIP100" s="204"/>
      <c r="AIQ100" s="204"/>
      <c r="AIR100" s="204"/>
      <c r="AIS100" s="204"/>
      <c r="AIT100" s="204"/>
      <c r="AIU100" s="204"/>
      <c r="AIV100" s="204"/>
      <c r="AIW100" s="204"/>
      <c r="AIX100" s="204"/>
      <c r="AIY100" s="204"/>
      <c r="AIZ100" s="204"/>
      <c r="AJA100" s="204"/>
      <c r="AJB100" s="204"/>
      <c r="AJC100" s="204"/>
      <c r="AJD100" s="204"/>
      <c r="AJE100" s="204"/>
      <c r="AJF100" s="204"/>
      <c r="AJG100" s="204"/>
      <c r="AJH100" s="204"/>
      <c r="AJI100" s="204"/>
      <c r="AJJ100" s="204"/>
      <c r="AJK100" s="204"/>
      <c r="AJL100" s="204"/>
      <c r="AJM100" s="204"/>
      <c r="AJN100" s="204"/>
      <c r="AJO100" s="204"/>
      <c r="AJP100" s="204"/>
      <c r="AJQ100" s="204"/>
      <c r="AJR100" s="204"/>
      <c r="AJS100" s="204"/>
      <c r="AJT100" s="204"/>
      <c r="AJU100" s="204"/>
      <c r="AJV100" s="204"/>
      <c r="AJW100" s="204"/>
      <c r="AJX100" s="204"/>
      <c r="AJY100" s="204"/>
      <c r="AJZ100" s="204"/>
      <c r="AKA100" s="204"/>
      <c r="AKB100" s="204"/>
      <c r="AKC100" s="204"/>
      <c r="AKD100" s="204"/>
      <c r="AKE100" s="204"/>
      <c r="AKF100" s="204"/>
      <c r="AKG100" s="204"/>
      <c r="AKH100" s="204"/>
      <c r="AKI100" s="204"/>
      <c r="AKJ100" s="204"/>
      <c r="AKK100" s="204"/>
      <c r="AKL100" s="204"/>
      <c r="AKM100" s="204"/>
      <c r="AKN100" s="204"/>
      <c r="AKO100" s="204"/>
      <c r="AKP100" s="204"/>
      <c r="AKQ100" s="204"/>
      <c r="AKR100" s="204"/>
      <c r="AKS100" s="204"/>
      <c r="AKT100" s="204"/>
      <c r="AKU100" s="204"/>
      <c r="AKV100" s="204"/>
      <c r="AKW100" s="204"/>
      <c r="AKX100" s="204"/>
      <c r="AKY100" s="204"/>
      <c r="AKZ100" s="204"/>
      <c r="ALA100" s="204"/>
      <c r="ALB100" s="204"/>
      <c r="ALC100" s="204"/>
      <c r="ALD100" s="204"/>
      <c r="ALE100" s="204"/>
      <c r="ALF100" s="204"/>
      <c r="ALG100" s="204"/>
      <c r="ALH100" s="204"/>
      <c r="ALI100" s="204"/>
      <c r="ALJ100" s="204"/>
      <c r="ALK100" s="204"/>
      <c r="ALL100" s="204"/>
      <c r="ALM100" s="204"/>
      <c r="ALN100" s="204"/>
      <c r="ALO100" s="204"/>
      <c r="ALP100" s="204"/>
      <c r="ALQ100" s="204"/>
      <c r="ALR100" s="204"/>
      <c r="ALS100" s="204"/>
      <c r="ALT100" s="204"/>
      <c r="ALU100" s="204"/>
      <c r="ALV100" s="204"/>
      <c r="ALW100" s="204"/>
      <c r="ALX100" s="204"/>
      <c r="ALY100" s="204"/>
      <c r="ALZ100" s="204"/>
      <c r="AMA100" s="204"/>
      <c r="AMB100" s="204"/>
      <c r="AMC100" s="204"/>
      <c r="AMD100" s="204"/>
      <c r="AME100" s="204"/>
      <c r="AMF100" s="204"/>
      <c r="AMG100" s="204"/>
      <c r="AMH100" s="204"/>
      <c r="AMI100" s="204"/>
      <c r="AMJ100" s="204"/>
      <c r="AMK100" s="204"/>
      <c r="AML100" s="204"/>
      <c r="AMM100" s="204"/>
      <c r="AMN100" s="204"/>
      <c r="AMO100" s="204"/>
      <c r="AMP100" s="204"/>
      <c r="AMQ100" s="204"/>
      <c r="AMR100" s="204"/>
      <c r="AMS100" s="204"/>
      <c r="AMT100" s="204"/>
      <c r="AMU100" s="204"/>
      <c r="AMV100" s="204"/>
      <c r="AMW100" s="204"/>
      <c r="AMX100" s="204"/>
      <c r="AMY100" s="204"/>
      <c r="AMZ100" s="204"/>
      <c r="ANA100" s="204"/>
      <c r="ANB100" s="204"/>
      <c r="ANC100" s="204"/>
      <c r="AND100" s="204"/>
      <c r="ANE100" s="204"/>
      <c r="ANF100" s="204"/>
      <c r="ANG100" s="204"/>
      <c r="ANH100" s="204"/>
      <c r="ANI100" s="204"/>
      <c r="ANJ100" s="204"/>
      <c r="ANK100" s="204"/>
      <c r="ANL100" s="204"/>
      <c r="ANM100" s="204"/>
      <c r="ANN100" s="204"/>
      <c r="ANO100" s="204"/>
      <c r="ANP100" s="204"/>
      <c r="ANQ100" s="204"/>
      <c r="ANR100" s="204"/>
      <c r="ANS100" s="204"/>
      <c r="ANT100" s="204"/>
      <c r="ANU100" s="204"/>
      <c r="ANV100" s="204"/>
      <c r="ANW100" s="204"/>
      <c r="ANX100" s="204"/>
      <c r="ANY100" s="204"/>
      <c r="ANZ100" s="204"/>
      <c r="AOA100" s="204"/>
      <c r="AOB100" s="204"/>
      <c r="AOC100" s="204"/>
      <c r="AOD100" s="204"/>
      <c r="AOE100" s="204"/>
      <c r="AOF100" s="204"/>
      <c r="AOG100" s="204"/>
      <c r="AOH100" s="204"/>
      <c r="AOI100" s="204"/>
      <c r="AOJ100" s="204"/>
      <c r="AOK100" s="204"/>
      <c r="AOL100" s="204"/>
      <c r="AOM100" s="204"/>
      <c r="AON100" s="204"/>
      <c r="AOO100" s="204"/>
      <c r="AOP100" s="204"/>
      <c r="AOQ100" s="204"/>
      <c r="AOR100" s="204"/>
      <c r="AOS100" s="204"/>
      <c r="AOT100" s="204"/>
      <c r="AOU100" s="204"/>
      <c r="AOV100" s="204"/>
      <c r="AOW100" s="204"/>
      <c r="AOX100" s="204"/>
      <c r="AOY100" s="204"/>
      <c r="AOZ100" s="204"/>
      <c r="APA100" s="204"/>
      <c r="APB100" s="204"/>
      <c r="APC100" s="204"/>
      <c r="APD100" s="204"/>
      <c r="APE100" s="204"/>
      <c r="APF100" s="204"/>
      <c r="APG100" s="204"/>
      <c r="APH100" s="204"/>
      <c r="API100" s="204"/>
      <c r="APJ100" s="204"/>
      <c r="APK100" s="204"/>
      <c r="APL100" s="204"/>
      <c r="APM100" s="204"/>
      <c r="APN100" s="204"/>
      <c r="APO100" s="204"/>
      <c r="APP100" s="204"/>
      <c r="APQ100" s="204"/>
      <c r="APR100" s="204"/>
      <c r="APS100" s="204"/>
      <c r="APT100" s="204"/>
      <c r="APU100" s="204"/>
      <c r="APV100" s="204"/>
      <c r="APW100" s="204"/>
      <c r="APX100" s="204"/>
      <c r="APY100" s="204"/>
      <c r="APZ100" s="204"/>
      <c r="AQA100" s="204"/>
      <c r="AQB100" s="204"/>
      <c r="AQC100" s="204"/>
      <c r="AQD100" s="204"/>
      <c r="AQE100" s="204"/>
      <c r="AQF100" s="204"/>
      <c r="AQG100" s="204"/>
      <c r="AQH100" s="204"/>
      <c r="AQI100" s="204"/>
      <c r="AQJ100" s="204"/>
      <c r="AQK100" s="204"/>
      <c r="AQL100" s="204"/>
      <c r="AQM100" s="204"/>
      <c r="AQN100" s="204"/>
      <c r="AQO100" s="204"/>
      <c r="AQP100" s="204"/>
      <c r="AQQ100" s="204"/>
      <c r="AQR100" s="204"/>
      <c r="AQS100" s="204"/>
      <c r="AQT100" s="204"/>
      <c r="AQU100" s="204"/>
      <c r="AQV100" s="204"/>
      <c r="AQW100" s="204"/>
      <c r="AQX100" s="204"/>
      <c r="AQY100" s="204"/>
      <c r="AQZ100" s="204"/>
      <c r="ARA100" s="204"/>
      <c r="ARB100" s="204"/>
      <c r="ARC100" s="204"/>
      <c r="ARD100" s="204"/>
      <c r="ARE100" s="204"/>
      <c r="ARF100" s="204"/>
      <c r="ARG100" s="204"/>
      <c r="ARH100" s="204"/>
      <c r="ARI100" s="204"/>
      <c r="ARJ100" s="204"/>
      <c r="ARK100" s="204"/>
      <c r="ARL100" s="204"/>
      <c r="ARM100" s="204"/>
      <c r="ARN100" s="204"/>
      <c r="ARO100" s="204"/>
      <c r="ARP100" s="204"/>
      <c r="ARQ100" s="204"/>
      <c r="ARR100" s="204"/>
      <c r="ARS100" s="204"/>
      <c r="ART100" s="204"/>
      <c r="ARU100" s="204"/>
      <c r="ARV100" s="204"/>
      <c r="ARW100" s="204"/>
      <c r="ARX100" s="204"/>
      <c r="ARY100" s="204"/>
      <c r="ARZ100" s="204"/>
      <c r="ASA100" s="204"/>
      <c r="ASB100" s="204"/>
      <c r="ASC100" s="204"/>
      <c r="ASD100" s="204"/>
      <c r="ASE100" s="204"/>
      <c r="ASF100" s="204"/>
      <c r="ASG100" s="204"/>
      <c r="ASH100" s="204"/>
      <c r="ASI100" s="204"/>
      <c r="ASJ100" s="204"/>
      <c r="ASK100" s="204"/>
      <c r="ASL100" s="204"/>
      <c r="ASM100" s="204"/>
      <c r="ASN100" s="204"/>
      <c r="ASO100" s="204"/>
      <c r="ASP100" s="204"/>
      <c r="ASQ100" s="204"/>
      <c r="ASR100" s="204"/>
      <c r="ASS100" s="204"/>
      <c r="AST100" s="204"/>
      <c r="ASU100" s="204"/>
      <c r="ASV100" s="204"/>
      <c r="ASW100" s="204"/>
      <c r="ASX100" s="204"/>
      <c r="ASY100" s="204"/>
      <c r="ASZ100" s="204"/>
      <c r="ATA100" s="204"/>
      <c r="ATB100" s="204"/>
      <c r="ATC100" s="204"/>
      <c r="ATD100" s="204"/>
      <c r="ATE100" s="204"/>
      <c r="ATF100" s="204"/>
      <c r="ATG100" s="204"/>
      <c r="ATH100" s="204"/>
      <c r="ATI100" s="204"/>
      <c r="ATJ100" s="204"/>
      <c r="ATK100" s="204"/>
      <c r="ATL100" s="204"/>
      <c r="ATM100" s="204"/>
      <c r="ATN100" s="204"/>
      <c r="ATO100" s="204"/>
      <c r="ATP100" s="204"/>
      <c r="ATQ100" s="204"/>
      <c r="ATR100" s="204"/>
      <c r="ATS100" s="204"/>
      <c r="ATT100" s="204"/>
      <c r="ATU100" s="204"/>
      <c r="ATV100" s="204"/>
      <c r="ATW100" s="204"/>
      <c r="ATX100" s="204"/>
      <c r="ATY100" s="204"/>
      <c r="ATZ100" s="204"/>
      <c r="AUA100" s="204"/>
      <c r="AUB100" s="204"/>
      <c r="AUC100" s="204"/>
      <c r="AUD100" s="204"/>
      <c r="AUE100" s="204"/>
      <c r="AUF100" s="204"/>
      <c r="AUG100" s="204"/>
      <c r="AUH100" s="204"/>
      <c r="AUI100" s="204"/>
      <c r="AUJ100" s="204"/>
      <c r="AUK100" s="204"/>
      <c r="AUL100" s="204"/>
      <c r="AUM100" s="204"/>
      <c r="AUN100" s="204"/>
      <c r="AUO100" s="204"/>
      <c r="AUP100" s="204"/>
      <c r="AUQ100" s="204"/>
      <c r="AUR100" s="204"/>
      <c r="AUS100" s="204"/>
      <c r="AUT100" s="204"/>
      <c r="AUU100" s="204"/>
      <c r="AUV100" s="204"/>
      <c r="AUW100" s="204"/>
      <c r="AUX100" s="204"/>
      <c r="AUY100" s="204"/>
      <c r="AUZ100" s="204"/>
      <c r="AVA100" s="204"/>
      <c r="AVB100" s="204"/>
      <c r="AVC100" s="204"/>
      <c r="AVD100" s="204"/>
      <c r="AVE100" s="204"/>
      <c r="AVF100" s="204"/>
      <c r="AVG100" s="204"/>
      <c r="AVH100" s="204"/>
      <c r="AVI100" s="204"/>
      <c r="AVJ100" s="204"/>
      <c r="AVK100" s="204"/>
      <c r="AVL100" s="204"/>
      <c r="AVM100" s="204"/>
      <c r="AVN100" s="204"/>
      <c r="AVO100" s="204"/>
      <c r="AVP100" s="204"/>
      <c r="AVQ100" s="204"/>
      <c r="AVR100" s="204"/>
      <c r="AVS100" s="204"/>
      <c r="AVT100" s="204"/>
      <c r="AVU100" s="204"/>
      <c r="AVV100" s="204"/>
      <c r="AVW100" s="204"/>
      <c r="AVX100" s="204"/>
      <c r="AVY100" s="204"/>
      <c r="AVZ100" s="204"/>
      <c r="AWA100" s="204"/>
      <c r="AWB100" s="204"/>
      <c r="AWC100" s="204"/>
      <c r="AWD100" s="204"/>
      <c r="AWE100" s="204"/>
      <c r="AWF100" s="204"/>
      <c r="AWG100" s="204"/>
      <c r="AWH100" s="204"/>
      <c r="AWI100" s="204"/>
      <c r="AWJ100" s="204"/>
      <c r="AWK100" s="204"/>
      <c r="AWL100" s="204"/>
      <c r="AWM100" s="204"/>
      <c r="AWN100" s="204"/>
      <c r="AWO100" s="204"/>
      <c r="AWP100" s="204"/>
      <c r="AWQ100" s="204"/>
      <c r="AWR100" s="204"/>
      <c r="AWS100" s="204"/>
      <c r="AWT100" s="204"/>
      <c r="AWU100" s="204"/>
      <c r="AWV100" s="204"/>
      <c r="AWW100" s="204"/>
      <c r="AWX100" s="204"/>
      <c r="AWY100" s="204"/>
      <c r="AWZ100" s="204"/>
      <c r="AXA100" s="204"/>
      <c r="AXB100" s="204"/>
      <c r="AXC100" s="204"/>
      <c r="AXD100" s="204"/>
      <c r="AXE100" s="204"/>
      <c r="AXF100" s="204"/>
      <c r="AXG100" s="204"/>
      <c r="AXH100" s="204"/>
      <c r="AXI100" s="204"/>
      <c r="AXJ100" s="204"/>
      <c r="AXK100" s="204"/>
      <c r="AXL100" s="204"/>
      <c r="AXM100" s="204"/>
      <c r="AXN100" s="204"/>
      <c r="AXO100" s="204"/>
      <c r="AXP100" s="204"/>
      <c r="AXQ100" s="204"/>
      <c r="AXR100" s="204"/>
      <c r="AXS100" s="204"/>
      <c r="AXT100" s="204"/>
      <c r="AXU100" s="204"/>
      <c r="AXV100" s="204"/>
      <c r="AXW100" s="204"/>
      <c r="AXX100" s="204"/>
      <c r="AXY100" s="204"/>
      <c r="AXZ100" s="204"/>
      <c r="AYA100" s="204"/>
      <c r="AYB100" s="204"/>
      <c r="AYC100" s="204"/>
      <c r="AYD100" s="204"/>
      <c r="AYE100" s="204"/>
      <c r="AYF100" s="204"/>
      <c r="AYG100" s="204"/>
      <c r="AYH100" s="204"/>
      <c r="AYI100" s="204"/>
      <c r="AYJ100" s="204"/>
      <c r="AYK100" s="204"/>
      <c r="AYL100" s="204"/>
      <c r="AYM100" s="204"/>
      <c r="AYN100" s="204"/>
      <c r="AYO100" s="204"/>
      <c r="AYP100" s="204"/>
      <c r="AYQ100" s="204"/>
      <c r="AYR100" s="204"/>
      <c r="AYS100" s="204"/>
      <c r="AYT100" s="204"/>
      <c r="AYU100" s="204"/>
      <c r="AYV100" s="204"/>
      <c r="AYW100" s="204"/>
      <c r="AYX100" s="204"/>
      <c r="AYY100" s="204"/>
      <c r="AYZ100" s="204"/>
      <c r="AZA100" s="204"/>
      <c r="AZB100" s="204"/>
      <c r="AZC100" s="204"/>
      <c r="AZD100" s="204"/>
      <c r="AZE100" s="204"/>
      <c r="AZF100" s="204"/>
      <c r="AZG100" s="204"/>
      <c r="AZH100" s="204"/>
      <c r="AZI100" s="204"/>
      <c r="AZJ100" s="204"/>
      <c r="AZK100" s="204"/>
      <c r="AZL100" s="204"/>
      <c r="AZM100" s="204"/>
      <c r="AZN100" s="204"/>
      <c r="AZO100" s="204"/>
      <c r="AZP100" s="204"/>
      <c r="AZQ100" s="204"/>
      <c r="AZR100" s="204"/>
      <c r="AZS100" s="204"/>
      <c r="AZT100" s="204"/>
      <c r="AZU100" s="204"/>
      <c r="AZV100" s="204"/>
      <c r="AZW100" s="204"/>
      <c r="AZX100" s="204"/>
      <c r="AZY100" s="204"/>
      <c r="AZZ100" s="204"/>
      <c r="BAA100" s="204"/>
      <c r="BAB100" s="204"/>
      <c r="BAC100" s="204"/>
      <c r="BAD100" s="204"/>
      <c r="BAE100" s="204"/>
      <c r="BAF100" s="204"/>
      <c r="BAG100" s="204"/>
      <c r="BAH100" s="204"/>
      <c r="BAI100" s="204"/>
      <c r="BAJ100" s="204"/>
      <c r="BAK100" s="204"/>
      <c r="BAL100" s="204"/>
      <c r="BAM100" s="204"/>
      <c r="BAN100" s="204"/>
      <c r="BAO100" s="204"/>
      <c r="BAP100" s="204"/>
      <c r="BAQ100" s="204"/>
      <c r="BAR100" s="204"/>
      <c r="BAS100" s="204"/>
      <c r="BAT100" s="204"/>
      <c r="BAU100" s="204"/>
      <c r="BAV100" s="204"/>
      <c r="BAW100" s="204"/>
      <c r="BAX100" s="204"/>
      <c r="BAY100" s="204"/>
      <c r="BAZ100" s="204"/>
      <c r="BBA100" s="204"/>
      <c r="BBB100" s="204"/>
      <c r="BBC100" s="204"/>
      <c r="BBD100" s="204"/>
      <c r="BBE100" s="204"/>
      <c r="BBF100" s="204"/>
      <c r="BBG100" s="204"/>
      <c r="BBH100" s="204"/>
      <c r="BBI100" s="204"/>
      <c r="BBJ100" s="204"/>
      <c r="BBK100" s="204"/>
      <c r="BBL100" s="204"/>
      <c r="BBM100" s="204"/>
      <c r="BBN100" s="204"/>
      <c r="BBO100" s="204"/>
      <c r="BBP100" s="204"/>
      <c r="BBQ100" s="204"/>
      <c r="BBR100" s="204"/>
      <c r="BBS100" s="204"/>
      <c r="BBT100" s="204"/>
      <c r="BBU100" s="204"/>
      <c r="BBV100" s="204"/>
      <c r="BBW100" s="204"/>
      <c r="BBX100" s="204"/>
      <c r="BBY100" s="204"/>
      <c r="BBZ100" s="204"/>
      <c r="BCA100" s="204"/>
      <c r="BCB100" s="204"/>
      <c r="BCC100" s="204"/>
      <c r="BCD100" s="204"/>
      <c r="BCE100" s="204"/>
      <c r="BCF100" s="204"/>
      <c r="BCG100" s="204"/>
      <c r="BCH100" s="204"/>
      <c r="BCI100" s="204"/>
      <c r="BCJ100" s="204"/>
      <c r="BCK100" s="204"/>
      <c r="BCL100" s="204"/>
      <c r="BCM100" s="204"/>
      <c r="BCN100" s="204"/>
      <c r="BCO100" s="204"/>
      <c r="BCP100" s="204"/>
      <c r="BCQ100" s="204"/>
      <c r="BCR100" s="204"/>
      <c r="BCS100" s="204"/>
      <c r="BCT100" s="204"/>
      <c r="BCU100" s="204"/>
      <c r="BCV100" s="204"/>
      <c r="BCW100" s="204"/>
      <c r="BCX100" s="204"/>
      <c r="BCY100" s="204"/>
      <c r="BCZ100" s="204"/>
      <c r="BDA100" s="204"/>
      <c r="BDB100" s="204"/>
      <c r="BDC100" s="204"/>
      <c r="BDD100" s="204"/>
      <c r="BDE100" s="204"/>
      <c r="BDF100" s="204"/>
      <c r="BDG100" s="204"/>
      <c r="BDH100" s="204"/>
      <c r="BDI100" s="204"/>
      <c r="BDJ100" s="204"/>
      <c r="BDK100" s="204"/>
      <c r="BDL100" s="204"/>
      <c r="BDM100" s="204"/>
      <c r="BDN100" s="204"/>
      <c r="BDO100" s="204"/>
      <c r="BDP100" s="204"/>
      <c r="BDQ100" s="204"/>
      <c r="BDR100" s="204"/>
      <c r="BDS100" s="204"/>
      <c r="BDT100" s="204"/>
      <c r="BDU100" s="204"/>
      <c r="BDV100" s="204"/>
      <c r="BDW100" s="204"/>
      <c r="BDX100" s="204"/>
      <c r="BDY100" s="204"/>
      <c r="BDZ100" s="204"/>
      <c r="BEA100" s="204"/>
      <c r="BEB100" s="204"/>
      <c r="BEC100" s="204"/>
      <c r="BED100" s="204"/>
      <c r="BEE100" s="204"/>
      <c r="BEF100" s="204"/>
      <c r="BEG100" s="204"/>
      <c r="BEH100" s="204"/>
      <c r="BEI100" s="204"/>
      <c r="BEJ100" s="204"/>
      <c r="BEK100" s="204"/>
      <c r="BEL100" s="204"/>
      <c r="BEM100" s="204"/>
      <c r="BEN100" s="204"/>
      <c r="BEO100" s="204"/>
      <c r="BEP100" s="204"/>
      <c r="BEQ100" s="204"/>
      <c r="BER100" s="204"/>
      <c r="BES100" s="204"/>
      <c r="BET100" s="204"/>
      <c r="BEU100" s="204"/>
      <c r="BEV100" s="204"/>
      <c r="BEW100" s="204"/>
      <c r="BEX100" s="204"/>
      <c r="BEY100" s="204"/>
      <c r="BEZ100" s="204"/>
      <c r="BFA100" s="204"/>
      <c r="BFB100" s="204"/>
      <c r="BFC100" s="204"/>
      <c r="BFD100" s="204"/>
      <c r="BFE100" s="204"/>
      <c r="BFF100" s="204"/>
      <c r="BFG100" s="204"/>
      <c r="BFH100" s="204"/>
      <c r="BFI100" s="204"/>
      <c r="BFJ100" s="204"/>
      <c r="BFK100" s="204"/>
      <c r="BFL100" s="204"/>
      <c r="BFM100" s="204"/>
      <c r="BFN100" s="204"/>
      <c r="BFO100" s="204"/>
      <c r="BFP100" s="204"/>
      <c r="BFQ100" s="204"/>
      <c r="BFR100" s="204"/>
      <c r="BFS100" s="204"/>
      <c r="BFT100" s="204"/>
      <c r="BFU100" s="204"/>
      <c r="BFV100" s="204"/>
      <c r="BFW100" s="204"/>
      <c r="BFX100" s="204"/>
      <c r="BFY100" s="204"/>
      <c r="BFZ100" s="204"/>
      <c r="BGA100" s="204"/>
      <c r="BGB100" s="204"/>
      <c r="BGC100" s="204"/>
      <c r="BGD100" s="204"/>
      <c r="BGE100" s="204"/>
      <c r="BGF100" s="204"/>
      <c r="BGG100" s="204"/>
      <c r="BGH100" s="204"/>
      <c r="BGI100" s="204"/>
      <c r="BGJ100" s="204"/>
      <c r="BGK100" s="204"/>
      <c r="BGL100" s="204"/>
      <c r="BGM100" s="204"/>
      <c r="BGN100" s="204"/>
      <c r="BGO100" s="204"/>
      <c r="BGP100" s="204"/>
      <c r="BGQ100" s="204"/>
      <c r="BGR100" s="204"/>
      <c r="BGS100" s="204"/>
      <c r="BGT100" s="204"/>
      <c r="BGU100" s="204"/>
      <c r="BGV100" s="204"/>
      <c r="BGW100" s="204"/>
      <c r="BGX100" s="204"/>
      <c r="BGY100" s="204"/>
      <c r="BGZ100" s="204"/>
      <c r="BHA100" s="204"/>
      <c r="BHB100" s="204"/>
      <c r="BHC100" s="204"/>
      <c r="BHD100" s="204"/>
      <c r="BHE100" s="204"/>
      <c r="BHF100" s="204"/>
      <c r="BHG100" s="204"/>
      <c r="BHH100" s="204"/>
      <c r="BHI100" s="204"/>
      <c r="BHJ100" s="204"/>
      <c r="BHK100" s="204"/>
      <c r="BHL100" s="204"/>
      <c r="BHM100" s="204"/>
      <c r="BHN100" s="204"/>
      <c r="BHO100" s="204"/>
      <c r="BHP100" s="204"/>
      <c r="BHQ100" s="204"/>
      <c r="BHR100" s="204"/>
      <c r="BHS100" s="204"/>
      <c r="BHT100" s="204"/>
      <c r="BHU100" s="204"/>
      <c r="BHV100" s="204"/>
      <c r="BHW100" s="204"/>
      <c r="BHX100" s="204"/>
      <c r="BHY100" s="204"/>
      <c r="BHZ100" s="204"/>
      <c r="BIA100" s="204"/>
      <c r="BIB100" s="204"/>
      <c r="BIC100" s="204"/>
      <c r="BID100" s="204"/>
      <c r="BIE100" s="204"/>
      <c r="BIF100" s="204"/>
      <c r="BIG100" s="204"/>
      <c r="BIH100" s="204"/>
      <c r="BII100" s="204"/>
      <c r="BIJ100" s="204"/>
      <c r="BIK100" s="204"/>
      <c r="BIL100" s="204"/>
      <c r="BIM100" s="204"/>
      <c r="BIN100" s="204"/>
      <c r="BIO100" s="204"/>
      <c r="BIP100" s="204"/>
      <c r="BIQ100" s="204"/>
      <c r="BIR100" s="204"/>
      <c r="BIS100" s="204"/>
      <c r="BIT100" s="204"/>
      <c r="BIU100" s="204"/>
      <c r="BIV100" s="204"/>
      <c r="BIW100" s="204"/>
      <c r="BIX100" s="204"/>
      <c r="BIY100" s="204"/>
      <c r="BIZ100" s="204"/>
      <c r="BJA100" s="204"/>
      <c r="BJB100" s="204"/>
      <c r="BJC100" s="204"/>
      <c r="BJD100" s="204"/>
      <c r="BJE100" s="204"/>
      <c r="BJF100" s="204"/>
      <c r="BJG100" s="204"/>
      <c r="BJH100" s="204"/>
      <c r="BJI100" s="204"/>
      <c r="BJJ100" s="204"/>
      <c r="BJK100" s="204"/>
      <c r="BJL100" s="204"/>
      <c r="BJM100" s="204"/>
      <c r="BJN100" s="204"/>
      <c r="BJO100" s="204"/>
      <c r="BJP100" s="204"/>
      <c r="BJQ100" s="204"/>
      <c r="BJR100" s="204"/>
      <c r="BJS100" s="204"/>
      <c r="BJT100" s="204"/>
      <c r="BJU100" s="204"/>
      <c r="BJV100" s="204"/>
      <c r="BJW100" s="204"/>
      <c r="BJX100" s="204"/>
      <c r="BJY100" s="204"/>
      <c r="BJZ100" s="204"/>
      <c r="BKA100" s="204"/>
      <c r="BKB100" s="204"/>
      <c r="BKC100" s="204"/>
      <c r="BKD100" s="204"/>
      <c r="BKE100" s="204"/>
      <c r="BKF100" s="204"/>
      <c r="BKG100" s="204"/>
      <c r="BKH100" s="204"/>
      <c r="BKI100" s="204"/>
      <c r="BKJ100" s="204"/>
      <c r="BKK100" s="204"/>
      <c r="BKL100" s="204"/>
      <c r="BKM100" s="204"/>
      <c r="BKN100" s="204"/>
      <c r="BKO100" s="204"/>
      <c r="BKP100" s="204"/>
      <c r="BKQ100" s="204"/>
      <c r="BKR100" s="204"/>
      <c r="BKS100" s="204"/>
      <c r="BKT100" s="204"/>
      <c r="BKU100" s="204"/>
      <c r="BKV100" s="204"/>
      <c r="BKW100" s="204"/>
      <c r="BKX100" s="204"/>
      <c r="BKY100" s="204"/>
      <c r="BKZ100" s="204"/>
      <c r="BLA100" s="204"/>
      <c r="BLB100" s="204"/>
      <c r="BLC100" s="204"/>
      <c r="BLD100" s="204"/>
      <c r="BLE100" s="204"/>
      <c r="BLF100" s="204"/>
      <c r="BLG100" s="204"/>
      <c r="BLH100" s="204"/>
      <c r="BLI100" s="204"/>
      <c r="BLJ100" s="204"/>
      <c r="BLK100" s="204"/>
      <c r="BLL100" s="204"/>
      <c r="BLM100" s="204"/>
      <c r="BLN100" s="204"/>
      <c r="BLO100" s="204"/>
      <c r="BLP100" s="204"/>
      <c r="BLQ100" s="204"/>
      <c r="BLR100" s="204"/>
      <c r="BLS100" s="204"/>
      <c r="BLT100" s="204"/>
      <c r="BLU100" s="204"/>
      <c r="BLV100" s="204"/>
      <c r="BLW100" s="204"/>
      <c r="BLX100" s="204"/>
      <c r="BLY100" s="204"/>
      <c r="BLZ100" s="204"/>
      <c r="BMA100" s="204"/>
      <c r="BMB100" s="204"/>
      <c r="BMC100" s="204"/>
      <c r="BMD100" s="204"/>
      <c r="BME100" s="204"/>
      <c r="BMF100" s="204"/>
      <c r="BMG100" s="204"/>
      <c r="BMH100" s="204"/>
      <c r="BMI100" s="204"/>
      <c r="BMJ100" s="204"/>
      <c r="BMK100" s="204"/>
      <c r="BML100" s="204"/>
      <c r="BMM100" s="204"/>
      <c r="BMN100" s="204"/>
      <c r="BMO100" s="204"/>
      <c r="BMP100" s="204"/>
      <c r="BMQ100" s="204"/>
      <c r="BMR100" s="204"/>
      <c r="BMS100" s="204"/>
      <c r="BMT100" s="204"/>
      <c r="BMU100" s="204"/>
      <c r="BMV100" s="204"/>
      <c r="BMW100" s="204"/>
      <c r="BMX100" s="204"/>
      <c r="BMY100" s="204"/>
      <c r="BMZ100" s="204"/>
      <c r="BNA100" s="204"/>
      <c r="BNB100" s="204"/>
      <c r="BNC100" s="204"/>
      <c r="BND100" s="204"/>
      <c r="BNE100" s="204"/>
      <c r="BNF100" s="204"/>
      <c r="BNG100" s="204"/>
      <c r="BNH100" s="204"/>
      <c r="BNI100" s="204"/>
      <c r="BNJ100" s="204"/>
      <c r="BNK100" s="204"/>
      <c r="BNL100" s="204"/>
      <c r="BNM100" s="204"/>
      <c r="BNN100" s="204"/>
      <c r="BNO100" s="204"/>
      <c r="BNP100" s="204"/>
      <c r="BNQ100" s="204"/>
      <c r="BNR100" s="204"/>
      <c r="BNS100" s="204"/>
      <c r="BNT100" s="204"/>
      <c r="BNU100" s="204"/>
      <c r="BNV100" s="204"/>
      <c r="BNW100" s="204"/>
      <c r="BNX100" s="204"/>
      <c r="BNY100" s="204"/>
      <c r="BNZ100" s="204"/>
      <c r="BOA100" s="204"/>
      <c r="BOB100" s="204"/>
      <c r="BOC100" s="204"/>
      <c r="BOD100" s="204"/>
      <c r="BOE100" s="204"/>
      <c r="BOF100" s="204"/>
      <c r="BOG100" s="204"/>
      <c r="BOH100" s="204"/>
      <c r="BOI100" s="204"/>
      <c r="BOJ100" s="204"/>
      <c r="BOK100" s="204"/>
      <c r="BOL100" s="204"/>
      <c r="BOM100" s="204"/>
      <c r="BON100" s="204"/>
      <c r="BOO100" s="204"/>
      <c r="BOP100" s="204"/>
      <c r="BOQ100" s="204"/>
      <c r="BOR100" s="204"/>
      <c r="BOS100" s="204"/>
      <c r="BOT100" s="204"/>
      <c r="BOU100" s="204"/>
      <c r="BOV100" s="204"/>
      <c r="BOW100" s="204"/>
      <c r="BOX100" s="204"/>
      <c r="BOY100" s="204"/>
      <c r="BOZ100" s="204"/>
      <c r="BPA100" s="204"/>
      <c r="BPB100" s="204"/>
      <c r="BPC100" s="204"/>
      <c r="BPD100" s="204"/>
      <c r="BPE100" s="204"/>
      <c r="BPF100" s="204"/>
      <c r="BPG100" s="204"/>
      <c r="BPH100" s="204"/>
      <c r="BPI100" s="204"/>
      <c r="BPJ100" s="204"/>
      <c r="BPK100" s="204"/>
      <c r="BPL100" s="204"/>
      <c r="BPM100" s="204"/>
      <c r="BPN100" s="204"/>
      <c r="BPO100" s="204"/>
      <c r="BPP100" s="204"/>
      <c r="BPQ100" s="204"/>
      <c r="BPR100" s="204"/>
      <c r="BPS100" s="204"/>
      <c r="BPT100" s="204"/>
      <c r="BPU100" s="204"/>
      <c r="BPV100" s="204"/>
      <c r="BPW100" s="204"/>
      <c r="BPX100" s="204"/>
      <c r="BPY100" s="204"/>
      <c r="BPZ100" s="204"/>
      <c r="BQA100" s="204"/>
      <c r="BQB100" s="204"/>
      <c r="BQC100" s="204"/>
      <c r="BQD100" s="204"/>
      <c r="BQE100" s="204"/>
      <c r="BQF100" s="204"/>
      <c r="BQG100" s="204"/>
      <c r="BQH100" s="204"/>
      <c r="BQI100" s="204"/>
      <c r="BQJ100" s="204"/>
      <c r="BQK100" s="204"/>
      <c r="BQL100" s="204"/>
      <c r="BQM100" s="204"/>
      <c r="BQN100" s="204"/>
      <c r="BQO100" s="204"/>
      <c r="BQP100" s="204"/>
      <c r="BQQ100" s="204"/>
      <c r="BQR100" s="204"/>
      <c r="BQS100" s="204"/>
      <c r="BQT100" s="204"/>
      <c r="BQU100" s="204"/>
      <c r="BQV100" s="204"/>
      <c r="BQW100" s="204"/>
      <c r="BQX100" s="204"/>
      <c r="BQY100" s="204"/>
      <c r="BQZ100" s="204"/>
      <c r="BRA100" s="204"/>
      <c r="BRB100" s="204"/>
      <c r="BRC100" s="204"/>
      <c r="BRD100" s="204"/>
      <c r="BRE100" s="204"/>
      <c r="BRF100" s="204"/>
      <c r="BRG100" s="204"/>
      <c r="BRH100" s="204"/>
      <c r="BRI100" s="204"/>
      <c r="BRJ100" s="204"/>
      <c r="BRK100" s="204"/>
      <c r="BRL100" s="204"/>
      <c r="BRM100" s="204"/>
      <c r="BRN100" s="204"/>
      <c r="BRO100" s="204"/>
      <c r="BRP100" s="204"/>
      <c r="BRQ100" s="204"/>
      <c r="BRR100" s="204"/>
      <c r="BRS100" s="204"/>
      <c r="BRT100" s="204"/>
      <c r="BRU100" s="204"/>
      <c r="BRV100" s="204"/>
      <c r="BRW100" s="204"/>
      <c r="BRX100" s="204"/>
      <c r="BRY100" s="204"/>
      <c r="BRZ100" s="204"/>
      <c r="BSA100" s="204"/>
      <c r="BSB100" s="204"/>
      <c r="BSC100" s="204"/>
      <c r="BSD100" s="204"/>
      <c r="BSE100" s="204"/>
      <c r="BSF100" s="204"/>
      <c r="BSG100" s="204"/>
      <c r="BSH100" s="204"/>
      <c r="BSI100" s="204"/>
      <c r="BSJ100" s="204"/>
      <c r="BSK100" s="204"/>
      <c r="BSL100" s="204"/>
      <c r="BSM100" s="204"/>
      <c r="BSN100" s="204"/>
      <c r="BSO100" s="204"/>
      <c r="BSP100" s="204"/>
      <c r="BSQ100" s="204"/>
      <c r="BSR100" s="204"/>
      <c r="BSS100" s="204"/>
      <c r="BST100" s="204"/>
      <c r="BSU100" s="204"/>
      <c r="BSV100" s="204"/>
      <c r="BSW100" s="204"/>
      <c r="BSX100" s="204"/>
      <c r="BSY100" s="204"/>
      <c r="BSZ100" s="204"/>
      <c r="BTA100" s="204"/>
      <c r="BTB100" s="204"/>
      <c r="BTC100" s="204"/>
      <c r="BTD100" s="204"/>
      <c r="BTE100" s="204"/>
      <c r="BTF100" s="204"/>
      <c r="BTG100" s="204"/>
      <c r="BTH100" s="204"/>
      <c r="BTI100" s="204"/>
      <c r="BTJ100" s="204"/>
      <c r="BTK100" s="204"/>
      <c r="BTL100" s="204"/>
      <c r="BTM100" s="204"/>
      <c r="BTN100" s="204"/>
      <c r="BTO100" s="204"/>
      <c r="BTP100" s="204"/>
      <c r="BTQ100" s="204"/>
      <c r="BTR100" s="204"/>
      <c r="BTS100" s="204"/>
      <c r="BTT100" s="204"/>
      <c r="BTU100" s="204"/>
      <c r="BTV100" s="204"/>
      <c r="BTW100" s="204"/>
      <c r="BTX100" s="204"/>
      <c r="BTY100" s="204"/>
      <c r="BTZ100" s="204"/>
      <c r="BUA100" s="204"/>
      <c r="BUB100" s="204"/>
      <c r="BUC100" s="204"/>
      <c r="BUD100" s="204"/>
      <c r="BUE100" s="204"/>
      <c r="BUF100" s="204"/>
      <c r="BUG100" s="204"/>
      <c r="BUH100" s="204"/>
      <c r="BUI100" s="204"/>
      <c r="BUJ100" s="204"/>
      <c r="BUK100" s="204"/>
      <c r="BUL100" s="204"/>
      <c r="BUM100" s="204"/>
      <c r="BUN100" s="204"/>
      <c r="BUO100" s="204"/>
      <c r="BUP100" s="204"/>
      <c r="BUQ100" s="204"/>
      <c r="BUR100" s="204"/>
      <c r="BUS100" s="204"/>
      <c r="BUT100" s="204"/>
      <c r="BUU100" s="204"/>
      <c r="BUV100" s="204"/>
      <c r="BUW100" s="204"/>
      <c r="BUX100" s="204"/>
      <c r="BUY100" s="204"/>
      <c r="BUZ100" s="204"/>
      <c r="BVA100" s="204"/>
      <c r="BVB100" s="204"/>
      <c r="BVC100" s="204"/>
      <c r="BVD100" s="204"/>
      <c r="BVE100" s="204"/>
      <c r="BVF100" s="204"/>
      <c r="BVG100" s="204"/>
      <c r="BVH100" s="204"/>
      <c r="BVI100" s="204"/>
      <c r="BVJ100" s="204"/>
      <c r="BVK100" s="204"/>
      <c r="BVL100" s="204"/>
      <c r="BVM100" s="204"/>
      <c r="BVN100" s="204"/>
      <c r="BVO100" s="204"/>
      <c r="BVP100" s="204"/>
      <c r="BVQ100" s="204"/>
      <c r="BVR100" s="204"/>
      <c r="BVS100" s="204"/>
      <c r="BVT100" s="204"/>
      <c r="BVU100" s="204"/>
      <c r="BVV100" s="204"/>
      <c r="BVW100" s="204"/>
      <c r="BVX100" s="204"/>
      <c r="BVY100" s="204"/>
      <c r="BVZ100" s="204"/>
      <c r="BWA100" s="204"/>
      <c r="BWB100" s="204"/>
      <c r="BWC100" s="204"/>
      <c r="BWD100" s="204"/>
      <c r="BWE100" s="204"/>
      <c r="BWF100" s="204"/>
      <c r="BWG100" s="204"/>
      <c r="BWH100" s="204"/>
      <c r="BWI100" s="204"/>
      <c r="BWJ100" s="204"/>
      <c r="BWK100" s="204"/>
      <c r="BWL100" s="204"/>
      <c r="BWM100" s="204"/>
      <c r="BWN100" s="204"/>
      <c r="BWO100" s="204"/>
      <c r="BWP100" s="204"/>
      <c r="BWQ100" s="204"/>
      <c r="BWR100" s="204"/>
      <c r="BWS100" s="204"/>
      <c r="BWT100" s="204"/>
      <c r="BWU100" s="204"/>
      <c r="BWV100" s="204"/>
      <c r="BWW100" s="204"/>
      <c r="BWX100" s="204"/>
      <c r="BWY100" s="204"/>
      <c r="BWZ100" s="204"/>
      <c r="BXA100" s="204"/>
      <c r="BXB100" s="204"/>
      <c r="BXC100" s="204"/>
      <c r="BXD100" s="204"/>
      <c r="BXE100" s="204"/>
      <c r="BXF100" s="204"/>
      <c r="BXG100" s="204"/>
      <c r="BXH100" s="204"/>
      <c r="BXI100" s="204"/>
      <c r="BXJ100" s="204"/>
      <c r="BXK100" s="204"/>
      <c r="BXL100" s="204"/>
      <c r="BXM100" s="204"/>
      <c r="BXN100" s="204"/>
      <c r="BXO100" s="204"/>
      <c r="BXP100" s="204"/>
      <c r="BXQ100" s="204"/>
      <c r="BXR100" s="204"/>
      <c r="BXS100" s="204"/>
      <c r="BXT100" s="204"/>
      <c r="BXU100" s="204"/>
      <c r="BXV100" s="204"/>
      <c r="BXW100" s="204"/>
      <c r="BXX100" s="204"/>
      <c r="BXY100" s="204"/>
      <c r="BXZ100" s="204"/>
      <c r="BYA100" s="204"/>
      <c r="BYB100" s="204"/>
      <c r="BYC100" s="204"/>
      <c r="BYD100" s="204"/>
      <c r="BYE100" s="204"/>
      <c r="BYF100" s="204"/>
      <c r="BYG100" s="204"/>
      <c r="BYH100" s="204"/>
      <c r="BYI100" s="204"/>
      <c r="BYJ100" s="204"/>
      <c r="BYK100" s="204"/>
      <c r="BYL100" s="204"/>
      <c r="BYM100" s="204"/>
      <c r="BYN100" s="204"/>
      <c r="BYO100" s="204"/>
      <c r="BYP100" s="204"/>
      <c r="BYQ100" s="204"/>
      <c r="BYR100" s="204"/>
      <c r="BYS100" s="204"/>
      <c r="BYT100" s="204"/>
      <c r="BYU100" s="204"/>
      <c r="BYV100" s="204"/>
      <c r="BYW100" s="204"/>
      <c r="BYX100" s="204"/>
      <c r="BYY100" s="204"/>
      <c r="BYZ100" s="204"/>
      <c r="BZA100" s="204"/>
      <c r="BZB100" s="204"/>
      <c r="BZC100" s="204"/>
      <c r="BZD100" s="204"/>
      <c r="BZE100" s="204"/>
      <c r="BZF100" s="204"/>
      <c r="BZG100" s="204"/>
      <c r="BZH100" s="204"/>
      <c r="BZI100" s="204"/>
      <c r="BZJ100" s="204"/>
      <c r="BZK100" s="204"/>
      <c r="BZL100" s="204"/>
      <c r="BZM100" s="204"/>
      <c r="BZN100" s="204"/>
      <c r="BZO100" s="204"/>
      <c r="BZP100" s="204"/>
      <c r="BZQ100" s="204"/>
      <c r="BZR100" s="204"/>
      <c r="BZS100" s="204"/>
      <c r="BZT100" s="204"/>
      <c r="BZU100" s="204"/>
      <c r="BZV100" s="204"/>
      <c r="BZW100" s="204"/>
      <c r="BZX100" s="204"/>
      <c r="BZY100" s="204"/>
      <c r="BZZ100" s="204"/>
      <c r="CAA100" s="204"/>
      <c r="CAB100" s="204"/>
      <c r="CAC100" s="204"/>
      <c r="CAD100" s="204"/>
      <c r="CAE100" s="204"/>
      <c r="CAF100" s="204"/>
      <c r="CAG100" s="204"/>
      <c r="CAH100" s="204"/>
      <c r="CAI100" s="204"/>
      <c r="CAJ100" s="204"/>
      <c r="CAK100" s="204"/>
      <c r="CAL100" s="204"/>
      <c r="CAM100" s="204"/>
      <c r="CAN100" s="204"/>
      <c r="CAO100" s="204"/>
      <c r="CAP100" s="204"/>
      <c r="CAQ100" s="204"/>
      <c r="CAR100" s="204"/>
      <c r="CAS100" s="204"/>
      <c r="CAT100" s="204"/>
      <c r="CAU100" s="204"/>
      <c r="CAV100" s="204"/>
      <c r="CAW100" s="204"/>
      <c r="CAX100" s="204"/>
      <c r="CAY100" s="204"/>
      <c r="CAZ100" s="204"/>
      <c r="CBA100" s="204"/>
      <c r="CBB100" s="204"/>
      <c r="CBC100" s="204"/>
      <c r="CBD100" s="204"/>
      <c r="CBE100" s="204"/>
      <c r="CBF100" s="204"/>
      <c r="CBG100" s="204"/>
      <c r="CBH100" s="204"/>
      <c r="CBI100" s="204"/>
      <c r="CBJ100" s="204"/>
      <c r="CBK100" s="204"/>
      <c r="CBL100" s="204"/>
      <c r="CBM100" s="204"/>
      <c r="CBN100" s="204"/>
      <c r="CBO100" s="204"/>
      <c r="CBP100" s="204"/>
      <c r="CBQ100" s="204"/>
      <c r="CBR100" s="204"/>
      <c r="CBS100" s="204"/>
      <c r="CBT100" s="204"/>
      <c r="CBU100" s="204"/>
      <c r="CBV100" s="204"/>
      <c r="CBW100" s="204"/>
      <c r="CBX100" s="204"/>
      <c r="CBY100" s="204"/>
      <c r="CBZ100" s="204"/>
      <c r="CCA100" s="204"/>
      <c r="CCB100" s="204"/>
      <c r="CCC100" s="204"/>
      <c r="CCD100" s="204"/>
      <c r="CCE100" s="204"/>
      <c r="CCF100" s="204"/>
      <c r="CCG100" s="204"/>
      <c r="CCH100" s="204"/>
      <c r="CCI100" s="204"/>
      <c r="CCJ100" s="204"/>
      <c r="CCK100" s="204"/>
      <c r="CCL100" s="204"/>
      <c r="CCM100" s="204"/>
      <c r="CCN100" s="204"/>
      <c r="CCO100" s="204"/>
      <c r="CCP100" s="204"/>
      <c r="CCQ100" s="204"/>
      <c r="CCR100" s="204"/>
      <c r="CCS100" s="204"/>
      <c r="CCT100" s="204"/>
      <c r="CCU100" s="204"/>
      <c r="CCV100" s="204"/>
      <c r="CCW100" s="204"/>
      <c r="CCX100" s="204"/>
      <c r="CCY100" s="204"/>
      <c r="CCZ100" s="204"/>
      <c r="CDA100" s="204"/>
      <c r="CDB100" s="204"/>
      <c r="CDC100" s="204"/>
      <c r="CDD100" s="204"/>
      <c r="CDE100" s="204"/>
      <c r="CDF100" s="204"/>
      <c r="CDG100" s="204"/>
      <c r="CDH100" s="204"/>
      <c r="CDI100" s="204"/>
      <c r="CDJ100" s="204"/>
      <c r="CDK100" s="204"/>
      <c r="CDL100" s="204"/>
      <c r="CDM100" s="204"/>
      <c r="CDN100" s="204"/>
      <c r="CDO100" s="204"/>
      <c r="CDP100" s="204"/>
      <c r="CDQ100" s="204"/>
      <c r="CDR100" s="204"/>
      <c r="CDS100" s="204"/>
      <c r="CDT100" s="204"/>
      <c r="CDU100" s="204"/>
      <c r="CDV100" s="204"/>
      <c r="CDW100" s="204"/>
      <c r="CDX100" s="204"/>
      <c r="CDY100" s="204"/>
      <c r="CDZ100" s="204"/>
      <c r="CEA100" s="204"/>
      <c r="CEB100" s="204"/>
      <c r="CEC100" s="204"/>
      <c r="CED100" s="204"/>
      <c r="CEE100" s="204"/>
      <c r="CEF100" s="204"/>
      <c r="CEG100" s="204"/>
      <c r="CEH100" s="204"/>
      <c r="CEI100" s="204"/>
      <c r="CEJ100" s="204"/>
      <c r="CEK100" s="204"/>
      <c r="CEL100" s="204"/>
      <c r="CEM100" s="204"/>
      <c r="CEN100" s="204"/>
      <c r="CEO100" s="204"/>
      <c r="CEP100" s="204"/>
      <c r="CEQ100" s="204"/>
      <c r="CER100" s="204"/>
      <c r="CES100" s="204"/>
      <c r="CET100" s="204"/>
      <c r="CEU100" s="204"/>
      <c r="CEV100" s="204"/>
      <c r="CEW100" s="204"/>
      <c r="CEX100" s="204"/>
      <c r="CEY100" s="204"/>
      <c r="CEZ100" s="204"/>
      <c r="CFA100" s="204"/>
      <c r="CFB100" s="204"/>
      <c r="CFC100" s="204"/>
      <c r="CFD100" s="204"/>
      <c r="CFE100" s="204"/>
      <c r="CFF100" s="204"/>
      <c r="CFG100" s="204"/>
      <c r="CFH100" s="204"/>
      <c r="CFI100" s="204"/>
      <c r="CFJ100" s="204"/>
      <c r="CFK100" s="204"/>
      <c r="CFL100" s="204"/>
      <c r="CFM100" s="204"/>
      <c r="CFN100" s="204"/>
      <c r="CFO100" s="204"/>
      <c r="CFP100" s="204"/>
      <c r="CFQ100" s="204"/>
      <c r="CFR100" s="204"/>
      <c r="CFS100" s="204"/>
      <c r="CFT100" s="204"/>
      <c r="CFU100" s="204"/>
      <c r="CFV100" s="204"/>
      <c r="CFW100" s="204"/>
      <c r="CFX100" s="204"/>
      <c r="CFY100" s="204"/>
      <c r="CFZ100" s="204"/>
      <c r="CGA100" s="204"/>
      <c r="CGB100" s="204"/>
      <c r="CGC100" s="204"/>
      <c r="CGD100" s="204"/>
      <c r="CGE100" s="204"/>
      <c r="CGF100" s="204"/>
      <c r="CGG100" s="204"/>
      <c r="CGH100" s="204"/>
      <c r="CGI100" s="204"/>
      <c r="CGJ100" s="204"/>
      <c r="CGK100" s="204"/>
      <c r="CGL100" s="204"/>
      <c r="CGM100" s="204"/>
      <c r="CGN100" s="204"/>
      <c r="CGO100" s="204"/>
      <c r="CGP100" s="204"/>
      <c r="CGQ100" s="204"/>
      <c r="CGR100" s="204"/>
      <c r="CGS100" s="204"/>
      <c r="CGT100" s="204"/>
      <c r="CGU100" s="204"/>
      <c r="CGV100" s="204"/>
      <c r="CGW100" s="204"/>
      <c r="CGX100" s="204"/>
      <c r="CGY100" s="204"/>
      <c r="CGZ100" s="204"/>
      <c r="CHA100" s="204"/>
      <c r="CHB100" s="204"/>
      <c r="CHC100" s="204"/>
      <c r="CHD100" s="204"/>
      <c r="CHE100" s="204"/>
      <c r="CHF100" s="204"/>
      <c r="CHG100" s="204"/>
      <c r="CHH100" s="204"/>
      <c r="CHI100" s="204"/>
      <c r="CHJ100" s="204"/>
      <c r="CHK100" s="204"/>
      <c r="CHL100" s="204"/>
      <c r="CHM100" s="204"/>
      <c r="CHN100" s="204"/>
      <c r="CHO100" s="204"/>
      <c r="CHP100" s="204"/>
      <c r="CHQ100" s="204"/>
      <c r="CHR100" s="204"/>
      <c r="CHS100" s="204"/>
      <c r="CHT100" s="204"/>
      <c r="CHU100" s="204"/>
      <c r="CHV100" s="204"/>
      <c r="CHW100" s="204"/>
      <c r="CHX100" s="204"/>
      <c r="CHY100" s="204"/>
      <c r="CHZ100" s="204"/>
      <c r="CIA100" s="204"/>
      <c r="CIB100" s="204"/>
      <c r="CIC100" s="204"/>
      <c r="CID100" s="204"/>
      <c r="CIE100" s="204"/>
      <c r="CIF100" s="204"/>
      <c r="CIG100" s="204"/>
      <c r="CIH100" s="204"/>
      <c r="CII100" s="204"/>
      <c r="CIJ100" s="204"/>
      <c r="CIK100" s="204"/>
      <c r="CIL100" s="204"/>
      <c r="CIM100" s="204"/>
      <c r="CIN100" s="204"/>
      <c r="CIO100" s="204"/>
      <c r="CIP100" s="204"/>
      <c r="CIQ100" s="204"/>
      <c r="CIR100" s="204"/>
      <c r="CIS100" s="204"/>
      <c r="CIT100" s="204"/>
      <c r="CIU100" s="204"/>
      <c r="CIV100" s="204"/>
      <c r="CIW100" s="204"/>
      <c r="CIX100" s="204"/>
      <c r="CIY100" s="204"/>
      <c r="CIZ100" s="204"/>
      <c r="CJA100" s="204"/>
      <c r="CJB100" s="204"/>
      <c r="CJC100" s="204"/>
      <c r="CJD100" s="204"/>
      <c r="CJE100" s="204"/>
      <c r="CJF100" s="204"/>
      <c r="CJG100" s="204"/>
      <c r="CJH100" s="204"/>
      <c r="CJI100" s="204"/>
      <c r="CJJ100" s="204"/>
      <c r="CJK100" s="204"/>
      <c r="CJL100" s="204"/>
      <c r="CJM100" s="204"/>
      <c r="CJN100" s="204"/>
      <c r="CJO100" s="204"/>
      <c r="CJP100" s="204"/>
      <c r="CJQ100" s="204"/>
      <c r="CJR100" s="204"/>
      <c r="CJS100" s="204"/>
      <c r="CJT100" s="204"/>
      <c r="CJU100" s="204"/>
      <c r="CJV100" s="204"/>
      <c r="CJW100" s="204"/>
      <c r="CJX100" s="204"/>
      <c r="CJY100" s="204"/>
      <c r="CJZ100" s="204"/>
      <c r="CKA100" s="204"/>
      <c r="CKB100" s="204"/>
      <c r="CKC100" s="204"/>
      <c r="CKD100" s="204"/>
      <c r="CKE100" s="204"/>
      <c r="CKF100" s="204"/>
      <c r="CKG100" s="204"/>
      <c r="CKH100" s="204"/>
      <c r="CKI100" s="204"/>
      <c r="CKJ100" s="204"/>
      <c r="CKK100" s="204"/>
      <c r="CKL100" s="204"/>
      <c r="CKM100" s="204"/>
      <c r="CKN100" s="204"/>
      <c r="CKO100" s="204"/>
      <c r="CKP100" s="204"/>
      <c r="CKQ100" s="204"/>
      <c r="CKR100" s="204"/>
      <c r="CKS100" s="204"/>
      <c r="CKT100" s="204"/>
      <c r="CKU100" s="204"/>
      <c r="CKV100" s="204"/>
      <c r="CKW100" s="204"/>
      <c r="CKX100" s="204"/>
      <c r="CKY100" s="204"/>
      <c r="CKZ100" s="204"/>
      <c r="CLA100" s="204"/>
      <c r="CLB100" s="204"/>
      <c r="CLC100" s="204"/>
      <c r="CLD100" s="204"/>
      <c r="CLE100" s="204"/>
      <c r="CLF100" s="204"/>
      <c r="CLG100" s="204"/>
      <c r="CLH100" s="204"/>
      <c r="CLI100" s="204"/>
      <c r="CLJ100" s="204"/>
      <c r="CLK100" s="204"/>
      <c r="CLL100" s="204"/>
      <c r="CLM100" s="204"/>
      <c r="CLN100" s="204"/>
      <c r="CLO100" s="204"/>
      <c r="CLP100" s="204"/>
      <c r="CLQ100" s="204"/>
      <c r="CLR100" s="204"/>
      <c r="CLS100" s="204"/>
      <c r="CLT100" s="204"/>
      <c r="CLU100" s="204"/>
      <c r="CLV100" s="204"/>
      <c r="CLW100" s="204"/>
      <c r="CLX100" s="204"/>
      <c r="CLY100" s="204"/>
      <c r="CLZ100" s="204"/>
      <c r="CMA100" s="204"/>
      <c r="CMB100" s="204"/>
      <c r="CMC100" s="204"/>
      <c r="CMD100" s="204"/>
      <c r="CME100" s="204"/>
      <c r="CMF100" s="204"/>
      <c r="CMG100" s="204"/>
      <c r="CMH100" s="204"/>
      <c r="CMI100" s="204"/>
      <c r="CMJ100" s="204"/>
      <c r="CMK100" s="204"/>
      <c r="CML100" s="204"/>
      <c r="CMM100" s="204"/>
      <c r="CMN100" s="204"/>
      <c r="CMO100" s="204"/>
      <c r="CMP100" s="204"/>
      <c r="CMQ100" s="204"/>
      <c r="CMR100" s="204"/>
      <c r="CMS100" s="204"/>
      <c r="CMT100" s="204"/>
      <c r="CMU100" s="204"/>
      <c r="CMV100" s="204"/>
      <c r="CMW100" s="204"/>
      <c r="CMX100" s="204"/>
      <c r="CMY100" s="204"/>
      <c r="CMZ100" s="204"/>
      <c r="CNA100" s="204"/>
      <c r="CNB100" s="204"/>
      <c r="CNC100" s="204"/>
      <c r="CND100" s="204"/>
      <c r="CNE100" s="204"/>
      <c r="CNF100" s="204"/>
      <c r="CNG100" s="204"/>
      <c r="CNH100" s="204"/>
      <c r="CNI100" s="204"/>
      <c r="CNJ100" s="204"/>
      <c r="CNK100" s="204"/>
      <c r="CNL100" s="204"/>
      <c r="CNM100" s="204"/>
      <c r="CNN100" s="204"/>
      <c r="CNO100" s="204"/>
      <c r="CNP100" s="204"/>
      <c r="CNQ100" s="204"/>
      <c r="CNR100" s="204"/>
      <c r="CNS100" s="204"/>
      <c r="CNT100" s="204"/>
      <c r="CNU100" s="204"/>
      <c r="CNV100" s="204"/>
      <c r="CNW100" s="204"/>
      <c r="CNX100" s="204"/>
      <c r="CNY100" s="204"/>
      <c r="CNZ100" s="204"/>
      <c r="COA100" s="204"/>
      <c r="COB100" s="204"/>
      <c r="COC100" s="204"/>
      <c r="COD100" s="204"/>
      <c r="COE100" s="204"/>
      <c r="COF100" s="204"/>
      <c r="COG100" s="204"/>
      <c r="COH100" s="204"/>
      <c r="COI100" s="204"/>
      <c r="COJ100" s="204"/>
      <c r="COK100" s="204"/>
      <c r="COL100" s="204"/>
      <c r="COM100" s="204"/>
      <c r="CON100" s="204"/>
      <c r="COO100" s="204"/>
      <c r="COP100" s="204"/>
      <c r="COQ100" s="204"/>
      <c r="COR100" s="204"/>
      <c r="COS100" s="204"/>
      <c r="COT100" s="204"/>
      <c r="COU100" s="204"/>
      <c r="COV100" s="204"/>
      <c r="COW100" s="204"/>
      <c r="COX100" s="204"/>
      <c r="COY100" s="204"/>
      <c r="COZ100" s="204"/>
      <c r="CPA100" s="204"/>
      <c r="CPB100" s="204"/>
      <c r="CPC100" s="204"/>
      <c r="CPD100" s="204"/>
      <c r="CPE100" s="204"/>
      <c r="CPF100" s="204"/>
      <c r="CPG100" s="204"/>
      <c r="CPH100" s="204"/>
      <c r="CPI100" s="204"/>
      <c r="CPJ100" s="204"/>
      <c r="CPK100" s="204"/>
      <c r="CPL100" s="204"/>
      <c r="CPM100" s="204"/>
      <c r="CPN100" s="204"/>
      <c r="CPO100" s="204"/>
      <c r="CPP100" s="204"/>
      <c r="CPQ100" s="204"/>
      <c r="CPR100" s="204"/>
      <c r="CPS100" s="204"/>
      <c r="CPT100" s="204"/>
      <c r="CPU100" s="204"/>
      <c r="CPV100" s="204"/>
      <c r="CPW100" s="204"/>
      <c r="CPX100" s="204"/>
      <c r="CPY100" s="204"/>
      <c r="CPZ100" s="204"/>
      <c r="CQA100" s="204"/>
      <c r="CQB100" s="204"/>
      <c r="CQC100" s="204"/>
      <c r="CQD100" s="204"/>
      <c r="CQE100" s="204"/>
      <c r="CQF100" s="204"/>
      <c r="CQG100" s="204"/>
      <c r="CQH100" s="204"/>
      <c r="CQI100" s="204"/>
      <c r="CQJ100" s="204"/>
      <c r="CQK100" s="204"/>
      <c r="CQL100" s="204"/>
      <c r="CQM100" s="204"/>
      <c r="CQN100" s="204"/>
      <c r="CQO100" s="204"/>
      <c r="CQP100" s="204"/>
      <c r="CQQ100" s="204"/>
      <c r="CQR100" s="204"/>
      <c r="CQS100" s="204"/>
      <c r="CQT100" s="204"/>
      <c r="CQU100" s="204"/>
      <c r="CQV100" s="204"/>
      <c r="CQW100" s="204"/>
      <c r="CQX100" s="204"/>
      <c r="CQY100" s="204"/>
      <c r="CQZ100" s="204"/>
      <c r="CRA100" s="204"/>
      <c r="CRB100" s="204"/>
      <c r="CRC100" s="204"/>
      <c r="CRD100" s="204"/>
      <c r="CRE100" s="204"/>
      <c r="CRF100" s="204"/>
      <c r="CRG100" s="204"/>
      <c r="CRH100" s="204"/>
      <c r="CRI100" s="204"/>
      <c r="CRJ100" s="204"/>
      <c r="CRK100" s="204"/>
      <c r="CRL100" s="204"/>
      <c r="CRM100" s="204"/>
      <c r="CRN100" s="204"/>
      <c r="CRO100" s="204"/>
      <c r="CRP100" s="204"/>
      <c r="CRQ100" s="204"/>
      <c r="CRR100" s="204"/>
      <c r="CRS100" s="204"/>
      <c r="CRT100" s="204"/>
      <c r="CRU100" s="204"/>
      <c r="CRV100" s="204"/>
      <c r="CRW100" s="204"/>
      <c r="CRX100" s="204"/>
      <c r="CRY100" s="204"/>
      <c r="CRZ100" s="204"/>
      <c r="CSA100" s="204"/>
      <c r="CSB100" s="204"/>
      <c r="CSC100" s="204"/>
      <c r="CSD100" s="204"/>
      <c r="CSE100" s="204"/>
      <c r="CSF100" s="204"/>
      <c r="CSG100" s="204"/>
      <c r="CSH100" s="204"/>
      <c r="CSI100" s="204"/>
      <c r="CSJ100" s="204"/>
      <c r="CSK100" s="204"/>
      <c r="CSL100" s="204"/>
      <c r="CSM100" s="204"/>
      <c r="CSN100" s="204"/>
      <c r="CSO100" s="204"/>
      <c r="CSP100" s="204"/>
      <c r="CSQ100" s="204"/>
      <c r="CSR100" s="204"/>
      <c r="CSS100" s="204"/>
      <c r="CST100" s="204"/>
      <c r="CSU100" s="204"/>
      <c r="CSV100" s="204"/>
      <c r="CSW100" s="204"/>
      <c r="CSX100" s="204"/>
      <c r="CSY100" s="204"/>
      <c r="CSZ100" s="204"/>
      <c r="CTA100" s="204"/>
      <c r="CTB100" s="204"/>
      <c r="CTC100" s="204"/>
      <c r="CTD100" s="204"/>
      <c r="CTE100" s="204"/>
      <c r="CTF100" s="204"/>
      <c r="CTG100" s="204"/>
      <c r="CTH100" s="204"/>
      <c r="CTI100" s="204"/>
      <c r="CTJ100" s="204"/>
      <c r="CTK100" s="204"/>
      <c r="CTL100" s="204"/>
      <c r="CTM100" s="204"/>
      <c r="CTN100" s="204"/>
      <c r="CTO100" s="204"/>
      <c r="CTP100" s="204"/>
      <c r="CTQ100" s="204"/>
      <c r="CTR100" s="204"/>
      <c r="CTS100" s="204"/>
      <c r="CTT100" s="204"/>
      <c r="CTU100" s="204"/>
      <c r="CTV100" s="204"/>
      <c r="CTW100" s="204"/>
      <c r="CTX100" s="204"/>
      <c r="CTY100" s="204"/>
      <c r="CTZ100" s="204"/>
      <c r="CUA100" s="204"/>
      <c r="CUB100" s="204"/>
      <c r="CUC100" s="204"/>
      <c r="CUD100" s="204"/>
      <c r="CUE100" s="204"/>
      <c r="CUF100" s="204"/>
      <c r="CUG100" s="204"/>
      <c r="CUH100" s="204"/>
      <c r="CUI100" s="204"/>
      <c r="CUJ100" s="204"/>
      <c r="CUK100" s="204"/>
      <c r="CUL100" s="204"/>
      <c r="CUM100" s="204"/>
      <c r="CUN100" s="204"/>
      <c r="CUO100" s="204"/>
      <c r="CUP100" s="204"/>
      <c r="CUQ100" s="204"/>
      <c r="CUR100" s="204"/>
      <c r="CUS100" s="204"/>
      <c r="CUT100" s="204"/>
      <c r="CUU100" s="204"/>
      <c r="CUV100" s="204"/>
      <c r="CUW100" s="204"/>
      <c r="CUX100" s="204"/>
      <c r="CUY100" s="204"/>
      <c r="CUZ100" s="204"/>
      <c r="CVA100" s="204"/>
      <c r="CVB100" s="204"/>
      <c r="CVC100" s="204"/>
      <c r="CVD100" s="204"/>
      <c r="CVE100" s="204"/>
      <c r="CVF100" s="204"/>
      <c r="CVG100" s="204"/>
      <c r="CVH100" s="204"/>
      <c r="CVI100" s="204"/>
      <c r="CVJ100" s="204"/>
      <c r="CVK100" s="204"/>
      <c r="CVL100" s="204"/>
      <c r="CVM100" s="204"/>
      <c r="CVN100" s="204"/>
      <c r="CVO100" s="204"/>
      <c r="CVP100" s="204"/>
      <c r="CVQ100" s="204"/>
      <c r="CVR100" s="204"/>
      <c r="CVS100" s="204"/>
      <c r="CVT100" s="204"/>
      <c r="CVU100" s="204"/>
      <c r="CVV100" s="204"/>
      <c r="CVW100" s="204"/>
      <c r="CVX100" s="204"/>
      <c r="CVY100" s="204"/>
      <c r="CVZ100" s="204"/>
      <c r="CWA100" s="204"/>
      <c r="CWB100" s="204"/>
      <c r="CWC100" s="204"/>
      <c r="CWD100" s="204"/>
      <c r="CWE100" s="204"/>
      <c r="CWF100" s="204"/>
      <c r="CWG100" s="204"/>
      <c r="CWH100" s="204"/>
      <c r="CWI100" s="204"/>
      <c r="CWJ100" s="204"/>
      <c r="CWK100" s="204"/>
      <c r="CWL100" s="204"/>
      <c r="CWM100" s="204"/>
      <c r="CWN100" s="204"/>
      <c r="CWO100" s="204"/>
      <c r="CWP100" s="204"/>
      <c r="CWQ100" s="204"/>
      <c r="CWR100" s="204"/>
      <c r="CWS100" s="204"/>
      <c r="CWT100" s="204"/>
      <c r="CWU100" s="204"/>
      <c r="CWV100" s="204"/>
      <c r="CWW100" s="204"/>
      <c r="CWX100" s="204"/>
      <c r="CWY100" s="204"/>
      <c r="CWZ100" s="204"/>
      <c r="CXA100" s="204"/>
      <c r="CXB100" s="204"/>
      <c r="CXC100" s="204"/>
      <c r="CXD100" s="204"/>
      <c r="CXE100" s="204"/>
      <c r="CXF100" s="204"/>
      <c r="CXG100" s="204"/>
      <c r="CXH100" s="204"/>
      <c r="CXI100" s="204"/>
      <c r="CXJ100" s="204"/>
      <c r="CXK100" s="204"/>
      <c r="CXL100" s="204"/>
      <c r="CXM100" s="204"/>
      <c r="CXN100" s="204"/>
      <c r="CXO100" s="204"/>
      <c r="CXP100" s="204"/>
      <c r="CXQ100" s="204"/>
      <c r="CXR100" s="204"/>
      <c r="CXS100" s="204"/>
      <c r="CXT100" s="204"/>
      <c r="CXU100" s="204"/>
      <c r="CXV100" s="204"/>
      <c r="CXW100" s="204"/>
      <c r="CXX100" s="204"/>
      <c r="CXY100" s="204"/>
      <c r="CXZ100" s="204"/>
      <c r="CYA100" s="204"/>
      <c r="CYB100" s="204"/>
      <c r="CYC100" s="204"/>
      <c r="CYD100" s="204"/>
      <c r="CYE100" s="204"/>
      <c r="CYF100" s="204"/>
      <c r="CYG100" s="204"/>
      <c r="CYH100" s="204"/>
      <c r="CYI100" s="204"/>
      <c r="CYJ100" s="204"/>
      <c r="CYK100" s="204"/>
      <c r="CYL100" s="204"/>
      <c r="CYM100" s="204"/>
      <c r="CYN100" s="204"/>
      <c r="CYO100" s="204"/>
      <c r="CYP100" s="204"/>
      <c r="CYQ100" s="204"/>
      <c r="CYR100" s="204"/>
      <c r="CYS100" s="204"/>
      <c r="CYT100" s="204"/>
      <c r="CYU100" s="204"/>
      <c r="CYV100" s="204"/>
      <c r="CYW100" s="204"/>
      <c r="CYX100" s="204"/>
      <c r="CYY100" s="204"/>
      <c r="CYZ100" s="204"/>
      <c r="CZA100" s="204"/>
      <c r="CZB100" s="204"/>
      <c r="CZC100" s="204"/>
      <c r="CZD100" s="204"/>
      <c r="CZE100" s="204"/>
      <c r="CZF100" s="204"/>
      <c r="CZG100" s="204"/>
      <c r="CZH100" s="204"/>
      <c r="CZI100" s="204"/>
      <c r="CZJ100" s="204"/>
      <c r="CZK100" s="204"/>
      <c r="CZL100" s="204"/>
      <c r="CZM100" s="204"/>
      <c r="CZN100" s="204"/>
      <c r="CZO100" s="204"/>
      <c r="CZP100" s="204"/>
      <c r="CZQ100" s="204"/>
      <c r="CZR100" s="204"/>
      <c r="CZS100" s="204"/>
      <c r="CZT100" s="204"/>
      <c r="CZU100" s="204"/>
      <c r="CZV100" s="204"/>
      <c r="CZW100" s="204"/>
      <c r="CZX100" s="204"/>
      <c r="CZY100" s="204"/>
      <c r="CZZ100" s="204"/>
      <c r="DAA100" s="204"/>
      <c r="DAB100" s="204"/>
      <c r="DAC100" s="204"/>
      <c r="DAD100" s="204"/>
      <c r="DAE100" s="204"/>
      <c r="DAF100" s="204"/>
      <c r="DAG100" s="204"/>
      <c r="DAH100" s="204"/>
      <c r="DAI100" s="204"/>
      <c r="DAJ100" s="204"/>
      <c r="DAK100" s="204"/>
      <c r="DAL100" s="204"/>
      <c r="DAM100" s="204"/>
      <c r="DAN100" s="204"/>
      <c r="DAO100" s="204"/>
      <c r="DAP100" s="204"/>
      <c r="DAQ100" s="204"/>
      <c r="DAR100" s="204"/>
      <c r="DAS100" s="204"/>
      <c r="DAT100" s="204"/>
      <c r="DAU100" s="204"/>
      <c r="DAV100" s="204"/>
      <c r="DAW100" s="204"/>
      <c r="DAX100" s="204"/>
      <c r="DAY100" s="204"/>
      <c r="DAZ100" s="204"/>
      <c r="DBA100" s="204"/>
      <c r="DBB100" s="204"/>
      <c r="DBC100" s="204"/>
      <c r="DBD100" s="204"/>
      <c r="DBE100" s="204"/>
      <c r="DBF100" s="204"/>
      <c r="DBG100" s="204"/>
      <c r="DBH100" s="204"/>
      <c r="DBI100" s="204"/>
      <c r="DBJ100" s="204"/>
      <c r="DBK100" s="204"/>
      <c r="DBL100" s="204"/>
      <c r="DBM100" s="204"/>
      <c r="DBN100" s="204"/>
      <c r="DBO100" s="204"/>
      <c r="DBP100" s="204"/>
      <c r="DBQ100" s="204"/>
      <c r="DBR100" s="204"/>
      <c r="DBS100" s="204"/>
      <c r="DBT100" s="204"/>
      <c r="DBU100" s="204"/>
      <c r="DBV100" s="204"/>
      <c r="DBW100" s="204"/>
      <c r="DBX100" s="204"/>
      <c r="DBY100" s="204"/>
      <c r="DBZ100" s="204"/>
      <c r="DCA100" s="204"/>
      <c r="DCB100" s="204"/>
      <c r="DCC100" s="204"/>
      <c r="DCD100" s="204"/>
      <c r="DCE100" s="204"/>
      <c r="DCF100" s="204"/>
      <c r="DCG100" s="204"/>
      <c r="DCH100" s="204"/>
      <c r="DCI100" s="204"/>
      <c r="DCJ100" s="204"/>
      <c r="DCK100" s="204"/>
      <c r="DCL100" s="204"/>
      <c r="DCM100" s="204"/>
      <c r="DCN100" s="204"/>
      <c r="DCO100" s="204"/>
      <c r="DCP100" s="204"/>
      <c r="DCQ100" s="204"/>
      <c r="DCR100" s="204"/>
      <c r="DCS100" s="204"/>
      <c r="DCT100" s="204"/>
      <c r="DCU100" s="204"/>
      <c r="DCV100" s="204"/>
      <c r="DCW100" s="204"/>
      <c r="DCX100" s="204"/>
      <c r="DCY100" s="204"/>
      <c r="DCZ100" s="204"/>
      <c r="DDA100" s="204"/>
      <c r="DDB100" s="204"/>
      <c r="DDC100" s="204"/>
      <c r="DDD100" s="204"/>
      <c r="DDE100" s="204"/>
      <c r="DDF100" s="204"/>
      <c r="DDG100" s="204"/>
      <c r="DDH100" s="204"/>
      <c r="DDI100" s="204"/>
      <c r="DDJ100" s="204"/>
      <c r="DDK100" s="204"/>
      <c r="DDL100" s="204"/>
      <c r="DDM100" s="204"/>
      <c r="DDN100" s="204"/>
      <c r="DDO100" s="204"/>
      <c r="DDP100" s="204"/>
      <c r="DDQ100" s="204"/>
      <c r="DDR100" s="204"/>
      <c r="DDS100" s="204"/>
      <c r="DDT100" s="204"/>
      <c r="DDU100" s="204"/>
      <c r="DDV100" s="204"/>
      <c r="DDW100" s="204"/>
      <c r="DDX100" s="204"/>
      <c r="DDY100" s="204"/>
      <c r="DDZ100" s="204"/>
      <c r="DEA100" s="204"/>
      <c r="DEB100" s="204"/>
      <c r="DEC100" s="204"/>
      <c r="DED100" s="204"/>
      <c r="DEE100" s="204"/>
      <c r="DEF100" s="204"/>
      <c r="DEG100" s="204"/>
      <c r="DEH100" s="204"/>
      <c r="DEI100" s="204"/>
      <c r="DEJ100" s="204"/>
      <c r="DEK100" s="204"/>
      <c r="DEL100" s="204"/>
      <c r="DEM100" s="204"/>
      <c r="DEN100" s="204"/>
      <c r="DEO100" s="204"/>
      <c r="DEP100" s="204"/>
      <c r="DEQ100" s="204"/>
      <c r="DER100" s="204"/>
      <c r="DES100" s="204"/>
      <c r="DET100" s="204"/>
      <c r="DEU100" s="204"/>
      <c r="DEV100" s="204"/>
      <c r="DEW100" s="204"/>
      <c r="DEX100" s="204"/>
      <c r="DEY100" s="204"/>
      <c r="DEZ100" s="204"/>
      <c r="DFA100" s="204"/>
      <c r="DFB100" s="204"/>
      <c r="DFC100" s="204"/>
      <c r="DFD100" s="204"/>
      <c r="DFE100" s="204"/>
      <c r="DFF100" s="204"/>
      <c r="DFG100" s="204"/>
      <c r="DFH100" s="204"/>
      <c r="DFI100" s="204"/>
      <c r="DFJ100" s="204"/>
      <c r="DFK100" s="204"/>
      <c r="DFL100" s="204"/>
      <c r="DFM100" s="204"/>
      <c r="DFN100" s="204"/>
      <c r="DFO100" s="204"/>
      <c r="DFP100" s="204"/>
      <c r="DFQ100" s="204"/>
      <c r="DFR100" s="204"/>
      <c r="DFS100" s="204"/>
      <c r="DFT100" s="204"/>
      <c r="DFU100" s="204"/>
      <c r="DFV100" s="204"/>
      <c r="DFW100" s="204"/>
      <c r="DFX100" s="204"/>
      <c r="DFY100" s="204"/>
      <c r="DFZ100" s="204"/>
      <c r="DGA100" s="204"/>
      <c r="DGB100" s="204"/>
      <c r="DGC100" s="204"/>
      <c r="DGD100" s="204"/>
      <c r="DGE100" s="204"/>
      <c r="DGF100" s="204"/>
      <c r="DGG100" s="204"/>
      <c r="DGH100" s="204"/>
      <c r="DGI100" s="204"/>
      <c r="DGJ100" s="204"/>
      <c r="DGK100" s="204"/>
      <c r="DGL100" s="204"/>
      <c r="DGM100" s="204"/>
      <c r="DGN100" s="204"/>
      <c r="DGO100" s="204"/>
      <c r="DGP100" s="204"/>
      <c r="DGQ100" s="204"/>
      <c r="DGR100" s="204"/>
      <c r="DGS100" s="204"/>
      <c r="DGT100" s="204"/>
      <c r="DGU100" s="204"/>
      <c r="DGV100" s="204"/>
      <c r="DGW100" s="204"/>
      <c r="DGX100" s="204"/>
      <c r="DGY100" s="204"/>
      <c r="DGZ100" s="204"/>
      <c r="DHA100" s="204"/>
      <c r="DHB100" s="204"/>
      <c r="DHC100" s="204"/>
      <c r="DHD100" s="204"/>
      <c r="DHE100" s="204"/>
      <c r="DHF100" s="204"/>
      <c r="DHG100" s="204"/>
      <c r="DHH100" s="204"/>
      <c r="DHI100" s="204"/>
      <c r="DHJ100" s="204"/>
      <c r="DHK100" s="204"/>
      <c r="DHL100" s="204"/>
      <c r="DHM100" s="204"/>
      <c r="DHN100" s="204"/>
      <c r="DHO100" s="204"/>
      <c r="DHP100" s="204"/>
      <c r="DHQ100" s="204"/>
      <c r="DHR100" s="204"/>
      <c r="DHS100" s="204"/>
      <c r="DHT100" s="204"/>
      <c r="DHU100" s="204"/>
      <c r="DHV100" s="204"/>
      <c r="DHW100" s="204"/>
      <c r="DHX100" s="204"/>
      <c r="DHY100" s="204"/>
      <c r="DHZ100" s="204"/>
      <c r="DIA100" s="204"/>
      <c r="DIB100" s="204"/>
      <c r="DIC100" s="204"/>
      <c r="DID100" s="204"/>
      <c r="DIE100" s="204"/>
      <c r="DIF100" s="204"/>
      <c r="DIG100" s="204"/>
      <c r="DIH100" s="204"/>
      <c r="DII100" s="204"/>
      <c r="DIJ100" s="204"/>
      <c r="DIK100" s="204"/>
      <c r="DIL100" s="204"/>
      <c r="DIM100" s="204"/>
      <c r="DIN100" s="204"/>
      <c r="DIO100" s="204"/>
      <c r="DIP100" s="204"/>
      <c r="DIQ100" s="204"/>
      <c r="DIR100" s="204"/>
      <c r="DIS100" s="204"/>
      <c r="DIT100" s="204"/>
      <c r="DIU100" s="204"/>
      <c r="DIV100" s="204"/>
      <c r="DIW100" s="204"/>
      <c r="DIX100" s="204"/>
      <c r="DIY100" s="204"/>
      <c r="DIZ100" s="204"/>
      <c r="DJA100" s="204"/>
      <c r="DJB100" s="204"/>
      <c r="DJC100" s="204"/>
      <c r="DJD100" s="204"/>
      <c r="DJE100" s="204"/>
      <c r="DJF100" s="204"/>
      <c r="DJG100" s="204"/>
      <c r="DJH100" s="204"/>
      <c r="DJI100" s="204"/>
      <c r="DJJ100" s="204"/>
      <c r="DJK100" s="204"/>
      <c r="DJL100" s="204"/>
      <c r="DJM100" s="204"/>
      <c r="DJN100" s="204"/>
      <c r="DJO100" s="204"/>
      <c r="DJP100" s="204"/>
      <c r="DJQ100" s="204"/>
      <c r="DJR100" s="204"/>
      <c r="DJS100" s="204"/>
      <c r="DJT100" s="204"/>
      <c r="DJU100" s="204"/>
      <c r="DJV100" s="204"/>
      <c r="DJW100" s="204"/>
      <c r="DJX100" s="204"/>
      <c r="DJY100" s="204"/>
      <c r="DJZ100" s="204"/>
      <c r="DKA100" s="204"/>
      <c r="DKB100" s="204"/>
      <c r="DKC100" s="204"/>
      <c r="DKD100" s="204"/>
      <c r="DKE100" s="204"/>
      <c r="DKF100" s="204"/>
      <c r="DKG100" s="204"/>
      <c r="DKH100" s="204"/>
      <c r="DKI100" s="204"/>
      <c r="DKJ100" s="204"/>
      <c r="DKK100" s="204"/>
      <c r="DKL100" s="204"/>
      <c r="DKM100" s="204"/>
      <c r="DKN100" s="204"/>
      <c r="DKO100" s="204"/>
      <c r="DKP100" s="204"/>
      <c r="DKQ100" s="204"/>
      <c r="DKR100" s="204"/>
      <c r="DKS100" s="204"/>
      <c r="DKT100" s="204"/>
      <c r="DKU100" s="204"/>
      <c r="DKV100" s="204"/>
      <c r="DKW100" s="204"/>
      <c r="DKX100" s="204"/>
      <c r="DKY100" s="204"/>
      <c r="DKZ100" s="204"/>
      <c r="DLA100" s="204"/>
      <c r="DLB100" s="204"/>
      <c r="DLC100" s="204"/>
      <c r="DLD100" s="204"/>
      <c r="DLE100" s="204"/>
      <c r="DLF100" s="204"/>
      <c r="DLG100" s="204"/>
      <c r="DLH100" s="204"/>
      <c r="DLI100" s="204"/>
      <c r="DLJ100" s="204"/>
      <c r="DLK100" s="204"/>
      <c r="DLL100" s="204"/>
      <c r="DLM100" s="204"/>
      <c r="DLN100" s="204"/>
      <c r="DLO100" s="204"/>
      <c r="DLP100" s="204"/>
      <c r="DLQ100" s="204"/>
      <c r="DLR100" s="204"/>
      <c r="DLS100" s="204"/>
      <c r="DLT100" s="204"/>
      <c r="DLU100" s="204"/>
      <c r="DLV100" s="204"/>
      <c r="DLW100" s="204"/>
      <c r="DLX100" s="204"/>
      <c r="DLY100" s="204"/>
      <c r="DLZ100" s="204"/>
      <c r="DMA100" s="204"/>
      <c r="DMB100" s="204"/>
      <c r="DMC100" s="204"/>
      <c r="DMD100" s="204"/>
      <c r="DME100" s="204"/>
      <c r="DMF100" s="204"/>
      <c r="DMG100" s="204"/>
      <c r="DMH100" s="204"/>
      <c r="DMI100" s="204"/>
      <c r="DMJ100" s="204"/>
      <c r="DMK100" s="204"/>
      <c r="DML100" s="204"/>
      <c r="DMM100" s="204"/>
      <c r="DMN100" s="204"/>
      <c r="DMO100" s="204"/>
      <c r="DMP100" s="204"/>
      <c r="DMQ100" s="204"/>
      <c r="DMR100" s="204"/>
      <c r="DMS100" s="204"/>
      <c r="DMT100" s="204"/>
      <c r="DMU100" s="204"/>
      <c r="DMV100" s="204"/>
      <c r="DMW100" s="204"/>
      <c r="DMX100" s="204"/>
      <c r="DMY100" s="204"/>
      <c r="DMZ100" s="204"/>
      <c r="DNA100" s="204"/>
      <c r="DNB100" s="204"/>
      <c r="DNC100" s="204"/>
      <c r="DND100" s="204"/>
      <c r="DNE100" s="204"/>
      <c r="DNF100" s="204"/>
      <c r="DNG100" s="204"/>
      <c r="DNH100" s="204"/>
      <c r="DNI100" s="204"/>
      <c r="DNJ100" s="204"/>
      <c r="DNK100" s="204"/>
      <c r="DNL100" s="204"/>
      <c r="DNM100" s="204"/>
      <c r="DNN100" s="204"/>
      <c r="DNO100" s="204"/>
      <c r="DNP100" s="204"/>
      <c r="DNQ100" s="204"/>
      <c r="DNR100" s="204"/>
      <c r="DNS100" s="204"/>
      <c r="DNT100" s="204"/>
      <c r="DNU100" s="204"/>
      <c r="DNV100" s="204"/>
      <c r="DNW100" s="204"/>
      <c r="DNX100" s="204"/>
      <c r="DNY100" s="204"/>
      <c r="DNZ100" s="204"/>
      <c r="DOA100" s="204"/>
      <c r="DOB100" s="204"/>
      <c r="DOC100" s="204"/>
      <c r="DOD100" s="204"/>
      <c r="DOE100" s="204"/>
      <c r="DOF100" s="204"/>
      <c r="DOG100" s="204"/>
      <c r="DOH100" s="204"/>
      <c r="DOI100" s="204"/>
      <c r="DOJ100" s="204"/>
      <c r="DOK100" s="204"/>
      <c r="DOL100" s="204"/>
      <c r="DOM100" s="204"/>
      <c r="DON100" s="204"/>
      <c r="DOO100" s="204"/>
      <c r="DOP100" s="204"/>
      <c r="DOQ100" s="204"/>
      <c r="DOR100" s="204"/>
      <c r="DOS100" s="204"/>
      <c r="DOT100" s="204"/>
      <c r="DOU100" s="204"/>
      <c r="DOV100" s="204"/>
      <c r="DOW100" s="204"/>
      <c r="DOX100" s="204"/>
      <c r="DOY100" s="204"/>
      <c r="DOZ100" s="204"/>
      <c r="DPA100" s="204"/>
      <c r="DPB100" s="204"/>
      <c r="DPC100" s="204"/>
      <c r="DPD100" s="204"/>
      <c r="DPE100" s="204"/>
      <c r="DPF100" s="204"/>
      <c r="DPG100" s="204"/>
      <c r="DPH100" s="204"/>
      <c r="DPI100" s="204"/>
      <c r="DPJ100" s="204"/>
      <c r="DPK100" s="204"/>
      <c r="DPL100" s="204"/>
      <c r="DPM100" s="204"/>
      <c r="DPN100" s="204"/>
      <c r="DPO100" s="204"/>
      <c r="DPP100" s="204"/>
      <c r="DPQ100" s="204"/>
      <c r="DPR100" s="204"/>
      <c r="DPS100" s="204"/>
      <c r="DPT100" s="204"/>
      <c r="DPU100" s="204"/>
      <c r="DPV100" s="204"/>
      <c r="DPW100" s="204"/>
      <c r="DPX100" s="204"/>
      <c r="DPY100" s="204"/>
      <c r="DPZ100" s="204"/>
      <c r="DQA100" s="204"/>
      <c r="DQB100" s="204"/>
      <c r="DQC100" s="204"/>
      <c r="DQD100" s="204"/>
      <c r="DQE100" s="204"/>
      <c r="DQF100" s="204"/>
      <c r="DQG100" s="204"/>
      <c r="DQH100" s="204"/>
      <c r="DQI100" s="204"/>
      <c r="DQJ100" s="204"/>
      <c r="DQK100" s="204"/>
      <c r="DQL100" s="204"/>
      <c r="DQM100" s="204"/>
      <c r="DQN100" s="204"/>
      <c r="DQO100" s="204"/>
      <c r="DQP100" s="204"/>
      <c r="DQQ100" s="204"/>
      <c r="DQR100" s="204"/>
      <c r="DQS100" s="204"/>
      <c r="DQT100" s="204"/>
      <c r="DQU100" s="204"/>
      <c r="DQV100" s="204"/>
      <c r="DQW100" s="204"/>
      <c r="DQX100" s="204"/>
      <c r="DQY100" s="204"/>
      <c r="DQZ100" s="204"/>
      <c r="DRA100" s="204"/>
      <c r="DRB100" s="204"/>
      <c r="DRC100" s="204"/>
      <c r="DRD100" s="204"/>
      <c r="DRE100" s="204"/>
      <c r="DRF100" s="204"/>
      <c r="DRG100" s="204"/>
      <c r="DRH100" s="204"/>
      <c r="DRI100" s="204"/>
      <c r="DRJ100" s="204"/>
      <c r="DRK100" s="204"/>
      <c r="DRL100" s="204"/>
      <c r="DRM100" s="204"/>
      <c r="DRN100" s="204"/>
      <c r="DRO100" s="204"/>
      <c r="DRP100" s="204"/>
      <c r="DRQ100" s="204"/>
      <c r="DRR100" s="204"/>
      <c r="DRS100" s="204"/>
      <c r="DRT100" s="204"/>
      <c r="DRU100" s="204"/>
      <c r="DRV100" s="204"/>
      <c r="DRW100" s="204"/>
      <c r="DRX100" s="204"/>
      <c r="DRY100" s="204"/>
      <c r="DRZ100" s="204"/>
      <c r="DSA100" s="204"/>
      <c r="DSB100" s="204"/>
      <c r="DSC100" s="204"/>
      <c r="DSD100" s="204"/>
      <c r="DSE100" s="204"/>
      <c r="DSF100" s="204"/>
      <c r="DSG100" s="204"/>
      <c r="DSH100" s="204"/>
      <c r="DSI100" s="204"/>
      <c r="DSJ100" s="204"/>
      <c r="DSK100" s="204"/>
      <c r="DSL100" s="204"/>
      <c r="DSM100" s="204"/>
      <c r="DSN100" s="204"/>
      <c r="DSO100" s="204"/>
      <c r="DSP100" s="204"/>
      <c r="DSQ100" s="204"/>
      <c r="DSR100" s="204"/>
      <c r="DSS100" s="204"/>
      <c r="DST100" s="204"/>
      <c r="DSU100" s="204"/>
      <c r="DSV100" s="204"/>
      <c r="DSW100" s="204"/>
      <c r="DSX100" s="204"/>
      <c r="DSY100" s="204"/>
      <c r="DSZ100" s="204"/>
      <c r="DTA100" s="204"/>
      <c r="DTB100" s="204"/>
      <c r="DTC100" s="204"/>
      <c r="DTD100" s="204"/>
      <c r="DTE100" s="204"/>
      <c r="DTF100" s="204"/>
      <c r="DTG100" s="204"/>
      <c r="DTH100" s="204"/>
      <c r="DTI100" s="204"/>
      <c r="DTJ100" s="204"/>
      <c r="DTK100" s="204"/>
      <c r="DTL100" s="204"/>
      <c r="DTM100" s="204"/>
      <c r="DTN100" s="204"/>
      <c r="DTO100" s="204"/>
      <c r="DTP100" s="204"/>
      <c r="DTQ100" s="204"/>
      <c r="DTR100" s="204"/>
      <c r="DTS100" s="204"/>
      <c r="DTT100" s="204"/>
      <c r="DTU100" s="204"/>
      <c r="DTV100" s="204"/>
      <c r="DTW100" s="204"/>
      <c r="DTX100" s="204"/>
      <c r="DTY100" s="204"/>
      <c r="DTZ100" s="204"/>
      <c r="DUA100" s="204"/>
      <c r="DUB100" s="204"/>
      <c r="DUC100" s="204"/>
      <c r="DUD100" s="204"/>
      <c r="DUE100" s="204"/>
      <c r="DUF100" s="204"/>
      <c r="DUG100" s="204"/>
      <c r="DUH100" s="204"/>
      <c r="DUI100" s="204"/>
      <c r="DUJ100" s="204"/>
      <c r="DUK100" s="204"/>
      <c r="DUL100" s="204"/>
      <c r="DUM100" s="204"/>
      <c r="DUN100" s="204"/>
      <c r="DUO100" s="204"/>
      <c r="DUP100" s="204"/>
      <c r="DUQ100" s="204"/>
      <c r="DUR100" s="204"/>
      <c r="DUS100" s="204"/>
      <c r="DUT100" s="204"/>
      <c r="DUU100" s="204"/>
      <c r="DUV100" s="204"/>
      <c r="DUW100" s="204"/>
      <c r="DUX100" s="204"/>
      <c r="DUY100" s="204"/>
      <c r="DUZ100" s="204"/>
      <c r="DVA100" s="204"/>
      <c r="DVB100" s="204"/>
      <c r="DVC100" s="204"/>
      <c r="DVD100" s="204"/>
      <c r="DVE100" s="204"/>
      <c r="DVF100" s="204"/>
      <c r="DVG100" s="204"/>
      <c r="DVH100" s="204"/>
      <c r="DVI100" s="204"/>
      <c r="DVJ100" s="204"/>
      <c r="DVK100" s="204"/>
      <c r="DVL100" s="204"/>
      <c r="DVM100" s="204"/>
      <c r="DVN100" s="204"/>
      <c r="DVO100" s="204"/>
      <c r="DVP100" s="204"/>
      <c r="DVQ100" s="204"/>
      <c r="DVR100" s="204"/>
      <c r="DVS100" s="204"/>
      <c r="DVT100" s="204"/>
      <c r="DVU100" s="204"/>
      <c r="DVV100" s="204"/>
      <c r="DVW100" s="204"/>
      <c r="DVX100" s="204"/>
      <c r="DVY100" s="204"/>
      <c r="DVZ100" s="204"/>
      <c r="DWA100" s="204"/>
      <c r="DWB100" s="204"/>
      <c r="DWC100" s="204"/>
      <c r="DWD100" s="204"/>
      <c r="DWE100" s="204"/>
      <c r="DWF100" s="204"/>
      <c r="DWG100" s="204"/>
      <c r="DWH100" s="204"/>
      <c r="DWI100" s="204"/>
      <c r="DWJ100" s="204"/>
      <c r="DWK100" s="204"/>
      <c r="DWL100" s="204"/>
      <c r="DWM100" s="204"/>
      <c r="DWN100" s="204"/>
      <c r="DWO100" s="204"/>
      <c r="DWP100" s="204"/>
      <c r="DWQ100" s="204"/>
      <c r="DWR100" s="204"/>
      <c r="DWS100" s="204"/>
      <c r="DWT100" s="204"/>
      <c r="DWU100" s="204"/>
      <c r="DWV100" s="204"/>
      <c r="DWW100" s="204"/>
      <c r="DWX100" s="204"/>
      <c r="DWY100" s="204"/>
      <c r="DWZ100" s="204"/>
      <c r="DXA100" s="204"/>
      <c r="DXB100" s="204"/>
      <c r="DXC100" s="204"/>
      <c r="DXD100" s="204"/>
      <c r="DXE100" s="204"/>
      <c r="DXF100" s="204"/>
      <c r="DXG100" s="204"/>
      <c r="DXH100" s="204"/>
      <c r="DXI100" s="204"/>
      <c r="DXJ100" s="204"/>
      <c r="DXK100" s="204"/>
      <c r="DXL100" s="204"/>
      <c r="DXM100" s="204"/>
      <c r="DXN100" s="204"/>
      <c r="DXO100" s="204"/>
      <c r="DXP100" s="204"/>
      <c r="DXQ100" s="204"/>
      <c r="DXR100" s="204"/>
      <c r="DXS100" s="204"/>
      <c r="DXT100" s="204"/>
      <c r="DXU100" s="204"/>
      <c r="DXV100" s="204"/>
      <c r="DXW100" s="204"/>
      <c r="DXX100" s="204"/>
      <c r="DXY100" s="204"/>
      <c r="DXZ100" s="204"/>
      <c r="DYA100" s="204"/>
      <c r="DYB100" s="204"/>
      <c r="DYC100" s="204"/>
      <c r="DYD100" s="204"/>
      <c r="DYE100" s="204"/>
      <c r="DYF100" s="204"/>
      <c r="DYG100" s="204"/>
      <c r="DYH100" s="204"/>
      <c r="DYI100" s="204"/>
      <c r="DYJ100" s="204"/>
      <c r="DYK100" s="204"/>
      <c r="DYL100" s="204"/>
      <c r="DYM100" s="204"/>
      <c r="DYN100" s="204"/>
      <c r="DYO100" s="204"/>
      <c r="DYP100" s="204"/>
      <c r="DYQ100" s="204"/>
      <c r="DYR100" s="204"/>
      <c r="DYS100" s="204"/>
      <c r="DYT100" s="204"/>
      <c r="DYU100" s="204"/>
      <c r="DYV100" s="204"/>
      <c r="DYW100" s="204"/>
      <c r="DYX100" s="204"/>
      <c r="DYY100" s="204"/>
      <c r="DYZ100" s="204"/>
      <c r="DZA100" s="204"/>
      <c r="DZB100" s="204"/>
      <c r="DZC100" s="204"/>
      <c r="DZD100" s="204"/>
      <c r="DZE100" s="204"/>
      <c r="DZF100" s="204"/>
      <c r="DZG100" s="204"/>
      <c r="DZH100" s="204"/>
      <c r="DZI100" s="204"/>
      <c r="DZJ100" s="204"/>
      <c r="DZK100" s="204"/>
      <c r="DZL100" s="204"/>
      <c r="DZM100" s="204"/>
      <c r="DZN100" s="204"/>
      <c r="DZO100" s="204"/>
      <c r="DZP100" s="204"/>
      <c r="DZQ100" s="204"/>
      <c r="DZR100" s="204"/>
      <c r="DZS100" s="204"/>
      <c r="DZT100" s="204"/>
      <c r="DZU100" s="204"/>
      <c r="DZV100" s="204"/>
      <c r="DZW100" s="204"/>
      <c r="DZX100" s="204"/>
      <c r="DZY100" s="204"/>
      <c r="DZZ100" s="204"/>
      <c r="EAA100" s="204"/>
      <c r="EAB100" s="204"/>
      <c r="EAC100" s="204"/>
      <c r="EAD100" s="204"/>
      <c r="EAE100" s="204"/>
      <c r="EAF100" s="204"/>
      <c r="EAG100" s="204"/>
      <c r="EAH100" s="204"/>
      <c r="EAI100" s="204"/>
      <c r="EAJ100" s="204"/>
      <c r="EAK100" s="204"/>
      <c r="EAL100" s="204"/>
      <c r="EAM100" s="204"/>
      <c r="EAN100" s="204"/>
      <c r="EAO100" s="204"/>
      <c r="EAP100" s="204"/>
      <c r="EAQ100" s="204"/>
      <c r="EAR100" s="204"/>
      <c r="EAS100" s="204"/>
      <c r="EAT100" s="204"/>
      <c r="EAU100" s="204"/>
      <c r="EAV100" s="204"/>
      <c r="EAW100" s="204"/>
      <c r="EAX100" s="204"/>
      <c r="EAY100" s="204"/>
      <c r="EAZ100" s="204"/>
      <c r="EBA100" s="204"/>
      <c r="EBB100" s="204"/>
      <c r="EBC100" s="204"/>
      <c r="EBD100" s="204"/>
      <c r="EBE100" s="204"/>
      <c r="EBF100" s="204"/>
      <c r="EBG100" s="204"/>
      <c r="EBH100" s="204"/>
      <c r="EBI100" s="204"/>
      <c r="EBJ100" s="204"/>
      <c r="EBK100" s="204"/>
      <c r="EBL100" s="204"/>
      <c r="EBM100" s="204"/>
      <c r="EBN100" s="204"/>
      <c r="EBO100" s="204"/>
      <c r="EBP100" s="204"/>
      <c r="EBQ100" s="204"/>
      <c r="EBR100" s="204"/>
      <c r="EBS100" s="204"/>
      <c r="EBT100" s="204"/>
      <c r="EBU100" s="204"/>
      <c r="EBV100" s="204"/>
      <c r="EBW100" s="204"/>
      <c r="EBX100" s="204"/>
      <c r="EBY100" s="204"/>
      <c r="EBZ100" s="204"/>
      <c r="ECA100" s="204"/>
      <c r="ECB100" s="204"/>
      <c r="ECC100" s="204"/>
      <c r="ECD100" s="204"/>
      <c r="ECE100" s="204"/>
      <c r="ECF100" s="204"/>
      <c r="ECG100" s="204"/>
      <c r="ECH100" s="204"/>
      <c r="ECI100" s="204"/>
      <c r="ECJ100" s="204"/>
      <c r="ECK100" s="204"/>
      <c r="ECL100" s="204"/>
      <c r="ECM100" s="204"/>
      <c r="ECN100" s="204"/>
      <c r="ECO100" s="204"/>
      <c r="ECP100" s="204"/>
      <c r="ECQ100" s="204"/>
      <c r="ECR100" s="204"/>
      <c r="ECS100" s="204"/>
      <c r="ECT100" s="204"/>
      <c r="ECU100" s="204"/>
      <c r="ECV100" s="204"/>
      <c r="ECW100" s="204"/>
      <c r="ECX100" s="204"/>
      <c r="ECY100" s="204"/>
      <c r="ECZ100" s="204"/>
      <c r="EDA100" s="204"/>
      <c r="EDB100" s="204"/>
      <c r="EDC100" s="204"/>
      <c r="EDD100" s="204"/>
      <c r="EDE100" s="204"/>
      <c r="EDF100" s="204"/>
      <c r="EDG100" s="204"/>
      <c r="EDH100" s="204"/>
      <c r="EDI100" s="204"/>
      <c r="EDJ100" s="204"/>
      <c r="EDK100" s="204"/>
      <c r="EDL100" s="204"/>
      <c r="EDM100" s="204"/>
      <c r="EDN100" s="204"/>
      <c r="EDO100" s="204"/>
      <c r="EDP100" s="204"/>
      <c r="EDQ100" s="204"/>
      <c r="EDR100" s="204"/>
      <c r="EDS100" s="204"/>
      <c r="EDT100" s="204"/>
      <c r="EDU100" s="204"/>
      <c r="EDV100" s="204"/>
      <c r="EDW100" s="204"/>
      <c r="EDX100" s="204"/>
      <c r="EDY100" s="204"/>
      <c r="EDZ100" s="204"/>
      <c r="EEA100" s="204"/>
      <c r="EEB100" s="204"/>
      <c r="EEC100" s="204"/>
      <c r="EED100" s="204"/>
      <c r="EEE100" s="204"/>
      <c r="EEF100" s="204"/>
      <c r="EEG100" s="204"/>
      <c r="EEH100" s="204"/>
      <c r="EEI100" s="204"/>
      <c r="EEJ100" s="204"/>
      <c r="EEK100" s="204"/>
      <c r="EEL100" s="204"/>
      <c r="EEM100" s="204"/>
      <c r="EEN100" s="204"/>
      <c r="EEO100" s="204"/>
      <c r="EEP100" s="204"/>
      <c r="EEQ100" s="204"/>
      <c r="EER100" s="204"/>
      <c r="EES100" s="204"/>
      <c r="EET100" s="204"/>
      <c r="EEU100" s="204"/>
      <c r="EEV100" s="204"/>
      <c r="EEW100" s="204"/>
      <c r="EEX100" s="204"/>
      <c r="EEY100" s="204"/>
      <c r="EEZ100" s="204"/>
      <c r="EFA100" s="204"/>
      <c r="EFB100" s="204"/>
      <c r="EFC100" s="204"/>
      <c r="EFD100" s="204"/>
      <c r="EFE100" s="204"/>
      <c r="EFF100" s="204"/>
      <c r="EFG100" s="204"/>
      <c r="EFH100" s="204"/>
      <c r="EFI100" s="204"/>
      <c r="EFJ100" s="204"/>
      <c r="EFK100" s="204"/>
      <c r="EFL100" s="204"/>
      <c r="EFM100" s="204"/>
      <c r="EFN100" s="204"/>
      <c r="EFO100" s="204"/>
      <c r="EFP100" s="204"/>
      <c r="EFQ100" s="204"/>
      <c r="EFR100" s="204"/>
      <c r="EFS100" s="204"/>
      <c r="EFT100" s="204"/>
      <c r="EFU100" s="204"/>
      <c r="EFV100" s="204"/>
      <c r="EFW100" s="204"/>
      <c r="EFX100" s="204"/>
      <c r="EFY100" s="204"/>
      <c r="EFZ100" s="204"/>
      <c r="EGA100" s="204"/>
      <c r="EGB100" s="204"/>
      <c r="EGC100" s="204"/>
      <c r="EGD100" s="204"/>
      <c r="EGE100" s="204"/>
      <c r="EGF100" s="204"/>
      <c r="EGG100" s="204"/>
      <c r="EGH100" s="204"/>
      <c r="EGI100" s="204"/>
      <c r="EGJ100" s="204"/>
      <c r="EGK100" s="204"/>
      <c r="EGL100" s="204"/>
      <c r="EGM100" s="204"/>
      <c r="EGN100" s="204"/>
      <c r="EGO100" s="204"/>
      <c r="EGP100" s="204"/>
      <c r="EGQ100" s="204"/>
      <c r="EGR100" s="204"/>
      <c r="EGS100" s="204"/>
      <c r="EGT100" s="204"/>
      <c r="EGU100" s="204"/>
      <c r="EGV100" s="204"/>
      <c r="EGW100" s="204"/>
      <c r="EGX100" s="204"/>
      <c r="EGY100" s="204"/>
      <c r="EGZ100" s="204"/>
      <c r="EHA100" s="204"/>
      <c r="EHB100" s="204"/>
      <c r="EHC100" s="204"/>
      <c r="EHD100" s="204"/>
      <c r="EHE100" s="204"/>
      <c r="EHF100" s="204"/>
      <c r="EHG100" s="204"/>
      <c r="EHH100" s="204"/>
      <c r="EHI100" s="204"/>
      <c r="EHJ100" s="204"/>
      <c r="EHK100" s="204"/>
      <c r="EHL100" s="204"/>
      <c r="EHM100" s="204"/>
      <c r="EHN100" s="204"/>
      <c r="EHO100" s="204"/>
      <c r="EHP100" s="204"/>
      <c r="EHQ100" s="204"/>
      <c r="EHR100" s="204"/>
      <c r="EHS100" s="204"/>
      <c r="EHT100" s="204"/>
      <c r="EHU100" s="204"/>
      <c r="EHV100" s="204"/>
      <c r="EHW100" s="204"/>
      <c r="EHX100" s="204"/>
      <c r="EHY100" s="204"/>
      <c r="EHZ100" s="204"/>
      <c r="EIA100" s="204"/>
      <c r="EIB100" s="204"/>
      <c r="EIC100" s="204"/>
      <c r="EID100" s="204"/>
      <c r="EIE100" s="204"/>
      <c r="EIF100" s="204"/>
      <c r="EIG100" s="204"/>
      <c r="EIH100" s="204"/>
      <c r="EII100" s="204"/>
      <c r="EIJ100" s="204"/>
      <c r="EIK100" s="204"/>
      <c r="EIL100" s="204"/>
      <c r="EIM100" s="204"/>
      <c r="EIN100" s="204"/>
      <c r="EIO100" s="204"/>
      <c r="EIP100" s="204"/>
      <c r="EIQ100" s="204"/>
      <c r="EIR100" s="204"/>
      <c r="EIS100" s="204"/>
      <c r="EIT100" s="204"/>
      <c r="EIU100" s="204"/>
      <c r="EIV100" s="204"/>
      <c r="EIW100" s="204"/>
      <c r="EIX100" s="204"/>
      <c r="EIY100" s="204"/>
      <c r="EIZ100" s="204"/>
      <c r="EJA100" s="204"/>
      <c r="EJB100" s="204"/>
      <c r="EJC100" s="204"/>
      <c r="EJD100" s="204"/>
      <c r="EJE100" s="204"/>
      <c r="EJF100" s="204"/>
      <c r="EJG100" s="204"/>
      <c r="EJH100" s="204"/>
      <c r="EJI100" s="204"/>
      <c r="EJJ100" s="204"/>
      <c r="EJK100" s="204"/>
      <c r="EJL100" s="204"/>
      <c r="EJM100" s="204"/>
      <c r="EJN100" s="204"/>
      <c r="EJO100" s="204"/>
      <c r="EJP100" s="204"/>
      <c r="EJQ100" s="204"/>
      <c r="EJR100" s="204"/>
      <c r="EJS100" s="204"/>
      <c r="EJT100" s="204"/>
      <c r="EJU100" s="204"/>
      <c r="EJV100" s="204"/>
      <c r="EJW100" s="204"/>
      <c r="EJX100" s="204"/>
      <c r="EJY100" s="204"/>
      <c r="EJZ100" s="204"/>
      <c r="EKA100" s="204"/>
      <c r="EKB100" s="204"/>
      <c r="EKC100" s="204"/>
      <c r="EKD100" s="204"/>
      <c r="EKE100" s="204"/>
      <c r="EKF100" s="204"/>
      <c r="EKG100" s="204"/>
      <c r="EKH100" s="204"/>
      <c r="EKI100" s="204"/>
      <c r="EKJ100" s="204"/>
      <c r="EKK100" s="204"/>
      <c r="EKL100" s="204"/>
      <c r="EKM100" s="204"/>
      <c r="EKN100" s="204"/>
      <c r="EKO100" s="204"/>
      <c r="EKP100" s="204"/>
      <c r="EKQ100" s="204"/>
      <c r="EKR100" s="204"/>
      <c r="EKS100" s="204"/>
      <c r="EKT100" s="204"/>
      <c r="EKU100" s="204"/>
      <c r="EKV100" s="204"/>
      <c r="EKW100" s="204"/>
      <c r="EKX100" s="204"/>
      <c r="EKY100" s="204"/>
      <c r="EKZ100" s="204"/>
      <c r="ELA100" s="204"/>
      <c r="ELB100" s="204"/>
      <c r="ELC100" s="204"/>
      <c r="ELD100" s="204"/>
      <c r="ELE100" s="204"/>
      <c r="ELF100" s="204"/>
      <c r="ELG100" s="204"/>
      <c r="ELH100" s="204"/>
      <c r="ELI100" s="204"/>
      <c r="ELJ100" s="204"/>
      <c r="ELK100" s="204"/>
      <c r="ELL100" s="204"/>
      <c r="ELM100" s="204"/>
      <c r="ELN100" s="204"/>
      <c r="ELO100" s="204"/>
      <c r="ELP100" s="204"/>
      <c r="ELQ100" s="204"/>
      <c r="ELR100" s="204"/>
      <c r="ELS100" s="204"/>
      <c r="ELT100" s="204"/>
      <c r="ELU100" s="204"/>
      <c r="ELV100" s="204"/>
      <c r="ELW100" s="204"/>
      <c r="ELX100" s="204"/>
      <c r="ELY100" s="204"/>
      <c r="ELZ100" s="204"/>
      <c r="EMA100" s="204"/>
      <c r="EMB100" s="204"/>
      <c r="EMC100" s="204"/>
      <c r="EMD100" s="204"/>
      <c r="EME100" s="204"/>
      <c r="EMF100" s="204"/>
      <c r="EMG100" s="204"/>
      <c r="EMH100" s="204"/>
      <c r="EMI100" s="204"/>
      <c r="EMJ100" s="204"/>
      <c r="EMK100" s="204"/>
      <c r="EML100" s="204"/>
      <c r="EMM100" s="204"/>
      <c r="EMN100" s="204"/>
      <c r="EMO100" s="204"/>
      <c r="EMP100" s="204"/>
      <c r="EMQ100" s="204"/>
      <c r="EMR100" s="204"/>
      <c r="EMS100" s="204"/>
      <c r="EMT100" s="204"/>
      <c r="EMU100" s="204"/>
      <c r="EMV100" s="204"/>
      <c r="EMW100" s="204"/>
      <c r="EMX100" s="204"/>
      <c r="EMY100" s="204"/>
      <c r="EMZ100" s="204"/>
      <c r="ENA100" s="204"/>
      <c r="ENB100" s="204"/>
      <c r="ENC100" s="204"/>
      <c r="END100" s="204"/>
      <c r="ENE100" s="204"/>
      <c r="ENF100" s="204"/>
      <c r="ENG100" s="204"/>
      <c r="ENH100" s="204"/>
      <c r="ENI100" s="204"/>
      <c r="ENJ100" s="204"/>
      <c r="ENK100" s="204"/>
      <c r="ENL100" s="204"/>
      <c r="ENM100" s="204"/>
      <c r="ENN100" s="204"/>
      <c r="ENO100" s="204"/>
      <c r="ENP100" s="204"/>
      <c r="ENQ100" s="204"/>
      <c r="ENR100" s="204"/>
      <c r="ENS100" s="204"/>
      <c r="ENT100" s="204"/>
      <c r="ENU100" s="204"/>
      <c r="ENV100" s="204"/>
      <c r="ENW100" s="204"/>
      <c r="ENX100" s="204"/>
      <c r="ENY100" s="204"/>
      <c r="ENZ100" s="204"/>
      <c r="EOA100" s="204"/>
      <c r="EOB100" s="204"/>
      <c r="EOC100" s="204"/>
      <c r="EOD100" s="204"/>
      <c r="EOE100" s="204"/>
      <c r="EOF100" s="204"/>
      <c r="EOG100" s="204"/>
      <c r="EOH100" s="204"/>
      <c r="EOI100" s="204"/>
      <c r="EOJ100" s="204"/>
      <c r="EOK100" s="204"/>
      <c r="EOL100" s="204"/>
      <c r="EOM100" s="204"/>
      <c r="EON100" s="204"/>
      <c r="EOO100" s="204"/>
      <c r="EOP100" s="204"/>
      <c r="EOQ100" s="204"/>
      <c r="EOR100" s="204"/>
      <c r="EOS100" s="204"/>
      <c r="EOT100" s="204"/>
      <c r="EOU100" s="204"/>
      <c r="EOV100" s="204"/>
      <c r="EOW100" s="204"/>
      <c r="EOX100" s="204"/>
      <c r="EOY100" s="204"/>
      <c r="EOZ100" s="204"/>
      <c r="EPA100" s="204"/>
      <c r="EPB100" s="204"/>
      <c r="EPC100" s="204"/>
      <c r="EPD100" s="204"/>
      <c r="EPE100" s="204"/>
      <c r="EPF100" s="204"/>
      <c r="EPG100" s="204"/>
      <c r="EPH100" s="204"/>
      <c r="EPI100" s="204"/>
      <c r="EPJ100" s="204"/>
      <c r="EPK100" s="204"/>
      <c r="EPL100" s="204"/>
      <c r="EPM100" s="204"/>
      <c r="EPN100" s="204"/>
      <c r="EPO100" s="204"/>
      <c r="EPP100" s="204"/>
      <c r="EPQ100" s="204"/>
      <c r="EPR100" s="204"/>
      <c r="EPS100" s="204"/>
      <c r="EPT100" s="204"/>
      <c r="EPU100" s="204"/>
      <c r="EPV100" s="204"/>
      <c r="EPW100" s="204"/>
      <c r="EPX100" s="204"/>
      <c r="EPY100" s="204"/>
      <c r="EPZ100" s="204"/>
      <c r="EQA100" s="204"/>
      <c r="EQB100" s="204"/>
      <c r="EQC100" s="204"/>
      <c r="EQD100" s="204"/>
      <c r="EQE100" s="204"/>
      <c r="EQF100" s="204"/>
      <c r="EQG100" s="204"/>
      <c r="EQH100" s="204"/>
      <c r="EQI100" s="204"/>
      <c r="EQJ100" s="204"/>
      <c r="EQK100" s="204"/>
      <c r="EQL100" s="204"/>
      <c r="EQM100" s="204"/>
      <c r="EQN100" s="204"/>
      <c r="EQO100" s="204"/>
      <c r="EQP100" s="204"/>
      <c r="EQQ100" s="204"/>
      <c r="EQR100" s="204"/>
      <c r="EQS100" s="204"/>
      <c r="EQT100" s="204"/>
      <c r="EQU100" s="204"/>
      <c r="EQV100" s="204"/>
      <c r="EQW100" s="204"/>
      <c r="EQX100" s="204"/>
      <c r="EQY100" s="204"/>
      <c r="EQZ100" s="204"/>
      <c r="ERA100" s="204"/>
      <c r="ERB100" s="204"/>
      <c r="ERC100" s="204"/>
      <c r="ERD100" s="204"/>
      <c r="ERE100" s="204"/>
      <c r="ERF100" s="204"/>
      <c r="ERG100" s="204"/>
      <c r="ERH100" s="204"/>
      <c r="ERI100" s="204"/>
      <c r="ERJ100" s="204"/>
      <c r="ERK100" s="204"/>
      <c r="ERL100" s="204"/>
      <c r="ERM100" s="204"/>
      <c r="ERN100" s="204"/>
      <c r="ERO100" s="204"/>
      <c r="ERP100" s="204"/>
      <c r="ERQ100" s="204"/>
      <c r="ERR100" s="204"/>
      <c r="ERS100" s="204"/>
      <c r="ERT100" s="204"/>
      <c r="ERU100" s="204"/>
      <c r="ERV100" s="204"/>
      <c r="ERW100" s="204"/>
      <c r="ERX100" s="204"/>
      <c r="ERY100" s="204"/>
      <c r="ERZ100" s="204"/>
      <c r="ESA100" s="204"/>
      <c r="ESB100" s="204"/>
      <c r="ESC100" s="204"/>
      <c r="ESD100" s="204"/>
      <c r="ESE100" s="204"/>
      <c r="ESF100" s="204"/>
      <c r="ESG100" s="204"/>
      <c r="ESH100" s="204"/>
      <c r="ESI100" s="204"/>
      <c r="ESJ100" s="204"/>
      <c r="ESK100" s="204"/>
      <c r="ESL100" s="204"/>
      <c r="ESM100" s="204"/>
      <c r="ESN100" s="204"/>
      <c r="ESO100" s="204"/>
      <c r="ESP100" s="204"/>
      <c r="ESQ100" s="204"/>
      <c r="ESR100" s="204"/>
      <c r="ESS100" s="204"/>
      <c r="EST100" s="204"/>
      <c r="ESU100" s="204"/>
      <c r="ESV100" s="204"/>
      <c r="ESW100" s="204"/>
      <c r="ESX100" s="204"/>
      <c r="ESY100" s="204"/>
      <c r="ESZ100" s="204"/>
      <c r="ETA100" s="204"/>
      <c r="ETB100" s="204"/>
      <c r="ETC100" s="204"/>
      <c r="ETD100" s="204"/>
      <c r="ETE100" s="204"/>
      <c r="ETF100" s="204"/>
      <c r="ETG100" s="204"/>
      <c r="ETH100" s="204"/>
      <c r="ETI100" s="204"/>
      <c r="ETJ100" s="204"/>
      <c r="ETK100" s="204"/>
      <c r="ETL100" s="204"/>
      <c r="ETM100" s="204"/>
      <c r="ETN100" s="204"/>
      <c r="ETO100" s="204"/>
      <c r="ETP100" s="204"/>
      <c r="ETQ100" s="204"/>
      <c r="ETR100" s="204"/>
      <c r="ETS100" s="204"/>
      <c r="ETT100" s="204"/>
      <c r="ETU100" s="204"/>
      <c r="ETV100" s="204"/>
      <c r="ETW100" s="204"/>
      <c r="ETX100" s="204"/>
      <c r="ETY100" s="204"/>
      <c r="ETZ100" s="204"/>
      <c r="EUA100" s="204"/>
      <c r="EUB100" s="204"/>
      <c r="EUC100" s="204"/>
      <c r="EUD100" s="204"/>
      <c r="EUE100" s="204"/>
      <c r="EUF100" s="204"/>
      <c r="EUG100" s="204"/>
      <c r="EUH100" s="204"/>
      <c r="EUI100" s="204"/>
      <c r="EUJ100" s="204"/>
      <c r="EUK100" s="204"/>
      <c r="EUL100" s="204"/>
      <c r="EUM100" s="204"/>
      <c r="EUN100" s="204"/>
      <c r="EUO100" s="204"/>
      <c r="EUP100" s="204"/>
      <c r="EUQ100" s="204"/>
      <c r="EUR100" s="204"/>
      <c r="EUS100" s="204"/>
      <c r="EUT100" s="204"/>
      <c r="EUU100" s="204"/>
      <c r="EUV100" s="204"/>
      <c r="EUW100" s="204"/>
      <c r="EUX100" s="204"/>
      <c r="EUY100" s="204"/>
      <c r="EUZ100" s="204"/>
      <c r="EVA100" s="204"/>
      <c r="EVB100" s="204"/>
      <c r="EVC100" s="204"/>
      <c r="EVD100" s="204"/>
      <c r="EVE100" s="204"/>
      <c r="EVF100" s="204"/>
      <c r="EVG100" s="204"/>
      <c r="EVH100" s="204"/>
      <c r="EVI100" s="204"/>
      <c r="EVJ100" s="204"/>
      <c r="EVK100" s="204"/>
      <c r="EVL100" s="204"/>
      <c r="EVM100" s="204"/>
      <c r="EVN100" s="204"/>
      <c r="EVO100" s="204"/>
      <c r="EVP100" s="204"/>
      <c r="EVQ100" s="204"/>
      <c r="EVR100" s="204"/>
      <c r="EVS100" s="204"/>
      <c r="EVT100" s="204"/>
      <c r="EVU100" s="204"/>
      <c r="EVV100" s="204"/>
      <c r="EVW100" s="204"/>
      <c r="EVX100" s="204"/>
      <c r="EVY100" s="204"/>
      <c r="EVZ100" s="204"/>
      <c r="EWA100" s="204"/>
      <c r="EWB100" s="204"/>
      <c r="EWC100" s="204"/>
      <c r="EWD100" s="204"/>
      <c r="EWE100" s="204"/>
      <c r="EWF100" s="204"/>
      <c r="EWG100" s="204"/>
      <c r="EWH100" s="204"/>
      <c r="EWI100" s="204"/>
      <c r="EWJ100" s="204"/>
      <c r="EWK100" s="204"/>
      <c r="EWL100" s="204"/>
      <c r="EWM100" s="204"/>
      <c r="EWN100" s="204"/>
      <c r="EWO100" s="204"/>
      <c r="EWP100" s="204"/>
      <c r="EWQ100" s="204"/>
      <c r="EWR100" s="204"/>
      <c r="EWS100" s="204"/>
      <c r="EWT100" s="204"/>
      <c r="EWU100" s="204"/>
      <c r="EWV100" s="204"/>
      <c r="EWW100" s="204"/>
      <c r="EWX100" s="204"/>
      <c r="EWY100" s="204"/>
      <c r="EWZ100" s="204"/>
      <c r="EXA100" s="204"/>
      <c r="EXB100" s="204"/>
      <c r="EXC100" s="204"/>
      <c r="EXD100" s="204"/>
      <c r="EXE100" s="204"/>
      <c r="EXF100" s="204"/>
      <c r="EXG100" s="204"/>
      <c r="EXH100" s="204"/>
      <c r="EXI100" s="204"/>
      <c r="EXJ100" s="204"/>
      <c r="EXK100" s="204"/>
      <c r="EXL100" s="204"/>
      <c r="EXM100" s="204"/>
      <c r="EXN100" s="204"/>
      <c r="EXO100" s="204"/>
      <c r="EXP100" s="204"/>
      <c r="EXQ100" s="204"/>
      <c r="EXR100" s="204"/>
      <c r="EXS100" s="204"/>
      <c r="EXT100" s="204"/>
      <c r="EXU100" s="204"/>
      <c r="EXV100" s="204"/>
      <c r="EXW100" s="204"/>
      <c r="EXX100" s="204"/>
      <c r="EXY100" s="204"/>
      <c r="EXZ100" s="204"/>
      <c r="EYA100" s="204"/>
      <c r="EYB100" s="204"/>
      <c r="EYC100" s="204"/>
      <c r="EYD100" s="204"/>
      <c r="EYE100" s="204"/>
      <c r="EYF100" s="204"/>
      <c r="EYG100" s="204"/>
      <c r="EYH100" s="204"/>
      <c r="EYI100" s="204"/>
      <c r="EYJ100" s="204"/>
      <c r="EYK100" s="204"/>
      <c r="EYL100" s="204"/>
      <c r="EYM100" s="204"/>
      <c r="EYN100" s="204"/>
      <c r="EYO100" s="204"/>
      <c r="EYP100" s="204"/>
      <c r="EYQ100" s="204"/>
      <c r="EYR100" s="204"/>
      <c r="EYS100" s="204"/>
      <c r="EYT100" s="204"/>
      <c r="EYU100" s="204"/>
      <c r="EYV100" s="204"/>
      <c r="EYW100" s="204"/>
      <c r="EYX100" s="204"/>
      <c r="EYY100" s="204"/>
      <c r="EYZ100" s="204"/>
      <c r="EZA100" s="204"/>
      <c r="EZB100" s="204"/>
      <c r="EZC100" s="204"/>
      <c r="EZD100" s="204"/>
      <c r="EZE100" s="204"/>
      <c r="EZF100" s="204"/>
      <c r="EZG100" s="204"/>
      <c r="EZH100" s="204"/>
      <c r="EZI100" s="204"/>
      <c r="EZJ100" s="204"/>
      <c r="EZK100" s="204"/>
      <c r="EZL100" s="204"/>
      <c r="EZM100" s="204"/>
      <c r="EZN100" s="204"/>
      <c r="EZO100" s="204"/>
      <c r="EZP100" s="204"/>
      <c r="EZQ100" s="204"/>
      <c r="EZR100" s="204"/>
      <c r="EZS100" s="204"/>
      <c r="EZT100" s="204"/>
      <c r="EZU100" s="204"/>
      <c r="EZV100" s="204"/>
      <c r="EZW100" s="204"/>
      <c r="EZX100" s="204"/>
      <c r="EZY100" s="204"/>
      <c r="EZZ100" s="204"/>
      <c r="FAA100" s="204"/>
      <c r="FAB100" s="204"/>
      <c r="FAC100" s="204"/>
      <c r="FAD100" s="204"/>
      <c r="FAE100" s="204"/>
      <c r="FAF100" s="204"/>
      <c r="FAG100" s="204"/>
      <c r="FAH100" s="204"/>
      <c r="FAI100" s="204"/>
      <c r="FAJ100" s="204"/>
      <c r="FAK100" s="204"/>
      <c r="FAL100" s="204"/>
      <c r="FAM100" s="204"/>
      <c r="FAN100" s="204"/>
      <c r="FAO100" s="204"/>
      <c r="FAP100" s="204"/>
      <c r="FAQ100" s="204"/>
      <c r="FAR100" s="204"/>
      <c r="FAS100" s="204"/>
      <c r="FAT100" s="204"/>
      <c r="FAU100" s="204"/>
      <c r="FAV100" s="204"/>
      <c r="FAW100" s="204"/>
      <c r="FAX100" s="204"/>
      <c r="FAY100" s="204"/>
      <c r="FAZ100" s="204"/>
      <c r="FBA100" s="204"/>
      <c r="FBB100" s="204"/>
      <c r="FBC100" s="204"/>
      <c r="FBD100" s="204"/>
      <c r="FBE100" s="204"/>
      <c r="FBF100" s="204"/>
      <c r="FBG100" s="204"/>
      <c r="FBH100" s="204"/>
      <c r="FBI100" s="204"/>
      <c r="FBJ100" s="204"/>
      <c r="FBK100" s="204"/>
      <c r="FBL100" s="204"/>
      <c r="FBM100" s="204"/>
      <c r="FBN100" s="204"/>
      <c r="FBO100" s="204"/>
      <c r="FBP100" s="204"/>
      <c r="FBQ100" s="204"/>
      <c r="FBR100" s="204"/>
      <c r="FBS100" s="204"/>
      <c r="FBT100" s="204"/>
      <c r="FBU100" s="204"/>
      <c r="FBV100" s="204"/>
      <c r="FBW100" s="204"/>
      <c r="FBX100" s="204"/>
      <c r="FBY100" s="204"/>
      <c r="FBZ100" s="204"/>
      <c r="FCA100" s="204"/>
      <c r="FCB100" s="204"/>
      <c r="FCC100" s="204"/>
      <c r="FCD100" s="204"/>
      <c r="FCE100" s="204"/>
      <c r="FCF100" s="204"/>
      <c r="FCG100" s="204"/>
      <c r="FCH100" s="204"/>
      <c r="FCI100" s="204"/>
      <c r="FCJ100" s="204"/>
      <c r="FCK100" s="204"/>
      <c r="FCL100" s="204"/>
      <c r="FCM100" s="204"/>
      <c r="FCN100" s="204"/>
      <c r="FCO100" s="204"/>
      <c r="FCP100" s="204"/>
      <c r="FCQ100" s="204"/>
      <c r="FCR100" s="204"/>
      <c r="FCS100" s="204"/>
      <c r="FCT100" s="204"/>
      <c r="FCU100" s="204"/>
      <c r="FCV100" s="204"/>
      <c r="FCW100" s="204"/>
      <c r="FCX100" s="204"/>
      <c r="FCY100" s="204"/>
      <c r="FCZ100" s="204"/>
      <c r="FDA100" s="204"/>
      <c r="FDB100" s="204"/>
      <c r="FDC100" s="204"/>
      <c r="FDD100" s="204"/>
      <c r="FDE100" s="204"/>
      <c r="FDF100" s="204"/>
      <c r="FDG100" s="204"/>
      <c r="FDH100" s="204"/>
      <c r="FDI100" s="204"/>
      <c r="FDJ100" s="204"/>
      <c r="FDK100" s="204"/>
      <c r="FDL100" s="204"/>
      <c r="FDM100" s="204"/>
      <c r="FDN100" s="204"/>
      <c r="FDO100" s="204"/>
      <c r="FDP100" s="204"/>
      <c r="FDQ100" s="204"/>
      <c r="FDR100" s="204"/>
      <c r="FDS100" s="204"/>
      <c r="FDT100" s="204"/>
      <c r="FDU100" s="204"/>
      <c r="FDV100" s="204"/>
      <c r="FDW100" s="204"/>
      <c r="FDX100" s="204"/>
      <c r="FDY100" s="204"/>
      <c r="FDZ100" s="204"/>
      <c r="FEA100" s="204"/>
      <c r="FEB100" s="204"/>
      <c r="FEC100" s="204"/>
      <c r="FED100" s="204"/>
      <c r="FEE100" s="204"/>
      <c r="FEF100" s="204"/>
      <c r="FEG100" s="204"/>
      <c r="FEH100" s="204"/>
      <c r="FEI100" s="204"/>
      <c r="FEJ100" s="204"/>
      <c r="FEK100" s="204"/>
      <c r="FEL100" s="204"/>
      <c r="FEM100" s="204"/>
      <c r="FEN100" s="204"/>
      <c r="FEO100" s="204"/>
      <c r="FEP100" s="204"/>
      <c r="FEQ100" s="204"/>
      <c r="FER100" s="204"/>
      <c r="FES100" s="204"/>
      <c r="FET100" s="204"/>
      <c r="FEU100" s="204"/>
      <c r="FEV100" s="204"/>
      <c r="FEW100" s="204"/>
      <c r="FEX100" s="204"/>
      <c r="FEY100" s="204"/>
      <c r="FEZ100" s="204"/>
      <c r="FFA100" s="204"/>
      <c r="FFB100" s="204"/>
      <c r="FFC100" s="204"/>
      <c r="FFD100" s="204"/>
      <c r="FFE100" s="204"/>
      <c r="FFF100" s="204"/>
      <c r="FFG100" s="204"/>
      <c r="FFH100" s="204"/>
      <c r="FFI100" s="204"/>
      <c r="FFJ100" s="204"/>
      <c r="FFK100" s="204"/>
      <c r="FFL100" s="204"/>
      <c r="FFM100" s="204"/>
      <c r="FFN100" s="204"/>
      <c r="FFO100" s="204"/>
      <c r="FFP100" s="204"/>
      <c r="FFQ100" s="204"/>
      <c r="FFR100" s="204"/>
      <c r="FFS100" s="204"/>
      <c r="FFT100" s="204"/>
      <c r="FFU100" s="204"/>
      <c r="FFV100" s="204"/>
      <c r="FFW100" s="204"/>
      <c r="FFX100" s="204"/>
      <c r="FFY100" s="204"/>
      <c r="FFZ100" s="204"/>
      <c r="FGA100" s="204"/>
      <c r="FGB100" s="204"/>
      <c r="FGC100" s="204"/>
      <c r="FGD100" s="204"/>
      <c r="FGE100" s="204"/>
      <c r="FGF100" s="204"/>
      <c r="FGG100" s="204"/>
      <c r="FGH100" s="204"/>
      <c r="FGI100" s="204"/>
      <c r="FGJ100" s="204"/>
      <c r="FGK100" s="204"/>
      <c r="FGL100" s="204"/>
      <c r="FGM100" s="204"/>
      <c r="FGN100" s="204"/>
      <c r="FGO100" s="204"/>
      <c r="FGP100" s="204"/>
      <c r="FGQ100" s="204"/>
      <c r="FGR100" s="204"/>
      <c r="FGS100" s="204"/>
      <c r="FGT100" s="204"/>
      <c r="FGU100" s="204"/>
      <c r="FGV100" s="204"/>
      <c r="FGW100" s="204"/>
      <c r="FGX100" s="204"/>
      <c r="FGY100" s="204"/>
      <c r="FGZ100" s="204"/>
      <c r="FHA100" s="204"/>
      <c r="FHB100" s="204"/>
      <c r="FHC100" s="204"/>
      <c r="FHD100" s="204"/>
      <c r="FHE100" s="204"/>
      <c r="FHF100" s="204"/>
      <c r="FHG100" s="204"/>
      <c r="FHH100" s="204"/>
      <c r="FHI100" s="204"/>
      <c r="FHJ100" s="204"/>
      <c r="FHK100" s="204"/>
      <c r="FHL100" s="204"/>
      <c r="FHM100" s="204"/>
      <c r="FHN100" s="204"/>
      <c r="FHO100" s="204"/>
      <c r="FHP100" s="204"/>
      <c r="FHQ100" s="204"/>
      <c r="FHR100" s="204"/>
      <c r="FHS100" s="204"/>
      <c r="FHT100" s="204"/>
      <c r="FHU100" s="204"/>
      <c r="FHV100" s="204"/>
      <c r="FHW100" s="204"/>
      <c r="FHX100" s="204"/>
      <c r="FHY100" s="204"/>
      <c r="FHZ100" s="204"/>
      <c r="FIA100" s="204"/>
      <c r="FIB100" s="204"/>
      <c r="FIC100" s="204"/>
      <c r="FID100" s="204"/>
      <c r="FIE100" s="204"/>
      <c r="FIF100" s="204"/>
      <c r="FIG100" s="204"/>
      <c r="FIH100" s="204"/>
      <c r="FII100" s="204"/>
      <c r="FIJ100" s="204"/>
      <c r="FIK100" s="204"/>
      <c r="FIL100" s="204"/>
      <c r="FIM100" s="204"/>
      <c r="FIN100" s="204"/>
      <c r="FIO100" s="204"/>
      <c r="FIP100" s="204"/>
      <c r="FIQ100" s="204"/>
      <c r="FIR100" s="204"/>
      <c r="FIS100" s="204"/>
      <c r="FIT100" s="204"/>
      <c r="FIU100" s="204"/>
      <c r="FIV100" s="204"/>
      <c r="FIW100" s="204"/>
      <c r="FIX100" s="204"/>
      <c r="FIY100" s="204"/>
      <c r="FIZ100" s="204"/>
      <c r="FJA100" s="204"/>
      <c r="FJB100" s="204"/>
      <c r="FJC100" s="204"/>
      <c r="FJD100" s="204"/>
      <c r="FJE100" s="204"/>
      <c r="FJF100" s="204"/>
      <c r="FJG100" s="204"/>
      <c r="FJH100" s="204"/>
      <c r="FJI100" s="204"/>
      <c r="FJJ100" s="204"/>
      <c r="FJK100" s="204"/>
      <c r="FJL100" s="204"/>
      <c r="FJM100" s="204"/>
      <c r="FJN100" s="204"/>
      <c r="FJO100" s="204"/>
      <c r="FJP100" s="204"/>
      <c r="FJQ100" s="204"/>
      <c r="FJR100" s="204"/>
      <c r="FJS100" s="204"/>
      <c r="FJT100" s="204"/>
      <c r="FJU100" s="204"/>
      <c r="FJV100" s="204"/>
      <c r="FJW100" s="204"/>
      <c r="FJX100" s="204"/>
      <c r="FJY100" s="204"/>
      <c r="FJZ100" s="204"/>
      <c r="FKA100" s="204"/>
      <c r="FKB100" s="204"/>
      <c r="FKC100" s="204"/>
      <c r="FKD100" s="204"/>
      <c r="FKE100" s="204"/>
      <c r="FKF100" s="204"/>
      <c r="FKG100" s="204"/>
      <c r="FKH100" s="204"/>
      <c r="FKI100" s="204"/>
      <c r="FKJ100" s="204"/>
      <c r="FKK100" s="204"/>
      <c r="FKL100" s="204"/>
      <c r="FKM100" s="204"/>
      <c r="FKN100" s="204"/>
      <c r="FKO100" s="204"/>
      <c r="FKP100" s="204"/>
      <c r="FKQ100" s="204"/>
      <c r="FKR100" s="204"/>
      <c r="FKS100" s="204"/>
      <c r="FKT100" s="204"/>
      <c r="FKU100" s="204"/>
      <c r="FKV100" s="204"/>
      <c r="FKW100" s="204"/>
      <c r="FKX100" s="204"/>
      <c r="FKY100" s="204"/>
      <c r="FKZ100" s="204"/>
      <c r="FLA100" s="204"/>
      <c r="FLB100" s="204"/>
      <c r="FLC100" s="204"/>
      <c r="FLD100" s="204"/>
      <c r="FLE100" s="204"/>
      <c r="FLF100" s="204"/>
      <c r="FLG100" s="204"/>
      <c r="FLH100" s="204"/>
      <c r="FLI100" s="204"/>
      <c r="FLJ100" s="204"/>
      <c r="FLK100" s="204"/>
      <c r="FLL100" s="204"/>
      <c r="FLM100" s="204"/>
      <c r="FLN100" s="204"/>
      <c r="FLO100" s="204"/>
      <c r="FLP100" s="204"/>
      <c r="FLQ100" s="204"/>
      <c r="FLR100" s="204"/>
      <c r="FLS100" s="204"/>
      <c r="FLT100" s="204"/>
      <c r="FLU100" s="204"/>
      <c r="FLV100" s="204"/>
      <c r="FLW100" s="204"/>
      <c r="FLX100" s="204"/>
      <c r="FLY100" s="204"/>
      <c r="FLZ100" s="204"/>
      <c r="FMA100" s="204"/>
      <c r="FMB100" s="204"/>
      <c r="FMC100" s="204"/>
      <c r="FMD100" s="204"/>
      <c r="FME100" s="204"/>
      <c r="FMF100" s="204"/>
      <c r="FMG100" s="204"/>
      <c r="FMH100" s="204"/>
      <c r="FMI100" s="204"/>
      <c r="FMJ100" s="204"/>
      <c r="FMK100" s="204"/>
      <c r="FML100" s="204"/>
      <c r="FMM100" s="204"/>
      <c r="FMN100" s="204"/>
      <c r="FMO100" s="204"/>
      <c r="FMP100" s="204"/>
      <c r="FMQ100" s="204"/>
      <c r="FMR100" s="204"/>
      <c r="FMS100" s="204"/>
      <c r="FMT100" s="204"/>
      <c r="FMU100" s="204"/>
      <c r="FMV100" s="204"/>
      <c r="FMW100" s="204"/>
      <c r="FMX100" s="204"/>
      <c r="FMY100" s="204"/>
      <c r="FMZ100" s="204"/>
      <c r="FNA100" s="204"/>
      <c r="FNB100" s="204"/>
      <c r="FNC100" s="204"/>
      <c r="FND100" s="204"/>
      <c r="FNE100" s="204"/>
      <c r="FNF100" s="204"/>
      <c r="FNG100" s="204"/>
      <c r="FNH100" s="204"/>
      <c r="FNI100" s="204"/>
      <c r="FNJ100" s="204"/>
      <c r="FNK100" s="204"/>
      <c r="FNL100" s="204"/>
      <c r="FNM100" s="204"/>
      <c r="FNN100" s="204"/>
      <c r="FNO100" s="204"/>
      <c r="FNP100" s="204"/>
      <c r="FNQ100" s="204"/>
      <c r="FNR100" s="204"/>
      <c r="FNS100" s="204"/>
      <c r="FNT100" s="204"/>
      <c r="FNU100" s="204"/>
      <c r="FNV100" s="204"/>
      <c r="FNW100" s="204"/>
      <c r="FNX100" s="204"/>
      <c r="FNY100" s="204"/>
      <c r="FNZ100" s="204"/>
      <c r="FOA100" s="204"/>
      <c r="FOB100" s="204"/>
      <c r="FOC100" s="204"/>
      <c r="FOD100" s="204"/>
      <c r="FOE100" s="204"/>
      <c r="FOF100" s="204"/>
      <c r="FOG100" s="204"/>
      <c r="FOH100" s="204"/>
      <c r="FOI100" s="204"/>
      <c r="FOJ100" s="204"/>
      <c r="FOK100" s="204"/>
      <c r="FOL100" s="204"/>
      <c r="FOM100" s="204"/>
      <c r="FON100" s="204"/>
      <c r="FOO100" s="204"/>
      <c r="FOP100" s="204"/>
      <c r="FOQ100" s="204"/>
      <c r="FOR100" s="204"/>
      <c r="FOS100" s="204"/>
      <c r="FOT100" s="204"/>
      <c r="FOU100" s="204"/>
      <c r="FOV100" s="204"/>
      <c r="FOW100" s="204"/>
      <c r="FOX100" s="204"/>
      <c r="FOY100" s="204"/>
      <c r="FOZ100" s="204"/>
      <c r="FPA100" s="204"/>
      <c r="FPB100" s="204"/>
      <c r="FPC100" s="204"/>
      <c r="FPD100" s="204"/>
      <c r="FPE100" s="204"/>
      <c r="FPF100" s="204"/>
      <c r="FPG100" s="204"/>
      <c r="FPH100" s="204"/>
      <c r="FPI100" s="204"/>
      <c r="FPJ100" s="204"/>
      <c r="FPK100" s="204"/>
      <c r="FPL100" s="204"/>
      <c r="FPM100" s="204"/>
      <c r="FPN100" s="204"/>
      <c r="FPO100" s="204"/>
      <c r="FPP100" s="204"/>
      <c r="FPQ100" s="204"/>
      <c r="FPR100" s="204"/>
      <c r="FPS100" s="204"/>
      <c r="FPT100" s="204"/>
      <c r="FPU100" s="204"/>
      <c r="FPV100" s="204"/>
      <c r="FPW100" s="204"/>
      <c r="FPX100" s="204"/>
      <c r="FPY100" s="204"/>
      <c r="FPZ100" s="204"/>
      <c r="FQA100" s="204"/>
      <c r="FQB100" s="204"/>
      <c r="FQC100" s="204"/>
      <c r="FQD100" s="204"/>
      <c r="FQE100" s="204"/>
      <c r="FQF100" s="204"/>
      <c r="FQG100" s="204"/>
      <c r="FQH100" s="204"/>
      <c r="FQI100" s="204"/>
      <c r="FQJ100" s="204"/>
      <c r="FQK100" s="204"/>
      <c r="FQL100" s="204"/>
      <c r="FQM100" s="204"/>
      <c r="FQN100" s="204"/>
      <c r="FQO100" s="204"/>
      <c r="FQP100" s="204"/>
      <c r="FQQ100" s="204"/>
      <c r="FQR100" s="204"/>
      <c r="FQS100" s="204"/>
      <c r="FQT100" s="204"/>
      <c r="FQU100" s="204"/>
      <c r="FQV100" s="204"/>
      <c r="FQW100" s="204"/>
      <c r="FQX100" s="204"/>
      <c r="FQY100" s="204"/>
      <c r="FQZ100" s="204"/>
      <c r="FRA100" s="204"/>
      <c r="FRB100" s="204"/>
      <c r="FRC100" s="204"/>
      <c r="FRD100" s="204"/>
      <c r="FRE100" s="204"/>
      <c r="FRF100" s="204"/>
      <c r="FRG100" s="204"/>
      <c r="FRH100" s="204"/>
      <c r="FRI100" s="204"/>
      <c r="FRJ100" s="204"/>
      <c r="FRK100" s="204"/>
      <c r="FRL100" s="204"/>
      <c r="FRM100" s="204"/>
      <c r="FRN100" s="204"/>
      <c r="FRO100" s="204"/>
      <c r="FRP100" s="204"/>
      <c r="FRQ100" s="204"/>
      <c r="FRR100" s="204"/>
      <c r="FRS100" s="204"/>
      <c r="FRT100" s="204"/>
      <c r="FRU100" s="204"/>
      <c r="FRV100" s="204"/>
      <c r="FRW100" s="204"/>
      <c r="FRX100" s="204"/>
      <c r="FRY100" s="204"/>
      <c r="FRZ100" s="204"/>
      <c r="FSA100" s="204"/>
      <c r="FSB100" s="204"/>
      <c r="FSC100" s="204"/>
      <c r="FSD100" s="204"/>
      <c r="FSE100" s="204"/>
      <c r="FSF100" s="204"/>
      <c r="FSG100" s="204"/>
      <c r="FSH100" s="204"/>
      <c r="FSI100" s="204"/>
      <c r="FSJ100" s="204"/>
      <c r="FSK100" s="204"/>
      <c r="FSL100" s="204"/>
      <c r="FSM100" s="204"/>
      <c r="FSN100" s="204"/>
      <c r="FSO100" s="204"/>
      <c r="FSP100" s="204"/>
      <c r="FSQ100" s="204"/>
      <c r="FSR100" s="204"/>
      <c r="FSS100" s="204"/>
      <c r="FST100" s="204"/>
      <c r="FSU100" s="204"/>
      <c r="FSV100" s="204"/>
      <c r="FSW100" s="204"/>
      <c r="FSX100" s="204"/>
      <c r="FSY100" s="204"/>
      <c r="FSZ100" s="204"/>
      <c r="FTA100" s="204"/>
      <c r="FTB100" s="204"/>
      <c r="FTC100" s="204"/>
      <c r="FTD100" s="204"/>
      <c r="FTE100" s="204"/>
      <c r="FTF100" s="204"/>
      <c r="FTG100" s="204"/>
      <c r="FTH100" s="204"/>
      <c r="FTI100" s="204"/>
      <c r="FTJ100" s="204"/>
      <c r="FTK100" s="204"/>
      <c r="FTL100" s="204"/>
      <c r="FTM100" s="204"/>
      <c r="FTN100" s="204"/>
      <c r="FTO100" s="204"/>
      <c r="FTP100" s="204"/>
      <c r="FTQ100" s="204"/>
      <c r="FTR100" s="204"/>
      <c r="FTS100" s="204"/>
      <c r="FTT100" s="204"/>
      <c r="FTU100" s="204"/>
      <c r="FTV100" s="204"/>
      <c r="FTW100" s="204"/>
      <c r="FTX100" s="204"/>
      <c r="FTY100" s="204"/>
      <c r="FTZ100" s="204"/>
      <c r="FUA100" s="204"/>
      <c r="FUB100" s="204"/>
      <c r="FUC100" s="204"/>
      <c r="FUD100" s="204"/>
      <c r="FUE100" s="204"/>
      <c r="FUF100" s="204"/>
      <c r="FUG100" s="204"/>
      <c r="FUH100" s="204"/>
      <c r="FUI100" s="204"/>
      <c r="FUJ100" s="204"/>
      <c r="FUK100" s="204"/>
      <c r="FUL100" s="204"/>
      <c r="FUM100" s="204"/>
      <c r="FUN100" s="204"/>
      <c r="FUO100" s="204"/>
      <c r="FUP100" s="204"/>
      <c r="FUQ100" s="204"/>
      <c r="FUR100" s="204"/>
      <c r="FUS100" s="204"/>
      <c r="FUT100" s="204"/>
      <c r="FUU100" s="204"/>
      <c r="FUV100" s="204"/>
      <c r="FUW100" s="204"/>
      <c r="FUX100" s="204"/>
      <c r="FUY100" s="204"/>
      <c r="FUZ100" s="204"/>
      <c r="FVA100" s="204"/>
      <c r="FVB100" s="204"/>
      <c r="FVC100" s="204"/>
      <c r="FVD100" s="204"/>
      <c r="FVE100" s="204"/>
      <c r="FVF100" s="204"/>
      <c r="FVG100" s="204"/>
      <c r="FVH100" s="204"/>
      <c r="FVI100" s="204"/>
      <c r="FVJ100" s="204"/>
      <c r="FVK100" s="204"/>
      <c r="FVL100" s="204"/>
      <c r="FVM100" s="204"/>
      <c r="FVN100" s="204"/>
      <c r="FVO100" s="204"/>
      <c r="FVP100" s="204"/>
      <c r="FVQ100" s="204"/>
      <c r="FVR100" s="204"/>
      <c r="FVS100" s="204"/>
      <c r="FVT100" s="204"/>
      <c r="FVU100" s="204"/>
      <c r="FVV100" s="204"/>
      <c r="FVW100" s="204"/>
      <c r="FVX100" s="204"/>
      <c r="FVY100" s="204"/>
      <c r="FVZ100" s="204"/>
      <c r="FWA100" s="204"/>
      <c r="FWB100" s="204"/>
      <c r="FWC100" s="204"/>
      <c r="FWD100" s="204"/>
      <c r="FWE100" s="204"/>
      <c r="FWF100" s="204"/>
      <c r="FWG100" s="204"/>
      <c r="FWH100" s="204"/>
      <c r="FWI100" s="204"/>
      <c r="FWJ100" s="204"/>
      <c r="FWK100" s="204"/>
      <c r="FWL100" s="204"/>
      <c r="FWM100" s="204"/>
      <c r="FWN100" s="204"/>
      <c r="FWO100" s="204"/>
      <c r="FWP100" s="204"/>
      <c r="FWQ100" s="204"/>
      <c r="FWR100" s="204"/>
      <c r="FWS100" s="204"/>
      <c r="FWT100" s="204"/>
      <c r="FWU100" s="204"/>
      <c r="FWV100" s="204"/>
      <c r="FWW100" s="204"/>
      <c r="FWX100" s="204"/>
      <c r="FWY100" s="204"/>
      <c r="FWZ100" s="204"/>
      <c r="FXA100" s="204"/>
      <c r="FXB100" s="204"/>
      <c r="FXC100" s="204"/>
      <c r="FXD100" s="204"/>
      <c r="FXE100" s="204"/>
      <c r="FXF100" s="204"/>
      <c r="FXG100" s="204"/>
      <c r="FXH100" s="204"/>
      <c r="FXI100" s="204"/>
      <c r="FXJ100" s="204"/>
      <c r="FXK100" s="204"/>
      <c r="FXL100" s="204"/>
      <c r="FXM100" s="204"/>
      <c r="FXN100" s="204"/>
      <c r="FXO100" s="204"/>
      <c r="FXP100" s="204"/>
      <c r="FXQ100" s="204"/>
      <c r="FXR100" s="204"/>
      <c r="FXS100" s="204"/>
      <c r="FXT100" s="204"/>
      <c r="FXU100" s="204"/>
      <c r="FXV100" s="204"/>
      <c r="FXW100" s="204"/>
      <c r="FXX100" s="204"/>
      <c r="FXY100" s="204"/>
      <c r="FXZ100" s="204"/>
      <c r="FYA100" s="204"/>
      <c r="FYB100" s="204"/>
      <c r="FYC100" s="204"/>
      <c r="FYD100" s="204"/>
      <c r="FYE100" s="204"/>
      <c r="FYF100" s="204"/>
      <c r="FYG100" s="204"/>
      <c r="FYH100" s="204"/>
      <c r="FYI100" s="204"/>
      <c r="FYJ100" s="204"/>
      <c r="FYK100" s="204"/>
      <c r="FYL100" s="204"/>
      <c r="FYM100" s="204"/>
      <c r="FYN100" s="204"/>
      <c r="FYO100" s="204"/>
      <c r="FYP100" s="204"/>
      <c r="FYQ100" s="204"/>
      <c r="FYR100" s="204"/>
      <c r="FYS100" s="204"/>
      <c r="FYT100" s="204"/>
      <c r="FYU100" s="204"/>
      <c r="FYV100" s="204"/>
      <c r="FYW100" s="204"/>
      <c r="FYX100" s="204"/>
      <c r="FYY100" s="204"/>
      <c r="FYZ100" s="204"/>
      <c r="FZA100" s="204"/>
      <c r="FZB100" s="204"/>
      <c r="FZC100" s="204"/>
      <c r="FZD100" s="204"/>
      <c r="FZE100" s="204"/>
      <c r="FZF100" s="204"/>
      <c r="FZG100" s="204"/>
      <c r="FZH100" s="204"/>
      <c r="FZI100" s="204"/>
      <c r="FZJ100" s="204"/>
      <c r="FZK100" s="204"/>
      <c r="FZL100" s="204"/>
      <c r="FZM100" s="204"/>
      <c r="FZN100" s="204"/>
      <c r="FZO100" s="204"/>
      <c r="FZP100" s="204"/>
      <c r="FZQ100" s="204"/>
      <c r="FZR100" s="204"/>
      <c r="FZS100" s="204"/>
      <c r="FZT100" s="204"/>
      <c r="FZU100" s="204"/>
      <c r="FZV100" s="204"/>
      <c r="FZW100" s="204"/>
      <c r="FZX100" s="204"/>
      <c r="FZY100" s="204"/>
      <c r="FZZ100" s="204"/>
      <c r="GAA100" s="204"/>
      <c r="GAB100" s="204"/>
      <c r="GAC100" s="204"/>
      <c r="GAD100" s="204"/>
      <c r="GAE100" s="204"/>
      <c r="GAF100" s="204"/>
      <c r="GAG100" s="204"/>
      <c r="GAH100" s="204"/>
      <c r="GAI100" s="204"/>
      <c r="GAJ100" s="204"/>
      <c r="GAK100" s="204"/>
      <c r="GAL100" s="204"/>
      <c r="GAM100" s="204"/>
      <c r="GAN100" s="204"/>
      <c r="GAO100" s="204"/>
      <c r="GAP100" s="204"/>
      <c r="GAQ100" s="204"/>
      <c r="GAR100" s="204"/>
      <c r="GAS100" s="204"/>
      <c r="GAT100" s="204"/>
      <c r="GAU100" s="204"/>
      <c r="GAV100" s="204"/>
      <c r="GAW100" s="204"/>
      <c r="GAX100" s="204"/>
      <c r="GAY100" s="204"/>
      <c r="GAZ100" s="204"/>
      <c r="GBA100" s="204"/>
      <c r="GBB100" s="204"/>
      <c r="GBC100" s="204"/>
      <c r="GBD100" s="204"/>
      <c r="GBE100" s="204"/>
      <c r="GBF100" s="204"/>
      <c r="GBG100" s="204"/>
      <c r="GBH100" s="204"/>
      <c r="GBI100" s="204"/>
      <c r="GBJ100" s="204"/>
      <c r="GBK100" s="204"/>
      <c r="GBL100" s="204"/>
      <c r="GBM100" s="204"/>
      <c r="GBN100" s="204"/>
      <c r="GBO100" s="204"/>
      <c r="GBP100" s="204"/>
      <c r="GBQ100" s="204"/>
      <c r="GBR100" s="204"/>
      <c r="GBS100" s="204"/>
      <c r="GBT100" s="204"/>
      <c r="GBU100" s="204"/>
      <c r="GBV100" s="204"/>
      <c r="GBW100" s="204"/>
      <c r="GBX100" s="204"/>
      <c r="GBY100" s="204"/>
      <c r="GBZ100" s="204"/>
      <c r="GCA100" s="204"/>
      <c r="GCB100" s="204"/>
      <c r="GCC100" s="204"/>
      <c r="GCD100" s="204"/>
      <c r="GCE100" s="204"/>
      <c r="GCF100" s="204"/>
      <c r="GCG100" s="204"/>
      <c r="GCH100" s="204"/>
      <c r="GCI100" s="204"/>
      <c r="GCJ100" s="204"/>
      <c r="GCK100" s="204"/>
      <c r="GCL100" s="204"/>
      <c r="GCM100" s="204"/>
      <c r="GCN100" s="204"/>
      <c r="GCO100" s="204"/>
      <c r="GCP100" s="204"/>
      <c r="GCQ100" s="204"/>
      <c r="GCR100" s="204"/>
      <c r="GCS100" s="204"/>
      <c r="GCT100" s="204"/>
      <c r="GCU100" s="204"/>
      <c r="GCV100" s="204"/>
      <c r="GCW100" s="204"/>
      <c r="GCX100" s="204"/>
      <c r="GCY100" s="204"/>
      <c r="GCZ100" s="204"/>
      <c r="GDA100" s="204"/>
      <c r="GDB100" s="204"/>
      <c r="GDC100" s="204"/>
      <c r="GDD100" s="204"/>
      <c r="GDE100" s="204"/>
      <c r="GDF100" s="204"/>
      <c r="GDG100" s="204"/>
      <c r="GDH100" s="204"/>
      <c r="GDI100" s="204"/>
      <c r="GDJ100" s="204"/>
      <c r="GDK100" s="204"/>
      <c r="GDL100" s="204"/>
      <c r="GDM100" s="204"/>
      <c r="GDN100" s="204"/>
      <c r="GDO100" s="204"/>
      <c r="GDP100" s="204"/>
      <c r="GDQ100" s="204"/>
      <c r="GDR100" s="204"/>
      <c r="GDS100" s="204"/>
      <c r="GDT100" s="204"/>
      <c r="GDU100" s="204"/>
      <c r="GDV100" s="204"/>
      <c r="GDW100" s="204"/>
      <c r="GDX100" s="204"/>
      <c r="GDY100" s="204"/>
      <c r="GDZ100" s="204"/>
      <c r="GEA100" s="204"/>
      <c r="GEB100" s="204"/>
      <c r="GEC100" s="204"/>
      <c r="GED100" s="204"/>
      <c r="GEE100" s="204"/>
      <c r="GEF100" s="204"/>
      <c r="GEG100" s="204"/>
      <c r="GEH100" s="204"/>
      <c r="GEI100" s="204"/>
      <c r="GEJ100" s="204"/>
      <c r="GEK100" s="204"/>
      <c r="GEL100" s="204"/>
      <c r="GEM100" s="204"/>
      <c r="GEN100" s="204"/>
      <c r="GEO100" s="204"/>
      <c r="GEP100" s="204"/>
      <c r="GEQ100" s="204"/>
      <c r="GER100" s="204"/>
      <c r="GES100" s="204"/>
      <c r="GET100" s="204"/>
      <c r="GEU100" s="204"/>
      <c r="GEV100" s="204"/>
      <c r="GEW100" s="204"/>
      <c r="GEX100" s="204"/>
      <c r="GEY100" s="204"/>
      <c r="GEZ100" s="204"/>
      <c r="GFA100" s="204"/>
      <c r="GFB100" s="204"/>
      <c r="GFC100" s="204"/>
      <c r="GFD100" s="204"/>
      <c r="GFE100" s="204"/>
      <c r="GFF100" s="204"/>
      <c r="GFG100" s="204"/>
      <c r="GFH100" s="204"/>
      <c r="GFI100" s="204"/>
      <c r="GFJ100" s="204"/>
      <c r="GFK100" s="204"/>
      <c r="GFL100" s="204"/>
      <c r="GFM100" s="204"/>
      <c r="GFN100" s="204"/>
      <c r="GFO100" s="204"/>
      <c r="GFP100" s="204"/>
      <c r="GFQ100" s="204"/>
      <c r="GFR100" s="204"/>
      <c r="GFS100" s="204"/>
      <c r="GFT100" s="204"/>
      <c r="GFU100" s="204"/>
      <c r="GFV100" s="204"/>
      <c r="GFW100" s="204"/>
      <c r="GFX100" s="204"/>
      <c r="GFY100" s="204"/>
      <c r="GFZ100" s="204"/>
      <c r="GGA100" s="204"/>
      <c r="GGB100" s="204"/>
      <c r="GGC100" s="204"/>
      <c r="GGD100" s="204"/>
      <c r="GGE100" s="204"/>
      <c r="GGF100" s="204"/>
      <c r="GGG100" s="204"/>
      <c r="GGH100" s="204"/>
      <c r="GGI100" s="204"/>
      <c r="GGJ100" s="204"/>
      <c r="GGK100" s="204"/>
      <c r="GGL100" s="204"/>
      <c r="GGM100" s="204"/>
      <c r="GGN100" s="204"/>
      <c r="GGO100" s="204"/>
      <c r="GGP100" s="204"/>
      <c r="GGQ100" s="204"/>
      <c r="GGR100" s="204"/>
      <c r="GGS100" s="204"/>
      <c r="GGT100" s="204"/>
      <c r="GGU100" s="204"/>
      <c r="GGV100" s="204"/>
      <c r="GGW100" s="204"/>
      <c r="GGX100" s="204"/>
      <c r="GGY100" s="204"/>
      <c r="GGZ100" s="204"/>
      <c r="GHA100" s="204"/>
      <c r="GHB100" s="204"/>
      <c r="GHC100" s="204"/>
      <c r="GHD100" s="204"/>
      <c r="GHE100" s="204"/>
      <c r="GHF100" s="204"/>
      <c r="GHG100" s="204"/>
      <c r="GHH100" s="204"/>
      <c r="GHI100" s="204"/>
      <c r="GHJ100" s="204"/>
      <c r="GHK100" s="204"/>
      <c r="GHL100" s="204"/>
      <c r="GHM100" s="204"/>
      <c r="GHN100" s="204"/>
      <c r="GHO100" s="204"/>
      <c r="GHP100" s="204"/>
      <c r="GHQ100" s="204"/>
      <c r="GHR100" s="204"/>
      <c r="GHS100" s="204"/>
      <c r="GHT100" s="204"/>
      <c r="GHU100" s="204"/>
      <c r="GHV100" s="204"/>
      <c r="GHW100" s="204"/>
      <c r="GHX100" s="204"/>
      <c r="GHY100" s="204"/>
      <c r="GHZ100" s="204"/>
      <c r="GIA100" s="204"/>
      <c r="GIB100" s="204"/>
      <c r="GIC100" s="204"/>
      <c r="GID100" s="204"/>
      <c r="GIE100" s="204"/>
      <c r="GIF100" s="204"/>
      <c r="GIG100" s="204"/>
      <c r="GIH100" s="204"/>
      <c r="GII100" s="204"/>
      <c r="GIJ100" s="204"/>
      <c r="GIK100" s="204"/>
      <c r="GIL100" s="204"/>
      <c r="GIM100" s="204"/>
      <c r="GIN100" s="204"/>
      <c r="GIO100" s="204"/>
      <c r="GIP100" s="204"/>
      <c r="GIQ100" s="204"/>
      <c r="GIR100" s="204"/>
      <c r="GIS100" s="204"/>
      <c r="GIT100" s="204"/>
      <c r="GIU100" s="204"/>
      <c r="GIV100" s="204"/>
      <c r="GIW100" s="204"/>
      <c r="GIX100" s="204"/>
      <c r="GIY100" s="204"/>
      <c r="GIZ100" s="204"/>
      <c r="GJA100" s="204"/>
      <c r="GJB100" s="204"/>
      <c r="GJC100" s="204"/>
      <c r="GJD100" s="204"/>
      <c r="GJE100" s="204"/>
      <c r="GJF100" s="204"/>
      <c r="GJG100" s="204"/>
      <c r="GJH100" s="204"/>
      <c r="GJI100" s="204"/>
      <c r="GJJ100" s="204"/>
      <c r="GJK100" s="204"/>
      <c r="GJL100" s="204"/>
      <c r="GJM100" s="204"/>
      <c r="GJN100" s="204"/>
      <c r="GJO100" s="204"/>
      <c r="GJP100" s="204"/>
      <c r="GJQ100" s="204"/>
      <c r="GJR100" s="204"/>
      <c r="GJS100" s="204"/>
      <c r="GJT100" s="204"/>
      <c r="GJU100" s="204"/>
      <c r="GJV100" s="204"/>
      <c r="GJW100" s="204"/>
      <c r="GJX100" s="204"/>
      <c r="GJY100" s="204"/>
      <c r="GJZ100" s="204"/>
      <c r="GKA100" s="204"/>
      <c r="GKB100" s="204"/>
      <c r="GKC100" s="204"/>
      <c r="GKD100" s="204"/>
      <c r="GKE100" s="204"/>
      <c r="GKF100" s="204"/>
      <c r="GKG100" s="204"/>
      <c r="GKH100" s="204"/>
      <c r="GKI100" s="204"/>
      <c r="GKJ100" s="204"/>
      <c r="GKK100" s="204"/>
      <c r="GKL100" s="204"/>
      <c r="GKM100" s="204"/>
      <c r="GKN100" s="204"/>
      <c r="GKO100" s="204"/>
      <c r="GKP100" s="204"/>
      <c r="GKQ100" s="204"/>
      <c r="GKR100" s="204"/>
      <c r="GKS100" s="204"/>
      <c r="GKT100" s="204"/>
      <c r="GKU100" s="204"/>
      <c r="GKV100" s="204"/>
      <c r="GKW100" s="204"/>
      <c r="GKX100" s="204"/>
      <c r="GKY100" s="204"/>
      <c r="GKZ100" s="204"/>
      <c r="GLA100" s="204"/>
      <c r="GLB100" s="204"/>
      <c r="GLC100" s="204"/>
      <c r="GLD100" s="204"/>
      <c r="GLE100" s="204"/>
      <c r="GLF100" s="204"/>
      <c r="GLG100" s="204"/>
      <c r="GLH100" s="204"/>
      <c r="GLI100" s="204"/>
      <c r="GLJ100" s="204"/>
      <c r="GLK100" s="204"/>
      <c r="GLL100" s="204"/>
      <c r="GLM100" s="204"/>
      <c r="GLN100" s="204"/>
      <c r="GLO100" s="204"/>
      <c r="GLP100" s="204"/>
      <c r="GLQ100" s="204"/>
      <c r="GLR100" s="204"/>
      <c r="GLS100" s="204"/>
      <c r="GLT100" s="204"/>
      <c r="GLU100" s="204"/>
      <c r="GLV100" s="204"/>
      <c r="GLW100" s="204"/>
      <c r="GLX100" s="204"/>
      <c r="GLY100" s="204"/>
      <c r="GLZ100" s="204"/>
      <c r="GMA100" s="204"/>
      <c r="GMB100" s="204"/>
      <c r="GMC100" s="204"/>
      <c r="GMD100" s="204"/>
      <c r="GME100" s="204"/>
      <c r="GMF100" s="204"/>
      <c r="GMG100" s="204"/>
      <c r="GMH100" s="204"/>
      <c r="GMI100" s="204"/>
      <c r="GMJ100" s="204"/>
      <c r="GMK100" s="204"/>
      <c r="GML100" s="204"/>
      <c r="GMM100" s="204"/>
      <c r="GMN100" s="204"/>
      <c r="GMO100" s="204"/>
      <c r="GMP100" s="204"/>
      <c r="GMQ100" s="204"/>
      <c r="GMR100" s="204"/>
      <c r="GMS100" s="204"/>
      <c r="GMT100" s="204"/>
      <c r="GMU100" s="204"/>
      <c r="GMV100" s="204"/>
      <c r="GMW100" s="204"/>
      <c r="GMX100" s="204"/>
      <c r="GMY100" s="204"/>
      <c r="GMZ100" s="204"/>
      <c r="GNA100" s="204"/>
      <c r="GNB100" s="204"/>
      <c r="GNC100" s="204"/>
      <c r="GND100" s="204"/>
      <c r="GNE100" s="204"/>
      <c r="GNF100" s="204"/>
      <c r="GNG100" s="204"/>
      <c r="GNH100" s="204"/>
      <c r="GNI100" s="204"/>
      <c r="GNJ100" s="204"/>
      <c r="GNK100" s="204"/>
      <c r="GNL100" s="204"/>
      <c r="GNM100" s="204"/>
      <c r="GNN100" s="204"/>
      <c r="GNO100" s="204"/>
      <c r="GNP100" s="204"/>
      <c r="GNQ100" s="204"/>
      <c r="GNR100" s="204"/>
      <c r="GNS100" s="204"/>
      <c r="GNT100" s="204"/>
      <c r="GNU100" s="204"/>
      <c r="GNV100" s="204"/>
      <c r="GNW100" s="204"/>
      <c r="GNX100" s="204"/>
      <c r="GNY100" s="204"/>
      <c r="GNZ100" s="204"/>
      <c r="GOA100" s="204"/>
      <c r="GOB100" s="204"/>
      <c r="GOC100" s="204"/>
      <c r="GOD100" s="204"/>
      <c r="GOE100" s="204"/>
      <c r="GOF100" s="204"/>
      <c r="GOG100" s="204"/>
      <c r="GOH100" s="204"/>
      <c r="GOI100" s="204"/>
      <c r="GOJ100" s="204"/>
      <c r="GOK100" s="204"/>
      <c r="GOL100" s="204"/>
      <c r="GOM100" s="204"/>
      <c r="GON100" s="204"/>
      <c r="GOO100" s="204"/>
      <c r="GOP100" s="204"/>
      <c r="GOQ100" s="204"/>
      <c r="GOR100" s="204"/>
      <c r="GOS100" s="204"/>
      <c r="GOT100" s="204"/>
      <c r="GOU100" s="204"/>
      <c r="GOV100" s="204"/>
      <c r="GOW100" s="204"/>
      <c r="GOX100" s="204"/>
      <c r="GOY100" s="204"/>
      <c r="GOZ100" s="204"/>
      <c r="GPA100" s="204"/>
      <c r="GPB100" s="204"/>
      <c r="GPC100" s="204"/>
      <c r="GPD100" s="204"/>
      <c r="GPE100" s="204"/>
      <c r="GPF100" s="204"/>
      <c r="GPG100" s="204"/>
      <c r="GPH100" s="204"/>
      <c r="GPI100" s="204"/>
      <c r="GPJ100" s="204"/>
      <c r="GPK100" s="204"/>
      <c r="GPL100" s="204"/>
      <c r="GPM100" s="204"/>
      <c r="GPN100" s="204"/>
      <c r="GPO100" s="204"/>
      <c r="GPP100" s="204"/>
      <c r="GPQ100" s="204"/>
      <c r="GPR100" s="204"/>
      <c r="GPS100" s="204"/>
      <c r="GPT100" s="204"/>
      <c r="GPU100" s="204"/>
      <c r="GPV100" s="204"/>
      <c r="GPW100" s="204"/>
      <c r="GPX100" s="204"/>
      <c r="GPY100" s="204"/>
      <c r="GPZ100" s="204"/>
      <c r="GQA100" s="204"/>
      <c r="GQB100" s="204"/>
      <c r="GQC100" s="204"/>
      <c r="GQD100" s="204"/>
      <c r="GQE100" s="204"/>
      <c r="GQF100" s="204"/>
      <c r="GQG100" s="204"/>
      <c r="GQH100" s="204"/>
      <c r="GQI100" s="204"/>
      <c r="GQJ100" s="204"/>
      <c r="GQK100" s="204"/>
      <c r="GQL100" s="204"/>
      <c r="GQM100" s="204"/>
      <c r="GQN100" s="204"/>
      <c r="GQO100" s="204"/>
      <c r="GQP100" s="204"/>
      <c r="GQQ100" s="204"/>
      <c r="GQR100" s="204"/>
      <c r="GQS100" s="204"/>
      <c r="GQT100" s="204"/>
      <c r="GQU100" s="204"/>
      <c r="GQV100" s="204"/>
      <c r="GQW100" s="204"/>
      <c r="GQX100" s="204"/>
      <c r="GQY100" s="204"/>
      <c r="GQZ100" s="204"/>
      <c r="GRA100" s="204"/>
      <c r="GRB100" s="204"/>
      <c r="GRC100" s="204"/>
      <c r="GRD100" s="204"/>
      <c r="GRE100" s="204"/>
      <c r="GRF100" s="204"/>
      <c r="GRG100" s="204"/>
      <c r="GRH100" s="204"/>
      <c r="GRI100" s="204"/>
      <c r="GRJ100" s="204"/>
      <c r="GRK100" s="204"/>
      <c r="GRL100" s="204"/>
      <c r="GRM100" s="204"/>
      <c r="GRN100" s="204"/>
      <c r="GRO100" s="204"/>
      <c r="GRP100" s="204"/>
      <c r="GRQ100" s="204"/>
      <c r="GRR100" s="204"/>
      <c r="GRS100" s="204"/>
      <c r="GRT100" s="204"/>
      <c r="GRU100" s="204"/>
      <c r="GRV100" s="204"/>
      <c r="GRW100" s="204"/>
      <c r="GRX100" s="204"/>
      <c r="GRY100" s="204"/>
      <c r="GRZ100" s="204"/>
      <c r="GSA100" s="204"/>
      <c r="GSB100" s="204"/>
      <c r="GSC100" s="204"/>
      <c r="GSD100" s="204"/>
      <c r="GSE100" s="204"/>
      <c r="GSF100" s="204"/>
      <c r="GSG100" s="204"/>
      <c r="GSH100" s="204"/>
      <c r="GSI100" s="204"/>
      <c r="GSJ100" s="204"/>
      <c r="GSK100" s="204"/>
      <c r="GSL100" s="204"/>
      <c r="GSM100" s="204"/>
      <c r="GSN100" s="204"/>
      <c r="GSO100" s="204"/>
      <c r="GSP100" s="204"/>
      <c r="GSQ100" s="204"/>
      <c r="GSR100" s="204"/>
      <c r="GSS100" s="204"/>
      <c r="GST100" s="204"/>
      <c r="GSU100" s="204"/>
      <c r="GSV100" s="204"/>
      <c r="GSW100" s="204"/>
      <c r="GSX100" s="204"/>
      <c r="GSY100" s="204"/>
      <c r="GSZ100" s="204"/>
      <c r="GTA100" s="204"/>
      <c r="GTB100" s="204"/>
      <c r="GTC100" s="204"/>
      <c r="GTD100" s="204"/>
      <c r="GTE100" s="204"/>
      <c r="GTF100" s="204"/>
      <c r="GTG100" s="204"/>
      <c r="GTH100" s="204"/>
      <c r="GTI100" s="204"/>
      <c r="GTJ100" s="204"/>
      <c r="GTK100" s="204"/>
      <c r="GTL100" s="204"/>
      <c r="GTM100" s="204"/>
      <c r="GTN100" s="204"/>
      <c r="GTO100" s="204"/>
      <c r="GTP100" s="204"/>
      <c r="GTQ100" s="204"/>
      <c r="GTR100" s="204"/>
      <c r="GTS100" s="204"/>
      <c r="GTT100" s="204"/>
      <c r="GTU100" s="204"/>
      <c r="GTV100" s="204"/>
      <c r="GTW100" s="204"/>
      <c r="GTX100" s="204"/>
      <c r="GTY100" s="204"/>
      <c r="GTZ100" s="204"/>
      <c r="GUA100" s="204"/>
      <c r="GUB100" s="204"/>
      <c r="GUC100" s="204"/>
      <c r="GUD100" s="204"/>
      <c r="GUE100" s="204"/>
      <c r="GUF100" s="204"/>
      <c r="GUG100" s="204"/>
      <c r="GUH100" s="204"/>
      <c r="GUI100" s="204"/>
      <c r="GUJ100" s="204"/>
      <c r="GUK100" s="204"/>
      <c r="GUL100" s="204"/>
      <c r="GUM100" s="204"/>
      <c r="GUN100" s="204"/>
      <c r="GUO100" s="204"/>
      <c r="GUP100" s="204"/>
      <c r="GUQ100" s="204"/>
      <c r="GUR100" s="204"/>
      <c r="GUS100" s="204"/>
      <c r="GUT100" s="204"/>
      <c r="GUU100" s="204"/>
      <c r="GUV100" s="204"/>
      <c r="GUW100" s="204"/>
      <c r="GUX100" s="204"/>
      <c r="GUY100" s="204"/>
      <c r="GUZ100" s="204"/>
      <c r="GVA100" s="204"/>
      <c r="GVB100" s="204"/>
      <c r="GVC100" s="204"/>
      <c r="GVD100" s="204"/>
      <c r="GVE100" s="204"/>
      <c r="GVF100" s="204"/>
      <c r="GVG100" s="204"/>
      <c r="GVH100" s="204"/>
      <c r="GVI100" s="204"/>
      <c r="GVJ100" s="204"/>
      <c r="GVK100" s="204"/>
      <c r="GVL100" s="204"/>
      <c r="GVM100" s="204"/>
      <c r="GVN100" s="204"/>
      <c r="GVO100" s="204"/>
      <c r="GVP100" s="204"/>
      <c r="GVQ100" s="204"/>
      <c r="GVR100" s="204"/>
      <c r="GVS100" s="204"/>
      <c r="GVT100" s="204"/>
      <c r="GVU100" s="204"/>
      <c r="GVV100" s="204"/>
      <c r="GVW100" s="204"/>
      <c r="GVX100" s="204"/>
      <c r="GVY100" s="204"/>
      <c r="GVZ100" s="204"/>
      <c r="GWA100" s="204"/>
      <c r="GWB100" s="204"/>
      <c r="GWC100" s="204"/>
      <c r="GWD100" s="204"/>
      <c r="GWE100" s="204"/>
      <c r="GWF100" s="204"/>
      <c r="GWG100" s="204"/>
      <c r="GWH100" s="204"/>
      <c r="GWI100" s="204"/>
      <c r="GWJ100" s="204"/>
      <c r="GWK100" s="204"/>
      <c r="GWL100" s="204"/>
      <c r="GWM100" s="204"/>
      <c r="GWN100" s="204"/>
      <c r="GWO100" s="204"/>
      <c r="GWP100" s="204"/>
      <c r="GWQ100" s="204"/>
      <c r="GWR100" s="204"/>
      <c r="GWS100" s="204"/>
      <c r="GWT100" s="204"/>
      <c r="GWU100" s="204"/>
      <c r="GWV100" s="204"/>
      <c r="GWW100" s="204"/>
      <c r="GWX100" s="204"/>
      <c r="GWY100" s="204"/>
      <c r="GWZ100" s="204"/>
      <c r="GXA100" s="204"/>
      <c r="GXB100" s="204"/>
      <c r="GXC100" s="204"/>
      <c r="GXD100" s="204"/>
      <c r="GXE100" s="204"/>
      <c r="GXF100" s="204"/>
      <c r="GXG100" s="204"/>
      <c r="GXH100" s="204"/>
      <c r="GXI100" s="204"/>
      <c r="GXJ100" s="204"/>
      <c r="GXK100" s="204"/>
      <c r="GXL100" s="204"/>
      <c r="GXM100" s="204"/>
      <c r="GXN100" s="204"/>
      <c r="GXO100" s="204"/>
      <c r="GXP100" s="204"/>
      <c r="GXQ100" s="204"/>
      <c r="GXR100" s="204"/>
      <c r="GXS100" s="204"/>
      <c r="GXT100" s="204"/>
      <c r="GXU100" s="204"/>
      <c r="GXV100" s="204"/>
      <c r="GXW100" s="204"/>
      <c r="GXX100" s="204"/>
      <c r="GXY100" s="204"/>
      <c r="GXZ100" s="204"/>
      <c r="GYA100" s="204"/>
      <c r="GYB100" s="204"/>
      <c r="GYC100" s="204"/>
      <c r="GYD100" s="204"/>
      <c r="GYE100" s="204"/>
      <c r="GYF100" s="204"/>
      <c r="GYG100" s="204"/>
      <c r="GYH100" s="204"/>
      <c r="GYI100" s="204"/>
      <c r="GYJ100" s="204"/>
      <c r="GYK100" s="204"/>
      <c r="GYL100" s="204"/>
      <c r="GYM100" s="204"/>
      <c r="GYN100" s="204"/>
      <c r="GYO100" s="204"/>
      <c r="GYP100" s="204"/>
      <c r="GYQ100" s="204"/>
      <c r="GYR100" s="204"/>
      <c r="GYS100" s="204"/>
      <c r="GYT100" s="204"/>
      <c r="GYU100" s="204"/>
      <c r="GYV100" s="204"/>
      <c r="GYW100" s="204"/>
      <c r="GYX100" s="204"/>
      <c r="GYY100" s="204"/>
      <c r="GYZ100" s="204"/>
      <c r="GZA100" s="204"/>
      <c r="GZB100" s="204"/>
      <c r="GZC100" s="204"/>
      <c r="GZD100" s="204"/>
      <c r="GZE100" s="204"/>
      <c r="GZF100" s="204"/>
      <c r="GZG100" s="204"/>
      <c r="GZH100" s="204"/>
      <c r="GZI100" s="204"/>
      <c r="GZJ100" s="204"/>
      <c r="GZK100" s="204"/>
      <c r="GZL100" s="204"/>
      <c r="GZM100" s="204"/>
      <c r="GZN100" s="204"/>
      <c r="GZO100" s="204"/>
      <c r="GZP100" s="204"/>
      <c r="GZQ100" s="204"/>
      <c r="GZR100" s="204"/>
      <c r="GZS100" s="204"/>
      <c r="GZT100" s="204"/>
      <c r="GZU100" s="204"/>
      <c r="GZV100" s="204"/>
      <c r="GZW100" s="204"/>
      <c r="GZX100" s="204"/>
      <c r="GZY100" s="204"/>
      <c r="GZZ100" s="204"/>
      <c r="HAA100" s="204"/>
      <c r="HAB100" s="204"/>
      <c r="HAC100" s="204"/>
      <c r="HAD100" s="204"/>
      <c r="HAE100" s="204"/>
      <c r="HAF100" s="204"/>
      <c r="HAG100" s="204"/>
      <c r="HAH100" s="204"/>
      <c r="HAI100" s="204"/>
      <c r="HAJ100" s="204"/>
      <c r="HAK100" s="204"/>
      <c r="HAL100" s="204"/>
      <c r="HAM100" s="204"/>
      <c r="HAN100" s="204"/>
      <c r="HAO100" s="204"/>
      <c r="HAP100" s="204"/>
      <c r="HAQ100" s="204"/>
      <c r="HAR100" s="204"/>
      <c r="HAS100" s="204"/>
      <c r="HAT100" s="204"/>
      <c r="HAU100" s="204"/>
      <c r="HAV100" s="204"/>
      <c r="HAW100" s="204"/>
      <c r="HAX100" s="204"/>
      <c r="HAY100" s="204"/>
      <c r="HAZ100" s="204"/>
      <c r="HBA100" s="204"/>
      <c r="HBB100" s="204"/>
      <c r="HBC100" s="204"/>
      <c r="HBD100" s="204"/>
      <c r="HBE100" s="204"/>
      <c r="HBF100" s="204"/>
      <c r="HBG100" s="204"/>
      <c r="HBH100" s="204"/>
      <c r="HBI100" s="204"/>
      <c r="HBJ100" s="204"/>
      <c r="HBK100" s="204"/>
      <c r="HBL100" s="204"/>
      <c r="HBM100" s="204"/>
      <c r="HBN100" s="204"/>
      <c r="HBO100" s="204"/>
      <c r="HBP100" s="204"/>
      <c r="HBQ100" s="204"/>
      <c r="HBR100" s="204"/>
      <c r="HBS100" s="204"/>
      <c r="HBT100" s="204"/>
      <c r="HBU100" s="204"/>
      <c r="HBV100" s="204"/>
      <c r="HBW100" s="204"/>
      <c r="HBX100" s="204"/>
      <c r="HBY100" s="204"/>
      <c r="HBZ100" s="204"/>
      <c r="HCA100" s="204"/>
      <c r="HCB100" s="204"/>
      <c r="HCC100" s="204"/>
      <c r="HCD100" s="204"/>
      <c r="HCE100" s="204"/>
      <c r="HCF100" s="204"/>
      <c r="HCG100" s="204"/>
      <c r="HCH100" s="204"/>
      <c r="HCI100" s="204"/>
      <c r="HCJ100" s="204"/>
      <c r="HCK100" s="204"/>
      <c r="HCL100" s="204"/>
      <c r="HCM100" s="204"/>
      <c r="HCN100" s="204"/>
      <c r="HCO100" s="204"/>
      <c r="HCP100" s="204"/>
      <c r="HCQ100" s="204"/>
      <c r="HCR100" s="204"/>
      <c r="HCS100" s="204"/>
      <c r="HCT100" s="204"/>
      <c r="HCU100" s="204"/>
      <c r="HCV100" s="204"/>
      <c r="HCW100" s="204"/>
      <c r="HCX100" s="204"/>
      <c r="HCY100" s="204"/>
      <c r="HCZ100" s="204"/>
      <c r="HDA100" s="204"/>
      <c r="HDB100" s="204"/>
      <c r="HDC100" s="204"/>
      <c r="HDD100" s="204"/>
      <c r="HDE100" s="204"/>
      <c r="HDF100" s="204"/>
      <c r="HDG100" s="204"/>
      <c r="HDH100" s="204"/>
      <c r="HDI100" s="204"/>
      <c r="HDJ100" s="204"/>
      <c r="HDK100" s="204"/>
      <c r="HDL100" s="204"/>
      <c r="HDM100" s="204"/>
      <c r="HDN100" s="204"/>
      <c r="HDO100" s="204"/>
      <c r="HDP100" s="204"/>
      <c r="HDQ100" s="204"/>
      <c r="HDR100" s="204"/>
      <c r="HDS100" s="204"/>
      <c r="HDT100" s="204"/>
      <c r="HDU100" s="204"/>
      <c r="HDV100" s="204"/>
      <c r="HDW100" s="204"/>
      <c r="HDX100" s="204"/>
      <c r="HDY100" s="204"/>
      <c r="HDZ100" s="204"/>
      <c r="HEA100" s="204"/>
      <c r="HEB100" s="204"/>
      <c r="HEC100" s="204"/>
      <c r="HED100" s="204"/>
      <c r="HEE100" s="204"/>
      <c r="HEF100" s="204"/>
      <c r="HEG100" s="204"/>
      <c r="HEH100" s="204"/>
      <c r="HEI100" s="204"/>
      <c r="HEJ100" s="204"/>
      <c r="HEK100" s="204"/>
      <c r="HEL100" s="204"/>
      <c r="HEM100" s="204"/>
      <c r="HEN100" s="204"/>
      <c r="HEO100" s="204"/>
      <c r="HEP100" s="204"/>
      <c r="HEQ100" s="204"/>
      <c r="HER100" s="204"/>
      <c r="HES100" s="204"/>
      <c r="HET100" s="204"/>
      <c r="HEU100" s="204"/>
      <c r="HEV100" s="204"/>
      <c r="HEW100" s="204"/>
      <c r="HEX100" s="204"/>
      <c r="HEY100" s="204"/>
      <c r="HEZ100" s="204"/>
      <c r="HFA100" s="204"/>
      <c r="HFB100" s="204"/>
      <c r="HFC100" s="204"/>
      <c r="HFD100" s="204"/>
      <c r="HFE100" s="204"/>
      <c r="HFF100" s="204"/>
      <c r="HFG100" s="204"/>
      <c r="HFH100" s="204"/>
      <c r="HFI100" s="204"/>
      <c r="HFJ100" s="204"/>
      <c r="HFK100" s="204"/>
      <c r="HFL100" s="204"/>
      <c r="HFM100" s="204"/>
      <c r="HFN100" s="204"/>
      <c r="HFO100" s="204"/>
      <c r="HFP100" s="204"/>
      <c r="HFQ100" s="204"/>
      <c r="HFR100" s="204"/>
      <c r="HFS100" s="204"/>
      <c r="HFT100" s="204"/>
      <c r="HFU100" s="204"/>
      <c r="HFV100" s="204"/>
      <c r="HFW100" s="204"/>
      <c r="HFX100" s="204"/>
      <c r="HFY100" s="204"/>
      <c r="HFZ100" s="204"/>
      <c r="HGA100" s="204"/>
      <c r="HGB100" s="204"/>
      <c r="HGC100" s="204"/>
      <c r="HGD100" s="204"/>
      <c r="HGE100" s="204"/>
      <c r="HGF100" s="204"/>
      <c r="HGG100" s="204"/>
      <c r="HGH100" s="204"/>
      <c r="HGI100" s="204"/>
      <c r="HGJ100" s="204"/>
      <c r="HGK100" s="204"/>
      <c r="HGL100" s="204"/>
      <c r="HGM100" s="204"/>
      <c r="HGN100" s="204"/>
      <c r="HGO100" s="204"/>
      <c r="HGP100" s="204"/>
      <c r="HGQ100" s="204"/>
      <c r="HGR100" s="204"/>
      <c r="HGS100" s="204"/>
      <c r="HGT100" s="204"/>
      <c r="HGU100" s="204"/>
      <c r="HGV100" s="204"/>
      <c r="HGW100" s="204"/>
      <c r="HGX100" s="204"/>
      <c r="HGY100" s="204"/>
      <c r="HGZ100" s="204"/>
      <c r="HHA100" s="204"/>
      <c r="HHB100" s="204"/>
      <c r="HHC100" s="204"/>
      <c r="HHD100" s="204"/>
      <c r="HHE100" s="204"/>
      <c r="HHF100" s="204"/>
      <c r="HHG100" s="204"/>
      <c r="HHH100" s="204"/>
      <c r="HHI100" s="204"/>
      <c r="HHJ100" s="204"/>
      <c r="HHK100" s="204"/>
      <c r="HHL100" s="204"/>
      <c r="HHM100" s="204"/>
      <c r="HHN100" s="204"/>
      <c r="HHO100" s="204"/>
      <c r="HHP100" s="204"/>
      <c r="HHQ100" s="204"/>
      <c r="HHR100" s="204"/>
      <c r="HHS100" s="204"/>
      <c r="HHT100" s="204"/>
      <c r="HHU100" s="204"/>
      <c r="HHV100" s="204"/>
      <c r="HHW100" s="204"/>
      <c r="HHX100" s="204"/>
      <c r="HHY100" s="204"/>
      <c r="HHZ100" s="204"/>
      <c r="HIA100" s="204"/>
      <c r="HIB100" s="204"/>
      <c r="HIC100" s="204"/>
      <c r="HID100" s="204"/>
      <c r="HIE100" s="204"/>
      <c r="HIF100" s="204"/>
      <c r="HIG100" s="204"/>
      <c r="HIH100" s="204"/>
      <c r="HII100" s="204"/>
      <c r="HIJ100" s="204"/>
      <c r="HIK100" s="204"/>
      <c r="HIL100" s="204"/>
      <c r="HIM100" s="204"/>
      <c r="HIN100" s="204"/>
      <c r="HIO100" s="204"/>
      <c r="HIP100" s="204"/>
      <c r="HIQ100" s="204"/>
      <c r="HIR100" s="204"/>
      <c r="HIS100" s="204"/>
      <c r="HIT100" s="204"/>
      <c r="HIU100" s="204"/>
      <c r="HIV100" s="204"/>
      <c r="HIW100" s="204"/>
      <c r="HIX100" s="204"/>
      <c r="HIY100" s="204"/>
      <c r="HIZ100" s="204"/>
      <c r="HJA100" s="204"/>
      <c r="HJB100" s="204"/>
      <c r="HJC100" s="204"/>
      <c r="HJD100" s="204"/>
      <c r="HJE100" s="204"/>
      <c r="HJF100" s="204"/>
      <c r="HJG100" s="204"/>
      <c r="HJH100" s="204"/>
      <c r="HJI100" s="204"/>
      <c r="HJJ100" s="204"/>
      <c r="HJK100" s="204"/>
      <c r="HJL100" s="204"/>
      <c r="HJM100" s="204"/>
      <c r="HJN100" s="204"/>
      <c r="HJO100" s="204"/>
      <c r="HJP100" s="204"/>
      <c r="HJQ100" s="204"/>
      <c r="HJR100" s="204"/>
      <c r="HJS100" s="204"/>
      <c r="HJT100" s="204"/>
      <c r="HJU100" s="204"/>
      <c r="HJV100" s="204"/>
      <c r="HJW100" s="204"/>
      <c r="HJX100" s="204"/>
      <c r="HJY100" s="204"/>
      <c r="HJZ100" s="204"/>
      <c r="HKA100" s="204"/>
      <c r="HKB100" s="204"/>
      <c r="HKC100" s="204"/>
      <c r="HKD100" s="204"/>
      <c r="HKE100" s="204"/>
      <c r="HKF100" s="204"/>
      <c r="HKG100" s="204"/>
      <c r="HKH100" s="204"/>
      <c r="HKI100" s="204"/>
      <c r="HKJ100" s="204"/>
      <c r="HKK100" s="204"/>
      <c r="HKL100" s="204"/>
      <c r="HKM100" s="204"/>
      <c r="HKN100" s="204"/>
      <c r="HKO100" s="204"/>
      <c r="HKP100" s="204"/>
      <c r="HKQ100" s="204"/>
      <c r="HKR100" s="204"/>
      <c r="HKS100" s="204"/>
      <c r="HKT100" s="204"/>
      <c r="HKU100" s="204"/>
      <c r="HKV100" s="204"/>
      <c r="HKW100" s="204"/>
      <c r="HKX100" s="204"/>
      <c r="HKY100" s="204"/>
      <c r="HKZ100" s="204"/>
      <c r="HLA100" s="204"/>
      <c r="HLB100" s="204"/>
      <c r="HLC100" s="204"/>
      <c r="HLD100" s="204"/>
      <c r="HLE100" s="204"/>
      <c r="HLF100" s="204"/>
      <c r="HLG100" s="204"/>
      <c r="HLH100" s="204"/>
      <c r="HLI100" s="204"/>
      <c r="HLJ100" s="204"/>
      <c r="HLK100" s="204"/>
      <c r="HLL100" s="204"/>
      <c r="HLM100" s="204"/>
      <c r="HLN100" s="204"/>
      <c r="HLO100" s="204"/>
      <c r="HLP100" s="204"/>
      <c r="HLQ100" s="204"/>
      <c r="HLR100" s="204"/>
      <c r="HLS100" s="204"/>
      <c r="HLT100" s="204"/>
      <c r="HLU100" s="204"/>
      <c r="HLV100" s="204"/>
      <c r="HLW100" s="204"/>
      <c r="HLX100" s="204"/>
      <c r="HLY100" s="204"/>
      <c r="HLZ100" s="204"/>
      <c r="HMA100" s="204"/>
      <c r="HMB100" s="204"/>
      <c r="HMC100" s="204"/>
      <c r="HMD100" s="204"/>
      <c r="HME100" s="204"/>
      <c r="HMF100" s="204"/>
      <c r="HMG100" s="204"/>
      <c r="HMH100" s="204"/>
      <c r="HMI100" s="204"/>
      <c r="HMJ100" s="204"/>
      <c r="HMK100" s="204"/>
      <c r="HML100" s="204"/>
      <c r="HMM100" s="204"/>
      <c r="HMN100" s="204"/>
      <c r="HMO100" s="204"/>
      <c r="HMP100" s="204"/>
      <c r="HMQ100" s="204"/>
      <c r="HMR100" s="204"/>
      <c r="HMS100" s="204"/>
      <c r="HMT100" s="204"/>
      <c r="HMU100" s="204"/>
      <c r="HMV100" s="204"/>
      <c r="HMW100" s="204"/>
      <c r="HMX100" s="204"/>
      <c r="HMY100" s="204"/>
      <c r="HMZ100" s="204"/>
      <c r="HNA100" s="204"/>
      <c r="HNB100" s="204"/>
      <c r="HNC100" s="204"/>
      <c r="HND100" s="204"/>
      <c r="HNE100" s="204"/>
      <c r="HNF100" s="204"/>
      <c r="HNG100" s="204"/>
      <c r="HNH100" s="204"/>
      <c r="HNI100" s="204"/>
      <c r="HNJ100" s="204"/>
      <c r="HNK100" s="204"/>
      <c r="HNL100" s="204"/>
      <c r="HNM100" s="204"/>
      <c r="HNN100" s="204"/>
      <c r="HNO100" s="204"/>
      <c r="HNP100" s="204"/>
      <c r="HNQ100" s="204"/>
      <c r="HNR100" s="204"/>
      <c r="HNS100" s="204"/>
      <c r="HNT100" s="204"/>
      <c r="HNU100" s="204"/>
      <c r="HNV100" s="204"/>
      <c r="HNW100" s="204"/>
      <c r="HNX100" s="204"/>
      <c r="HNY100" s="204"/>
      <c r="HNZ100" s="204"/>
      <c r="HOA100" s="204"/>
      <c r="HOB100" s="204"/>
      <c r="HOC100" s="204"/>
      <c r="HOD100" s="204"/>
      <c r="HOE100" s="204"/>
      <c r="HOF100" s="204"/>
      <c r="HOG100" s="204"/>
      <c r="HOH100" s="204"/>
      <c r="HOI100" s="204"/>
      <c r="HOJ100" s="204"/>
      <c r="HOK100" s="204"/>
      <c r="HOL100" s="204"/>
      <c r="HOM100" s="204"/>
      <c r="HON100" s="204"/>
      <c r="HOO100" s="204"/>
      <c r="HOP100" s="204"/>
      <c r="HOQ100" s="204"/>
      <c r="HOR100" s="204"/>
      <c r="HOS100" s="204"/>
      <c r="HOT100" s="204"/>
      <c r="HOU100" s="204"/>
      <c r="HOV100" s="204"/>
      <c r="HOW100" s="204"/>
      <c r="HOX100" s="204"/>
      <c r="HOY100" s="204"/>
      <c r="HOZ100" s="204"/>
      <c r="HPA100" s="204"/>
      <c r="HPB100" s="204"/>
      <c r="HPC100" s="204"/>
      <c r="HPD100" s="204"/>
      <c r="HPE100" s="204"/>
      <c r="HPF100" s="204"/>
      <c r="HPG100" s="204"/>
      <c r="HPH100" s="204"/>
      <c r="HPI100" s="204"/>
      <c r="HPJ100" s="204"/>
      <c r="HPK100" s="204"/>
      <c r="HPL100" s="204"/>
      <c r="HPM100" s="204"/>
      <c r="HPN100" s="204"/>
      <c r="HPO100" s="204"/>
      <c r="HPP100" s="204"/>
      <c r="HPQ100" s="204"/>
      <c r="HPR100" s="204"/>
      <c r="HPS100" s="204"/>
      <c r="HPT100" s="204"/>
      <c r="HPU100" s="204"/>
      <c r="HPV100" s="204"/>
      <c r="HPW100" s="204"/>
      <c r="HPX100" s="204"/>
      <c r="HPY100" s="204"/>
      <c r="HPZ100" s="204"/>
      <c r="HQA100" s="204"/>
      <c r="HQB100" s="204"/>
      <c r="HQC100" s="204"/>
      <c r="HQD100" s="204"/>
      <c r="HQE100" s="204"/>
      <c r="HQF100" s="204"/>
      <c r="HQG100" s="204"/>
      <c r="HQH100" s="204"/>
      <c r="HQI100" s="204"/>
      <c r="HQJ100" s="204"/>
      <c r="HQK100" s="204"/>
      <c r="HQL100" s="204"/>
      <c r="HQM100" s="204"/>
      <c r="HQN100" s="204"/>
      <c r="HQO100" s="204"/>
      <c r="HQP100" s="204"/>
      <c r="HQQ100" s="204"/>
      <c r="HQR100" s="204"/>
      <c r="HQS100" s="204"/>
      <c r="HQT100" s="204"/>
      <c r="HQU100" s="204"/>
      <c r="HQV100" s="204"/>
      <c r="HQW100" s="204"/>
      <c r="HQX100" s="204"/>
      <c r="HQY100" s="204"/>
      <c r="HQZ100" s="204"/>
      <c r="HRA100" s="204"/>
      <c r="HRB100" s="204"/>
      <c r="HRC100" s="204"/>
      <c r="HRD100" s="204"/>
      <c r="HRE100" s="204"/>
      <c r="HRF100" s="204"/>
      <c r="HRG100" s="204"/>
      <c r="HRH100" s="204"/>
      <c r="HRI100" s="204"/>
      <c r="HRJ100" s="204"/>
      <c r="HRK100" s="204"/>
      <c r="HRL100" s="204"/>
      <c r="HRM100" s="204"/>
      <c r="HRN100" s="204"/>
      <c r="HRO100" s="204"/>
      <c r="HRP100" s="204"/>
      <c r="HRQ100" s="204"/>
      <c r="HRR100" s="204"/>
      <c r="HRS100" s="204"/>
      <c r="HRT100" s="204"/>
      <c r="HRU100" s="204"/>
      <c r="HRV100" s="204"/>
      <c r="HRW100" s="204"/>
      <c r="HRX100" s="204"/>
      <c r="HRY100" s="204"/>
      <c r="HRZ100" s="204"/>
      <c r="HSA100" s="204"/>
      <c r="HSB100" s="204"/>
      <c r="HSC100" s="204"/>
      <c r="HSD100" s="204"/>
      <c r="HSE100" s="204"/>
      <c r="HSF100" s="204"/>
      <c r="HSG100" s="204"/>
      <c r="HSH100" s="204"/>
      <c r="HSI100" s="204"/>
      <c r="HSJ100" s="204"/>
      <c r="HSK100" s="204"/>
      <c r="HSL100" s="204"/>
      <c r="HSM100" s="204"/>
      <c r="HSN100" s="204"/>
      <c r="HSO100" s="204"/>
      <c r="HSP100" s="204"/>
      <c r="HSQ100" s="204"/>
      <c r="HSR100" s="204"/>
      <c r="HSS100" s="204"/>
      <c r="HST100" s="204"/>
      <c r="HSU100" s="204"/>
      <c r="HSV100" s="204"/>
      <c r="HSW100" s="204"/>
      <c r="HSX100" s="204"/>
      <c r="HSY100" s="204"/>
      <c r="HSZ100" s="204"/>
      <c r="HTA100" s="204"/>
      <c r="HTB100" s="204"/>
      <c r="HTC100" s="204"/>
      <c r="HTD100" s="204"/>
      <c r="HTE100" s="204"/>
      <c r="HTF100" s="204"/>
      <c r="HTG100" s="204"/>
      <c r="HTH100" s="204"/>
      <c r="HTI100" s="204"/>
      <c r="HTJ100" s="204"/>
      <c r="HTK100" s="204"/>
      <c r="HTL100" s="204"/>
      <c r="HTM100" s="204"/>
      <c r="HTN100" s="204"/>
      <c r="HTO100" s="204"/>
      <c r="HTP100" s="204"/>
      <c r="HTQ100" s="204"/>
      <c r="HTR100" s="204"/>
      <c r="HTS100" s="204"/>
      <c r="HTT100" s="204"/>
      <c r="HTU100" s="204"/>
      <c r="HTV100" s="204"/>
      <c r="HTW100" s="204"/>
      <c r="HTX100" s="204"/>
      <c r="HTY100" s="204"/>
      <c r="HTZ100" s="204"/>
      <c r="HUA100" s="204"/>
      <c r="HUB100" s="204"/>
      <c r="HUC100" s="204"/>
      <c r="HUD100" s="204"/>
      <c r="HUE100" s="204"/>
      <c r="HUF100" s="204"/>
      <c r="HUG100" s="204"/>
      <c r="HUH100" s="204"/>
      <c r="HUI100" s="204"/>
      <c r="HUJ100" s="204"/>
      <c r="HUK100" s="204"/>
      <c r="HUL100" s="204"/>
      <c r="HUM100" s="204"/>
      <c r="HUN100" s="204"/>
      <c r="HUO100" s="204"/>
      <c r="HUP100" s="204"/>
      <c r="HUQ100" s="204"/>
      <c r="HUR100" s="204"/>
      <c r="HUS100" s="204"/>
      <c r="HUT100" s="204"/>
      <c r="HUU100" s="204"/>
      <c r="HUV100" s="204"/>
      <c r="HUW100" s="204"/>
      <c r="HUX100" s="204"/>
      <c r="HUY100" s="204"/>
      <c r="HUZ100" s="204"/>
      <c r="HVA100" s="204"/>
      <c r="HVB100" s="204"/>
      <c r="HVC100" s="204"/>
      <c r="HVD100" s="204"/>
      <c r="HVE100" s="204"/>
      <c r="HVF100" s="204"/>
      <c r="HVG100" s="204"/>
      <c r="HVH100" s="204"/>
      <c r="HVI100" s="204"/>
      <c r="HVJ100" s="204"/>
      <c r="HVK100" s="204"/>
      <c r="HVL100" s="204"/>
      <c r="HVM100" s="204"/>
      <c r="HVN100" s="204"/>
      <c r="HVO100" s="204"/>
      <c r="HVP100" s="204"/>
      <c r="HVQ100" s="204"/>
      <c r="HVR100" s="204"/>
      <c r="HVS100" s="204"/>
      <c r="HVT100" s="204"/>
      <c r="HVU100" s="204"/>
      <c r="HVV100" s="204"/>
      <c r="HVW100" s="204"/>
      <c r="HVX100" s="204"/>
      <c r="HVY100" s="204"/>
      <c r="HVZ100" s="204"/>
      <c r="HWA100" s="204"/>
      <c r="HWB100" s="204"/>
      <c r="HWC100" s="204"/>
      <c r="HWD100" s="204"/>
      <c r="HWE100" s="204"/>
      <c r="HWF100" s="204"/>
      <c r="HWG100" s="204"/>
      <c r="HWH100" s="204"/>
      <c r="HWI100" s="204"/>
      <c r="HWJ100" s="204"/>
      <c r="HWK100" s="204"/>
      <c r="HWL100" s="204"/>
      <c r="HWM100" s="204"/>
      <c r="HWN100" s="204"/>
      <c r="HWO100" s="204"/>
      <c r="HWP100" s="204"/>
      <c r="HWQ100" s="204"/>
      <c r="HWR100" s="204"/>
      <c r="HWS100" s="204"/>
      <c r="HWT100" s="204"/>
      <c r="HWU100" s="204"/>
      <c r="HWV100" s="204"/>
      <c r="HWW100" s="204"/>
      <c r="HWX100" s="204"/>
      <c r="HWY100" s="204"/>
      <c r="HWZ100" s="204"/>
      <c r="HXA100" s="204"/>
      <c r="HXB100" s="204"/>
      <c r="HXC100" s="204"/>
      <c r="HXD100" s="204"/>
      <c r="HXE100" s="204"/>
      <c r="HXF100" s="204"/>
      <c r="HXG100" s="204"/>
      <c r="HXH100" s="204"/>
      <c r="HXI100" s="204"/>
      <c r="HXJ100" s="204"/>
      <c r="HXK100" s="204"/>
      <c r="HXL100" s="204"/>
      <c r="HXM100" s="204"/>
      <c r="HXN100" s="204"/>
      <c r="HXO100" s="204"/>
      <c r="HXP100" s="204"/>
      <c r="HXQ100" s="204"/>
      <c r="HXR100" s="204"/>
      <c r="HXS100" s="204"/>
      <c r="HXT100" s="204"/>
      <c r="HXU100" s="204"/>
      <c r="HXV100" s="204"/>
      <c r="HXW100" s="204"/>
      <c r="HXX100" s="204"/>
      <c r="HXY100" s="204"/>
      <c r="HXZ100" s="204"/>
      <c r="HYA100" s="204"/>
      <c r="HYB100" s="204"/>
      <c r="HYC100" s="204"/>
      <c r="HYD100" s="204"/>
      <c r="HYE100" s="204"/>
      <c r="HYF100" s="204"/>
      <c r="HYG100" s="204"/>
      <c r="HYH100" s="204"/>
      <c r="HYI100" s="204"/>
      <c r="HYJ100" s="204"/>
      <c r="HYK100" s="204"/>
      <c r="HYL100" s="204"/>
      <c r="HYM100" s="204"/>
      <c r="HYN100" s="204"/>
      <c r="HYO100" s="204"/>
      <c r="HYP100" s="204"/>
      <c r="HYQ100" s="204"/>
      <c r="HYR100" s="204"/>
      <c r="HYS100" s="204"/>
      <c r="HYT100" s="204"/>
      <c r="HYU100" s="204"/>
      <c r="HYV100" s="204"/>
      <c r="HYW100" s="204"/>
      <c r="HYX100" s="204"/>
      <c r="HYY100" s="204"/>
      <c r="HYZ100" s="204"/>
      <c r="HZA100" s="204"/>
      <c r="HZB100" s="204"/>
      <c r="HZC100" s="204"/>
      <c r="HZD100" s="204"/>
      <c r="HZE100" s="204"/>
      <c r="HZF100" s="204"/>
      <c r="HZG100" s="204"/>
      <c r="HZH100" s="204"/>
      <c r="HZI100" s="204"/>
      <c r="HZJ100" s="204"/>
      <c r="HZK100" s="204"/>
      <c r="HZL100" s="204"/>
      <c r="HZM100" s="204"/>
      <c r="HZN100" s="204"/>
      <c r="HZO100" s="204"/>
      <c r="HZP100" s="204"/>
      <c r="HZQ100" s="204"/>
      <c r="HZR100" s="204"/>
      <c r="HZS100" s="204"/>
      <c r="HZT100" s="204"/>
      <c r="HZU100" s="204"/>
      <c r="HZV100" s="204"/>
      <c r="HZW100" s="204"/>
      <c r="HZX100" s="204"/>
      <c r="HZY100" s="204"/>
      <c r="HZZ100" s="204"/>
      <c r="IAA100" s="204"/>
      <c r="IAB100" s="204"/>
      <c r="IAC100" s="204"/>
      <c r="IAD100" s="204"/>
      <c r="IAE100" s="204"/>
      <c r="IAF100" s="204"/>
      <c r="IAG100" s="204"/>
      <c r="IAH100" s="204"/>
      <c r="IAI100" s="204"/>
      <c r="IAJ100" s="204"/>
      <c r="IAK100" s="204"/>
      <c r="IAL100" s="204"/>
      <c r="IAM100" s="204"/>
      <c r="IAN100" s="204"/>
      <c r="IAO100" s="204"/>
      <c r="IAP100" s="204"/>
      <c r="IAQ100" s="204"/>
      <c r="IAR100" s="204"/>
      <c r="IAS100" s="204"/>
      <c r="IAT100" s="204"/>
      <c r="IAU100" s="204"/>
      <c r="IAV100" s="204"/>
      <c r="IAW100" s="204"/>
      <c r="IAX100" s="204"/>
      <c r="IAY100" s="204"/>
      <c r="IAZ100" s="204"/>
      <c r="IBA100" s="204"/>
      <c r="IBB100" s="204"/>
      <c r="IBC100" s="204"/>
      <c r="IBD100" s="204"/>
      <c r="IBE100" s="204"/>
      <c r="IBF100" s="204"/>
      <c r="IBG100" s="204"/>
      <c r="IBH100" s="204"/>
      <c r="IBI100" s="204"/>
      <c r="IBJ100" s="204"/>
      <c r="IBK100" s="204"/>
      <c r="IBL100" s="204"/>
      <c r="IBM100" s="204"/>
      <c r="IBN100" s="204"/>
      <c r="IBO100" s="204"/>
      <c r="IBP100" s="204"/>
      <c r="IBQ100" s="204"/>
      <c r="IBR100" s="204"/>
      <c r="IBS100" s="204"/>
      <c r="IBT100" s="204"/>
      <c r="IBU100" s="204"/>
      <c r="IBV100" s="204"/>
      <c r="IBW100" s="204"/>
      <c r="IBX100" s="204"/>
      <c r="IBY100" s="204"/>
      <c r="IBZ100" s="204"/>
      <c r="ICA100" s="204"/>
      <c r="ICB100" s="204"/>
      <c r="ICC100" s="204"/>
      <c r="ICD100" s="204"/>
      <c r="ICE100" s="204"/>
      <c r="ICF100" s="204"/>
      <c r="ICG100" s="204"/>
      <c r="ICH100" s="204"/>
      <c r="ICI100" s="204"/>
      <c r="ICJ100" s="204"/>
      <c r="ICK100" s="204"/>
      <c r="ICL100" s="204"/>
      <c r="ICM100" s="204"/>
      <c r="ICN100" s="204"/>
      <c r="ICO100" s="204"/>
      <c r="ICP100" s="204"/>
      <c r="ICQ100" s="204"/>
      <c r="ICR100" s="204"/>
      <c r="ICS100" s="204"/>
      <c r="ICT100" s="204"/>
      <c r="ICU100" s="204"/>
      <c r="ICV100" s="204"/>
      <c r="ICW100" s="204"/>
      <c r="ICX100" s="204"/>
      <c r="ICY100" s="204"/>
      <c r="ICZ100" s="204"/>
      <c r="IDA100" s="204"/>
      <c r="IDB100" s="204"/>
      <c r="IDC100" s="204"/>
      <c r="IDD100" s="204"/>
      <c r="IDE100" s="204"/>
      <c r="IDF100" s="204"/>
      <c r="IDG100" s="204"/>
      <c r="IDH100" s="204"/>
      <c r="IDI100" s="204"/>
      <c r="IDJ100" s="204"/>
      <c r="IDK100" s="204"/>
      <c r="IDL100" s="204"/>
      <c r="IDM100" s="204"/>
      <c r="IDN100" s="204"/>
      <c r="IDO100" s="204"/>
      <c r="IDP100" s="204"/>
      <c r="IDQ100" s="204"/>
      <c r="IDR100" s="204"/>
      <c r="IDS100" s="204"/>
      <c r="IDT100" s="204"/>
      <c r="IDU100" s="204"/>
      <c r="IDV100" s="204"/>
      <c r="IDW100" s="204"/>
      <c r="IDX100" s="204"/>
      <c r="IDY100" s="204"/>
      <c r="IDZ100" s="204"/>
      <c r="IEA100" s="204"/>
      <c r="IEB100" s="204"/>
      <c r="IEC100" s="204"/>
      <c r="IED100" s="204"/>
      <c r="IEE100" s="204"/>
      <c r="IEF100" s="204"/>
      <c r="IEG100" s="204"/>
      <c r="IEH100" s="204"/>
      <c r="IEI100" s="204"/>
      <c r="IEJ100" s="204"/>
      <c r="IEK100" s="204"/>
      <c r="IEL100" s="204"/>
      <c r="IEM100" s="204"/>
      <c r="IEN100" s="204"/>
      <c r="IEO100" s="204"/>
      <c r="IEP100" s="204"/>
      <c r="IEQ100" s="204"/>
      <c r="IER100" s="204"/>
      <c r="IES100" s="204"/>
      <c r="IET100" s="204"/>
      <c r="IEU100" s="204"/>
      <c r="IEV100" s="204"/>
      <c r="IEW100" s="204"/>
      <c r="IEX100" s="204"/>
      <c r="IEY100" s="204"/>
      <c r="IEZ100" s="204"/>
      <c r="IFA100" s="204"/>
      <c r="IFB100" s="204"/>
      <c r="IFC100" s="204"/>
      <c r="IFD100" s="204"/>
      <c r="IFE100" s="204"/>
      <c r="IFF100" s="204"/>
      <c r="IFG100" s="204"/>
      <c r="IFH100" s="204"/>
      <c r="IFI100" s="204"/>
      <c r="IFJ100" s="204"/>
      <c r="IFK100" s="204"/>
      <c r="IFL100" s="204"/>
      <c r="IFM100" s="204"/>
      <c r="IFN100" s="204"/>
      <c r="IFO100" s="204"/>
      <c r="IFP100" s="204"/>
      <c r="IFQ100" s="204"/>
      <c r="IFR100" s="204"/>
      <c r="IFS100" s="204"/>
      <c r="IFT100" s="204"/>
      <c r="IFU100" s="204"/>
      <c r="IFV100" s="204"/>
      <c r="IFW100" s="204"/>
      <c r="IFX100" s="204"/>
      <c r="IFY100" s="204"/>
      <c r="IFZ100" s="204"/>
      <c r="IGA100" s="204"/>
      <c r="IGB100" s="204"/>
      <c r="IGC100" s="204"/>
      <c r="IGD100" s="204"/>
      <c r="IGE100" s="204"/>
      <c r="IGF100" s="204"/>
      <c r="IGG100" s="204"/>
      <c r="IGH100" s="204"/>
      <c r="IGI100" s="204"/>
      <c r="IGJ100" s="204"/>
      <c r="IGK100" s="204"/>
      <c r="IGL100" s="204"/>
      <c r="IGM100" s="204"/>
      <c r="IGN100" s="204"/>
      <c r="IGO100" s="204"/>
      <c r="IGP100" s="204"/>
      <c r="IGQ100" s="204"/>
      <c r="IGR100" s="204"/>
      <c r="IGS100" s="204"/>
      <c r="IGT100" s="204"/>
      <c r="IGU100" s="204"/>
      <c r="IGV100" s="204"/>
      <c r="IGW100" s="204"/>
      <c r="IGX100" s="204"/>
      <c r="IGY100" s="204"/>
      <c r="IGZ100" s="204"/>
      <c r="IHA100" s="204"/>
      <c r="IHB100" s="204"/>
      <c r="IHC100" s="204"/>
      <c r="IHD100" s="204"/>
      <c r="IHE100" s="204"/>
      <c r="IHF100" s="204"/>
      <c r="IHG100" s="204"/>
      <c r="IHH100" s="204"/>
      <c r="IHI100" s="204"/>
      <c r="IHJ100" s="204"/>
      <c r="IHK100" s="204"/>
      <c r="IHL100" s="204"/>
      <c r="IHM100" s="204"/>
      <c r="IHN100" s="204"/>
      <c r="IHO100" s="204"/>
      <c r="IHP100" s="204"/>
      <c r="IHQ100" s="204"/>
      <c r="IHR100" s="204"/>
      <c r="IHS100" s="204"/>
      <c r="IHT100" s="204"/>
      <c r="IHU100" s="204"/>
      <c r="IHV100" s="204"/>
      <c r="IHW100" s="204"/>
      <c r="IHX100" s="204"/>
      <c r="IHY100" s="204"/>
      <c r="IHZ100" s="204"/>
      <c r="IIA100" s="204"/>
      <c r="IIB100" s="204"/>
      <c r="IIC100" s="204"/>
      <c r="IID100" s="204"/>
      <c r="IIE100" s="204"/>
      <c r="IIF100" s="204"/>
      <c r="IIG100" s="204"/>
      <c r="IIH100" s="204"/>
      <c r="III100" s="204"/>
      <c r="IIJ100" s="204"/>
      <c r="IIK100" s="204"/>
      <c r="IIL100" s="204"/>
      <c r="IIM100" s="204"/>
      <c r="IIN100" s="204"/>
      <c r="IIO100" s="204"/>
      <c r="IIP100" s="204"/>
      <c r="IIQ100" s="204"/>
      <c r="IIR100" s="204"/>
      <c r="IIS100" s="204"/>
      <c r="IIT100" s="204"/>
      <c r="IIU100" s="204"/>
      <c r="IIV100" s="204"/>
      <c r="IIW100" s="204"/>
      <c r="IIX100" s="204"/>
      <c r="IIY100" s="204"/>
      <c r="IIZ100" s="204"/>
      <c r="IJA100" s="204"/>
      <c r="IJB100" s="204"/>
      <c r="IJC100" s="204"/>
      <c r="IJD100" s="204"/>
      <c r="IJE100" s="204"/>
      <c r="IJF100" s="204"/>
      <c r="IJG100" s="204"/>
      <c r="IJH100" s="204"/>
      <c r="IJI100" s="204"/>
      <c r="IJJ100" s="204"/>
      <c r="IJK100" s="204"/>
      <c r="IJL100" s="204"/>
      <c r="IJM100" s="204"/>
      <c r="IJN100" s="204"/>
      <c r="IJO100" s="204"/>
      <c r="IJP100" s="204"/>
      <c r="IJQ100" s="204"/>
      <c r="IJR100" s="204"/>
      <c r="IJS100" s="204"/>
      <c r="IJT100" s="204"/>
      <c r="IJU100" s="204"/>
      <c r="IJV100" s="204"/>
      <c r="IJW100" s="204"/>
      <c r="IJX100" s="204"/>
      <c r="IJY100" s="204"/>
      <c r="IJZ100" s="204"/>
      <c r="IKA100" s="204"/>
      <c r="IKB100" s="204"/>
      <c r="IKC100" s="204"/>
      <c r="IKD100" s="204"/>
      <c r="IKE100" s="204"/>
      <c r="IKF100" s="204"/>
      <c r="IKG100" s="204"/>
      <c r="IKH100" s="204"/>
      <c r="IKI100" s="204"/>
      <c r="IKJ100" s="204"/>
      <c r="IKK100" s="204"/>
      <c r="IKL100" s="204"/>
      <c r="IKM100" s="204"/>
      <c r="IKN100" s="204"/>
      <c r="IKO100" s="204"/>
      <c r="IKP100" s="204"/>
      <c r="IKQ100" s="204"/>
      <c r="IKR100" s="204"/>
      <c r="IKS100" s="204"/>
      <c r="IKT100" s="204"/>
      <c r="IKU100" s="204"/>
      <c r="IKV100" s="204"/>
      <c r="IKW100" s="204"/>
      <c r="IKX100" s="204"/>
      <c r="IKY100" s="204"/>
      <c r="IKZ100" s="204"/>
      <c r="ILA100" s="204"/>
      <c r="ILB100" s="204"/>
      <c r="ILC100" s="204"/>
      <c r="ILD100" s="204"/>
      <c r="ILE100" s="204"/>
      <c r="ILF100" s="204"/>
      <c r="ILG100" s="204"/>
      <c r="ILH100" s="204"/>
      <c r="ILI100" s="204"/>
      <c r="ILJ100" s="204"/>
      <c r="ILK100" s="204"/>
      <c r="ILL100" s="204"/>
      <c r="ILM100" s="204"/>
      <c r="ILN100" s="204"/>
      <c r="ILO100" s="204"/>
      <c r="ILP100" s="204"/>
      <c r="ILQ100" s="204"/>
      <c r="ILR100" s="204"/>
      <c r="ILS100" s="204"/>
      <c r="ILT100" s="204"/>
      <c r="ILU100" s="204"/>
      <c r="ILV100" s="204"/>
      <c r="ILW100" s="204"/>
      <c r="ILX100" s="204"/>
      <c r="ILY100" s="204"/>
      <c r="ILZ100" s="204"/>
      <c r="IMA100" s="204"/>
      <c r="IMB100" s="204"/>
      <c r="IMC100" s="204"/>
      <c r="IMD100" s="204"/>
      <c r="IME100" s="204"/>
      <c r="IMF100" s="204"/>
      <c r="IMG100" s="204"/>
      <c r="IMH100" s="204"/>
      <c r="IMI100" s="204"/>
      <c r="IMJ100" s="204"/>
      <c r="IMK100" s="204"/>
      <c r="IML100" s="204"/>
      <c r="IMM100" s="204"/>
      <c r="IMN100" s="204"/>
      <c r="IMO100" s="204"/>
      <c r="IMP100" s="204"/>
      <c r="IMQ100" s="204"/>
      <c r="IMR100" s="204"/>
      <c r="IMS100" s="204"/>
      <c r="IMT100" s="204"/>
      <c r="IMU100" s="204"/>
      <c r="IMV100" s="204"/>
      <c r="IMW100" s="204"/>
      <c r="IMX100" s="204"/>
      <c r="IMY100" s="204"/>
      <c r="IMZ100" s="204"/>
      <c r="INA100" s="204"/>
      <c r="INB100" s="204"/>
      <c r="INC100" s="204"/>
      <c r="IND100" s="204"/>
      <c r="INE100" s="204"/>
      <c r="INF100" s="204"/>
      <c r="ING100" s="204"/>
      <c r="INH100" s="204"/>
      <c r="INI100" s="204"/>
      <c r="INJ100" s="204"/>
      <c r="INK100" s="204"/>
      <c r="INL100" s="204"/>
      <c r="INM100" s="204"/>
      <c r="INN100" s="204"/>
      <c r="INO100" s="204"/>
      <c r="INP100" s="204"/>
      <c r="INQ100" s="204"/>
      <c r="INR100" s="204"/>
      <c r="INS100" s="204"/>
      <c r="INT100" s="204"/>
      <c r="INU100" s="204"/>
      <c r="INV100" s="204"/>
      <c r="INW100" s="204"/>
      <c r="INX100" s="204"/>
      <c r="INY100" s="204"/>
      <c r="INZ100" s="204"/>
      <c r="IOA100" s="204"/>
      <c r="IOB100" s="204"/>
      <c r="IOC100" s="204"/>
      <c r="IOD100" s="204"/>
      <c r="IOE100" s="204"/>
      <c r="IOF100" s="204"/>
      <c r="IOG100" s="204"/>
      <c r="IOH100" s="204"/>
      <c r="IOI100" s="204"/>
      <c r="IOJ100" s="204"/>
      <c r="IOK100" s="204"/>
      <c r="IOL100" s="204"/>
      <c r="IOM100" s="204"/>
      <c r="ION100" s="204"/>
      <c r="IOO100" s="204"/>
      <c r="IOP100" s="204"/>
      <c r="IOQ100" s="204"/>
      <c r="IOR100" s="204"/>
      <c r="IOS100" s="204"/>
      <c r="IOT100" s="204"/>
      <c r="IOU100" s="204"/>
      <c r="IOV100" s="204"/>
      <c r="IOW100" s="204"/>
      <c r="IOX100" s="204"/>
      <c r="IOY100" s="204"/>
      <c r="IOZ100" s="204"/>
      <c r="IPA100" s="204"/>
      <c r="IPB100" s="204"/>
      <c r="IPC100" s="204"/>
      <c r="IPD100" s="204"/>
      <c r="IPE100" s="204"/>
      <c r="IPF100" s="204"/>
      <c r="IPG100" s="204"/>
      <c r="IPH100" s="204"/>
      <c r="IPI100" s="204"/>
      <c r="IPJ100" s="204"/>
      <c r="IPK100" s="204"/>
      <c r="IPL100" s="204"/>
      <c r="IPM100" s="204"/>
      <c r="IPN100" s="204"/>
      <c r="IPO100" s="204"/>
      <c r="IPP100" s="204"/>
      <c r="IPQ100" s="204"/>
      <c r="IPR100" s="204"/>
      <c r="IPS100" s="204"/>
      <c r="IPT100" s="204"/>
      <c r="IPU100" s="204"/>
      <c r="IPV100" s="204"/>
      <c r="IPW100" s="204"/>
      <c r="IPX100" s="204"/>
      <c r="IPY100" s="204"/>
      <c r="IPZ100" s="204"/>
      <c r="IQA100" s="204"/>
      <c r="IQB100" s="204"/>
      <c r="IQC100" s="204"/>
      <c r="IQD100" s="204"/>
      <c r="IQE100" s="204"/>
      <c r="IQF100" s="204"/>
      <c r="IQG100" s="204"/>
      <c r="IQH100" s="204"/>
      <c r="IQI100" s="204"/>
      <c r="IQJ100" s="204"/>
      <c r="IQK100" s="204"/>
      <c r="IQL100" s="204"/>
      <c r="IQM100" s="204"/>
      <c r="IQN100" s="204"/>
      <c r="IQO100" s="204"/>
      <c r="IQP100" s="204"/>
      <c r="IQQ100" s="204"/>
      <c r="IQR100" s="204"/>
      <c r="IQS100" s="204"/>
      <c r="IQT100" s="204"/>
      <c r="IQU100" s="204"/>
      <c r="IQV100" s="204"/>
      <c r="IQW100" s="204"/>
      <c r="IQX100" s="204"/>
      <c r="IQY100" s="204"/>
      <c r="IQZ100" s="204"/>
      <c r="IRA100" s="204"/>
      <c r="IRB100" s="204"/>
      <c r="IRC100" s="204"/>
      <c r="IRD100" s="204"/>
      <c r="IRE100" s="204"/>
      <c r="IRF100" s="204"/>
      <c r="IRG100" s="204"/>
      <c r="IRH100" s="204"/>
      <c r="IRI100" s="204"/>
      <c r="IRJ100" s="204"/>
      <c r="IRK100" s="204"/>
      <c r="IRL100" s="204"/>
      <c r="IRM100" s="204"/>
      <c r="IRN100" s="204"/>
      <c r="IRO100" s="204"/>
      <c r="IRP100" s="204"/>
      <c r="IRQ100" s="204"/>
      <c r="IRR100" s="204"/>
      <c r="IRS100" s="204"/>
      <c r="IRT100" s="204"/>
      <c r="IRU100" s="204"/>
      <c r="IRV100" s="204"/>
      <c r="IRW100" s="204"/>
      <c r="IRX100" s="204"/>
      <c r="IRY100" s="204"/>
      <c r="IRZ100" s="204"/>
      <c r="ISA100" s="204"/>
      <c r="ISB100" s="204"/>
      <c r="ISC100" s="204"/>
      <c r="ISD100" s="204"/>
      <c r="ISE100" s="204"/>
      <c r="ISF100" s="204"/>
      <c r="ISG100" s="204"/>
      <c r="ISH100" s="204"/>
      <c r="ISI100" s="204"/>
      <c r="ISJ100" s="204"/>
      <c r="ISK100" s="204"/>
      <c r="ISL100" s="204"/>
      <c r="ISM100" s="204"/>
      <c r="ISN100" s="204"/>
      <c r="ISO100" s="204"/>
      <c r="ISP100" s="204"/>
      <c r="ISQ100" s="204"/>
      <c r="ISR100" s="204"/>
      <c r="ISS100" s="204"/>
      <c r="IST100" s="204"/>
      <c r="ISU100" s="204"/>
      <c r="ISV100" s="204"/>
      <c r="ISW100" s="204"/>
      <c r="ISX100" s="204"/>
      <c r="ISY100" s="204"/>
      <c r="ISZ100" s="204"/>
      <c r="ITA100" s="204"/>
      <c r="ITB100" s="204"/>
      <c r="ITC100" s="204"/>
      <c r="ITD100" s="204"/>
      <c r="ITE100" s="204"/>
      <c r="ITF100" s="204"/>
      <c r="ITG100" s="204"/>
      <c r="ITH100" s="204"/>
      <c r="ITI100" s="204"/>
      <c r="ITJ100" s="204"/>
      <c r="ITK100" s="204"/>
      <c r="ITL100" s="204"/>
      <c r="ITM100" s="204"/>
      <c r="ITN100" s="204"/>
      <c r="ITO100" s="204"/>
      <c r="ITP100" s="204"/>
      <c r="ITQ100" s="204"/>
      <c r="ITR100" s="204"/>
      <c r="ITS100" s="204"/>
      <c r="ITT100" s="204"/>
      <c r="ITU100" s="204"/>
      <c r="ITV100" s="204"/>
      <c r="ITW100" s="204"/>
      <c r="ITX100" s="204"/>
      <c r="ITY100" s="204"/>
      <c r="ITZ100" s="204"/>
      <c r="IUA100" s="204"/>
      <c r="IUB100" s="204"/>
      <c r="IUC100" s="204"/>
      <c r="IUD100" s="204"/>
      <c r="IUE100" s="204"/>
      <c r="IUF100" s="204"/>
      <c r="IUG100" s="204"/>
      <c r="IUH100" s="204"/>
      <c r="IUI100" s="204"/>
      <c r="IUJ100" s="204"/>
      <c r="IUK100" s="204"/>
      <c r="IUL100" s="204"/>
      <c r="IUM100" s="204"/>
      <c r="IUN100" s="204"/>
      <c r="IUO100" s="204"/>
      <c r="IUP100" s="204"/>
      <c r="IUQ100" s="204"/>
      <c r="IUR100" s="204"/>
      <c r="IUS100" s="204"/>
      <c r="IUT100" s="204"/>
      <c r="IUU100" s="204"/>
      <c r="IUV100" s="204"/>
      <c r="IUW100" s="204"/>
      <c r="IUX100" s="204"/>
      <c r="IUY100" s="204"/>
      <c r="IUZ100" s="204"/>
      <c r="IVA100" s="204"/>
      <c r="IVB100" s="204"/>
      <c r="IVC100" s="204"/>
      <c r="IVD100" s="204"/>
      <c r="IVE100" s="204"/>
      <c r="IVF100" s="204"/>
      <c r="IVG100" s="204"/>
      <c r="IVH100" s="204"/>
      <c r="IVI100" s="204"/>
      <c r="IVJ100" s="204"/>
      <c r="IVK100" s="204"/>
      <c r="IVL100" s="204"/>
      <c r="IVM100" s="204"/>
      <c r="IVN100" s="204"/>
      <c r="IVO100" s="204"/>
      <c r="IVP100" s="204"/>
      <c r="IVQ100" s="204"/>
      <c r="IVR100" s="204"/>
      <c r="IVS100" s="204"/>
      <c r="IVT100" s="204"/>
      <c r="IVU100" s="204"/>
      <c r="IVV100" s="204"/>
      <c r="IVW100" s="204"/>
      <c r="IVX100" s="204"/>
      <c r="IVY100" s="204"/>
      <c r="IVZ100" s="204"/>
      <c r="IWA100" s="204"/>
      <c r="IWB100" s="204"/>
      <c r="IWC100" s="204"/>
      <c r="IWD100" s="204"/>
      <c r="IWE100" s="204"/>
      <c r="IWF100" s="204"/>
      <c r="IWG100" s="204"/>
      <c r="IWH100" s="204"/>
      <c r="IWI100" s="204"/>
      <c r="IWJ100" s="204"/>
      <c r="IWK100" s="204"/>
      <c r="IWL100" s="204"/>
      <c r="IWM100" s="204"/>
      <c r="IWN100" s="204"/>
      <c r="IWO100" s="204"/>
      <c r="IWP100" s="204"/>
      <c r="IWQ100" s="204"/>
      <c r="IWR100" s="204"/>
      <c r="IWS100" s="204"/>
      <c r="IWT100" s="204"/>
      <c r="IWU100" s="204"/>
      <c r="IWV100" s="204"/>
      <c r="IWW100" s="204"/>
      <c r="IWX100" s="204"/>
      <c r="IWY100" s="204"/>
      <c r="IWZ100" s="204"/>
      <c r="IXA100" s="204"/>
      <c r="IXB100" s="204"/>
      <c r="IXC100" s="204"/>
      <c r="IXD100" s="204"/>
      <c r="IXE100" s="204"/>
      <c r="IXF100" s="204"/>
      <c r="IXG100" s="204"/>
      <c r="IXH100" s="204"/>
      <c r="IXI100" s="204"/>
      <c r="IXJ100" s="204"/>
      <c r="IXK100" s="204"/>
      <c r="IXL100" s="204"/>
      <c r="IXM100" s="204"/>
      <c r="IXN100" s="204"/>
      <c r="IXO100" s="204"/>
      <c r="IXP100" s="204"/>
      <c r="IXQ100" s="204"/>
      <c r="IXR100" s="204"/>
      <c r="IXS100" s="204"/>
      <c r="IXT100" s="204"/>
      <c r="IXU100" s="204"/>
      <c r="IXV100" s="204"/>
      <c r="IXW100" s="204"/>
      <c r="IXX100" s="204"/>
      <c r="IXY100" s="204"/>
      <c r="IXZ100" s="204"/>
      <c r="IYA100" s="204"/>
      <c r="IYB100" s="204"/>
      <c r="IYC100" s="204"/>
      <c r="IYD100" s="204"/>
      <c r="IYE100" s="204"/>
      <c r="IYF100" s="204"/>
      <c r="IYG100" s="204"/>
      <c r="IYH100" s="204"/>
      <c r="IYI100" s="204"/>
      <c r="IYJ100" s="204"/>
      <c r="IYK100" s="204"/>
      <c r="IYL100" s="204"/>
      <c r="IYM100" s="204"/>
      <c r="IYN100" s="204"/>
      <c r="IYO100" s="204"/>
      <c r="IYP100" s="204"/>
      <c r="IYQ100" s="204"/>
      <c r="IYR100" s="204"/>
      <c r="IYS100" s="204"/>
      <c r="IYT100" s="204"/>
      <c r="IYU100" s="204"/>
      <c r="IYV100" s="204"/>
      <c r="IYW100" s="204"/>
      <c r="IYX100" s="204"/>
      <c r="IYY100" s="204"/>
      <c r="IYZ100" s="204"/>
      <c r="IZA100" s="204"/>
      <c r="IZB100" s="204"/>
      <c r="IZC100" s="204"/>
      <c r="IZD100" s="204"/>
      <c r="IZE100" s="204"/>
      <c r="IZF100" s="204"/>
      <c r="IZG100" s="204"/>
      <c r="IZH100" s="204"/>
      <c r="IZI100" s="204"/>
      <c r="IZJ100" s="204"/>
      <c r="IZK100" s="204"/>
      <c r="IZL100" s="204"/>
      <c r="IZM100" s="204"/>
      <c r="IZN100" s="204"/>
      <c r="IZO100" s="204"/>
      <c r="IZP100" s="204"/>
      <c r="IZQ100" s="204"/>
      <c r="IZR100" s="204"/>
      <c r="IZS100" s="204"/>
      <c r="IZT100" s="204"/>
      <c r="IZU100" s="204"/>
      <c r="IZV100" s="204"/>
      <c r="IZW100" s="204"/>
      <c r="IZX100" s="204"/>
      <c r="IZY100" s="204"/>
      <c r="IZZ100" s="204"/>
      <c r="JAA100" s="204"/>
      <c r="JAB100" s="204"/>
      <c r="JAC100" s="204"/>
      <c r="JAD100" s="204"/>
      <c r="JAE100" s="204"/>
      <c r="JAF100" s="204"/>
      <c r="JAG100" s="204"/>
      <c r="JAH100" s="204"/>
      <c r="JAI100" s="204"/>
      <c r="JAJ100" s="204"/>
      <c r="JAK100" s="204"/>
      <c r="JAL100" s="204"/>
      <c r="JAM100" s="204"/>
      <c r="JAN100" s="204"/>
      <c r="JAO100" s="204"/>
      <c r="JAP100" s="204"/>
      <c r="JAQ100" s="204"/>
      <c r="JAR100" s="204"/>
      <c r="JAS100" s="204"/>
      <c r="JAT100" s="204"/>
      <c r="JAU100" s="204"/>
      <c r="JAV100" s="204"/>
      <c r="JAW100" s="204"/>
      <c r="JAX100" s="204"/>
      <c r="JAY100" s="204"/>
      <c r="JAZ100" s="204"/>
      <c r="JBA100" s="204"/>
      <c r="JBB100" s="204"/>
      <c r="JBC100" s="204"/>
      <c r="JBD100" s="204"/>
      <c r="JBE100" s="204"/>
      <c r="JBF100" s="204"/>
      <c r="JBG100" s="204"/>
      <c r="JBH100" s="204"/>
      <c r="JBI100" s="204"/>
      <c r="JBJ100" s="204"/>
      <c r="JBK100" s="204"/>
      <c r="JBL100" s="204"/>
      <c r="JBM100" s="204"/>
      <c r="JBN100" s="204"/>
      <c r="JBO100" s="204"/>
      <c r="JBP100" s="204"/>
      <c r="JBQ100" s="204"/>
      <c r="JBR100" s="204"/>
      <c r="JBS100" s="204"/>
      <c r="JBT100" s="204"/>
      <c r="JBU100" s="204"/>
      <c r="JBV100" s="204"/>
      <c r="JBW100" s="204"/>
      <c r="JBX100" s="204"/>
      <c r="JBY100" s="204"/>
      <c r="JBZ100" s="204"/>
      <c r="JCA100" s="204"/>
      <c r="JCB100" s="204"/>
      <c r="JCC100" s="204"/>
      <c r="JCD100" s="204"/>
      <c r="JCE100" s="204"/>
      <c r="JCF100" s="204"/>
      <c r="JCG100" s="204"/>
      <c r="JCH100" s="204"/>
      <c r="JCI100" s="204"/>
      <c r="JCJ100" s="204"/>
      <c r="JCK100" s="204"/>
      <c r="JCL100" s="204"/>
      <c r="JCM100" s="204"/>
      <c r="JCN100" s="204"/>
      <c r="JCO100" s="204"/>
      <c r="JCP100" s="204"/>
      <c r="JCQ100" s="204"/>
      <c r="JCR100" s="204"/>
      <c r="JCS100" s="204"/>
      <c r="JCT100" s="204"/>
      <c r="JCU100" s="204"/>
      <c r="JCV100" s="204"/>
      <c r="JCW100" s="204"/>
      <c r="JCX100" s="204"/>
      <c r="JCY100" s="204"/>
      <c r="JCZ100" s="204"/>
      <c r="JDA100" s="204"/>
      <c r="JDB100" s="204"/>
      <c r="JDC100" s="204"/>
      <c r="JDD100" s="204"/>
      <c r="JDE100" s="204"/>
      <c r="JDF100" s="204"/>
      <c r="JDG100" s="204"/>
      <c r="JDH100" s="204"/>
      <c r="JDI100" s="204"/>
      <c r="JDJ100" s="204"/>
      <c r="JDK100" s="204"/>
      <c r="JDL100" s="204"/>
      <c r="JDM100" s="204"/>
      <c r="JDN100" s="204"/>
      <c r="JDO100" s="204"/>
      <c r="JDP100" s="204"/>
      <c r="JDQ100" s="204"/>
      <c r="JDR100" s="204"/>
      <c r="JDS100" s="204"/>
      <c r="JDT100" s="204"/>
      <c r="JDU100" s="204"/>
      <c r="JDV100" s="204"/>
      <c r="JDW100" s="204"/>
      <c r="JDX100" s="204"/>
      <c r="JDY100" s="204"/>
      <c r="JDZ100" s="204"/>
      <c r="JEA100" s="204"/>
      <c r="JEB100" s="204"/>
      <c r="JEC100" s="204"/>
      <c r="JED100" s="204"/>
      <c r="JEE100" s="204"/>
      <c r="JEF100" s="204"/>
      <c r="JEG100" s="204"/>
      <c r="JEH100" s="204"/>
      <c r="JEI100" s="204"/>
      <c r="JEJ100" s="204"/>
      <c r="JEK100" s="204"/>
      <c r="JEL100" s="204"/>
      <c r="JEM100" s="204"/>
      <c r="JEN100" s="204"/>
      <c r="JEO100" s="204"/>
      <c r="JEP100" s="204"/>
      <c r="JEQ100" s="204"/>
      <c r="JER100" s="204"/>
      <c r="JES100" s="204"/>
      <c r="JET100" s="204"/>
      <c r="JEU100" s="204"/>
      <c r="JEV100" s="204"/>
      <c r="JEW100" s="204"/>
      <c r="JEX100" s="204"/>
      <c r="JEY100" s="204"/>
      <c r="JEZ100" s="204"/>
      <c r="JFA100" s="204"/>
      <c r="JFB100" s="204"/>
      <c r="JFC100" s="204"/>
      <c r="JFD100" s="204"/>
      <c r="JFE100" s="204"/>
      <c r="JFF100" s="204"/>
      <c r="JFG100" s="204"/>
      <c r="JFH100" s="204"/>
      <c r="JFI100" s="204"/>
      <c r="JFJ100" s="204"/>
      <c r="JFK100" s="204"/>
      <c r="JFL100" s="204"/>
      <c r="JFM100" s="204"/>
      <c r="JFN100" s="204"/>
      <c r="JFO100" s="204"/>
      <c r="JFP100" s="204"/>
      <c r="JFQ100" s="204"/>
      <c r="JFR100" s="204"/>
      <c r="JFS100" s="204"/>
      <c r="JFT100" s="204"/>
      <c r="JFU100" s="204"/>
      <c r="JFV100" s="204"/>
      <c r="JFW100" s="204"/>
      <c r="JFX100" s="204"/>
      <c r="JFY100" s="204"/>
      <c r="JFZ100" s="204"/>
      <c r="JGA100" s="204"/>
      <c r="JGB100" s="204"/>
      <c r="JGC100" s="204"/>
      <c r="JGD100" s="204"/>
      <c r="JGE100" s="204"/>
      <c r="JGF100" s="204"/>
      <c r="JGG100" s="204"/>
      <c r="JGH100" s="204"/>
      <c r="JGI100" s="204"/>
      <c r="JGJ100" s="204"/>
      <c r="JGK100" s="204"/>
      <c r="JGL100" s="204"/>
      <c r="JGM100" s="204"/>
      <c r="JGN100" s="204"/>
      <c r="JGO100" s="204"/>
      <c r="JGP100" s="204"/>
      <c r="JGQ100" s="204"/>
      <c r="JGR100" s="204"/>
      <c r="JGS100" s="204"/>
      <c r="JGT100" s="204"/>
      <c r="JGU100" s="204"/>
      <c r="JGV100" s="204"/>
      <c r="JGW100" s="204"/>
      <c r="JGX100" s="204"/>
      <c r="JGY100" s="204"/>
      <c r="JGZ100" s="204"/>
      <c r="JHA100" s="204"/>
      <c r="JHB100" s="204"/>
      <c r="JHC100" s="204"/>
      <c r="JHD100" s="204"/>
      <c r="JHE100" s="204"/>
      <c r="JHF100" s="204"/>
      <c r="JHG100" s="204"/>
      <c r="JHH100" s="204"/>
      <c r="JHI100" s="204"/>
      <c r="JHJ100" s="204"/>
      <c r="JHK100" s="204"/>
      <c r="JHL100" s="204"/>
      <c r="JHM100" s="204"/>
      <c r="JHN100" s="204"/>
      <c r="JHO100" s="204"/>
      <c r="JHP100" s="204"/>
      <c r="JHQ100" s="204"/>
      <c r="JHR100" s="204"/>
      <c r="JHS100" s="204"/>
      <c r="JHT100" s="204"/>
      <c r="JHU100" s="204"/>
      <c r="JHV100" s="204"/>
      <c r="JHW100" s="204"/>
      <c r="JHX100" s="204"/>
      <c r="JHY100" s="204"/>
      <c r="JHZ100" s="204"/>
      <c r="JIA100" s="204"/>
      <c r="JIB100" s="204"/>
      <c r="JIC100" s="204"/>
      <c r="JID100" s="204"/>
      <c r="JIE100" s="204"/>
      <c r="JIF100" s="204"/>
      <c r="JIG100" s="204"/>
      <c r="JIH100" s="204"/>
      <c r="JII100" s="204"/>
      <c r="JIJ100" s="204"/>
      <c r="JIK100" s="204"/>
      <c r="JIL100" s="204"/>
      <c r="JIM100" s="204"/>
      <c r="JIN100" s="204"/>
      <c r="JIO100" s="204"/>
      <c r="JIP100" s="204"/>
      <c r="JIQ100" s="204"/>
      <c r="JIR100" s="204"/>
      <c r="JIS100" s="204"/>
      <c r="JIT100" s="204"/>
      <c r="JIU100" s="204"/>
      <c r="JIV100" s="204"/>
      <c r="JIW100" s="204"/>
      <c r="JIX100" s="204"/>
      <c r="JIY100" s="204"/>
      <c r="JIZ100" s="204"/>
      <c r="JJA100" s="204"/>
      <c r="JJB100" s="204"/>
      <c r="JJC100" s="204"/>
      <c r="JJD100" s="204"/>
      <c r="JJE100" s="204"/>
      <c r="JJF100" s="204"/>
      <c r="JJG100" s="204"/>
      <c r="JJH100" s="204"/>
      <c r="JJI100" s="204"/>
      <c r="JJJ100" s="204"/>
      <c r="JJK100" s="204"/>
      <c r="JJL100" s="204"/>
      <c r="JJM100" s="204"/>
      <c r="JJN100" s="204"/>
      <c r="JJO100" s="204"/>
      <c r="JJP100" s="204"/>
      <c r="JJQ100" s="204"/>
      <c r="JJR100" s="204"/>
      <c r="JJS100" s="204"/>
      <c r="JJT100" s="204"/>
      <c r="JJU100" s="204"/>
      <c r="JJV100" s="204"/>
      <c r="JJW100" s="204"/>
      <c r="JJX100" s="204"/>
      <c r="JJY100" s="204"/>
      <c r="JJZ100" s="204"/>
      <c r="JKA100" s="204"/>
      <c r="JKB100" s="204"/>
      <c r="JKC100" s="204"/>
      <c r="JKD100" s="204"/>
      <c r="JKE100" s="204"/>
      <c r="JKF100" s="204"/>
      <c r="JKG100" s="204"/>
      <c r="JKH100" s="204"/>
      <c r="JKI100" s="204"/>
      <c r="JKJ100" s="204"/>
      <c r="JKK100" s="204"/>
      <c r="JKL100" s="204"/>
      <c r="JKM100" s="204"/>
      <c r="JKN100" s="204"/>
      <c r="JKO100" s="204"/>
      <c r="JKP100" s="204"/>
      <c r="JKQ100" s="204"/>
      <c r="JKR100" s="204"/>
      <c r="JKS100" s="204"/>
      <c r="JKT100" s="204"/>
      <c r="JKU100" s="204"/>
      <c r="JKV100" s="204"/>
      <c r="JKW100" s="204"/>
      <c r="JKX100" s="204"/>
      <c r="JKY100" s="204"/>
      <c r="JKZ100" s="204"/>
      <c r="JLA100" s="204"/>
      <c r="JLB100" s="204"/>
      <c r="JLC100" s="204"/>
      <c r="JLD100" s="204"/>
      <c r="JLE100" s="204"/>
      <c r="JLF100" s="204"/>
      <c r="JLG100" s="204"/>
      <c r="JLH100" s="204"/>
      <c r="JLI100" s="204"/>
      <c r="JLJ100" s="204"/>
      <c r="JLK100" s="204"/>
      <c r="JLL100" s="204"/>
      <c r="JLM100" s="204"/>
      <c r="JLN100" s="204"/>
      <c r="JLO100" s="204"/>
      <c r="JLP100" s="204"/>
      <c r="JLQ100" s="204"/>
      <c r="JLR100" s="204"/>
      <c r="JLS100" s="204"/>
      <c r="JLT100" s="204"/>
      <c r="JLU100" s="204"/>
      <c r="JLV100" s="204"/>
      <c r="JLW100" s="204"/>
      <c r="JLX100" s="204"/>
      <c r="JLY100" s="204"/>
      <c r="JLZ100" s="204"/>
      <c r="JMA100" s="204"/>
      <c r="JMB100" s="204"/>
      <c r="JMC100" s="204"/>
      <c r="JMD100" s="204"/>
      <c r="JME100" s="204"/>
      <c r="JMF100" s="204"/>
      <c r="JMG100" s="204"/>
      <c r="JMH100" s="204"/>
      <c r="JMI100" s="204"/>
      <c r="JMJ100" s="204"/>
      <c r="JMK100" s="204"/>
      <c r="JML100" s="204"/>
      <c r="JMM100" s="204"/>
      <c r="JMN100" s="204"/>
      <c r="JMO100" s="204"/>
      <c r="JMP100" s="204"/>
      <c r="JMQ100" s="204"/>
      <c r="JMR100" s="204"/>
      <c r="JMS100" s="204"/>
      <c r="JMT100" s="204"/>
      <c r="JMU100" s="204"/>
      <c r="JMV100" s="204"/>
      <c r="JMW100" s="204"/>
      <c r="JMX100" s="204"/>
      <c r="JMY100" s="204"/>
      <c r="JMZ100" s="204"/>
      <c r="JNA100" s="204"/>
      <c r="JNB100" s="204"/>
      <c r="JNC100" s="204"/>
      <c r="JND100" s="204"/>
      <c r="JNE100" s="204"/>
      <c r="JNF100" s="204"/>
      <c r="JNG100" s="204"/>
      <c r="JNH100" s="204"/>
      <c r="JNI100" s="204"/>
      <c r="JNJ100" s="204"/>
      <c r="JNK100" s="204"/>
      <c r="JNL100" s="204"/>
      <c r="JNM100" s="204"/>
      <c r="JNN100" s="204"/>
      <c r="JNO100" s="204"/>
      <c r="JNP100" s="204"/>
      <c r="JNQ100" s="204"/>
      <c r="JNR100" s="204"/>
      <c r="JNS100" s="204"/>
      <c r="JNT100" s="204"/>
      <c r="JNU100" s="204"/>
      <c r="JNV100" s="204"/>
      <c r="JNW100" s="204"/>
      <c r="JNX100" s="204"/>
      <c r="JNY100" s="204"/>
      <c r="JNZ100" s="204"/>
      <c r="JOA100" s="204"/>
      <c r="JOB100" s="204"/>
      <c r="JOC100" s="204"/>
      <c r="JOD100" s="204"/>
      <c r="JOE100" s="204"/>
      <c r="JOF100" s="204"/>
      <c r="JOG100" s="204"/>
      <c r="JOH100" s="204"/>
      <c r="JOI100" s="204"/>
      <c r="JOJ100" s="204"/>
      <c r="JOK100" s="204"/>
      <c r="JOL100" s="204"/>
      <c r="JOM100" s="204"/>
      <c r="JON100" s="204"/>
      <c r="JOO100" s="204"/>
      <c r="JOP100" s="204"/>
      <c r="JOQ100" s="204"/>
      <c r="JOR100" s="204"/>
      <c r="JOS100" s="204"/>
      <c r="JOT100" s="204"/>
      <c r="JOU100" s="204"/>
      <c r="JOV100" s="204"/>
      <c r="JOW100" s="204"/>
      <c r="JOX100" s="204"/>
      <c r="JOY100" s="204"/>
      <c r="JOZ100" s="204"/>
      <c r="JPA100" s="204"/>
      <c r="JPB100" s="204"/>
      <c r="JPC100" s="204"/>
      <c r="JPD100" s="204"/>
      <c r="JPE100" s="204"/>
      <c r="JPF100" s="204"/>
      <c r="JPG100" s="204"/>
      <c r="JPH100" s="204"/>
      <c r="JPI100" s="204"/>
      <c r="JPJ100" s="204"/>
      <c r="JPK100" s="204"/>
      <c r="JPL100" s="204"/>
      <c r="JPM100" s="204"/>
      <c r="JPN100" s="204"/>
      <c r="JPO100" s="204"/>
      <c r="JPP100" s="204"/>
      <c r="JPQ100" s="204"/>
      <c r="JPR100" s="204"/>
      <c r="JPS100" s="204"/>
      <c r="JPT100" s="204"/>
      <c r="JPU100" s="204"/>
      <c r="JPV100" s="204"/>
      <c r="JPW100" s="204"/>
      <c r="JPX100" s="204"/>
      <c r="JPY100" s="204"/>
      <c r="JPZ100" s="204"/>
      <c r="JQA100" s="204"/>
      <c r="JQB100" s="204"/>
      <c r="JQC100" s="204"/>
      <c r="JQD100" s="204"/>
      <c r="JQE100" s="204"/>
      <c r="JQF100" s="204"/>
      <c r="JQG100" s="204"/>
      <c r="JQH100" s="204"/>
      <c r="JQI100" s="204"/>
      <c r="JQJ100" s="204"/>
      <c r="JQK100" s="204"/>
      <c r="JQL100" s="204"/>
      <c r="JQM100" s="204"/>
      <c r="JQN100" s="204"/>
      <c r="JQO100" s="204"/>
      <c r="JQP100" s="204"/>
      <c r="JQQ100" s="204"/>
      <c r="JQR100" s="204"/>
      <c r="JQS100" s="204"/>
      <c r="JQT100" s="204"/>
      <c r="JQU100" s="204"/>
      <c r="JQV100" s="204"/>
      <c r="JQW100" s="204"/>
      <c r="JQX100" s="204"/>
      <c r="JQY100" s="204"/>
      <c r="JQZ100" s="204"/>
      <c r="JRA100" s="204"/>
      <c r="JRB100" s="204"/>
      <c r="JRC100" s="204"/>
      <c r="JRD100" s="204"/>
      <c r="JRE100" s="204"/>
      <c r="JRF100" s="204"/>
      <c r="JRG100" s="204"/>
      <c r="JRH100" s="204"/>
      <c r="JRI100" s="204"/>
      <c r="JRJ100" s="204"/>
      <c r="JRK100" s="204"/>
      <c r="JRL100" s="204"/>
      <c r="JRM100" s="204"/>
      <c r="JRN100" s="204"/>
      <c r="JRO100" s="204"/>
      <c r="JRP100" s="204"/>
      <c r="JRQ100" s="204"/>
      <c r="JRR100" s="204"/>
      <c r="JRS100" s="204"/>
      <c r="JRT100" s="204"/>
      <c r="JRU100" s="204"/>
      <c r="JRV100" s="204"/>
      <c r="JRW100" s="204"/>
      <c r="JRX100" s="204"/>
      <c r="JRY100" s="204"/>
      <c r="JRZ100" s="204"/>
      <c r="JSA100" s="204"/>
      <c r="JSB100" s="204"/>
      <c r="JSC100" s="204"/>
      <c r="JSD100" s="204"/>
      <c r="JSE100" s="204"/>
      <c r="JSF100" s="204"/>
      <c r="JSG100" s="204"/>
      <c r="JSH100" s="204"/>
      <c r="JSI100" s="204"/>
      <c r="JSJ100" s="204"/>
      <c r="JSK100" s="204"/>
      <c r="JSL100" s="204"/>
      <c r="JSM100" s="204"/>
      <c r="JSN100" s="204"/>
      <c r="JSO100" s="204"/>
      <c r="JSP100" s="204"/>
      <c r="JSQ100" s="204"/>
      <c r="JSR100" s="204"/>
      <c r="JSS100" s="204"/>
      <c r="JST100" s="204"/>
      <c r="JSU100" s="204"/>
      <c r="JSV100" s="204"/>
      <c r="JSW100" s="204"/>
      <c r="JSX100" s="204"/>
      <c r="JSY100" s="204"/>
      <c r="JSZ100" s="204"/>
      <c r="JTA100" s="204"/>
      <c r="JTB100" s="204"/>
      <c r="JTC100" s="204"/>
      <c r="JTD100" s="204"/>
      <c r="JTE100" s="204"/>
      <c r="JTF100" s="204"/>
      <c r="JTG100" s="204"/>
      <c r="JTH100" s="204"/>
      <c r="JTI100" s="204"/>
      <c r="JTJ100" s="204"/>
      <c r="JTK100" s="204"/>
      <c r="JTL100" s="204"/>
      <c r="JTM100" s="204"/>
      <c r="JTN100" s="204"/>
      <c r="JTO100" s="204"/>
      <c r="JTP100" s="204"/>
      <c r="JTQ100" s="204"/>
      <c r="JTR100" s="204"/>
      <c r="JTS100" s="204"/>
      <c r="JTT100" s="204"/>
      <c r="JTU100" s="204"/>
      <c r="JTV100" s="204"/>
      <c r="JTW100" s="204"/>
      <c r="JTX100" s="204"/>
      <c r="JTY100" s="204"/>
      <c r="JTZ100" s="204"/>
      <c r="JUA100" s="204"/>
      <c r="JUB100" s="204"/>
      <c r="JUC100" s="204"/>
      <c r="JUD100" s="204"/>
      <c r="JUE100" s="204"/>
      <c r="JUF100" s="204"/>
      <c r="JUG100" s="204"/>
      <c r="JUH100" s="204"/>
      <c r="JUI100" s="204"/>
      <c r="JUJ100" s="204"/>
      <c r="JUK100" s="204"/>
      <c r="JUL100" s="204"/>
      <c r="JUM100" s="204"/>
      <c r="JUN100" s="204"/>
      <c r="JUO100" s="204"/>
      <c r="JUP100" s="204"/>
      <c r="JUQ100" s="204"/>
      <c r="JUR100" s="204"/>
      <c r="JUS100" s="204"/>
      <c r="JUT100" s="204"/>
      <c r="JUU100" s="204"/>
      <c r="JUV100" s="204"/>
      <c r="JUW100" s="204"/>
      <c r="JUX100" s="204"/>
      <c r="JUY100" s="204"/>
      <c r="JUZ100" s="204"/>
      <c r="JVA100" s="204"/>
      <c r="JVB100" s="204"/>
      <c r="JVC100" s="204"/>
      <c r="JVD100" s="204"/>
      <c r="JVE100" s="204"/>
      <c r="JVF100" s="204"/>
      <c r="JVG100" s="204"/>
      <c r="JVH100" s="204"/>
      <c r="JVI100" s="204"/>
      <c r="JVJ100" s="204"/>
      <c r="JVK100" s="204"/>
      <c r="JVL100" s="204"/>
      <c r="JVM100" s="204"/>
      <c r="JVN100" s="204"/>
      <c r="JVO100" s="204"/>
      <c r="JVP100" s="204"/>
      <c r="JVQ100" s="204"/>
      <c r="JVR100" s="204"/>
      <c r="JVS100" s="204"/>
      <c r="JVT100" s="204"/>
      <c r="JVU100" s="204"/>
      <c r="JVV100" s="204"/>
      <c r="JVW100" s="204"/>
      <c r="JVX100" s="204"/>
      <c r="JVY100" s="204"/>
      <c r="JVZ100" s="204"/>
      <c r="JWA100" s="204"/>
      <c r="JWB100" s="204"/>
      <c r="JWC100" s="204"/>
      <c r="JWD100" s="204"/>
      <c r="JWE100" s="204"/>
      <c r="JWF100" s="204"/>
      <c r="JWG100" s="204"/>
      <c r="JWH100" s="204"/>
      <c r="JWI100" s="204"/>
      <c r="JWJ100" s="204"/>
      <c r="JWK100" s="204"/>
      <c r="JWL100" s="204"/>
      <c r="JWM100" s="204"/>
      <c r="JWN100" s="204"/>
      <c r="JWO100" s="204"/>
      <c r="JWP100" s="204"/>
      <c r="JWQ100" s="204"/>
      <c r="JWR100" s="204"/>
      <c r="JWS100" s="204"/>
      <c r="JWT100" s="204"/>
      <c r="JWU100" s="204"/>
      <c r="JWV100" s="204"/>
      <c r="JWW100" s="204"/>
      <c r="JWX100" s="204"/>
      <c r="JWY100" s="204"/>
      <c r="JWZ100" s="204"/>
      <c r="JXA100" s="204"/>
      <c r="JXB100" s="204"/>
      <c r="JXC100" s="204"/>
      <c r="JXD100" s="204"/>
      <c r="JXE100" s="204"/>
      <c r="JXF100" s="204"/>
      <c r="JXG100" s="204"/>
      <c r="JXH100" s="204"/>
      <c r="JXI100" s="204"/>
      <c r="JXJ100" s="204"/>
      <c r="JXK100" s="204"/>
      <c r="JXL100" s="204"/>
      <c r="JXM100" s="204"/>
      <c r="JXN100" s="204"/>
      <c r="JXO100" s="204"/>
      <c r="JXP100" s="204"/>
      <c r="JXQ100" s="204"/>
      <c r="JXR100" s="204"/>
      <c r="JXS100" s="204"/>
      <c r="JXT100" s="204"/>
      <c r="JXU100" s="204"/>
      <c r="JXV100" s="204"/>
      <c r="JXW100" s="204"/>
      <c r="JXX100" s="204"/>
      <c r="JXY100" s="204"/>
      <c r="JXZ100" s="204"/>
      <c r="JYA100" s="204"/>
      <c r="JYB100" s="204"/>
      <c r="JYC100" s="204"/>
      <c r="JYD100" s="204"/>
      <c r="JYE100" s="204"/>
      <c r="JYF100" s="204"/>
      <c r="JYG100" s="204"/>
      <c r="JYH100" s="204"/>
      <c r="JYI100" s="204"/>
      <c r="JYJ100" s="204"/>
      <c r="JYK100" s="204"/>
      <c r="JYL100" s="204"/>
      <c r="JYM100" s="204"/>
      <c r="JYN100" s="204"/>
      <c r="JYO100" s="204"/>
      <c r="JYP100" s="204"/>
      <c r="JYQ100" s="204"/>
      <c r="JYR100" s="204"/>
      <c r="JYS100" s="204"/>
      <c r="JYT100" s="204"/>
      <c r="JYU100" s="204"/>
      <c r="JYV100" s="204"/>
      <c r="JYW100" s="204"/>
      <c r="JYX100" s="204"/>
      <c r="JYY100" s="204"/>
      <c r="JYZ100" s="204"/>
      <c r="JZA100" s="204"/>
      <c r="JZB100" s="204"/>
      <c r="JZC100" s="204"/>
      <c r="JZD100" s="204"/>
      <c r="JZE100" s="204"/>
      <c r="JZF100" s="204"/>
      <c r="JZG100" s="204"/>
      <c r="JZH100" s="204"/>
      <c r="JZI100" s="204"/>
      <c r="JZJ100" s="204"/>
      <c r="JZK100" s="204"/>
      <c r="JZL100" s="204"/>
      <c r="JZM100" s="204"/>
      <c r="JZN100" s="204"/>
      <c r="JZO100" s="204"/>
      <c r="JZP100" s="204"/>
      <c r="JZQ100" s="204"/>
      <c r="JZR100" s="204"/>
      <c r="JZS100" s="204"/>
      <c r="JZT100" s="204"/>
      <c r="JZU100" s="204"/>
      <c r="JZV100" s="204"/>
      <c r="JZW100" s="204"/>
      <c r="JZX100" s="204"/>
      <c r="JZY100" s="204"/>
      <c r="JZZ100" s="204"/>
      <c r="KAA100" s="204"/>
      <c r="KAB100" s="204"/>
      <c r="KAC100" s="204"/>
      <c r="KAD100" s="204"/>
      <c r="KAE100" s="204"/>
      <c r="KAF100" s="204"/>
      <c r="KAG100" s="204"/>
      <c r="KAH100" s="204"/>
      <c r="KAI100" s="204"/>
      <c r="KAJ100" s="204"/>
      <c r="KAK100" s="204"/>
      <c r="KAL100" s="204"/>
      <c r="KAM100" s="204"/>
      <c r="KAN100" s="204"/>
      <c r="KAO100" s="204"/>
      <c r="KAP100" s="204"/>
      <c r="KAQ100" s="204"/>
      <c r="KAR100" s="204"/>
      <c r="KAS100" s="204"/>
      <c r="KAT100" s="204"/>
      <c r="KAU100" s="204"/>
      <c r="KAV100" s="204"/>
      <c r="KAW100" s="204"/>
      <c r="KAX100" s="204"/>
      <c r="KAY100" s="204"/>
      <c r="KAZ100" s="204"/>
      <c r="KBA100" s="204"/>
      <c r="KBB100" s="204"/>
      <c r="KBC100" s="204"/>
      <c r="KBD100" s="204"/>
      <c r="KBE100" s="204"/>
      <c r="KBF100" s="204"/>
      <c r="KBG100" s="204"/>
      <c r="KBH100" s="204"/>
      <c r="KBI100" s="204"/>
      <c r="KBJ100" s="204"/>
      <c r="KBK100" s="204"/>
      <c r="KBL100" s="204"/>
      <c r="KBM100" s="204"/>
      <c r="KBN100" s="204"/>
      <c r="KBO100" s="204"/>
      <c r="KBP100" s="204"/>
      <c r="KBQ100" s="204"/>
      <c r="KBR100" s="204"/>
      <c r="KBS100" s="204"/>
      <c r="KBT100" s="204"/>
      <c r="KBU100" s="204"/>
      <c r="KBV100" s="204"/>
      <c r="KBW100" s="204"/>
      <c r="KBX100" s="204"/>
      <c r="KBY100" s="204"/>
      <c r="KBZ100" s="204"/>
      <c r="KCA100" s="204"/>
      <c r="KCB100" s="204"/>
      <c r="KCC100" s="204"/>
      <c r="KCD100" s="204"/>
      <c r="KCE100" s="204"/>
      <c r="KCF100" s="204"/>
      <c r="KCG100" s="204"/>
      <c r="KCH100" s="204"/>
      <c r="KCI100" s="204"/>
      <c r="KCJ100" s="204"/>
      <c r="KCK100" s="204"/>
      <c r="KCL100" s="204"/>
      <c r="KCM100" s="204"/>
      <c r="KCN100" s="204"/>
      <c r="KCO100" s="204"/>
      <c r="KCP100" s="204"/>
      <c r="KCQ100" s="204"/>
      <c r="KCR100" s="204"/>
      <c r="KCS100" s="204"/>
      <c r="KCT100" s="204"/>
      <c r="KCU100" s="204"/>
      <c r="KCV100" s="204"/>
      <c r="KCW100" s="204"/>
      <c r="KCX100" s="204"/>
      <c r="KCY100" s="204"/>
      <c r="KCZ100" s="204"/>
      <c r="KDA100" s="204"/>
      <c r="KDB100" s="204"/>
      <c r="KDC100" s="204"/>
      <c r="KDD100" s="204"/>
      <c r="KDE100" s="204"/>
      <c r="KDF100" s="204"/>
      <c r="KDG100" s="204"/>
      <c r="KDH100" s="204"/>
      <c r="KDI100" s="204"/>
      <c r="KDJ100" s="204"/>
      <c r="KDK100" s="204"/>
      <c r="KDL100" s="204"/>
      <c r="KDM100" s="204"/>
      <c r="KDN100" s="204"/>
      <c r="KDO100" s="204"/>
      <c r="KDP100" s="204"/>
      <c r="KDQ100" s="204"/>
      <c r="KDR100" s="204"/>
      <c r="KDS100" s="204"/>
      <c r="KDT100" s="204"/>
      <c r="KDU100" s="204"/>
      <c r="KDV100" s="204"/>
      <c r="KDW100" s="204"/>
      <c r="KDX100" s="204"/>
      <c r="KDY100" s="204"/>
      <c r="KDZ100" s="204"/>
      <c r="KEA100" s="204"/>
      <c r="KEB100" s="204"/>
      <c r="KEC100" s="204"/>
      <c r="KED100" s="204"/>
      <c r="KEE100" s="204"/>
      <c r="KEF100" s="204"/>
      <c r="KEG100" s="204"/>
      <c r="KEH100" s="204"/>
      <c r="KEI100" s="204"/>
      <c r="KEJ100" s="204"/>
      <c r="KEK100" s="204"/>
      <c r="KEL100" s="204"/>
      <c r="KEM100" s="204"/>
      <c r="KEN100" s="204"/>
      <c r="KEO100" s="204"/>
      <c r="KEP100" s="204"/>
      <c r="KEQ100" s="204"/>
      <c r="KER100" s="204"/>
      <c r="KES100" s="204"/>
      <c r="KET100" s="204"/>
      <c r="KEU100" s="204"/>
      <c r="KEV100" s="204"/>
      <c r="KEW100" s="204"/>
      <c r="KEX100" s="204"/>
      <c r="KEY100" s="204"/>
      <c r="KEZ100" s="204"/>
      <c r="KFA100" s="204"/>
      <c r="KFB100" s="204"/>
      <c r="KFC100" s="204"/>
      <c r="KFD100" s="204"/>
      <c r="KFE100" s="204"/>
      <c r="KFF100" s="204"/>
      <c r="KFG100" s="204"/>
      <c r="KFH100" s="204"/>
      <c r="KFI100" s="204"/>
      <c r="KFJ100" s="204"/>
      <c r="KFK100" s="204"/>
      <c r="KFL100" s="204"/>
      <c r="KFM100" s="204"/>
      <c r="KFN100" s="204"/>
      <c r="KFO100" s="204"/>
      <c r="KFP100" s="204"/>
      <c r="KFQ100" s="204"/>
      <c r="KFR100" s="204"/>
      <c r="KFS100" s="204"/>
      <c r="KFT100" s="204"/>
      <c r="KFU100" s="204"/>
      <c r="KFV100" s="204"/>
      <c r="KFW100" s="204"/>
      <c r="KFX100" s="204"/>
      <c r="KFY100" s="204"/>
      <c r="KFZ100" s="204"/>
      <c r="KGA100" s="204"/>
      <c r="KGB100" s="204"/>
      <c r="KGC100" s="204"/>
      <c r="KGD100" s="204"/>
      <c r="KGE100" s="204"/>
      <c r="KGF100" s="204"/>
      <c r="KGG100" s="204"/>
      <c r="KGH100" s="204"/>
      <c r="KGI100" s="204"/>
      <c r="KGJ100" s="204"/>
      <c r="KGK100" s="204"/>
      <c r="KGL100" s="204"/>
      <c r="KGM100" s="204"/>
      <c r="KGN100" s="204"/>
      <c r="KGO100" s="204"/>
      <c r="KGP100" s="204"/>
      <c r="KGQ100" s="204"/>
      <c r="KGR100" s="204"/>
      <c r="KGS100" s="204"/>
      <c r="KGT100" s="204"/>
      <c r="KGU100" s="204"/>
      <c r="KGV100" s="204"/>
      <c r="KGW100" s="204"/>
      <c r="KGX100" s="204"/>
      <c r="KGY100" s="204"/>
      <c r="KGZ100" s="204"/>
      <c r="KHA100" s="204"/>
      <c r="KHB100" s="204"/>
      <c r="KHC100" s="204"/>
      <c r="KHD100" s="204"/>
      <c r="KHE100" s="204"/>
      <c r="KHF100" s="204"/>
      <c r="KHG100" s="204"/>
      <c r="KHH100" s="204"/>
      <c r="KHI100" s="204"/>
      <c r="KHJ100" s="204"/>
      <c r="KHK100" s="204"/>
      <c r="KHL100" s="204"/>
      <c r="KHM100" s="204"/>
      <c r="KHN100" s="204"/>
      <c r="KHO100" s="204"/>
      <c r="KHP100" s="204"/>
      <c r="KHQ100" s="204"/>
      <c r="KHR100" s="204"/>
      <c r="KHS100" s="204"/>
      <c r="KHT100" s="204"/>
      <c r="KHU100" s="204"/>
      <c r="KHV100" s="204"/>
      <c r="KHW100" s="204"/>
      <c r="KHX100" s="204"/>
      <c r="KHY100" s="204"/>
      <c r="KHZ100" s="204"/>
      <c r="KIA100" s="204"/>
      <c r="KIB100" s="204"/>
      <c r="KIC100" s="204"/>
      <c r="KID100" s="204"/>
      <c r="KIE100" s="204"/>
      <c r="KIF100" s="204"/>
      <c r="KIG100" s="204"/>
      <c r="KIH100" s="204"/>
      <c r="KII100" s="204"/>
      <c r="KIJ100" s="204"/>
      <c r="KIK100" s="204"/>
      <c r="KIL100" s="204"/>
      <c r="KIM100" s="204"/>
      <c r="KIN100" s="204"/>
      <c r="KIO100" s="204"/>
      <c r="KIP100" s="204"/>
      <c r="KIQ100" s="204"/>
      <c r="KIR100" s="204"/>
      <c r="KIS100" s="204"/>
      <c r="KIT100" s="204"/>
      <c r="KIU100" s="204"/>
      <c r="KIV100" s="204"/>
      <c r="KIW100" s="204"/>
      <c r="KIX100" s="204"/>
      <c r="KIY100" s="204"/>
      <c r="KIZ100" s="204"/>
      <c r="KJA100" s="204"/>
      <c r="KJB100" s="204"/>
      <c r="KJC100" s="204"/>
      <c r="KJD100" s="204"/>
      <c r="KJE100" s="204"/>
      <c r="KJF100" s="204"/>
      <c r="KJG100" s="204"/>
      <c r="KJH100" s="204"/>
      <c r="KJI100" s="204"/>
      <c r="KJJ100" s="204"/>
      <c r="KJK100" s="204"/>
      <c r="KJL100" s="204"/>
      <c r="KJM100" s="204"/>
      <c r="KJN100" s="204"/>
      <c r="KJO100" s="204"/>
      <c r="KJP100" s="204"/>
      <c r="KJQ100" s="204"/>
      <c r="KJR100" s="204"/>
      <c r="KJS100" s="204"/>
      <c r="KJT100" s="204"/>
      <c r="KJU100" s="204"/>
      <c r="KJV100" s="204"/>
      <c r="KJW100" s="204"/>
      <c r="KJX100" s="204"/>
      <c r="KJY100" s="204"/>
      <c r="KJZ100" s="204"/>
      <c r="KKA100" s="204"/>
      <c r="KKB100" s="204"/>
      <c r="KKC100" s="204"/>
      <c r="KKD100" s="204"/>
      <c r="KKE100" s="204"/>
      <c r="KKF100" s="204"/>
      <c r="KKG100" s="204"/>
      <c r="KKH100" s="204"/>
      <c r="KKI100" s="204"/>
      <c r="KKJ100" s="204"/>
      <c r="KKK100" s="204"/>
      <c r="KKL100" s="204"/>
      <c r="KKM100" s="204"/>
      <c r="KKN100" s="204"/>
      <c r="KKO100" s="204"/>
      <c r="KKP100" s="204"/>
      <c r="KKQ100" s="204"/>
      <c r="KKR100" s="204"/>
      <c r="KKS100" s="204"/>
      <c r="KKT100" s="204"/>
      <c r="KKU100" s="204"/>
      <c r="KKV100" s="204"/>
      <c r="KKW100" s="204"/>
      <c r="KKX100" s="204"/>
      <c r="KKY100" s="204"/>
      <c r="KKZ100" s="204"/>
      <c r="KLA100" s="204"/>
      <c r="KLB100" s="204"/>
      <c r="KLC100" s="204"/>
      <c r="KLD100" s="204"/>
      <c r="KLE100" s="204"/>
      <c r="KLF100" s="204"/>
      <c r="KLG100" s="204"/>
      <c r="KLH100" s="204"/>
      <c r="KLI100" s="204"/>
      <c r="KLJ100" s="204"/>
      <c r="KLK100" s="204"/>
      <c r="KLL100" s="204"/>
      <c r="KLM100" s="204"/>
      <c r="KLN100" s="204"/>
      <c r="KLO100" s="204"/>
      <c r="KLP100" s="204"/>
      <c r="KLQ100" s="204"/>
      <c r="KLR100" s="204"/>
      <c r="KLS100" s="204"/>
      <c r="KLT100" s="204"/>
      <c r="KLU100" s="204"/>
      <c r="KLV100" s="204"/>
      <c r="KLW100" s="204"/>
      <c r="KLX100" s="204"/>
      <c r="KLY100" s="204"/>
      <c r="KLZ100" s="204"/>
      <c r="KMA100" s="204"/>
      <c r="KMB100" s="204"/>
      <c r="KMC100" s="204"/>
      <c r="KMD100" s="204"/>
      <c r="KME100" s="204"/>
      <c r="KMF100" s="204"/>
      <c r="KMG100" s="204"/>
      <c r="KMH100" s="204"/>
      <c r="KMI100" s="204"/>
      <c r="KMJ100" s="204"/>
      <c r="KMK100" s="204"/>
      <c r="KML100" s="204"/>
      <c r="KMM100" s="204"/>
      <c r="KMN100" s="204"/>
      <c r="KMO100" s="204"/>
      <c r="KMP100" s="204"/>
      <c r="KMQ100" s="204"/>
      <c r="KMR100" s="204"/>
      <c r="KMS100" s="204"/>
      <c r="KMT100" s="204"/>
      <c r="KMU100" s="204"/>
      <c r="KMV100" s="204"/>
      <c r="KMW100" s="204"/>
      <c r="KMX100" s="204"/>
      <c r="KMY100" s="204"/>
      <c r="KMZ100" s="204"/>
      <c r="KNA100" s="204"/>
      <c r="KNB100" s="204"/>
      <c r="KNC100" s="204"/>
      <c r="KND100" s="204"/>
      <c r="KNE100" s="204"/>
      <c r="KNF100" s="204"/>
      <c r="KNG100" s="204"/>
      <c r="KNH100" s="204"/>
      <c r="KNI100" s="204"/>
      <c r="KNJ100" s="204"/>
      <c r="KNK100" s="204"/>
      <c r="KNL100" s="204"/>
      <c r="KNM100" s="204"/>
      <c r="KNN100" s="204"/>
      <c r="KNO100" s="204"/>
      <c r="KNP100" s="204"/>
      <c r="KNQ100" s="204"/>
      <c r="KNR100" s="204"/>
      <c r="KNS100" s="204"/>
      <c r="KNT100" s="204"/>
      <c r="KNU100" s="204"/>
      <c r="KNV100" s="204"/>
      <c r="KNW100" s="204"/>
      <c r="KNX100" s="204"/>
      <c r="KNY100" s="204"/>
      <c r="KNZ100" s="204"/>
      <c r="KOA100" s="204"/>
      <c r="KOB100" s="204"/>
      <c r="KOC100" s="204"/>
      <c r="KOD100" s="204"/>
      <c r="KOE100" s="204"/>
      <c r="KOF100" s="204"/>
      <c r="KOG100" s="204"/>
      <c r="KOH100" s="204"/>
      <c r="KOI100" s="204"/>
      <c r="KOJ100" s="204"/>
      <c r="KOK100" s="204"/>
      <c r="KOL100" s="204"/>
      <c r="KOM100" s="204"/>
      <c r="KON100" s="204"/>
      <c r="KOO100" s="204"/>
      <c r="KOP100" s="204"/>
      <c r="KOQ100" s="204"/>
      <c r="KOR100" s="204"/>
      <c r="KOS100" s="204"/>
      <c r="KOT100" s="204"/>
      <c r="KOU100" s="204"/>
      <c r="KOV100" s="204"/>
      <c r="KOW100" s="204"/>
      <c r="KOX100" s="204"/>
      <c r="KOY100" s="204"/>
      <c r="KOZ100" s="204"/>
      <c r="KPA100" s="204"/>
      <c r="KPB100" s="204"/>
      <c r="KPC100" s="204"/>
      <c r="KPD100" s="204"/>
      <c r="KPE100" s="204"/>
      <c r="KPF100" s="204"/>
      <c r="KPG100" s="204"/>
      <c r="KPH100" s="204"/>
      <c r="KPI100" s="204"/>
      <c r="KPJ100" s="204"/>
      <c r="KPK100" s="204"/>
      <c r="KPL100" s="204"/>
      <c r="KPM100" s="204"/>
      <c r="KPN100" s="204"/>
      <c r="KPO100" s="204"/>
      <c r="KPP100" s="204"/>
      <c r="KPQ100" s="204"/>
      <c r="KPR100" s="204"/>
      <c r="KPS100" s="204"/>
      <c r="KPT100" s="204"/>
      <c r="KPU100" s="204"/>
      <c r="KPV100" s="204"/>
      <c r="KPW100" s="204"/>
      <c r="KPX100" s="204"/>
      <c r="KPY100" s="204"/>
      <c r="KPZ100" s="204"/>
      <c r="KQA100" s="204"/>
      <c r="KQB100" s="204"/>
      <c r="KQC100" s="204"/>
      <c r="KQD100" s="204"/>
      <c r="KQE100" s="204"/>
      <c r="KQF100" s="204"/>
      <c r="KQG100" s="204"/>
      <c r="KQH100" s="204"/>
      <c r="KQI100" s="204"/>
      <c r="KQJ100" s="204"/>
      <c r="KQK100" s="204"/>
      <c r="KQL100" s="204"/>
      <c r="KQM100" s="204"/>
      <c r="KQN100" s="204"/>
      <c r="KQO100" s="204"/>
      <c r="KQP100" s="204"/>
      <c r="KQQ100" s="204"/>
      <c r="KQR100" s="204"/>
      <c r="KQS100" s="204"/>
      <c r="KQT100" s="204"/>
      <c r="KQU100" s="204"/>
      <c r="KQV100" s="204"/>
      <c r="KQW100" s="204"/>
      <c r="KQX100" s="204"/>
      <c r="KQY100" s="204"/>
      <c r="KQZ100" s="204"/>
      <c r="KRA100" s="204"/>
      <c r="KRB100" s="204"/>
      <c r="KRC100" s="204"/>
      <c r="KRD100" s="204"/>
      <c r="KRE100" s="204"/>
      <c r="KRF100" s="204"/>
      <c r="KRG100" s="204"/>
      <c r="KRH100" s="204"/>
      <c r="KRI100" s="204"/>
      <c r="KRJ100" s="204"/>
      <c r="KRK100" s="204"/>
      <c r="KRL100" s="204"/>
      <c r="KRM100" s="204"/>
      <c r="KRN100" s="204"/>
      <c r="KRO100" s="204"/>
      <c r="KRP100" s="204"/>
      <c r="KRQ100" s="204"/>
      <c r="KRR100" s="204"/>
      <c r="KRS100" s="204"/>
      <c r="KRT100" s="204"/>
      <c r="KRU100" s="204"/>
      <c r="KRV100" s="204"/>
      <c r="KRW100" s="204"/>
      <c r="KRX100" s="204"/>
      <c r="KRY100" s="204"/>
      <c r="KRZ100" s="204"/>
      <c r="KSA100" s="204"/>
      <c r="KSB100" s="204"/>
      <c r="KSC100" s="204"/>
      <c r="KSD100" s="204"/>
      <c r="KSE100" s="204"/>
      <c r="KSF100" s="204"/>
      <c r="KSG100" s="204"/>
      <c r="KSH100" s="204"/>
      <c r="KSI100" s="204"/>
      <c r="KSJ100" s="204"/>
      <c r="KSK100" s="204"/>
      <c r="KSL100" s="204"/>
      <c r="KSM100" s="204"/>
      <c r="KSN100" s="204"/>
      <c r="KSO100" s="204"/>
      <c r="KSP100" s="204"/>
      <c r="KSQ100" s="204"/>
      <c r="KSR100" s="204"/>
      <c r="KSS100" s="204"/>
      <c r="KST100" s="204"/>
      <c r="KSU100" s="204"/>
      <c r="KSV100" s="204"/>
      <c r="KSW100" s="204"/>
      <c r="KSX100" s="204"/>
      <c r="KSY100" s="204"/>
      <c r="KSZ100" s="204"/>
      <c r="KTA100" s="204"/>
      <c r="KTB100" s="204"/>
      <c r="KTC100" s="204"/>
      <c r="KTD100" s="204"/>
      <c r="KTE100" s="204"/>
      <c r="KTF100" s="204"/>
      <c r="KTG100" s="204"/>
      <c r="KTH100" s="204"/>
      <c r="KTI100" s="204"/>
      <c r="KTJ100" s="204"/>
      <c r="KTK100" s="204"/>
      <c r="KTL100" s="204"/>
      <c r="KTM100" s="204"/>
      <c r="KTN100" s="204"/>
      <c r="KTO100" s="204"/>
      <c r="KTP100" s="204"/>
      <c r="KTQ100" s="204"/>
      <c r="KTR100" s="204"/>
      <c r="KTS100" s="204"/>
      <c r="KTT100" s="204"/>
      <c r="KTU100" s="204"/>
      <c r="KTV100" s="204"/>
      <c r="KTW100" s="204"/>
      <c r="KTX100" s="204"/>
      <c r="KTY100" s="204"/>
      <c r="KTZ100" s="204"/>
      <c r="KUA100" s="204"/>
      <c r="KUB100" s="204"/>
      <c r="KUC100" s="204"/>
      <c r="KUD100" s="204"/>
      <c r="KUE100" s="204"/>
      <c r="KUF100" s="204"/>
      <c r="KUG100" s="204"/>
      <c r="KUH100" s="204"/>
      <c r="KUI100" s="204"/>
      <c r="KUJ100" s="204"/>
      <c r="KUK100" s="204"/>
      <c r="KUL100" s="204"/>
      <c r="KUM100" s="204"/>
      <c r="KUN100" s="204"/>
      <c r="KUO100" s="204"/>
      <c r="KUP100" s="204"/>
      <c r="KUQ100" s="204"/>
      <c r="KUR100" s="204"/>
      <c r="KUS100" s="204"/>
      <c r="KUT100" s="204"/>
      <c r="KUU100" s="204"/>
      <c r="KUV100" s="204"/>
      <c r="KUW100" s="204"/>
      <c r="KUX100" s="204"/>
      <c r="KUY100" s="204"/>
      <c r="KUZ100" s="204"/>
      <c r="KVA100" s="204"/>
      <c r="KVB100" s="204"/>
      <c r="KVC100" s="204"/>
      <c r="KVD100" s="204"/>
      <c r="KVE100" s="204"/>
      <c r="KVF100" s="204"/>
      <c r="KVG100" s="204"/>
      <c r="KVH100" s="204"/>
      <c r="KVI100" s="204"/>
      <c r="KVJ100" s="204"/>
      <c r="KVK100" s="204"/>
      <c r="KVL100" s="204"/>
      <c r="KVM100" s="204"/>
      <c r="KVN100" s="204"/>
      <c r="KVO100" s="204"/>
      <c r="KVP100" s="204"/>
      <c r="KVQ100" s="204"/>
      <c r="KVR100" s="204"/>
      <c r="KVS100" s="204"/>
      <c r="KVT100" s="204"/>
      <c r="KVU100" s="204"/>
      <c r="KVV100" s="204"/>
      <c r="KVW100" s="204"/>
      <c r="KVX100" s="204"/>
      <c r="KVY100" s="204"/>
      <c r="KVZ100" s="204"/>
      <c r="KWA100" s="204"/>
      <c r="KWB100" s="204"/>
      <c r="KWC100" s="204"/>
      <c r="KWD100" s="204"/>
      <c r="KWE100" s="204"/>
      <c r="KWF100" s="204"/>
      <c r="KWG100" s="204"/>
      <c r="KWH100" s="204"/>
      <c r="KWI100" s="204"/>
      <c r="KWJ100" s="204"/>
      <c r="KWK100" s="204"/>
      <c r="KWL100" s="204"/>
      <c r="KWM100" s="204"/>
      <c r="KWN100" s="204"/>
      <c r="KWO100" s="204"/>
      <c r="KWP100" s="204"/>
      <c r="KWQ100" s="204"/>
      <c r="KWR100" s="204"/>
      <c r="KWS100" s="204"/>
      <c r="KWT100" s="204"/>
      <c r="KWU100" s="204"/>
      <c r="KWV100" s="204"/>
      <c r="KWW100" s="204"/>
      <c r="KWX100" s="204"/>
      <c r="KWY100" s="204"/>
      <c r="KWZ100" s="204"/>
      <c r="KXA100" s="204"/>
      <c r="KXB100" s="204"/>
      <c r="KXC100" s="204"/>
      <c r="KXD100" s="204"/>
      <c r="KXE100" s="204"/>
      <c r="KXF100" s="204"/>
      <c r="KXG100" s="204"/>
      <c r="KXH100" s="204"/>
      <c r="KXI100" s="204"/>
      <c r="KXJ100" s="204"/>
      <c r="KXK100" s="204"/>
      <c r="KXL100" s="204"/>
      <c r="KXM100" s="204"/>
      <c r="KXN100" s="204"/>
      <c r="KXO100" s="204"/>
      <c r="KXP100" s="204"/>
      <c r="KXQ100" s="204"/>
      <c r="KXR100" s="204"/>
      <c r="KXS100" s="204"/>
      <c r="KXT100" s="204"/>
      <c r="KXU100" s="204"/>
      <c r="KXV100" s="204"/>
      <c r="KXW100" s="204"/>
      <c r="KXX100" s="204"/>
      <c r="KXY100" s="204"/>
      <c r="KXZ100" s="204"/>
      <c r="KYA100" s="204"/>
      <c r="KYB100" s="204"/>
      <c r="KYC100" s="204"/>
      <c r="KYD100" s="204"/>
      <c r="KYE100" s="204"/>
      <c r="KYF100" s="204"/>
      <c r="KYG100" s="204"/>
      <c r="KYH100" s="204"/>
      <c r="KYI100" s="204"/>
      <c r="KYJ100" s="204"/>
      <c r="KYK100" s="204"/>
      <c r="KYL100" s="204"/>
      <c r="KYM100" s="204"/>
      <c r="KYN100" s="204"/>
      <c r="KYO100" s="204"/>
      <c r="KYP100" s="204"/>
      <c r="KYQ100" s="204"/>
      <c r="KYR100" s="204"/>
      <c r="KYS100" s="204"/>
      <c r="KYT100" s="204"/>
      <c r="KYU100" s="204"/>
      <c r="KYV100" s="204"/>
      <c r="KYW100" s="204"/>
      <c r="KYX100" s="204"/>
      <c r="KYY100" s="204"/>
      <c r="KYZ100" s="204"/>
      <c r="KZA100" s="204"/>
      <c r="KZB100" s="204"/>
      <c r="KZC100" s="204"/>
      <c r="KZD100" s="204"/>
      <c r="KZE100" s="204"/>
      <c r="KZF100" s="204"/>
      <c r="KZG100" s="204"/>
      <c r="KZH100" s="204"/>
      <c r="KZI100" s="204"/>
      <c r="KZJ100" s="204"/>
      <c r="KZK100" s="204"/>
      <c r="KZL100" s="204"/>
      <c r="KZM100" s="204"/>
      <c r="KZN100" s="204"/>
      <c r="KZO100" s="204"/>
      <c r="KZP100" s="204"/>
      <c r="KZQ100" s="204"/>
      <c r="KZR100" s="204"/>
      <c r="KZS100" s="204"/>
      <c r="KZT100" s="204"/>
      <c r="KZU100" s="204"/>
      <c r="KZV100" s="204"/>
      <c r="KZW100" s="204"/>
      <c r="KZX100" s="204"/>
      <c r="KZY100" s="204"/>
      <c r="KZZ100" s="204"/>
      <c r="LAA100" s="204"/>
      <c r="LAB100" s="204"/>
      <c r="LAC100" s="204"/>
      <c r="LAD100" s="204"/>
      <c r="LAE100" s="204"/>
      <c r="LAF100" s="204"/>
      <c r="LAG100" s="204"/>
      <c r="LAH100" s="204"/>
      <c r="LAI100" s="204"/>
      <c r="LAJ100" s="204"/>
      <c r="LAK100" s="204"/>
      <c r="LAL100" s="204"/>
      <c r="LAM100" s="204"/>
      <c r="LAN100" s="204"/>
      <c r="LAO100" s="204"/>
      <c r="LAP100" s="204"/>
      <c r="LAQ100" s="204"/>
      <c r="LAR100" s="204"/>
      <c r="LAS100" s="204"/>
      <c r="LAT100" s="204"/>
      <c r="LAU100" s="204"/>
      <c r="LAV100" s="204"/>
      <c r="LAW100" s="204"/>
      <c r="LAX100" s="204"/>
      <c r="LAY100" s="204"/>
      <c r="LAZ100" s="204"/>
      <c r="LBA100" s="204"/>
      <c r="LBB100" s="204"/>
      <c r="LBC100" s="204"/>
      <c r="LBD100" s="204"/>
      <c r="LBE100" s="204"/>
      <c r="LBF100" s="204"/>
      <c r="LBG100" s="204"/>
      <c r="LBH100" s="204"/>
      <c r="LBI100" s="204"/>
      <c r="LBJ100" s="204"/>
      <c r="LBK100" s="204"/>
      <c r="LBL100" s="204"/>
      <c r="LBM100" s="204"/>
      <c r="LBN100" s="204"/>
      <c r="LBO100" s="204"/>
      <c r="LBP100" s="204"/>
      <c r="LBQ100" s="204"/>
      <c r="LBR100" s="204"/>
      <c r="LBS100" s="204"/>
      <c r="LBT100" s="204"/>
      <c r="LBU100" s="204"/>
      <c r="LBV100" s="204"/>
      <c r="LBW100" s="204"/>
      <c r="LBX100" s="204"/>
      <c r="LBY100" s="204"/>
      <c r="LBZ100" s="204"/>
      <c r="LCA100" s="204"/>
      <c r="LCB100" s="204"/>
      <c r="LCC100" s="204"/>
      <c r="LCD100" s="204"/>
      <c r="LCE100" s="204"/>
      <c r="LCF100" s="204"/>
      <c r="LCG100" s="204"/>
      <c r="LCH100" s="204"/>
      <c r="LCI100" s="204"/>
      <c r="LCJ100" s="204"/>
      <c r="LCK100" s="204"/>
      <c r="LCL100" s="204"/>
      <c r="LCM100" s="204"/>
      <c r="LCN100" s="204"/>
      <c r="LCO100" s="204"/>
      <c r="LCP100" s="204"/>
      <c r="LCQ100" s="204"/>
      <c r="LCR100" s="204"/>
      <c r="LCS100" s="204"/>
      <c r="LCT100" s="204"/>
      <c r="LCU100" s="204"/>
      <c r="LCV100" s="204"/>
      <c r="LCW100" s="204"/>
      <c r="LCX100" s="204"/>
      <c r="LCY100" s="204"/>
      <c r="LCZ100" s="204"/>
      <c r="LDA100" s="204"/>
      <c r="LDB100" s="204"/>
      <c r="LDC100" s="204"/>
      <c r="LDD100" s="204"/>
      <c r="LDE100" s="204"/>
      <c r="LDF100" s="204"/>
      <c r="LDG100" s="204"/>
      <c r="LDH100" s="204"/>
      <c r="LDI100" s="204"/>
      <c r="LDJ100" s="204"/>
      <c r="LDK100" s="204"/>
      <c r="LDL100" s="204"/>
      <c r="LDM100" s="204"/>
      <c r="LDN100" s="204"/>
      <c r="LDO100" s="204"/>
      <c r="LDP100" s="204"/>
      <c r="LDQ100" s="204"/>
      <c r="LDR100" s="204"/>
      <c r="LDS100" s="204"/>
      <c r="LDT100" s="204"/>
      <c r="LDU100" s="204"/>
      <c r="LDV100" s="204"/>
      <c r="LDW100" s="204"/>
      <c r="LDX100" s="204"/>
      <c r="LDY100" s="204"/>
      <c r="LDZ100" s="204"/>
      <c r="LEA100" s="204"/>
      <c r="LEB100" s="204"/>
      <c r="LEC100" s="204"/>
      <c r="LED100" s="204"/>
      <c r="LEE100" s="204"/>
      <c r="LEF100" s="204"/>
      <c r="LEG100" s="204"/>
      <c r="LEH100" s="204"/>
      <c r="LEI100" s="204"/>
      <c r="LEJ100" s="204"/>
      <c r="LEK100" s="204"/>
      <c r="LEL100" s="204"/>
      <c r="LEM100" s="204"/>
      <c r="LEN100" s="204"/>
      <c r="LEO100" s="204"/>
      <c r="LEP100" s="204"/>
      <c r="LEQ100" s="204"/>
      <c r="LER100" s="204"/>
      <c r="LES100" s="204"/>
      <c r="LET100" s="204"/>
      <c r="LEU100" s="204"/>
      <c r="LEV100" s="204"/>
      <c r="LEW100" s="204"/>
      <c r="LEX100" s="204"/>
      <c r="LEY100" s="204"/>
      <c r="LEZ100" s="204"/>
      <c r="LFA100" s="204"/>
      <c r="LFB100" s="204"/>
      <c r="LFC100" s="204"/>
      <c r="LFD100" s="204"/>
      <c r="LFE100" s="204"/>
      <c r="LFF100" s="204"/>
      <c r="LFG100" s="204"/>
      <c r="LFH100" s="204"/>
      <c r="LFI100" s="204"/>
      <c r="LFJ100" s="204"/>
      <c r="LFK100" s="204"/>
      <c r="LFL100" s="204"/>
      <c r="LFM100" s="204"/>
      <c r="LFN100" s="204"/>
      <c r="LFO100" s="204"/>
      <c r="LFP100" s="204"/>
      <c r="LFQ100" s="204"/>
      <c r="LFR100" s="204"/>
      <c r="LFS100" s="204"/>
      <c r="LFT100" s="204"/>
      <c r="LFU100" s="204"/>
      <c r="LFV100" s="204"/>
      <c r="LFW100" s="204"/>
      <c r="LFX100" s="204"/>
      <c r="LFY100" s="204"/>
      <c r="LFZ100" s="204"/>
      <c r="LGA100" s="204"/>
      <c r="LGB100" s="204"/>
      <c r="LGC100" s="204"/>
      <c r="LGD100" s="204"/>
      <c r="LGE100" s="204"/>
      <c r="LGF100" s="204"/>
      <c r="LGG100" s="204"/>
      <c r="LGH100" s="204"/>
      <c r="LGI100" s="204"/>
      <c r="LGJ100" s="204"/>
      <c r="LGK100" s="204"/>
      <c r="LGL100" s="204"/>
      <c r="LGM100" s="204"/>
      <c r="LGN100" s="204"/>
      <c r="LGO100" s="204"/>
      <c r="LGP100" s="204"/>
      <c r="LGQ100" s="204"/>
      <c r="LGR100" s="204"/>
      <c r="LGS100" s="204"/>
      <c r="LGT100" s="204"/>
      <c r="LGU100" s="204"/>
      <c r="LGV100" s="204"/>
      <c r="LGW100" s="204"/>
      <c r="LGX100" s="204"/>
      <c r="LGY100" s="204"/>
      <c r="LGZ100" s="204"/>
      <c r="LHA100" s="204"/>
      <c r="LHB100" s="204"/>
      <c r="LHC100" s="204"/>
      <c r="LHD100" s="204"/>
      <c r="LHE100" s="204"/>
      <c r="LHF100" s="204"/>
      <c r="LHG100" s="204"/>
      <c r="LHH100" s="204"/>
      <c r="LHI100" s="204"/>
      <c r="LHJ100" s="204"/>
      <c r="LHK100" s="204"/>
      <c r="LHL100" s="204"/>
      <c r="LHM100" s="204"/>
      <c r="LHN100" s="204"/>
      <c r="LHO100" s="204"/>
      <c r="LHP100" s="204"/>
      <c r="LHQ100" s="204"/>
      <c r="LHR100" s="204"/>
      <c r="LHS100" s="204"/>
      <c r="LHT100" s="204"/>
      <c r="LHU100" s="204"/>
      <c r="LHV100" s="204"/>
      <c r="LHW100" s="204"/>
      <c r="LHX100" s="204"/>
      <c r="LHY100" s="204"/>
      <c r="LHZ100" s="204"/>
      <c r="LIA100" s="204"/>
      <c r="LIB100" s="204"/>
      <c r="LIC100" s="204"/>
      <c r="LID100" s="204"/>
      <c r="LIE100" s="204"/>
      <c r="LIF100" s="204"/>
      <c r="LIG100" s="204"/>
      <c r="LIH100" s="204"/>
      <c r="LII100" s="204"/>
      <c r="LIJ100" s="204"/>
      <c r="LIK100" s="204"/>
      <c r="LIL100" s="204"/>
      <c r="LIM100" s="204"/>
      <c r="LIN100" s="204"/>
      <c r="LIO100" s="204"/>
      <c r="LIP100" s="204"/>
      <c r="LIQ100" s="204"/>
      <c r="LIR100" s="204"/>
      <c r="LIS100" s="204"/>
      <c r="LIT100" s="204"/>
      <c r="LIU100" s="204"/>
      <c r="LIV100" s="204"/>
      <c r="LIW100" s="204"/>
      <c r="LIX100" s="204"/>
      <c r="LIY100" s="204"/>
      <c r="LIZ100" s="204"/>
      <c r="LJA100" s="204"/>
      <c r="LJB100" s="204"/>
      <c r="LJC100" s="204"/>
      <c r="LJD100" s="204"/>
      <c r="LJE100" s="204"/>
      <c r="LJF100" s="204"/>
      <c r="LJG100" s="204"/>
      <c r="LJH100" s="204"/>
      <c r="LJI100" s="204"/>
      <c r="LJJ100" s="204"/>
      <c r="LJK100" s="204"/>
      <c r="LJL100" s="204"/>
      <c r="LJM100" s="204"/>
      <c r="LJN100" s="204"/>
      <c r="LJO100" s="204"/>
      <c r="LJP100" s="204"/>
      <c r="LJQ100" s="204"/>
      <c r="LJR100" s="204"/>
      <c r="LJS100" s="204"/>
      <c r="LJT100" s="204"/>
      <c r="LJU100" s="204"/>
      <c r="LJV100" s="204"/>
      <c r="LJW100" s="204"/>
      <c r="LJX100" s="204"/>
      <c r="LJY100" s="204"/>
      <c r="LJZ100" s="204"/>
      <c r="LKA100" s="204"/>
      <c r="LKB100" s="204"/>
      <c r="LKC100" s="204"/>
      <c r="LKD100" s="204"/>
      <c r="LKE100" s="204"/>
      <c r="LKF100" s="204"/>
      <c r="LKG100" s="204"/>
      <c r="LKH100" s="204"/>
      <c r="LKI100" s="204"/>
      <c r="LKJ100" s="204"/>
      <c r="LKK100" s="204"/>
      <c r="LKL100" s="204"/>
      <c r="LKM100" s="204"/>
      <c r="LKN100" s="204"/>
      <c r="LKO100" s="204"/>
      <c r="LKP100" s="204"/>
      <c r="LKQ100" s="204"/>
      <c r="LKR100" s="204"/>
      <c r="LKS100" s="204"/>
      <c r="LKT100" s="204"/>
      <c r="LKU100" s="204"/>
      <c r="LKV100" s="204"/>
      <c r="LKW100" s="204"/>
      <c r="LKX100" s="204"/>
      <c r="LKY100" s="204"/>
      <c r="LKZ100" s="204"/>
      <c r="LLA100" s="204"/>
      <c r="LLB100" s="204"/>
      <c r="LLC100" s="204"/>
      <c r="LLD100" s="204"/>
      <c r="LLE100" s="204"/>
      <c r="LLF100" s="204"/>
      <c r="LLG100" s="204"/>
      <c r="LLH100" s="204"/>
      <c r="LLI100" s="204"/>
      <c r="LLJ100" s="204"/>
      <c r="LLK100" s="204"/>
      <c r="LLL100" s="204"/>
      <c r="LLM100" s="204"/>
      <c r="LLN100" s="204"/>
      <c r="LLO100" s="204"/>
      <c r="LLP100" s="204"/>
      <c r="LLQ100" s="204"/>
      <c r="LLR100" s="204"/>
      <c r="LLS100" s="204"/>
      <c r="LLT100" s="204"/>
      <c r="LLU100" s="204"/>
      <c r="LLV100" s="204"/>
      <c r="LLW100" s="204"/>
      <c r="LLX100" s="204"/>
      <c r="LLY100" s="204"/>
      <c r="LLZ100" s="204"/>
      <c r="LMA100" s="204"/>
      <c r="LMB100" s="204"/>
      <c r="LMC100" s="204"/>
      <c r="LMD100" s="204"/>
      <c r="LME100" s="204"/>
      <c r="LMF100" s="204"/>
      <c r="LMG100" s="204"/>
      <c r="LMH100" s="204"/>
      <c r="LMI100" s="204"/>
      <c r="LMJ100" s="204"/>
      <c r="LMK100" s="204"/>
      <c r="LML100" s="204"/>
      <c r="LMM100" s="204"/>
      <c r="LMN100" s="204"/>
      <c r="LMO100" s="204"/>
      <c r="LMP100" s="204"/>
      <c r="LMQ100" s="204"/>
      <c r="LMR100" s="204"/>
      <c r="LMS100" s="204"/>
      <c r="LMT100" s="204"/>
      <c r="LMU100" s="204"/>
      <c r="LMV100" s="204"/>
      <c r="LMW100" s="204"/>
      <c r="LMX100" s="204"/>
      <c r="LMY100" s="204"/>
      <c r="LMZ100" s="204"/>
      <c r="LNA100" s="204"/>
      <c r="LNB100" s="204"/>
      <c r="LNC100" s="204"/>
      <c r="LND100" s="204"/>
      <c r="LNE100" s="204"/>
      <c r="LNF100" s="204"/>
      <c r="LNG100" s="204"/>
      <c r="LNH100" s="204"/>
      <c r="LNI100" s="204"/>
      <c r="LNJ100" s="204"/>
      <c r="LNK100" s="204"/>
      <c r="LNL100" s="204"/>
      <c r="LNM100" s="204"/>
      <c r="LNN100" s="204"/>
      <c r="LNO100" s="204"/>
      <c r="LNP100" s="204"/>
      <c r="LNQ100" s="204"/>
      <c r="LNR100" s="204"/>
      <c r="LNS100" s="204"/>
      <c r="LNT100" s="204"/>
      <c r="LNU100" s="204"/>
      <c r="LNV100" s="204"/>
      <c r="LNW100" s="204"/>
      <c r="LNX100" s="204"/>
      <c r="LNY100" s="204"/>
      <c r="LNZ100" s="204"/>
      <c r="LOA100" s="204"/>
      <c r="LOB100" s="204"/>
      <c r="LOC100" s="204"/>
      <c r="LOD100" s="204"/>
      <c r="LOE100" s="204"/>
      <c r="LOF100" s="204"/>
      <c r="LOG100" s="204"/>
      <c r="LOH100" s="204"/>
      <c r="LOI100" s="204"/>
      <c r="LOJ100" s="204"/>
      <c r="LOK100" s="204"/>
      <c r="LOL100" s="204"/>
      <c r="LOM100" s="204"/>
      <c r="LON100" s="204"/>
      <c r="LOO100" s="204"/>
      <c r="LOP100" s="204"/>
      <c r="LOQ100" s="204"/>
      <c r="LOR100" s="204"/>
      <c r="LOS100" s="204"/>
      <c r="LOT100" s="204"/>
      <c r="LOU100" s="204"/>
      <c r="LOV100" s="204"/>
      <c r="LOW100" s="204"/>
      <c r="LOX100" s="204"/>
      <c r="LOY100" s="204"/>
      <c r="LOZ100" s="204"/>
      <c r="LPA100" s="204"/>
      <c r="LPB100" s="204"/>
      <c r="LPC100" s="204"/>
      <c r="LPD100" s="204"/>
      <c r="LPE100" s="204"/>
      <c r="LPF100" s="204"/>
      <c r="LPG100" s="204"/>
      <c r="LPH100" s="204"/>
      <c r="LPI100" s="204"/>
      <c r="LPJ100" s="204"/>
      <c r="LPK100" s="204"/>
      <c r="LPL100" s="204"/>
      <c r="LPM100" s="204"/>
      <c r="LPN100" s="204"/>
      <c r="LPO100" s="204"/>
      <c r="LPP100" s="204"/>
      <c r="LPQ100" s="204"/>
      <c r="LPR100" s="204"/>
      <c r="LPS100" s="204"/>
      <c r="LPT100" s="204"/>
      <c r="LPU100" s="204"/>
      <c r="LPV100" s="204"/>
      <c r="LPW100" s="204"/>
      <c r="LPX100" s="204"/>
      <c r="LPY100" s="204"/>
      <c r="LPZ100" s="204"/>
      <c r="LQA100" s="204"/>
      <c r="LQB100" s="204"/>
      <c r="LQC100" s="204"/>
      <c r="LQD100" s="204"/>
      <c r="LQE100" s="204"/>
      <c r="LQF100" s="204"/>
      <c r="LQG100" s="204"/>
      <c r="LQH100" s="204"/>
      <c r="LQI100" s="204"/>
      <c r="LQJ100" s="204"/>
      <c r="LQK100" s="204"/>
      <c r="LQL100" s="204"/>
      <c r="LQM100" s="204"/>
      <c r="LQN100" s="204"/>
      <c r="LQO100" s="204"/>
      <c r="LQP100" s="204"/>
      <c r="LQQ100" s="204"/>
      <c r="LQR100" s="204"/>
      <c r="LQS100" s="204"/>
      <c r="LQT100" s="204"/>
      <c r="LQU100" s="204"/>
      <c r="LQV100" s="204"/>
      <c r="LQW100" s="204"/>
      <c r="LQX100" s="204"/>
      <c r="LQY100" s="204"/>
      <c r="LQZ100" s="204"/>
      <c r="LRA100" s="204"/>
      <c r="LRB100" s="204"/>
      <c r="LRC100" s="204"/>
      <c r="LRD100" s="204"/>
      <c r="LRE100" s="204"/>
      <c r="LRF100" s="204"/>
      <c r="LRG100" s="204"/>
      <c r="LRH100" s="204"/>
      <c r="LRI100" s="204"/>
      <c r="LRJ100" s="204"/>
      <c r="LRK100" s="204"/>
      <c r="LRL100" s="204"/>
      <c r="LRM100" s="204"/>
      <c r="LRN100" s="204"/>
      <c r="LRO100" s="204"/>
      <c r="LRP100" s="204"/>
      <c r="LRQ100" s="204"/>
      <c r="LRR100" s="204"/>
      <c r="LRS100" s="204"/>
      <c r="LRT100" s="204"/>
      <c r="LRU100" s="204"/>
      <c r="LRV100" s="204"/>
      <c r="LRW100" s="204"/>
      <c r="LRX100" s="204"/>
      <c r="LRY100" s="204"/>
      <c r="LRZ100" s="204"/>
      <c r="LSA100" s="204"/>
      <c r="LSB100" s="204"/>
      <c r="LSC100" s="204"/>
      <c r="LSD100" s="204"/>
      <c r="LSE100" s="204"/>
      <c r="LSF100" s="204"/>
      <c r="LSG100" s="204"/>
      <c r="LSH100" s="204"/>
      <c r="LSI100" s="204"/>
      <c r="LSJ100" s="204"/>
      <c r="LSK100" s="204"/>
      <c r="LSL100" s="204"/>
      <c r="LSM100" s="204"/>
      <c r="LSN100" s="204"/>
      <c r="LSO100" s="204"/>
      <c r="LSP100" s="204"/>
      <c r="LSQ100" s="204"/>
      <c r="LSR100" s="204"/>
      <c r="LSS100" s="204"/>
      <c r="LST100" s="204"/>
      <c r="LSU100" s="204"/>
      <c r="LSV100" s="204"/>
      <c r="LSW100" s="204"/>
      <c r="LSX100" s="204"/>
      <c r="LSY100" s="204"/>
      <c r="LSZ100" s="204"/>
      <c r="LTA100" s="204"/>
      <c r="LTB100" s="204"/>
      <c r="LTC100" s="204"/>
      <c r="LTD100" s="204"/>
      <c r="LTE100" s="204"/>
      <c r="LTF100" s="204"/>
      <c r="LTG100" s="204"/>
      <c r="LTH100" s="204"/>
      <c r="LTI100" s="204"/>
      <c r="LTJ100" s="204"/>
      <c r="LTK100" s="204"/>
      <c r="LTL100" s="204"/>
      <c r="LTM100" s="204"/>
      <c r="LTN100" s="204"/>
      <c r="LTO100" s="204"/>
      <c r="LTP100" s="204"/>
      <c r="LTQ100" s="204"/>
      <c r="LTR100" s="204"/>
      <c r="LTS100" s="204"/>
      <c r="LTT100" s="204"/>
      <c r="LTU100" s="204"/>
      <c r="LTV100" s="204"/>
      <c r="LTW100" s="204"/>
      <c r="LTX100" s="204"/>
      <c r="LTY100" s="204"/>
      <c r="LTZ100" s="204"/>
      <c r="LUA100" s="204"/>
      <c r="LUB100" s="204"/>
      <c r="LUC100" s="204"/>
      <c r="LUD100" s="204"/>
      <c r="LUE100" s="204"/>
      <c r="LUF100" s="204"/>
      <c r="LUG100" s="204"/>
      <c r="LUH100" s="204"/>
      <c r="LUI100" s="204"/>
      <c r="LUJ100" s="204"/>
      <c r="LUK100" s="204"/>
      <c r="LUL100" s="204"/>
      <c r="LUM100" s="204"/>
      <c r="LUN100" s="204"/>
      <c r="LUO100" s="204"/>
      <c r="LUP100" s="204"/>
      <c r="LUQ100" s="204"/>
      <c r="LUR100" s="204"/>
      <c r="LUS100" s="204"/>
      <c r="LUT100" s="204"/>
      <c r="LUU100" s="204"/>
      <c r="LUV100" s="204"/>
      <c r="LUW100" s="204"/>
      <c r="LUX100" s="204"/>
      <c r="LUY100" s="204"/>
      <c r="LUZ100" s="204"/>
      <c r="LVA100" s="204"/>
      <c r="LVB100" s="204"/>
      <c r="LVC100" s="204"/>
      <c r="LVD100" s="204"/>
      <c r="LVE100" s="204"/>
      <c r="LVF100" s="204"/>
      <c r="LVG100" s="204"/>
      <c r="LVH100" s="204"/>
      <c r="LVI100" s="204"/>
      <c r="LVJ100" s="204"/>
      <c r="LVK100" s="204"/>
      <c r="LVL100" s="204"/>
      <c r="LVM100" s="204"/>
      <c r="LVN100" s="204"/>
      <c r="LVO100" s="204"/>
      <c r="LVP100" s="204"/>
      <c r="LVQ100" s="204"/>
      <c r="LVR100" s="204"/>
      <c r="LVS100" s="204"/>
      <c r="LVT100" s="204"/>
      <c r="LVU100" s="204"/>
      <c r="LVV100" s="204"/>
      <c r="LVW100" s="204"/>
      <c r="LVX100" s="204"/>
      <c r="LVY100" s="204"/>
      <c r="LVZ100" s="204"/>
      <c r="LWA100" s="204"/>
      <c r="LWB100" s="204"/>
      <c r="LWC100" s="204"/>
      <c r="LWD100" s="204"/>
      <c r="LWE100" s="204"/>
      <c r="LWF100" s="204"/>
      <c r="LWG100" s="204"/>
      <c r="LWH100" s="204"/>
      <c r="LWI100" s="204"/>
      <c r="LWJ100" s="204"/>
      <c r="LWK100" s="204"/>
      <c r="LWL100" s="204"/>
      <c r="LWM100" s="204"/>
      <c r="LWN100" s="204"/>
      <c r="LWO100" s="204"/>
      <c r="LWP100" s="204"/>
      <c r="LWQ100" s="204"/>
      <c r="LWR100" s="204"/>
      <c r="LWS100" s="204"/>
      <c r="LWT100" s="204"/>
      <c r="LWU100" s="204"/>
      <c r="LWV100" s="204"/>
      <c r="LWW100" s="204"/>
      <c r="LWX100" s="204"/>
      <c r="LWY100" s="204"/>
      <c r="LWZ100" s="204"/>
      <c r="LXA100" s="204"/>
      <c r="LXB100" s="204"/>
      <c r="LXC100" s="204"/>
      <c r="LXD100" s="204"/>
      <c r="LXE100" s="204"/>
      <c r="LXF100" s="204"/>
      <c r="LXG100" s="204"/>
      <c r="LXH100" s="204"/>
      <c r="LXI100" s="204"/>
      <c r="LXJ100" s="204"/>
      <c r="LXK100" s="204"/>
      <c r="LXL100" s="204"/>
      <c r="LXM100" s="204"/>
      <c r="LXN100" s="204"/>
      <c r="LXO100" s="204"/>
      <c r="LXP100" s="204"/>
      <c r="LXQ100" s="204"/>
      <c r="LXR100" s="204"/>
      <c r="LXS100" s="204"/>
      <c r="LXT100" s="204"/>
      <c r="LXU100" s="204"/>
      <c r="LXV100" s="204"/>
      <c r="LXW100" s="204"/>
      <c r="LXX100" s="204"/>
      <c r="LXY100" s="204"/>
      <c r="LXZ100" s="204"/>
      <c r="LYA100" s="204"/>
      <c r="LYB100" s="204"/>
      <c r="LYC100" s="204"/>
      <c r="LYD100" s="204"/>
      <c r="LYE100" s="204"/>
      <c r="LYF100" s="204"/>
      <c r="LYG100" s="204"/>
      <c r="LYH100" s="204"/>
      <c r="LYI100" s="204"/>
      <c r="LYJ100" s="204"/>
      <c r="LYK100" s="204"/>
      <c r="LYL100" s="204"/>
      <c r="LYM100" s="204"/>
      <c r="LYN100" s="204"/>
      <c r="LYO100" s="204"/>
      <c r="LYP100" s="204"/>
      <c r="LYQ100" s="204"/>
      <c r="LYR100" s="204"/>
      <c r="LYS100" s="204"/>
      <c r="LYT100" s="204"/>
      <c r="LYU100" s="204"/>
      <c r="LYV100" s="204"/>
      <c r="LYW100" s="204"/>
      <c r="LYX100" s="204"/>
      <c r="LYY100" s="204"/>
      <c r="LYZ100" s="204"/>
      <c r="LZA100" s="204"/>
      <c r="LZB100" s="204"/>
      <c r="LZC100" s="204"/>
      <c r="LZD100" s="204"/>
      <c r="LZE100" s="204"/>
      <c r="LZF100" s="204"/>
      <c r="LZG100" s="204"/>
      <c r="LZH100" s="204"/>
      <c r="LZI100" s="204"/>
      <c r="LZJ100" s="204"/>
      <c r="LZK100" s="204"/>
      <c r="LZL100" s="204"/>
      <c r="LZM100" s="204"/>
      <c r="LZN100" s="204"/>
      <c r="LZO100" s="204"/>
      <c r="LZP100" s="204"/>
      <c r="LZQ100" s="204"/>
      <c r="LZR100" s="204"/>
      <c r="LZS100" s="204"/>
      <c r="LZT100" s="204"/>
      <c r="LZU100" s="204"/>
      <c r="LZV100" s="204"/>
      <c r="LZW100" s="204"/>
      <c r="LZX100" s="204"/>
      <c r="LZY100" s="204"/>
      <c r="LZZ100" s="204"/>
      <c r="MAA100" s="204"/>
      <c r="MAB100" s="204"/>
      <c r="MAC100" s="204"/>
      <c r="MAD100" s="204"/>
      <c r="MAE100" s="204"/>
      <c r="MAF100" s="204"/>
      <c r="MAG100" s="204"/>
      <c r="MAH100" s="204"/>
      <c r="MAI100" s="204"/>
      <c r="MAJ100" s="204"/>
      <c r="MAK100" s="204"/>
      <c r="MAL100" s="204"/>
      <c r="MAM100" s="204"/>
      <c r="MAN100" s="204"/>
      <c r="MAO100" s="204"/>
      <c r="MAP100" s="204"/>
      <c r="MAQ100" s="204"/>
      <c r="MAR100" s="204"/>
      <c r="MAS100" s="204"/>
      <c r="MAT100" s="204"/>
      <c r="MAU100" s="204"/>
      <c r="MAV100" s="204"/>
      <c r="MAW100" s="204"/>
      <c r="MAX100" s="204"/>
      <c r="MAY100" s="204"/>
      <c r="MAZ100" s="204"/>
      <c r="MBA100" s="204"/>
      <c r="MBB100" s="204"/>
      <c r="MBC100" s="204"/>
      <c r="MBD100" s="204"/>
      <c r="MBE100" s="204"/>
      <c r="MBF100" s="204"/>
      <c r="MBG100" s="204"/>
      <c r="MBH100" s="204"/>
      <c r="MBI100" s="204"/>
      <c r="MBJ100" s="204"/>
      <c r="MBK100" s="204"/>
      <c r="MBL100" s="204"/>
      <c r="MBM100" s="204"/>
      <c r="MBN100" s="204"/>
      <c r="MBO100" s="204"/>
      <c r="MBP100" s="204"/>
      <c r="MBQ100" s="204"/>
      <c r="MBR100" s="204"/>
      <c r="MBS100" s="204"/>
      <c r="MBT100" s="204"/>
      <c r="MBU100" s="204"/>
      <c r="MBV100" s="204"/>
      <c r="MBW100" s="204"/>
      <c r="MBX100" s="204"/>
      <c r="MBY100" s="204"/>
      <c r="MBZ100" s="204"/>
      <c r="MCA100" s="204"/>
      <c r="MCB100" s="204"/>
      <c r="MCC100" s="204"/>
      <c r="MCD100" s="204"/>
      <c r="MCE100" s="204"/>
      <c r="MCF100" s="204"/>
      <c r="MCG100" s="204"/>
      <c r="MCH100" s="204"/>
      <c r="MCI100" s="204"/>
      <c r="MCJ100" s="204"/>
      <c r="MCK100" s="204"/>
      <c r="MCL100" s="204"/>
      <c r="MCM100" s="204"/>
      <c r="MCN100" s="204"/>
      <c r="MCO100" s="204"/>
      <c r="MCP100" s="204"/>
      <c r="MCQ100" s="204"/>
      <c r="MCR100" s="204"/>
      <c r="MCS100" s="204"/>
      <c r="MCT100" s="204"/>
      <c r="MCU100" s="204"/>
      <c r="MCV100" s="204"/>
      <c r="MCW100" s="204"/>
      <c r="MCX100" s="204"/>
      <c r="MCY100" s="204"/>
      <c r="MCZ100" s="204"/>
      <c r="MDA100" s="204"/>
      <c r="MDB100" s="204"/>
      <c r="MDC100" s="204"/>
      <c r="MDD100" s="204"/>
      <c r="MDE100" s="204"/>
      <c r="MDF100" s="204"/>
      <c r="MDG100" s="204"/>
      <c r="MDH100" s="204"/>
      <c r="MDI100" s="204"/>
      <c r="MDJ100" s="204"/>
      <c r="MDK100" s="204"/>
      <c r="MDL100" s="204"/>
      <c r="MDM100" s="204"/>
      <c r="MDN100" s="204"/>
      <c r="MDO100" s="204"/>
      <c r="MDP100" s="204"/>
      <c r="MDQ100" s="204"/>
      <c r="MDR100" s="204"/>
      <c r="MDS100" s="204"/>
      <c r="MDT100" s="204"/>
      <c r="MDU100" s="204"/>
      <c r="MDV100" s="204"/>
      <c r="MDW100" s="204"/>
      <c r="MDX100" s="204"/>
      <c r="MDY100" s="204"/>
      <c r="MDZ100" s="204"/>
      <c r="MEA100" s="204"/>
      <c r="MEB100" s="204"/>
      <c r="MEC100" s="204"/>
      <c r="MED100" s="204"/>
      <c r="MEE100" s="204"/>
      <c r="MEF100" s="204"/>
      <c r="MEG100" s="204"/>
      <c r="MEH100" s="204"/>
      <c r="MEI100" s="204"/>
      <c r="MEJ100" s="204"/>
      <c r="MEK100" s="204"/>
      <c r="MEL100" s="204"/>
      <c r="MEM100" s="204"/>
      <c r="MEN100" s="204"/>
      <c r="MEO100" s="204"/>
      <c r="MEP100" s="204"/>
      <c r="MEQ100" s="204"/>
      <c r="MER100" s="204"/>
      <c r="MES100" s="204"/>
      <c r="MET100" s="204"/>
      <c r="MEU100" s="204"/>
      <c r="MEV100" s="204"/>
      <c r="MEW100" s="204"/>
      <c r="MEX100" s="204"/>
      <c r="MEY100" s="204"/>
      <c r="MEZ100" s="204"/>
      <c r="MFA100" s="204"/>
      <c r="MFB100" s="204"/>
      <c r="MFC100" s="204"/>
      <c r="MFD100" s="204"/>
      <c r="MFE100" s="204"/>
      <c r="MFF100" s="204"/>
      <c r="MFG100" s="204"/>
      <c r="MFH100" s="204"/>
      <c r="MFI100" s="204"/>
      <c r="MFJ100" s="204"/>
      <c r="MFK100" s="204"/>
      <c r="MFL100" s="204"/>
      <c r="MFM100" s="204"/>
      <c r="MFN100" s="204"/>
      <c r="MFO100" s="204"/>
      <c r="MFP100" s="204"/>
      <c r="MFQ100" s="204"/>
      <c r="MFR100" s="204"/>
      <c r="MFS100" s="204"/>
      <c r="MFT100" s="204"/>
      <c r="MFU100" s="204"/>
      <c r="MFV100" s="204"/>
      <c r="MFW100" s="204"/>
      <c r="MFX100" s="204"/>
      <c r="MFY100" s="204"/>
      <c r="MFZ100" s="204"/>
      <c r="MGA100" s="204"/>
      <c r="MGB100" s="204"/>
      <c r="MGC100" s="204"/>
      <c r="MGD100" s="204"/>
      <c r="MGE100" s="204"/>
      <c r="MGF100" s="204"/>
      <c r="MGG100" s="204"/>
      <c r="MGH100" s="204"/>
      <c r="MGI100" s="204"/>
      <c r="MGJ100" s="204"/>
      <c r="MGK100" s="204"/>
      <c r="MGL100" s="204"/>
      <c r="MGM100" s="204"/>
      <c r="MGN100" s="204"/>
      <c r="MGO100" s="204"/>
      <c r="MGP100" s="204"/>
      <c r="MGQ100" s="204"/>
      <c r="MGR100" s="204"/>
      <c r="MGS100" s="204"/>
      <c r="MGT100" s="204"/>
      <c r="MGU100" s="204"/>
      <c r="MGV100" s="204"/>
      <c r="MGW100" s="204"/>
      <c r="MGX100" s="204"/>
      <c r="MGY100" s="204"/>
      <c r="MGZ100" s="204"/>
      <c r="MHA100" s="204"/>
      <c r="MHB100" s="204"/>
      <c r="MHC100" s="204"/>
      <c r="MHD100" s="204"/>
      <c r="MHE100" s="204"/>
      <c r="MHF100" s="204"/>
      <c r="MHG100" s="204"/>
      <c r="MHH100" s="204"/>
      <c r="MHI100" s="204"/>
      <c r="MHJ100" s="204"/>
      <c r="MHK100" s="204"/>
      <c r="MHL100" s="204"/>
      <c r="MHM100" s="204"/>
      <c r="MHN100" s="204"/>
      <c r="MHO100" s="204"/>
      <c r="MHP100" s="204"/>
      <c r="MHQ100" s="204"/>
      <c r="MHR100" s="204"/>
      <c r="MHS100" s="204"/>
      <c r="MHT100" s="204"/>
      <c r="MHU100" s="204"/>
      <c r="MHV100" s="204"/>
      <c r="MHW100" s="204"/>
      <c r="MHX100" s="204"/>
      <c r="MHY100" s="204"/>
      <c r="MHZ100" s="204"/>
      <c r="MIA100" s="204"/>
      <c r="MIB100" s="204"/>
      <c r="MIC100" s="204"/>
      <c r="MID100" s="204"/>
      <c r="MIE100" s="204"/>
      <c r="MIF100" s="204"/>
      <c r="MIG100" s="204"/>
      <c r="MIH100" s="204"/>
      <c r="MII100" s="204"/>
      <c r="MIJ100" s="204"/>
      <c r="MIK100" s="204"/>
      <c r="MIL100" s="204"/>
      <c r="MIM100" s="204"/>
      <c r="MIN100" s="204"/>
      <c r="MIO100" s="204"/>
      <c r="MIP100" s="204"/>
      <c r="MIQ100" s="204"/>
      <c r="MIR100" s="204"/>
      <c r="MIS100" s="204"/>
      <c r="MIT100" s="204"/>
      <c r="MIU100" s="204"/>
      <c r="MIV100" s="204"/>
      <c r="MIW100" s="204"/>
      <c r="MIX100" s="204"/>
      <c r="MIY100" s="204"/>
      <c r="MIZ100" s="204"/>
      <c r="MJA100" s="204"/>
      <c r="MJB100" s="204"/>
      <c r="MJC100" s="204"/>
      <c r="MJD100" s="204"/>
      <c r="MJE100" s="204"/>
      <c r="MJF100" s="204"/>
      <c r="MJG100" s="204"/>
      <c r="MJH100" s="204"/>
      <c r="MJI100" s="204"/>
      <c r="MJJ100" s="204"/>
      <c r="MJK100" s="204"/>
      <c r="MJL100" s="204"/>
      <c r="MJM100" s="204"/>
      <c r="MJN100" s="204"/>
      <c r="MJO100" s="204"/>
      <c r="MJP100" s="204"/>
      <c r="MJQ100" s="204"/>
      <c r="MJR100" s="204"/>
      <c r="MJS100" s="204"/>
      <c r="MJT100" s="204"/>
      <c r="MJU100" s="204"/>
      <c r="MJV100" s="204"/>
      <c r="MJW100" s="204"/>
      <c r="MJX100" s="204"/>
      <c r="MJY100" s="204"/>
      <c r="MJZ100" s="204"/>
      <c r="MKA100" s="204"/>
      <c r="MKB100" s="204"/>
      <c r="MKC100" s="204"/>
      <c r="MKD100" s="204"/>
      <c r="MKE100" s="204"/>
      <c r="MKF100" s="204"/>
      <c r="MKG100" s="204"/>
      <c r="MKH100" s="204"/>
      <c r="MKI100" s="204"/>
      <c r="MKJ100" s="204"/>
      <c r="MKK100" s="204"/>
      <c r="MKL100" s="204"/>
      <c r="MKM100" s="204"/>
      <c r="MKN100" s="204"/>
      <c r="MKO100" s="204"/>
      <c r="MKP100" s="204"/>
      <c r="MKQ100" s="204"/>
      <c r="MKR100" s="204"/>
      <c r="MKS100" s="204"/>
      <c r="MKT100" s="204"/>
      <c r="MKU100" s="204"/>
      <c r="MKV100" s="204"/>
      <c r="MKW100" s="204"/>
      <c r="MKX100" s="204"/>
      <c r="MKY100" s="204"/>
      <c r="MKZ100" s="204"/>
      <c r="MLA100" s="204"/>
      <c r="MLB100" s="204"/>
      <c r="MLC100" s="204"/>
      <c r="MLD100" s="204"/>
      <c r="MLE100" s="204"/>
      <c r="MLF100" s="204"/>
      <c r="MLG100" s="204"/>
      <c r="MLH100" s="204"/>
      <c r="MLI100" s="204"/>
      <c r="MLJ100" s="204"/>
      <c r="MLK100" s="204"/>
      <c r="MLL100" s="204"/>
      <c r="MLM100" s="204"/>
      <c r="MLN100" s="204"/>
      <c r="MLO100" s="204"/>
      <c r="MLP100" s="204"/>
      <c r="MLQ100" s="204"/>
      <c r="MLR100" s="204"/>
      <c r="MLS100" s="204"/>
      <c r="MLT100" s="204"/>
      <c r="MLU100" s="204"/>
      <c r="MLV100" s="204"/>
      <c r="MLW100" s="204"/>
      <c r="MLX100" s="204"/>
      <c r="MLY100" s="204"/>
      <c r="MLZ100" s="204"/>
      <c r="MMA100" s="204"/>
      <c r="MMB100" s="204"/>
      <c r="MMC100" s="204"/>
      <c r="MMD100" s="204"/>
      <c r="MME100" s="204"/>
      <c r="MMF100" s="204"/>
      <c r="MMG100" s="204"/>
      <c r="MMH100" s="204"/>
      <c r="MMI100" s="204"/>
      <c r="MMJ100" s="204"/>
      <c r="MMK100" s="204"/>
      <c r="MML100" s="204"/>
      <c r="MMM100" s="204"/>
      <c r="MMN100" s="204"/>
      <c r="MMO100" s="204"/>
      <c r="MMP100" s="204"/>
      <c r="MMQ100" s="204"/>
      <c r="MMR100" s="204"/>
      <c r="MMS100" s="204"/>
      <c r="MMT100" s="204"/>
      <c r="MMU100" s="204"/>
      <c r="MMV100" s="204"/>
      <c r="MMW100" s="204"/>
      <c r="MMX100" s="204"/>
      <c r="MMY100" s="204"/>
      <c r="MMZ100" s="204"/>
      <c r="MNA100" s="204"/>
      <c r="MNB100" s="204"/>
      <c r="MNC100" s="204"/>
      <c r="MND100" s="204"/>
      <c r="MNE100" s="204"/>
      <c r="MNF100" s="204"/>
      <c r="MNG100" s="204"/>
      <c r="MNH100" s="204"/>
      <c r="MNI100" s="204"/>
      <c r="MNJ100" s="204"/>
      <c r="MNK100" s="204"/>
      <c r="MNL100" s="204"/>
      <c r="MNM100" s="204"/>
      <c r="MNN100" s="204"/>
      <c r="MNO100" s="204"/>
      <c r="MNP100" s="204"/>
      <c r="MNQ100" s="204"/>
      <c r="MNR100" s="204"/>
      <c r="MNS100" s="204"/>
      <c r="MNT100" s="204"/>
      <c r="MNU100" s="204"/>
      <c r="MNV100" s="204"/>
      <c r="MNW100" s="204"/>
      <c r="MNX100" s="204"/>
      <c r="MNY100" s="204"/>
      <c r="MNZ100" s="204"/>
      <c r="MOA100" s="204"/>
      <c r="MOB100" s="204"/>
      <c r="MOC100" s="204"/>
      <c r="MOD100" s="204"/>
      <c r="MOE100" s="204"/>
      <c r="MOF100" s="204"/>
      <c r="MOG100" s="204"/>
      <c r="MOH100" s="204"/>
      <c r="MOI100" s="204"/>
      <c r="MOJ100" s="204"/>
      <c r="MOK100" s="204"/>
      <c r="MOL100" s="204"/>
      <c r="MOM100" s="204"/>
      <c r="MON100" s="204"/>
      <c r="MOO100" s="204"/>
      <c r="MOP100" s="204"/>
      <c r="MOQ100" s="204"/>
      <c r="MOR100" s="204"/>
      <c r="MOS100" s="204"/>
      <c r="MOT100" s="204"/>
      <c r="MOU100" s="204"/>
      <c r="MOV100" s="204"/>
      <c r="MOW100" s="204"/>
      <c r="MOX100" s="204"/>
      <c r="MOY100" s="204"/>
      <c r="MOZ100" s="204"/>
      <c r="MPA100" s="204"/>
      <c r="MPB100" s="204"/>
      <c r="MPC100" s="204"/>
      <c r="MPD100" s="204"/>
      <c r="MPE100" s="204"/>
      <c r="MPF100" s="204"/>
      <c r="MPG100" s="204"/>
      <c r="MPH100" s="204"/>
      <c r="MPI100" s="204"/>
      <c r="MPJ100" s="204"/>
      <c r="MPK100" s="204"/>
      <c r="MPL100" s="204"/>
      <c r="MPM100" s="204"/>
      <c r="MPN100" s="204"/>
      <c r="MPO100" s="204"/>
      <c r="MPP100" s="204"/>
      <c r="MPQ100" s="204"/>
      <c r="MPR100" s="204"/>
      <c r="MPS100" s="204"/>
      <c r="MPT100" s="204"/>
      <c r="MPU100" s="204"/>
      <c r="MPV100" s="204"/>
      <c r="MPW100" s="204"/>
      <c r="MPX100" s="204"/>
      <c r="MPY100" s="204"/>
      <c r="MPZ100" s="204"/>
      <c r="MQA100" s="204"/>
      <c r="MQB100" s="204"/>
      <c r="MQC100" s="204"/>
      <c r="MQD100" s="204"/>
      <c r="MQE100" s="204"/>
      <c r="MQF100" s="204"/>
      <c r="MQG100" s="204"/>
      <c r="MQH100" s="204"/>
      <c r="MQI100" s="204"/>
      <c r="MQJ100" s="204"/>
      <c r="MQK100" s="204"/>
      <c r="MQL100" s="204"/>
      <c r="MQM100" s="204"/>
      <c r="MQN100" s="204"/>
      <c r="MQO100" s="204"/>
      <c r="MQP100" s="204"/>
      <c r="MQQ100" s="204"/>
      <c r="MQR100" s="204"/>
      <c r="MQS100" s="204"/>
      <c r="MQT100" s="204"/>
      <c r="MQU100" s="204"/>
      <c r="MQV100" s="204"/>
      <c r="MQW100" s="204"/>
      <c r="MQX100" s="204"/>
      <c r="MQY100" s="204"/>
      <c r="MQZ100" s="204"/>
      <c r="MRA100" s="204"/>
      <c r="MRB100" s="204"/>
      <c r="MRC100" s="204"/>
      <c r="MRD100" s="204"/>
      <c r="MRE100" s="204"/>
      <c r="MRF100" s="204"/>
      <c r="MRG100" s="204"/>
      <c r="MRH100" s="204"/>
      <c r="MRI100" s="204"/>
      <c r="MRJ100" s="204"/>
      <c r="MRK100" s="204"/>
      <c r="MRL100" s="204"/>
      <c r="MRM100" s="204"/>
      <c r="MRN100" s="204"/>
      <c r="MRO100" s="204"/>
      <c r="MRP100" s="204"/>
      <c r="MRQ100" s="204"/>
      <c r="MRR100" s="204"/>
      <c r="MRS100" s="204"/>
      <c r="MRT100" s="204"/>
      <c r="MRU100" s="204"/>
      <c r="MRV100" s="204"/>
      <c r="MRW100" s="204"/>
      <c r="MRX100" s="204"/>
      <c r="MRY100" s="204"/>
      <c r="MRZ100" s="204"/>
      <c r="MSA100" s="204"/>
      <c r="MSB100" s="204"/>
      <c r="MSC100" s="204"/>
      <c r="MSD100" s="204"/>
      <c r="MSE100" s="204"/>
      <c r="MSF100" s="204"/>
      <c r="MSG100" s="204"/>
      <c r="MSH100" s="204"/>
      <c r="MSI100" s="204"/>
      <c r="MSJ100" s="204"/>
      <c r="MSK100" s="204"/>
      <c r="MSL100" s="204"/>
      <c r="MSM100" s="204"/>
      <c r="MSN100" s="204"/>
      <c r="MSO100" s="204"/>
      <c r="MSP100" s="204"/>
      <c r="MSQ100" s="204"/>
      <c r="MSR100" s="204"/>
      <c r="MSS100" s="204"/>
      <c r="MST100" s="204"/>
      <c r="MSU100" s="204"/>
      <c r="MSV100" s="204"/>
      <c r="MSW100" s="204"/>
      <c r="MSX100" s="204"/>
      <c r="MSY100" s="204"/>
      <c r="MSZ100" s="204"/>
      <c r="MTA100" s="204"/>
      <c r="MTB100" s="204"/>
      <c r="MTC100" s="204"/>
      <c r="MTD100" s="204"/>
      <c r="MTE100" s="204"/>
      <c r="MTF100" s="204"/>
      <c r="MTG100" s="204"/>
      <c r="MTH100" s="204"/>
      <c r="MTI100" s="204"/>
      <c r="MTJ100" s="204"/>
      <c r="MTK100" s="204"/>
      <c r="MTL100" s="204"/>
      <c r="MTM100" s="204"/>
      <c r="MTN100" s="204"/>
      <c r="MTO100" s="204"/>
      <c r="MTP100" s="204"/>
      <c r="MTQ100" s="204"/>
      <c r="MTR100" s="204"/>
      <c r="MTS100" s="204"/>
      <c r="MTT100" s="204"/>
      <c r="MTU100" s="204"/>
      <c r="MTV100" s="204"/>
      <c r="MTW100" s="204"/>
      <c r="MTX100" s="204"/>
      <c r="MTY100" s="204"/>
      <c r="MTZ100" s="204"/>
      <c r="MUA100" s="204"/>
      <c r="MUB100" s="204"/>
      <c r="MUC100" s="204"/>
      <c r="MUD100" s="204"/>
      <c r="MUE100" s="204"/>
      <c r="MUF100" s="204"/>
      <c r="MUG100" s="204"/>
      <c r="MUH100" s="204"/>
      <c r="MUI100" s="204"/>
      <c r="MUJ100" s="204"/>
      <c r="MUK100" s="204"/>
      <c r="MUL100" s="204"/>
      <c r="MUM100" s="204"/>
      <c r="MUN100" s="204"/>
      <c r="MUO100" s="204"/>
      <c r="MUP100" s="204"/>
      <c r="MUQ100" s="204"/>
      <c r="MUR100" s="204"/>
      <c r="MUS100" s="204"/>
      <c r="MUT100" s="204"/>
      <c r="MUU100" s="204"/>
      <c r="MUV100" s="204"/>
      <c r="MUW100" s="204"/>
      <c r="MUX100" s="204"/>
      <c r="MUY100" s="204"/>
      <c r="MUZ100" s="204"/>
      <c r="MVA100" s="204"/>
      <c r="MVB100" s="204"/>
      <c r="MVC100" s="204"/>
      <c r="MVD100" s="204"/>
      <c r="MVE100" s="204"/>
      <c r="MVF100" s="204"/>
      <c r="MVG100" s="204"/>
      <c r="MVH100" s="204"/>
      <c r="MVI100" s="204"/>
      <c r="MVJ100" s="204"/>
      <c r="MVK100" s="204"/>
      <c r="MVL100" s="204"/>
      <c r="MVM100" s="204"/>
      <c r="MVN100" s="204"/>
      <c r="MVO100" s="204"/>
      <c r="MVP100" s="204"/>
      <c r="MVQ100" s="204"/>
      <c r="MVR100" s="204"/>
      <c r="MVS100" s="204"/>
      <c r="MVT100" s="204"/>
      <c r="MVU100" s="204"/>
      <c r="MVV100" s="204"/>
      <c r="MVW100" s="204"/>
      <c r="MVX100" s="204"/>
      <c r="MVY100" s="204"/>
      <c r="MVZ100" s="204"/>
      <c r="MWA100" s="204"/>
      <c r="MWB100" s="204"/>
      <c r="MWC100" s="204"/>
      <c r="MWD100" s="204"/>
      <c r="MWE100" s="204"/>
      <c r="MWF100" s="204"/>
      <c r="MWG100" s="204"/>
      <c r="MWH100" s="204"/>
      <c r="MWI100" s="204"/>
      <c r="MWJ100" s="204"/>
      <c r="MWK100" s="204"/>
      <c r="MWL100" s="204"/>
      <c r="MWM100" s="204"/>
      <c r="MWN100" s="204"/>
      <c r="MWO100" s="204"/>
      <c r="MWP100" s="204"/>
      <c r="MWQ100" s="204"/>
      <c r="MWR100" s="204"/>
      <c r="MWS100" s="204"/>
      <c r="MWT100" s="204"/>
      <c r="MWU100" s="204"/>
      <c r="MWV100" s="204"/>
      <c r="MWW100" s="204"/>
      <c r="MWX100" s="204"/>
      <c r="MWY100" s="204"/>
      <c r="MWZ100" s="204"/>
      <c r="MXA100" s="204"/>
      <c r="MXB100" s="204"/>
      <c r="MXC100" s="204"/>
      <c r="MXD100" s="204"/>
      <c r="MXE100" s="204"/>
      <c r="MXF100" s="204"/>
      <c r="MXG100" s="204"/>
      <c r="MXH100" s="204"/>
      <c r="MXI100" s="204"/>
      <c r="MXJ100" s="204"/>
      <c r="MXK100" s="204"/>
      <c r="MXL100" s="204"/>
      <c r="MXM100" s="204"/>
      <c r="MXN100" s="204"/>
      <c r="MXO100" s="204"/>
      <c r="MXP100" s="204"/>
      <c r="MXQ100" s="204"/>
      <c r="MXR100" s="204"/>
      <c r="MXS100" s="204"/>
      <c r="MXT100" s="204"/>
      <c r="MXU100" s="204"/>
      <c r="MXV100" s="204"/>
      <c r="MXW100" s="204"/>
      <c r="MXX100" s="204"/>
      <c r="MXY100" s="204"/>
      <c r="MXZ100" s="204"/>
      <c r="MYA100" s="204"/>
      <c r="MYB100" s="204"/>
      <c r="MYC100" s="204"/>
      <c r="MYD100" s="204"/>
      <c r="MYE100" s="204"/>
      <c r="MYF100" s="204"/>
      <c r="MYG100" s="204"/>
      <c r="MYH100" s="204"/>
      <c r="MYI100" s="204"/>
      <c r="MYJ100" s="204"/>
      <c r="MYK100" s="204"/>
      <c r="MYL100" s="204"/>
      <c r="MYM100" s="204"/>
      <c r="MYN100" s="204"/>
      <c r="MYO100" s="204"/>
      <c r="MYP100" s="204"/>
      <c r="MYQ100" s="204"/>
      <c r="MYR100" s="204"/>
      <c r="MYS100" s="204"/>
      <c r="MYT100" s="204"/>
      <c r="MYU100" s="204"/>
      <c r="MYV100" s="204"/>
      <c r="MYW100" s="204"/>
      <c r="MYX100" s="204"/>
      <c r="MYY100" s="204"/>
      <c r="MYZ100" s="204"/>
      <c r="MZA100" s="204"/>
      <c r="MZB100" s="204"/>
      <c r="MZC100" s="204"/>
      <c r="MZD100" s="204"/>
      <c r="MZE100" s="204"/>
      <c r="MZF100" s="204"/>
      <c r="MZG100" s="204"/>
      <c r="MZH100" s="204"/>
      <c r="MZI100" s="204"/>
      <c r="MZJ100" s="204"/>
      <c r="MZK100" s="204"/>
      <c r="MZL100" s="204"/>
      <c r="MZM100" s="204"/>
      <c r="MZN100" s="204"/>
      <c r="MZO100" s="204"/>
      <c r="MZP100" s="204"/>
      <c r="MZQ100" s="204"/>
      <c r="MZR100" s="204"/>
      <c r="MZS100" s="204"/>
      <c r="MZT100" s="204"/>
      <c r="MZU100" s="204"/>
      <c r="MZV100" s="204"/>
      <c r="MZW100" s="204"/>
      <c r="MZX100" s="204"/>
      <c r="MZY100" s="204"/>
      <c r="MZZ100" s="204"/>
      <c r="NAA100" s="204"/>
      <c r="NAB100" s="204"/>
      <c r="NAC100" s="204"/>
      <c r="NAD100" s="204"/>
      <c r="NAE100" s="204"/>
      <c r="NAF100" s="204"/>
      <c r="NAG100" s="204"/>
      <c r="NAH100" s="204"/>
      <c r="NAI100" s="204"/>
      <c r="NAJ100" s="204"/>
      <c r="NAK100" s="204"/>
      <c r="NAL100" s="204"/>
      <c r="NAM100" s="204"/>
      <c r="NAN100" s="204"/>
      <c r="NAO100" s="204"/>
      <c r="NAP100" s="204"/>
      <c r="NAQ100" s="204"/>
      <c r="NAR100" s="204"/>
      <c r="NAS100" s="204"/>
      <c r="NAT100" s="204"/>
      <c r="NAU100" s="204"/>
      <c r="NAV100" s="204"/>
      <c r="NAW100" s="204"/>
      <c r="NAX100" s="204"/>
      <c r="NAY100" s="204"/>
      <c r="NAZ100" s="204"/>
      <c r="NBA100" s="204"/>
      <c r="NBB100" s="204"/>
      <c r="NBC100" s="204"/>
      <c r="NBD100" s="204"/>
      <c r="NBE100" s="204"/>
      <c r="NBF100" s="204"/>
      <c r="NBG100" s="204"/>
      <c r="NBH100" s="204"/>
      <c r="NBI100" s="204"/>
      <c r="NBJ100" s="204"/>
      <c r="NBK100" s="204"/>
      <c r="NBL100" s="204"/>
      <c r="NBM100" s="204"/>
      <c r="NBN100" s="204"/>
      <c r="NBO100" s="204"/>
      <c r="NBP100" s="204"/>
      <c r="NBQ100" s="204"/>
      <c r="NBR100" s="204"/>
      <c r="NBS100" s="204"/>
      <c r="NBT100" s="204"/>
      <c r="NBU100" s="204"/>
      <c r="NBV100" s="204"/>
      <c r="NBW100" s="204"/>
      <c r="NBX100" s="204"/>
      <c r="NBY100" s="204"/>
      <c r="NBZ100" s="204"/>
      <c r="NCA100" s="204"/>
      <c r="NCB100" s="204"/>
      <c r="NCC100" s="204"/>
      <c r="NCD100" s="204"/>
      <c r="NCE100" s="204"/>
      <c r="NCF100" s="204"/>
      <c r="NCG100" s="204"/>
      <c r="NCH100" s="204"/>
      <c r="NCI100" s="204"/>
      <c r="NCJ100" s="204"/>
      <c r="NCK100" s="204"/>
      <c r="NCL100" s="204"/>
      <c r="NCM100" s="204"/>
      <c r="NCN100" s="204"/>
      <c r="NCO100" s="204"/>
      <c r="NCP100" s="204"/>
      <c r="NCQ100" s="204"/>
      <c r="NCR100" s="204"/>
      <c r="NCS100" s="204"/>
      <c r="NCT100" s="204"/>
      <c r="NCU100" s="204"/>
      <c r="NCV100" s="204"/>
      <c r="NCW100" s="204"/>
      <c r="NCX100" s="204"/>
      <c r="NCY100" s="204"/>
      <c r="NCZ100" s="204"/>
      <c r="NDA100" s="204"/>
      <c r="NDB100" s="204"/>
      <c r="NDC100" s="204"/>
      <c r="NDD100" s="204"/>
      <c r="NDE100" s="204"/>
      <c r="NDF100" s="204"/>
      <c r="NDG100" s="204"/>
      <c r="NDH100" s="204"/>
      <c r="NDI100" s="204"/>
      <c r="NDJ100" s="204"/>
      <c r="NDK100" s="204"/>
      <c r="NDL100" s="204"/>
      <c r="NDM100" s="204"/>
      <c r="NDN100" s="204"/>
      <c r="NDO100" s="204"/>
      <c r="NDP100" s="204"/>
      <c r="NDQ100" s="204"/>
      <c r="NDR100" s="204"/>
      <c r="NDS100" s="204"/>
      <c r="NDT100" s="204"/>
      <c r="NDU100" s="204"/>
      <c r="NDV100" s="204"/>
      <c r="NDW100" s="204"/>
      <c r="NDX100" s="204"/>
      <c r="NDY100" s="204"/>
      <c r="NDZ100" s="204"/>
      <c r="NEA100" s="204"/>
      <c r="NEB100" s="204"/>
      <c r="NEC100" s="204"/>
      <c r="NED100" s="204"/>
      <c r="NEE100" s="204"/>
      <c r="NEF100" s="204"/>
      <c r="NEG100" s="204"/>
      <c r="NEH100" s="204"/>
      <c r="NEI100" s="204"/>
      <c r="NEJ100" s="204"/>
      <c r="NEK100" s="204"/>
      <c r="NEL100" s="204"/>
      <c r="NEM100" s="204"/>
      <c r="NEN100" s="204"/>
      <c r="NEO100" s="204"/>
      <c r="NEP100" s="204"/>
      <c r="NEQ100" s="204"/>
      <c r="NER100" s="204"/>
      <c r="NES100" s="204"/>
      <c r="NET100" s="204"/>
      <c r="NEU100" s="204"/>
      <c r="NEV100" s="204"/>
      <c r="NEW100" s="204"/>
      <c r="NEX100" s="204"/>
      <c r="NEY100" s="204"/>
      <c r="NEZ100" s="204"/>
      <c r="NFA100" s="204"/>
      <c r="NFB100" s="204"/>
      <c r="NFC100" s="204"/>
      <c r="NFD100" s="204"/>
      <c r="NFE100" s="204"/>
      <c r="NFF100" s="204"/>
      <c r="NFG100" s="204"/>
      <c r="NFH100" s="204"/>
      <c r="NFI100" s="204"/>
      <c r="NFJ100" s="204"/>
      <c r="NFK100" s="204"/>
      <c r="NFL100" s="204"/>
      <c r="NFM100" s="204"/>
      <c r="NFN100" s="204"/>
      <c r="NFO100" s="204"/>
      <c r="NFP100" s="204"/>
      <c r="NFQ100" s="204"/>
      <c r="NFR100" s="204"/>
      <c r="NFS100" s="204"/>
      <c r="NFT100" s="204"/>
      <c r="NFU100" s="204"/>
      <c r="NFV100" s="204"/>
      <c r="NFW100" s="204"/>
      <c r="NFX100" s="204"/>
      <c r="NFY100" s="204"/>
      <c r="NFZ100" s="204"/>
      <c r="NGA100" s="204"/>
      <c r="NGB100" s="204"/>
      <c r="NGC100" s="204"/>
      <c r="NGD100" s="204"/>
      <c r="NGE100" s="204"/>
      <c r="NGF100" s="204"/>
      <c r="NGG100" s="204"/>
      <c r="NGH100" s="204"/>
      <c r="NGI100" s="204"/>
      <c r="NGJ100" s="204"/>
      <c r="NGK100" s="204"/>
      <c r="NGL100" s="204"/>
      <c r="NGM100" s="204"/>
      <c r="NGN100" s="204"/>
      <c r="NGO100" s="204"/>
      <c r="NGP100" s="204"/>
      <c r="NGQ100" s="204"/>
      <c r="NGR100" s="204"/>
      <c r="NGS100" s="204"/>
      <c r="NGT100" s="204"/>
      <c r="NGU100" s="204"/>
      <c r="NGV100" s="204"/>
      <c r="NGW100" s="204"/>
      <c r="NGX100" s="204"/>
      <c r="NGY100" s="204"/>
      <c r="NGZ100" s="204"/>
      <c r="NHA100" s="204"/>
      <c r="NHB100" s="204"/>
      <c r="NHC100" s="204"/>
      <c r="NHD100" s="204"/>
      <c r="NHE100" s="204"/>
      <c r="NHF100" s="204"/>
      <c r="NHG100" s="204"/>
      <c r="NHH100" s="204"/>
      <c r="NHI100" s="204"/>
      <c r="NHJ100" s="204"/>
      <c r="NHK100" s="204"/>
      <c r="NHL100" s="204"/>
      <c r="NHM100" s="204"/>
      <c r="NHN100" s="204"/>
      <c r="NHO100" s="204"/>
      <c r="NHP100" s="204"/>
      <c r="NHQ100" s="204"/>
      <c r="NHR100" s="204"/>
      <c r="NHS100" s="204"/>
      <c r="NHT100" s="204"/>
      <c r="NHU100" s="204"/>
      <c r="NHV100" s="204"/>
      <c r="NHW100" s="204"/>
      <c r="NHX100" s="204"/>
      <c r="NHY100" s="204"/>
      <c r="NHZ100" s="204"/>
      <c r="NIA100" s="204"/>
      <c r="NIB100" s="204"/>
      <c r="NIC100" s="204"/>
      <c r="NID100" s="204"/>
      <c r="NIE100" s="204"/>
      <c r="NIF100" s="204"/>
      <c r="NIG100" s="204"/>
      <c r="NIH100" s="204"/>
      <c r="NII100" s="204"/>
      <c r="NIJ100" s="204"/>
      <c r="NIK100" s="204"/>
      <c r="NIL100" s="204"/>
      <c r="NIM100" s="204"/>
      <c r="NIN100" s="204"/>
      <c r="NIO100" s="204"/>
      <c r="NIP100" s="204"/>
      <c r="NIQ100" s="204"/>
      <c r="NIR100" s="204"/>
      <c r="NIS100" s="204"/>
      <c r="NIT100" s="204"/>
      <c r="NIU100" s="204"/>
      <c r="NIV100" s="204"/>
      <c r="NIW100" s="204"/>
      <c r="NIX100" s="204"/>
      <c r="NIY100" s="204"/>
      <c r="NIZ100" s="204"/>
      <c r="NJA100" s="204"/>
      <c r="NJB100" s="204"/>
      <c r="NJC100" s="204"/>
      <c r="NJD100" s="204"/>
      <c r="NJE100" s="204"/>
      <c r="NJF100" s="204"/>
      <c r="NJG100" s="204"/>
      <c r="NJH100" s="204"/>
      <c r="NJI100" s="204"/>
      <c r="NJJ100" s="204"/>
      <c r="NJK100" s="204"/>
      <c r="NJL100" s="204"/>
      <c r="NJM100" s="204"/>
      <c r="NJN100" s="204"/>
      <c r="NJO100" s="204"/>
      <c r="NJP100" s="204"/>
      <c r="NJQ100" s="204"/>
      <c r="NJR100" s="204"/>
      <c r="NJS100" s="204"/>
      <c r="NJT100" s="204"/>
      <c r="NJU100" s="204"/>
      <c r="NJV100" s="204"/>
      <c r="NJW100" s="204"/>
      <c r="NJX100" s="204"/>
      <c r="NJY100" s="204"/>
      <c r="NJZ100" s="204"/>
      <c r="NKA100" s="204"/>
      <c r="NKB100" s="204"/>
      <c r="NKC100" s="204"/>
      <c r="NKD100" s="204"/>
      <c r="NKE100" s="204"/>
      <c r="NKF100" s="204"/>
      <c r="NKG100" s="204"/>
      <c r="NKH100" s="204"/>
      <c r="NKI100" s="204"/>
      <c r="NKJ100" s="204"/>
      <c r="NKK100" s="204"/>
      <c r="NKL100" s="204"/>
      <c r="NKM100" s="204"/>
      <c r="NKN100" s="204"/>
      <c r="NKO100" s="204"/>
      <c r="NKP100" s="204"/>
      <c r="NKQ100" s="204"/>
      <c r="NKR100" s="204"/>
      <c r="NKS100" s="204"/>
      <c r="NKT100" s="204"/>
      <c r="NKU100" s="204"/>
      <c r="NKV100" s="204"/>
      <c r="NKW100" s="204"/>
      <c r="NKX100" s="204"/>
      <c r="NKY100" s="204"/>
      <c r="NKZ100" s="204"/>
      <c r="NLA100" s="204"/>
      <c r="NLB100" s="204"/>
      <c r="NLC100" s="204"/>
      <c r="NLD100" s="204"/>
      <c r="NLE100" s="204"/>
      <c r="NLF100" s="204"/>
      <c r="NLG100" s="204"/>
      <c r="NLH100" s="204"/>
      <c r="NLI100" s="204"/>
      <c r="NLJ100" s="204"/>
      <c r="NLK100" s="204"/>
      <c r="NLL100" s="204"/>
      <c r="NLM100" s="204"/>
      <c r="NLN100" s="204"/>
      <c r="NLO100" s="204"/>
      <c r="NLP100" s="204"/>
      <c r="NLQ100" s="204"/>
      <c r="NLR100" s="204"/>
      <c r="NLS100" s="204"/>
      <c r="NLT100" s="204"/>
      <c r="NLU100" s="204"/>
      <c r="NLV100" s="204"/>
      <c r="NLW100" s="204"/>
      <c r="NLX100" s="204"/>
      <c r="NLY100" s="204"/>
      <c r="NLZ100" s="204"/>
      <c r="NMA100" s="204"/>
      <c r="NMB100" s="204"/>
      <c r="NMC100" s="204"/>
      <c r="NMD100" s="204"/>
      <c r="NME100" s="204"/>
      <c r="NMF100" s="204"/>
      <c r="NMG100" s="204"/>
      <c r="NMH100" s="204"/>
      <c r="NMI100" s="204"/>
      <c r="NMJ100" s="204"/>
      <c r="NMK100" s="204"/>
      <c r="NML100" s="204"/>
      <c r="NMM100" s="204"/>
      <c r="NMN100" s="204"/>
      <c r="NMO100" s="204"/>
      <c r="NMP100" s="204"/>
      <c r="NMQ100" s="204"/>
      <c r="NMR100" s="204"/>
      <c r="NMS100" s="204"/>
      <c r="NMT100" s="204"/>
      <c r="NMU100" s="204"/>
      <c r="NMV100" s="204"/>
      <c r="NMW100" s="204"/>
      <c r="NMX100" s="204"/>
      <c r="NMY100" s="204"/>
      <c r="NMZ100" s="204"/>
      <c r="NNA100" s="204"/>
      <c r="NNB100" s="204"/>
      <c r="NNC100" s="204"/>
      <c r="NND100" s="204"/>
      <c r="NNE100" s="204"/>
      <c r="NNF100" s="204"/>
      <c r="NNG100" s="204"/>
      <c r="NNH100" s="204"/>
      <c r="NNI100" s="204"/>
      <c r="NNJ100" s="204"/>
      <c r="NNK100" s="204"/>
      <c r="NNL100" s="204"/>
      <c r="NNM100" s="204"/>
      <c r="NNN100" s="204"/>
      <c r="NNO100" s="204"/>
      <c r="NNP100" s="204"/>
      <c r="NNQ100" s="204"/>
      <c r="NNR100" s="204"/>
      <c r="NNS100" s="204"/>
      <c r="NNT100" s="204"/>
      <c r="NNU100" s="204"/>
      <c r="NNV100" s="204"/>
      <c r="NNW100" s="204"/>
      <c r="NNX100" s="204"/>
      <c r="NNY100" s="204"/>
      <c r="NNZ100" s="204"/>
      <c r="NOA100" s="204"/>
      <c r="NOB100" s="204"/>
      <c r="NOC100" s="204"/>
      <c r="NOD100" s="204"/>
      <c r="NOE100" s="204"/>
      <c r="NOF100" s="204"/>
      <c r="NOG100" s="204"/>
      <c r="NOH100" s="204"/>
      <c r="NOI100" s="204"/>
      <c r="NOJ100" s="204"/>
      <c r="NOK100" s="204"/>
      <c r="NOL100" s="204"/>
      <c r="NOM100" s="204"/>
      <c r="NON100" s="204"/>
      <c r="NOO100" s="204"/>
      <c r="NOP100" s="204"/>
      <c r="NOQ100" s="204"/>
      <c r="NOR100" s="204"/>
      <c r="NOS100" s="204"/>
      <c r="NOT100" s="204"/>
      <c r="NOU100" s="204"/>
      <c r="NOV100" s="204"/>
      <c r="NOW100" s="204"/>
      <c r="NOX100" s="204"/>
      <c r="NOY100" s="204"/>
      <c r="NOZ100" s="204"/>
      <c r="NPA100" s="204"/>
      <c r="NPB100" s="204"/>
      <c r="NPC100" s="204"/>
      <c r="NPD100" s="204"/>
      <c r="NPE100" s="204"/>
      <c r="NPF100" s="204"/>
      <c r="NPG100" s="204"/>
      <c r="NPH100" s="204"/>
      <c r="NPI100" s="204"/>
      <c r="NPJ100" s="204"/>
      <c r="NPK100" s="204"/>
      <c r="NPL100" s="204"/>
      <c r="NPM100" s="204"/>
      <c r="NPN100" s="204"/>
      <c r="NPO100" s="204"/>
      <c r="NPP100" s="204"/>
      <c r="NPQ100" s="204"/>
      <c r="NPR100" s="204"/>
      <c r="NPS100" s="204"/>
      <c r="NPT100" s="204"/>
      <c r="NPU100" s="204"/>
      <c r="NPV100" s="204"/>
      <c r="NPW100" s="204"/>
      <c r="NPX100" s="204"/>
      <c r="NPY100" s="204"/>
      <c r="NPZ100" s="204"/>
      <c r="NQA100" s="204"/>
      <c r="NQB100" s="204"/>
      <c r="NQC100" s="204"/>
      <c r="NQD100" s="204"/>
      <c r="NQE100" s="204"/>
      <c r="NQF100" s="204"/>
      <c r="NQG100" s="204"/>
      <c r="NQH100" s="204"/>
      <c r="NQI100" s="204"/>
      <c r="NQJ100" s="204"/>
      <c r="NQK100" s="204"/>
      <c r="NQL100" s="204"/>
      <c r="NQM100" s="204"/>
      <c r="NQN100" s="204"/>
      <c r="NQO100" s="204"/>
      <c r="NQP100" s="204"/>
      <c r="NQQ100" s="204"/>
      <c r="NQR100" s="204"/>
      <c r="NQS100" s="204"/>
      <c r="NQT100" s="204"/>
      <c r="NQU100" s="204"/>
      <c r="NQV100" s="204"/>
      <c r="NQW100" s="204"/>
      <c r="NQX100" s="204"/>
      <c r="NQY100" s="204"/>
      <c r="NQZ100" s="204"/>
      <c r="NRA100" s="204"/>
      <c r="NRB100" s="204"/>
      <c r="NRC100" s="204"/>
      <c r="NRD100" s="204"/>
      <c r="NRE100" s="204"/>
      <c r="NRF100" s="204"/>
      <c r="NRG100" s="204"/>
      <c r="NRH100" s="204"/>
      <c r="NRI100" s="204"/>
      <c r="NRJ100" s="204"/>
      <c r="NRK100" s="204"/>
      <c r="NRL100" s="204"/>
      <c r="NRM100" s="204"/>
      <c r="NRN100" s="204"/>
      <c r="NRO100" s="204"/>
      <c r="NRP100" s="204"/>
      <c r="NRQ100" s="204"/>
      <c r="NRR100" s="204"/>
      <c r="NRS100" s="204"/>
      <c r="NRT100" s="204"/>
      <c r="NRU100" s="204"/>
      <c r="NRV100" s="204"/>
      <c r="NRW100" s="204"/>
      <c r="NRX100" s="204"/>
      <c r="NRY100" s="204"/>
      <c r="NRZ100" s="204"/>
      <c r="NSA100" s="204"/>
      <c r="NSB100" s="204"/>
      <c r="NSC100" s="204"/>
      <c r="NSD100" s="204"/>
      <c r="NSE100" s="204"/>
      <c r="NSF100" s="204"/>
      <c r="NSG100" s="204"/>
      <c r="NSH100" s="204"/>
      <c r="NSI100" s="204"/>
      <c r="NSJ100" s="204"/>
      <c r="NSK100" s="204"/>
      <c r="NSL100" s="204"/>
      <c r="NSM100" s="204"/>
      <c r="NSN100" s="204"/>
      <c r="NSO100" s="204"/>
      <c r="NSP100" s="204"/>
      <c r="NSQ100" s="204"/>
      <c r="NSR100" s="204"/>
      <c r="NSS100" s="204"/>
      <c r="NST100" s="204"/>
      <c r="NSU100" s="204"/>
      <c r="NSV100" s="204"/>
      <c r="NSW100" s="204"/>
      <c r="NSX100" s="204"/>
      <c r="NSY100" s="204"/>
      <c r="NSZ100" s="204"/>
      <c r="NTA100" s="204"/>
      <c r="NTB100" s="204"/>
      <c r="NTC100" s="204"/>
      <c r="NTD100" s="204"/>
      <c r="NTE100" s="204"/>
      <c r="NTF100" s="204"/>
      <c r="NTG100" s="204"/>
      <c r="NTH100" s="204"/>
      <c r="NTI100" s="204"/>
      <c r="NTJ100" s="204"/>
      <c r="NTK100" s="204"/>
      <c r="NTL100" s="204"/>
      <c r="NTM100" s="204"/>
      <c r="NTN100" s="204"/>
      <c r="NTO100" s="204"/>
      <c r="NTP100" s="204"/>
      <c r="NTQ100" s="204"/>
      <c r="NTR100" s="204"/>
      <c r="NTS100" s="204"/>
      <c r="NTT100" s="204"/>
      <c r="NTU100" s="204"/>
      <c r="NTV100" s="204"/>
      <c r="NTW100" s="204"/>
      <c r="NTX100" s="204"/>
      <c r="NTY100" s="204"/>
      <c r="NTZ100" s="204"/>
      <c r="NUA100" s="204"/>
      <c r="NUB100" s="204"/>
      <c r="NUC100" s="204"/>
      <c r="NUD100" s="204"/>
      <c r="NUE100" s="204"/>
      <c r="NUF100" s="204"/>
      <c r="NUG100" s="204"/>
      <c r="NUH100" s="204"/>
      <c r="NUI100" s="204"/>
      <c r="NUJ100" s="204"/>
      <c r="NUK100" s="204"/>
      <c r="NUL100" s="204"/>
      <c r="NUM100" s="204"/>
      <c r="NUN100" s="204"/>
      <c r="NUO100" s="204"/>
      <c r="NUP100" s="204"/>
      <c r="NUQ100" s="204"/>
      <c r="NUR100" s="204"/>
      <c r="NUS100" s="204"/>
      <c r="NUT100" s="204"/>
      <c r="NUU100" s="204"/>
      <c r="NUV100" s="204"/>
      <c r="NUW100" s="204"/>
      <c r="NUX100" s="204"/>
      <c r="NUY100" s="204"/>
      <c r="NUZ100" s="204"/>
      <c r="NVA100" s="204"/>
      <c r="NVB100" s="204"/>
      <c r="NVC100" s="204"/>
      <c r="NVD100" s="204"/>
      <c r="NVE100" s="204"/>
      <c r="NVF100" s="204"/>
      <c r="NVG100" s="204"/>
      <c r="NVH100" s="204"/>
      <c r="NVI100" s="204"/>
      <c r="NVJ100" s="204"/>
      <c r="NVK100" s="204"/>
      <c r="NVL100" s="204"/>
      <c r="NVM100" s="204"/>
      <c r="NVN100" s="204"/>
      <c r="NVO100" s="204"/>
      <c r="NVP100" s="204"/>
      <c r="NVQ100" s="204"/>
      <c r="NVR100" s="204"/>
      <c r="NVS100" s="204"/>
      <c r="NVT100" s="204"/>
      <c r="NVU100" s="204"/>
      <c r="NVV100" s="204"/>
      <c r="NVW100" s="204"/>
      <c r="NVX100" s="204"/>
      <c r="NVY100" s="204"/>
      <c r="NVZ100" s="204"/>
      <c r="NWA100" s="204"/>
      <c r="NWB100" s="204"/>
      <c r="NWC100" s="204"/>
      <c r="NWD100" s="204"/>
      <c r="NWE100" s="204"/>
      <c r="NWF100" s="204"/>
      <c r="NWG100" s="204"/>
      <c r="NWH100" s="204"/>
      <c r="NWI100" s="204"/>
      <c r="NWJ100" s="204"/>
      <c r="NWK100" s="204"/>
      <c r="NWL100" s="204"/>
      <c r="NWM100" s="204"/>
      <c r="NWN100" s="204"/>
      <c r="NWO100" s="204"/>
      <c r="NWP100" s="204"/>
      <c r="NWQ100" s="204"/>
      <c r="NWR100" s="204"/>
      <c r="NWS100" s="204"/>
      <c r="NWT100" s="204"/>
      <c r="NWU100" s="204"/>
      <c r="NWV100" s="204"/>
      <c r="NWW100" s="204"/>
      <c r="NWX100" s="204"/>
      <c r="NWY100" s="204"/>
      <c r="NWZ100" s="204"/>
      <c r="NXA100" s="204"/>
      <c r="NXB100" s="204"/>
      <c r="NXC100" s="204"/>
      <c r="NXD100" s="204"/>
      <c r="NXE100" s="204"/>
      <c r="NXF100" s="204"/>
      <c r="NXG100" s="204"/>
      <c r="NXH100" s="204"/>
      <c r="NXI100" s="204"/>
      <c r="NXJ100" s="204"/>
      <c r="NXK100" s="204"/>
      <c r="NXL100" s="204"/>
      <c r="NXM100" s="204"/>
      <c r="NXN100" s="204"/>
      <c r="NXO100" s="204"/>
      <c r="NXP100" s="204"/>
      <c r="NXQ100" s="204"/>
      <c r="NXR100" s="204"/>
      <c r="NXS100" s="204"/>
      <c r="NXT100" s="204"/>
      <c r="NXU100" s="204"/>
      <c r="NXV100" s="204"/>
      <c r="NXW100" s="204"/>
      <c r="NXX100" s="204"/>
      <c r="NXY100" s="204"/>
      <c r="NXZ100" s="204"/>
      <c r="NYA100" s="204"/>
      <c r="NYB100" s="204"/>
      <c r="NYC100" s="204"/>
      <c r="NYD100" s="204"/>
      <c r="NYE100" s="204"/>
      <c r="NYF100" s="204"/>
      <c r="NYG100" s="204"/>
      <c r="NYH100" s="204"/>
      <c r="NYI100" s="204"/>
      <c r="NYJ100" s="204"/>
      <c r="NYK100" s="204"/>
      <c r="NYL100" s="204"/>
      <c r="NYM100" s="204"/>
      <c r="NYN100" s="204"/>
      <c r="NYO100" s="204"/>
      <c r="NYP100" s="204"/>
      <c r="NYQ100" s="204"/>
      <c r="NYR100" s="204"/>
      <c r="NYS100" s="204"/>
      <c r="NYT100" s="204"/>
      <c r="NYU100" s="204"/>
      <c r="NYV100" s="204"/>
      <c r="NYW100" s="204"/>
      <c r="NYX100" s="204"/>
      <c r="NYY100" s="204"/>
      <c r="NYZ100" s="204"/>
      <c r="NZA100" s="204"/>
      <c r="NZB100" s="204"/>
      <c r="NZC100" s="204"/>
      <c r="NZD100" s="204"/>
      <c r="NZE100" s="204"/>
      <c r="NZF100" s="204"/>
      <c r="NZG100" s="204"/>
      <c r="NZH100" s="204"/>
      <c r="NZI100" s="204"/>
      <c r="NZJ100" s="204"/>
      <c r="NZK100" s="204"/>
      <c r="NZL100" s="204"/>
      <c r="NZM100" s="204"/>
      <c r="NZN100" s="204"/>
      <c r="NZO100" s="204"/>
      <c r="NZP100" s="204"/>
      <c r="NZQ100" s="204"/>
      <c r="NZR100" s="204"/>
      <c r="NZS100" s="204"/>
      <c r="NZT100" s="204"/>
      <c r="NZU100" s="204"/>
      <c r="NZV100" s="204"/>
      <c r="NZW100" s="204"/>
      <c r="NZX100" s="204"/>
      <c r="NZY100" s="204"/>
      <c r="NZZ100" s="204"/>
      <c r="OAA100" s="204"/>
      <c r="OAB100" s="204"/>
      <c r="OAC100" s="204"/>
      <c r="OAD100" s="204"/>
      <c r="OAE100" s="204"/>
      <c r="OAF100" s="204"/>
      <c r="OAG100" s="204"/>
      <c r="OAH100" s="204"/>
      <c r="OAI100" s="204"/>
      <c r="OAJ100" s="204"/>
      <c r="OAK100" s="204"/>
      <c r="OAL100" s="204"/>
      <c r="OAM100" s="204"/>
      <c r="OAN100" s="204"/>
      <c r="OAO100" s="204"/>
      <c r="OAP100" s="204"/>
      <c r="OAQ100" s="204"/>
      <c r="OAR100" s="204"/>
      <c r="OAS100" s="204"/>
      <c r="OAT100" s="204"/>
      <c r="OAU100" s="204"/>
      <c r="OAV100" s="204"/>
      <c r="OAW100" s="204"/>
      <c r="OAX100" s="204"/>
      <c r="OAY100" s="204"/>
      <c r="OAZ100" s="204"/>
      <c r="OBA100" s="204"/>
      <c r="OBB100" s="204"/>
      <c r="OBC100" s="204"/>
      <c r="OBD100" s="204"/>
      <c r="OBE100" s="204"/>
      <c r="OBF100" s="204"/>
      <c r="OBG100" s="204"/>
      <c r="OBH100" s="204"/>
      <c r="OBI100" s="204"/>
      <c r="OBJ100" s="204"/>
      <c r="OBK100" s="204"/>
      <c r="OBL100" s="204"/>
      <c r="OBM100" s="204"/>
      <c r="OBN100" s="204"/>
      <c r="OBO100" s="204"/>
      <c r="OBP100" s="204"/>
      <c r="OBQ100" s="204"/>
      <c r="OBR100" s="204"/>
      <c r="OBS100" s="204"/>
      <c r="OBT100" s="204"/>
      <c r="OBU100" s="204"/>
      <c r="OBV100" s="204"/>
      <c r="OBW100" s="204"/>
      <c r="OBX100" s="204"/>
      <c r="OBY100" s="204"/>
      <c r="OBZ100" s="204"/>
      <c r="OCA100" s="204"/>
      <c r="OCB100" s="204"/>
      <c r="OCC100" s="204"/>
      <c r="OCD100" s="204"/>
      <c r="OCE100" s="204"/>
      <c r="OCF100" s="204"/>
      <c r="OCG100" s="204"/>
      <c r="OCH100" s="204"/>
      <c r="OCI100" s="204"/>
      <c r="OCJ100" s="204"/>
      <c r="OCK100" s="204"/>
      <c r="OCL100" s="204"/>
      <c r="OCM100" s="204"/>
      <c r="OCN100" s="204"/>
      <c r="OCO100" s="204"/>
      <c r="OCP100" s="204"/>
      <c r="OCQ100" s="204"/>
      <c r="OCR100" s="204"/>
      <c r="OCS100" s="204"/>
      <c r="OCT100" s="204"/>
      <c r="OCU100" s="204"/>
      <c r="OCV100" s="204"/>
      <c r="OCW100" s="204"/>
      <c r="OCX100" s="204"/>
      <c r="OCY100" s="204"/>
      <c r="OCZ100" s="204"/>
      <c r="ODA100" s="204"/>
      <c r="ODB100" s="204"/>
      <c r="ODC100" s="204"/>
      <c r="ODD100" s="204"/>
      <c r="ODE100" s="204"/>
      <c r="ODF100" s="204"/>
      <c r="ODG100" s="204"/>
      <c r="ODH100" s="204"/>
      <c r="ODI100" s="204"/>
      <c r="ODJ100" s="204"/>
      <c r="ODK100" s="204"/>
      <c r="ODL100" s="204"/>
      <c r="ODM100" s="204"/>
      <c r="ODN100" s="204"/>
      <c r="ODO100" s="204"/>
      <c r="ODP100" s="204"/>
      <c r="ODQ100" s="204"/>
      <c r="ODR100" s="204"/>
      <c r="ODS100" s="204"/>
      <c r="ODT100" s="204"/>
      <c r="ODU100" s="204"/>
      <c r="ODV100" s="204"/>
      <c r="ODW100" s="204"/>
      <c r="ODX100" s="204"/>
      <c r="ODY100" s="204"/>
      <c r="ODZ100" s="204"/>
      <c r="OEA100" s="204"/>
      <c r="OEB100" s="204"/>
      <c r="OEC100" s="204"/>
      <c r="OED100" s="204"/>
      <c r="OEE100" s="204"/>
      <c r="OEF100" s="204"/>
      <c r="OEG100" s="204"/>
      <c r="OEH100" s="204"/>
      <c r="OEI100" s="204"/>
      <c r="OEJ100" s="204"/>
      <c r="OEK100" s="204"/>
      <c r="OEL100" s="204"/>
      <c r="OEM100" s="204"/>
      <c r="OEN100" s="204"/>
      <c r="OEO100" s="204"/>
      <c r="OEP100" s="204"/>
      <c r="OEQ100" s="204"/>
      <c r="OER100" s="204"/>
      <c r="OES100" s="204"/>
      <c r="OET100" s="204"/>
      <c r="OEU100" s="204"/>
      <c r="OEV100" s="204"/>
      <c r="OEW100" s="204"/>
      <c r="OEX100" s="204"/>
      <c r="OEY100" s="204"/>
      <c r="OEZ100" s="204"/>
      <c r="OFA100" s="204"/>
      <c r="OFB100" s="204"/>
      <c r="OFC100" s="204"/>
      <c r="OFD100" s="204"/>
      <c r="OFE100" s="204"/>
      <c r="OFF100" s="204"/>
      <c r="OFG100" s="204"/>
      <c r="OFH100" s="204"/>
      <c r="OFI100" s="204"/>
      <c r="OFJ100" s="204"/>
      <c r="OFK100" s="204"/>
      <c r="OFL100" s="204"/>
      <c r="OFM100" s="204"/>
      <c r="OFN100" s="204"/>
      <c r="OFO100" s="204"/>
      <c r="OFP100" s="204"/>
      <c r="OFQ100" s="204"/>
      <c r="OFR100" s="204"/>
      <c r="OFS100" s="204"/>
      <c r="OFT100" s="204"/>
      <c r="OFU100" s="204"/>
      <c r="OFV100" s="204"/>
      <c r="OFW100" s="204"/>
      <c r="OFX100" s="204"/>
      <c r="OFY100" s="204"/>
      <c r="OFZ100" s="204"/>
      <c r="OGA100" s="204"/>
      <c r="OGB100" s="204"/>
      <c r="OGC100" s="204"/>
      <c r="OGD100" s="204"/>
      <c r="OGE100" s="204"/>
      <c r="OGF100" s="204"/>
      <c r="OGG100" s="204"/>
      <c r="OGH100" s="204"/>
      <c r="OGI100" s="204"/>
      <c r="OGJ100" s="204"/>
      <c r="OGK100" s="204"/>
      <c r="OGL100" s="204"/>
      <c r="OGM100" s="204"/>
      <c r="OGN100" s="204"/>
      <c r="OGO100" s="204"/>
      <c r="OGP100" s="204"/>
      <c r="OGQ100" s="204"/>
      <c r="OGR100" s="204"/>
      <c r="OGS100" s="204"/>
      <c r="OGT100" s="204"/>
      <c r="OGU100" s="204"/>
      <c r="OGV100" s="204"/>
      <c r="OGW100" s="204"/>
      <c r="OGX100" s="204"/>
      <c r="OGY100" s="204"/>
      <c r="OGZ100" s="204"/>
      <c r="OHA100" s="204"/>
      <c r="OHB100" s="204"/>
      <c r="OHC100" s="204"/>
      <c r="OHD100" s="204"/>
      <c r="OHE100" s="204"/>
      <c r="OHF100" s="204"/>
      <c r="OHG100" s="204"/>
      <c r="OHH100" s="204"/>
      <c r="OHI100" s="204"/>
      <c r="OHJ100" s="204"/>
      <c r="OHK100" s="204"/>
      <c r="OHL100" s="204"/>
      <c r="OHM100" s="204"/>
      <c r="OHN100" s="204"/>
      <c r="OHO100" s="204"/>
      <c r="OHP100" s="204"/>
      <c r="OHQ100" s="204"/>
      <c r="OHR100" s="204"/>
      <c r="OHS100" s="204"/>
      <c r="OHT100" s="204"/>
      <c r="OHU100" s="204"/>
      <c r="OHV100" s="204"/>
      <c r="OHW100" s="204"/>
      <c r="OHX100" s="204"/>
      <c r="OHY100" s="204"/>
      <c r="OHZ100" s="204"/>
      <c r="OIA100" s="204"/>
      <c r="OIB100" s="204"/>
      <c r="OIC100" s="204"/>
      <c r="OID100" s="204"/>
      <c r="OIE100" s="204"/>
      <c r="OIF100" s="204"/>
      <c r="OIG100" s="204"/>
      <c r="OIH100" s="204"/>
      <c r="OII100" s="204"/>
      <c r="OIJ100" s="204"/>
      <c r="OIK100" s="204"/>
      <c r="OIL100" s="204"/>
      <c r="OIM100" s="204"/>
      <c r="OIN100" s="204"/>
      <c r="OIO100" s="204"/>
      <c r="OIP100" s="204"/>
      <c r="OIQ100" s="204"/>
      <c r="OIR100" s="204"/>
      <c r="OIS100" s="204"/>
      <c r="OIT100" s="204"/>
      <c r="OIU100" s="204"/>
      <c r="OIV100" s="204"/>
      <c r="OIW100" s="204"/>
      <c r="OIX100" s="204"/>
      <c r="OIY100" s="204"/>
      <c r="OIZ100" s="204"/>
      <c r="OJA100" s="204"/>
      <c r="OJB100" s="204"/>
      <c r="OJC100" s="204"/>
      <c r="OJD100" s="204"/>
      <c r="OJE100" s="204"/>
      <c r="OJF100" s="204"/>
      <c r="OJG100" s="204"/>
      <c r="OJH100" s="204"/>
      <c r="OJI100" s="204"/>
      <c r="OJJ100" s="204"/>
      <c r="OJK100" s="204"/>
      <c r="OJL100" s="204"/>
      <c r="OJM100" s="204"/>
      <c r="OJN100" s="204"/>
      <c r="OJO100" s="204"/>
      <c r="OJP100" s="204"/>
      <c r="OJQ100" s="204"/>
      <c r="OJR100" s="204"/>
      <c r="OJS100" s="204"/>
      <c r="OJT100" s="204"/>
      <c r="OJU100" s="204"/>
      <c r="OJV100" s="204"/>
      <c r="OJW100" s="204"/>
      <c r="OJX100" s="204"/>
      <c r="OJY100" s="204"/>
      <c r="OJZ100" s="204"/>
      <c r="OKA100" s="204"/>
      <c r="OKB100" s="204"/>
      <c r="OKC100" s="204"/>
      <c r="OKD100" s="204"/>
      <c r="OKE100" s="204"/>
      <c r="OKF100" s="204"/>
      <c r="OKG100" s="204"/>
      <c r="OKH100" s="204"/>
      <c r="OKI100" s="204"/>
      <c r="OKJ100" s="204"/>
      <c r="OKK100" s="204"/>
      <c r="OKL100" s="204"/>
      <c r="OKM100" s="204"/>
      <c r="OKN100" s="204"/>
      <c r="OKO100" s="204"/>
      <c r="OKP100" s="204"/>
      <c r="OKQ100" s="204"/>
      <c r="OKR100" s="204"/>
      <c r="OKS100" s="204"/>
      <c r="OKT100" s="204"/>
      <c r="OKU100" s="204"/>
      <c r="OKV100" s="204"/>
      <c r="OKW100" s="204"/>
      <c r="OKX100" s="204"/>
      <c r="OKY100" s="204"/>
      <c r="OKZ100" s="204"/>
      <c r="OLA100" s="204"/>
      <c r="OLB100" s="204"/>
      <c r="OLC100" s="204"/>
      <c r="OLD100" s="204"/>
      <c r="OLE100" s="204"/>
      <c r="OLF100" s="204"/>
      <c r="OLG100" s="204"/>
      <c r="OLH100" s="204"/>
      <c r="OLI100" s="204"/>
      <c r="OLJ100" s="204"/>
      <c r="OLK100" s="204"/>
      <c r="OLL100" s="204"/>
      <c r="OLM100" s="204"/>
      <c r="OLN100" s="204"/>
      <c r="OLO100" s="204"/>
      <c r="OLP100" s="204"/>
      <c r="OLQ100" s="204"/>
      <c r="OLR100" s="204"/>
      <c r="OLS100" s="204"/>
      <c r="OLT100" s="204"/>
      <c r="OLU100" s="204"/>
      <c r="OLV100" s="204"/>
      <c r="OLW100" s="204"/>
      <c r="OLX100" s="204"/>
      <c r="OLY100" s="204"/>
      <c r="OLZ100" s="204"/>
      <c r="OMA100" s="204"/>
      <c r="OMB100" s="204"/>
      <c r="OMC100" s="204"/>
      <c r="OMD100" s="204"/>
      <c r="OME100" s="204"/>
      <c r="OMF100" s="204"/>
      <c r="OMG100" s="204"/>
      <c r="OMH100" s="204"/>
      <c r="OMI100" s="204"/>
      <c r="OMJ100" s="204"/>
      <c r="OMK100" s="204"/>
      <c r="OML100" s="204"/>
      <c r="OMM100" s="204"/>
      <c r="OMN100" s="204"/>
      <c r="OMO100" s="204"/>
      <c r="OMP100" s="204"/>
      <c r="OMQ100" s="204"/>
      <c r="OMR100" s="204"/>
      <c r="OMS100" s="204"/>
      <c r="OMT100" s="204"/>
      <c r="OMU100" s="204"/>
      <c r="OMV100" s="204"/>
      <c r="OMW100" s="204"/>
      <c r="OMX100" s="204"/>
      <c r="OMY100" s="204"/>
      <c r="OMZ100" s="204"/>
      <c r="ONA100" s="204"/>
      <c r="ONB100" s="204"/>
      <c r="ONC100" s="204"/>
      <c r="OND100" s="204"/>
      <c r="ONE100" s="204"/>
      <c r="ONF100" s="204"/>
      <c r="ONG100" s="204"/>
      <c r="ONH100" s="204"/>
      <c r="ONI100" s="204"/>
      <c r="ONJ100" s="204"/>
      <c r="ONK100" s="204"/>
      <c r="ONL100" s="204"/>
      <c r="ONM100" s="204"/>
      <c r="ONN100" s="204"/>
      <c r="ONO100" s="204"/>
      <c r="ONP100" s="204"/>
      <c r="ONQ100" s="204"/>
      <c r="ONR100" s="204"/>
      <c r="ONS100" s="204"/>
      <c r="ONT100" s="204"/>
      <c r="ONU100" s="204"/>
      <c r="ONV100" s="204"/>
      <c r="ONW100" s="204"/>
      <c r="ONX100" s="204"/>
      <c r="ONY100" s="204"/>
      <c r="ONZ100" s="204"/>
      <c r="OOA100" s="204"/>
      <c r="OOB100" s="204"/>
      <c r="OOC100" s="204"/>
      <c r="OOD100" s="204"/>
      <c r="OOE100" s="204"/>
      <c r="OOF100" s="204"/>
      <c r="OOG100" s="204"/>
      <c r="OOH100" s="204"/>
      <c r="OOI100" s="204"/>
      <c r="OOJ100" s="204"/>
      <c r="OOK100" s="204"/>
      <c r="OOL100" s="204"/>
      <c r="OOM100" s="204"/>
      <c r="OON100" s="204"/>
      <c r="OOO100" s="204"/>
      <c r="OOP100" s="204"/>
      <c r="OOQ100" s="204"/>
      <c r="OOR100" s="204"/>
      <c r="OOS100" s="204"/>
      <c r="OOT100" s="204"/>
      <c r="OOU100" s="204"/>
      <c r="OOV100" s="204"/>
      <c r="OOW100" s="204"/>
      <c r="OOX100" s="204"/>
      <c r="OOY100" s="204"/>
      <c r="OOZ100" s="204"/>
      <c r="OPA100" s="204"/>
      <c r="OPB100" s="204"/>
      <c r="OPC100" s="204"/>
      <c r="OPD100" s="204"/>
      <c r="OPE100" s="204"/>
      <c r="OPF100" s="204"/>
      <c r="OPG100" s="204"/>
      <c r="OPH100" s="204"/>
      <c r="OPI100" s="204"/>
      <c r="OPJ100" s="204"/>
      <c r="OPK100" s="204"/>
      <c r="OPL100" s="204"/>
      <c r="OPM100" s="204"/>
      <c r="OPN100" s="204"/>
      <c r="OPO100" s="204"/>
      <c r="OPP100" s="204"/>
      <c r="OPQ100" s="204"/>
      <c r="OPR100" s="204"/>
      <c r="OPS100" s="204"/>
      <c r="OPT100" s="204"/>
      <c r="OPU100" s="204"/>
      <c r="OPV100" s="204"/>
      <c r="OPW100" s="204"/>
      <c r="OPX100" s="204"/>
      <c r="OPY100" s="204"/>
      <c r="OPZ100" s="204"/>
      <c r="OQA100" s="204"/>
      <c r="OQB100" s="204"/>
      <c r="OQC100" s="204"/>
      <c r="OQD100" s="204"/>
      <c r="OQE100" s="204"/>
      <c r="OQF100" s="204"/>
      <c r="OQG100" s="204"/>
      <c r="OQH100" s="204"/>
      <c r="OQI100" s="204"/>
      <c r="OQJ100" s="204"/>
      <c r="OQK100" s="204"/>
      <c r="OQL100" s="204"/>
      <c r="OQM100" s="204"/>
      <c r="OQN100" s="204"/>
      <c r="OQO100" s="204"/>
      <c r="OQP100" s="204"/>
      <c r="OQQ100" s="204"/>
      <c r="OQR100" s="204"/>
      <c r="OQS100" s="204"/>
      <c r="OQT100" s="204"/>
      <c r="OQU100" s="204"/>
      <c r="OQV100" s="204"/>
      <c r="OQW100" s="204"/>
      <c r="OQX100" s="204"/>
      <c r="OQY100" s="204"/>
      <c r="OQZ100" s="204"/>
      <c r="ORA100" s="204"/>
      <c r="ORB100" s="204"/>
      <c r="ORC100" s="204"/>
      <c r="ORD100" s="204"/>
      <c r="ORE100" s="204"/>
      <c r="ORF100" s="204"/>
      <c r="ORG100" s="204"/>
      <c r="ORH100" s="204"/>
      <c r="ORI100" s="204"/>
      <c r="ORJ100" s="204"/>
      <c r="ORK100" s="204"/>
      <c r="ORL100" s="204"/>
      <c r="ORM100" s="204"/>
      <c r="ORN100" s="204"/>
      <c r="ORO100" s="204"/>
      <c r="ORP100" s="204"/>
      <c r="ORQ100" s="204"/>
      <c r="ORR100" s="204"/>
      <c r="ORS100" s="204"/>
      <c r="ORT100" s="204"/>
      <c r="ORU100" s="204"/>
      <c r="ORV100" s="204"/>
      <c r="ORW100" s="204"/>
      <c r="ORX100" s="204"/>
      <c r="ORY100" s="204"/>
      <c r="ORZ100" s="204"/>
      <c r="OSA100" s="204"/>
      <c r="OSB100" s="204"/>
      <c r="OSC100" s="204"/>
      <c r="OSD100" s="204"/>
      <c r="OSE100" s="204"/>
      <c r="OSF100" s="204"/>
      <c r="OSG100" s="204"/>
      <c r="OSH100" s="204"/>
      <c r="OSI100" s="204"/>
      <c r="OSJ100" s="204"/>
      <c r="OSK100" s="204"/>
      <c r="OSL100" s="204"/>
      <c r="OSM100" s="204"/>
      <c r="OSN100" s="204"/>
      <c r="OSO100" s="204"/>
      <c r="OSP100" s="204"/>
      <c r="OSQ100" s="204"/>
      <c r="OSR100" s="204"/>
      <c r="OSS100" s="204"/>
      <c r="OST100" s="204"/>
      <c r="OSU100" s="204"/>
      <c r="OSV100" s="204"/>
      <c r="OSW100" s="204"/>
      <c r="OSX100" s="204"/>
      <c r="OSY100" s="204"/>
      <c r="OSZ100" s="204"/>
      <c r="OTA100" s="204"/>
      <c r="OTB100" s="204"/>
      <c r="OTC100" s="204"/>
      <c r="OTD100" s="204"/>
      <c r="OTE100" s="204"/>
      <c r="OTF100" s="204"/>
      <c r="OTG100" s="204"/>
      <c r="OTH100" s="204"/>
      <c r="OTI100" s="204"/>
      <c r="OTJ100" s="204"/>
      <c r="OTK100" s="204"/>
      <c r="OTL100" s="204"/>
      <c r="OTM100" s="204"/>
      <c r="OTN100" s="204"/>
      <c r="OTO100" s="204"/>
      <c r="OTP100" s="204"/>
      <c r="OTQ100" s="204"/>
      <c r="OTR100" s="204"/>
      <c r="OTS100" s="204"/>
      <c r="OTT100" s="204"/>
      <c r="OTU100" s="204"/>
      <c r="OTV100" s="204"/>
      <c r="OTW100" s="204"/>
      <c r="OTX100" s="204"/>
      <c r="OTY100" s="204"/>
      <c r="OTZ100" s="204"/>
      <c r="OUA100" s="204"/>
      <c r="OUB100" s="204"/>
      <c r="OUC100" s="204"/>
      <c r="OUD100" s="204"/>
      <c r="OUE100" s="204"/>
      <c r="OUF100" s="204"/>
      <c r="OUG100" s="204"/>
      <c r="OUH100" s="204"/>
      <c r="OUI100" s="204"/>
      <c r="OUJ100" s="204"/>
      <c r="OUK100" s="204"/>
      <c r="OUL100" s="204"/>
      <c r="OUM100" s="204"/>
      <c r="OUN100" s="204"/>
      <c r="OUO100" s="204"/>
      <c r="OUP100" s="204"/>
      <c r="OUQ100" s="204"/>
      <c r="OUR100" s="204"/>
      <c r="OUS100" s="204"/>
      <c r="OUT100" s="204"/>
      <c r="OUU100" s="204"/>
      <c r="OUV100" s="204"/>
      <c r="OUW100" s="204"/>
      <c r="OUX100" s="204"/>
      <c r="OUY100" s="204"/>
      <c r="OUZ100" s="204"/>
      <c r="OVA100" s="204"/>
      <c r="OVB100" s="204"/>
      <c r="OVC100" s="204"/>
      <c r="OVD100" s="204"/>
      <c r="OVE100" s="204"/>
      <c r="OVF100" s="204"/>
      <c r="OVG100" s="204"/>
      <c r="OVH100" s="204"/>
      <c r="OVI100" s="204"/>
      <c r="OVJ100" s="204"/>
      <c r="OVK100" s="204"/>
      <c r="OVL100" s="204"/>
      <c r="OVM100" s="204"/>
      <c r="OVN100" s="204"/>
      <c r="OVO100" s="204"/>
      <c r="OVP100" s="204"/>
      <c r="OVQ100" s="204"/>
      <c r="OVR100" s="204"/>
      <c r="OVS100" s="204"/>
      <c r="OVT100" s="204"/>
      <c r="OVU100" s="204"/>
      <c r="OVV100" s="204"/>
      <c r="OVW100" s="204"/>
      <c r="OVX100" s="204"/>
      <c r="OVY100" s="204"/>
      <c r="OVZ100" s="204"/>
      <c r="OWA100" s="204"/>
      <c r="OWB100" s="204"/>
      <c r="OWC100" s="204"/>
      <c r="OWD100" s="204"/>
      <c r="OWE100" s="204"/>
      <c r="OWF100" s="204"/>
      <c r="OWG100" s="204"/>
      <c r="OWH100" s="204"/>
      <c r="OWI100" s="204"/>
      <c r="OWJ100" s="204"/>
      <c r="OWK100" s="204"/>
      <c r="OWL100" s="204"/>
      <c r="OWM100" s="204"/>
      <c r="OWN100" s="204"/>
      <c r="OWO100" s="204"/>
      <c r="OWP100" s="204"/>
      <c r="OWQ100" s="204"/>
      <c r="OWR100" s="204"/>
      <c r="OWS100" s="204"/>
      <c r="OWT100" s="204"/>
      <c r="OWU100" s="204"/>
      <c r="OWV100" s="204"/>
      <c r="OWW100" s="204"/>
      <c r="OWX100" s="204"/>
      <c r="OWY100" s="204"/>
      <c r="OWZ100" s="204"/>
      <c r="OXA100" s="204"/>
      <c r="OXB100" s="204"/>
      <c r="OXC100" s="204"/>
      <c r="OXD100" s="204"/>
      <c r="OXE100" s="204"/>
      <c r="OXF100" s="204"/>
      <c r="OXG100" s="204"/>
      <c r="OXH100" s="204"/>
      <c r="OXI100" s="204"/>
      <c r="OXJ100" s="204"/>
      <c r="OXK100" s="204"/>
      <c r="OXL100" s="204"/>
      <c r="OXM100" s="204"/>
      <c r="OXN100" s="204"/>
      <c r="OXO100" s="204"/>
      <c r="OXP100" s="204"/>
      <c r="OXQ100" s="204"/>
      <c r="OXR100" s="204"/>
      <c r="OXS100" s="204"/>
      <c r="OXT100" s="204"/>
      <c r="OXU100" s="204"/>
      <c r="OXV100" s="204"/>
      <c r="OXW100" s="204"/>
      <c r="OXX100" s="204"/>
      <c r="OXY100" s="204"/>
      <c r="OXZ100" s="204"/>
      <c r="OYA100" s="204"/>
      <c r="OYB100" s="204"/>
      <c r="OYC100" s="204"/>
      <c r="OYD100" s="204"/>
      <c r="OYE100" s="204"/>
      <c r="OYF100" s="204"/>
      <c r="OYG100" s="204"/>
      <c r="OYH100" s="204"/>
      <c r="OYI100" s="204"/>
      <c r="OYJ100" s="204"/>
      <c r="OYK100" s="204"/>
      <c r="OYL100" s="204"/>
      <c r="OYM100" s="204"/>
      <c r="OYN100" s="204"/>
      <c r="OYO100" s="204"/>
      <c r="OYP100" s="204"/>
      <c r="OYQ100" s="204"/>
      <c r="OYR100" s="204"/>
      <c r="OYS100" s="204"/>
      <c r="OYT100" s="204"/>
      <c r="OYU100" s="204"/>
      <c r="OYV100" s="204"/>
      <c r="OYW100" s="204"/>
      <c r="OYX100" s="204"/>
      <c r="OYY100" s="204"/>
      <c r="OYZ100" s="204"/>
      <c r="OZA100" s="204"/>
      <c r="OZB100" s="204"/>
      <c r="OZC100" s="204"/>
      <c r="OZD100" s="204"/>
      <c r="OZE100" s="204"/>
      <c r="OZF100" s="204"/>
      <c r="OZG100" s="204"/>
      <c r="OZH100" s="204"/>
      <c r="OZI100" s="204"/>
      <c r="OZJ100" s="204"/>
      <c r="OZK100" s="204"/>
      <c r="OZL100" s="204"/>
      <c r="OZM100" s="204"/>
      <c r="OZN100" s="204"/>
      <c r="OZO100" s="204"/>
      <c r="OZP100" s="204"/>
      <c r="OZQ100" s="204"/>
      <c r="OZR100" s="204"/>
      <c r="OZS100" s="204"/>
      <c r="OZT100" s="204"/>
      <c r="OZU100" s="204"/>
      <c r="OZV100" s="204"/>
      <c r="OZW100" s="204"/>
      <c r="OZX100" s="204"/>
      <c r="OZY100" s="204"/>
      <c r="OZZ100" s="204"/>
      <c r="PAA100" s="204"/>
      <c r="PAB100" s="204"/>
      <c r="PAC100" s="204"/>
      <c r="PAD100" s="204"/>
      <c r="PAE100" s="204"/>
      <c r="PAF100" s="204"/>
      <c r="PAG100" s="204"/>
      <c r="PAH100" s="204"/>
      <c r="PAI100" s="204"/>
      <c r="PAJ100" s="204"/>
      <c r="PAK100" s="204"/>
      <c r="PAL100" s="204"/>
      <c r="PAM100" s="204"/>
      <c r="PAN100" s="204"/>
      <c r="PAO100" s="204"/>
      <c r="PAP100" s="204"/>
      <c r="PAQ100" s="204"/>
      <c r="PAR100" s="204"/>
      <c r="PAS100" s="204"/>
      <c r="PAT100" s="204"/>
      <c r="PAU100" s="204"/>
      <c r="PAV100" s="204"/>
      <c r="PAW100" s="204"/>
      <c r="PAX100" s="204"/>
      <c r="PAY100" s="204"/>
      <c r="PAZ100" s="204"/>
      <c r="PBA100" s="204"/>
      <c r="PBB100" s="204"/>
      <c r="PBC100" s="204"/>
      <c r="PBD100" s="204"/>
      <c r="PBE100" s="204"/>
      <c r="PBF100" s="204"/>
      <c r="PBG100" s="204"/>
      <c r="PBH100" s="204"/>
      <c r="PBI100" s="204"/>
      <c r="PBJ100" s="204"/>
      <c r="PBK100" s="204"/>
      <c r="PBL100" s="204"/>
      <c r="PBM100" s="204"/>
      <c r="PBN100" s="204"/>
      <c r="PBO100" s="204"/>
      <c r="PBP100" s="204"/>
      <c r="PBQ100" s="204"/>
      <c r="PBR100" s="204"/>
      <c r="PBS100" s="204"/>
      <c r="PBT100" s="204"/>
      <c r="PBU100" s="204"/>
      <c r="PBV100" s="204"/>
      <c r="PBW100" s="204"/>
      <c r="PBX100" s="204"/>
      <c r="PBY100" s="204"/>
      <c r="PBZ100" s="204"/>
      <c r="PCA100" s="204"/>
      <c r="PCB100" s="204"/>
      <c r="PCC100" s="204"/>
      <c r="PCD100" s="204"/>
      <c r="PCE100" s="204"/>
      <c r="PCF100" s="204"/>
      <c r="PCG100" s="204"/>
      <c r="PCH100" s="204"/>
      <c r="PCI100" s="204"/>
      <c r="PCJ100" s="204"/>
      <c r="PCK100" s="204"/>
      <c r="PCL100" s="204"/>
      <c r="PCM100" s="204"/>
      <c r="PCN100" s="204"/>
      <c r="PCO100" s="204"/>
      <c r="PCP100" s="204"/>
      <c r="PCQ100" s="204"/>
      <c r="PCR100" s="204"/>
      <c r="PCS100" s="204"/>
      <c r="PCT100" s="204"/>
      <c r="PCU100" s="204"/>
      <c r="PCV100" s="204"/>
      <c r="PCW100" s="204"/>
      <c r="PCX100" s="204"/>
      <c r="PCY100" s="204"/>
      <c r="PCZ100" s="204"/>
      <c r="PDA100" s="204"/>
      <c r="PDB100" s="204"/>
      <c r="PDC100" s="204"/>
      <c r="PDD100" s="204"/>
      <c r="PDE100" s="204"/>
      <c r="PDF100" s="204"/>
      <c r="PDG100" s="204"/>
      <c r="PDH100" s="204"/>
      <c r="PDI100" s="204"/>
      <c r="PDJ100" s="204"/>
      <c r="PDK100" s="204"/>
      <c r="PDL100" s="204"/>
      <c r="PDM100" s="204"/>
      <c r="PDN100" s="204"/>
      <c r="PDO100" s="204"/>
      <c r="PDP100" s="204"/>
      <c r="PDQ100" s="204"/>
      <c r="PDR100" s="204"/>
      <c r="PDS100" s="204"/>
      <c r="PDT100" s="204"/>
      <c r="PDU100" s="204"/>
      <c r="PDV100" s="204"/>
      <c r="PDW100" s="204"/>
      <c r="PDX100" s="204"/>
      <c r="PDY100" s="204"/>
      <c r="PDZ100" s="204"/>
      <c r="PEA100" s="204"/>
      <c r="PEB100" s="204"/>
      <c r="PEC100" s="204"/>
      <c r="PED100" s="204"/>
      <c r="PEE100" s="204"/>
      <c r="PEF100" s="204"/>
      <c r="PEG100" s="204"/>
      <c r="PEH100" s="204"/>
      <c r="PEI100" s="204"/>
      <c r="PEJ100" s="204"/>
      <c r="PEK100" s="204"/>
      <c r="PEL100" s="204"/>
      <c r="PEM100" s="204"/>
      <c r="PEN100" s="204"/>
      <c r="PEO100" s="204"/>
      <c r="PEP100" s="204"/>
      <c r="PEQ100" s="204"/>
      <c r="PER100" s="204"/>
      <c r="PES100" s="204"/>
      <c r="PET100" s="204"/>
      <c r="PEU100" s="204"/>
      <c r="PEV100" s="204"/>
      <c r="PEW100" s="204"/>
      <c r="PEX100" s="204"/>
      <c r="PEY100" s="204"/>
      <c r="PEZ100" s="204"/>
      <c r="PFA100" s="204"/>
      <c r="PFB100" s="204"/>
      <c r="PFC100" s="204"/>
      <c r="PFD100" s="204"/>
      <c r="PFE100" s="204"/>
      <c r="PFF100" s="204"/>
      <c r="PFG100" s="204"/>
      <c r="PFH100" s="204"/>
      <c r="PFI100" s="204"/>
      <c r="PFJ100" s="204"/>
      <c r="PFK100" s="204"/>
      <c r="PFL100" s="204"/>
      <c r="PFM100" s="204"/>
      <c r="PFN100" s="204"/>
      <c r="PFO100" s="204"/>
      <c r="PFP100" s="204"/>
      <c r="PFQ100" s="204"/>
      <c r="PFR100" s="204"/>
      <c r="PFS100" s="204"/>
      <c r="PFT100" s="204"/>
      <c r="PFU100" s="204"/>
      <c r="PFV100" s="204"/>
      <c r="PFW100" s="204"/>
      <c r="PFX100" s="204"/>
      <c r="PFY100" s="204"/>
      <c r="PFZ100" s="204"/>
      <c r="PGA100" s="204"/>
      <c r="PGB100" s="204"/>
      <c r="PGC100" s="204"/>
      <c r="PGD100" s="204"/>
      <c r="PGE100" s="204"/>
      <c r="PGF100" s="204"/>
      <c r="PGG100" s="204"/>
      <c r="PGH100" s="204"/>
      <c r="PGI100" s="204"/>
      <c r="PGJ100" s="204"/>
      <c r="PGK100" s="204"/>
      <c r="PGL100" s="204"/>
      <c r="PGM100" s="204"/>
      <c r="PGN100" s="204"/>
      <c r="PGO100" s="204"/>
      <c r="PGP100" s="204"/>
      <c r="PGQ100" s="204"/>
      <c r="PGR100" s="204"/>
      <c r="PGS100" s="204"/>
      <c r="PGT100" s="204"/>
      <c r="PGU100" s="204"/>
      <c r="PGV100" s="204"/>
      <c r="PGW100" s="204"/>
      <c r="PGX100" s="204"/>
      <c r="PGY100" s="204"/>
      <c r="PGZ100" s="204"/>
      <c r="PHA100" s="204"/>
      <c r="PHB100" s="204"/>
      <c r="PHC100" s="204"/>
      <c r="PHD100" s="204"/>
      <c r="PHE100" s="204"/>
      <c r="PHF100" s="204"/>
      <c r="PHG100" s="204"/>
      <c r="PHH100" s="204"/>
      <c r="PHI100" s="204"/>
      <c r="PHJ100" s="204"/>
      <c r="PHK100" s="204"/>
      <c r="PHL100" s="204"/>
      <c r="PHM100" s="204"/>
      <c r="PHN100" s="204"/>
      <c r="PHO100" s="204"/>
      <c r="PHP100" s="204"/>
      <c r="PHQ100" s="204"/>
      <c r="PHR100" s="204"/>
      <c r="PHS100" s="204"/>
      <c r="PHT100" s="204"/>
      <c r="PHU100" s="204"/>
      <c r="PHV100" s="204"/>
      <c r="PHW100" s="204"/>
      <c r="PHX100" s="204"/>
      <c r="PHY100" s="204"/>
      <c r="PHZ100" s="204"/>
      <c r="PIA100" s="204"/>
      <c r="PIB100" s="204"/>
      <c r="PIC100" s="204"/>
      <c r="PID100" s="204"/>
      <c r="PIE100" s="204"/>
      <c r="PIF100" s="204"/>
      <c r="PIG100" s="204"/>
      <c r="PIH100" s="204"/>
      <c r="PII100" s="204"/>
      <c r="PIJ100" s="204"/>
      <c r="PIK100" s="204"/>
      <c r="PIL100" s="204"/>
      <c r="PIM100" s="204"/>
      <c r="PIN100" s="204"/>
      <c r="PIO100" s="204"/>
      <c r="PIP100" s="204"/>
      <c r="PIQ100" s="204"/>
      <c r="PIR100" s="204"/>
      <c r="PIS100" s="204"/>
      <c r="PIT100" s="204"/>
      <c r="PIU100" s="204"/>
      <c r="PIV100" s="204"/>
      <c r="PIW100" s="204"/>
      <c r="PIX100" s="204"/>
      <c r="PIY100" s="204"/>
      <c r="PIZ100" s="204"/>
      <c r="PJA100" s="204"/>
      <c r="PJB100" s="204"/>
      <c r="PJC100" s="204"/>
      <c r="PJD100" s="204"/>
      <c r="PJE100" s="204"/>
      <c r="PJF100" s="204"/>
      <c r="PJG100" s="204"/>
      <c r="PJH100" s="204"/>
      <c r="PJI100" s="204"/>
      <c r="PJJ100" s="204"/>
      <c r="PJK100" s="204"/>
      <c r="PJL100" s="204"/>
      <c r="PJM100" s="204"/>
      <c r="PJN100" s="204"/>
      <c r="PJO100" s="204"/>
      <c r="PJP100" s="204"/>
      <c r="PJQ100" s="204"/>
      <c r="PJR100" s="204"/>
      <c r="PJS100" s="204"/>
      <c r="PJT100" s="204"/>
      <c r="PJU100" s="204"/>
      <c r="PJV100" s="204"/>
      <c r="PJW100" s="204"/>
      <c r="PJX100" s="204"/>
      <c r="PJY100" s="204"/>
      <c r="PJZ100" s="204"/>
      <c r="PKA100" s="204"/>
      <c r="PKB100" s="204"/>
      <c r="PKC100" s="204"/>
      <c r="PKD100" s="204"/>
      <c r="PKE100" s="204"/>
      <c r="PKF100" s="204"/>
      <c r="PKG100" s="204"/>
      <c r="PKH100" s="204"/>
      <c r="PKI100" s="204"/>
      <c r="PKJ100" s="204"/>
      <c r="PKK100" s="204"/>
      <c r="PKL100" s="204"/>
      <c r="PKM100" s="204"/>
      <c r="PKN100" s="204"/>
      <c r="PKO100" s="204"/>
      <c r="PKP100" s="204"/>
      <c r="PKQ100" s="204"/>
      <c r="PKR100" s="204"/>
      <c r="PKS100" s="204"/>
      <c r="PKT100" s="204"/>
      <c r="PKU100" s="204"/>
      <c r="PKV100" s="204"/>
      <c r="PKW100" s="204"/>
      <c r="PKX100" s="204"/>
      <c r="PKY100" s="204"/>
      <c r="PKZ100" s="204"/>
      <c r="PLA100" s="204"/>
      <c r="PLB100" s="204"/>
      <c r="PLC100" s="204"/>
      <c r="PLD100" s="204"/>
      <c r="PLE100" s="204"/>
      <c r="PLF100" s="204"/>
      <c r="PLG100" s="204"/>
      <c r="PLH100" s="204"/>
      <c r="PLI100" s="204"/>
      <c r="PLJ100" s="204"/>
      <c r="PLK100" s="204"/>
      <c r="PLL100" s="204"/>
      <c r="PLM100" s="204"/>
      <c r="PLN100" s="204"/>
      <c r="PLO100" s="204"/>
      <c r="PLP100" s="204"/>
      <c r="PLQ100" s="204"/>
      <c r="PLR100" s="204"/>
      <c r="PLS100" s="204"/>
      <c r="PLT100" s="204"/>
      <c r="PLU100" s="204"/>
      <c r="PLV100" s="204"/>
      <c r="PLW100" s="204"/>
      <c r="PLX100" s="204"/>
      <c r="PLY100" s="204"/>
      <c r="PLZ100" s="204"/>
      <c r="PMA100" s="204"/>
      <c r="PMB100" s="204"/>
      <c r="PMC100" s="204"/>
      <c r="PMD100" s="204"/>
      <c r="PME100" s="204"/>
      <c r="PMF100" s="204"/>
      <c r="PMG100" s="204"/>
      <c r="PMH100" s="204"/>
      <c r="PMI100" s="204"/>
      <c r="PMJ100" s="204"/>
      <c r="PMK100" s="204"/>
      <c r="PML100" s="204"/>
      <c r="PMM100" s="204"/>
      <c r="PMN100" s="204"/>
      <c r="PMO100" s="204"/>
      <c r="PMP100" s="204"/>
      <c r="PMQ100" s="204"/>
      <c r="PMR100" s="204"/>
      <c r="PMS100" s="204"/>
      <c r="PMT100" s="204"/>
      <c r="PMU100" s="204"/>
      <c r="PMV100" s="204"/>
      <c r="PMW100" s="204"/>
      <c r="PMX100" s="204"/>
      <c r="PMY100" s="204"/>
      <c r="PMZ100" s="204"/>
      <c r="PNA100" s="204"/>
      <c r="PNB100" s="204"/>
      <c r="PNC100" s="204"/>
      <c r="PND100" s="204"/>
      <c r="PNE100" s="204"/>
      <c r="PNF100" s="204"/>
      <c r="PNG100" s="204"/>
      <c r="PNH100" s="204"/>
      <c r="PNI100" s="204"/>
      <c r="PNJ100" s="204"/>
      <c r="PNK100" s="204"/>
      <c r="PNL100" s="204"/>
      <c r="PNM100" s="204"/>
      <c r="PNN100" s="204"/>
      <c r="PNO100" s="204"/>
      <c r="PNP100" s="204"/>
      <c r="PNQ100" s="204"/>
      <c r="PNR100" s="204"/>
      <c r="PNS100" s="204"/>
      <c r="PNT100" s="204"/>
      <c r="PNU100" s="204"/>
      <c r="PNV100" s="204"/>
      <c r="PNW100" s="204"/>
      <c r="PNX100" s="204"/>
      <c r="PNY100" s="204"/>
      <c r="PNZ100" s="204"/>
      <c r="POA100" s="204"/>
      <c r="POB100" s="204"/>
      <c r="POC100" s="204"/>
      <c r="POD100" s="204"/>
      <c r="POE100" s="204"/>
      <c r="POF100" s="204"/>
      <c r="POG100" s="204"/>
      <c r="POH100" s="204"/>
      <c r="POI100" s="204"/>
      <c r="POJ100" s="204"/>
      <c r="POK100" s="204"/>
      <c r="POL100" s="204"/>
      <c r="POM100" s="204"/>
      <c r="PON100" s="204"/>
      <c r="POO100" s="204"/>
      <c r="POP100" s="204"/>
      <c r="POQ100" s="204"/>
      <c r="POR100" s="204"/>
      <c r="POS100" s="204"/>
      <c r="POT100" s="204"/>
      <c r="POU100" s="204"/>
      <c r="POV100" s="204"/>
      <c r="POW100" s="204"/>
      <c r="POX100" s="204"/>
      <c r="POY100" s="204"/>
      <c r="POZ100" s="204"/>
      <c r="PPA100" s="204"/>
      <c r="PPB100" s="204"/>
      <c r="PPC100" s="204"/>
      <c r="PPD100" s="204"/>
      <c r="PPE100" s="204"/>
      <c r="PPF100" s="204"/>
      <c r="PPG100" s="204"/>
      <c r="PPH100" s="204"/>
      <c r="PPI100" s="204"/>
      <c r="PPJ100" s="204"/>
      <c r="PPK100" s="204"/>
      <c r="PPL100" s="204"/>
      <c r="PPM100" s="204"/>
      <c r="PPN100" s="204"/>
      <c r="PPO100" s="204"/>
      <c r="PPP100" s="204"/>
      <c r="PPQ100" s="204"/>
      <c r="PPR100" s="204"/>
      <c r="PPS100" s="204"/>
      <c r="PPT100" s="204"/>
      <c r="PPU100" s="204"/>
      <c r="PPV100" s="204"/>
      <c r="PPW100" s="204"/>
      <c r="PPX100" s="204"/>
      <c r="PPY100" s="204"/>
      <c r="PPZ100" s="204"/>
      <c r="PQA100" s="204"/>
      <c r="PQB100" s="204"/>
      <c r="PQC100" s="204"/>
      <c r="PQD100" s="204"/>
      <c r="PQE100" s="204"/>
      <c r="PQF100" s="204"/>
      <c r="PQG100" s="204"/>
      <c r="PQH100" s="204"/>
      <c r="PQI100" s="204"/>
      <c r="PQJ100" s="204"/>
      <c r="PQK100" s="204"/>
      <c r="PQL100" s="204"/>
      <c r="PQM100" s="204"/>
      <c r="PQN100" s="204"/>
      <c r="PQO100" s="204"/>
      <c r="PQP100" s="204"/>
      <c r="PQQ100" s="204"/>
      <c r="PQR100" s="204"/>
      <c r="PQS100" s="204"/>
      <c r="PQT100" s="204"/>
      <c r="PQU100" s="204"/>
      <c r="PQV100" s="204"/>
      <c r="PQW100" s="204"/>
      <c r="PQX100" s="204"/>
      <c r="PQY100" s="204"/>
      <c r="PQZ100" s="204"/>
      <c r="PRA100" s="204"/>
      <c r="PRB100" s="204"/>
      <c r="PRC100" s="204"/>
      <c r="PRD100" s="204"/>
      <c r="PRE100" s="204"/>
      <c r="PRF100" s="204"/>
      <c r="PRG100" s="204"/>
      <c r="PRH100" s="204"/>
      <c r="PRI100" s="204"/>
      <c r="PRJ100" s="204"/>
      <c r="PRK100" s="204"/>
      <c r="PRL100" s="204"/>
      <c r="PRM100" s="204"/>
      <c r="PRN100" s="204"/>
      <c r="PRO100" s="204"/>
      <c r="PRP100" s="204"/>
      <c r="PRQ100" s="204"/>
      <c r="PRR100" s="204"/>
      <c r="PRS100" s="204"/>
      <c r="PRT100" s="204"/>
      <c r="PRU100" s="204"/>
      <c r="PRV100" s="204"/>
      <c r="PRW100" s="204"/>
      <c r="PRX100" s="204"/>
      <c r="PRY100" s="204"/>
      <c r="PRZ100" s="204"/>
      <c r="PSA100" s="204"/>
      <c r="PSB100" s="204"/>
      <c r="PSC100" s="204"/>
      <c r="PSD100" s="204"/>
      <c r="PSE100" s="204"/>
      <c r="PSF100" s="204"/>
      <c r="PSG100" s="204"/>
      <c r="PSH100" s="204"/>
      <c r="PSI100" s="204"/>
      <c r="PSJ100" s="204"/>
      <c r="PSK100" s="204"/>
      <c r="PSL100" s="204"/>
      <c r="PSM100" s="204"/>
      <c r="PSN100" s="204"/>
      <c r="PSO100" s="204"/>
      <c r="PSP100" s="204"/>
      <c r="PSQ100" s="204"/>
      <c r="PSR100" s="204"/>
      <c r="PSS100" s="204"/>
      <c r="PST100" s="204"/>
      <c r="PSU100" s="204"/>
      <c r="PSV100" s="204"/>
      <c r="PSW100" s="204"/>
      <c r="PSX100" s="204"/>
      <c r="PSY100" s="204"/>
      <c r="PSZ100" s="204"/>
      <c r="PTA100" s="204"/>
      <c r="PTB100" s="204"/>
      <c r="PTC100" s="204"/>
      <c r="PTD100" s="204"/>
      <c r="PTE100" s="204"/>
      <c r="PTF100" s="204"/>
      <c r="PTG100" s="204"/>
      <c r="PTH100" s="204"/>
      <c r="PTI100" s="204"/>
      <c r="PTJ100" s="204"/>
      <c r="PTK100" s="204"/>
      <c r="PTL100" s="204"/>
      <c r="PTM100" s="204"/>
      <c r="PTN100" s="204"/>
      <c r="PTO100" s="204"/>
      <c r="PTP100" s="204"/>
      <c r="PTQ100" s="204"/>
      <c r="PTR100" s="204"/>
      <c r="PTS100" s="204"/>
      <c r="PTT100" s="204"/>
      <c r="PTU100" s="204"/>
      <c r="PTV100" s="204"/>
      <c r="PTW100" s="204"/>
      <c r="PTX100" s="204"/>
      <c r="PTY100" s="204"/>
      <c r="PTZ100" s="204"/>
      <c r="PUA100" s="204"/>
      <c r="PUB100" s="204"/>
      <c r="PUC100" s="204"/>
      <c r="PUD100" s="204"/>
      <c r="PUE100" s="204"/>
      <c r="PUF100" s="204"/>
      <c r="PUG100" s="204"/>
      <c r="PUH100" s="204"/>
      <c r="PUI100" s="204"/>
      <c r="PUJ100" s="204"/>
      <c r="PUK100" s="204"/>
      <c r="PUL100" s="204"/>
      <c r="PUM100" s="204"/>
      <c r="PUN100" s="204"/>
      <c r="PUO100" s="204"/>
      <c r="PUP100" s="204"/>
      <c r="PUQ100" s="204"/>
      <c r="PUR100" s="204"/>
      <c r="PUS100" s="204"/>
      <c r="PUT100" s="204"/>
      <c r="PUU100" s="204"/>
      <c r="PUV100" s="204"/>
      <c r="PUW100" s="204"/>
      <c r="PUX100" s="204"/>
      <c r="PUY100" s="204"/>
      <c r="PUZ100" s="204"/>
      <c r="PVA100" s="204"/>
      <c r="PVB100" s="204"/>
      <c r="PVC100" s="204"/>
      <c r="PVD100" s="204"/>
      <c r="PVE100" s="204"/>
      <c r="PVF100" s="204"/>
      <c r="PVG100" s="204"/>
      <c r="PVH100" s="204"/>
      <c r="PVI100" s="204"/>
      <c r="PVJ100" s="204"/>
      <c r="PVK100" s="204"/>
      <c r="PVL100" s="204"/>
      <c r="PVM100" s="204"/>
      <c r="PVN100" s="204"/>
      <c r="PVO100" s="204"/>
      <c r="PVP100" s="204"/>
      <c r="PVQ100" s="204"/>
      <c r="PVR100" s="204"/>
      <c r="PVS100" s="204"/>
      <c r="PVT100" s="204"/>
      <c r="PVU100" s="204"/>
      <c r="PVV100" s="204"/>
      <c r="PVW100" s="204"/>
      <c r="PVX100" s="204"/>
      <c r="PVY100" s="204"/>
      <c r="PVZ100" s="204"/>
      <c r="PWA100" s="204"/>
      <c r="PWB100" s="204"/>
      <c r="PWC100" s="204"/>
      <c r="PWD100" s="204"/>
      <c r="PWE100" s="204"/>
      <c r="PWF100" s="204"/>
      <c r="PWG100" s="204"/>
      <c r="PWH100" s="204"/>
      <c r="PWI100" s="204"/>
      <c r="PWJ100" s="204"/>
      <c r="PWK100" s="204"/>
      <c r="PWL100" s="204"/>
      <c r="PWM100" s="204"/>
      <c r="PWN100" s="204"/>
      <c r="PWO100" s="204"/>
      <c r="PWP100" s="204"/>
      <c r="PWQ100" s="204"/>
      <c r="PWR100" s="204"/>
      <c r="PWS100" s="204"/>
      <c r="PWT100" s="204"/>
      <c r="PWU100" s="204"/>
      <c r="PWV100" s="204"/>
      <c r="PWW100" s="204"/>
      <c r="PWX100" s="204"/>
      <c r="PWY100" s="204"/>
      <c r="PWZ100" s="204"/>
      <c r="PXA100" s="204"/>
      <c r="PXB100" s="204"/>
      <c r="PXC100" s="204"/>
      <c r="PXD100" s="204"/>
      <c r="PXE100" s="204"/>
      <c r="PXF100" s="204"/>
      <c r="PXG100" s="204"/>
      <c r="PXH100" s="204"/>
      <c r="PXI100" s="204"/>
      <c r="PXJ100" s="204"/>
      <c r="PXK100" s="204"/>
      <c r="PXL100" s="204"/>
      <c r="PXM100" s="204"/>
      <c r="PXN100" s="204"/>
      <c r="PXO100" s="204"/>
      <c r="PXP100" s="204"/>
      <c r="PXQ100" s="204"/>
      <c r="PXR100" s="204"/>
      <c r="PXS100" s="204"/>
      <c r="PXT100" s="204"/>
      <c r="PXU100" s="204"/>
      <c r="PXV100" s="204"/>
      <c r="PXW100" s="204"/>
      <c r="PXX100" s="204"/>
      <c r="PXY100" s="204"/>
      <c r="PXZ100" s="204"/>
      <c r="PYA100" s="204"/>
      <c r="PYB100" s="204"/>
      <c r="PYC100" s="204"/>
      <c r="PYD100" s="204"/>
      <c r="PYE100" s="204"/>
      <c r="PYF100" s="204"/>
      <c r="PYG100" s="204"/>
      <c r="PYH100" s="204"/>
      <c r="PYI100" s="204"/>
      <c r="PYJ100" s="204"/>
      <c r="PYK100" s="204"/>
      <c r="PYL100" s="204"/>
      <c r="PYM100" s="204"/>
      <c r="PYN100" s="204"/>
      <c r="PYO100" s="204"/>
      <c r="PYP100" s="204"/>
      <c r="PYQ100" s="204"/>
      <c r="PYR100" s="204"/>
      <c r="PYS100" s="204"/>
      <c r="PYT100" s="204"/>
      <c r="PYU100" s="204"/>
      <c r="PYV100" s="204"/>
      <c r="PYW100" s="204"/>
      <c r="PYX100" s="204"/>
      <c r="PYY100" s="204"/>
      <c r="PYZ100" s="204"/>
      <c r="PZA100" s="204"/>
      <c r="PZB100" s="204"/>
      <c r="PZC100" s="204"/>
      <c r="PZD100" s="204"/>
      <c r="PZE100" s="204"/>
      <c r="PZF100" s="204"/>
      <c r="PZG100" s="204"/>
      <c r="PZH100" s="204"/>
      <c r="PZI100" s="204"/>
      <c r="PZJ100" s="204"/>
      <c r="PZK100" s="204"/>
      <c r="PZL100" s="204"/>
      <c r="PZM100" s="204"/>
      <c r="PZN100" s="204"/>
      <c r="PZO100" s="204"/>
      <c r="PZP100" s="204"/>
      <c r="PZQ100" s="204"/>
      <c r="PZR100" s="204"/>
      <c r="PZS100" s="204"/>
      <c r="PZT100" s="204"/>
      <c r="PZU100" s="204"/>
      <c r="PZV100" s="204"/>
      <c r="PZW100" s="204"/>
      <c r="PZX100" s="204"/>
      <c r="PZY100" s="204"/>
      <c r="PZZ100" s="204"/>
      <c r="QAA100" s="204"/>
      <c r="QAB100" s="204"/>
      <c r="QAC100" s="204"/>
      <c r="QAD100" s="204"/>
      <c r="QAE100" s="204"/>
      <c r="QAF100" s="204"/>
      <c r="QAG100" s="204"/>
      <c r="QAH100" s="204"/>
      <c r="QAI100" s="204"/>
      <c r="QAJ100" s="204"/>
      <c r="QAK100" s="204"/>
      <c r="QAL100" s="204"/>
      <c r="QAM100" s="204"/>
      <c r="QAN100" s="204"/>
      <c r="QAO100" s="204"/>
      <c r="QAP100" s="204"/>
      <c r="QAQ100" s="204"/>
      <c r="QAR100" s="204"/>
      <c r="QAS100" s="204"/>
      <c r="QAT100" s="204"/>
      <c r="QAU100" s="204"/>
      <c r="QAV100" s="204"/>
      <c r="QAW100" s="204"/>
      <c r="QAX100" s="204"/>
      <c r="QAY100" s="204"/>
      <c r="QAZ100" s="204"/>
      <c r="QBA100" s="204"/>
      <c r="QBB100" s="204"/>
      <c r="QBC100" s="204"/>
      <c r="QBD100" s="204"/>
      <c r="QBE100" s="204"/>
      <c r="QBF100" s="204"/>
      <c r="QBG100" s="204"/>
      <c r="QBH100" s="204"/>
      <c r="QBI100" s="204"/>
      <c r="QBJ100" s="204"/>
      <c r="QBK100" s="204"/>
      <c r="QBL100" s="204"/>
      <c r="QBM100" s="204"/>
      <c r="QBN100" s="204"/>
      <c r="QBO100" s="204"/>
      <c r="QBP100" s="204"/>
      <c r="QBQ100" s="204"/>
      <c r="QBR100" s="204"/>
      <c r="QBS100" s="204"/>
      <c r="QBT100" s="204"/>
      <c r="QBU100" s="204"/>
      <c r="QBV100" s="204"/>
      <c r="QBW100" s="204"/>
      <c r="QBX100" s="204"/>
      <c r="QBY100" s="204"/>
      <c r="QBZ100" s="204"/>
      <c r="QCA100" s="204"/>
      <c r="QCB100" s="204"/>
      <c r="QCC100" s="204"/>
      <c r="QCD100" s="204"/>
      <c r="QCE100" s="204"/>
      <c r="QCF100" s="204"/>
      <c r="QCG100" s="204"/>
      <c r="QCH100" s="204"/>
      <c r="QCI100" s="204"/>
      <c r="QCJ100" s="204"/>
      <c r="QCK100" s="204"/>
      <c r="QCL100" s="204"/>
      <c r="QCM100" s="204"/>
      <c r="QCN100" s="204"/>
      <c r="QCO100" s="204"/>
      <c r="QCP100" s="204"/>
      <c r="QCQ100" s="204"/>
      <c r="QCR100" s="204"/>
      <c r="QCS100" s="204"/>
      <c r="QCT100" s="204"/>
      <c r="QCU100" s="204"/>
      <c r="QCV100" s="204"/>
      <c r="QCW100" s="204"/>
      <c r="QCX100" s="204"/>
      <c r="QCY100" s="204"/>
      <c r="QCZ100" s="204"/>
      <c r="QDA100" s="204"/>
      <c r="QDB100" s="204"/>
      <c r="QDC100" s="204"/>
      <c r="QDD100" s="204"/>
      <c r="QDE100" s="204"/>
      <c r="QDF100" s="204"/>
      <c r="QDG100" s="204"/>
      <c r="QDH100" s="204"/>
      <c r="QDI100" s="204"/>
      <c r="QDJ100" s="204"/>
      <c r="QDK100" s="204"/>
      <c r="QDL100" s="204"/>
      <c r="QDM100" s="204"/>
      <c r="QDN100" s="204"/>
      <c r="QDO100" s="204"/>
      <c r="QDP100" s="204"/>
      <c r="QDQ100" s="204"/>
      <c r="QDR100" s="204"/>
      <c r="QDS100" s="204"/>
      <c r="QDT100" s="204"/>
      <c r="QDU100" s="204"/>
      <c r="QDV100" s="204"/>
      <c r="QDW100" s="204"/>
      <c r="QDX100" s="204"/>
      <c r="QDY100" s="204"/>
      <c r="QDZ100" s="204"/>
      <c r="QEA100" s="204"/>
      <c r="QEB100" s="204"/>
      <c r="QEC100" s="204"/>
      <c r="QED100" s="204"/>
      <c r="QEE100" s="204"/>
      <c r="QEF100" s="204"/>
      <c r="QEG100" s="204"/>
      <c r="QEH100" s="204"/>
      <c r="QEI100" s="204"/>
      <c r="QEJ100" s="204"/>
      <c r="QEK100" s="204"/>
      <c r="QEL100" s="204"/>
      <c r="QEM100" s="204"/>
      <c r="QEN100" s="204"/>
      <c r="QEO100" s="204"/>
      <c r="QEP100" s="204"/>
      <c r="QEQ100" s="204"/>
      <c r="QER100" s="204"/>
      <c r="QES100" s="204"/>
      <c r="QET100" s="204"/>
      <c r="QEU100" s="204"/>
      <c r="QEV100" s="204"/>
      <c r="QEW100" s="204"/>
      <c r="QEX100" s="204"/>
      <c r="QEY100" s="204"/>
      <c r="QEZ100" s="204"/>
      <c r="QFA100" s="204"/>
      <c r="QFB100" s="204"/>
      <c r="QFC100" s="204"/>
      <c r="QFD100" s="204"/>
      <c r="QFE100" s="204"/>
      <c r="QFF100" s="204"/>
      <c r="QFG100" s="204"/>
      <c r="QFH100" s="204"/>
      <c r="QFI100" s="204"/>
      <c r="QFJ100" s="204"/>
      <c r="QFK100" s="204"/>
      <c r="QFL100" s="204"/>
      <c r="QFM100" s="204"/>
      <c r="QFN100" s="204"/>
      <c r="QFO100" s="204"/>
      <c r="QFP100" s="204"/>
      <c r="QFQ100" s="204"/>
      <c r="QFR100" s="204"/>
      <c r="QFS100" s="204"/>
      <c r="QFT100" s="204"/>
      <c r="QFU100" s="204"/>
      <c r="QFV100" s="204"/>
      <c r="QFW100" s="204"/>
      <c r="QFX100" s="204"/>
      <c r="QFY100" s="204"/>
      <c r="QFZ100" s="204"/>
      <c r="QGA100" s="204"/>
      <c r="QGB100" s="204"/>
      <c r="QGC100" s="204"/>
      <c r="QGD100" s="204"/>
      <c r="QGE100" s="204"/>
      <c r="QGF100" s="204"/>
      <c r="QGG100" s="204"/>
      <c r="QGH100" s="204"/>
      <c r="QGI100" s="204"/>
      <c r="QGJ100" s="204"/>
      <c r="QGK100" s="204"/>
      <c r="QGL100" s="204"/>
      <c r="QGM100" s="204"/>
      <c r="QGN100" s="204"/>
      <c r="QGO100" s="204"/>
      <c r="QGP100" s="204"/>
      <c r="QGQ100" s="204"/>
      <c r="QGR100" s="204"/>
      <c r="QGS100" s="204"/>
      <c r="QGT100" s="204"/>
      <c r="QGU100" s="204"/>
      <c r="QGV100" s="204"/>
      <c r="QGW100" s="204"/>
      <c r="QGX100" s="204"/>
      <c r="QGY100" s="204"/>
      <c r="QGZ100" s="204"/>
      <c r="QHA100" s="204"/>
      <c r="QHB100" s="204"/>
      <c r="QHC100" s="204"/>
      <c r="QHD100" s="204"/>
      <c r="QHE100" s="204"/>
      <c r="QHF100" s="204"/>
      <c r="QHG100" s="204"/>
      <c r="QHH100" s="204"/>
      <c r="QHI100" s="204"/>
      <c r="QHJ100" s="204"/>
      <c r="QHK100" s="204"/>
      <c r="QHL100" s="204"/>
      <c r="QHM100" s="204"/>
      <c r="QHN100" s="204"/>
      <c r="QHO100" s="204"/>
      <c r="QHP100" s="204"/>
      <c r="QHQ100" s="204"/>
      <c r="QHR100" s="204"/>
      <c r="QHS100" s="204"/>
      <c r="QHT100" s="204"/>
      <c r="QHU100" s="204"/>
      <c r="QHV100" s="204"/>
      <c r="QHW100" s="204"/>
      <c r="QHX100" s="204"/>
      <c r="QHY100" s="204"/>
      <c r="QHZ100" s="204"/>
      <c r="QIA100" s="204"/>
      <c r="QIB100" s="204"/>
      <c r="QIC100" s="204"/>
      <c r="QID100" s="204"/>
      <c r="QIE100" s="204"/>
      <c r="QIF100" s="204"/>
      <c r="QIG100" s="204"/>
      <c r="QIH100" s="204"/>
      <c r="QII100" s="204"/>
      <c r="QIJ100" s="204"/>
      <c r="QIK100" s="204"/>
      <c r="QIL100" s="204"/>
      <c r="QIM100" s="204"/>
      <c r="QIN100" s="204"/>
      <c r="QIO100" s="204"/>
      <c r="QIP100" s="204"/>
      <c r="QIQ100" s="204"/>
      <c r="QIR100" s="204"/>
      <c r="QIS100" s="204"/>
      <c r="QIT100" s="204"/>
      <c r="QIU100" s="204"/>
      <c r="QIV100" s="204"/>
      <c r="QIW100" s="204"/>
      <c r="QIX100" s="204"/>
      <c r="QIY100" s="204"/>
      <c r="QIZ100" s="204"/>
      <c r="QJA100" s="204"/>
      <c r="QJB100" s="204"/>
      <c r="QJC100" s="204"/>
      <c r="QJD100" s="204"/>
      <c r="QJE100" s="204"/>
      <c r="QJF100" s="204"/>
      <c r="QJG100" s="204"/>
      <c r="QJH100" s="204"/>
      <c r="QJI100" s="204"/>
      <c r="QJJ100" s="204"/>
      <c r="QJK100" s="204"/>
      <c r="QJL100" s="204"/>
      <c r="QJM100" s="204"/>
      <c r="QJN100" s="204"/>
      <c r="QJO100" s="204"/>
      <c r="QJP100" s="204"/>
      <c r="QJQ100" s="204"/>
      <c r="QJR100" s="204"/>
      <c r="QJS100" s="204"/>
      <c r="QJT100" s="204"/>
      <c r="QJU100" s="204"/>
      <c r="QJV100" s="204"/>
      <c r="QJW100" s="204"/>
      <c r="QJX100" s="204"/>
      <c r="QJY100" s="204"/>
      <c r="QJZ100" s="204"/>
      <c r="QKA100" s="204"/>
      <c r="QKB100" s="204"/>
      <c r="QKC100" s="204"/>
      <c r="QKD100" s="204"/>
      <c r="QKE100" s="204"/>
      <c r="QKF100" s="204"/>
      <c r="QKG100" s="204"/>
      <c r="QKH100" s="204"/>
      <c r="QKI100" s="204"/>
      <c r="QKJ100" s="204"/>
      <c r="QKK100" s="204"/>
      <c r="QKL100" s="204"/>
      <c r="QKM100" s="204"/>
      <c r="QKN100" s="204"/>
      <c r="QKO100" s="204"/>
      <c r="QKP100" s="204"/>
      <c r="QKQ100" s="204"/>
      <c r="QKR100" s="204"/>
      <c r="QKS100" s="204"/>
      <c r="QKT100" s="204"/>
      <c r="QKU100" s="204"/>
      <c r="QKV100" s="204"/>
      <c r="QKW100" s="204"/>
      <c r="QKX100" s="204"/>
      <c r="QKY100" s="204"/>
      <c r="QKZ100" s="204"/>
      <c r="QLA100" s="204"/>
      <c r="QLB100" s="204"/>
      <c r="QLC100" s="204"/>
      <c r="QLD100" s="204"/>
      <c r="QLE100" s="204"/>
      <c r="QLF100" s="204"/>
      <c r="QLG100" s="204"/>
      <c r="QLH100" s="204"/>
      <c r="QLI100" s="204"/>
      <c r="QLJ100" s="204"/>
      <c r="QLK100" s="204"/>
      <c r="QLL100" s="204"/>
      <c r="QLM100" s="204"/>
      <c r="QLN100" s="204"/>
      <c r="QLO100" s="204"/>
      <c r="QLP100" s="204"/>
      <c r="QLQ100" s="204"/>
      <c r="QLR100" s="204"/>
      <c r="QLS100" s="204"/>
      <c r="QLT100" s="204"/>
      <c r="QLU100" s="204"/>
      <c r="QLV100" s="204"/>
      <c r="QLW100" s="204"/>
      <c r="QLX100" s="204"/>
      <c r="QLY100" s="204"/>
      <c r="QLZ100" s="204"/>
      <c r="QMA100" s="204"/>
      <c r="QMB100" s="204"/>
      <c r="QMC100" s="204"/>
      <c r="QMD100" s="204"/>
      <c r="QME100" s="204"/>
      <c r="QMF100" s="204"/>
      <c r="QMG100" s="204"/>
      <c r="QMH100" s="204"/>
      <c r="QMI100" s="204"/>
      <c r="QMJ100" s="204"/>
      <c r="QMK100" s="204"/>
      <c r="QML100" s="204"/>
      <c r="QMM100" s="204"/>
      <c r="QMN100" s="204"/>
      <c r="QMO100" s="204"/>
      <c r="QMP100" s="204"/>
      <c r="QMQ100" s="204"/>
      <c r="QMR100" s="204"/>
      <c r="QMS100" s="204"/>
      <c r="QMT100" s="204"/>
      <c r="QMU100" s="204"/>
      <c r="QMV100" s="204"/>
      <c r="QMW100" s="204"/>
      <c r="QMX100" s="204"/>
      <c r="QMY100" s="204"/>
      <c r="QMZ100" s="204"/>
      <c r="QNA100" s="204"/>
      <c r="QNB100" s="204"/>
      <c r="QNC100" s="204"/>
      <c r="QND100" s="204"/>
      <c r="QNE100" s="204"/>
      <c r="QNF100" s="204"/>
      <c r="QNG100" s="204"/>
      <c r="QNH100" s="204"/>
      <c r="QNI100" s="204"/>
      <c r="QNJ100" s="204"/>
      <c r="QNK100" s="204"/>
      <c r="QNL100" s="204"/>
      <c r="QNM100" s="204"/>
      <c r="QNN100" s="204"/>
      <c r="QNO100" s="204"/>
      <c r="QNP100" s="204"/>
      <c r="QNQ100" s="204"/>
      <c r="QNR100" s="204"/>
      <c r="QNS100" s="204"/>
      <c r="QNT100" s="204"/>
      <c r="QNU100" s="204"/>
      <c r="QNV100" s="204"/>
      <c r="QNW100" s="204"/>
      <c r="QNX100" s="204"/>
      <c r="QNY100" s="204"/>
      <c r="QNZ100" s="204"/>
      <c r="QOA100" s="204"/>
      <c r="QOB100" s="204"/>
      <c r="QOC100" s="204"/>
      <c r="QOD100" s="204"/>
      <c r="QOE100" s="204"/>
      <c r="QOF100" s="204"/>
      <c r="QOG100" s="204"/>
      <c r="QOH100" s="204"/>
      <c r="QOI100" s="204"/>
      <c r="QOJ100" s="204"/>
      <c r="QOK100" s="204"/>
      <c r="QOL100" s="204"/>
      <c r="QOM100" s="204"/>
      <c r="QON100" s="204"/>
      <c r="QOO100" s="204"/>
      <c r="QOP100" s="204"/>
      <c r="QOQ100" s="204"/>
      <c r="QOR100" s="204"/>
      <c r="QOS100" s="204"/>
      <c r="QOT100" s="204"/>
      <c r="QOU100" s="204"/>
      <c r="QOV100" s="204"/>
      <c r="QOW100" s="204"/>
      <c r="QOX100" s="204"/>
      <c r="QOY100" s="204"/>
      <c r="QOZ100" s="204"/>
      <c r="QPA100" s="204"/>
      <c r="QPB100" s="204"/>
      <c r="QPC100" s="204"/>
      <c r="QPD100" s="204"/>
      <c r="QPE100" s="204"/>
      <c r="QPF100" s="204"/>
      <c r="QPG100" s="204"/>
      <c r="QPH100" s="204"/>
      <c r="QPI100" s="204"/>
      <c r="QPJ100" s="204"/>
      <c r="QPK100" s="204"/>
      <c r="QPL100" s="204"/>
      <c r="QPM100" s="204"/>
      <c r="QPN100" s="204"/>
      <c r="QPO100" s="204"/>
      <c r="QPP100" s="204"/>
      <c r="QPQ100" s="204"/>
      <c r="QPR100" s="204"/>
      <c r="QPS100" s="204"/>
      <c r="QPT100" s="204"/>
      <c r="QPU100" s="204"/>
      <c r="QPV100" s="204"/>
      <c r="QPW100" s="204"/>
      <c r="QPX100" s="204"/>
      <c r="QPY100" s="204"/>
      <c r="QPZ100" s="204"/>
      <c r="QQA100" s="204"/>
      <c r="QQB100" s="204"/>
      <c r="QQC100" s="204"/>
      <c r="QQD100" s="204"/>
      <c r="QQE100" s="204"/>
      <c r="QQF100" s="204"/>
      <c r="QQG100" s="204"/>
      <c r="QQH100" s="204"/>
      <c r="QQI100" s="204"/>
      <c r="QQJ100" s="204"/>
      <c r="QQK100" s="204"/>
      <c r="QQL100" s="204"/>
      <c r="QQM100" s="204"/>
      <c r="QQN100" s="204"/>
      <c r="QQO100" s="204"/>
      <c r="QQP100" s="204"/>
      <c r="QQQ100" s="204"/>
      <c r="QQR100" s="204"/>
      <c r="QQS100" s="204"/>
      <c r="QQT100" s="204"/>
      <c r="QQU100" s="204"/>
      <c r="QQV100" s="204"/>
      <c r="QQW100" s="204"/>
      <c r="QQX100" s="204"/>
      <c r="QQY100" s="204"/>
      <c r="QQZ100" s="204"/>
      <c r="QRA100" s="204"/>
      <c r="QRB100" s="204"/>
      <c r="QRC100" s="204"/>
      <c r="QRD100" s="204"/>
      <c r="QRE100" s="204"/>
      <c r="QRF100" s="204"/>
      <c r="QRG100" s="204"/>
      <c r="QRH100" s="204"/>
      <c r="QRI100" s="204"/>
      <c r="QRJ100" s="204"/>
      <c r="QRK100" s="204"/>
      <c r="QRL100" s="204"/>
      <c r="QRM100" s="204"/>
      <c r="QRN100" s="204"/>
      <c r="QRO100" s="204"/>
      <c r="QRP100" s="204"/>
      <c r="QRQ100" s="204"/>
      <c r="QRR100" s="204"/>
      <c r="QRS100" s="204"/>
      <c r="QRT100" s="204"/>
      <c r="QRU100" s="204"/>
      <c r="QRV100" s="204"/>
      <c r="QRW100" s="204"/>
      <c r="QRX100" s="204"/>
      <c r="QRY100" s="204"/>
      <c r="QRZ100" s="204"/>
      <c r="QSA100" s="204"/>
      <c r="QSB100" s="204"/>
      <c r="QSC100" s="204"/>
      <c r="QSD100" s="204"/>
      <c r="QSE100" s="204"/>
      <c r="QSF100" s="204"/>
      <c r="QSG100" s="204"/>
      <c r="QSH100" s="204"/>
      <c r="QSI100" s="204"/>
      <c r="QSJ100" s="204"/>
      <c r="QSK100" s="204"/>
      <c r="QSL100" s="204"/>
      <c r="QSM100" s="204"/>
      <c r="QSN100" s="204"/>
      <c r="QSO100" s="204"/>
      <c r="QSP100" s="204"/>
      <c r="QSQ100" s="204"/>
      <c r="QSR100" s="204"/>
      <c r="QSS100" s="204"/>
      <c r="QST100" s="204"/>
      <c r="QSU100" s="204"/>
      <c r="QSV100" s="204"/>
      <c r="QSW100" s="204"/>
      <c r="QSX100" s="204"/>
      <c r="QSY100" s="204"/>
      <c r="QSZ100" s="204"/>
      <c r="QTA100" s="204"/>
      <c r="QTB100" s="204"/>
      <c r="QTC100" s="204"/>
      <c r="QTD100" s="204"/>
      <c r="QTE100" s="204"/>
      <c r="QTF100" s="204"/>
      <c r="QTG100" s="204"/>
      <c r="QTH100" s="204"/>
      <c r="QTI100" s="204"/>
      <c r="QTJ100" s="204"/>
      <c r="QTK100" s="204"/>
      <c r="QTL100" s="204"/>
      <c r="QTM100" s="204"/>
      <c r="QTN100" s="204"/>
      <c r="QTO100" s="204"/>
      <c r="QTP100" s="204"/>
      <c r="QTQ100" s="204"/>
      <c r="QTR100" s="204"/>
      <c r="QTS100" s="204"/>
      <c r="QTT100" s="204"/>
      <c r="QTU100" s="204"/>
      <c r="QTV100" s="204"/>
      <c r="QTW100" s="204"/>
      <c r="QTX100" s="204"/>
      <c r="QTY100" s="204"/>
      <c r="QTZ100" s="204"/>
      <c r="QUA100" s="204"/>
      <c r="QUB100" s="204"/>
      <c r="QUC100" s="204"/>
      <c r="QUD100" s="204"/>
      <c r="QUE100" s="204"/>
      <c r="QUF100" s="204"/>
      <c r="QUG100" s="204"/>
      <c r="QUH100" s="204"/>
      <c r="QUI100" s="204"/>
      <c r="QUJ100" s="204"/>
      <c r="QUK100" s="204"/>
      <c r="QUL100" s="204"/>
      <c r="QUM100" s="204"/>
      <c r="QUN100" s="204"/>
      <c r="QUO100" s="204"/>
      <c r="QUP100" s="204"/>
      <c r="QUQ100" s="204"/>
      <c r="QUR100" s="204"/>
      <c r="QUS100" s="204"/>
      <c r="QUT100" s="204"/>
      <c r="QUU100" s="204"/>
      <c r="QUV100" s="204"/>
      <c r="QUW100" s="204"/>
      <c r="QUX100" s="204"/>
      <c r="QUY100" s="204"/>
      <c r="QUZ100" s="204"/>
      <c r="QVA100" s="204"/>
      <c r="QVB100" s="204"/>
      <c r="QVC100" s="204"/>
      <c r="QVD100" s="204"/>
      <c r="QVE100" s="204"/>
      <c r="QVF100" s="204"/>
      <c r="QVG100" s="204"/>
      <c r="QVH100" s="204"/>
      <c r="QVI100" s="204"/>
      <c r="QVJ100" s="204"/>
      <c r="QVK100" s="204"/>
      <c r="QVL100" s="204"/>
      <c r="QVM100" s="204"/>
      <c r="QVN100" s="204"/>
      <c r="QVO100" s="204"/>
      <c r="QVP100" s="204"/>
      <c r="QVQ100" s="204"/>
      <c r="QVR100" s="204"/>
      <c r="QVS100" s="204"/>
      <c r="QVT100" s="204"/>
      <c r="QVU100" s="204"/>
      <c r="QVV100" s="204"/>
      <c r="QVW100" s="204"/>
      <c r="QVX100" s="204"/>
      <c r="QVY100" s="204"/>
      <c r="QVZ100" s="204"/>
      <c r="QWA100" s="204"/>
      <c r="QWB100" s="204"/>
      <c r="QWC100" s="204"/>
      <c r="QWD100" s="204"/>
      <c r="QWE100" s="204"/>
      <c r="QWF100" s="204"/>
      <c r="QWG100" s="204"/>
      <c r="QWH100" s="204"/>
      <c r="QWI100" s="204"/>
      <c r="QWJ100" s="204"/>
      <c r="QWK100" s="204"/>
      <c r="QWL100" s="204"/>
      <c r="QWM100" s="204"/>
      <c r="QWN100" s="204"/>
      <c r="QWO100" s="204"/>
      <c r="QWP100" s="204"/>
      <c r="QWQ100" s="204"/>
      <c r="QWR100" s="204"/>
      <c r="QWS100" s="204"/>
      <c r="QWT100" s="204"/>
      <c r="QWU100" s="204"/>
      <c r="QWV100" s="204"/>
      <c r="QWW100" s="204"/>
      <c r="QWX100" s="204"/>
      <c r="QWY100" s="204"/>
      <c r="QWZ100" s="204"/>
      <c r="QXA100" s="204"/>
      <c r="QXB100" s="204"/>
      <c r="QXC100" s="204"/>
      <c r="QXD100" s="204"/>
      <c r="QXE100" s="204"/>
      <c r="QXF100" s="204"/>
      <c r="QXG100" s="204"/>
      <c r="QXH100" s="204"/>
      <c r="QXI100" s="204"/>
      <c r="QXJ100" s="204"/>
      <c r="QXK100" s="204"/>
      <c r="QXL100" s="204"/>
      <c r="QXM100" s="204"/>
      <c r="QXN100" s="204"/>
      <c r="QXO100" s="204"/>
      <c r="QXP100" s="204"/>
      <c r="QXQ100" s="204"/>
      <c r="QXR100" s="204"/>
      <c r="QXS100" s="204"/>
      <c r="QXT100" s="204"/>
      <c r="QXU100" s="204"/>
      <c r="QXV100" s="204"/>
      <c r="QXW100" s="204"/>
      <c r="QXX100" s="204"/>
      <c r="QXY100" s="204"/>
      <c r="QXZ100" s="204"/>
      <c r="QYA100" s="204"/>
      <c r="QYB100" s="204"/>
      <c r="QYC100" s="204"/>
      <c r="QYD100" s="204"/>
      <c r="QYE100" s="204"/>
      <c r="QYF100" s="204"/>
      <c r="QYG100" s="204"/>
      <c r="QYH100" s="204"/>
      <c r="QYI100" s="204"/>
      <c r="QYJ100" s="204"/>
      <c r="QYK100" s="204"/>
      <c r="QYL100" s="204"/>
      <c r="QYM100" s="204"/>
      <c r="QYN100" s="204"/>
      <c r="QYO100" s="204"/>
      <c r="QYP100" s="204"/>
      <c r="QYQ100" s="204"/>
      <c r="QYR100" s="204"/>
      <c r="QYS100" s="204"/>
      <c r="QYT100" s="204"/>
      <c r="QYU100" s="204"/>
      <c r="QYV100" s="204"/>
      <c r="QYW100" s="204"/>
      <c r="QYX100" s="204"/>
      <c r="QYY100" s="204"/>
      <c r="QYZ100" s="204"/>
      <c r="QZA100" s="204"/>
      <c r="QZB100" s="204"/>
      <c r="QZC100" s="204"/>
      <c r="QZD100" s="204"/>
      <c r="QZE100" s="204"/>
      <c r="QZF100" s="204"/>
      <c r="QZG100" s="204"/>
      <c r="QZH100" s="204"/>
      <c r="QZI100" s="204"/>
      <c r="QZJ100" s="204"/>
      <c r="QZK100" s="204"/>
      <c r="QZL100" s="204"/>
      <c r="QZM100" s="204"/>
      <c r="QZN100" s="204"/>
      <c r="QZO100" s="204"/>
      <c r="QZP100" s="204"/>
      <c r="QZQ100" s="204"/>
      <c r="QZR100" s="204"/>
      <c r="QZS100" s="204"/>
      <c r="QZT100" s="204"/>
      <c r="QZU100" s="204"/>
      <c r="QZV100" s="204"/>
      <c r="QZW100" s="204"/>
      <c r="QZX100" s="204"/>
      <c r="QZY100" s="204"/>
      <c r="QZZ100" s="204"/>
      <c r="RAA100" s="204"/>
      <c r="RAB100" s="204"/>
      <c r="RAC100" s="204"/>
      <c r="RAD100" s="204"/>
      <c r="RAE100" s="204"/>
      <c r="RAF100" s="204"/>
      <c r="RAG100" s="204"/>
      <c r="RAH100" s="204"/>
      <c r="RAI100" s="204"/>
      <c r="RAJ100" s="204"/>
      <c r="RAK100" s="204"/>
      <c r="RAL100" s="204"/>
      <c r="RAM100" s="204"/>
      <c r="RAN100" s="204"/>
      <c r="RAO100" s="204"/>
      <c r="RAP100" s="204"/>
      <c r="RAQ100" s="204"/>
      <c r="RAR100" s="204"/>
      <c r="RAS100" s="204"/>
      <c r="RAT100" s="204"/>
      <c r="RAU100" s="204"/>
      <c r="RAV100" s="204"/>
      <c r="RAW100" s="204"/>
      <c r="RAX100" s="204"/>
      <c r="RAY100" s="204"/>
      <c r="RAZ100" s="204"/>
      <c r="RBA100" s="204"/>
      <c r="RBB100" s="204"/>
      <c r="RBC100" s="204"/>
      <c r="RBD100" s="204"/>
      <c r="RBE100" s="204"/>
      <c r="RBF100" s="204"/>
      <c r="RBG100" s="204"/>
      <c r="RBH100" s="204"/>
      <c r="RBI100" s="204"/>
      <c r="RBJ100" s="204"/>
      <c r="RBK100" s="204"/>
      <c r="RBL100" s="204"/>
      <c r="RBM100" s="204"/>
      <c r="RBN100" s="204"/>
      <c r="RBO100" s="204"/>
      <c r="RBP100" s="204"/>
      <c r="RBQ100" s="204"/>
      <c r="RBR100" s="204"/>
      <c r="RBS100" s="204"/>
      <c r="RBT100" s="204"/>
      <c r="RBU100" s="204"/>
      <c r="RBV100" s="204"/>
      <c r="RBW100" s="204"/>
      <c r="RBX100" s="204"/>
      <c r="RBY100" s="204"/>
      <c r="RBZ100" s="204"/>
      <c r="RCA100" s="204"/>
      <c r="RCB100" s="204"/>
      <c r="RCC100" s="204"/>
      <c r="RCD100" s="204"/>
      <c r="RCE100" s="204"/>
      <c r="RCF100" s="204"/>
      <c r="RCG100" s="204"/>
      <c r="RCH100" s="204"/>
      <c r="RCI100" s="204"/>
      <c r="RCJ100" s="204"/>
      <c r="RCK100" s="204"/>
      <c r="RCL100" s="204"/>
      <c r="RCM100" s="204"/>
      <c r="RCN100" s="204"/>
      <c r="RCO100" s="204"/>
      <c r="RCP100" s="204"/>
      <c r="RCQ100" s="204"/>
      <c r="RCR100" s="204"/>
      <c r="RCS100" s="204"/>
      <c r="RCT100" s="204"/>
      <c r="RCU100" s="204"/>
      <c r="RCV100" s="204"/>
      <c r="RCW100" s="204"/>
      <c r="RCX100" s="204"/>
      <c r="RCY100" s="204"/>
      <c r="RCZ100" s="204"/>
      <c r="RDA100" s="204"/>
      <c r="RDB100" s="204"/>
      <c r="RDC100" s="204"/>
      <c r="RDD100" s="204"/>
      <c r="RDE100" s="204"/>
      <c r="RDF100" s="204"/>
      <c r="RDG100" s="204"/>
      <c r="RDH100" s="204"/>
      <c r="RDI100" s="204"/>
      <c r="RDJ100" s="204"/>
      <c r="RDK100" s="204"/>
      <c r="RDL100" s="204"/>
      <c r="RDM100" s="204"/>
      <c r="RDN100" s="204"/>
      <c r="RDO100" s="204"/>
      <c r="RDP100" s="204"/>
      <c r="RDQ100" s="204"/>
      <c r="RDR100" s="204"/>
      <c r="RDS100" s="204"/>
      <c r="RDT100" s="204"/>
      <c r="RDU100" s="204"/>
      <c r="RDV100" s="204"/>
      <c r="RDW100" s="204"/>
      <c r="RDX100" s="204"/>
      <c r="RDY100" s="204"/>
      <c r="RDZ100" s="204"/>
      <c r="REA100" s="204"/>
      <c r="REB100" s="204"/>
      <c r="REC100" s="204"/>
      <c r="RED100" s="204"/>
      <c r="REE100" s="204"/>
      <c r="REF100" s="204"/>
      <c r="REG100" s="204"/>
      <c r="REH100" s="204"/>
      <c r="REI100" s="204"/>
      <c r="REJ100" s="204"/>
      <c r="REK100" s="204"/>
      <c r="REL100" s="204"/>
      <c r="REM100" s="204"/>
      <c r="REN100" s="204"/>
      <c r="REO100" s="204"/>
      <c r="REP100" s="204"/>
      <c r="REQ100" s="204"/>
      <c r="RER100" s="204"/>
      <c r="RES100" s="204"/>
      <c r="RET100" s="204"/>
      <c r="REU100" s="204"/>
      <c r="REV100" s="204"/>
      <c r="REW100" s="204"/>
      <c r="REX100" s="204"/>
      <c r="REY100" s="204"/>
      <c r="REZ100" s="204"/>
      <c r="RFA100" s="204"/>
      <c r="RFB100" s="204"/>
      <c r="RFC100" s="204"/>
      <c r="RFD100" s="204"/>
      <c r="RFE100" s="204"/>
      <c r="RFF100" s="204"/>
      <c r="RFG100" s="204"/>
      <c r="RFH100" s="204"/>
      <c r="RFI100" s="204"/>
      <c r="RFJ100" s="204"/>
      <c r="RFK100" s="204"/>
      <c r="RFL100" s="204"/>
      <c r="RFM100" s="204"/>
      <c r="RFN100" s="204"/>
      <c r="RFO100" s="204"/>
      <c r="RFP100" s="204"/>
      <c r="RFQ100" s="204"/>
      <c r="RFR100" s="204"/>
      <c r="RFS100" s="204"/>
      <c r="RFT100" s="204"/>
      <c r="RFU100" s="204"/>
      <c r="RFV100" s="204"/>
      <c r="RFW100" s="204"/>
      <c r="RFX100" s="204"/>
      <c r="RFY100" s="204"/>
      <c r="RFZ100" s="204"/>
      <c r="RGA100" s="204"/>
      <c r="RGB100" s="204"/>
      <c r="RGC100" s="204"/>
      <c r="RGD100" s="204"/>
      <c r="RGE100" s="204"/>
      <c r="RGF100" s="204"/>
      <c r="RGG100" s="204"/>
      <c r="RGH100" s="204"/>
      <c r="RGI100" s="204"/>
      <c r="RGJ100" s="204"/>
      <c r="RGK100" s="204"/>
      <c r="RGL100" s="204"/>
      <c r="RGM100" s="204"/>
      <c r="RGN100" s="204"/>
      <c r="RGO100" s="204"/>
      <c r="RGP100" s="204"/>
      <c r="RGQ100" s="204"/>
      <c r="RGR100" s="204"/>
      <c r="RGS100" s="204"/>
      <c r="RGT100" s="204"/>
      <c r="RGU100" s="204"/>
      <c r="RGV100" s="204"/>
      <c r="RGW100" s="204"/>
      <c r="RGX100" s="204"/>
      <c r="RGY100" s="204"/>
      <c r="RGZ100" s="204"/>
      <c r="RHA100" s="204"/>
      <c r="RHB100" s="204"/>
      <c r="RHC100" s="204"/>
      <c r="RHD100" s="204"/>
      <c r="RHE100" s="204"/>
      <c r="RHF100" s="204"/>
      <c r="RHG100" s="204"/>
      <c r="RHH100" s="204"/>
      <c r="RHI100" s="204"/>
      <c r="RHJ100" s="204"/>
      <c r="RHK100" s="204"/>
      <c r="RHL100" s="204"/>
      <c r="RHM100" s="204"/>
      <c r="RHN100" s="204"/>
      <c r="RHO100" s="204"/>
      <c r="RHP100" s="204"/>
      <c r="RHQ100" s="204"/>
      <c r="RHR100" s="204"/>
      <c r="RHS100" s="204"/>
      <c r="RHT100" s="204"/>
      <c r="RHU100" s="204"/>
      <c r="RHV100" s="204"/>
      <c r="RHW100" s="204"/>
      <c r="RHX100" s="204"/>
      <c r="RHY100" s="204"/>
      <c r="RHZ100" s="204"/>
      <c r="RIA100" s="204"/>
      <c r="RIB100" s="204"/>
      <c r="RIC100" s="204"/>
      <c r="RID100" s="204"/>
      <c r="RIE100" s="204"/>
      <c r="RIF100" s="204"/>
      <c r="RIG100" s="204"/>
      <c r="RIH100" s="204"/>
      <c r="RII100" s="204"/>
      <c r="RIJ100" s="204"/>
      <c r="RIK100" s="204"/>
      <c r="RIL100" s="204"/>
      <c r="RIM100" s="204"/>
      <c r="RIN100" s="204"/>
      <c r="RIO100" s="204"/>
      <c r="RIP100" s="204"/>
      <c r="RIQ100" s="204"/>
      <c r="RIR100" s="204"/>
      <c r="RIS100" s="204"/>
      <c r="RIT100" s="204"/>
      <c r="RIU100" s="204"/>
      <c r="RIV100" s="204"/>
      <c r="RIW100" s="204"/>
      <c r="RIX100" s="204"/>
      <c r="RIY100" s="204"/>
      <c r="RIZ100" s="204"/>
      <c r="RJA100" s="204"/>
      <c r="RJB100" s="204"/>
      <c r="RJC100" s="204"/>
      <c r="RJD100" s="204"/>
      <c r="RJE100" s="204"/>
      <c r="RJF100" s="204"/>
      <c r="RJG100" s="204"/>
      <c r="RJH100" s="204"/>
      <c r="RJI100" s="204"/>
      <c r="RJJ100" s="204"/>
      <c r="RJK100" s="204"/>
      <c r="RJL100" s="204"/>
      <c r="RJM100" s="204"/>
      <c r="RJN100" s="204"/>
      <c r="RJO100" s="204"/>
      <c r="RJP100" s="204"/>
      <c r="RJQ100" s="204"/>
      <c r="RJR100" s="204"/>
      <c r="RJS100" s="204"/>
      <c r="RJT100" s="204"/>
      <c r="RJU100" s="204"/>
      <c r="RJV100" s="204"/>
      <c r="RJW100" s="204"/>
      <c r="RJX100" s="204"/>
      <c r="RJY100" s="204"/>
      <c r="RJZ100" s="204"/>
      <c r="RKA100" s="204"/>
      <c r="RKB100" s="204"/>
      <c r="RKC100" s="204"/>
      <c r="RKD100" s="204"/>
      <c r="RKE100" s="204"/>
      <c r="RKF100" s="204"/>
      <c r="RKG100" s="204"/>
      <c r="RKH100" s="204"/>
      <c r="RKI100" s="204"/>
      <c r="RKJ100" s="204"/>
      <c r="RKK100" s="204"/>
      <c r="RKL100" s="204"/>
      <c r="RKM100" s="204"/>
      <c r="RKN100" s="204"/>
      <c r="RKO100" s="204"/>
      <c r="RKP100" s="204"/>
      <c r="RKQ100" s="204"/>
      <c r="RKR100" s="204"/>
      <c r="RKS100" s="204"/>
      <c r="RKT100" s="204"/>
      <c r="RKU100" s="204"/>
      <c r="RKV100" s="204"/>
      <c r="RKW100" s="204"/>
      <c r="RKX100" s="204"/>
      <c r="RKY100" s="204"/>
      <c r="RKZ100" s="204"/>
      <c r="RLA100" s="204"/>
      <c r="RLB100" s="204"/>
      <c r="RLC100" s="204"/>
      <c r="RLD100" s="204"/>
      <c r="RLE100" s="204"/>
      <c r="RLF100" s="204"/>
      <c r="RLG100" s="204"/>
      <c r="RLH100" s="204"/>
      <c r="RLI100" s="204"/>
      <c r="RLJ100" s="204"/>
      <c r="RLK100" s="204"/>
      <c r="RLL100" s="204"/>
      <c r="RLM100" s="204"/>
      <c r="RLN100" s="204"/>
      <c r="RLO100" s="204"/>
      <c r="RLP100" s="204"/>
      <c r="RLQ100" s="204"/>
      <c r="RLR100" s="204"/>
      <c r="RLS100" s="204"/>
      <c r="RLT100" s="204"/>
      <c r="RLU100" s="204"/>
      <c r="RLV100" s="204"/>
      <c r="RLW100" s="204"/>
      <c r="RLX100" s="204"/>
      <c r="RLY100" s="204"/>
      <c r="RLZ100" s="204"/>
      <c r="RMA100" s="204"/>
      <c r="RMB100" s="204"/>
      <c r="RMC100" s="204"/>
      <c r="RMD100" s="204"/>
      <c r="RME100" s="204"/>
      <c r="RMF100" s="204"/>
      <c r="RMG100" s="204"/>
      <c r="RMH100" s="204"/>
      <c r="RMI100" s="204"/>
      <c r="RMJ100" s="204"/>
      <c r="RMK100" s="204"/>
      <c r="RML100" s="204"/>
      <c r="RMM100" s="204"/>
      <c r="RMN100" s="204"/>
      <c r="RMO100" s="204"/>
      <c r="RMP100" s="204"/>
      <c r="RMQ100" s="204"/>
      <c r="RMR100" s="204"/>
      <c r="RMS100" s="204"/>
      <c r="RMT100" s="204"/>
      <c r="RMU100" s="204"/>
      <c r="RMV100" s="204"/>
      <c r="RMW100" s="204"/>
      <c r="RMX100" s="204"/>
      <c r="RMY100" s="204"/>
      <c r="RMZ100" s="204"/>
      <c r="RNA100" s="204"/>
      <c r="RNB100" s="204"/>
      <c r="RNC100" s="204"/>
      <c r="RND100" s="204"/>
      <c r="RNE100" s="204"/>
      <c r="RNF100" s="204"/>
      <c r="RNG100" s="204"/>
      <c r="RNH100" s="204"/>
      <c r="RNI100" s="204"/>
      <c r="RNJ100" s="204"/>
      <c r="RNK100" s="204"/>
      <c r="RNL100" s="204"/>
      <c r="RNM100" s="204"/>
      <c r="RNN100" s="204"/>
      <c r="RNO100" s="204"/>
      <c r="RNP100" s="204"/>
      <c r="RNQ100" s="204"/>
      <c r="RNR100" s="204"/>
      <c r="RNS100" s="204"/>
      <c r="RNT100" s="204"/>
      <c r="RNU100" s="204"/>
      <c r="RNV100" s="204"/>
      <c r="RNW100" s="204"/>
      <c r="RNX100" s="204"/>
      <c r="RNY100" s="204"/>
      <c r="RNZ100" s="204"/>
      <c r="ROA100" s="204"/>
      <c r="ROB100" s="204"/>
      <c r="ROC100" s="204"/>
      <c r="ROD100" s="204"/>
      <c r="ROE100" s="204"/>
      <c r="ROF100" s="204"/>
      <c r="ROG100" s="204"/>
      <c r="ROH100" s="204"/>
      <c r="ROI100" s="204"/>
      <c r="ROJ100" s="204"/>
      <c r="ROK100" s="204"/>
      <c r="ROL100" s="204"/>
      <c r="ROM100" s="204"/>
      <c r="RON100" s="204"/>
      <c r="ROO100" s="204"/>
      <c r="ROP100" s="204"/>
      <c r="ROQ100" s="204"/>
      <c r="ROR100" s="204"/>
      <c r="ROS100" s="204"/>
      <c r="ROT100" s="204"/>
      <c r="ROU100" s="204"/>
      <c r="ROV100" s="204"/>
      <c r="ROW100" s="204"/>
      <c r="ROX100" s="204"/>
      <c r="ROY100" s="204"/>
      <c r="ROZ100" s="204"/>
      <c r="RPA100" s="204"/>
      <c r="RPB100" s="204"/>
      <c r="RPC100" s="204"/>
      <c r="RPD100" s="204"/>
      <c r="RPE100" s="204"/>
      <c r="RPF100" s="204"/>
      <c r="RPG100" s="204"/>
      <c r="RPH100" s="204"/>
      <c r="RPI100" s="204"/>
      <c r="RPJ100" s="204"/>
      <c r="RPK100" s="204"/>
      <c r="RPL100" s="204"/>
      <c r="RPM100" s="204"/>
      <c r="RPN100" s="204"/>
      <c r="RPO100" s="204"/>
      <c r="RPP100" s="204"/>
      <c r="RPQ100" s="204"/>
      <c r="RPR100" s="204"/>
      <c r="RPS100" s="204"/>
      <c r="RPT100" s="204"/>
      <c r="RPU100" s="204"/>
      <c r="RPV100" s="204"/>
      <c r="RPW100" s="204"/>
      <c r="RPX100" s="204"/>
      <c r="RPY100" s="204"/>
      <c r="RPZ100" s="204"/>
      <c r="RQA100" s="204"/>
      <c r="RQB100" s="204"/>
      <c r="RQC100" s="204"/>
      <c r="RQD100" s="204"/>
      <c r="RQE100" s="204"/>
      <c r="RQF100" s="204"/>
      <c r="RQG100" s="204"/>
      <c r="RQH100" s="204"/>
      <c r="RQI100" s="204"/>
      <c r="RQJ100" s="204"/>
      <c r="RQK100" s="204"/>
      <c r="RQL100" s="204"/>
      <c r="RQM100" s="204"/>
      <c r="RQN100" s="204"/>
      <c r="RQO100" s="204"/>
      <c r="RQP100" s="204"/>
      <c r="RQQ100" s="204"/>
      <c r="RQR100" s="204"/>
      <c r="RQS100" s="204"/>
      <c r="RQT100" s="204"/>
      <c r="RQU100" s="204"/>
      <c r="RQV100" s="204"/>
      <c r="RQW100" s="204"/>
      <c r="RQX100" s="204"/>
      <c r="RQY100" s="204"/>
      <c r="RQZ100" s="204"/>
      <c r="RRA100" s="204"/>
      <c r="RRB100" s="204"/>
      <c r="RRC100" s="204"/>
      <c r="RRD100" s="204"/>
      <c r="RRE100" s="204"/>
      <c r="RRF100" s="204"/>
      <c r="RRG100" s="204"/>
      <c r="RRH100" s="204"/>
      <c r="RRI100" s="204"/>
      <c r="RRJ100" s="204"/>
      <c r="RRK100" s="204"/>
      <c r="RRL100" s="204"/>
      <c r="RRM100" s="204"/>
      <c r="RRN100" s="204"/>
      <c r="RRO100" s="204"/>
      <c r="RRP100" s="204"/>
      <c r="RRQ100" s="204"/>
      <c r="RRR100" s="204"/>
      <c r="RRS100" s="204"/>
      <c r="RRT100" s="204"/>
      <c r="RRU100" s="204"/>
      <c r="RRV100" s="204"/>
      <c r="RRW100" s="204"/>
      <c r="RRX100" s="204"/>
      <c r="RRY100" s="204"/>
      <c r="RRZ100" s="204"/>
      <c r="RSA100" s="204"/>
      <c r="RSB100" s="204"/>
      <c r="RSC100" s="204"/>
      <c r="RSD100" s="204"/>
      <c r="RSE100" s="204"/>
      <c r="RSF100" s="204"/>
      <c r="RSG100" s="204"/>
      <c r="RSH100" s="204"/>
      <c r="RSI100" s="204"/>
      <c r="RSJ100" s="204"/>
      <c r="RSK100" s="204"/>
      <c r="RSL100" s="204"/>
      <c r="RSM100" s="204"/>
      <c r="RSN100" s="204"/>
      <c r="RSO100" s="204"/>
      <c r="RSP100" s="204"/>
      <c r="RSQ100" s="204"/>
      <c r="RSR100" s="204"/>
      <c r="RSS100" s="204"/>
      <c r="RST100" s="204"/>
      <c r="RSU100" s="204"/>
      <c r="RSV100" s="204"/>
      <c r="RSW100" s="204"/>
      <c r="RSX100" s="204"/>
      <c r="RSY100" s="204"/>
      <c r="RSZ100" s="204"/>
      <c r="RTA100" s="204"/>
      <c r="RTB100" s="204"/>
      <c r="RTC100" s="204"/>
      <c r="RTD100" s="204"/>
      <c r="RTE100" s="204"/>
      <c r="RTF100" s="204"/>
      <c r="RTG100" s="204"/>
      <c r="RTH100" s="204"/>
      <c r="RTI100" s="204"/>
      <c r="RTJ100" s="204"/>
      <c r="RTK100" s="204"/>
      <c r="RTL100" s="204"/>
      <c r="RTM100" s="204"/>
      <c r="RTN100" s="204"/>
      <c r="RTO100" s="204"/>
      <c r="RTP100" s="204"/>
      <c r="RTQ100" s="204"/>
      <c r="RTR100" s="204"/>
      <c r="RTS100" s="204"/>
      <c r="RTT100" s="204"/>
      <c r="RTU100" s="204"/>
      <c r="RTV100" s="204"/>
      <c r="RTW100" s="204"/>
      <c r="RTX100" s="204"/>
      <c r="RTY100" s="204"/>
      <c r="RTZ100" s="204"/>
      <c r="RUA100" s="204"/>
      <c r="RUB100" s="204"/>
      <c r="RUC100" s="204"/>
      <c r="RUD100" s="204"/>
      <c r="RUE100" s="204"/>
      <c r="RUF100" s="204"/>
      <c r="RUG100" s="204"/>
      <c r="RUH100" s="204"/>
      <c r="RUI100" s="204"/>
      <c r="RUJ100" s="204"/>
      <c r="RUK100" s="204"/>
      <c r="RUL100" s="204"/>
      <c r="RUM100" s="204"/>
      <c r="RUN100" s="204"/>
      <c r="RUO100" s="204"/>
      <c r="RUP100" s="204"/>
      <c r="RUQ100" s="204"/>
      <c r="RUR100" s="204"/>
      <c r="RUS100" s="204"/>
      <c r="RUT100" s="204"/>
      <c r="RUU100" s="204"/>
      <c r="RUV100" s="204"/>
      <c r="RUW100" s="204"/>
      <c r="RUX100" s="204"/>
      <c r="RUY100" s="204"/>
      <c r="RUZ100" s="204"/>
      <c r="RVA100" s="204"/>
      <c r="RVB100" s="204"/>
      <c r="RVC100" s="204"/>
      <c r="RVD100" s="204"/>
      <c r="RVE100" s="204"/>
      <c r="RVF100" s="204"/>
      <c r="RVG100" s="204"/>
      <c r="RVH100" s="204"/>
      <c r="RVI100" s="204"/>
      <c r="RVJ100" s="204"/>
      <c r="RVK100" s="204"/>
      <c r="RVL100" s="204"/>
      <c r="RVM100" s="204"/>
      <c r="RVN100" s="204"/>
      <c r="RVO100" s="204"/>
      <c r="RVP100" s="204"/>
      <c r="RVQ100" s="204"/>
      <c r="RVR100" s="204"/>
      <c r="RVS100" s="204"/>
      <c r="RVT100" s="204"/>
      <c r="RVU100" s="204"/>
      <c r="RVV100" s="204"/>
      <c r="RVW100" s="204"/>
      <c r="RVX100" s="204"/>
      <c r="RVY100" s="204"/>
      <c r="RVZ100" s="204"/>
      <c r="RWA100" s="204"/>
      <c r="RWB100" s="204"/>
      <c r="RWC100" s="204"/>
      <c r="RWD100" s="204"/>
      <c r="RWE100" s="204"/>
      <c r="RWF100" s="204"/>
      <c r="RWG100" s="204"/>
      <c r="RWH100" s="204"/>
      <c r="RWI100" s="204"/>
      <c r="RWJ100" s="204"/>
      <c r="RWK100" s="204"/>
      <c r="RWL100" s="204"/>
      <c r="RWM100" s="204"/>
      <c r="RWN100" s="204"/>
      <c r="RWO100" s="204"/>
      <c r="RWP100" s="204"/>
      <c r="RWQ100" s="204"/>
      <c r="RWR100" s="204"/>
      <c r="RWS100" s="204"/>
      <c r="RWT100" s="204"/>
      <c r="RWU100" s="204"/>
      <c r="RWV100" s="204"/>
      <c r="RWW100" s="204"/>
      <c r="RWX100" s="204"/>
      <c r="RWY100" s="204"/>
      <c r="RWZ100" s="204"/>
      <c r="RXA100" s="204"/>
      <c r="RXB100" s="204"/>
      <c r="RXC100" s="204"/>
      <c r="RXD100" s="204"/>
      <c r="RXE100" s="204"/>
      <c r="RXF100" s="204"/>
      <c r="RXG100" s="204"/>
      <c r="RXH100" s="204"/>
      <c r="RXI100" s="204"/>
      <c r="RXJ100" s="204"/>
      <c r="RXK100" s="204"/>
      <c r="RXL100" s="204"/>
      <c r="RXM100" s="204"/>
      <c r="RXN100" s="204"/>
      <c r="RXO100" s="204"/>
      <c r="RXP100" s="204"/>
      <c r="RXQ100" s="204"/>
      <c r="RXR100" s="204"/>
      <c r="RXS100" s="204"/>
      <c r="RXT100" s="204"/>
      <c r="RXU100" s="204"/>
      <c r="RXV100" s="204"/>
      <c r="RXW100" s="204"/>
      <c r="RXX100" s="204"/>
      <c r="RXY100" s="204"/>
      <c r="RXZ100" s="204"/>
      <c r="RYA100" s="204"/>
      <c r="RYB100" s="204"/>
      <c r="RYC100" s="204"/>
      <c r="RYD100" s="204"/>
      <c r="RYE100" s="204"/>
      <c r="RYF100" s="204"/>
      <c r="RYG100" s="204"/>
      <c r="RYH100" s="204"/>
      <c r="RYI100" s="204"/>
      <c r="RYJ100" s="204"/>
      <c r="RYK100" s="204"/>
      <c r="RYL100" s="204"/>
      <c r="RYM100" s="204"/>
      <c r="RYN100" s="204"/>
      <c r="RYO100" s="204"/>
      <c r="RYP100" s="204"/>
      <c r="RYQ100" s="204"/>
      <c r="RYR100" s="204"/>
      <c r="RYS100" s="204"/>
      <c r="RYT100" s="204"/>
      <c r="RYU100" s="204"/>
      <c r="RYV100" s="204"/>
      <c r="RYW100" s="204"/>
      <c r="RYX100" s="204"/>
      <c r="RYY100" s="204"/>
      <c r="RYZ100" s="204"/>
      <c r="RZA100" s="204"/>
      <c r="RZB100" s="204"/>
      <c r="RZC100" s="204"/>
      <c r="RZD100" s="204"/>
      <c r="RZE100" s="204"/>
      <c r="RZF100" s="204"/>
      <c r="RZG100" s="204"/>
      <c r="RZH100" s="204"/>
      <c r="RZI100" s="204"/>
      <c r="RZJ100" s="204"/>
      <c r="RZK100" s="204"/>
      <c r="RZL100" s="204"/>
      <c r="RZM100" s="204"/>
      <c r="RZN100" s="204"/>
      <c r="RZO100" s="204"/>
      <c r="RZP100" s="204"/>
      <c r="RZQ100" s="204"/>
      <c r="RZR100" s="204"/>
      <c r="RZS100" s="204"/>
      <c r="RZT100" s="204"/>
      <c r="RZU100" s="204"/>
      <c r="RZV100" s="204"/>
      <c r="RZW100" s="204"/>
      <c r="RZX100" s="204"/>
      <c r="RZY100" s="204"/>
      <c r="RZZ100" s="204"/>
      <c r="SAA100" s="204"/>
      <c r="SAB100" s="204"/>
      <c r="SAC100" s="204"/>
      <c r="SAD100" s="204"/>
      <c r="SAE100" s="204"/>
      <c r="SAF100" s="204"/>
      <c r="SAG100" s="204"/>
      <c r="SAH100" s="204"/>
      <c r="SAI100" s="204"/>
      <c r="SAJ100" s="204"/>
      <c r="SAK100" s="204"/>
      <c r="SAL100" s="204"/>
      <c r="SAM100" s="204"/>
      <c r="SAN100" s="204"/>
      <c r="SAO100" s="204"/>
      <c r="SAP100" s="204"/>
      <c r="SAQ100" s="204"/>
      <c r="SAR100" s="204"/>
      <c r="SAS100" s="204"/>
      <c r="SAT100" s="204"/>
      <c r="SAU100" s="204"/>
      <c r="SAV100" s="204"/>
      <c r="SAW100" s="204"/>
      <c r="SAX100" s="204"/>
      <c r="SAY100" s="204"/>
      <c r="SAZ100" s="204"/>
      <c r="SBA100" s="204"/>
      <c r="SBB100" s="204"/>
      <c r="SBC100" s="204"/>
      <c r="SBD100" s="204"/>
      <c r="SBE100" s="204"/>
      <c r="SBF100" s="204"/>
      <c r="SBG100" s="204"/>
      <c r="SBH100" s="204"/>
      <c r="SBI100" s="204"/>
      <c r="SBJ100" s="204"/>
      <c r="SBK100" s="204"/>
      <c r="SBL100" s="204"/>
      <c r="SBM100" s="204"/>
      <c r="SBN100" s="204"/>
      <c r="SBO100" s="204"/>
      <c r="SBP100" s="204"/>
      <c r="SBQ100" s="204"/>
      <c r="SBR100" s="204"/>
      <c r="SBS100" s="204"/>
      <c r="SBT100" s="204"/>
      <c r="SBU100" s="204"/>
      <c r="SBV100" s="204"/>
      <c r="SBW100" s="204"/>
      <c r="SBX100" s="204"/>
      <c r="SBY100" s="204"/>
      <c r="SBZ100" s="204"/>
      <c r="SCA100" s="204"/>
      <c r="SCB100" s="204"/>
      <c r="SCC100" s="204"/>
      <c r="SCD100" s="204"/>
      <c r="SCE100" s="204"/>
      <c r="SCF100" s="204"/>
      <c r="SCG100" s="204"/>
      <c r="SCH100" s="204"/>
      <c r="SCI100" s="204"/>
      <c r="SCJ100" s="204"/>
      <c r="SCK100" s="204"/>
      <c r="SCL100" s="204"/>
      <c r="SCM100" s="204"/>
      <c r="SCN100" s="204"/>
      <c r="SCO100" s="204"/>
      <c r="SCP100" s="204"/>
      <c r="SCQ100" s="204"/>
      <c r="SCR100" s="204"/>
      <c r="SCS100" s="204"/>
      <c r="SCT100" s="204"/>
      <c r="SCU100" s="204"/>
      <c r="SCV100" s="204"/>
      <c r="SCW100" s="204"/>
      <c r="SCX100" s="204"/>
      <c r="SCY100" s="204"/>
      <c r="SCZ100" s="204"/>
      <c r="SDA100" s="204"/>
      <c r="SDB100" s="204"/>
      <c r="SDC100" s="204"/>
      <c r="SDD100" s="204"/>
      <c r="SDE100" s="204"/>
      <c r="SDF100" s="204"/>
      <c r="SDG100" s="204"/>
      <c r="SDH100" s="204"/>
      <c r="SDI100" s="204"/>
      <c r="SDJ100" s="204"/>
      <c r="SDK100" s="204"/>
      <c r="SDL100" s="204"/>
      <c r="SDM100" s="204"/>
      <c r="SDN100" s="204"/>
      <c r="SDO100" s="204"/>
      <c r="SDP100" s="204"/>
      <c r="SDQ100" s="204"/>
      <c r="SDR100" s="204"/>
      <c r="SDS100" s="204"/>
      <c r="SDT100" s="204"/>
      <c r="SDU100" s="204"/>
      <c r="SDV100" s="204"/>
      <c r="SDW100" s="204"/>
      <c r="SDX100" s="204"/>
      <c r="SDY100" s="204"/>
      <c r="SDZ100" s="204"/>
      <c r="SEA100" s="204"/>
      <c r="SEB100" s="204"/>
      <c r="SEC100" s="204"/>
      <c r="SED100" s="204"/>
      <c r="SEE100" s="204"/>
      <c r="SEF100" s="204"/>
      <c r="SEG100" s="204"/>
      <c r="SEH100" s="204"/>
      <c r="SEI100" s="204"/>
      <c r="SEJ100" s="204"/>
      <c r="SEK100" s="204"/>
      <c r="SEL100" s="204"/>
      <c r="SEM100" s="204"/>
      <c r="SEN100" s="204"/>
      <c r="SEO100" s="204"/>
      <c r="SEP100" s="204"/>
      <c r="SEQ100" s="204"/>
      <c r="SER100" s="204"/>
      <c r="SES100" s="204"/>
      <c r="SET100" s="204"/>
      <c r="SEU100" s="204"/>
      <c r="SEV100" s="204"/>
      <c r="SEW100" s="204"/>
      <c r="SEX100" s="204"/>
      <c r="SEY100" s="204"/>
      <c r="SEZ100" s="204"/>
      <c r="SFA100" s="204"/>
      <c r="SFB100" s="204"/>
      <c r="SFC100" s="204"/>
      <c r="SFD100" s="204"/>
      <c r="SFE100" s="204"/>
      <c r="SFF100" s="204"/>
      <c r="SFG100" s="204"/>
      <c r="SFH100" s="204"/>
      <c r="SFI100" s="204"/>
      <c r="SFJ100" s="204"/>
      <c r="SFK100" s="204"/>
      <c r="SFL100" s="204"/>
      <c r="SFM100" s="204"/>
      <c r="SFN100" s="204"/>
      <c r="SFO100" s="204"/>
      <c r="SFP100" s="204"/>
      <c r="SFQ100" s="204"/>
      <c r="SFR100" s="204"/>
      <c r="SFS100" s="204"/>
      <c r="SFT100" s="204"/>
      <c r="SFU100" s="204"/>
      <c r="SFV100" s="204"/>
      <c r="SFW100" s="204"/>
      <c r="SFX100" s="204"/>
      <c r="SFY100" s="204"/>
      <c r="SFZ100" s="204"/>
      <c r="SGA100" s="204"/>
      <c r="SGB100" s="204"/>
      <c r="SGC100" s="204"/>
      <c r="SGD100" s="204"/>
      <c r="SGE100" s="204"/>
      <c r="SGF100" s="204"/>
      <c r="SGG100" s="204"/>
      <c r="SGH100" s="204"/>
      <c r="SGI100" s="204"/>
      <c r="SGJ100" s="204"/>
      <c r="SGK100" s="204"/>
      <c r="SGL100" s="204"/>
      <c r="SGM100" s="204"/>
      <c r="SGN100" s="204"/>
      <c r="SGO100" s="204"/>
      <c r="SGP100" s="204"/>
      <c r="SGQ100" s="204"/>
      <c r="SGR100" s="204"/>
      <c r="SGS100" s="204"/>
      <c r="SGT100" s="204"/>
      <c r="SGU100" s="204"/>
      <c r="SGV100" s="204"/>
      <c r="SGW100" s="204"/>
      <c r="SGX100" s="204"/>
      <c r="SGY100" s="204"/>
      <c r="SGZ100" s="204"/>
      <c r="SHA100" s="204"/>
      <c r="SHB100" s="204"/>
      <c r="SHC100" s="204"/>
      <c r="SHD100" s="204"/>
      <c r="SHE100" s="204"/>
      <c r="SHF100" s="204"/>
      <c r="SHG100" s="204"/>
      <c r="SHH100" s="204"/>
      <c r="SHI100" s="204"/>
      <c r="SHJ100" s="204"/>
      <c r="SHK100" s="204"/>
      <c r="SHL100" s="204"/>
      <c r="SHM100" s="204"/>
      <c r="SHN100" s="204"/>
      <c r="SHO100" s="204"/>
      <c r="SHP100" s="204"/>
      <c r="SHQ100" s="204"/>
      <c r="SHR100" s="204"/>
      <c r="SHS100" s="204"/>
      <c r="SHT100" s="204"/>
      <c r="SHU100" s="204"/>
      <c r="SHV100" s="204"/>
      <c r="SHW100" s="204"/>
      <c r="SHX100" s="204"/>
      <c r="SHY100" s="204"/>
      <c r="SHZ100" s="204"/>
      <c r="SIA100" s="204"/>
      <c r="SIB100" s="204"/>
      <c r="SIC100" s="204"/>
      <c r="SID100" s="204"/>
      <c r="SIE100" s="204"/>
      <c r="SIF100" s="204"/>
      <c r="SIG100" s="204"/>
      <c r="SIH100" s="204"/>
      <c r="SII100" s="204"/>
      <c r="SIJ100" s="204"/>
      <c r="SIK100" s="204"/>
      <c r="SIL100" s="204"/>
      <c r="SIM100" s="204"/>
      <c r="SIN100" s="204"/>
      <c r="SIO100" s="204"/>
      <c r="SIP100" s="204"/>
      <c r="SIQ100" s="204"/>
      <c r="SIR100" s="204"/>
      <c r="SIS100" s="204"/>
      <c r="SIT100" s="204"/>
      <c r="SIU100" s="204"/>
      <c r="SIV100" s="204"/>
      <c r="SIW100" s="204"/>
      <c r="SIX100" s="204"/>
      <c r="SIY100" s="204"/>
      <c r="SIZ100" s="204"/>
      <c r="SJA100" s="204"/>
      <c r="SJB100" s="204"/>
      <c r="SJC100" s="204"/>
      <c r="SJD100" s="204"/>
      <c r="SJE100" s="204"/>
      <c r="SJF100" s="204"/>
      <c r="SJG100" s="204"/>
      <c r="SJH100" s="204"/>
      <c r="SJI100" s="204"/>
      <c r="SJJ100" s="204"/>
      <c r="SJK100" s="204"/>
      <c r="SJL100" s="204"/>
      <c r="SJM100" s="204"/>
      <c r="SJN100" s="204"/>
      <c r="SJO100" s="204"/>
      <c r="SJP100" s="204"/>
      <c r="SJQ100" s="204"/>
      <c r="SJR100" s="204"/>
      <c r="SJS100" s="204"/>
      <c r="SJT100" s="204"/>
      <c r="SJU100" s="204"/>
      <c r="SJV100" s="204"/>
      <c r="SJW100" s="204"/>
      <c r="SJX100" s="204"/>
      <c r="SJY100" s="204"/>
      <c r="SJZ100" s="204"/>
      <c r="SKA100" s="204"/>
      <c r="SKB100" s="204"/>
      <c r="SKC100" s="204"/>
      <c r="SKD100" s="204"/>
      <c r="SKE100" s="204"/>
      <c r="SKF100" s="204"/>
      <c r="SKG100" s="204"/>
      <c r="SKH100" s="204"/>
      <c r="SKI100" s="204"/>
      <c r="SKJ100" s="204"/>
      <c r="SKK100" s="204"/>
      <c r="SKL100" s="204"/>
      <c r="SKM100" s="204"/>
      <c r="SKN100" s="204"/>
      <c r="SKO100" s="204"/>
      <c r="SKP100" s="204"/>
      <c r="SKQ100" s="204"/>
      <c r="SKR100" s="204"/>
      <c r="SKS100" s="204"/>
      <c r="SKT100" s="204"/>
      <c r="SKU100" s="204"/>
      <c r="SKV100" s="204"/>
      <c r="SKW100" s="204"/>
      <c r="SKX100" s="204"/>
      <c r="SKY100" s="204"/>
      <c r="SKZ100" s="204"/>
      <c r="SLA100" s="204"/>
      <c r="SLB100" s="204"/>
      <c r="SLC100" s="204"/>
      <c r="SLD100" s="204"/>
      <c r="SLE100" s="204"/>
      <c r="SLF100" s="204"/>
      <c r="SLG100" s="204"/>
      <c r="SLH100" s="204"/>
      <c r="SLI100" s="204"/>
      <c r="SLJ100" s="204"/>
      <c r="SLK100" s="204"/>
      <c r="SLL100" s="204"/>
      <c r="SLM100" s="204"/>
      <c r="SLN100" s="204"/>
      <c r="SLO100" s="204"/>
      <c r="SLP100" s="204"/>
      <c r="SLQ100" s="204"/>
      <c r="SLR100" s="204"/>
      <c r="SLS100" s="204"/>
      <c r="SLT100" s="204"/>
      <c r="SLU100" s="204"/>
      <c r="SLV100" s="204"/>
      <c r="SLW100" s="204"/>
      <c r="SLX100" s="204"/>
      <c r="SLY100" s="204"/>
      <c r="SLZ100" s="204"/>
      <c r="SMA100" s="204"/>
      <c r="SMB100" s="204"/>
      <c r="SMC100" s="204"/>
      <c r="SMD100" s="204"/>
      <c r="SME100" s="204"/>
      <c r="SMF100" s="204"/>
      <c r="SMG100" s="204"/>
      <c r="SMH100" s="204"/>
      <c r="SMI100" s="204"/>
      <c r="SMJ100" s="204"/>
      <c r="SMK100" s="204"/>
      <c r="SML100" s="204"/>
      <c r="SMM100" s="204"/>
      <c r="SMN100" s="204"/>
      <c r="SMO100" s="204"/>
      <c r="SMP100" s="204"/>
      <c r="SMQ100" s="204"/>
      <c r="SMR100" s="204"/>
      <c r="SMS100" s="204"/>
      <c r="SMT100" s="204"/>
      <c r="SMU100" s="204"/>
      <c r="SMV100" s="204"/>
      <c r="SMW100" s="204"/>
      <c r="SMX100" s="204"/>
      <c r="SMY100" s="204"/>
      <c r="SMZ100" s="204"/>
      <c r="SNA100" s="204"/>
      <c r="SNB100" s="204"/>
      <c r="SNC100" s="204"/>
      <c r="SND100" s="204"/>
      <c r="SNE100" s="204"/>
      <c r="SNF100" s="204"/>
      <c r="SNG100" s="204"/>
      <c r="SNH100" s="204"/>
      <c r="SNI100" s="204"/>
      <c r="SNJ100" s="204"/>
      <c r="SNK100" s="204"/>
      <c r="SNL100" s="204"/>
      <c r="SNM100" s="204"/>
      <c r="SNN100" s="204"/>
      <c r="SNO100" s="204"/>
      <c r="SNP100" s="204"/>
      <c r="SNQ100" s="204"/>
      <c r="SNR100" s="204"/>
      <c r="SNS100" s="204"/>
      <c r="SNT100" s="204"/>
      <c r="SNU100" s="204"/>
      <c r="SNV100" s="204"/>
      <c r="SNW100" s="204"/>
      <c r="SNX100" s="204"/>
      <c r="SNY100" s="204"/>
      <c r="SNZ100" s="204"/>
      <c r="SOA100" s="204"/>
      <c r="SOB100" s="204"/>
      <c r="SOC100" s="204"/>
      <c r="SOD100" s="204"/>
      <c r="SOE100" s="204"/>
      <c r="SOF100" s="204"/>
      <c r="SOG100" s="204"/>
      <c r="SOH100" s="204"/>
      <c r="SOI100" s="204"/>
      <c r="SOJ100" s="204"/>
      <c r="SOK100" s="204"/>
      <c r="SOL100" s="204"/>
      <c r="SOM100" s="204"/>
      <c r="SON100" s="204"/>
      <c r="SOO100" s="204"/>
      <c r="SOP100" s="204"/>
      <c r="SOQ100" s="204"/>
      <c r="SOR100" s="204"/>
      <c r="SOS100" s="204"/>
      <c r="SOT100" s="204"/>
      <c r="SOU100" s="204"/>
      <c r="SOV100" s="204"/>
      <c r="SOW100" s="204"/>
      <c r="SOX100" s="204"/>
      <c r="SOY100" s="204"/>
      <c r="SOZ100" s="204"/>
      <c r="SPA100" s="204"/>
      <c r="SPB100" s="204"/>
      <c r="SPC100" s="204"/>
      <c r="SPD100" s="204"/>
      <c r="SPE100" s="204"/>
      <c r="SPF100" s="204"/>
      <c r="SPG100" s="204"/>
      <c r="SPH100" s="204"/>
      <c r="SPI100" s="204"/>
      <c r="SPJ100" s="204"/>
      <c r="SPK100" s="204"/>
      <c r="SPL100" s="204"/>
      <c r="SPM100" s="204"/>
      <c r="SPN100" s="204"/>
      <c r="SPO100" s="204"/>
      <c r="SPP100" s="204"/>
      <c r="SPQ100" s="204"/>
      <c r="SPR100" s="204"/>
      <c r="SPS100" s="204"/>
      <c r="SPT100" s="204"/>
      <c r="SPU100" s="204"/>
      <c r="SPV100" s="204"/>
      <c r="SPW100" s="204"/>
      <c r="SPX100" s="204"/>
      <c r="SPY100" s="204"/>
      <c r="SPZ100" s="204"/>
      <c r="SQA100" s="204"/>
      <c r="SQB100" s="204"/>
      <c r="SQC100" s="204"/>
      <c r="SQD100" s="204"/>
      <c r="SQE100" s="204"/>
      <c r="SQF100" s="204"/>
      <c r="SQG100" s="204"/>
      <c r="SQH100" s="204"/>
      <c r="SQI100" s="204"/>
      <c r="SQJ100" s="204"/>
      <c r="SQK100" s="204"/>
      <c r="SQL100" s="204"/>
      <c r="SQM100" s="204"/>
      <c r="SQN100" s="204"/>
      <c r="SQO100" s="204"/>
      <c r="SQP100" s="204"/>
      <c r="SQQ100" s="204"/>
      <c r="SQR100" s="204"/>
      <c r="SQS100" s="204"/>
      <c r="SQT100" s="204"/>
      <c r="SQU100" s="204"/>
      <c r="SQV100" s="204"/>
      <c r="SQW100" s="204"/>
      <c r="SQX100" s="204"/>
      <c r="SQY100" s="204"/>
      <c r="SQZ100" s="204"/>
      <c r="SRA100" s="204"/>
      <c r="SRB100" s="204"/>
      <c r="SRC100" s="204"/>
      <c r="SRD100" s="204"/>
      <c r="SRE100" s="204"/>
      <c r="SRF100" s="204"/>
      <c r="SRG100" s="204"/>
      <c r="SRH100" s="204"/>
      <c r="SRI100" s="204"/>
      <c r="SRJ100" s="204"/>
      <c r="SRK100" s="204"/>
      <c r="SRL100" s="204"/>
      <c r="SRM100" s="204"/>
      <c r="SRN100" s="204"/>
      <c r="SRO100" s="204"/>
      <c r="SRP100" s="204"/>
      <c r="SRQ100" s="204"/>
      <c r="SRR100" s="204"/>
      <c r="SRS100" s="204"/>
      <c r="SRT100" s="204"/>
      <c r="SRU100" s="204"/>
      <c r="SRV100" s="204"/>
      <c r="SRW100" s="204"/>
      <c r="SRX100" s="204"/>
      <c r="SRY100" s="204"/>
      <c r="SRZ100" s="204"/>
      <c r="SSA100" s="204"/>
      <c r="SSB100" s="204"/>
      <c r="SSC100" s="204"/>
      <c r="SSD100" s="204"/>
      <c r="SSE100" s="204"/>
      <c r="SSF100" s="204"/>
      <c r="SSG100" s="204"/>
      <c r="SSH100" s="204"/>
      <c r="SSI100" s="204"/>
      <c r="SSJ100" s="204"/>
      <c r="SSK100" s="204"/>
      <c r="SSL100" s="204"/>
      <c r="SSM100" s="204"/>
      <c r="SSN100" s="204"/>
      <c r="SSO100" s="204"/>
      <c r="SSP100" s="204"/>
      <c r="SSQ100" s="204"/>
      <c r="SSR100" s="204"/>
      <c r="SSS100" s="204"/>
      <c r="SST100" s="204"/>
      <c r="SSU100" s="204"/>
      <c r="SSV100" s="204"/>
      <c r="SSW100" s="204"/>
      <c r="SSX100" s="204"/>
      <c r="SSY100" s="204"/>
      <c r="SSZ100" s="204"/>
      <c r="STA100" s="204"/>
      <c r="STB100" s="204"/>
      <c r="STC100" s="204"/>
      <c r="STD100" s="204"/>
      <c r="STE100" s="204"/>
      <c r="STF100" s="204"/>
      <c r="STG100" s="204"/>
      <c r="STH100" s="204"/>
      <c r="STI100" s="204"/>
      <c r="STJ100" s="204"/>
      <c r="STK100" s="204"/>
      <c r="STL100" s="204"/>
      <c r="STM100" s="204"/>
      <c r="STN100" s="204"/>
      <c r="STO100" s="204"/>
      <c r="STP100" s="204"/>
      <c r="STQ100" s="204"/>
      <c r="STR100" s="204"/>
      <c r="STS100" s="204"/>
      <c r="STT100" s="204"/>
      <c r="STU100" s="204"/>
      <c r="STV100" s="204"/>
      <c r="STW100" s="204"/>
      <c r="STX100" s="204"/>
      <c r="STY100" s="204"/>
      <c r="STZ100" s="204"/>
      <c r="SUA100" s="204"/>
      <c r="SUB100" s="204"/>
      <c r="SUC100" s="204"/>
      <c r="SUD100" s="204"/>
      <c r="SUE100" s="204"/>
      <c r="SUF100" s="204"/>
      <c r="SUG100" s="204"/>
      <c r="SUH100" s="204"/>
      <c r="SUI100" s="204"/>
      <c r="SUJ100" s="204"/>
      <c r="SUK100" s="204"/>
      <c r="SUL100" s="204"/>
      <c r="SUM100" s="204"/>
      <c r="SUN100" s="204"/>
      <c r="SUO100" s="204"/>
      <c r="SUP100" s="204"/>
      <c r="SUQ100" s="204"/>
      <c r="SUR100" s="204"/>
      <c r="SUS100" s="204"/>
      <c r="SUT100" s="204"/>
      <c r="SUU100" s="204"/>
      <c r="SUV100" s="204"/>
      <c r="SUW100" s="204"/>
      <c r="SUX100" s="204"/>
      <c r="SUY100" s="204"/>
      <c r="SUZ100" s="204"/>
      <c r="SVA100" s="204"/>
      <c r="SVB100" s="204"/>
      <c r="SVC100" s="204"/>
      <c r="SVD100" s="204"/>
      <c r="SVE100" s="204"/>
      <c r="SVF100" s="204"/>
      <c r="SVG100" s="204"/>
      <c r="SVH100" s="204"/>
      <c r="SVI100" s="204"/>
      <c r="SVJ100" s="204"/>
      <c r="SVK100" s="204"/>
      <c r="SVL100" s="204"/>
      <c r="SVM100" s="204"/>
      <c r="SVN100" s="204"/>
      <c r="SVO100" s="204"/>
      <c r="SVP100" s="204"/>
      <c r="SVQ100" s="204"/>
      <c r="SVR100" s="204"/>
      <c r="SVS100" s="204"/>
      <c r="SVT100" s="204"/>
      <c r="SVU100" s="204"/>
      <c r="SVV100" s="204"/>
      <c r="SVW100" s="204"/>
      <c r="SVX100" s="204"/>
      <c r="SVY100" s="204"/>
      <c r="SVZ100" s="204"/>
      <c r="SWA100" s="204"/>
      <c r="SWB100" s="204"/>
      <c r="SWC100" s="204"/>
      <c r="SWD100" s="204"/>
      <c r="SWE100" s="204"/>
      <c r="SWF100" s="204"/>
      <c r="SWG100" s="204"/>
      <c r="SWH100" s="204"/>
      <c r="SWI100" s="204"/>
      <c r="SWJ100" s="204"/>
      <c r="SWK100" s="204"/>
      <c r="SWL100" s="204"/>
      <c r="SWM100" s="204"/>
      <c r="SWN100" s="204"/>
      <c r="SWO100" s="204"/>
      <c r="SWP100" s="204"/>
      <c r="SWQ100" s="204"/>
      <c r="SWR100" s="204"/>
      <c r="SWS100" s="204"/>
      <c r="SWT100" s="204"/>
      <c r="SWU100" s="204"/>
      <c r="SWV100" s="204"/>
      <c r="SWW100" s="204"/>
      <c r="SWX100" s="204"/>
      <c r="SWY100" s="204"/>
      <c r="SWZ100" s="204"/>
      <c r="SXA100" s="204"/>
      <c r="SXB100" s="204"/>
      <c r="SXC100" s="204"/>
      <c r="SXD100" s="204"/>
      <c r="SXE100" s="204"/>
      <c r="SXF100" s="204"/>
      <c r="SXG100" s="204"/>
      <c r="SXH100" s="204"/>
      <c r="SXI100" s="204"/>
      <c r="SXJ100" s="204"/>
      <c r="SXK100" s="204"/>
      <c r="SXL100" s="204"/>
      <c r="SXM100" s="204"/>
      <c r="SXN100" s="204"/>
      <c r="SXO100" s="204"/>
      <c r="SXP100" s="204"/>
      <c r="SXQ100" s="204"/>
      <c r="SXR100" s="204"/>
      <c r="SXS100" s="204"/>
      <c r="SXT100" s="204"/>
      <c r="SXU100" s="204"/>
      <c r="SXV100" s="204"/>
      <c r="SXW100" s="204"/>
      <c r="SXX100" s="204"/>
      <c r="SXY100" s="204"/>
      <c r="SXZ100" s="204"/>
      <c r="SYA100" s="204"/>
      <c r="SYB100" s="204"/>
      <c r="SYC100" s="204"/>
      <c r="SYD100" s="204"/>
      <c r="SYE100" s="204"/>
      <c r="SYF100" s="204"/>
      <c r="SYG100" s="204"/>
      <c r="SYH100" s="204"/>
      <c r="SYI100" s="204"/>
      <c r="SYJ100" s="204"/>
      <c r="SYK100" s="204"/>
      <c r="SYL100" s="204"/>
      <c r="SYM100" s="204"/>
      <c r="SYN100" s="204"/>
      <c r="SYO100" s="204"/>
      <c r="SYP100" s="204"/>
      <c r="SYQ100" s="204"/>
      <c r="SYR100" s="204"/>
      <c r="SYS100" s="204"/>
      <c r="SYT100" s="204"/>
      <c r="SYU100" s="204"/>
      <c r="SYV100" s="204"/>
      <c r="SYW100" s="204"/>
      <c r="SYX100" s="204"/>
      <c r="SYY100" s="204"/>
      <c r="SYZ100" s="204"/>
      <c r="SZA100" s="204"/>
      <c r="SZB100" s="204"/>
      <c r="SZC100" s="204"/>
      <c r="SZD100" s="204"/>
      <c r="SZE100" s="204"/>
      <c r="SZF100" s="204"/>
      <c r="SZG100" s="204"/>
      <c r="SZH100" s="204"/>
      <c r="SZI100" s="204"/>
      <c r="SZJ100" s="204"/>
      <c r="SZK100" s="204"/>
      <c r="SZL100" s="204"/>
      <c r="SZM100" s="204"/>
      <c r="SZN100" s="204"/>
      <c r="SZO100" s="204"/>
      <c r="SZP100" s="204"/>
      <c r="SZQ100" s="204"/>
      <c r="SZR100" s="204"/>
      <c r="SZS100" s="204"/>
      <c r="SZT100" s="204"/>
      <c r="SZU100" s="204"/>
      <c r="SZV100" s="204"/>
      <c r="SZW100" s="204"/>
      <c r="SZX100" s="204"/>
      <c r="SZY100" s="204"/>
      <c r="SZZ100" s="204"/>
      <c r="TAA100" s="204"/>
      <c r="TAB100" s="204"/>
      <c r="TAC100" s="204"/>
      <c r="TAD100" s="204"/>
      <c r="TAE100" s="204"/>
      <c r="TAF100" s="204"/>
      <c r="TAG100" s="204"/>
      <c r="TAH100" s="204"/>
      <c r="TAI100" s="204"/>
      <c r="TAJ100" s="204"/>
      <c r="TAK100" s="204"/>
      <c r="TAL100" s="204"/>
      <c r="TAM100" s="204"/>
      <c r="TAN100" s="204"/>
      <c r="TAO100" s="204"/>
      <c r="TAP100" s="204"/>
      <c r="TAQ100" s="204"/>
      <c r="TAR100" s="204"/>
      <c r="TAS100" s="204"/>
      <c r="TAT100" s="204"/>
      <c r="TAU100" s="204"/>
      <c r="TAV100" s="204"/>
      <c r="TAW100" s="204"/>
      <c r="TAX100" s="204"/>
      <c r="TAY100" s="204"/>
      <c r="TAZ100" s="204"/>
      <c r="TBA100" s="204"/>
      <c r="TBB100" s="204"/>
      <c r="TBC100" s="204"/>
      <c r="TBD100" s="204"/>
      <c r="TBE100" s="204"/>
      <c r="TBF100" s="204"/>
      <c r="TBG100" s="204"/>
      <c r="TBH100" s="204"/>
      <c r="TBI100" s="204"/>
      <c r="TBJ100" s="204"/>
      <c r="TBK100" s="204"/>
      <c r="TBL100" s="204"/>
      <c r="TBM100" s="204"/>
      <c r="TBN100" s="204"/>
      <c r="TBO100" s="204"/>
      <c r="TBP100" s="204"/>
      <c r="TBQ100" s="204"/>
      <c r="TBR100" s="204"/>
      <c r="TBS100" s="204"/>
      <c r="TBT100" s="204"/>
      <c r="TBU100" s="204"/>
      <c r="TBV100" s="204"/>
      <c r="TBW100" s="204"/>
      <c r="TBX100" s="204"/>
      <c r="TBY100" s="204"/>
      <c r="TBZ100" s="204"/>
      <c r="TCA100" s="204"/>
      <c r="TCB100" s="204"/>
      <c r="TCC100" s="204"/>
      <c r="TCD100" s="204"/>
      <c r="TCE100" s="204"/>
      <c r="TCF100" s="204"/>
      <c r="TCG100" s="204"/>
      <c r="TCH100" s="204"/>
      <c r="TCI100" s="204"/>
      <c r="TCJ100" s="204"/>
      <c r="TCK100" s="204"/>
      <c r="TCL100" s="204"/>
      <c r="TCM100" s="204"/>
      <c r="TCN100" s="204"/>
      <c r="TCO100" s="204"/>
      <c r="TCP100" s="204"/>
      <c r="TCQ100" s="204"/>
      <c r="TCR100" s="204"/>
      <c r="TCS100" s="204"/>
      <c r="TCT100" s="204"/>
      <c r="TCU100" s="204"/>
      <c r="TCV100" s="204"/>
      <c r="TCW100" s="204"/>
      <c r="TCX100" s="204"/>
      <c r="TCY100" s="204"/>
      <c r="TCZ100" s="204"/>
      <c r="TDA100" s="204"/>
      <c r="TDB100" s="204"/>
      <c r="TDC100" s="204"/>
      <c r="TDD100" s="204"/>
      <c r="TDE100" s="204"/>
      <c r="TDF100" s="204"/>
      <c r="TDG100" s="204"/>
      <c r="TDH100" s="204"/>
      <c r="TDI100" s="204"/>
      <c r="TDJ100" s="204"/>
      <c r="TDK100" s="204"/>
      <c r="TDL100" s="204"/>
      <c r="TDM100" s="204"/>
      <c r="TDN100" s="204"/>
      <c r="TDO100" s="204"/>
      <c r="TDP100" s="204"/>
      <c r="TDQ100" s="204"/>
      <c r="TDR100" s="204"/>
      <c r="TDS100" s="204"/>
      <c r="TDT100" s="204"/>
      <c r="TDU100" s="204"/>
      <c r="TDV100" s="204"/>
      <c r="TDW100" s="204"/>
      <c r="TDX100" s="204"/>
      <c r="TDY100" s="204"/>
      <c r="TDZ100" s="204"/>
      <c r="TEA100" s="204"/>
      <c r="TEB100" s="204"/>
      <c r="TEC100" s="204"/>
      <c r="TED100" s="204"/>
      <c r="TEE100" s="204"/>
      <c r="TEF100" s="204"/>
      <c r="TEG100" s="204"/>
      <c r="TEH100" s="204"/>
      <c r="TEI100" s="204"/>
      <c r="TEJ100" s="204"/>
      <c r="TEK100" s="204"/>
      <c r="TEL100" s="204"/>
      <c r="TEM100" s="204"/>
      <c r="TEN100" s="204"/>
      <c r="TEO100" s="204"/>
      <c r="TEP100" s="204"/>
      <c r="TEQ100" s="204"/>
      <c r="TER100" s="204"/>
      <c r="TES100" s="204"/>
      <c r="TET100" s="204"/>
      <c r="TEU100" s="204"/>
      <c r="TEV100" s="204"/>
      <c r="TEW100" s="204"/>
      <c r="TEX100" s="204"/>
      <c r="TEY100" s="204"/>
      <c r="TEZ100" s="204"/>
      <c r="TFA100" s="204"/>
      <c r="TFB100" s="204"/>
      <c r="TFC100" s="204"/>
      <c r="TFD100" s="204"/>
      <c r="TFE100" s="204"/>
      <c r="TFF100" s="204"/>
      <c r="TFG100" s="204"/>
      <c r="TFH100" s="204"/>
      <c r="TFI100" s="204"/>
      <c r="TFJ100" s="204"/>
      <c r="TFK100" s="204"/>
      <c r="TFL100" s="204"/>
      <c r="TFM100" s="204"/>
      <c r="TFN100" s="204"/>
      <c r="TFO100" s="204"/>
      <c r="TFP100" s="204"/>
      <c r="TFQ100" s="204"/>
      <c r="TFR100" s="204"/>
      <c r="TFS100" s="204"/>
      <c r="TFT100" s="204"/>
      <c r="TFU100" s="204"/>
      <c r="TFV100" s="204"/>
      <c r="TFW100" s="204"/>
      <c r="TFX100" s="204"/>
      <c r="TFY100" s="204"/>
      <c r="TFZ100" s="204"/>
      <c r="TGA100" s="204"/>
      <c r="TGB100" s="204"/>
      <c r="TGC100" s="204"/>
      <c r="TGD100" s="204"/>
      <c r="TGE100" s="204"/>
      <c r="TGF100" s="204"/>
      <c r="TGG100" s="204"/>
      <c r="TGH100" s="204"/>
      <c r="TGI100" s="204"/>
      <c r="TGJ100" s="204"/>
      <c r="TGK100" s="204"/>
      <c r="TGL100" s="204"/>
      <c r="TGM100" s="204"/>
      <c r="TGN100" s="204"/>
      <c r="TGO100" s="204"/>
      <c r="TGP100" s="204"/>
      <c r="TGQ100" s="204"/>
      <c r="TGR100" s="204"/>
      <c r="TGS100" s="204"/>
      <c r="TGT100" s="204"/>
      <c r="TGU100" s="204"/>
      <c r="TGV100" s="204"/>
      <c r="TGW100" s="204"/>
      <c r="TGX100" s="204"/>
      <c r="TGY100" s="204"/>
      <c r="TGZ100" s="204"/>
      <c r="THA100" s="204"/>
      <c r="THB100" s="204"/>
      <c r="THC100" s="204"/>
      <c r="THD100" s="204"/>
      <c r="THE100" s="204"/>
      <c r="THF100" s="204"/>
      <c r="THG100" s="204"/>
      <c r="THH100" s="204"/>
      <c r="THI100" s="204"/>
      <c r="THJ100" s="204"/>
      <c r="THK100" s="204"/>
      <c r="THL100" s="204"/>
      <c r="THM100" s="204"/>
      <c r="THN100" s="204"/>
      <c r="THO100" s="204"/>
      <c r="THP100" s="204"/>
      <c r="THQ100" s="204"/>
      <c r="THR100" s="204"/>
      <c r="THS100" s="204"/>
      <c r="THT100" s="204"/>
      <c r="THU100" s="204"/>
      <c r="THV100" s="204"/>
      <c r="THW100" s="204"/>
      <c r="THX100" s="204"/>
      <c r="THY100" s="204"/>
      <c r="THZ100" s="204"/>
      <c r="TIA100" s="204"/>
      <c r="TIB100" s="204"/>
      <c r="TIC100" s="204"/>
      <c r="TID100" s="204"/>
      <c r="TIE100" s="204"/>
      <c r="TIF100" s="204"/>
      <c r="TIG100" s="204"/>
      <c r="TIH100" s="204"/>
      <c r="TII100" s="204"/>
      <c r="TIJ100" s="204"/>
      <c r="TIK100" s="204"/>
      <c r="TIL100" s="204"/>
      <c r="TIM100" s="204"/>
      <c r="TIN100" s="204"/>
      <c r="TIO100" s="204"/>
      <c r="TIP100" s="204"/>
      <c r="TIQ100" s="204"/>
      <c r="TIR100" s="204"/>
      <c r="TIS100" s="204"/>
      <c r="TIT100" s="204"/>
      <c r="TIU100" s="204"/>
      <c r="TIV100" s="204"/>
      <c r="TIW100" s="204"/>
      <c r="TIX100" s="204"/>
      <c r="TIY100" s="204"/>
      <c r="TIZ100" s="204"/>
      <c r="TJA100" s="204"/>
      <c r="TJB100" s="204"/>
      <c r="TJC100" s="204"/>
      <c r="TJD100" s="204"/>
      <c r="TJE100" s="204"/>
      <c r="TJF100" s="204"/>
      <c r="TJG100" s="204"/>
      <c r="TJH100" s="204"/>
      <c r="TJI100" s="204"/>
      <c r="TJJ100" s="204"/>
      <c r="TJK100" s="204"/>
      <c r="TJL100" s="204"/>
      <c r="TJM100" s="204"/>
      <c r="TJN100" s="204"/>
      <c r="TJO100" s="204"/>
      <c r="TJP100" s="204"/>
      <c r="TJQ100" s="204"/>
      <c r="TJR100" s="204"/>
      <c r="TJS100" s="204"/>
      <c r="TJT100" s="204"/>
      <c r="TJU100" s="204"/>
      <c r="TJV100" s="204"/>
      <c r="TJW100" s="204"/>
      <c r="TJX100" s="204"/>
      <c r="TJY100" s="204"/>
      <c r="TJZ100" s="204"/>
      <c r="TKA100" s="204"/>
      <c r="TKB100" s="204"/>
      <c r="TKC100" s="204"/>
      <c r="TKD100" s="204"/>
      <c r="TKE100" s="204"/>
      <c r="TKF100" s="204"/>
      <c r="TKG100" s="204"/>
      <c r="TKH100" s="204"/>
      <c r="TKI100" s="204"/>
      <c r="TKJ100" s="204"/>
      <c r="TKK100" s="204"/>
      <c r="TKL100" s="204"/>
      <c r="TKM100" s="204"/>
      <c r="TKN100" s="204"/>
      <c r="TKO100" s="204"/>
      <c r="TKP100" s="204"/>
      <c r="TKQ100" s="204"/>
      <c r="TKR100" s="204"/>
      <c r="TKS100" s="204"/>
      <c r="TKT100" s="204"/>
      <c r="TKU100" s="204"/>
      <c r="TKV100" s="204"/>
      <c r="TKW100" s="204"/>
      <c r="TKX100" s="204"/>
      <c r="TKY100" s="204"/>
      <c r="TKZ100" s="204"/>
      <c r="TLA100" s="204"/>
      <c r="TLB100" s="204"/>
      <c r="TLC100" s="204"/>
      <c r="TLD100" s="204"/>
      <c r="TLE100" s="204"/>
      <c r="TLF100" s="204"/>
      <c r="TLG100" s="204"/>
      <c r="TLH100" s="204"/>
      <c r="TLI100" s="204"/>
      <c r="TLJ100" s="204"/>
      <c r="TLK100" s="204"/>
      <c r="TLL100" s="204"/>
      <c r="TLM100" s="204"/>
      <c r="TLN100" s="204"/>
      <c r="TLO100" s="204"/>
      <c r="TLP100" s="204"/>
      <c r="TLQ100" s="204"/>
      <c r="TLR100" s="204"/>
      <c r="TLS100" s="204"/>
      <c r="TLT100" s="204"/>
      <c r="TLU100" s="204"/>
      <c r="TLV100" s="204"/>
      <c r="TLW100" s="204"/>
      <c r="TLX100" s="204"/>
      <c r="TLY100" s="204"/>
      <c r="TLZ100" s="204"/>
      <c r="TMA100" s="204"/>
      <c r="TMB100" s="204"/>
      <c r="TMC100" s="204"/>
      <c r="TMD100" s="204"/>
      <c r="TME100" s="204"/>
      <c r="TMF100" s="204"/>
      <c r="TMG100" s="204"/>
      <c r="TMH100" s="204"/>
      <c r="TMI100" s="204"/>
      <c r="TMJ100" s="204"/>
      <c r="TMK100" s="204"/>
      <c r="TML100" s="204"/>
      <c r="TMM100" s="204"/>
      <c r="TMN100" s="204"/>
      <c r="TMO100" s="204"/>
      <c r="TMP100" s="204"/>
      <c r="TMQ100" s="204"/>
      <c r="TMR100" s="204"/>
      <c r="TMS100" s="204"/>
      <c r="TMT100" s="204"/>
      <c r="TMU100" s="204"/>
      <c r="TMV100" s="204"/>
      <c r="TMW100" s="204"/>
      <c r="TMX100" s="204"/>
      <c r="TMY100" s="204"/>
      <c r="TMZ100" s="204"/>
      <c r="TNA100" s="204"/>
      <c r="TNB100" s="204"/>
      <c r="TNC100" s="204"/>
      <c r="TND100" s="204"/>
      <c r="TNE100" s="204"/>
      <c r="TNF100" s="204"/>
      <c r="TNG100" s="204"/>
      <c r="TNH100" s="204"/>
      <c r="TNI100" s="204"/>
      <c r="TNJ100" s="204"/>
      <c r="TNK100" s="204"/>
      <c r="TNL100" s="204"/>
      <c r="TNM100" s="204"/>
      <c r="TNN100" s="204"/>
      <c r="TNO100" s="204"/>
      <c r="TNP100" s="204"/>
      <c r="TNQ100" s="204"/>
      <c r="TNR100" s="204"/>
      <c r="TNS100" s="204"/>
      <c r="TNT100" s="204"/>
      <c r="TNU100" s="204"/>
      <c r="TNV100" s="204"/>
      <c r="TNW100" s="204"/>
      <c r="TNX100" s="204"/>
      <c r="TNY100" s="204"/>
      <c r="TNZ100" s="204"/>
      <c r="TOA100" s="204"/>
      <c r="TOB100" s="204"/>
      <c r="TOC100" s="204"/>
      <c r="TOD100" s="204"/>
      <c r="TOE100" s="204"/>
      <c r="TOF100" s="204"/>
      <c r="TOG100" s="204"/>
      <c r="TOH100" s="204"/>
      <c r="TOI100" s="204"/>
      <c r="TOJ100" s="204"/>
      <c r="TOK100" s="204"/>
      <c r="TOL100" s="204"/>
      <c r="TOM100" s="204"/>
      <c r="TON100" s="204"/>
      <c r="TOO100" s="204"/>
      <c r="TOP100" s="204"/>
      <c r="TOQ100" s="204"/>
      <c r="TOR100" s="204"/>
      <c r="TOS100" s="204"/>
      <c r="TOT100" s="204"/>
      <c r="TOU100" s="204"/>
      <c r="TOV100" s="204"/>
      <c r="TOW100" s="204"/>
      <c r="TOX100" s="204"/>
      <c r="TOY100" s="204"/>
      <c r="TOZ100" s="204"/>
      <c r="TPA100" s="204"/>
      <c r="TPB100" s="204"/>
      <c r="TPC100" s="204"/>
      <c r="TPD100" s="204"/>
      <c r="TPE100" s="204"/>
      <c r="TPF100" s="204"/>
      <c r="TPG100" s="204"/>
      <c r="TPH100" s="204"/>
      <c r="TPI100" s="204"/>
      <c r="TPJ100" s="204"/>
      <c r="TPK100" s="204"/>
      <c r="TPL100" s="204"/>
      <c r="TPM100" s="204"/>
      <c r="TPN100" s="204"/>
      <c r="TPO100" s="204"/>
      <c r="TPP100" s="204"/>
      <c r="TPQ100" s="204"/>
      <c r="TPR100" s="204"/>
      <c r="TPS100" s="204"/>
      <c r="TPT100" s="204"/>
      <c r="TPU100" s="204"/>
      <c r="TPV100" s="204"/>
      <c r="TPW100" s="204"/>
      <c r="TPX100" s="204"/>
      <c r="TPY100" s="204"/>
      <c r="TPZ100" s="204"/>
      <c r="TQA100" s="204"/>
      <c r="TQB100" s="204"/>
      <c r="TQC100" s="204"/>
      <c r="TQD100" s="204"/>
      <c r="TQE100" s="204"/>
      <c r="TQF100" s="204"/>
      <c r="TQG100" s="204"/>
      <c r="TQH100" s="204"/>
      <c r="TQI100" s="204"/>
      <c r="TQJ100" s="204"/>
      <c r="TQK100" s="204"/>
      <c r="TQL100" s="204"/>
      <c r="TQM100" s="204"/>
      <c r="TQN100" s="204"/>
      <c r="TQO100" s="204"/>
      <c r="TQP100" s="204"/>
      <c r="TQQ100" s="204"/>
      <c r="TQR100" s="204"/>
      <c r="TQS100" s="204"/>
      <c r="TQT100" s="204"/>
      <c r="TQU100" s="204"/>
      <c r="TQV100" s="204"/>
      <c r="TQW100" s="204"/>
      <c r="TQX100" s="204"/>
      <c r="TQY100" s="204"/>
      <c r="TQZ100" s="204"/>
      <c r="TRA100" s="204"/>
      <c r="TRB100" s="204"/>
      <c r="TRC100" s="204"/>
      <c r="TRD100" s="204"/>
      <c r="TRE100" s="204"/>
      <c r="TRF100" s="204"/>
      <c r="TRG100" s="204"/>
      <c r="TRH100" s="204"/>
      <c r="TRI100" s="204"/>
      <c r="TRJ100" s="204"/>
      <c r="TRK100" s="204"/>
      <c r="TRL100" s="204"/>
      <c r="TRM100" s="204"/>
      <c r="TRN100" s="204"/>
      <c r="TRO100" s="204"/>
      <c r="TRP100" s="204"/>
      <c r="TRQ100" s="204"/>
      <c r="TRR100" s="204"/>
      <c r="TRS100" s="204"/>
      <c r="TRT100" s="204"/>
      <c r="TRU100" s="204"/>
      <c r="TRV100" s="204"/>
      <c r="TRW100" s="204"/>
      <c r="TRX100" s="204"/>
      <c r="TRY100" s="204"/>
      <c r="TRZ100" s="204"/>
      <c r="TSA100" s="204"/>
      <c r="TSB100" s="204"/>
      <c r="TSC100" s="204"/>
      <c r="TSD100" s="204"/>
      <c r="TSE100" s="204"/>
      <c r="TSF100" s="204"/>
      <c r="TSG100" s="204"/>
      <c r="TSH100" s="204"/>
      <c r="TSI100" s="204"/>
      <c r="TSJ100" s="204"/>
      <c r="TSK100" s="204"/>
      <c r="TSL100" s="204"/>
      <c r="TSM100" s="204"/>
      <c r="TSN100" s="204"/>
      <c r="TSO100" s="204"/>
      <c r="TSP100" s="204"/>
      <c r="TSQ100" s="204"/>
      <c r="TSR100" s="204"/>
      <c r="TSS100" s="204"/>
      <c r="TST100" s="204"/>
      <c r="TSU100" s="204"/>
      <c r="TSV100" s="204"/>
      <c r="TSW100" s="204"/>
      <c r="TSX100" s="204"/>
      <c r="TSY100" s="204"/>
      <c r="TSZ100" s="204"/>
      <c r="TTA100" s="204"/>
      <c r="TTB100" s="204"/>
      <c r="TTC100" s="204"/>
      <c r="TTD100" s="204"/>
      <c r="TTE100" s="204"/>
      <c r="TTF100" s="204"/>
      <c r="TTG100" s="204"/>
      <c r="TTH100" s="204"/>
      <c r="TTI100" s="204"/>
      <c r="TTJ100" s="204"/>
      <c r="TTK100" s="204"/>
      <c r="TTL100" s="204"/>
      <c r="TTM100" s="204"/>
      <c r="TTN100" s="204"/>
      <c r="TTO100" s="204"/>
      <c r="TTP100" s="204"/>
      <c r="TTQ100" s="204"/>
      <c r="TTR100" s="204"/>
      <c r="TTS100" s="204"/>
      <c r="TTT100" s="204"/>
      <c r="TTU100" s="204"/>
      <c r="TTV100" s="204"/>
      <c r="TTW100" s="204"/>
      <c r="TTX100" s="204"/>
      <c r="TTY100" s="204"/>
      <c r="TTZ100" s="204"/>
      <c r="TUA100" s="204"/>
      <c r="TUB100" s="204"/>
      <c r="TUC100" s="204"/>
      <c r="TUD100" s="204"/>
      <c r="TUE100" s="204"/>
      <c r="TUF100" s="204"/>
      <c r="TUG100" s="204"/>
      <c r="TUH100" s="204"/>
      <c r="TUI100" s="204"/>
      <c r="TUJ100" s="204"/>
      <c r="TUK100" s="204"/>
      <c r="TUL100" s="204"/>
      <c r="TUM100" s="204"/>
      <c r="TUN100" s="204"/>
      <c r="TUO100" s="204"/>
      <c r="TUP100" s="204"/>
      <c r="TUQ100" s="204"/>
      <c r="TUR100" s="204"/>
      <c r="TUS100" s="204"/>
      <c r="TUT100" s="204"/>
      <c r="TUU100" s="204"/>
      <c r="TUV100" s="204"/>
      <c r="TUW100" s="204"/>
      <c r="TUX100" s="204"/>
      <c r="TUY100" s="204"/>
      <c r="TUZ100" s="204"/>
      <c r="TVA100" s="204"/>
      <c r="TVB100" s="204"/>
      <c r="TVC100" s="204"/>
      <c r="TVD100" s="204"/>
      <c r="TVE100" s="204"/>
      <c r="TVF100" s="204"/>
      <c r="TVG100" s="204"/>
      <c r="TVH100" s="204"/>
      <c r="TVI100" s="204"/>
      <c r="TVJ100" s="204"/>
      <c r="TVK100" s="204"/>
      <c r="TVL100" s="204"/>
      <c r="TVM100" s="204"/>
      <c r="TVN100" s="204"/>
      <c r="TVO100" s="204"/>
      <c r="TVP100" s="204"/>
      <c r="TVQ100" s="204"/>
      <c r="TVR100" s="204"/>
      <c r="TVS100" s="204"/>
      <c r="TVT100" s="204"/>
      <c r="TVU100" s="204"/>
      <c r="TVV100" s="204"/>
      <c r="TVW100" s="204"/>
      <c r="TVX100" s="204"/>
      <c r="TVY100" s="204"/>
      <c r="TVZ100" s="204"/>
      <c r="TWA100" s="204"/>
      <c r="TWB100" s="204"/>
      <c r="TWC100" s="204"/>
      <c r="TWD100" s="204"/>
      <c r="TWE100" s="204"/>
      <c r="TWF100" s="204"/>
      <c r="TWG100" s="204"/>
      <c r="TWH100" s="204"/>
      <c r="TWI100" s="204"/>
      <c r="TWJ100" s="204"/>
      <c r="TWK100" s="204"/>
      <c r="TWL100" s="204"/>
      <c r="TWM100" s="204"/>
      <c r="TWN100" s="204"/>
      <c r="TWO100" s="204"/>
      <c r="TWP100" s="204"/>
      <c r="TWQ100" s="204"/>
      <c r="TWR100" s="204"/>
      <c r="TWS100" s="204"/>
      <c r="TWT100" s="204"/>
      <c r="TWU100" s="204"/>
      <c r="TWV100" s="204"/>
      <c r="TWW100" s="204"/>
      <c r="TWX100" s="204"/>
      <c r="TWY100" s="204"/>
      <c r="TWZ100" s="204"/>
      <c r="TXA100" s="204"/>
      <c r="TXB100" s="204"/>
      <c r="TXC100" s="204"/>
      <c r="TXD100" s="204"/>
      <c r="TXE100" s="204"/>
      <c r="TXF100" s="204"/>
      <c r="TXG100" s="204"/>
      <c r="TXH100" s="204"/>
      <c r="TXI100" s="204"/>
      <c r="TXJ100" s="204"/>
      <c r="TXK100" s="204"/>
      <c r="TXL100" s="204"/>
      <c r="TXM100" s="204"/>
      <c r="TXN100" s="204"/>
      <c r="TXO100" s="204"/>
      <c r="TXP100" s="204"/>
      <c r="TXQ100" s="204"/>
      <c r="TXR100" s="204"/>
      <c r="TXS100" s="204"/>
      <c r="TXT100" s="204"/>
      <c r="TXU100" s="204"/>
      <c r="TXV100" s="204"/>
      <c r="TXW100" s="204"/>
      <c r="TXX100" s="204"/>
      <c r="TXY100" s="204"/>
      <c r="TXZ100" s="204"/>
      <c r="TYA100" s="204"/>
      <c r="TYB100" s="204"/>
      <c r="TYC100" s="204"/>
      <c r="TYD100" s="204"/>
      <c r="TYE100" s="204"/>
      <c r="TYF100" s="204"/>
      <c r="TYG100" s="204"/>
      <c r="TYH100" s="204"/>
      <c r="TYI100" s="204"/>
      <c r="TYJ100" s="204"/>
      <c r="TYK100" s="204"/>
      <c r="TYL100" s="204"/>
      <c r="TYM100" s="204"/>
      <c r="TYN100" s="204"/>
      <c r="TYO100" s="204"/>
      <c r="TYP100" s="204"/>
      <c r="TYQ100" s="204"/>
      <c r="TYR100" s="204"/>
      <c r="TYS100" s="204"/>
      <c r="TYT100" s="204"/>
      <c r="TYU100" s="204"/>
      <c r="TYV100" s="204"/>
      <c r="TYW100" s="204"/>
      <c r="TYX100" s="204"/>
      <c r="TYY100" s="204"/>
      <c r="TYZ100" s="204"/>
      <c r="TZA100" s="204"/>
      <c r="TZB100" s="204"/>
      <c r="TZC100" s="204"/>
      <c r="TZD100" s="204"/>
      <c r="TZE100" s="204"/>
      <c r="TZF100" s="204"/>
      <c r="TZG100" s="204"/>
      <c r="TZH100" s="204"/>
      <c r="TZI100" s="204"/>
      <c r="TZJ100" s="204"/>
      <c r="TZK100" s="204"/>
      <c r="TZL100" s="204"/>
      <c r="TZM100" s="204"/>
      <c r="TZN100" s="204"/>
      <c r="TZO100" s="204"/>
      <c r="TZP100" s="204"/>
      <c r="TZQ100" s="204"/>
      <c r="TZR100" s="204"/>
      <c r="TZS100" s="204"/>
      <c r="TZT100" s="204"/>
      <c r="TZU100" s="204"/>
      <c r="TZV100" s="204"/>
      <c r="TZW100" s="204"/>
      <c r="TZX100" s="204"/>
      <c r="TZY100" s="204"/>
      <c r="TZZ100" s="204"/>
      <c r="UAA100" s="204"/>
      <c r="UAB100" s="204"/>
      <c r="UAC100" s="204"/>
      <c r="UAD100" s="204"/>
      <c r="UAE100" s="204"/>
      <c r="UAF100" s="204"/>
      <c r="UAG100" s="204"/>
      <c r="UAH100" s="204"/>
      <c r="UAI100" s="204"/>
      <c r="UAJ100" s="204"/>
      <c r="UAK100" s="204"/>
      <c r="UAL100" s="204"/>
      <c r="UAM100" s="204"/>
      <c r="UAN100" s="204"/>
      <c r="UAO100" s="204"/>
      <c r="UAP100" s="204"/>
      <c r="UAQ100" s="204"/>
      <c r="UAR100" s="204"/>
      <c r="UAS100" s="204"/>
      <c r="UAT100" s="204"/>
      <c r="UAU100" s="204"/>
      <c r="UAV100" s="204"/>
      <c r="UAW100" s="204"/>
      <c r="UAX100" s="204"/>
      <c r="UAY100" s="204"/>
      <c r="UAZ100" s="204"/>
      <c r="UBA100" s="204"/>
      <c r="UBB100" s="204"/>
      <c r="UBC100" s="204"/>
      <c r="UBD100" s="204"/>
      <c r="UBE100" s="204"/>
      <c r="UBF100" s="204"/>
      <c r="UBG100" s="204"/>
      <c r="UBH100" s="204"/>
      <c r="UBI100" s="204"/>
      <c r="UBJ100" s="204"/>
      <c r="UBK100" s="204"/>
      <c r="UBL100" s="204"/>
      <c r="UBM100" s="204"/>
      <c r="UBN100" s="204"/>
      <c r="UBO100" s="204"/>
      <c r="UBP100" s="204"/>
      <c r="UBQ100" s="204"/>
      <c r="UBR100" s="204"/>
      <c r="UBS100" s="204"/>
      <c r="UBT100" s="204"/>
      <c r="UBU100" s="204"/>
      <c r="UBV100" s="204"/>
      <c r="UBW100" s="204"/>
      <c r="UBX100" s="204"/>
      <c r="UBY100" s="204"/>
      <c r="UBZ100" s="204"/>
      <c r="UCA100" s="204"/>
      <c r="UCB100" s="204"/>
      <c r="UCC100" s="204"/>
      <c r="UCD100" s="204"/>
      <c r="UCE100" s="204"/>
      <c r="UCF100" s="204"/>
      <c r="UCG100" s="204"/>
      <c r="UCH100" s="204"/>
      <c r="UCI100" s="204"/>
      <c r="UCJ100" s="204"/>
      <c r="UCK100" s="204"/>
      <c r="UCL100" s="204"/>
      <c r="UCM100" s="204"/>
      <c r="UCN100" s="204"/>
      <c r="UCO100" s="204"/>
      <c r="UCP100" s="204"/>
      <c r="UCQ100" s="204"/>
      <c r="UCR100" s="204"/>
      <c r="UCS100" s="204"/>
      <c r="UCT100" s="204"/>
      <c r="UCU100" s="204"/>
      <c r="UCV100" s="204"/>
      <c r="UCW100" s="204"/>
      <c r="UCX100" s="204"/>
      <c r="UCY100" s="204"/>
      <c r="UCZ100" s="204"/>
      <c r="UDA100" s="204"/>
      <c r="UDB100" s="204"/>
      <c r="UDC100" s="204"/>
      <c r="UDD100" s="204"/>
      <c r="UDE100" s="204"/>
      <c r="UDF100" s="204"/>
      <c r="UDG100" s="204"/>
      <c r="UDH100" s="204"/>
      <c r="UDI100" s="204"/>
      <c r="UDJ100" s="204"/>
      <c r="UDK100" s="204"/>
      <c r="UDL100" s="204"/>
      <c r="UDM100" s="204"/>
      <c r="UDN100" s="204"/>
      <c r="UDO100" s="204"/>
      <c r="UDP100" s="204"/>
      <c r="UDQ100" s="204"/>
      <c r="UDR100" s="204"/>
      <c r="UDS100" s="204"/>
      <c r="UDT100" s="204"/>
      <c r="UDU100" s="204"/>
      <c r="UDV100" s="204"/>
      <c r="UDW100" s="204"/>
      <c r="UDX100" s="204"/>
      <c r="UDY100" s="204"/>
      <c r="UDZ100" s="204"/>
      <c r="UEA100" s="204"/>
      <c r="UEB100" s="204"/>
      <c r="UEC100" s="204"/>
      <c r="UED100" s="204"/>
      <c r="UEE100" s="204"/>
      <c r="UEF100" s="204"/>
      <c r="UEG100" s="204"/>
      <c r="UEH100" s="204"/>
      <c r="UEI100" s="204"/>
      <c r="UEJ100" s="204"/>
      <c r="UEK100" s="204"/>
      <c r="UEL100" s="204"/>
      <c r="UEM100" s="204"/>
      <c r="UEN100" s="204"/>
      <c r="UEO100" s="204"/>
      <c r="UEP100" s="204"/>
      <c r="UEQ100" s="204"/>
      <c r="UER100" s="204"/>
      <c r="UES100" s="204"/>
      <c r="UET100" s="204"/>
      <c r="UEU100" s="204"/>
      <c r="UEV100" s="204"/>
      <c r="UEW100" s="204"/>
      <c r="UEX100" s="204"/>
      <c r="UEY100" s="204"/>
      <c r="UEZ100" s="204"/>
      <c r="UFA100" s="204"/>
      <c r="UFB100" s="204"/>
      <c r="UFC100" s="204"/>
      <c r="UFD100" s="204"/>
      <c r="UFE100" s="204"/>
      <c r="UFF100" s="204"/>
      <c r="UFG100" s="204"/>
      <c r="UFH100" s="204"/>
      <c r="UFI100" s="204"/>
      <c r="UFJ100" s="204"/>
      <c r="UFK100" s="204"/>
      <c r="UFL100" s="204"/>
      <c r="UFM100" s="204"/>
      <c r="UFN100" s="204"/>
      <c r="UFO100" s="204"/>
      <c r="UFP100" s="204"/>
      <c r="UFQ100" s="204"/>
      <c r="UFR100" s="204"/>
      <c r="UFS100" s="204"/>
      <c r="UFT100" s="204"/>
      <c r="UFU100" s="204"/>
      <c r="UFV100" s="204"/>
      <c r="UFW100" s="204"/>
      <c r="UFX100" s="204"/>
      <c r="UFY100" s="204"/>
      <c r="UFZ100" s="204"/>
      <c r="UGA100" s="204"/>
      <c r="UGB100" s="204"/>
      <c r="UGC100" s="204"/>
      <c r="UGD100" s="204"/>
      <c r="UGE100" s="204"/>
      <c r="UGF100" s="204"/>
      <c r="UGG100" s="204"/>
      <c r="UGH100" s="204"/>
      <c r="UGI100" s="204"/>
      <c r="UGJ100" s="204"/>
      <c r="UGK100" s="204"/>
      <c r="UGL100" s="204"/>
      <c r="UGM100" s="204"/>
      <c r="UGN100" s="204"/>
      <c r="UGO100" s="204"/>
      <c r="UGP100" s="204"/>
      <c r="UGQ100" s="204"/>
      <c r="UGR100" s="204"/>
      <c r="UGS100" s="204"/>
      <c r="UGT100" s="204"/>
      <c r="UGU100" s="204"/>
      <c r="UGV100" s="204"/>
      <c r="UGW100" s="204"/>
      <c r="UGX100" s="204"/>
      <c r="UGY100" s="204"/>
      <c r="UGZ100" s="204"/>
      <c r="UHA100" s="204"/>
      <c r="UHB100" s="204"/>
      <c r="UHC100" s="204"/>
      <c r="UHD100" s="204"/>
      <c r="UHE100" s="204"/>
      <c r="UHF100" s="204"/>
      <c r="UHG100" s="204"/>
      <c r="UHH100" s="204"/>
      <c r="UHI100" s="204"/>
      <c r="UHJ100" s="204"/>
      <c r="UHK100" s="204"/>
      <c r="UHL100" s="204"/>
      <c r="UHM100" s="204"/>
      <c r="UHN100" s="204"/>
      <c r="UHO100" s="204"/>
      <c r="UHP100" s="204"/>
      <c r="UHQ100" s="204"/>
      <c r="UHR100" s="204"/>
      <c r="UHS100" s="204"/>
      <c r="UHT100" s="204"/>
      <c r="UHU100" s="204"/>
      <c r="UHV100" s="204"/>
      <c r="UHW100" s="204"/>
      <c r="UHX100" s="204"/>
      <c r="UHY100" s="204"/>
      <c r="UHZ100" s="204"/>
      <c r="UIA100" s="204"/>
      <c r="UIB100" s="204"/>
      <c r="UIC100" s="204"/>
      <c r="UID100" s="204"/>
      <c r="UIE100" s="204"/>
      <c r="UIF100" s="204"/>
      <c r="UIG100" s="204"/>
      <c r="UIH100" s="204"/>
      <c r="UII100" s="204"/>
      <c r="UIJ100" s="204"/>
      <c r="UIK100" s="204"/>
      <c r="UIL100" s="204"/>
      <c r="UIM100" s="204"/>
      <c r="UIN100" s="204"/>
      <c r="UIO100" s="204"/>
      <c r="UIP100" s="204"/>
      <c r="UIQ100" s="204"/>
      <c r="UIR100" s="204"/>
      <c r="UIS100" s="204"/>
      <c r="UIT100" s="204"/>
      <c r="UIU100" s="204"/>
      <c r="UIV100" s="204"/>
      <c r="UIW100" s="204"/>
      <c r="UIX100" s="204"/>
      <c r="UIY100" s="204"/>
      <c r="UIZ100" s="204"/>
      <c r="UJA100" s="204"/>
      <c r="UJB100" s="204"/>
      <c r="UJC100" s="204"/>
      <c r="UJD100" s="204"/>
      <c r="UJE100" s="204"/>
      <c r="UJF100" s="204"/>
      <c r="UJG100" s="204"/>
      <c r="UJH100" s="204"/>
      <c r="UJI100" s="204"/>
      <c r="UJJ100" s="204"/>
      <c r="UJK100" s="204"/>
      <c r="UJL100" s="204"/>
      <c r="UJM100" s="204"/>
      <c r="UJN100" s="204"/>
      <c r="UJO100" s="204"/>
      <c r="UJP100" s="204"/>
      <c r="UJQ100" s="204"/>
      <c r="UJR100" s="204"/>
      <c r="UJS100" s="204"/>
      <c r="UJT100" s="204"/>
      <c r="UJU100" s="204"/>
      <c r="UJV100" s="204"/>
      <c r="UJW100" s="204"/>
      <c r="UJX100" s="204"/>
      <c r="UJY100" s="204"/>
      <c r="UJZ100" s="204"/>
      <c r="UKA100" s="204"/>
      <c r="UKB100" s="204"/>
      <c r="UKC100" s="204"/>
      <c r="UKD100" s="204"/>
      <c r="UKE100" s="204"/>
      <c r="UKF100" s="204"/>
      <c r="UKG100" s="204"/>
      <c r="UKH100" s="204"/>
      <c r="UKI100" s="204"/>
      <c r="UKJ100" s="204"/>
      <c r="UKK100" s="204"/>
      <c r="UKL100" s="204"/>
      <c r="UKM100" s="204"/>
      <c r="UKN100" s="204"/>
      <c r="UKO100" s="204"/>
      <c r="UKP100" s="204"/>
      <c r="UKQ100" s="204"/>
      <c r="UKR100" s="204"/>
      <c r="UKS100" s="204"/>
      <c r="UKT100" s="204"/>
      <c r="UKU100" s="204"/>
      <c r="UKV100" s="204"/>
      <c r="UKW100" s="204"/>
      <c r="UKX100" s="204"/>
      <c r="UKY100" s="204"/>
      <c r="UKZ100" s="204"/>
      <c r="ULA100" s="204"/>
      <c r="ULB100" s="204"/>
      <c r="ULC100" s="204"/>
      <c r="ULD100" s="204"/>
      <c r="ULE100" s="204"/>
      <c r="ULF100" s="204"/>
      <c r="ULG100" s="204"/>
      <c r="ULH100" s="204"/>
      <c r="ULI100" s="204"/>
      <c r="ULJ100" s="204"/>
      <c r="ULK100" s="204"/>
      <c r="ULL100" s="204"/>
      <c r="ULM100" s="204"/>
      <c r="ULN100" s="204"/>
      <c r="ULO100" s="204"/>
      <c r="ULP100" s="204"/>
      <c r="ULQ100" s="204"/>
      <c r="ULR100" s="204"/>
      <c r="ULS100" s="204"/>
      <c r="ULT100" s="204"/>
      <c r="ULU100" s="204"/>
      <c r="ULV100" s="204"/>
      <c r="ULW100" s="204"/>
      <c r="ULX100" s="204"/>
      <c r="ULY100" s="204"/>
      <c r="ULZ100" s="204"/>
      <c r="UMA100" s="204"/>
      <c r="UMB100" s="204"/>
      <c r="UMC100" s="204"/>
      <c r="UMD100" s="204"/>
      <c r="UME100" s="204"/>
      <c r="UMF100" s="204"/>
      <c r="UMG100" s="204"/>
      <c r="UMH100" s="204"/>
      <c r="UMI100" s="204"/>
      <c r="UMJ100" s="204"/>
      <c r="UMK100" s="204"/>
      <c r="UML100" s="204"/>
      <c r="UMM100" s="204"/>
      <c r="UMN100" s="204"/>
      <c r="UMO100" s="204"/>
      <c r="UMP100" s="204"/>
      <c r="UMQ100" s="204"/>
      <c r="UMR100" s="204"/>
      <c r="UMS100" s="204"/>
      <c r="UMT100" s="204"/>
      <c r="UMU100" s="204"/>
      <c r="UMV100" s="204"/>
      <c r="UMW100" s="204"/>
      <c r="UMX100" s="204"/>
      <c r="UMY100" s="204"/>
      <c r="UMZ100" s="204"/>
      <c r="UNA100" s="204"/>
      <c r="UNB100" s="204"/>
      <c r="UNC100" s="204"/>
      <c r="UND100" s="204"/>
      <c r="UNE100" s="204"/>
      <c r="UNF100" s="204"/>
      <c r="UNG100" s="204"/>
      <c r="UNH100" s="204"/>
      <c r="UNI100" s="204"/>
      <c r="UNJ100" s="204"/>
      <c r="UNK100" s="204"/>
      <c r="UNL100" s="204"/>
      <c r="UNM100" s="204"/>
      <c r="UNN100" s="204"/>
      <c r="UNO100" s="204"/>
      <c r="UNP100" s="204"/>
      <c r="UNQ100" s="204"/>
      <c r="UNR100" s="204"/>
      <c r="UNS100" s="204"/>
      <c r="UNT100" s="204"/>
      <c r="UNU100" s="204"/>
      <c r="UNV100" s="204"/>
      <c r="UNW100" s="204"/>
      <c r="UNX100" s="204"/>
      <c r="UNY100" s="204"/>
      <c r="UNZ100" s="204"/>
      <c r="UOA100" s="204"/>
      <c r="UOB100" s="204"/>
      <c r="UOC100" s="204"/>
      <c r="UOD100" s="204"/>
      <c r="UOE100" s="204"/>
      <c r="UOF100" s="204"/>
      <c r="UOG100" s="204"/>
      <c r="UOH100" s="204"/>
      <c r="UOI100" s="204"/>
      <c r="UOJ100" s="204"/>
      <c r="UOK100" s="204"/>
      <c r="UOL100" s="204"/>
      <c r="UOM100" s="204"/>
      <c r="UON100" s="204"/>
      <c r="UOO100" s="204"/>
      <c r="UOP100" s="204"/>
      <c r="UOQ100" s="204"/>
      <c r="UOR100" s="204"/>
      <c r="UOS100" s="204"/>
      <c r="UOT100" s="204"/>
      <c r="UOU100" s="204"/>
      <c r="UOV100" s="204"/>
      <c r="UOW100" s="204"/>
      <c r="UOX100" s="204"/>
      <c r="UOY100" s="204"/>
      <c r="UOZ100" s="204"/>
      <c r="UPA100" s="204"/>
      <c r="UPB100" s="204"/>
      <c r="UPC100" s="204"/>
      <c r="UPD100" s="204"/>
      <c r="UPE100" s="204"/>
      <c r="UPF100" s="204"/>
      <c r="UPG100" s="204"/>
      <c r="UPH100" s="204"/>
      <c r="UPI100" s="204"/>
      <c r="UPJ100" s="204"/>
      <c r="UPK100" s="204"/>
      <c r="UPL100" s="204"/>
      <c r="UPM100" s="204"/>
      <c r="UPN100" s="204"/>
      <c r="UPO100" s="204"/>
      <c r="UPP100" s="204"/>
      <c r="UPQ100" s="204"/>
      <c r="UPR100" s="204"/>
      <c r="UPS100" s="204"/>
      <c r="UPT100" s="204"/>
      <c r="UPU100" s="204"/>
      <c r="UPV100" s="204"/>
      <c r="UPW100" s="204"/>
      <c r="UPX100" s="204"/>
      <c r="UPY100" s="204"/>
      <c r="UPZ100" s="204"/>
      <c r="UQA100" s="204"/>
      <c r="UQB100" s="204"/>
      <c r="UQC100" s="204"/>
      <c r="UQD100" s="204"/>
      <c r="UQE100" s="204"/>
      <c r="UQF100" s="204"/>
      <c r="UQG100" s="204"/>
      <c r="UQH100" s="204"/>
      <c r="UQI100" s="204"/>
      <c r="UQJ100" s="204"/>
      <c r="UQK100" s="204"/>
      <c r="UQL100" s="204"/>
      <c r="UQM100" s="204"/>
      <c r="UQN100" s="204"/>
      <c r="UQO100" s="204"/>
      <c r="UQP100" s="204"/>
      <c r="UQQ100" s="204"/>
      <c r="UQR100" s="204"/>
      <c r="UQS100" s="204"/>
      <c r="UQT100" s="204"/>
      <c r="UQU100" s="204"/>
      <c r="UQV100" s="204"/>
      <c r="UQW100" s="204"/>
      <c r="UQX100" s="204"/>
      <c r="UQY100" s="204"/>
      <c r="UQZ100" s="204"/>
      <c r="URA100" s="204"/>
      <c r="URB100" s="204"/>
      <c r="URC100" s="204"/>
      <c r="URD100" s="204"/>
      <c r="URE100" s="204"/>
      <c r="URF100" s="204"/>
      <c r="URG100" s="204"/>
      <c r="URH100" s="204"/>
      <c r="URI100" s="204"/>
      <c r="URJ100" s="204"/>
      <c r="URK100" s="204"/>
      <c r="URL100" s="204"/>
      <c r="URM100" s="204"/>
      <c r="URN100" s="204"/>
      <c r="URO100" s="204"/>
      <c r="URP100" s="204"/>
      <c r="URQ100" s="204"/>
      <c r="URR100" s="204"/>
      <c r="URS100" s="204"/>
      <c r="URT100" s="204"/>
      <c r="URU100" s="204"/>
      <c r="URV100" s="204"/>
      <c r="URW100" s="204"/>
      <c r="URX100" s="204"/>
      <c r="URY100" s="204"/>
      <c r="URZ100" s="204"/>
      <c r="USA100" s="204"/>
      <c r="USB100" s="204"/>
      <c r="USC100" s="204"/>
      <c r="USD100" s="204"/>
      <c r="USE100" s="204"/>
      <c r="USF100" s="204"/>
      <c r="USG100" s="204"/>
      <c r="USH100" s="204"/>
      <c r="USI100" s="204"/>
      <c r="USJ100" s="204"/>
      <c r="USK100" s="204"/>
      <c r="USL100" s="204"/>
      <c r="USM100" s="204"/>
      <c r="USN100" s="204"/>
      <c r="USO100" s="204"/>
      <c r="USP100" s="204"/>
      <c r="USQ100" s="204"/>
      <c r="USR100" s="204"/>
      <c r="USS100" s="204"/>
      <c r="UST100" s="204"/>
      <c r="USU100" s="204"/>
      <c r="USV100" s="204"/>
      <c r="USW100" s="204"/>
      <c r="USX100" s="204"/>
      <c r="USY100" s="204"/>
      <c r="USZ100" s="204"/>
      <c r="UTA100" s="204"/>
      <c r="UTB100" s="204"/>
      <c r="UTC100" s="204"/>
      <c r="UTD100" s="204"/>
      <c r="UTE100" s="204"/>
      <c r="UTF100" s="204"/>
      <c r="UTG100" s="204"/>
      <c r="UTH100" s="204"/>
      <c r="UTI100" s="204"/>
      <c r="UTJ100" s="204"/>
      <c r="UTK100" s="204"/>
      <c r="UTL100" s="204"/>
      <c r="UTM100" s="204"/>
      <c r="UTN100" s="204"/>
      <c r="UTO100" s="204"/>
      <c r="UTP100" s="204"/>
      <c r="UTQ100" s="204"/>
      <c r="UTR100" s="204"/>
      <c r="UTS100" s="204"/>
      <c r="UTT100" s="204"/>
      <c r="UTU100" s="204"/>
      <c r="UTV100" s="204"/>
      <c r="UTW100" s="204"/>
      <c r="UTX100" s="204"/>
      <c r="UTY100" s="204"/>
      <c r="UTZ100" s="204"/>
      <c r="UUA100" s="204"/>
      <c r="UUB100" s="204"/>
      <c r="UUC100" s="204"/>
      <c r="UUD100" s="204"/>
      <c r="UUE100" s="204"/>
      <c r="UUF100" s="204"/>
      <c r="UUG100" s="204"/>
      <c r="UUH100" s="204"/>
      <c r="UUI100" s="204"/>
      <c r="UUJ100" s="204"/>
      <c r="UUK100" s="204"/>
      <c r="UUL100" s="204"/>
      <c r="UUM100" s="204"/>
      <c r="UUN100" s="204"/>
      <c r="UUO100" s="204"/>
      <c r="UUP100" s="204"/>
      <c r="UUQ100" s="204"/>
      <c r="UUR100" s="204"/>
      <c r="UUS100" s="204"/>
      <c r="UUT100" s="204"/>
      <c r="UUU100" s="204"/>
      <c r="UUV100" s="204"/>
      <c r="UUW100" s="204"/>
      <c r="UUX100" s="204"/>
      <c r="UUY100" s="204"/>
      <c r="UUZ100" s="204"/>
      <c r="UVA100" s="204"/>
      <c r="UVB100" s="204"/>
      <c r="UVC100" s="204"/>
      <c r="UVD100" s="204"/>
      <c r="UVE100" s="204"/>
      <c r="UVF100" s="204"/>
      <c r="UVG100" s="204"/>
      <c r="UVH100" s="204"/>
      <c r="UVI100" s="204"/>
      <c r="UVJ100" s="204"/>
      <c r="UVK100" s="204"/>
      <c r="UVL100" s="204"/>
      <c r="UVM100" s="204"/>
      <c r="UVN100" s="204"/>
      <c r="UVO100" s="204"/>
      <c r="UVP100" s="204"/>
      <c r="UVQ100" s="204"/>
      <c r="UVR100" s="204"/>
      <c r="UVS100" s="204"/>
      <c r="UVT100" s="204"/>
      <c r="UVU100" s="204"/>
      <c r="UVV100" s="204"/>
      <c r="UVW100" s="204"/>
      <c r="UVX100" s="204"/>
      <c r="UVY100" s="204"/>
      <c r="UVZ100" s="204"/>
      <c r="UWA100" s="204"/>
      <c r="UWB100" s="204"/>
      <c r="UWC100" s="204"/>
      <c r="UWD100" s="204"/>
      <c r="UWE100" s="204"/>
      <c r="UWF100" s="204"/>
      <c r="UWG100" s="204"/>
      <c r="UWH100" s="204"/>
      <c r="UWI100" s="204"/>
      <c r="UWJ100" s="204"/>
      <c r="UWK100" s="204"/>
      <c r="UWL100" s="204"/>
      <c r="UWM100" s="204"/>
      <c r="UWN100" s="204"/>
      <c r="UWO100" s="204"/>
      <c r="UWP100" s="204"/>
      <c r="UWQ100" s="204"/>
      <c r="UWR100" s="204"/>
      <c r="UWS100" s="204"/>
      <c r="UWT100" s="204"/>
      <c r="UWU100" s="204"/>
      <c r="UWV100" s="204"/>
      <c r="UWW100" s="204"/>
      <c r="UWX100" s="204"/>
      <c r="UWY100" s="204"/>
      <c r="UWZ100" s="204"/>
      <c r="UXA100" s="204"/>
      <c r="UXB100" s="204"/>
      <c r="UXC100" s="204"/>
      <c r="UXD100" s="204"/>
      <c r="UXE100" s="204"/>
      <c r="UXF100" s="204"/>
      <c r="UXG100" s="204"/>
      <c r="UXH100" s="204"/>
      <c r="UXI100" s="204"/>
      <c r="UXJ100" s="204"/>
      <c r="UXK100" s="204"/>
      <c r="UXL100" s="204"/>
      <c r="UXM100" s="204"/>
      <c r="UXN100" s="204"/>
      <c r="UXO100" s="204"/>
      <c r="UXP100" s="204"/>
      <c r="UXQ100" s="204"/>
      <c r="UXR100" s="204"/>
      <c r="UXS100" s="204"/>
      <c r="UXT100" s="204"/>
      <c r="UXU100" s="204"/>
      <c r="UXV100" s="204"/>
      <c r="UXW100" s="204"/>
      <c r="UXX100" s="204"/>
      <c r="UXY100" s="204"/>
      <c r="UXZ100" s="204"/>
      <c r="UYA100" s="204"/>
      <c r="UYB100" s="204"/>
      <c r="UYC100" s="204"/>
      <c r="UYD100" s="204"/>
      <c r="UYE100" s="204"/>
      <c r="UYF100" s="204"/>
      <c r="UYG100" s="204"/>
      <c r="UYH100" s="204"/>
      <c r="UYI100" s="204"/>
      <c r="UYJ100" s="204"/>
      <c r="UYK100" s="204"/>
      <c r="UYL100" s="204"/>
      <c r="UYM100" s="204"/>
      <c r="UYN100" s="204"/>
      <c r="UYO100" s="204"/>
      <c r="UYP100" s="204"/>
      <c r="UYQ100" s="204"/>
      <c r="UYR100" s="204"/>
      <c r="UYS100" s="204"/>
      <c r="UYT100" s="204"/>
      <c r="UYU100" s="204"/>
      <c r="UYV100" s="204"/>
      <c r="UYW100" s="204"/>
      <c r="UYX100" s="204"/>
      <c r="UYY100" s="204"/>
      <c r="UYZ100" s="204"/>
      <c r="UZA100" s="204"/>
      <c r="UZB100" s="204"/>
      <c r="UZC100" s="204"/>
      <c r="UZD100" s="204"/>
      <c r="UZE100" s="204"/>
      <c r="UZF100" s="204"/>
      <c r="UZG100" s="204"/>
      <c r="UZH100" s="204"/>
      <c r="UZI100" s="204"/>
      <c r="UZJ100" s="204"/>
      <c r="UZK100" s="204"/>
      <c r="UZL100" s="204"/>
      <c r="UZM100" s="204"/>
      <c r="UZN100" s="204"/>
      <c r="UZO100" s="204"/>
      <c r="UZP100" s="204"/>
      <c r="UZQ100" s="204"/>
      <c r="UZR100" s="204"/>
      <c r="UZS100" s="204"/>
      <c r="UZT100" s="204"/>
      <c r="UZU100" s="204"/>
      <c r="UZV100" s="204"/>
      <c r="UZW100" s="204"/>
      <c r="UZX100" s="204"/>
      <c r="UZY100" s="204"/>
      <c r="UZZ100" s="204"/>
      <c r="VAA100" s="204"/>
      <c r="VAB100" s="204"/>
      <c r="VAC100" s="204"/>
      <c r="VAD100" s="204"/>
      <c r="VAE100" s="204"/>
      <c r="VAF100" s="204"/>
      <c r="VAG100" s="204"/>
      <c r="VAH100" s="204"/>
      <c r="VAI100" s="204"/>
      <c r="VAJ100" s="204"/>
      <c r="VAK100" s="204"/>
      <c r="VAL100" s="204"/>
      <c r="VAM100" s="204"/>
      <c r="VAN100" s="204"/>
      <c r="VAO100" s="204"/>
      <c r="VAP100" s="204"/>
      <c r="VAQ100" s="204"/>
      <c r="VAR100" s="204"/>
      <c r="VAS100" s="204"/>
      <c r="VAT100" s="204"/>
      <c r="VAU100" s="204"/>
      <c r="VAV100" s="204"/>
      <c r="VAW100" s="204"/>
      <c r="VAX100" s="204"/>
      <c r="VAY100" s="204"/>
      <c r="VAZ100" s="204"/>
      <c r="VBA100" s="204"/>
      <c r="VBB100" s="204"/>
      <c r="VBC100" s="204"/>
      <c r="VBD100" s="204"/>
      <c r="VBE100" s="204"/>
      <c r="VBF100" s="204"/>
      <c r="VBG100" s="204"/>
      <c r="VBH100" s="204"/>
      <c r="VBI100" s="204"/>
      <c r="VBJ100" s="204"/>
      <c r="VBK100" s="204"/>
      <c r="VBL100" s="204"/>
      <c r="VBM100" s="204"/>
      <c r="VBN100" s="204"/>
      <c r="VBO100" s="204"/>
      <c r="VBP100" s="204"/>
      <c r="VBQ100" s="204"/>
      <c r="VBR100" s="204"/>
      <c r="VBS100" s="204"/>
      <c r="VBT100" s="204"/>
      <c r="VBU100" s="204"/>
      <c r="VBV100" s="204"/>
      <c r="VBW100" s="204"/>
      <c r="VBX100" s="204"/>
      <c r="VBY100" s="204"/>
      <c r="VBZ100" s="204"/>
      <c r="VCA100" s="204"/>
      <c r="VCB100" s="204"/>
      <c r="VCC100" s="204"/>
      <c r="VCD100" s="204"/>
      <c r="VCE100" s="204"/>
      <c r="VCF100" s="204"/>
      <c r="VCG100" s="204"/>
      <c r="VCH100" s="204"/>
      <c r="VCI100" s="204"/>
      <c r="VCJ100" s="204"/>
      <c r="VCK100" s="204"/>
      <c r="VCL100" s="204"/>
      <c r="VCM100" s="204"/>
      <c r="VCN100" s="204"/>
      <c r="VCO100" s="204"/>
      <c r="VCP100" s="204"/>
      <c r="VCQ100" s="204"/>
      <c r="VCR100" s="204"/>
      <c r="VCS100" s="204"/>
      <c r="VCT100" s="204"/>
      <c r="VCU100" s="204"/>
      <c r="VCV100" s="204"/>
      <c r="VCW100" s="204"/>
      <c r="VCX100" s="204"/>
      <c r="VCY100" s="204"/>
      <c r="VCZ100" s="204"/>
      <c r="VDA100" s="204"/>
      <c r="VDB100" s="204"/>
      <c r="VDC100" s="204"/>
      <c r="VDD100" s="204"/>
      <c r="VDE100" s="204"/>
      <c r="VDF100" s="204"/>
      <c r="VDG100" s="204"/>
      <c r="VDH100" s="204"/>
      <c r="VDI100" s="204"/>
      <c r="VDJ100" s="204"/>
      <c r="VDK100" s="204"/>
      <c r="VDL100" s="204"/>
      <c r="VDM100" s="204"/>
      <c r="VDN100" s="204"/>
      <c r="VDO100" s="204"/>
      <c r="VDP100" s="204"/>
      <c r="VDQ100" s="204"/>
      <c r="VDR100" s="204"/>
      <c r="VDS100" s="204"/>
      <c r="VDT100" s="204"/>
      <c r="VDU100" s="204"/>
      <c r="VDV100" s="204"/>
      <c r="VDW100" s="204"/>
      <c r="VDX100" s="204"/>
      <c r="VDY100" s="204"/>
      <c r="VDZ100" s="204"/>
      <c r="VEA100" s="204"/>
      <c r="VEB100" s="204"/>
      <c r="VEC100" s="204"/>
      <c r="VED100" s="204"/>
      <c r="VEE100" s="204"/>
      <c r="VEF100" s="204"/>
      <c r="VEG100" s="204"/>
      <c r="VEH100" s="204"/>
      <c r="VEI100" s="204"/>
      <c r="VEJ100" s="204"/>
      <c r="VEK100" s="204"/>
      <c r="VEL100" s="204"/>
      <c r="VEM100" s="204"/>
      <c r="VEN100" s="204"/>
      <c r="VEO100" s="204"/>
      <c r="VEP100" s="204"/>
      <c r="VEQ100" s="204"/>
      <c r="VER100" s="204"/>
      <c r="VES100" s="204"/>
      <c r="VET100" s="204"/>
      <c r="VEU100" s="204"/>
      <c r="VEV100" s="204"/>
      <c r="VEW100" s="204"/>
      <c r="VEX100" s="204"/>
      <c r="VEY100" s="204"/>
      <c r="VEZ100" s="204"/>
      <c r="VFA100" s="204"/>
      <c r="VFB100" s="204"/>
      <c r="VFC100" s="204"/>
      <c r="VFD100" s="204"/>
      <c r="VFE100" s="204"/>
      <c r="VFF100" s="204"/>
      <c r="VFG100" s="204"/>
      <c r="VFH100" s="204"/>
      <c r="VFI100" s="204"/>
      <c r="VFJ100" s="204"/>
      <c r="VFK100" s="204"/>
      <c r="VFL100" s="204"/>
      <c r="VFM100" s="204"/>
      <c r="VFN100" s="204"/>
      <c r="VFO100" s="204"/>
      <c r="VFP100" s="204"/>
      <c r="VFQ100" s="204"/>
      <c r="VFR100" s="204"/>
      <c r="VFS100" s="204"/>
      <c r="VFT100" s="204"/>
      <c r="VFU100" s="204"/>
      <c r="VFV100" s="204"/>
      <c r="VFW100" s="204"/>
      <c r="VFX100" s="204"/>
      <c r="VFY100" s="204"/>
      <c r="VFZ100" s="204"/>
      <c r="VGA100" s="204"/>
      <c r="VGB100" s="204"/>
      <c r="VGC100" s="204"/>
      <c r="VGD100" s="204"/>
      <c r="VGE100" s="204"/>
      <c r="VGF100" s="204"/>
      <c r="VGG100" s="204"/>
      <c r="VGH100" s="204"/>
      <c r="VGI100" s="204"/>
      <c r="VGJ100" s="204"/>
      <c r="VGK100" s="204"/>
      <c r="VGL100" s="204"/>
      <c r="VGM100" s="204"/>
      <c r="VGN100" s="204"/>
      <c r="VGO100" s="204"/>
      <c r="VGP100" s="204"/>
      <c r="VGQ100" s="204"/>
      <c r="VGR100" s="204"/>
      <c r="VGS100" s="204"/>
      <c r="VGT100" s="204"/>
      <c r="VGU100" s="204"/>
      <c r="VGV100" s="204"/>
      <c r="VGW100" s="204"/>
      <c r="VGX100" s="204"/>
      <c r="VGY100" s="204"/>
      <c r="VGZ100" s="204"/>
      <c r="VHA100" s="204"/>
      <c r="VHB100" s="204"/>
      <c r="VHC100" s="204"/>
      <c r="VHD100" s="204"/>
      <c r="VHE100" s="204"/>
      <c r="VHF100" s="204"/>
      <c r="VHG100" s="204"/>
      <c r="VHH100" s="204"/>
      <c r="VHI100" s="204"/>
      <c r="VHJ100" s="204"/>
      <c r="VHK100" s="204"/>
      <c r="VHL100" s="204"/>
      <c r="VHM100" s="204"/>
      <c r="VHN100" s="204"/>
      <c r="VHO100" s="204"/>
      <c r="VHP100" s="204"/>
      <c r="VHQ100" s="204"/>
      <c r="VHR100" s="204"/>
      <c r="VHS100" s="204"/>
      <c r="VHT100" s="204"/>
      <c r="VHU100" s="204"/>
      <c r="VHV100" s="204"/>
      <c r="VHW100" s="204"/>
      <c r="VHX100" s="204"/>
      <c r="VHY100" s="204"/>
      <c r="VHZ100" s="204"/>
      <c r="VIA100" s="204"/>
      <c r="VIB100" s="204"/>
      <c r="VIC100" s="204"/>
      <c r="VID100" s="204"/>
      <c r="VIE100" s="204"/>
      <c r="VIF100" s="204"/>
      <c r="VIG100" s="204"/>
      <c r="VIH100" s="204"/>
      <c r="VII100" s="204"/>
      <c r="VIJ100" s="204"/>
      <c r="VIK100" s="204"/>
      <c r="VIL100" s="204"/>
      <c r="VIM100" s="204"/>
      <c r="VIN100" s="204"/>
      <c r="VIO100" s="204"/>
      <c r="VIP100" s="204"/>
      <c r="VIQ100" s="204"/>
      <c r="VIR100" s="204"/>
      <c r="VIS100" s="204"/>
      <c r="VIT100" s="204"/>
      <c r="VIU100" s="204"/>
      <c r="VIV100" s="204"/>
      <c r="VIW100" s="204"/>
      <c r="VIX100" s="204"/>
      <c r="VIY100" s="204"/>
      <c r="VIZ100" s="204"/>
      <c r="VJA100" s="204"/>
      <c r="VJB100" s="204"/>
      <c r="VJC100" s="204"/>
      <c r="VJD100" s="204"/>
      <c r="VJE100" s="204"/>
      <c r="VJF100" s="204"/>
      <c r="VJG100" s="204"/>
      <c r="VJH100" s="204"/>
      <c r="VJI100" s="204"/>
      <c r="VJJ100" s="204"/>
      <c r="VJK100" s="204"/>
      <c r="VJL100" s="204"/>
      <c r="VJM100" s="204"/>
      <c r="VJN100" s="204"/>
      <c r="VJO100" s="204"/>
      <c r="VJP100" s="204"/>
      <c r="VJQ100" s="204"/>
      <c r="VJR100" s="204"/>
      <c r="VJS100" s="204"/>
      <c r="VJT100" s="204"/>
      <c r="VJU100" s="204"/>
      <c r="VJV100" s="204"/>
      <c r="VJW100" s="204"/>
      <c r="VJX100" s="204"/>
      <c r="VJY100" s="204"/>
      <c r="VJZ100" s="204"/>
      <c r="VKA100" s="204"/>
      <c r="VKB100" s="204"/>
      <c r="VKC100" s="204"/>
      <c r="VKD100" s="204"/>
      <c r="VKE100" s="204"/>
      <c r="VKF100" s="204"/>
      <c r="VKG100" s="204"/>
      <c r="VKH100" s="204"/>
      <c r="VKI100" s="204"/>
      <c r="VKJ100" s="204"/>
      <c r="VKK100" s="204"/>
      <c r="VKL100" s="204"/>
      <c r="VKM100" s="204"/>
      <c r="VKN100" s="204"/>
      <c r="VKO100" s="204"/>
      <c r="VKP100" s="204"/>
      <c r="VKQ100" s="204"/>
      <c r="VKR100" s="204"/>
      <c r="VKS100" s="204"/>
      <c r="VKT100" s="204"/>
      <c r="VKU100" s="204"/>
      <c r="VKV100" s="204"/>
      <c r="VKW100" s="204"/>
      <c r="VKX100" s="204"/>
      <c r="VKY100" s="204"/>
      <c r="VKZ100" s="204"/>
      <c r="VLA100" s="204"/>
      <c r="VLB100" s="204"/>
      <c r="VLC100" s="204"/>
      <c r="VLD100" s="204"/>
      <c r="VLE100" s="204"/>
      <c r="VLF100" s="204"/>
      <c r="VLG100" s="204"/>
      <c r="VLH100" s="204"/>
      <c r="VLI100" s="204"/>
      <c r="VLJ100" s="204"/>
      <c r="VLK100" s="204"/>
      <c r="VLL100" s="204"/>
      <c r="VLM100" s="204"/>
      <c r="VLN100" s="204"/>
      <c r="VLO100" s="204"/>
      <c r="VLP100" s="204"/>
      <c r="VLQ100" s="204"/>
      <c r="VLR100" s="204"/>
      <c r="VLS100" s="204"/>
      <c r="VLT100" s="204"/>
      <c r="VLU100" s="204"/>
      <c r="VLV100" s="204"/>
      <c r="VLW100" s="204"/>
      <c r="VLX100" s="204"/>
      <c r="VLY100" s="204"/>
      <c r="VLZ100" s="204"/>
      <c r="VMA100" s="204"/>
      <c r="VMB100" s="204"/>
      <c r="VMC100" s="204"/>
      <c r="VMD100" s="204"/>
      <c r="VME100" s="204"/>
      <c r="VMF100" s="204"/>
      <c r="VMG100" s="204"/>
      <c r="VMH100" s="204"/>
      <c r="VMI100" s="204"/>
      <c r="VMJ100" s="204"/>
      <c r="VMK100" s="204"/>
      <c r="VML100" s="204"/>
      <c r="VMM100" s="204"/>
      <c r="VMN100" s="204"/>
      <c r="VMO100" s="204"/>
      <c r="VMP100" s="204"/>
      <c r="VMQ100" s="204"/>
      <c r="VMR100" s="204"/>
      <c r="VMS100" s="204"/>
      <c r="VMT100" s="204"/>
      <c r="VMU100" s="204"/>
      <c r="VMV100" s="204"/>
      <c r="VMW100" s="204"/>
      <c r="VMX100" s="204"/>
      <c r="VMY100" s="204"/>
      <c r="VMZ100" s="204"/>
      <c r="VNA100" s="204"/>
      <c r="VNB100" s="204"/>
      <c r="VNC100" s="204"/>
      <c r="VND100" s="204"/>
      <c r="VNE100" s="204"/>
      <c r="VNF100" s="204"/>
      <c r="VNG100" s="204"/>
      <c r="VNH100" s="204"/>
      <c r="VNI100" s="204"/>
      <c r="VNJ100" s="204"/>
      <c r="VNK100" s="204"/>
      <c r="VNL100" s="204"/>
      <c r="VNM100" s="204"/>
      <c r="VNN100" s="204"/>
      <c r="VNO100" s="204"/>
      <c r="VNP100" s="204"/>
      <c r="VNQ100" s="204"/>
      <c r="VNR100" s="204"/>
      <c r="VNS100" s="204"/>
      <c r="VNT100" s="204"/>
      <c r="VNU100" s="204"/>
      <c r="VNV100" s="204"/>
      <c r="VNW100" s="204"/>
      <c r="VNX100" s="204"/>
      <c r="VNY100" s="204"/>
      <c r="VNZ100" s="204"/>
      <c r="VOA100" s="204"/>
      <c r="VOB100" s="204"/>
      <c r="VOC100" s="204"/>
      <c r="VOD100" s="204"/>
      <c r="VOE100" s="204"/>
      <c r="VOF100" s="204"/>
      <c r="VOG100" s="204"/>
      <c r="VOH100" s="204"/>
      <c r="VOI100" s="204"/>
      <c r="VOJ100" s="204"/>
      <c r="VOK100" s="204"/>
      <c r="VOL100" s="204"/>
      <c r="VOM100" s="204"/>
      <c r="VON100" s="204"/>
      <c r="VOO100" s="204"/>
      <c r="VOP100" s="204"/>
      <c r="VOQ100" s="204"/>
      <c r="VOR100" s="204"/>
      <c r="VOS100" s="204"/>
      <c r="VOT100" s="204"/>
      <c r="VOU100" s="204"/>
      <c r="VOV100" s="204"/>
      <c r="VOW100" s="204"/>
      <c r="VOX100" s="204"/>
      <c r="VOY100" s="204"/>
      <c r="VOZ100" s="204"/>
      <c r="VPA100" s="204"/>
      <c r="VPB100" s="204"/>
      <c r="VPC100" s="204"/>
      <c r="VPD100" s="204"/>
      <c r="VPE100" s="204"/>
      <c r="VPF100" s="204"/>
      <c r="VPG100" s="204"/>
      <c r="VPH100" s="204"/>
      <c r="VPI100" s="204"/>
      <c r="VPJ100" s="204"/>
      <c r="VPK100" s="204"/>
      <c r="VPL100" s="204"/>
      <c r="VPM100" s="204"/>
      <c r="VPN100" s="204"/>
      <c r="VPO100" s="204"/>
      <c r="VPP100" s="204"/>
      <c r="VPQ100" s="204"/>
      <c r="VPR100" s="204"/>
      <c r="VPS100" s="204"/>
      <c r="VPT100" s="204"/>
      <c r="VPU100" s="204"/>
      <c r="VPV100" s="204"/>
      <c r="VPW100" s="204"/>
      <c r="VPX100" s="204"/>
      <c r="VPY100" s="204"/>
      <c r="VPZ100" s="204"/>
      <c r="VQA100" s="204"/>
      <c r="VQB100" s="204"/>
      <c r="VQC100" s="204"/>
      <c r="VQD100" s="204"/>
      <c r="VQE100" s="204"/>
      <c r="VQF100" s="204"/>
      <c r="VQG100" s="204"/>
      <c r="VQH100" s="204"/>
      <c r="VQI100" s="204"/>
      <c r="VQJ100" s="204"/>
      <c r="VQK100" s="204"/>
      <c r="VQL100" s="204"/>
      <c r="VQM100" s="204"/>
      <c r="VQN100" s="204"/>
      <c r="VQO100" s="204"/>
      <c r="VQP100" s="204"/>
      <c r="VQQ100" s="204"/>
      <c r="VQR100" s="204"/>
      <c r="VQS100" s="204"/>
      <c r="VQT100" s="204"/>
      <c r="VQU100" s="204"/>
      <c r="VQV100" s="204"/>
      <c r="VQW100" s="204"/>
      <c r="VQX100" s="204"/>
      <c r="VQY100" s="204"/>
      <c r="VQZ100" s="204"/>
      <c r="VRA100" s="204"/>
      <c r="VRB100" s="204"/>
      <c r="VRC100" s="204"/>
      <c r="VRD100" s="204"/>
      <c r="VRE100" s="204"/>
      <c r="VRF100" s="204"/>
      <c r="VRG100" s="204"/>
      <c r="VRH100" s="204"/>
      <c r="VRI100" s="204"/>
      <c r="VRJ100" s="204"/>
      <c r="VRK100" s="204"/>
      <c r="VRL100" s="204"/>
      <c r="VRM100" s="204"/>
      <c r="VRN100" s="204"/>
      <c r="VRO100" s="204"/>
      <c r="VRP100" s="204"/>
      <c r="VRQ100" s="204"/>
      <c r="VRR100" s="204"/>
      <c r="VRS100" s="204"/>
      <c r="VRT100" s="204"/>
      <c r="VRU100" s="204"/>
      <c r="VRV100" s="204"/>
      <c r="VRW100" s="204"/>
      <c r="VRX100" s="204"/>
      <c r="VRY100" s="204"/>
      <c r="VRZ100" s="204"/>
      <c r="VSA100" s="204"/>
      <c r="VSB100" s="204"/>
      <c r="VSC100" s="204"/>
      <c r="VSD100" s="204"/>
      <c r="VSE100" s="204"/>
      <c r="VSF100" s="204"/>
      <c r="VSG100" s="204"/>
      <c r="VSH100" s="204"/>
      <c r="VSI100" s="204"/>
      <c r="VSJ100" s="204"/>
      <c r="VSK100" s="204"/>
      <c r="VSL100" s="204"/>
      <c r="VSM100" s="204"/>
      <c r="VSN100" s="204"/>
      <c r="VSO100" s="204"/>
      <c r="VSP100" s="204"/>
      <c r="VSQ100" s="204"/>
      <c r="VSR100" s="204"/>
      <c r="VSS100" s="204"/>
      <c r="VST100" s="204"/>
      <c r="VSU100" s="204"/>
      <c r="VSV100" s="204"/>
      <c r="VSW100" s="204"/>
      <c r="VSX100" s="204"/>
      <c r="VSY100" s="204"/>
      <c r="VSZ100" s="204"/>
      <c r="VTA100" s="204"/>
      <c r="VTB100" s="204"/>
      <c r="VTC100" s="204"/>
      <c r="VTD100" s="204"/>
      <c r="VTE100" s="204"/>
      <c r="VTF100" s="204"/>
      <c r="VTG100" s="204"/>
      <c r="VTH100" s="204"/>
      <c r="VTI100" s="204"/>
      <c r="VTJ100" s="204"/>
      <c r="VTK100" s="204"/>
      <c r="VTL100" s="204"/>
      <c r="VTM100" s="204"/>
      <c r="VTN100" s="204"/>
      <c r="VTO100" s="204"/>
      <c r="VTP100" s="204"/>
      <c r="VTQ100" s="204"/>
      <c r="VTR100" s="204"/>
      <c r="VTS100" s="204"/>
      <c r="VTT100" s="204"/>
      <c r="VTU100" s="204"/>
      <c r="VTV100" s="204"/>
      <c r="VTW100" s="204"/>
      <c r="VTX100" s="204"/>
      <c r="VTY100" s="204"/>
      <c r="VTZ100" s="204"/>
      <c r="VUA100" s="204"/>
      <c r="VUB100" s="204"/>
      <c r="VUC100" s="204"/>
      <c r="VUD100" s="204"/>
      <c r="VUE100" s="204"/>
      <c r="VUF100" s="204"/>
      <c r="VUG100" s="204"/>
      <c r="VUH100" s="204"/>
      <c r="VUI100" s="204"/>
      <c r="VUJ100" s="204"/>
      <c r="VUK100" s="204"/>
      <c r="VUL100" s="204"/>
      <c r="VUM100" s="204"/>
      <c r="VUN100" s="204"/>
      <c r="VUO100" s="204"/>
      <c r="VUP100" s="204"/>
      <c r="VUQ100" s="204"/>
      <c r="VUR100" s="204"/>
      <c r="VUS100" s="204"/>
      <c r="VUT100" s="204"/>
      <c r="VUU100" s="204"/>
      <c r="VUV100" s="204"/>
      <c r="VUW100" s="204"/>
      <c r="VUX100" s="204"/>
      <c r="VUY100" s="204"/>
      <c r="VUZ100" s="204"/>
      <c r="VVA100" s="204"/>
      <c r="VVB100" s="204"/>
      <c r="VVC100" s="204"/>
      <c r="VVD100" s="204"/>
      <c r="VVE100" s="204"/>
      <c r="VVF100" s="204"/>
      <c r="VVG100" s="204"/>
      <c r="VVH100" s="204"/>
      <c r="VVI100" s="204"/>
      <c r="VVJ100" s="204"/>
      <c r="VVK100" s="204"/>
      <c r="VVL100" s="204"/>
      <c r="VVM100" s="204"/>
      <c r="VVN100" s="204"/>
      <c r="VVO100" s="204"/>
      <c r="VVP100" s="204"/>
      <c r="VVQ100" s="204"/>
      <c r="VVR100" s="204"/>
      <c r="VVS100" s="204"/>
      <c r="VVT100" s="204"/>
      <c r="VVU100" s="204"/>
      <c r="VVV100" s="204"/>
      <c r="VVW100" s="204"/>
      <c r="VVX100" s="204"/>
      <c r="VVY100" s="204"/>
      <c r="VVZ100" s="204"/>
      <c r="VWA100" s="204"/>
      <c r="VWB100" s="204"/>
      <c r="VWC100" s="204"/>
      <c r="VWD100" s="204"/>
      <c r="VWE100" s="204"/>
      <c r="VWF100" s="204"/>
      <c r="VWG100" s="204"/>
      <c r="VWH100" s="204"/>
      <c r="VWI100" s="204"/>
      <c r="VWJ100" s="204"/>
      <c r="VWK100" s="204"/>
      <c r="VWL100" s="204"/>
      <c r="VWM100" s="204"/>
      <c r="VWN100" s="204"/>
      <c r="VWO100" s="204"/>
      <c r="VWP100" s="204"/>
      <c r="VWQ100" s="204"/>
      <c r="VWR100" s="204"/>
      <c r="VWS100" s="204"/>
      <c r="VWT100" s="204"/>
      <c r="VWU100" s="204"/>
      <c r="VWV100" s="204"/>
      <c r="VWW100" s="204"/>
      <c r="VWX100" s="204"/>
      <c r="VWY100" s="204"/>
      <c r="VWZ100" s="204"/>
      <c r="VXA100" s="204"/>
      <c r="VXB100" s="204"/>
      <c r="VXC100" s="204"/>
      <c r="VXD100" s="204"/>
      <c r="VXE100" s="204"/>
      <c r="VXF100" s="204"/>
      <c r="VXG100" s="204"/>
      <c r="VXH100" s="204"/>
      <c r="VXI100" s="204"/>
      <c r="VXJ100" s="204"/>
      <c r="VXK100" s="204"/>
      <c r="VXL100" s="204"/>
      <c r="VXM100" s="204"/>
      <c r="VXN100" s="204"/>
      <c r="VXO100" s="204"/>
      <c r="VXP100" s="204"/>
      <c r="VXQ100" s="204"/>
      <c r="VXR100" s="204"/>
      <c r="VXS100" s="204"/>
      <c r="VXT100" s="204"/>
      <c r="VXU100" s="204"/>
      <c r="VXV100" s="204"/>
      <c r="VXW100" s="204"/>
      <c r="VXX100" s="204"/>
      <c r="VXY100" s="204"/>
      <c r="VXZ100" s="204"/>
      <c r="VYA100" s="204"/>
      <c r="VYB100" s="204"/>
      <c r="VYC100" s="204"/>
      <c r="VYD100" s="204"/>
      <c r="VYE100" s="204"/>
      <c r="VYF100" s="204"/>
      <c r="VYG100" s="204"/>
      <c r="VYH100" s="204"/>
      <c r="VYI100" s="204"/>
      <c r="VYJ100" s="204"/>
      <c r="VYK100" s="204"/>
      <c r="VYL100" s="204"/>
      <c r="VYM100" s="204"/>
      <c r="VYN100" s="204"/>
      <c r="VYO100" s="204"/>
      <c r="VYP100" s="204"/>
      <c r="VYQ100" s="204"/>
      <c r="VYR100" s="204"/>
      <c r="VYS100" s="204"/>
      <c r="VYT100" s="204"/>
      <c r="VYU100" s="204"/>
      <c r="VYV100" s="204"/>
      <c r="VYW100" s="204"/>
      <c r="VYX100" s="204"/>
      <c r="VYY100" s="204"/>
      <c r="VYZ100" s="204"/>
      <c r="VZA100" s="204"/>
      <c r="VZB100" s="204"/>
      <c r="VZC100" s="204"/>
      <c r="VZD100" s="204"/>
      <c r="VZE100" s="204"/>
      <c r="VZF100" s="204"/>
      <c r="VZG100" s="204"/>
      <c r="VZH100" s="204"/>
      <c r="VZI100" s="204"/>
      <c r="VZJ100" s="204"/>
      <c r="VZK100" s="204"/>
      <c r="VZL100" s="204"/>
      <c r="VZM100" s="204"/>
      <c r="VZN100" s="204"/>
      <c r="VZO100" s="204"/>
      <c r="VZP100" s="204"/>
      <c r="VZQ100" s="204"/>
      <c r="VZR100" s="204"/>
      <c r="VZS100" s="204"/>
      <c r="VZT100" s="204"/>
      <c r="VZU100" s="204"/>
      <c r="VZV100" s="204"/>
      <c r="VZW100" s="204"/>
      <c r="VZX100" s="204"/>
      <c r="VZY100" s="204"/>
      <c r="VZZ100" s="204"/>
      <c r="WAA100" s="204"/>
      <c r="WAB100" s="204"/>
      <c r="WAC100" s="204"/>
      <c r="WAD100" s="204"/>
      <c r="WAE100" s="204"/>
      <c r="WAF100" s="204"/>
      <c r="WAG100" s="204"/>
      <c r="WAH100" s="204"/>
      <c r="WAI100" s="204"/>
      <c r="WAJ100" s="204"/>
      <c r="WAK100" s="204"/>
      <c r="WAL100" s="204"/>
      <c r="WAM100" s="204"/>
      <c r="WAN100" s="204"/>
      <c r="WAO100" s="204"/>
      <c r="WAP100" s="204"/>
      <c r="WAQ100" s="204"/>
      <c r="WAR100" s="204"/>
      <c r="WAS100" s="204"/>
      <c r="WAT100" s="204"/>
      <c r="WAU100" s="204"/>
      <c r="WAV100" s="204"/>
      <c r="WAW100" s="204"/>
      <c r="WAX100" s="204"/>
      <c r="WAY100" s="204"/>
      <c r="WAZ100" s="204"/>
      <c r="WBA100" s="204"/>
      <c r="WBB100" s="204"/>
      <c r="WBC100" s="204"/>
      <c r="WBD100" s="204"/>
      <c r="WBE100" s="204"/>
      <c r="WBF100" s="204"/>
      <c r="WBG100" s="204"/>
      <c r="WBH100" s="204"/>
      <c r="WBI100" s="204"/>
      <c r="WBJ100" s="204"/>
      <c r="WBK100" s="204"/>
      <c r="WBL100" s="204"/>
      <c r="WBM100" s="204"/>
      <c r="WBN100" s="204"/>
      <c r="WBO100" s="204"/>
      <c r="WBP100" s="204"/>
      <c r="WBQ100" s="204"/>
      <c r="WBR100" s="204"/>
      <c r="WBS100" s="204"/>
      <c r="WBT100" s="204"/>
      <c r="WBU100" s="204"/>
      <c r="WBV100" s="204"/>
      <c r="WBW100" s="204"/>
      <c r="WBX100" s="204"/>
      <c r="WBY100" s="204"/>
      <c r="WBZ100" s="204"/>
      <c r="WCA100" s="204"/>
      <c r="WCB100" s="204"/>
      <c r="WCC100" s="204"/>
      <c r="WCD100" s="204"/>
      <c r="WCE100" s="204"/>
      <c r="WCF100" s="204"/>
      <c r="WCG100" s="204"/>
      <c r="WCH100" s="204"/>
      <c r="WCI100" s="204"/>
      <c r="WCJ100" s="204"/>
      <c r="WCK100" s="204"/>
      <c r="WCL100" s="204"/>
      <c r="WCM100" s="204"/>
      <c r="WCN100" s="204"/>
      <c r="WCO100" s="204"/>
      <c r="WCP100" s="204"/>
      <c r="WCQ100" s="204"/>
      <c r="WCR100" s="204"/>
      <c r="WCS100" s="204"/>
      <c r="WCT100" s="204"/>
      <c r="WCU100" s="204"/>
      <c r="WCV100" s="204"/>
      <c r="WCW100" s="204"/>
      <c r="WCX100" s="204"/>
      <c r="WCY100" s="204"/>
      <c r="WCZ100" s="204"/>
      <c r="WDA100" s="204"/>
      <c r="WDB100" s="204"/>
      <c r="WDC100" s="204"/>
      <c r="WDD100" s="204"/>
      <c r="WDE100" s="204"/>
      <c r="WDF100" s="204"/>
      <c r="WDG100" s="204"/>
      <c r="WDH100" s="204"/>
      <c r="WDI100" s="204"/>
      <c r="WDJ100" s="204"/>
      <c r="WDK100" s="204"/>
      <c r="WDL100" s="204"/>
      <c r="WDM100" s="204"/>
      <c r="WDN100" s="204"/>
      <c r="WDO100" s="204"/>
      <c r="WDP100" s="204"/>
      <c r="WDQ100" s="204"/>
      <c r="WDR100" s="204"/>
      <c r="WDS100" s="204"/>
      <c r="WDT100" s="204"/>
      <c r="WDU100" s="204"/>
      <c r="WDV100" s="204"/>
      <c r="WDW100" s="204"/>
      <c r="WDX100" s="204"/>
      <c r="WDY100" s="204"/>
      <c r="WDZ100" s="204"/>
      <c r="WEA100" s="204"/>
      <c r="WEB100" s="204"/>
      <c r="WEC100" s="204"/>
      <c r="WED100" s="204"/>
      <c r="WEE100" s="204"/>
      <c r="WEF100" s="204"/>
      <c r="WEG100" s="204"/>
      <c r="WEH100" s="204"/>
      <c r="WEI100" s="204"/>
      <c r="WEJ100" s="204"/>
      <c r="WEK100" s="204"/>
      <c r="WEL100" s="204"/>
      <c r="WEM100" s="204"/>
      <c r="WEN100" s="204"/>
      <c r="WEO100" s="204"/>
      <c r="WEP100" s="204"/>
      <c r="WEQ100" s="204"/>
      <c r="WER100" s="204"/>
      <c r="WES100" s="204"/>
      <c r="WET100" s="204"/>
      <c r="WEU100" s="204"/>
      <c r="WEV100" s="204"/>
      <c r="WEW100" s="204"/>
      <c r="WEX100" s="204"/>
      <c r="WEY100" s="204"/>
      <c r="WEZ100" s="204"/>
      <c r="WFA100" s="204"/>
      <c r="WFB100" s="204"/>
      <c r="WFC100" s="204"/>
      <c r="WFD100" s="204"/>
      <c r="WFE100" s="204"/>
      <c r="WFF100" s="204"/>
      <c r="WFG100" s="204"/>
      <c r="WFH100" s="204"/>
      <c r="WFI100" s="204"/>
      <c r="WFJ100" s="204"/>
      <c r="WFK100" s="204"/>
      <c r="WFL100" s="204"/>
      <c r="WFM100" s="204"/>
      <c r="WFN100" s="204"/>
      <c r="WFO100" s="204"/>
      <c r="WFP100" s="204"/>
      <c r="WFQ100" s="204"/>
      <c r="WFR100" s="204"/>
      <c r="WFS100" s="204"/>
      <c r="WFT100" s="204"/>
      <c r="WFU100" s="204"/>
      <c r="WFV100" s="204"/>
      <c r="WFW100" s="204"/>
      <c r="WFX100" s="204"/>
      <c r="WFY100" s="204"/>
      <c r="WFZ100" s="204"/>
      <c r="WGA100" s="204"/>
      <c r="WGB100" s="204"/>
      <c r="WGC100" s="204"/>
      <c r="WGD100" s="204"/>
      <c r="WGE100" s="204"/>
      <c r="WGF100" s="204"/>
      <c r="WGG100" s="204"/>
      <c r="WGH100" s="204"/>
      <c r="WGI100" s="204"/>
      <c r="WGJ100" s="204"/>
      <c r="WGK100" s="204"/>
      <c r="WGL100" s="204"/>
      <c r="WGM100" s="204"/>
      <c r="WGN100" s="204"/>
      <c r="WGO100" s="204"/>
      <c r="WGP100" s="204"/>
      <c r="WGQ100" s="204"/>
      <c r="WGR100" s="204"/>
      <c r="WGS100" s="204"/>
      <c r="WGT100" s="204"/>
      <c r="WGU100" s="204"/>
      <c r="WGV100" s="204"/>
      <c r="WGW100" s="204"/>
      <c r="WGX100" s="204"/>
      <c r="WGY100" s="204"/>
      <c r="WGZ100" s="204"/>
      <c r="WHA100" s="204"/>
      <c r="WHB100" s="204"/>
      <c r="WHC100" s="204"/>
      <c r="WHD100" s="204"/>
      <c r="WHE100" s="204"/>
      <c r="WHF100" s="204"/>
      <c r="WHG100" s="204"/>
      <c r="WHH100" s="204"/>
      <c r="WHI100" s="204"/>
      <c r="WHJ100" s="204"/>
      <c r="WHK100" s="204"/>
      <c r="WHL100" s="204"/>
      <c r="WHM100" s="204"/>
      <c r="WHN100" s="204"/>
      <c r="WHO100" s="204"/>
      <c r="WHP100" s="204"/>
      <c r="WHQ100" s="204"/>
      <c r="WHR100" s="204"/>
      <c r="WHS100" s="204"/>
      <c r="WHT100" s="204"/>
      <c r="WHU100" s="204"/>
      <c r="WHV100" s="204"/>
      <c r="WHW100" s="204"/>
      <c r="WHX100" s="204"/>
      <c r="WHY100" s="204"/>
      <c r="WHZ100" s="204"/>
      <c r="WIA100" s="204"/>
      <c r="WIB100" s="204"/>
      <c r="WIC100" s="204"/>
      <c r="WID100" s="204"/>
      <c r="WIE100" s="204"/>
      <c r="WIF100" s="204"/>
      <c r="WIG100" s="204"/>
      <c r="WIH100" s="204"/>
      <c r="WII100" s="204"/>
      <c r="WIJ100" s="204"/>
      <c r="WIK100" s="204"/>
      <c r="WIL100" s="204"/>
      <c r="WIM100" s="204"/>
      <c r="WIN100" s="204"/>
      <c r="WIO100" s="204"/>
      <c r="WIP100" s="204"/>
      <c r="WIQ100" s="204"/>
      <c r="WIR100" s="204"/>
      <c r="WIS100" s="204"/>
      <c r="WIT100" s="204"/>
      <c r="WIU100" s="204"/>
      <c r="WIV100" s="204"/>
      <c r="WIW100" s="204"/>
      <c r="WIX100" s="204"/>
      <c r="WIY100" s="204"/>
      <c r="WIZ100" s="204"/>
      <c r="WJA100" s="204"/>
      <c r="WJB100" s="204"/>
      <c r="WJC100" s="204"/>
      <c r="WJD100" s="204"/>
      <c r="WJE100" s="204"/>
      <c r="WJF100" s="204"/>
      <c r="WJG100" s="204"/>
      <c r="WJH100" s="204"/>
      <c r="WJI100" s="204"/>
      <c r="WJJ100" s="204"/>
      <c r="WJK100" s="204"/>
      <c r="WJL100" s="204"/>
      <c r="WJM100" s="204"/>
      <c r="WJN100" s="204"/>
      <c r="WJO100" s="204"/>
      <c r="WJP100" s="204"/>
      <c r="WJQ100" s="204"/>
      <c r="WJR100" s="204"/>
      <c r="WJS100" s="204"/>
      <c r="WJT100" s="204"/>
      <c r="WJU100" s="204"/>
      <c r="WJV100" s="204"/>
      <c r="WJW100" s="204"/>
      <c r="WJX100" s="204"/>
      <c r="WJY100" s="204"/>
      <c r="WJZ100" s="204"/>
      <c r="WKA100" s="204"/>
      <c r="WKB100" s="204"/>
      <c r="WKC100" s="204"/>
      <c r="WKD100" s="204"/>
      <c r="WKE100" s="204"/>
      <c r="WKF100" s="204"/>
      <c r="WKG100" s="204"/>
      <c r="WKH100" s="204"/>
      <c r="WKI100" s="204"/>
      <c r="WKJ100" s="204"/>
      <c r="WKK100" s="204"/>
      <c r="WKL100" s="204"/>
      <c r="WKM100" s="204"/>
      <c r="WKN100" s="204"/>
      <c r="WKO100" s="204"/>
      <c r="WKP100" s="204"/>
      <c r="WKQ100" s="204"/>
      <c r="WKR100" s="204"/>
      <c r="WKS100" s="204"/>
      <c r="WKT100" s="204"/>
      <c r="WKU100" s="204"/>
      <c r="WKV100" s="204"/>
      <c r="WKW100" s="204"/>
      <c r="WKX100" s="204"/>
      <c r="WKY100" s="204"/>
      <c r="WKZ100" s="204"/>
      <c r="WLA100" s="204"/>
      <c r="WLB100" s="204"/>
      <c r="WLC100" s="204"/>
      <c r="WLD100" s="204"/>
      <c r="WLE100" s="204"/>
      <c r="WLF100" s="204"/>
      <c r="WLG100" s="204"/>
      <c r="WLH100" s="204"/>
      <c r="WLI100" s="204"/>
      <c r="WLJ100" s="204"/>
      <c r="WLK100" s="204"/>
      <c r="WLL100" s="204"/>
      <c r="WLM100" s="204"/>
      <c r="WLN100" s="204"/>
      <c r="WLO100" s="204"/>
      <c r="WLP100" s="204"/>
      <c r="WLQ100" s="204"/>
      <c r="WLR100" s="204"/>
      <c r="WLS100" s="204"/>
      <c r="WLT100" s="204"/>
      <c r="WLU100" s="204"/>
      <c r="WLV100" s="204"/>
      <c r="WLW100" s="204"/>
      <c r="WLX100" s="204"/>
      <c r="WLY100" s="204"/>
      <c r="WLZ100" s="204"/>
      <c r="WMA100" s="204"/>
      <c r="WMB100" s="204"/>
      <c r="WMC100" s="204"/>
      <c r="WMD100" s="204"/>
      <c r="WME100" s="204"/>
      <c r="WMF100" s="204"/>
      <c r="WMG100" s="204"/>
      <c r="WMH100" s="204"/>
      <c r="WMI100" s="204"/>
      <c r="WMJ100" s="204"/>
      <c r="WMK100" s="204"/>
      <c r="WML100" s="204"/>
      <c r="WMM100" s="204"/>
      <c r="WMN100" s="204"/>
      <c r="WMO100" s="204"/>
      <c r="WMP100" s="204"/>
      <c r="WMQ100" s="204"/>
      <c r="WMR100" s="204"/>
      <c r="WMS100" s="204"/>
      <c r="WMT100" s="204"/>
      <c r="WMU100" s="204"/>
      <c r="WMV100" s="204"/>
      <c r="WMW100" s="204"/>
      <c r="WMX100" s="204"/>
      <c r="WMY100" s="204"/>
      <c r="WMZ100" s="204"/>
      <c r="WNA100" s="204"/>
      <c r="WNB100" s="204"/>
      <c r="WNC100" s="204"/>
      <c r="WND100" s="204"/>
      <c r="WNE100" s="204"/>
      <c r="WNF100" s="204"/>
      <c r="WNG100" s="204"/>
      <c r="WNH100" s="204"/>
      <c r="WNI100" s="204"/>
      <c r="WNJ100" s="204"/>
      <c r="WNK100" s="204"/>
      <c r="WNL100" s="204"/>
      <c r="WNM100" s="204"/>
      <c r="WNN100" s="204"/>
      <c r="WNO100" s="204"/>
      <c r="WNP100" s="204"/>
      <c r="WNQ100" s="204"/>
      <c r="WNR100" s="204"/>
      <c r="WNS100" s="204"/>
      <c r="WNT100" s="204"/>
      <c r="WNU100" s="204"/>
      <c r="WNV100" s="204"/>
      <c r="WNW100" s="204"/>
      <c r="WNX100" s="204"/>
      <c r="WNY100" s="204"/>
      <c r="WNZ100" s="204"/>
      <c r="WOA100" s="204"/>
      <c r="WOB100" s="204"/>
      <c r="WOC100" s="204"/>
      <c r="WOD100" s="204"/>
      <c r="WOE100" s="204"/>
      <c r="WOF100" s="204"/>
      <c r="WOG100" s="204"/>
      <c r="WOH100" s="204"/>
      <c r="WOI100" s="204"/>
      <c r="WOJ100" s="204"/>
      <c r="WOK100" s="204"/>
      <c r="WOL100" s="204"/>
      <c r="WOM100" s="204"/>
      <c r="WON100" s="204"/>
      <c r="WOO100" s="204"/>
      <c r="WOP100" s="204"/>
      <c r="WOQ100" s="204"/>
      <c r="WOR100" s="204"/>
      <c r="WOS100" s="204"/>
      <c r="WOT100" s="204"/>
      <c r="WOU100" s="204"/>
      <c r="WOV100" s="204"/>
      <c r="WOW100" s="204"/>
      <c r="WOX100" s="204"/>
      <c r="WOY100" s="204"/>
      <c r="WOZ100" s="204"/>
      <c r="WPA100" s="204"/>
      <c r="WPB100" s="204"/>
      <c r="WPC100" s="204"/>
      <c r="WPD100" s="204"/>
      <c r="WPE100" s="204"/>
      <c r="WPF100" s="204"/>
      <c r="WPG100" s="204"/>
      <c r="WPH100" s="204"/>
      <c r="WPI100" s="204"/>
      <c r="WPJ100" s="204"/>
      <c r="WPK100" s="204"/>
      <c r="WPL100" s="204"/>
      <c r="WPM100" s="204"/>
      <c r="WPN100" s="204"/>
      <c r="WPO100" s="204"/>
      <c r="WPP100" s="204"/>
      <c r="WPQ100" s="204"/>
      <c r="WPR100" s="204"/>
      <c r="WPS100" s="204"/>
      <c r="WPT100" s="204"/>
      <c r="WPU100" s="204"/>
      <c r="WPV100" s="204"/>
      <c r="WPW100" s="204"/>
      <c r="WPX100" s="204"/>
      <c r="WPY100" s="204"/>
      <c r="WPZ100" s="204"/>
      <c r="WQA100" s="204"/>
      <c r="WQB100" s="204"/>
      <c r="WQC100" s="204"/>
      <c r="WQD100" s="204"/>
      <c r="WQE100" s="204"/>
      <c r="WQF100" s="204"/>
      <c r="WQG100" s="204"/>
      <c r="WQH100" s="204"/>
      <c r="WQI100" s="204"/>
      <c r="WQJ100" s="204"/>
      <c r="WQK100" s="204"/>
      <c r="WQL100" s="204"/>
      <c r="WQM100" s="204"/>
      <c r="WQN100" s="204"/>
      <c r="WQO100" s="204"/>
      <c r="WQP100" s="204"/>
      <c r="WQQ100" s="204"/>
      <c r="WQR100" s="204"/>
      <c r="WQS100" s="204"/>
      <c r="WQT100" s="204"/>
      <c r="WQU100" s="204"/>
      <c r="WQV100" s="204"/>
      <c r="WQW100" s="204"/>
      <c r="WQX100" s="204"/>
      <c r="WQY100" s="204"/>
      <c r="WQZ100" s="204"/>
      <c r="WRA100" s="204"/>
      <c r="WRB100" s="204"/>
      <c r="WRC100" s="204"/>
      <c r="WRD100" s="204"/>
      <c r="WRE100" s="204"/>
      <c r="WRF100" s="204"/>
      <c r="WRG100" s="204"/>
      <c r="WRH100" s="204"/>
      <c r="WRI100" s="204"/>
      <c r="WRJ100" s="204"/>
      <c r="WRK100" s="204"/>
      <c r="WRL100" s="204"/>
      <c r="WRM100" s="204"/>
      <c r="WRN100" s="204"/>
      <c r="WRO100" s="204"/>
      <c r="WRP100" s="204"/>
      <c r="WRQ100" s="204"/>
      <c r="WRR100" s="204"/>
      <c r="WRS100" s="204"/>
      <c r="WRT100" s="204"/>
      <c r="WRU100" s="204"/>
      <c r="WRV100" s="204"/>
      <c r="WRW100" s="204"/>
      <c r="WRX100" s="204"/>
      <c r="WRY100" s="204"/>
      <c r="WRZ100" s="204"/>
      <c r="WSA100" s="204"/>
      <c r="WSB100" s="204"/>
      <c r="WSC100" s="204"/>
      <c r="WSD100" s="204"/>
      <c r="WSE100" s="204"/>
      <c r="WSF100" s="204"/>
      <c r="WSG100" s="204"/>
      <c r="WSH100" s="204"/>
      <c r="WSI100" s="204"/>
      <c r="WSJ100" s="204"/>
      <c r="WSK100" s="204"/>
      <c r="WSL100" s="204"/>
      <c r="WSM100" s="204"/>
      <c r="WSN100" s="204"/>
      <c r="WSO100" s="204"/>
      <c r="WSP100" s="204"/>
      <c r="WSQ100" s="204"/>
      <c r="WSR100" s="204"/>
      <c r="WSS100" s="204"/>
      <c r="WST100" s="204"/>
      <c r="WSU100" s="204"/>
      <c r="WSV100" s="204"/>
      <c r="WSW100" s="204"/>
      <c r="WSX100" s="204"/>
      <c r="WSY100" s="204"/>
      <c r="WSZ100" s="204"/>
      <c r="WTA100" s="204"/>
      <c r="WTB100" s="204"/>
      <c r="WTC100" s="204"/>
      <c r="WTD100" s="204"/>
      <c r="WTE100" s="204"/>
      <c r="WTF100" s="204"/>
      <c r="WTG100" s="204"/>
      <c r="WTH100" s="204"/>
      <c r="WTI100" s="204"/>
      <c r="WTJ100" s="204"/>
      <c r="WTK100" s="204"/>
      <c r="WTL100" s="204"/>
      <c r="WTM100" s="204"/>
      <c r="WTN100" s="204"/>
      <c r="WTO100" s="204"/>
      <c r="WTP100" s="204"/>
      <c r="WTQ100" s="204"/>
      <c r="WTR100" s="204"/>
      <c r="WTS100" s="204"/>
      <c r="WTT100" s="204"/>
      <c r="WTU100" s="204"/>
      <c r="WTV100" s="204"/>
      <c r="WTW100" s="204"/>
      <c r="WTX100" s="204"/>
      <c r="WTY100" s="204"/>
      <c r="WTZ100" s="204"/>
      <c r="WUA100" s="204"/>
      <c r="WUB100" s="204"/>
      <c r="WUC100" s="204"/>
      <c r="WUD100" s="204"/>
      <c r="WUE100" s="204"/>
      <c r="WUF100" s="204"/>
      <c r="WUG100" s="204"/>
      <c r="WUH100" s="204"/>
      <c r="WUI100" s="204"/>
      <c r="WUJ100" s="204"/>
      <c r="WUK100" s="204"/>
      <c r="WUL100" s="204"/>
      <c r="WUM100" s="204"/>
      <c r="WUN100" s="204"/>
      <c r="WUO100" s="204"/>
      <c r="WUP100" s="204"/>
      <c r="WUQ100" s="204"/>
      <c r="WUR100" s="204"/>
      <c r="WUS100" s="204"/>
      <c r="WUT100" s="204"/>
      <c r="WUU100" s="204"/>
      <c r="WUV100" s="204"/>
      <c r="WUW100" s="204"/>
      <c r="WUX100" s="204"/>
      <c r="WUY100" s="204"/>
      <c r="WUZ100" s="204"/>
      <c r="WVA100" s="204"/>
      <c r="WVB100" s="204"/>
      <c r="WVC100" s="204"/>
      <c r="WVD100" s="204"/>
      <c r="WVE100" s="204"/>
      <c r="WVF100" s="204"/>
      <c r="WVG100" s="204"/>
      <c r="WVH100" s="204"/>
      <c r="WVI100" s="204"/>
      <c r="WVJ100" s="204"/>
      <c r="WVK100" s="204"/>
      <c r="WVL100" s="204"/>
      <c r="WVM100" s="204"/>
      <c r="WVN100" s="204"/>
      <c r="WVO100" s="204"/>
      <c r="WVP100" s="204"/>
      <c r="WVQ100" s="204"/>
      <c r="WVR100" s="204"/>
      <c r="WVS100" s="204"/>
      <c r="WVT100" s="204"/>
      <c r="WVU100" s="204"/>
      <c r="WVV100" s="204"/>
      <c r="WVW100" s="204"/>
      <c r="WVX100" s="204"/>
      <c r="WVY100" s="204"/>
      <c r="WVZ100" s="204"/>
      <c r="WWA100" s="204"/>
      <c r="WWB100" s="204"/>
      <c r="WWC100" s="204"/>
      <c r="WWD100" s="204"/>
      <c r="WWE100" s="204"/>
      <c r="WWF100" s="204"/>
      <c r="WWG100" s="204"/>
      <c r="WWH100" s="204"/>
      <c r="WWI100" s="204"/>
      <c r="WWJ100" s="204"/>
      <c r="WWK100" s="204"/>
      <c r="WWL100" s="204"/>
      <c r="WWM100" s="204"/>
      <c r="WWN100" s="204"/>
      <c r="WWO100" s="204"/>
      <c r="WWP100" s="204"/>
      <c r="WWQ100" s="204"/>
      <c r="WWR100" s="204"/>
      <c r="WWS100" s="204"/>
      <c r="WWT100" s="204"/>
      <c r="WWU100" s="204"/>
      <c r="WWV100" s="204"/>
      <c r="WWW100" s="204"/>
      <c r="WWX100" s="204"/>
      <c r="WWY100" s="204"/>
      <c r="WWZ100" s="204"/>
      <c r="WXA100" s="204"/>
      <c r="WXB100" s="204"/>
      <c r="WXC100" s="204"/>
      <c r="WXD100" s="204"/>
      <c r="WXE100" s="204"/>
      <c r="WXF100" s="204"/>
      <c r="WXG100" s="204"/>
      <c r="WXH100" s="204"/>
      <c r="WXI100" s="204"/>
      <c r="WXJ100" s="204"/>
      <c r="WXK100" s="204"/>
      <c r="WXL100" s="204"/>
      <c r="WXM100" s="204"/>
      <c r="WXN100" s="204"/>
      <c r="WXO100" s="204"/>
      <c r="WXP100" s="204"/>
      <c r="WXQ100" s="204"/>
      <c r="WXR100" s="204"/>
      <c r="WXS100" s="204"/>
      <c r="WXT100" s="204"/>
      <c r="WXU100" s="204"/>
      <c r="WXV100" s="204"/>
      <c r="WXW100" s="204"/>
      <c r="WXX100" s="204"/>
      <c r="WXY100" s="204"/>
      <c r="WXZ100" s="204"/>
      <c r="WYA100" s="204"/>
      <c r="WYB100" s="204"/>
      <c r="WYC100" s="204"/>
      <c r="WYD100" s="204"/>
      <c r="WYE100" s="204"/>
      <c r="WYF100" s="204"/>
      <c r="WYG100" s="204"/>
      <c r="WYH100" s="204"/>
      <c r="WYI100" s="204"/>
      <c r="WYJ100" s="204"/>
      <c r="WYK100" s="204"/>
      <c r="WYL100" s="204"/>
      <c r="WYM100" s="204"/>
      <c r="WYN100" s="204"/>
      <c r="WYO100" s="204"/>
      <c r="WYP100" s="204"/>
      <c r="WYQ100" s="204"/>
      <c r="WYR100" s="204"/>
      <c r="WYS100" s="204"/>
      <c r="WYT100" s="204"/>
      <c r="WYU100" s="204"/>
      <c r="WYV100" s="204"/>
      <c r="WYW100" s="204"/>
      <c r="WYX100" s="204"/>
      <c r="WYY100" s="204"/>
      <c r="WYZ100" s="204"/>
      <c r="WZA100" s="204"/>
      <c r="WZB100" s="204"/>
      <c r="WZC100" s="204"/>
      <c r="WZD100" s="204"/>
      <c r="WZE100" s="204"/>
      <c r="WZF100" s="204"/>
      <c r="WZG100" s="204"/>
      <c r="WZH100" s="204"/>
      <c r="WZI100" s="204"/>
      <c r="WZJ100" s="204"/>
      <c r="WZK100" s="204"/>
      <c r="WZL100" s="204"/>
      <c r="WZM100" s="204"/>
      <c r="WZN100" s="204"/>
      <c r="WZO100" s="204"/>
      <c r="WZP100" s="204"/>
      <c r="WZQ100" s="204"/>
      <c r="WZR100" s="204"/>
      <c r="WZS100" s="204"/>
      <c r="WZT100" s="204"/>
      <c r="WZU100" s="204"/>
      <c r="WZV100" s="204"/>
      <c r="WZW100" s="204"/>
      <c r="WZX100" s="204"/>
      <c r="WZY100" s="204"/>
      <c r="WZZ100" s="204"/>
      <c r="XAA100" s="204"/>
      <c r="XAB100" s="204"/>
      <c r="XAC100" s="204"/>
      <c r="XAD100" s="204"/>
      <c r="XAE100" s="204"/>
      <c r="XAF100" s="204"/>
      <c r="XAG100" s="204"/>
      <c r="XAH100" s="204"/>
      <c r="XAI100" s="204"/>
      <c r="XAJ100" s="204"/>
      <c r="XAK100" s="204"/>
      <c r="XAL100" s="204"/>
      <c r="XAM100" s="204"/>
      <c r="XAN100" s="204"/>
      <c r="XAO100" s="204"/>
      <c r="XAP100" s="204"/>
      <c r="XAQ100" s="204"/>
      <c r="XAR100" s="204"/>
      <c r="XAS100" s="204"/>
      <c r="XAT100" s="204"/>
      <c r="XAU100" s="204"/>
      <c r="XAV100" s="204"/>
      <c r="XAW100" s="204"/>
      <c r="XAX100" s="204"/>
      <c r="XAY100" s="204"/>
      <c r="XAZ100" s="204"/>
      <c r="XBA100" s="204"/>
      <c r="XBB100" s="204"/>
      <c r="XBC100" s="204"/>
      <c r="XBD100" s="204"/>
      <c r="XBE100" s="204"/>
      <c r="XBF100" s="204"/>
      <c r="XBG100" s="204"/>
      <c r="XBH100" s="204"/>
      <c r="XBI100" s="204"/>
      <c r="XBJ100" s="204"/>
      <c r="XBK100" s="204"/>
      <c r="XBL100" s="204"/>
      <c r="XBM100" s="204"/>
      <c r="XBN100" s="204"/>
      <c r="XBO100" s="204"/>
      <c r="XBP100" s="204"/>
      <c r="XBQ100" s="204"/>
      <c r="XBR100" s="204"/>
      <c r="XBS100" s="204"/>
      <c r="XBT100" s="204"/>
      <c r="XBU100" s="204"/>
      <c r="XBV100" s="204"/>
      <c r="XBW100" s="204"/>
      <c r="XBX100" s="204"/>
      <c r="XBY100" s="204"/>
      <c r="XBZ100" s="204"/>
      <c r="XCA100" s="204"/>
      <c r="XCB100" s="204"/>
      <c r="XCC100" s="204"/>
      <c r="XCD100" s="204"/>
      <c r="XCE100" s="204"/>
      <c r="XCF100" s="204"/>
      <c r="XCG100" s="204"/>
      <c r="XCH100" s="204"/>
      <c r="XCI100" s="204"/>
      <c r="XCJ100" s="204"/>
      <c r="XCK100" s="204"/>
      <c r="XCL100" s="204"/>
      <c r="XCM100" s="204"/>
      <c r="XCN100" s="204"/>
      <c r="XCO100" s="204"/>
      <c r="XCP100" s="204"/>
      <c r="XCQ100" s="204"/>
      <c r="XCR100" s="204"/>
      <c r="XCS100" s="204"/>
      <c r="XCT100" s="204"/>
      <c r="XCU100" s="204"/>
      <c r="XCV100" s="204"/>
      <c r="XCW100" s="204"/>
      <c r="XCX100" s="204"/>
      <c r="XCY100" s="204"/>
      <c r="XCZ100" s="204"/>
      <c r="XDA100" s="204"/>
      <c r="XDB100" s="204"/>
      <c r="XDC100" s="204"/>
      <c r="XDD100" s="204"/>
      <c r="XDE100" s="204"/>
      <c r="XDF100" s="204"/>
      <c r="XDG100" s="204"/>
      <c r="XDH100" s="204"/>
      <c r="XDI100" s="204"/>
      <c r="XDJ100" s="204"/>
      <c r="XDK100" s="204"/>
      <c r="XDL100" s="204"/>
      <c r="XDM100" s="204"/>
      <c r="XDN100" s="204"/>
      <c r="XDO100" s="204"/>
      <c r="XDP100" s="204"/>
      <c r="XDQ100" s="204"/>
      <c r="XDR100" s="204"/>
      <c r="XDS100" s="204"/>
      <c r="XDT100" s="204"/>
      <c r="XDU100" s="204"/>
      <c r="XDV100" s="204"/>
      <c r="XDW100" s="204"/>
      <c r="XDX100" s="204"/>
      <c r="XDY100" s="204"/>
      <c r="XDZ100" s="204"/>
      <c r="XEA100" s="204"/>
      <c r="XEB100" s="204"/>
      <c r="XEC100" s="204"/>
      <c r="XED100" s="204"/>
      <c r="XEE100" s="204"/>
      <c r="XEF100" s="204"/>
      <c r="XEG100" s="204"/>
      <c r="XEH100" s="204"/>
      <c r="XEI100" s="204"/>
      <c r="XEJ100" s="204"/>
      <c r="XEK100" s="204"/>
      <c r="XEL100" s="204"/>
      <c r="XEM100" s="204"/>
      <c r="XEN100" s="204"/>
      <c r="XEO100" s="204"/>
      <c r="XEP100" s="204"/>
      <c r="XEQ100" s="204"/>
      <c r="XER100" s="204"/>
      <c r="XES100" s="204"/>
      <c r="XET100" s="204"/>
      <c r="XEU100" s="204"/>
      <c r="XEV100" s="204"/>
      <c r="XEW100" s="204"/>
    </row>
    <row r="101" s="127" customFormat="1" ht="27" hidden="1" customHeight="1" spans="1:1024 1025:16377">
      <c r="A101" s="152">
        <v>95</v>
      </c>
      <c r="B101" s="171" t="s">
        <v>551</v>
      </c>
      <c r="C101" s="170" t="s">
        <v>2338</v>
      </c>
      <c r="D101" s="155" t="s">
        <v>2037</v>
      </c>
      <c r="E101" s="156" t="s">
        <v>2126</v>
      </c>
      <c r="F101" s="157" t="s">
        <v>2339</v>
      </c>
      <c r="G101" s="158" t="s">
        <v>2323</v>
      </c>
      <c r="H101" s="157" t="str">
        <f>IF(G101="","",VLOOKUP(G101,'附表8-合同明细采集底稿'!B:I,2,0))</f>
        <v>沁春锦苑小区一体化污水处理设备购销</v>
      </c>
      <c r="I101" s="121" t="str">
        <f>IF(G101="","",VLOOKUP(G101,'附表8-合同明细采集底稿'!B:I,3,0))</f>
        <v>其他合同</v>
      </c>
      <c r="J101" s="157" t="str">
        <f>IF(G101="","",VLOOKUP(G101,'附表8-合同明细采集底稿'!B:I,4,0))</f>
        <v>新疆明德竟业工程有限公司</v>
      </c>
      <c r="K101" s="157" t="s">
        <v>2007</v>
      </c>
      <c r="L101" s="158">
        <v>6500203130</v>
      </c>
      <c r="M101" s="158" t="s">
        <v>2340</v>
      </c>
      <c r="N101" s="187">
        <v>597097.33</v>
      </c>
      <c r="O101" s="160">
        <v>674720</v>
      </c>
      <c r="P101" s="160">
        <v>597097.33</v>
      </c>
      <c r="Q101" s="160"/>
      <c r="R101" s="160">
        <f t="shared" si="4"/>
        <v>597097.33</v>
      </c>
      <c r="S101" s="161">
        <f>IFERROR(VLOOKUP(G101,'附表8-合同明细采集底稿'!B:M,12,0),100%)</f>
        <v>0.331924265795271</v>
      </c>
      <c r="T101" s="160">
        <f t="shared" si="2"/>
        <v>198191.09</v>
      </c>
      <c r="U101" s="157" t="s">
        <v>2009</v>
      </c>
      <c r="V101" s="162" t="s">
        <v>309</v>
      </c>
      <c r="W101" s="163">
        <f>IF('附表1-面积统计表'!$D$29=0,"",IF(AND(V101="共同成本费用",Z101="总建筑面积法"),ROUND(T101/'附表1-面积统计表'!$D$29*'附表1-面积统计表'!$D$5,2),IF(AND(V101="共同成本费用",Z101="可售建筑面积法"),ROUND(T101/'附表1-面积统计表'!$F$29*'附表1-面积统计表'!$F$5,2),"请手工填写")))</f>
        <v>186595.18</v>
      </c>
      <c r="X101" s="163" t="str">
        <f>IF(SUM('附表1-面积统计表'!$D$6)=0,"",SUM(T101)-SUM(W101)-SUM(Y101))</f>
        <v/>
      </c>
      <c r="Y101" s="163">
        <f>IF(SUM('附表1-面积统计表'!$D$6)=0,SUM(T101)-SUM(W101),IF('附表1-面积统计表'!$D$29=0,"",IF(AND(V101="共同成本费用",Z101="总建筑面积法"),ROUND(T101/'附表1-面积统计表'!$D$29*'附表1-面积统计表'!$D$7,2),IF(AND(V101="共同成本费用",Z101="可售建筑面积法"),ROUND(T101/'附表1-面积统计表'!$F$29*'附表1-面积统计表'!$F$7,2),"请手工填写"))))</f>
        <v>11595.91</v>
      </c>
      <c r="Z101" s="164" t="s">
        <v>282</v>
      </c>
      <c r="AA101" s="157"/>
      <c r="AB101" s="165" t="s">
        <v>1986</v>
      </c>
      <c r="AC101" s="165"/>
    </row>
    <row r="102" s="127" customFormat="1" ht="27" customHeight="1" spans="1:1024 1025:16377">
      <c r="A102" s="152">
        <v>96</v>
      </c>
      <c r="B102" s="171" t="s">
        <v>2341</v>
      </c>
      <c r="C102" s="170" t="s">
        <v>2342</v>
      </c>
      <c r="D102" s="155" t="s">
        <v>1996</v>
      </c>
      <c r="E102" s="156" t="s">
        <v>2194</v>
      </c>
      <c r="F102" s="157" t="s">
        <v>2343</v>
      </c>
      <c r="G102" s="158" t="s">
        <v>2206</v>
      </c>
      <c r="H102" s="157" t="str">
        <f>IF(G102="","",VLOOKUP(G102,'附表8-合同明细采集底稿'!B:I,2,0))</f>
        <v>建设工程施工合同12-15#楼38#楼、31#楼幼儿园（幼儿园—）</v>
      </c>
      <c r="I102" s="121" t="str">
        <f>IF(G102="","",VLOOKUP(G102,'附表8-合同明细采集底稿'!B:I,3,0))</f>
        <v>建设工程合同</v>
      </c>
      <c r="J102" s="157" t="str">
        <f>IF(G102="","",VLOOKUP(G102,'附表8-合同明细采集底稿'!B:I,4,0))</f>
        <v>新疆通力建设集团股份有限公司（顾）</v>
      </c>
      <c r="K102" s="157" t="s">
        <v>2007</v>
      </c>
      <c r="L102" s="158">
        <v>6500203130</v>
      </c>
      <c r="M102" s="158" t="s">
        <v>2344</v>
      </c>
      <c r="N102" s="159">
        <v>632142.14</v>
      </c>
      <c r="O102" s="160">
        <v>689034.93</v>
      </c>
      <c r="P102" s="160">
        <v>632142.14</v>
      </c>
      <c r="Q102" s="160"/>
      <c r="R102" s="160">
        <f t="shared" si="4"/>
        <v>632142.14</v>
      </c>
      <c r="S102" s="161">
        <f>IFERROR(VLOOKUP(G102,'附表8-合同明细采集底稿'!B:M,12,0),100%)</f>
        <v>0.331924265795271</v>
      </c>
      <c r="T102" s="160">
        <f t="shared" si="2"/>
        <v>209823.32</v>
      </c>
      <c r="U102" s="157"/>
      <c r="V102" s="162" t="s">
        <v>309</v>
      </c>
      <c r="W102" s="163">
        <f>IF('附表1-面积统计表'!$D$29=0,"",IF(AND(V102="共同成本费用",Z102="总建筑面积法"),ROUND(T102/'附表1-面积统计表'!$D$29*'附表1-面积统计表'!$D$5,2),IF(AND(V102="共同成本费用",Z102="可售建筑面积法"),ROUND(T102/'附表1-面积统计表'!$F$29*'附表1-面积统计表'!$F$5,2),"请手工填写")))</f>
        <v>197546.82</v>
      </c>
      <c r="X102" s="163" t="str">
        <f>IF(SUM('附表1-面积统计表'!$D$6)=0,"",SUM(T102)-SUM(W102)-SUM(Y102))</f>
        <v/>
      </c>
      <c r="Y102" s="163">
        <f>IF(SUM('附表1-面积统计表'!$D$6)=0,SUM(T102)-SUM(W102),IF('附表1-面积统计表'!$D$29=0,"",IF(AND(V102="共同成本费用",Z102="总建筑面积法"),ROUND(T102/'附表1-面积统计表'!$D$29*'附表1-面积统计表'!$D$7,2),IF(AND(V102="共同成本费用",Z102="可售建筑面积法"),ROUND(T102/'附表1-面积统计表'!$F$29*'附表1-面积统计表'!$F$7,2),"请手工填写"))))</f>
        <v>12276.5</v>
      </c>
      <c r="Z102" s="164" t="s">
        <v>282</v>
      </c>
      <c r="AA102" s="157"/>
      <c r="AB102" s="165" t="s">
        <v>1986</v>
      </c>
      <c r="AC102" s="165"/>
      <c r="AD102" s="127" t="s">
        <v>2345</v>
      </c>
    </row>
    <row r="103" s="127" customFormat="1" ht="27" hidden="1" customHeight="1" spans="1:1024 1025:16377">
      <c r="A103" s="189">
        <v>97</v>
      </c>
      <c r="B103" s="190" t="s">
        <v>2346</v>
      </c>
      <c r="C103" s="191" t="s">
        <v>2347</v>
      </c>
      <c r="D103" s="192" t="s">
        <v>2037</v>
      </c>
      <c r="E103" s="193" t="s">
        <v>2126</v>
      </c>
      <c r="F103" s="194" t="s">
        <v>2348</v>
      </c>
      <c r="G103" s="195" t="s">
        <v>2335</v>
      </c>
      <c r="H103" s="194" t="str">
        <f>IF(G103="","",VLOOKUP(G103,'附表8-合同明细采集底稿'!B:I,2,0))</f>
        <v>沁春锦苑中水处理土建、挡墙、警卫室‘铺装工程</v>
      </c>
      <c r="I103" s="196" t="str">
        <f>IF(G103="","",VLOOKUP(G103,'附表8-合同明细采集底稿'!B:I,3,0))</f>
        <v>买卖合同</v>
      </c>
      <c r="J103" s="194" t="str">
        <f>IF(G103="","",VLOOKUP(G103,'附表8-合同明细采集底稿'!B:I,4,0))</f>
        <v>新疆通力建设集团股份有限公司（曾建国）</v>
      </c>
      <c r="K103" s="194" t="s">
        <v>2007</v>
      </c>
      <c r="L103" s="195">
        <v>6500203130</v>
      </c>
      <c r="M103" s="195" t="s">
        <v>2349</v>
      </c>
      <c r="N103" s="197">
        <v>697247.71</v>
      </c>
      <c r="O103" s="198">
        <v>760000</v>
      </c>
      <c r="P103" s="198">
        <v>697247.71</v>
      </c>
      <c r="Q103" s="198"/>
      <c r="R103" s="198">
        <f t="shared" si="4"/>
        <v>697247.71</v>
      </c>
      <c r="S103" s="199">
        <f>IFERROR(VLOOKUP(G103,'附表8-合同明细采集底稿'!B:M,12,0),100%)</f>
        <v>0.331924265795271</v>
      </c>
      <c r="T103" s="198">
        <f t="shared" si="2"/>
        <v>231433.43</v>
      </c>
      <c r="U103" s="168" t="s">
        <v>2337</v>
      </c>
      <c r="V103" s="200" t="s">
        <v>309</v>
      </c>
      <c r="W103" s="201">
        <f>IF('附表1-面积统计表'!$D$29=0,"",IF(AND(V103="共同成本费用",Z103="总建筑面积法"),ROUND(T103/'附表1-面积统计表'!$D$29*'附表1-面积统计表'!$D$5,2),IF(AND(V103="共同成本费用",Z103="可售建筑面积法"),ROUND(T103/'附表1-面积统计表'!$F$29*'附表1-面积统计表'!$F$5,2),"请手工填写")))</f>
        <v>217892.55</v>
      </c>
      <c r="X103" s="201" t="str">
        <f>IF(SUM('附表1-面积统计表'!$D$6)=0,"",SUM(T103)-SUM(W103)-SUM(Y103))</f>
        <v/>
      </c>
      <c r="Y103" s="201">
        <f>IF(SUM('附表1-面积统计表'!$D$6)=0,SUM(T103)-SUM(W103),IF('附表1-面积统计表'!$D$29=0,"",IF(AND(V103="共同成本费用",Z103="总建筑面积法"),ROUND(T103/'附表1-面积统计表'!$D$29*'附表1-面积统计表'!$D$7,2),IF(AND(V103="共同成本费用",Z103="可售建筑面积法"),ROUND(T103/'附表1-面积统计表'!$F$29*'附表1-面积统计表'!$F$7,2),"请手工填写"))))</f>
        <v>13540.88</v>
      </c>
      <c r="Z103" s="202" t="s">
        <v>282</v>
      </c>
      <c r="AA103" s="194"/>
      <c r="AB103" s="203" t="s">
        <v>1986</v>
      </c>
      <c r="AC103" s="203"/>
      <c r="AD103" s="204"/>
      <c r="AE103" s="204"/>
      <c r="AF103" s="204"/>
      <c r="AG103" s="204"/>
      <c r="AH103" s="204"/>
      <c r="AI103" s="204"/>
      <c r="AJ103" s="204"/>
      <c r="AK103" s="204"/>
      <c r="AL103" s="204"/>
      <c r="AM103" s="204"/>
      <c r="AN103" s="204"/>
      <c r="AO103" s="204"/>
      <c r="AP103" s="204"/>
      <c r="AQ103" s="204"/>
      <c r="AR103" s="204"/>
      <c r="AS103" s="204"/>
      <c r="AT103" s="204"/>
      <c r="AU103" s="204"/>
      <c r="AV103" s="204"/>
      <c r="AW103" s="204"/>
      <c r="AX103" s="204"/>
      <c r="AY103" s="204"/>
      <c r="AZ103" s="204"/>
      <c r="BA103" s="204"/>
      <c r="BB103" s="204"/>
      <c r="BC103" s="204"/>
      <c r="BD103" s="204"/>
      <c r="BE103" s="204"/>
      <c r="BF103" s="204"/>
      <c r="BG103" s="204"/>
      <c r="BH103" s="204"/>
      <c r="BI103" s="204"/>
      <c r="BJ103" s="204"/>
      <c r="BK103" s="204"/>
      <c r="BL103" s="204"/>
      <c r="BM103" s="204"/>
      <c r="BN103" s="204"/>
      <c r="BO103" s="204"/>
      <c r="BP103" s="204"/>
      <c r="BQ103" s="204"/>
      <c r="BR103" s="204"/>
      <c r="BS103" s="204"/>
      <c r="BT103" s="204"/>
      <c r="BU103" s="204"/>
      <c r="BV103" s="204"/>
      <c r="BW103" s="204"/>
      <c r="BX103" s="204"/>
      <c r="BY103" s="204"/>
      <c r="BZ103" s="204"/>
      <c r="CA103" s="204"/>
      <c r="CB103" s="204"/>
      <c r="CC103" s="204"/>
      <c r="CD103" s="204"/>
      <c r="CE103" s="204"/>
      <c r="CF103" s="204"/>
      <c r="CG103" s="204"/>
      <c r="CH103" s="204"/>
      <c r="CI103" s="204"/>
      <c r="CJ103" s="204"/>
      <c r="CK103" s="204"/>
      <c r="CL103" s="204"/>
      <c r="CM103" s="204"/>
      <c r="CN103" s="204"/>
      <c r="CO103" s="204"/>
      <c r="CP103" s="204"/>
      <c r="CQ103" s="204"/>
      <c r="CR103" s="204"/>
      <c r="CS103" s="204"/>
      <c r="CT103" s="204"/>
      <c r="CU103" s="204"/>
      <c r="CV103" s="204"/>
      <c r="CW103" s="204"/>
      <c r="CX103" s="204"/>
      <c r="CY103" s="204"/>
      <c r="CZ103" s="204"/>
      <c r="DA103" s="204"/>
      <c r="DB103" s="204"/>
      <c r="DC103" s="204"/>
      <c r="DD103" s="204"/>
      <c r="DE103" s="204"/>
      <c r="DF103" s="204"/>
      <c r="DG103" s="204"/>
      <c r="DH103" s="204"/>
      <c r="DI103" s="204"/>
      <c r="DJ103" s="204"/>
      <c r="DK103" s="204"/>
      <c r="DL103" s="204"/>
      <c r="DM103" s="204"/>
      <c r="DN103" s="204"/>
      <c r="DO103" s="204"/>
      <c r="DP103" s="204"/>
      <c r="DQ103" s="204"/>
      <c r="DR103" s="204"/>
      <c r="DS103" s="204"/>
      <c r="DT103" s="204"/>
      <c r="DU103" s="204"/>
      <c r="DV103" s="204"/>
      <c r="DW103" s="204"/>
      <c r="DX103" s="204"/>
      <c r="DY103" s="204"/>
      <c r="DZ103" s="204"/>
      <c r="EA103" s="204"/>
      <c r="EB103" s="204"/>
      <c r="EC103" s="204"/>
      <c r="ED103" s="204"/>
      <c r="EE103" s="204"/>
      <c r="EF103" s="204"/>
      <c r="EG103" s="204"/>
      <c r="EH103" s="204"/>
      <c r="EI103" s="204"/>
      <c r="EJ103" s="204"/>
      <c r="EK103" s="204"/>
      <c r="EL103" s="204"/>
      <c r="EM103" s="204"/>
      <c r="EN103" s="204"/>
      <c r="EO103" s="204"/>
      <c r="EP103" s="204"/>
      <c r="EQ103" s="204"/>
      <c r="ER103" s="204"/>
      <c r="ES103" s="204"/>
      <c r="ET103" s="204"/>
      <c r="EU103" s="204"/>
      <c r="EV103" s="204"/>
      <c r="EW103" s="204"/>
      <c r="EX103" s="204"/>
      <c r="EY103" s="204"/>
      <c r="EZ103" s="204"/>
      <c r="FA103" s="204"/>
      <c r="FB103" s="204"/>
      <c r="FC103" s="204"/>
      <c r="FD103" s="204"/>
      <c r="FE103" s="204"/>
      <c r="FF103" s="204"/>
      <c r="FG103" s="204"/>
      <c r="FH103" s="204"/>
      <c r="FI103" s="204"/>
      <c r="FJ103" s="204"/>
      <c r="FK103" s="204"/>
      <c r="FL103" s="204"/>
      <c r="FM103" s="204"/>
      <c r="FN103" s="204"/>
      <c r="FO103" s="204"/>
      <c r="FP103" s="204"/>
      <c r="FQ103" s="204"/>
      <c r="FR103" s="204"/>
      <c r="FS103" s="204"/>
      <c r="FT103" s="204"/>
      <c r="FU103" s="204"/>
      <c r="FV103" s="204"/>
      <c r="FW103" s="204"/>
      <c r="FX103" s="204"/>
      <c r="FY103" s="204"/>
      <c r="FZ103" s="204"/>
      <c r="GA103" s="204"/>
      <c r="GB103" s="204"/>
      <c r="GC103" s="204"/>
      <c r="GD103" s="204"/>
      <c r="GE103" s="204"/>
      <c r="GF103" s="204"/>
      <c r="GG103" s="204"/>
      <c r="GH103" s="204"/>
      <c r="GI103" s="204"/>
      <c r="GJ103" s="204"/>
      <c r="GK103" s="204"/>
      <c r="GL103" s="204"/>
      <c r="GM103" s="204"/>
      <c r="GN103" s="204"/>
      <c r="GO103" s="204"/>
      <c r="GP103" s="204"/>
      <c r="GQ103" s="204"/>
      <c r="GR103" s="204"/>
      <c r="GS103" s="204"/>
      <c r="GT103" s="204"/>
      <c r="GU103" s="204"/>
      <c r="GV103" s="204"/>
      <c r="GW103" s="204"/>
      <c r="GX103" s="204"/>
      <c r="GY103" s="204"/>
      <c r="GZ103" s="204"/>
      <c r="HA103" s="204"/>
      <c r="HB103" s="204"/>
      <c r="HC103" s="204"/>
      <c r="HD103" s="204"/>
      <c r="HE103" s="204"/>
      <c r="HF103" s="204"/>
      <c r="HG103" s="204"/>
      <c r="HH103" s="204"/>
      <c r="HI103" s="204"/>
      <c r="HJ103" s="204"/>
      <c r="HK103" s="204"/>
      <c r="HL103" s="204"/>
      <c r="HM103" s="204"/>
      <c r="HN103" s="204"/>
      <c r="HO103" s="204"/>
      <c r="HP103" s="204"/>
      <c r="HQ103" s="204"/>
      <c r="HR103" s="204"/>
      <c r="HS103" s="204"/>
      <c r="HT103" s="204"/>
      <c r="HU103" s="204"/>
      <c r="HV103" s="204"/>
      <c r="HW103" s="204"/>
      <c r="HX103" s="204"/>
      <c r="HY103" s="204"/>
      <c r="HZ103" s="204"/>
      <c r="IA103" s="204"/>
      <c r="IB103" s="204"/>
      <c r="IC103" s="204"/>
      <c r="ID103" s="204"/>
      <c r="IE103" s="204"/>
      <c r="IF103" s="204"/>
      <c r="IG103" s="204"/>
      <c r="IH103" s="204"/>
      <c r="II103" s="204"/>
      <c r="IJ103" s="204"/>
      <c r="IK103" s="204"/>
      <c r="IL103" s="204"/>
      <c r="IM103" s="204"/>
      <c r="IN103" s="204"/>
      <c r="IO103" s="204"/>
      <c r="IP103" s="204"/>
      <c r="IQ103" s="204"/>
      <c r="IR103" s="204"/>
      <c r="IS103" s="204"/>
      <c r="IT103" s="204"/>
      <c r="IU103" s="204"/>
      <c r="IV103" s="204"/>
      <c r="IW103" s="204"/>
      <c r="IX103" s="204"/>
      <c r="IY103" s="204"/>
      <c r="IZ103" s="204"/>
      <c r="JA103" s="204"/>
      <c r="JB103" s="204"/>
      <c r="JC103" s="204"/>
      <c r="JD103" s="204"/>
      <c r="JE103" s="204"/>
      <c r="JF103" s="204"/>
      <c r="JG103" s="204"/>
      <c r="JH103" s="204"/>
      <c r="JI103" s="204"/>
      <c r="JJ103" s="204"/>
      <c r="JK103" s="204"/>
      <c r="JL103" s="204"/>
      <c r="JM103" s="204"/>
      <c r="JN103" s="204"/>
      <c r="JO103" s="204"/>
      <c r="JP103" s="204"/>
      <c r="JQ103" s="204"/>
      <c r="JR103" s="204"/>
      <c r="JS103" s="204"/>
      <c r="JT103" s="204"/>
      <c r="JU103" s="204"/>
      <c r="JV103" s="204"/>
      <c r="JW103" s="204"/>
      <c r="JX103" s="204"/>
      <c r="JY103" s="204"/>
      <c r="JZ103" s="204"/>
      <c r="KA103" s="204"/>
      <c r="KB103" s="204"/>
      <c r="KC103" s="204"/>
      <c r="KD103" s="204"/>
      <c r="KE103" s="204"/>
      <c r="KF103" s="204"/>
      <c r="KG103" s="204"/>
      <c r="KH103" s="204"/>
      <c r="KI103" s="204"/>
      <c r="KJ103" s="204"/>
      <c r="KK103" s="204"/>
      <c r="KL103" s="204"/>
      <c r="KM103" s="204"/>
      <c r="KN103" s="204"/>
      <c r="KO103" s="204"/>
      <c r="KP103" s="204"/>
      <c r="KQ103" s="204"/>
      <c r="KR103" s="204"/>
      <c r="KS103" s="204"/>
      <c r="KT103" s="204"/>
      <c r="KU103" s="204"/>
      <c r="KV103" s="204"/>
      <c r="KW103" s="204"/>
      <c r="KX103" s="204"/>
      <c r="KY103" s="204"/>
      <c r="KZ103" s="204"/>
      <c r="LA103" s="204"/>
      <c r="LB103" s="204"/>
      <c r="LC103" s="204"/>
      <c r="LD103" s="204"/>
      <c r="LE103" s="204"/>
      <c r="LF103" s="204"/>
      <c r="LG103" s="204"/>
      <c r="LH103" s="204"/>
      <c r="LI103" s="204"/>
      <c r="LJ103" s="204"/>
      <c r="LK103" s="204"/>
      <c r="LL103" s="204"/>
      <c r="LM103" s="204"/>
      <c r="LN103" s="204"/>
      <c r="LO103" s="204"/>
      <c r="LP103" s="204"/>
      <c r="LQ103" s="204"/>
      <c r="LR103" s="204"/>
      <c r="LS103" s="204"/>
      <c r="LT103" s="204"/>
      <c r="LU103" s="204"/>
      <c r="LV103" s="204"/>
      <c r="LW103" s="204"/>
      <c r="LX103" s="204"/>
      <c r="LY103" s="204"/>
      <c r="LZ103" s="204"/>
      <c r="MA103" s="204"/>
      <c r="MB103" s="204"/>
      <c r="MC103" s="204"/>
      <c r="MD103" s="204"/>
      <c r="ME103" s="204"/>
      <c r="MF103" s="204"/>
      <c r="MG103" s="204"/>
      <c r="MH103" s="204"/>
      <c r="MI103" s="204"/>
      <c r="MJ103" s="204"/>
      <c r="MK103" s="204"/>
      <c r="ML103" s="204"/>
      <c r="MM103" s="204"/>
      <c r="MN103" s="204"/>
      <c r="MO103" s="204"/>
      <c r="MP103" s="204"/>
      <c r="MQ103" s="204"/>
      <c r="MR103" s="204"/>
      <c r="MS103" s="204"/>
      <c r="MT103" s="204"/>
      <c r="MU103" s="204"/>
      <c r="MV103" s="204"/>
      <c r="MW103" s="204"/>
      <c r="MX103" s="204"/>
      <c r="MY103" s="204"/>
      <c r="MZ103" s="204"/>
      <c r="NA103" s="204"/>
      <c r="NB103" s="204"/>
      <c r="NC103" s="204"/>
      <c r="ND103" s="204"/>
      <c r="NE103" s="204"/>
      <c r="NF103" s="204"/>
      <c r="NG103" s="204"/>
      <c r="NH103" s="204"/>
      <c r="NI103" s="204"/>
      <c r="NJ103" s="204"/>
      <c r="NK103" s="204"/>
      <c r="NL103" s="204"/>
      <c r="NM103" s="204"/>
      <c r="NN103" s="204"/>
      <c r="NO103" s="204"/>
      <c r="NP103" s="204"/>
      <c r="NQ103" s="204"/>
      <c r="NR103" s="204"/>
      <c r="NS103" s="204"/>
      <c r="NT103" s="204"/>
      <c r="NU103" s="204"/>
      <c r="NV103" s="204"/>
      <c r="NW103" s="204"/>
      <c r="NX103" s="204"/>
      <c r="NY103" s="204"/>
      <c r="NZ103" s="204"/>
      <c r="OA103" s="204"/>
      <c r="OB103" s="204"/>
      <c r="OC103" s="204"/>
      <c r="OD103" s="204"/>
      <c r="OE103" s="204"/>
      <c r="OF103" s="204"/>
      <c r="OG103" s="204"/>
      <c r="OH103" s="204"/>
      <c r="OI103" s="204"/>
      <c r="OJ103" s="204"/>
      <c r="OK103" s="204"/>
      <c r="OL103" s="204"/>
      <c r="OM103" s="204"/>
      <c r="ON103" s="204"/>
      <c r="OO103" s="204"/>
      <c r="OP103" s="204"/>
      <c r="OQ103" s="204"/>
      <c r="OR103" s="204"/>
      <c r="OS103" s="204"/>
      <c r="OT103" s="204"/>
      <c r="OU103" s="204"/>
      <c r="OV103" s="204"/>
      <c r="OW103" s="204"/>
      <c r="OX103" s="204"/>
      <c r="OY103" s="204"/>
      <c r="OZ103" s="204"/>
      <c r="PA103" s="204"/>
      <c r="PB103" s="204"/>
      <c r="PC103" s="204"/>
      <c r="PD103" s="204"/>
      <c r="PE103" s="204"/>
      <c r="PF103" s="204"/>
      <c r="PG103" s="204"/>
      <c r="PH103" s="204"/>
      <c r="PI103" s="204"/>
      <c r="PJ103" s="204"/>
      <c r="PK103" s="204"/>
      <c r="PL103" s="204"/>
      <c r="PM103" s="204"/>
      <c r="PN103" s="204"/>
      <c r="PO103" s="204"/>
      <c r="PP103" s="204"/>
      <c r="PQ103" s="204"/>
      <c r="PR103" s="204"/>
      <c r="PS103" s="204"/>
      <c r="PT103" s="204"/>
      <c r="PU103" s="204"/>
      <c r="PV103" s="204"/>
      <c r="PW103" s="204"/>
      <c r="PX103" s="204"/>
      <c r="PY103" s="204"/>
      <c r="PZ103" s="204"/>
      <c r="QA103" s="204"/>
      <c r="QB103" s="204"/>
      <c r="QC103" s="204"/>
      <c r="QD103" s="204"/>
      <c r="QE103" s="204"/>
      <c r="QF103" s="204"/>
      <c r="QG103" s="204"/>
      <c r="QH103" s="204"/>
      <c r="QI103" s="204"/>
      <c r="QJ103" s="204"/>
      <c r="QK103" s="204"/>
      <c r="QL103" s="204"/>
      <c r="QM103" s="204"/>
      <c r="QN103" s="204"/>
      <c r="QO103" s="204"/>
      <c r="QP103" s="204"/>
      <c r="QQ103" s="204"/>
      <c r="QR103" s="204"/>
      <c r="QS103" s="204"/>
      <c r="QT103" s="204"/>
      <c r="QU103" s="204"/>
      <c r="QV103" s="204"/>
      <c r="QW103" s="204"/>
      <c r="QX103" s="204"/>
      <c r="QY103" s="204"/>
      <c r="QZ103" s="204"/>
      <c r="RA103" s="204"/>
      <c r="RB103" s="204"/>
      <c r="RC103" s="204"/>
      <c r="RD103" s="204"/>
      <c r="RE103" s="204"/>
      <c r="RF103" s="204"/>
      <c r="RG103" s="204"/>
      <c r="RH103" s="204"/>
      <c r="RI103" s="204"/>
      <c r="RJ103" s="204"/>
      <c r="RK103" s="204"/>
      <c r="RL103" s="204"/>
      <c r="RM103" s="204"/>
      <c r="RN103" s="204"/>
      <c r="RO103" s="204"/>
      <c r="RP103" s="204"/>
      <c r="RQ103" s="204"/>
      <c r="RR103" s="204"/>
      <c r="RS103" s="204"/>
      <c r="RT103" s="204"/>
      <c r="RU103" s="204"/>
      <c r="RV103" s="204"/>
      <c r="RW103" s="204"/>
      <c r="RX103" s="204"/>
      <c r="RY103" s="204"/>
      <c r="RZ103" s="204"/>
      <c r="SA103" s="204"/>
      <c r="SB103" s="204"/>
      <c r="SC103" s="204"/>
      <c r="SD103" s="204"/>
      <c r="SE103" s="204"/>
      <c r="SF103" s="204"/>
      <c r="SG103" s="204"/>
      <c r="SH103" s="204"/>
      <c r="SI103" s="204"/>
      <c r="SJ103" s="204"/>
      <c r="SK103" s="204"/>
      <c r="SL103" s="204"/>
      <c r="SM103" s="204"/>
      <c r="SN103" s="204"/>
      <c r="SO103" s="204"/>
      <c r="SP103" s="204"/>
      <c r="SQ103" s="204"/>
      <c r="SR103" s="204"/>
      <c r="SS103" s="204"/>
      <c r="ST103" s="204"/>
      <c r="SU103" s="204"/>
      <c r="SV103" s="204"/>
      <c r="SW103" s="204"/>
      <c r="SX103" s="204"/>
      <c r="SY103" s="204"/>
      <c r="SZ103" s="204"/>
      <c r="TA103" s="204"/>
      <c r="TB103" s="204"/>
      <c r="TC103" s="204"/>
      <c r="TD103" s="204"/>
      <c r="TE103" s="204"/>
      <c r="TF103" s="204"/>
      <c r="TG103" s="204"/>
      <c r="TH103" s="204"/>
      <c r="TI103" s="204"/>
      <c r="TJ103" s="204"/>
      <c r="TK103" s="204"/>
      <c r="TL103" s="204"/>
      <c r="TM103" s="204"/>
      <c r="TN103" s="204"/>
      <c r="TO103" s="204"/>
      <c r="TP103" s="204"/>
      <c r="TQ103" s="204"/>
      <c r="TR103" s="204"/>
      <c r="TS103" s="204"/>
      <c r="TT103" s="204"/>
      <c r="TU103" s="204"/>
      <c r="TV103" s="204"/>
      <c r="TW103" s="204"/>
      <c r="TX103" s="204"/>
      <c r="TY103" s="204"/>
      <c r="TZ103" s="204"/>
      <c r="UA103" s="204"/>
      <c r="UB103" s="204"/>
      <c r="UC103" s="204"/>
      <c r="UD103" s="204"/>
      <c r="UE103" s="204"/>
      <c r="UF103" s="204"/>
      <c r="UG103" s="204"/>
      <c r="UH103" s="204"/>
      <c r="UI103" s="204"/>
      <c r="UJ103" s="204"/>
      <c r="UK103" s="204"/>
      <c r="UL103" s="204"/>
      <c r="UM103" s="204"/>
      <c r="UN103" s="204"/>
      <c r="UO103" s="204"/>
      <c r="UP103" s="204"/>
      <c r="UQ103" s="204"/>
      <c r="UR103" s="204"/>
      <c r="US103" s="204"/>
      <c r="UT103" s="204"/>
      <c r="UU103" s="204"/>
      <c r="UV103" s="204"/>
      <c r="UW103" s="204"/>
      <c r="UX103" s="204"/>
      <c r="UY103" s="204"/>
      <c r="UZ103" s="204"/>
      <c r="VA103" s="204"/>
      <c r="VB103" s="204"/>
      <c r="VC103" s="204"/>
      <c r="VD103" s="204"/>
      <c r="VE103" s="204"/>
      <c r="VF103" s="204"/>
      <c r="VG103" s="204"/>
      <c r="VH103" s="204"/>
      <c r="VI103" s="204"/>
      <c r="VJ103" s="204"/>
      <c r="VK103" s="204"/>
      <c r="VL103" s="204"/>
      <c r="VM103" s="204"/>
      <c r="VN103" s="204"/>
      <c r="VO103" s="204"/>
      <c r="VP103" s="204"/>
      <c r="VQ103" s="204"/>
      <c r="VR103" s="204"/>
      <c r="VS103" s="204"/>
      <c r="VT103" s="204"/>
      <c r="VU103" s="204"/>
      <c r="VV103" s="204"/>
      <c r="VW103" s="204"/>
      <c r="VX103" s="204"/>
      <c r="VY103" s="204"/>
      <c r="VZ103" s="204"/>
      <c r="WA103" s="204"/>
      <c r="WB103" s="204"/>
      <c r="WC103" s="204"/>
      <c r="WD103" s="204"/>
      <c r="WE103" s="204"/>
      <c r="WF103" s="204"/>
      <c r="WG103" s="204"/>
      <c r="WH103" s="204"/>
      <c r="WI103" s="204"/>
      <c r="WJ103" s="204"/>
      <c r="WK103" s="204"/>
      <c r="WL103" s="204"/>
      <c r="WM103" s="204"/>
      <c r="WN103" s="204"/>
      <c r="WO103" s="204"/>
      <c r="WP103" s="204"/>
      <c r="WQ103" s="204"/>
      <c r="WR103" s="204"/>
      <c r="WS103" s="204"/>
      <c r="WT103" s="204"/>
      <c r="WU103" s="204"/>
      <c r="WV103" s="204"/>
      <c r="WW103" s="204"/>
      <c r="WX103" s="204"/>
      <c r="WY103" s="204"/>
      <c r="WZ103" s="204"/>
      <c r="XA103" s="204"/>
      <c r="XB103" s="204"/>
      <c r="XC103" s="204"/>
      <c r="XD103" s="204"/>
      <c r="XE103" s="204"/>
      <c r="XF103" s="204"/>
      <c r="XG103" s="204"/>
      <c r="XH103" s="204"/>
      <c r="XI103" s="204"/>
      <c r="XJ103" s="204"/>
      <c r="XK103" s="204"/>
      <c r="XL103" s="204"/>
      <c r="XM103" s="204"/>
      <c r="XN103" s="204"/>
      <c r="XO103" s="204"/>
      <c r="XP103" s="204"/>
      <c r="XQ103" s="204"/>
      <c r="XR103" s="204"/>
      <c r="XS103" s="204"/>
      <c r="XT103" s="204"/>
      <c r="XU103" s="204"/>
      <c r="XV103" s="204"/>
      <c r="XW103" s="204"/>
      <c r="XX103" s="204"/>
      <c r="XY103" s="204"/>
      <c r="XZ103" s="204"/>
      <c r="YA103" s="204"/>
      <c r="YB103" s="204"/>
      <c r="YC103" s="204"/>
      <c r="YD103" s="204"/>
      <c r="YE103" s="204"/>
      <c r="YF103" s="204"/>
      <c r="YG103" s="204"/>
      <c r="YH103" s="204"/>
      <c r="YI103" s="204"/>
      <c r="YJ103" s="204"/>
      <c r="YK103" s="204"/>
      <c r="YL103" s="204"/>
      <c r="YM103" s="204"/>
      <c r="YN103" s="204"/>
      <c r="YO103" s="204"/>
      <c r="YP103" s="204"/>
      <c r="YQ103" s="204"/>
      <c r="YR103" s="204"/>
      <c r="YS103" s="204"/>
      <c r="YT103" s="204"/>
      <c r="YU103" s="204"/>
      <c r="YV103" s="204"/>
      <c r="YW103" s="204"/>
      <c r="YX103" s="204"/>
      <c r="YY103" s="204"/>
      <c r="YZ103" s="204"/>
      <c r="ZA103" s="204"/>
      <c r="ZB103" s="204"/>
      <c r="ZC103" s="204"/>
      <c r="ZD103" s="204"/>
      <c r="ZE103" s="204"/>
      <c r="ZF103" s="204"/>
      <c r="ZG103" s="204"/>
      <c r="ZH103" s="204"/>
      <c r="ZI103" s="204"/>
      <c r="ZJ103" s="204"/>
      <c r="ZK103" s="204"/>
      <c r="ZL103" s="204"/>
      <c r="ZM103" s="204"/>
      <c r="ZN103" s="204"/>
      <c r="ZO103" s="204"/>
      <c r="ZP103" s="204"/>
      <c r="ZQ103" s="204"/>
      <c r="ZR103" s="204"/>
      <c r="ZS103" s="204"/>
      <c r="ZT103" s="204"/>
      <c r="ZU103" s="204"/>
      <c r="ZV103" s="204"/>
      <c r="ZW103" s="204"/>
      <c r="ZX103" s="204"/>
      <c r="ZY103" s="204"/>
      <c r="ZZ103" s="204"/>
      <c r="AAA103" s="204"/>
      <c r="AAB103" s="204"/>
      <c r="AAC103" s="204"/>
      <c r="AAD103" s="204"/>
      <c r="AAE103" s="204"/>
      <c r="AAF103" s="204"/>
      <c r="AAG103" s="204"/>
      <c r="AAH103" s="204"/>
      <c r="AAI103" s="204"/>
      <c r="AAJ103" s="204"/>
      <c r="AAK103" s="204"/>
      <c r="AAL103" s="204"/>
      <c r="AAM103" s="204"/>
      <c r="AAN103" s="204"/>
      <c r="AAO103" s="204"/>
      <c r="AAP103" s="204"/>
      <c r="AAQ103" s="204"/>
      <c r="AAR103" s="204"/>
      <c r="AAS103" s="204"/>
      <c r="AAT103" s="204"/>
      <c r="AAU103" s="204"/>
      <c r="AAV103" s="204"/>
      <c r="AAW103" s="204"/>
      <c r="AAX103" s="204"/>
      <c r="AAY103" s="204"/>
      <c r="AAZ103" s="204"/>
      <c r="ABA103" s="204"/>
      <c r="ABB103" s="204"/>
      <c r="ABC103" s="204"/>
      <c r="ABD103" s="204"/>
      <c r="ABE103" s="204"/>
      <c r="ABF103" s="204"/>
      <c r="ABG103" s="204"/>
      <c r="ABH103" s="204"/>
      <c r="ABI103" s="204"/>
      <c r="ABJ103" s="204"/>
      <c r="ABK103" s="204"/>
      <c r="ABL103" s="204"/>
      <c r="ABM103" s="204"/>
      <c r="ABN103" s="204"/>
      <c r="ABO103" s="204"/>
      <c r="ABP103" s="204"/>
      <c r="ABQ103" s="204"/>
      <c r="ABR103" s="204"/>
      <c r="ABS103" s="204"/>
      <c r="ABT103" s="204"/>
      <c r="ABU103" s="204"/>
      <c r="ABV103" s="204"/>
      <c r="ABW103" s="204"/>
      <c r="ABX103" s="204"/>
      <c r="ABY103" s="204"/>
      <c r="ABZ103" s="204"/>
      <c r="ACA103" s="204"/>
      <c r="ACB103" s="204"/>
      <c r="ACC103" s="204"/>
      <c r="ACD103" s="204"/>
      <c r="ACE103" s="204"/>
      <c r="ACF103" s="204"/>
      <c r="ACG103" s="204"/>
      <c r="ACH103" s="204"/>
      <c r="ACI103" s="204"/>
      <c r="ACJ103" s="204"/>
      <c r="ACK103" s="204"/>
      <c r="ACL103" s="204"/>
      <c r="ACM103" s="204"/>
      <c r="ACN103" s="204"/>
      <c r="ACO103" s="204"/>
      <c r="ACP103" s="204"/>
      <c r="ACQ103" s="204"/>
      <c r="ACR103" s="204"/>
      <c r="ACS103" s="204"/>
      <c r="ACT103" s="204"/>
      <c r="ACU103" s="204"/>
      <c r="ACV103" s="204"/>
      <c r="ACW103" s="204"/>
      <c r="ACX103" s="204"/>
      <c r="ACY103" s="204"/>
      <c r="ACZ103" s="204"/>
      <c r="ADA103" s="204"/>
      <c r="ADB103" s="204"/>
      <c r="ADC103" s="204"/>
      <c r="ADD103" s="204"/>
      <c r="ADE103" s="204"/>
      <c r="ADF103" s="204"/>
      <c r="ADG103" s="204"/>
      <c r="ADH103" s="204"/>
      <c r="ADI103" s="204"/>
      <c r="ADJ103" s="204"/>
      <c r="ADK103" s="204"/>
      <c r="ADL103" s="204"/>
      <c r="ADM103" s="204"/>
      <c r="ADN103" s="204"/>
      <c r="ADO103" s="204"/>
      <c r="ADP103" s="204"/>
      <c r="ADQ103" s="204"/>
      <c r="ADR103" s="204"/>
      <c r="ADS103" s="204"/>
      <c r="ADT103" s="204"/>
      <c r="ADU103" s="204"/>
      <c r="ADV103" s="204"/>
      <c r="ADW103" s="204"/>
      <c r="ADX103" s="204"/>
      <c r="ADY103" s="204"/>
      <c r="ADZ103" s="204"/>
      <c r="AEA103" s="204"/>
      <c r="AEB103" s="204"/>
      <c r="AEC103" s="204"/>
      <c r="AED103" s="204"/>
      <c r="AEE103" s="204"/>
      <c r="AEF103" s="204"/>
      <c r="AEG103" s="204"/>
      <c r="AEH103" s="204"/>
      <c r="AEI103" s="204"/>
      <c r="AEJ103" s="204"/>
      <c r="AEK103" s="204"/>
      <c r="AEL103" s="204"/>
      <c r="AEM103" s="204"/>
      <c r="AEN103" s="204"/>
      <c r="AEO103" s="204"/>
      <c r="AEP103" s="204"/>
      <c r="AEQ103" s="204"/>
      <c r="AER103" s="204"/>
      <c r="AES103" s="204"/>
      <c r="AET103" s="204"/>
      <c r="AEU103" s="204"/>
      <c r="AEV103" s="204"/>
      <c r="AEW103" s="204"/>
      <c r="AEX103" s="204"/>
      <c r="AEY103" s="204"/>
      <c r="AEZ103" s="204"/>
      <c r="AFA103" s="204"/>
      <c r="AFB103" s="204"/>
      <c r="AFC103" s="204"/>
      <c r="AFD103" s="204"/>
      <c r="AFE103" s="204"/>
      <c r="AFF103" s="204"/>
      <c r="AFG103" s="204"/>
      <c r="AFH103" s="204"/>
      <c r="AFI103" s="204"/>
      <c r="AFJ103" s="204"/>
      <c r="AFK103" s="204"/>
      <c r="AFL103" s="204"/>
      <c r="AFM103" s="204"/>
      <c r="AFN103" s="204"/>
      <c r="AFO103" s="204"/>
      <c r="AFP103" s="204"/>
      <c r="AFQ103" s="204"/>
      <c r="AFR103" s="204"/>
      <c r="AFS103" s="204"/>
      <c r="AFT103" s="204"/>
      <c r="AFU103" s="204"/>
      <c r="AFV103" s="204"/>
      <c r="AFW103" s="204"/>
      <c r="AFX103" s="204"/>
      <c r="AFY103" s="204"/>
      <c r="AFZ103" s="204"/>
      <c r="AGA103" s="204"/>
      <c r="AGB103" s="204"/>
      <c r="AGC103" s="204"/>
      <c r="AGD103" s="204"/>
      <c r="AGE103" s="204"/>
      <c r="AGF103" s="204"/>
      <c r="AGG103" s="204"/>
      <c r="AGH103" s="204"/>
      <c r="AGI103" s="204"/>
      <c r="AGJ103" s="204"/>
      <c r="AGK103" s="204"/>
      <c r="AGL103" s="204"/>
      <c r="AGM103" s="204"/>
      <c r="AGN103" s="204"/>
      <c r="AGO103" s="204"/>
      <c r="AGP103" s="204"/>
      <c r="AGQ103" s="204"/>
      <c r="AGR103" s="204"/>
      <c r="AGS103" s="204"/>
      <c r="AGT103" s="204"/>
      <c r="AGU103" s="204"/>
      <c r="AGV103" s="204"/>
      <c r="AGW103" s="204"/>
      <c r="AGX103" s="204"/>
      <c r="AGY103" s="204"/>
      <c r="AGZ103" s="204"/>
      <c r="AHA103" s="204"/>
      <c r="AHB103" s="204"/>
      <c r="AHC103" s="204"/>
      <c r="AHD103" s="204"/>
      <c r="AHE103" s="204"/>
      <c r="AHF103" s="204"/>
      <c r="AHG103" s="204"/>
      <c r="AHH103" s="204"/>
      <c r="AHI103" s="204"/>
      <c r="AHJ103" s="204"/>
      <c r="AHK103" s="204"/>
      <c r="AHL103" s="204"/>
      <c r="AHM103" s="204"/>
      <c r="AHN103" s="204"/>
      <c r="AHO103" s="204"/>
      <c r="AHP103" s="204"/>
      <c r="AHQ103" s="204"/>
      <c r="AHR103" s="204"/>
      <c r="AHS103" s="204"/>
      <c r="AHT103" s="204"/>
      <c r="AHU103" s="204"/>
      <c r="AHV103" s="204"/>
      <c r="AHW103" s="204"/>
      <c r="AHX103" s="204"/>
      <c r="AHY103" s="204"/>
      <c r="AHZ103" s="204"/>
      <c r="AIA103" s="204"/>
      <c r="AIB103" s="204"/>
      <c r="AIC103" s="204"/>
      <c r="AID103" s="204"/>
      <c r="AIE103" s="204"/>
      <c r="AIF103" s="204"/>
      <c r="AIG103" s="204"/>
      <c r="AIH103" s="204"/>
      <c r="AII103" s="204"/>
      <c r="AIJ103" s="204"/>
      <c r="AIK103" s="204"/>
      <c r="AIL103" s="204"/>
      <c r="AIM103" s="204"/>
      <c r="AIN103" s="204"/>
      <c r="AIO103" s="204"/>
      <c r="AIP103" s="204"/>
      <c r="AIQ103" s="204"/>
      <c r="AIR103" s="204"/>
      <c r="AIS103" s="204"/>
      <c r="AIT103" s="204"/>
      <c r="AIU103" s="204"/>
      <c r="AIV103" s="204"/>
      <c r="AIW103" s="204"/>
      <c r="AIX103" s="204"/>
      <c r="AIY103" s="204"/>
      <c r="AIZ103" s="204"/>
      <c r="AJA103" s="204"/>
      <c r="AJB103" s="204"/>
      <c r="AJC103" s="204"/>
      <c r="AJD103" s="204"/>
      <c r="AJE103" s="204"/>
      <c r="AJF103" s="204"/>
      <c r="AJG103" s="204"/>
      <c r="AJH103" s="204"/>
      <c r="AJI103" s="204"/>
      <c r="AJJ103" s="204"/>
      <c r="AJK103" s="204"/>
      <c r="AJL103" s="204"/>
      <c r="AJM103" s="204"/>
      <c r="AJN103" s="204"/>
      <c r="AJO103" s="204"/>
      <c r="AJP103" s="204"/>
      <c r="AJQ103" s="204"/>
      <c r="AJR103" s="204"/>
      <c r="AJS103" s="204"/>
      <c r="AJT103" s="204"/>
      <c r="AJU103" s="204"/>
      <c r="AJV103" s="204"/>
      <c r="AJW103" s="204"/>
      <c r="AJX103" s="204"/>
      <c r="AJY103" s="204"/>
      <c r="AJZ103" s="204"/>
      <c r="AKA103" s="204"/>
      <c r="AKB103" s="204"/>
      <c r="AKC103" s="204"/>
      <c r="AKD103" s="204"/>
      <c r="AKE103" s="204"/>
      <c r="AKF103" s="204"/>
      <c r="AKG103" s="204"/>
      <c r="AKH103" s="204"/>
      <c r="AKI103" s="204"/>
      <c r="AKJ103" s="204"/>
      <c r="AKK103" s="204"/>
      <c r="AKL103" s="204"/>
      <c r="AKM103" s="204"/>
      <c r="AKN103" s="204"/>
      <c r="AKO103" s="204"/>
      <c r="AKP103" s="204"/>
      <c r="AKQ103" s="204"/>
      <c r="AKR103" s="204"/>
      <c r="AKS103" s="204"/>
      <c r="AKT103" s="204"/>
      <c r="AKU103" s="204"/>
      <c r="AKV103" s="204"/>
      <c r="AKW103" s="204"/>
      <c r="AKX103" s="204"/>
      <c r="AKY103" s="204"/>
      <c r="AKZ103" s="204"/>
      <c r="ALA103" s="204"/>
      <c r="ALB103" s="204"/>
      <c r="ALC103" s="204"/>
      <c r="ALD103" s="204"/>
      <c r="ALE103" s="204"/>
      <c r="ALF103" s="204"/>
      <c r="ALG103" s="204"/>
      <c r="ALH103" s="204"/>
      <c r="ALI103" s="204"/>
      <c r="ALJ103" s="204"/>
      <c r="ALK103" s="204"/>
      <c r="ALL103" s="204"/>
      <c r="ALM103" s="204"/>
      <c r="ALN103" s="204"/>
      <c r="ALO103" s="204"/>
      <c r="ALP103" s="204"/>
      <c r="ALQ103" s="204"/>
      <c r="ALR103" s="204"/>
      <c r="ALS103" s="204"/>
      <c r="ALT103" s="204"/>
      <c r="ALU103" s="204"/>
      <c r="ALV103" s="204"/>
      <c r="ALW103" s="204"/>
      <c r="ALX103" s="204"/>
      <c r="ALY103" s="204"/>
      <c r="ALZ103" s="204"/>
      <c r="AMA103" s="204"/>
      <c r="AMB103" s="204"/>
      <c r="AMC103" s="204"/>
      <c r="AMD103" s="204"/>
      <c r="AME103" s="204"/>
      <c r="AMF103" s="204"/>
      <c r="AMG103" s="204"/>
      <c r="AMH103" s="204"/>
      <c r="AMI103" s="204"/>
      <c r="AMJ103" s="204"/>
      <c r="AMK103" s="204"/>
      <c r="AML103" s="204"/>
      <c r="AMM103" s="204"/>
      <c r="AMN103" s="204"/>
      <c r="AMO103" s="204"/>
      <c r="AMP103" s="204"/>
      <c r="AMQ103" s="204"/>
      <c r="AMR103" s="204"/>
      <c r="AMS103" s="204"/>
      <c r="AMT103" s="204"/>
      <c r="AMU103" s="204"/>
      <c r="AMV103" s="204"/>
      <c r="AMW103" s="204"/>
      <c r="AMX103" s="204"/>
      <c r="AMY103" s="204"/>
      <c r="AMZ103" s="204"/>
      <c r="ANA103" s="204"/>
      <c r="ANB103" s="204"/>
      <c r="ANC103" s="204"/>
      <c r="AND103" s="204"/>
      <c r="ANE103" s="204"/>
      <c r="ANF103" s="204"/>
      <c r="ANG103" s="204"/>
      <c r="ANH103" s="204"/>
      <c r="ANI103" s="204"/>
      <c r="ANJ103" s="204"/>
      <c r="ANK103" s="204"/>
      <c r="ANL103" s="204"/>
      <c r="ANM103" s="204"/>
      <c r="ANN103" s="204"/>
      <c r="ANO103" s="204"/>
      <c r="ANP103" s="204"/>
      <c r="ANQ103" s="204"/>
      <c r="ANR103" s="204"/>
      <c r="ANS103" s="204"/>
      <c r="ANT103" s="204"/>
      <c r="ANU103" s="204"/>
      <c r="ANV103" s="204"/>
      <c r="ANW103" s="204"/>
      <c r="ANX103" s="204"/>
      <c r="ANY103" s="204"/>
      <c r="ANZ103" s="204"/>
      <c r="AOA103" s="204"/>
      <c r="AOB103" s="204"/>
      <c r="AOC103" s="204"/>
      <c r="AOD103" s="204"/>
      <c r="AOE103" s="204"/>
      <c r="AOF103" s="204"/>
      <c r="AOG103" s="204"/>
      <c r="AOH103" s="204"/>
      <c r="AOI103" s="204"/>
      <c r="AOJ103" s="204"/>
      <c r="AOK103" s="204"/>
      <c r="AOL103" s="204"/>
      <c r="AOM103" s="204"/>
      <c r="AON103" s="204"/>
      <c r="AOO103" s="204"/>
      <c r="AOP103" s="204"/>
      <c r="AOQ103" s="204"/>
      <c r="AOR103" s="204"/>
      <c r="AOS103" s="204"/>
      <c r="AOT103" s="204"/>
      <c r="AOU103" s="204"/>
      <c r="AOV103" s="204"/>
      <c r="AOW103" s="204"/>
      <c r="AOX103" s="204"/>
      <c r="AOY103" s="204"/>
      <c r="AOZ103" s="204"/>
      <c r="APA103" s="204"/>
      <c r="APB103" s="204"/>
      <c r="APC103" s="204"/>
      <c r="APD103" s="204"/>
      <c r="APE103" s="204"/>
      <c r="APF103" s="204"/>
      <c r="APG103" s="204"/>
      <c r="APH103" s="204"/>
      <c r="API103" s="204"/>
      <c r="APJ103" s="204"/>
      <c r="APK103" s="204"/>
      <c r="APL103" s="204"/>
      <c r="APM103" s="204"/>
      <c r="APN103" s="204"/>
      <c r="APO103" s="204"/>
      <c r="APP103" s="204"/>
      <c r="APQ103" s="204"/>
      <c r="APR103" s="204"/>
      <c r="APS103" s="204"/>
      <c r="APT103" s="204"/>
      <c r="APU103" s="204"/>
      <c r="APV103" s="204"/>
      <c r="APW103" s="204"/>
      <c r="APX103" s="204"/>
      <c r="APY103" s="204"/>
      <c r="APZ103" s="204"/>
      <c r="AQA103" s="204"/>
      <c r="AQB103" s="204"/>
      <c r="AQC103" s="204"/>
      <c r="AQD103" s="204"/>
      <c r="AQE103" s="204"/>
      <c r="AQF103" s="204"/>
      <c r="AQG103" s="204"/>
      <c r="AQH103" s="204"/>
      <c r="AQI103" s="204"/>
      <c r="AQJ103" s="204"/>
      <c r="AQK103" s="204"/>
      <c r="AQL103" s="204"/>
      <c r="AQM103" s="204"/>
      <c r="AQN103" s="204"/>
      <c r="AQO103" s="204"/>
      <c r="AQP103" s="204"/>
      <c r="AQQ103" s="204"/>
      <c r="AQR103" s="204"/>
      <c r="AQS103" s="204"/>
      <c r="AQT103" s="204"/>
      <c r="AQU103" s="204"/>
      <c r="AQV103" s="204"/>
      <c r="AQW103" s="204"/>
      <c r="AQX103" s="204"/>
      <c r="AQY103" s="204"/>
      <c r="AQZ103" s="204"/>
      <c r="ARA103" s="204"/>
      <c r="ARB103" s="204"/>
      <c r="ARC103" s="204"/>
      <c r="ARD103" s="204"/>
      <c r="ARE103" s="204"/>
      <c r="ARF103" s="204"/>
      <c r="ARG103" s="204"/>
      <c r="ARH103" s="204"/>
      <c r="ARI103" s="204"/>
      <c r="ARJ103" s="204"/>
      <c r="ARK103" s="204"/>
      <c r="ARL103" s="204"/>
      <c r="ARM103" s="204"/>
      <c r="ARN103" s="204"/>
      <c r="ARO103" s="204"/>
      <c r="ARP103" s="204"/>
      <c r="ARQ103" s="204"/>
      <c r="ARR103" s="204"/>
      <c r="ARS103" s="204"/>
      <c r="ART103" s="204"/>
      <c r="ARU103" s="204"/>
      <c r="ARV103" s="204"/>
      <c r="ARW103" s="204"/>
      <c r="ARX103" s="204"/>
      <c r="ARY103" s="204"/>
      <c r="ARZ103" s="204"/>
      <c r="ASA103" s="204"/>
      <c r="ASB103" s="204"/>
      <c r="ASC103" s="204"/>
      <c r="ASD103" s="204"/>
      <c r="ASE103" s="204"/>
      <c r="ASF103" s="204"/>
      <c r="ASG103" s="204"/>
      <c r="ASH103" s="204"/>
      <c r="ASI103" s="204"/>
      <c r="ASJ103" s="204"/>
      <c r="ASK103" s="204"/>
      <c r="ASL103" s="204"/>
      <c r="ASM103" s="204"/>
      <c r="ASN103" s="204"/>
      <c r="ASO103" s="204"/>
      <c r="ASP103" s="204"/>
      <c r="ASQ103" s="204"/>
      <c r="ASR103" s="204"/>
      <c r="ASS103" s="204"/>
      <c r="AST103" s="204"/>
      <c r="ASU103" s="204"/>
      <c r="ASV103" s="204"/>
      <c r="ASW103" s="204"/>
      <c r="ASX103" s="204"/>
      <c r="ASY103" s="204"/>
      <c r="ASZ103" s="204"/>
      <c r="ATA103" s="204"/>
      <c r="ATB103" s="204"/>
      <c r="ATC103" s="204"/>
      <c r="ATD103" s="204"/>
      <c r="ATE103" s="204"/>
      <c r="ATF103" s="204"/>
      <c r="ATG103" s="204"/>
      <c r="ATH103" s="204"/>
      <c r="ATI103" s="204"/>
      <c r="ATJ103" s="204"/>
      <c r="ATK103" s="204"/>
      <c r="ATL103" s="204"/>
      <c r="ATM103" s="204"/>
      <c r="ATN103" s="204"/>
      <c r="ATO103" s="204"/>
      <c r="ATP103" s="204"/>
      <c r="ATQ103" s="204"/>
      <c r="ATR103" s="204"/>
      <c r="ATS103" s="204"/>
      <c r="ATT103" s="204"/>
      <c r="ATU103" s="204"/>
      <c r="ATV103" s="204"/>
      <c r="ATW103" s="204"/>
      <c r="ATX103" s="204"/>
      <c r="ATY103" s="204"/>
      <c r="ATZ103" s="204"/>
      <c r="AUA103" s="204"/>
      <c r="AUB103" s="204"/>
      <c r="AUC103" s="204"/>
      <c r="AUD103" s="204"/>
      <c r="AUE103" s="204"/>
      <c r="AUF103" s="204"/>
      <c r="AUG103" s="204"/>
      <c r="AUH103" s="204"/>
      <c r="AUI103" s="204"/>
      <c r="AUJ103" s="204"/>
      <c r="AUK103" s="204"/>
      <c r="AUL103" s="204"/>
      <c r="AUM103" s="204"/>
      <c r="AUN103" s="204"/>
      <c r="AUO103" s="204"/>
      <c r="AUP103" s="204"/>
      <c r="AUQ103" s="204"/>
      <c r="AUR103" s="204"/>
      <c r="AUS103" s="204"/>
      <c r="AUT103" s="204"/>
      <c r="AUU103" s="204"/>
      <c r="AUV103" s="204"/>
      <c r="AUW103" s="204"/>
      <c r="AUX103" s="204"/>
      <c r="AUY103" s="204"/>
      <c r="AUZ103" s="204"/>
      <c r="AVA103" s="204"/>
      <c r="AVB103" s="204"/>
      <c r="AVC103" s="204"/>
      <c r="AVD103" s="204"/>
      <c r="AVE103" s="204"/>
      <c r="AVF103" s="204"/>
      <c r="AVG103" s="204"/>
      <c r="AVH103" s="204"/>
      <c r="AVI103" s="204"/>
      <c r="AVJ103" s="204"/>
      <c r="AVK103" s="204"/>
      <c r="AVL103" s="204"/>
      <c r="AVM103" s="204"/>
      <c r="AVN103" s="204"/>
      <c r="AVO103" s="204"/>
      <c r="AVP103" s="204"/>
      <c r="AVQ103" s="204"/>
      <c r="AVR103" s="204"/>
      <c r="AVS103" s="204"/>
      <c r="AVT103" s="204"/>
      <c r="AVU103" s="204"/>
      <c r="AVV103" s="204"/>
      <c r="AVW103" s="204"/>
      <c r="AVX103" s="204"/>
      <c r="AVY103" s="204"/>
      <c r="AVZ103" s="204"/>
      <c r="AWA103" s="204"/>
      <c r="AWB103" s="204"/>
      <c r="AWC103" s="204"/>
      <c r="AWD103" s="204"/>
      <c r="AWE103" s="204"/>
      <c r="AWF103" s="204"/>
      <c r="AWG103" s="204"/>
      <c r="AWH103" s="204"/>
      <c r="AWI103" s="204"/>
      <c r="AWJ103" s="204"/>
      <c r="AWK103" s="204"/>
      <c r="AWL103" s="204"/>
      <c r="AWM103" s="204"/>
      <c r="AWN103" s="204"/>
      <c r="AWO103" s="204"/>
      <c r="AWP103" s="204"/>
      <c r="AWQ103" s="204"/>
      <c r="AWR103" s="204"/>
      <c r="AWS103" s="204"/>
      <c r="AWT103" s="204"/>
      <c r="AWU103" s="204"/>
      <c r="AWV103" s="204"/>
      <c r="AWW103" s="204"/>
      <c r="AWX103" s="204"/>
      <c r="AWY103" s="204"/>
      <c r="AWZ103" s="204"/>
      <c r="AXA103" s="204"/>
      <c r="AXB103" s="204"/>
      <c r="AXC103" s="204"/>
      <c r="AXD103" s="204"/>
      <c r="AXE103" s="204"/>
      <c r="AXF103" s="204"/>
      <c r="AXG103" s="204"/>
      <c r="AXH103" s="204"/>
      <c r="AXI103" s="204"/>
      <c r="AXJ103" s="204"/>
      <c r="AXK103" s="204"/>
      <c r="AXL103" s="204"/>
      <c r="AXM103" s="204"/>
      <c r="AXN103" s="204"/>
      <c r="AXO103" s="204"/>
      <c r="AXP103" s="204"/>
      <c r="AXQ103" s="204"/>
      <c r="AXR103" s="204"/>
      <c r="AXS103" s="204"/>
      <c r="AXT103" s="204"/>
      <c r="AXU103" s="204"/>
      <c r="AXV103" s="204"/>
      <c r="AXW103" s="204"/>
      <c r="AXX103" s="204"/>
      <c r="AXY103" s="204"/>
      <c r="AXZ103" s="204"/>
      <c r="AYA103" s="204"/>
      <c r="AYB103" s="204"/>
      <c r="AYC103" s="204"/>
      <c r="AYD103" s="204"/>
      <c r="AYE103" s="204"/>
      <c r="AYF103" s="204"/>
      <c r="AYG103" s="204"/>
      <c r="AYH103" s="204"/>
      <c r="AYI103" s="204"/>
      <c r="AYJ103" s="204"/>
      <c r="AYK103" s="204"/>
      <c r="AYL103" s="204"/>
      <c r="AYM103" s="204"/>
      <c r="AYN103" s="204"/>
      <c r="AYO103" s="204"/>
      <c r="AYP103" s="204"/>
      <c r="AYQ103" s="204"/>
      <c r="AYR103" s="204"/>
      <c r="AYS103" s="204"/>
      <c r="AYT103" s="204"/>
      <c r="AYU103" s="204"/>
      <c r="AYV103" s="204"/>
      <c r="AYW103" s="204"/>
      <c r="AYX103" s="204"/>
      <c r="AYY103" s="204"/>
      <c r="AYZ103" s="204"/>
      <c r="AZA103" s="204"/>
      <c r="AZB103" s="204"/>
      <c r="AZC103" s="204"/>
      <c r="AZD103" s="204"/>
      <c r="AZE103" s="204"/>
      <c r="AZF103" s="204"/>
      <c r="AZG103" s="204"/>
      <c r="AZH103" s="204"/>
      <c r="AZI103" s="204"/>
      <c r="AZJ103" s="204"/>
      <c r="AZK103" s="204"/>
      <c r="AZL103" s="204"/>
      <c r="AZM103" s="204"/>
      <c r="AZN103" s="204"/>
      <c r="AZO103" s="204"/>
      <c r="AZP103" s="204"/>
      <c r="AZQ103" s="204"/>
      <c r="AZR103" s="204"/>
      <c r="AZS103" s="204"/>
      <c r="AZT103" s="204"/>
      <c r="AZU103" s="204"/>
      <c r="AZV103" s="204"/>
      <c r="AZW103" s="204"/>
      <c r="AZX103" s="204"/>
      <c r="AZY103" s="204"/>
      <c r="AZZ103" s="204"/>
      <c r="BAA103" s="204"/>
      <c r="BAB103" s="204"/>
      <c r="BAC103" s="204"/>
      <c r="BAD103" s="204"/>
      <c r="BAE103" s="204"/>
      <c r="BAF103" s="204"/>
      <c r="BAG103" s="204"/>
      <c r="BAH103" s="204"/>
      <c r="BAI103" s="204"/>
      <c r="BAJ103" s="204"/>
      <c r="BAK103" s="204"/>
      <c r="BAL103" s="204"/>
      <c r="BAM103" s="204"/>
      <c r="BAN103" s="204"/>
      <c r="BAO103" s="204"/>
      <c r="BAP103" s="204"/>
      <c r="BAQ103" s="204"/>
      <c r="BAR103" s="204"/>
      <c r="BAS103" s="204"/>
      <c r="BAT103" s="204"/>
      <c r="BAU103" s="204"/>
      <c r="BAV103" s="204"/>
      <c r="BAW103" s="204"/>
      <c r="BAX103" s="204"/>
      <c r="BAY103" s="204"/>
      <c r="BAZ103" s="204"/>
      <c r="BBA103" s="204"/>
      <c r="BBB103" s="204"/>
      <c r="BBC103" s="204"/>
      <c r="BBD103" s="204"/>
      <c r="BBE103" s="204"/>
      <c r="BBF103" s="204"/>
      <c r="BBG103" s="204"/>
      <c r="BBH103" s="204"/>
      <c r="BBI103" s="204"/>
      <c r="BBJ103" s="204"/>
      <c r="BBK103" s="204"/>
      <c r="BBL103" s="204"/>
      <c r="BBM103" s="204"/>
      <c r="BBN103" s="204"/>
      <c r="BBO103" s="204"/>
      <c r="BBP103" s="204"/>
      <c r="BBQ103" s="204"/>
      <c r="BBR103" s="204"/>
      <c r="BBS103" s="204"/>
      <c r="BBT103" s="204"/>
      <c r="BBU103" s="204"/>
      <c r="BBV103" s="204"/>
      <c r="BBW103" s="204"/>
      <c r="BBX103" s="204"/>
      <c r="BBY103" s="204"/>
      <c r="BBZ103" s="204"/>
      <c r="BCA103" s="204"/>
      <c r="BCB103" s="204"/>
      <c r="BCC103" s="204"/>
      <c r="BCD103" s="204"/>
      <c r="BCE103" s="204"/>
      <c r="BCF103" s="204"/>
      <c r="BCG103" s="204"/>
      <c r="BCH103" s="204"/>
      <c r="BCI103" s="204"/>
      <c r="BCJ103" s="204"/>
      <c r="BCK103" s="204"/>
      <c r="BCL103" s="204"/>
      <c r="BCM103" s="204"/>
      <c r="BCN103" s="204"/>
      <c r="BCO103" s="204"/>
      <c r="BCP103" s="204"/>
      <c r="BCQ103" s="204"/>
      <c r="BCR103" s="204"/>
      <c r="BCS103" s="204"/>
      <c r="BCT103" s="204"/>
      <c r="BCU103" s="204"/>
      <c r="BCV103" s="204"/>
      <c r="BCW103" s="204"/>
      <c r="BCX103" s="204"/>
      <c r="BCY103" s="204"/>
      <c r="BCZ103" s="204"/>
      <c r="BDA103" s="204"/>
      <c r="BDB103" s="204"/>
      <c r="BDC103" s="204"/>
      <c r="BDD103" s="204"/>
      <c r="BDE103" s="204"/>
      <c r="BDF103" s="204"/>
      <c r="BDG103" s="204"/>
      <c r="BDH103" s="204"/>
      <c r="BDI103" s="204"/>
      <c r="BDJ103" s="204"/>
      <c r="BDK103" s="204"/>
      <c r="BDL103" s="204"/>
      <c r="BDM103" s="204"/>
      <c r="BDN103" s="204"/>
      <c r="BDO103" s="204"/>
      <c r="BDP103" s="204"/>
      <c r="BDQ103" s="204"/>
      <c r="BDR103" s="204"/>
      <c r="BDS103" s="204"/>
      <c r="BDT103" s="204"/>
      <c r="BDU103" s="204"/>
      <c r="BDV103" s="204"/>
      <c r="BDW103" s="204"/>
      <c r="BDX103" s="204"/>
      <c r="BDY103" s="204"/>
      <c r="BDZ103" s="204"/>
      <c r="BEA103" s="204"/>
      <c r="BEB103" s="204"/>
      <c r="BEC103" s="204"/>
      <c r="BED103" s="204"/>
      <c r="BEE103" s="204"/>
      <c r="BEF103" s="204"/>
      <c r="BEG103" s="204"/>
      <c r="BEH103" s="204"/>
      <c r="BEI103" s="204"/>
      <c r="BEJ103" s="204"/>
      <c r="BEK103" s="204"/>
      <c r="BEL103" s="204"/>
      <c r="BEM103" s="204"/>
      <c r="BEN103" s="204"/>
      <c r="BEO103" s="204"/>
      <c r="BEP103" s="204"/>
      <c r="BEQ103" s="204"/>
      <c r="BER103" s="204"/>
      <c r="BES103" s="204"/>
      <c r="BET103" s="204"/>
      <c r="BEU103" s="204"/>
      <c r="BEV103" s="204"/>
      <c r="BEW103" s="204"/>
      <c r="BEX103" s="204"/>
      <c r="BEY103" s="204"/>
      <c r="BEZ103" s="204"/>
      <c r="BFA103" s="204"/>
      <c r="BFB103" s="204"/>
      <c r="BFC103" s="204"/>
      <c r="BFD103" s="204"/>
      <c r="BFE103" s="204"/>
      <c r="BFF103" s="204"/>
      <c r="BFG103" s="204"/>
      <c r="BFH103" s="204"/>
      <c r="BFI103" s="204"/>
      <c r="BFJ103" s="204"/>
      <c r="BFK103" s="204"/>
      <c r="BFL103" s="204"/>
      <c r="BFM103" s="204"/>
      <c r="BFN103" s="204"/>
      <c r="BFO103" s="204"/>
      <c r="BFP103" s="204"/>
      <c r="BFQ103" s="204"/>
      <c r="BFR103" s="204"/>
      <c r="BFS103" s="204"/>
      <c r="BFT103" s="204"/>
      <c r="BFU103" s="204"/>
      <c r="BFV103" s="204"/>
      <c r="BFW103" s="204"/>
      <c r="BFX103" s="204"/>
      <c r="BFY103" s="204"/>
      <c r="BFZ103" s="204"/>
      <c r="BGA103" s="204"/>
      <c r="BGB103" s="204"/>
      <c r="BGC103" s="204"/>
      <c r="BGD103" s="204"/>
      <c r="BGE103" s="204"/>
      <c r="BGF103" s="204"/>
      <c r="BGG103" s="204"/>
      <c r="BGH103" s="204"/>
      <c r="BGI103" s="204"/>
      <c r="BGJ103" s="204"/>
      <c r="BGK103" s="204"/>
      <c r="BGL103" s="204"/>
      <c r="BGM103" s="204"/>
      <c r="BGN103" s="204"/>
      <c r="BGO103" s="204"/>
      <c r="BGP103" s="204"/>
      <c r="BGQ103" s="204"/>
      <c r="BGR103" s="204"/>
      <c r="BGS103" s="204"/>
      <c r="BGT103" s="204"/>
      <c r="BGU103" s="204"/>
      <c r="BGV103" s="204"/>
      <c r="BGW103" s="204"/>
      <c r="BGX103" s="204"/>
      <c r="BGY103" s="204"/>
      <c r="BGZ103" s="204"/>
      <c r="BHA103" s="204"/>
      <c r="BHB103" s="204"/>
      <c r="BHC103" s="204"/>
      <c r="BHD103" s="204"/>
      <c r="BHE103" s="204"/>
      <c r="BHF103" s="204"/>
      <c r="BHG103" s="204"/>
      <c r="BHH103" s="204"/>
      <c r="BHI103" s="204"/>
      <c r="BHJ103" s="204"/>
      <c r="BHK103" s="204"/>
      <c r="BHL103" s="204"/>
      <c r="BHM103" s="204"/>
      <c r="BHN103" s="204"/>
      <c r="BHO103" s="204"/>
      <c r="BHP103" s="204"/>
      <c r="BHQ103" s="204"/>
      <c r="BHR103" s="204"/>
      <c r="BHS103" s="204"/>
      <c r="BHT103" s="204"/>
      <c r="BHU103" s="204"/>
      <c r="BHV103" s="204"/>
      <c r="BHW103" s="204"/>
      <c r="BHX103" s="204"/>
      <c r="BHY103" s="204"/>
      <c r="BHZ103" s="204"/>
      <c r="BIA103" s="204"/>
      <c r="BIB103" s="204"/>
      <c r="BIC103" s="204"/>
      <c r="BID103" s="204"/>
      <c r="BIE103" s="204"/>
      <c r="BIF103" s="204"/>
      <c r="BIG103" s="204"/>
      <c r="BIH103" s="204"/>
      <c r="BII103" s="204"/>
      <c r="BIJ103" s="204"/>
      <c r="BIK103" s="204"/>
      <c r="BIL103" s="204"/>
      <c r="BIM103" s="204"/>
      <c r="BIN103" s="204"/>
      <c r="BIO103" s="204"/>
      <c r="BIP103" s="204"/>
      <c r="BIQ103" s="204"/>
      <c r="BIR103" s="204"/>
      <c r="BIS103" s="204"/>
      <c r="BIT103" s="204"/>
      <c r="BIU103" s="204"/>
      <c r="BIV103" s="204"/>
      <c r="BIW103" s="204"/>
      <c r="BIX103" s="204"/>
      <c r="BIY103" s="204"/>
      <c r="BIZ103" s="204"/>
      <c r="BJA103" s="204"/>
      <c r="BJB103" s="204"/>
      <c r="BJC103" s="204"/>
      <c r="BJD103" s="204"/>
      <c r="BJE103" s="204"/>
      <c r="BJF103" s="204"/>
      <c r="BJG103" s="204"/>
      <c r="BJH103" s="204"/>
      <c r="BJI103" s="204"/>
      <c r="BJJ103" s="204"/>
      <c r="BJK103" s="204"/>
      <c r="BJL103" s="204"/>
      <c r="BJM103" s="204"/>
      <c r="BJN103" s="204"/>
      <c r="BJO103" s="204"/>
      <c r="BJP103" s="204"/>
      <c r="BJQ103" s="204"/>
      <c r="BJR103" s="204"/>
      <c r="BJS103" s="204"/>
      <c r="BJT103" s="204"/>
      <c r="BJU103" s="204"/>
      <c r="BJV103" s="204"/>
      <c r="BJW103" s="204"/>
      <c r="BJX103" s="204"/>
      <c r="BJY103" s="204"/>
      <c r="BJZ103" s="204"/>
      <c r="BKA103" s="204"/>
      <c r="BKB103" s="204"/>
      <c r="BKC103" s="204"/>
      <c r="BKD103" s="204"/>
      <c r="BKE103" s="204"/>
      <c r="BKF103" s="204"/>
      <c r="BKG103" s="204"/>
      <c r="BKH103" s="204"/>
      <c r="BKI103" s="204"/>
      <c r="BKJ103" s="204"/>
      <c r="BKK103" s="204"/>
      <c r="BKL103" s="204"/>
      <c r="BKM103" s="204"/>
      <c r="BKN103" s="204"/>
      <c r="BKO103" s="204"/>
      <c r="BKP103" s="204"/>
      <c r="BKQ103" s="204"/>
      <c r="BKR103" s="204"/>
      <c r="BKS103" s="204"/>
      <c r="BKT103" s="204"/>
      <c r="BKU103" s="204"/>
      <c r="BKV103" s="204"/>
      <c r="BKW103" s="204"/>
      <c r="BKX103" s="204"/>
      <c r="BKY103" s="204"/>
      <c r="BKZ103" s="204"/>
      <c r="BLA103" s="204"/>
      <c r="BLB103" s="204"/>
      <c r="BLC103" s="204"/>
      <c r="BLD103" s="204"/>
      <c r="BLE103" s="204"/>
      <c r="BLF103" s="204"/>
      <c r="BLG103" s="204"/>
      <c r="BLH103" s="204"/>
      <c r="BLI103" s="204"/>
      <c r="BLJ103" s="204"/>
      <c r="BLK103" s="204"/>
      <c r="BLL103" s="204"/>
      <c r="BLM103" s="204"/>
      <c r="BLN103" s="204"/>
      <c r="BLO103" s="204"/>
      <c r="BLP103" s="204"/>
      <c r="BLQ103" s="204"/>
      <c r="BLR103" s="204"/>
      <c r="BLS103" s="204"/>
      <c r="BLT103" s="204"/>
      <c r="BLU103" s="204"/>
      <c r="BLV103" s="204"/>
      <c r="BLW103" s="204"/>
      <c r="BLX103" s="204"/>
      <c r="BLY103" s="204"/>
      <c r="BLZ103" s="204"/>
      <c r="BMA103" s="204"/>
      <c r="BMB103" s="204"/>
      <c r="BMC103" s="204"/>
      <c r="BMD103" s="204"/>
      <c r="BME103" s="204"/>
      <c r="BMF103" s="204"/>
      <c r="BMG103" s="204"/>
      <c r="BMH103" s="204"/>
      <c r="BMI103" s="204"/>
      <c r="BMJ103" s="204"/>
      <c r="BMK103" s="204"/>
      <c r="BML103" s="204"/>
      <c r="BMM103" s="204"/>
      <c r="BMN103" s="204"/>
      <c r="BMO103" s="204"/>
      <c r="BMP103" s="204"/>
      <c r="BMQ103" s="204"/>
      <c r="BMR103" s="204"/>
      <c r="BMS103" s="204"/>
      <c r="BMT103" s="204"/>
      <c r="BMU103" s="204"/>
      <c r="BMV103" s="204"/>
      <c r="BMW103" s="204"/>
      <c r="BMX103" s="204"/>
      <c r="BMY103" s="204"/>
      <c r="BMZ103" s="204"/>
      <c r="BNA103" s="204"/>
      <c r="BNB103" s="204"/>
      <c r="BNC103" s="204"/>
      <c r="BND103" s="204"/>
      <c r="BNE103" s="204"/>
      <c r="BNF103" s="204"/>
      <c r="BNG103" s="204"/>
      <c r="BNH103" s="204"/>
      <c r="BNI103" s="204"/>
      <c r="BNJ103" s="204"/>
      <c r="BNK103" s="204"/>
      <c r="BNL103" s="204"/>
      <c r="BNM103" s="204"/>
      <c r="BNN103" s="204"/>
      <c r="BNO103" s="204"/>
      <c r="BNP103" s="204"/>
      <c r="BNQ103" s="204"/>
      <c r="BNR103" s="204"/>
      <c r="BNS103" s="204"/>
      <c r="BNT103" s="204"/>
      <c r="BNU103" s="204"/>
      <c r="BNV103" s="204"/>
      <c r="BNW103" s="204"/>
      <c r="BNX103" s="204"/>
      <c r="BNY103" s="204"/>
      <c r="BNZ103" s="204"/>
      <c r="BOA103" s="204"/>
      <c r="BOB103" s="204"/>
      <c r="BOC103" s="204"/>
      <c r="BOD103" s="204"/>
      <c r="BOE103" s="204"/>
      <c r="BOF103" s="204"/>
      <c r="BOG103" s="204"/>
      <c r="BOH103" s="204"/>
      <c r="BOI103" s="204"/>
      <c r="BOJ103" s="204"/>
      <c r="BOK103" s="204"/>
      <c r="BOL103" s="204"/>
      <c r="BOM103" s="204"/>
      <c r="BON103" s="204"/>
      <c r="BOO103" s="204"/>
      <c r="BOP103" s="204"/>
      <c r="BOQ103" s="204"/>
      <c r="BOR103" s="204"/>
      <c r="BOS103" s="204"/>
      <c r="BOT103" s="204"/>
      <c r="BOU103" s="204"/>
      <c r="BOV103" s="204"/>
      <c r="BOW103" s="204"/>
      <c r="BOX103" s="204"/>
      <c r="BOY103" s="204"/>
      <c r="BOZ103" s="204"/>
      <c r="BPA103" s="204"/>
      <c r="BPB103" s="204"/>
      <c r="BPC103" s="204"/>
      <c r="BPD103" s="204"/>
      <c r="BPE103" s="204"/>
      <c r="BPF103" s="204"/>
      <c r="BPG103" s="204"/>
      <c r="BPH103" s="204"/>
      <c r="BPI103" s="204"/>
      <c r="BPJ103" s="204"/>
      <c r="BPK103" s="204"/>
      <c r="BPL103" s="204"/>
      <c r="BPM103" s="204"/>
      <c r="BPN103" s="204"/>
      <c r="BPO103" s="204"/>
      <c r="BPP103" s="204"/>
      <c r="BPQ103" s="204"/>
      <c r="BPR103" s="204"/>
      <c r="BPS103" s="204"/>
      <c r="BPT103" s="204"/>
      <c r="BPU103" s="204"/>
      <c r="BPV103" s="204"/>
      <c r="BPW103" s="204"/>
      <c r="BPX103" s="204"/>
      <c r="BPY103" s="204"/>
      <c r="BPZ103" s="204"/>
      <c r="BQA103" s="204"/>
      <c r="BQB103" s="204"/>
      <c r="BQC103" s="204"/>
      <c r="BQD103" s="204"/>
      <c r="BQE103" s="204"/>
      <c r="BQF103" s="204"/>
      <c r="BQG103" s="204"/>
      <c r="BQH103" s="204"/>
      <c r="BQI103" s="204"/>
      <c r="BQJ103" s="204"/>
      <c r="BQK103" s="204"/>
      <c r="BQL103" s="204"/>
      <c r="BQM103" s="204"/>
      <c r="BQN103" s="204"/>
      <c r="BQO103" s="204"/>
      <c r="BQP103" s="204"/>
      <c r="BQQ103" s="204"/>
      <c r="BQR103" s="204"/>
      <c r="BQS103" s="204"/>
      <c r="BQT103" s="204"/>
      <c r="BQU103" s="204"/>
      <c r="BQV103" s="204"/>
      <c r="BQW103" s="204"/>
      <c r="BQX103" s="204"/>
      <c r="BQY103" s="204"/>
      <c r="BQZ103" s="204"/>
      <c r="BRA103" s="204"/>
      <c r="BRB103" s="204"/>
      <c r="BRC103" s="204"/>
      <c r="BRD103" s="204"/>
      <c r="BRE103" s="204"/>
      <c r="BRF103" s="204"/>
      <c r="BRG103" s="204"/>
      <c r="BRH103" s="204"/>
      <c r="BRI103" s="204"/>
      <c r="BRJ103" s="204"/>
      <c r="BRK103" s="204"/>
      <c r="BRL103" s="204"/>
      <c r="BRM103" s="204"/>
      <c r="BRN103" s="204"/>
      <c r="BRO103" s="204"/>
      <c r="BRP103" s="204"/>
      <c r="BRQ103" s="204"/>
      <c r="BRR103" s="204"/>
      <c r="BRS103" s="204"/>
      <c r="BRT103" s="204"/>
      <c r="BRU103" s="204"/>
      <c r="BRV103" s="204"/>
      <c r="BRW103" s="204"/>
      <c r="BRX103" s="204"/>
      <c r="BRY103" s="204"/>
      <c r="BRZ103" s="204"/>
      <c r="BSA103" s="204"/>
      <c r="BSB103" s="204"/>
      <c r="BSC103" s="204"/>
      <c r="BSD103" s="204"/>
      <c r="BSE103" s="204"/>
      <c r="BSF103" s="204"/>
      <c r="BSG103" s="204"/>
      <c r="BSH103" s="204"/>
      <c r="BSI103" s="204"/>
      <c r="BSJ103" s="204"/>
      <c r="BSK103" s="204"/>
      <c r="BSL103" s="204"/>
      <c r="BSM103" s="204"/>
      <c r="BSN103" s="204"/>
      <c r="BSO103" s="204"/>
      <c r="BSP103" s="204"/>
      <c r="BSQ103" s="204"/>
      <c r="BSR103" s="204"/>
      <c r="BSS103" s="204"/>
      <c r="BST103" s="204"/>
      <c r="BSU103" s="204"/>
      <c r="BSV103" s="204"/>
      <c r="BSW103" s="204"/>
      <c r="BSX103" s="204"/>
      <c r="BSY103" s="204"/>
      <c r="BSZ103" s="204"/>
      <c r="BTA103" s="204"/>
      <c r="BTB103" s="204"/>
      <c r="BTC103" s="204"/>
      <c r="BTD103" s="204"/>
      <c r="BTE103" s="204"/>
      <c r="BTF103" s="204"/>
      <c r="BTG103" s="204"/>
      <c r="BTH103" s="204"/>
      <c r="BTI103" s="204"/>
      <c r="BTJ103" s="204"/>
      <c r="BTK103" s="204"/>
      <c r="BTL103" s="204"/>
      <c r="BTM103" s="204"/>
      <c r="BTN103" s="204"/>
      <c r="BTO103" s="204"/>
      <c r="BTP103" s="204"/>
      <c r="BTQ103" s="204"/>
      <c r="BTR103" s="204"/>
      <c r="BTS103" s="204"/>
      <c r="BTT103" s="204"/>
      <c r="BTU103" s="204"/>
      <c r="BTV103" s="204"/>
      <c r="BTW103" s="204"/>
      <c r="BTX103" s="204"/>
      <c r="BTY103" s="204"/>
      <c r="BTZ103" s="204"/>
      <c r="BUA103" s="204"/>
      <c r="BUB103" s="204"/>
      <c r="BUC103" s="204"/>
      <c r="BUD103" s="204"/>
      <c r="BUE103" s="204"/>
      <c r="BUF103" s="204"/>
      <c r="BUG103" s="204"/>
      <c r="BUH103" s="204"/>
      <c r="BUI103" s="204"/>
      <c r="BUJ103" s="204"/>
      <c r="BUK103" s="204"/>
      <c r="BUL103" s="204"/>
      <c r="BUM103" s="204"/>
      <c r="BUN103" s="204"/>
      <c r="BUO103" s="204"/>
      <c r="BUP103" s="204"/>
      <c r="BUQ103" s="204"/>
      <c r="BUR103" s="204"/>
      <c r="BUS103" s="204"/>
      <c r="BUT103" s="204"/>
      <c r="BUU103" s="204"/>
      <c r="BUV103" s="204"/>
      <c r="BUW103" s="204"/>
      <c r="BUX103" s="204"/>
      <c r="BUY103" s="204"/>
      <c r="BUZ103" s="204"/>
      <c r="BVA103" s="204"/>
      <c r="BVB103" s="204"/>
      <c r="BVC103" s="204"/>
      <c r="BVD103" s="204"/>
      <c r="BVE103" s="204"/>
      <c r="BVF103" s="204"/>
      <c r="BVG103" s="204"/>
      <c r="BVH103" s="204"/>
      <c r="BVI103" s="204"/>
      <c r="BVJ103" s="204"/>
      <c r="BVK103" s="204"/>
      <c r="BVL103" s="204"/>
      <c r="BVM103" s="204"/>
      <c r="BVN103" s="204"/>
      <c r="BVO103" s="204"/>
      <c r="BVP103" s="204"/>
      <c r="BVQ103" s="204"/>
      <c r="BVR103" s="204"/>
      <c r="BVS103" s="204"/>
      <c r="BVT103" s="204"/>
      <c r="BVU103" s="204"/>
      <c r="BVV103" s="204"/>
      <c r="BVW103" s="204"/>
      <c r="BVX103" s="204"/>
      <c r="BVY103" s="204"/>
      <c r="BVZ103" s="204"/>
      <c r="BWA103" s="204"/>
      <c r="BWB103" s="204"/>
      <c r="BWC103" s="204"/>
      <c r="BWD103" s="204"/>
      <c r="BWE103" s="204"/>
      <c r="BWF103" s="204"/>
      <c r="BWG103" s="204"/>
      <c r="BWH103" s="204"/>
      <c r="BWI103" s="204"/>
      <c r="BWJ103" s="204"/>
      <c r="BWK103" s="204"/>
      <c r="BWL103" s="204"/>
      <c r="BWM103" s="204"/>
      <c r="BWN103" s="204"/>
      <c r="BWO103" s="204"/>
      <c r="BWP103" s="204"/>
      <c r="BWQ103" s="204"/>
      <c r="BWR103" s="204"/>
      <c r="BWS103" s="204"/>
      <c r="BWT103" s="204"/>
      <c r="BWU103" s="204"/>
      <c r="BWV103" s="204"/>
      <c r="BWW103" s="204"/>
      <c r="BWX103" s="204"/>
      <c r="BWY103" s="204"/>
      <c r="BWZ103" s="204"/>
      <c r="BXA103" s="204"/>
      <c r="BXB103" s="204"/>
      <c r="BXC103" s="204"/>
      <c r="BXD103" s="204"/>
      <c r="BXE103" s="204"/>
      <c r="BXF103" s="204"/>
      <c r="BXG103" s="204"/>
      <c r="BXH103" s="204"/>
      <c r="BXI103" s="204"/>
      <c r="BXJ103" s="204"/>
      <c r="BXK103" s="204"/>
      <c r="BXL103" s="204"/>
      <c r="BXM103" s="204"/>
      <c r="BXN103" s="204"/>
      <c r="BXO103" s="204"/>
      <c r="BXP103" s="204"/>
      <c r="BXQ103" s="204"/>
      <c r="BXR103" s="204"/>
      <c r="BXS103" s="204"/>
      <c r="BXT103" s="204"/>
      <c r="BXU103" s="204"/>
      <c r="BXV103" s="204"/>
      <c r="BXW103" s="204"/>
      <c r="BXX103" s="204"/>
      <c r="BXY103" s="204"/>
      <c r="BXZ103" s="204"/>
      <c r="BYA103" s="204"/>
      <c r="BYB103" s="204"/>
      <c r="BYC103" s="204"/>
      <c r="BYD103" s="204"/>
      <c r="BYE103" s="204"/>
      <c r="BYF103" s="204"/>
      <c r="BYG103" s="204"/>
      <c r="BYH103" s="204"/>
      <c r="BYI103" s="204"/>
      <c r="BYJ103" s="204"/>
      <c r="BYK103" s="204"/>
      <c r="BYL103" s="204"/>
      <c r="BYM103" s="204"/>
      <c r="BYN103" s="204"/>
      <c r="BYO103" s="204"/>
      <c r="BYP103" s="204"/>
      <c r="BYQ103" s="204"/>
      <c r="BYR103" s="204"/>
      <c r="BYS103" s="204"/>
      <c r="BYT103" s="204"/>
      <c r="BYU103" s="204"/>
      <c r="BYV103" s="204"/>
      <c r="BYW103" s="204"/>
      <c r="BYX103" s="204"/>
      <c r="BYY103" s="204"/>
      <c r="BYZ103" s="204"/>
      <c r="BZA103" s="204"/>
      <c r="BZB103" s="204"/>
      <c r="BZC103" s="204"/>
      <c r="BZD103" s="204"/>
      <c r="BZE103" s="204"/>
      <c r="BZF103" s="204"/>
      <c r="BZG103" s="204"/>
      <c r="BZH103" s="204"/>
      <c r="BZI103" s="204"/>
      <c r="BZJ103" s="204"/>
      <c r="BZK103" s="204"/>
      <c r="BZL103" s="204"/>
      <c r="BZM103" s="204"/>
      <c r="BZN103" s="204"/>
      <c r="BZO103" s="204"/>
      <c r="BZP103" s="204"/>
      <c r="BZQ103" s="204"/>
      <c r="BZR103" s="204"/>
      <c r="BZS103" s="204"/>
      <c r="BZT103" s="204"/>
      <c r="BZU103" s="204"/>
      <c r="BZV103" s="204"/>
      <c r="BZW103" s="204"/>
      <c r="BZX103" s="204"/>
      <c r="BZY103" s="204"/>
      <c r="BZZ103" s="204"/>
      <c r="CAA103" s="204"/>
      <c r="CAB103" s="204"/>
      <c r="CAC103" s="204"/>
      <c r="CAD103" s="204"/>
      <c r="CAE103" s="204"/>
      <c r="CAF103" s="204"/>
      <c r="CAG103" s="204"/>
      <c r="CAH103" s="204"/>
      <c r="CAI103" s="204"/>
      <c r="CAJ103" s="204"/>
      <c r="CAK103" s="204"/>
      <c r="CAL103" s="204"/>
      <c r="CAM103" s="204"/>
      <c r="CAN103" s="204"/>
      <c r="CAO103" s="204"/>
      <c r="CAP103" s="204"/>
      <c r="CAQ103" s="204"/>
      <c r="CAR103" s="204"/>
      <c r="CAS103" s="204"/>
      <c r="CAT103" s="204"/>
      <c r="CAU103" s="204"/>
      <c r="CAV103" s="204"/>
      <c r="CAW103" s="204"/>
      <c r="CAX103" s="204"/>
      <c r="CAY103" s="204"/>
      <c r="CAZ103" s="204"/>
      <c r="CBA103" s="204"/>
      <c r="CBB103" s="204"/>
      <c r="CBC103" s="204"/>
      <c r="CBD103" s="204"/>
      <c r="CBE103" s="204"/>
      <c r="CBF103" s="204"/>
      <c r="CBG103" s="204"/>
      <c r="CBH103" s="204"/>
      <c r="CBI103" s="204"/>
      <c r="CBJ103" s="204"/>
      <c r="CBK103" s="204"/>
      <c r="CBL103" s="204"/>
      <c r="CBM103" s="204"/>
      <c r="CBN103" s="204"/>
      <c r="CBO103" s="204"/>
      <c r="CBP103" s="204"/>
      <c r="CBQ103" s="204"/>
      <c r="CBR103" s="204"/>
      <c r="CBS103" s="204"/>
      <c r="CBT103" s="204"/>
      <c r="CBU103" s="204"/>
      <c r="CBV103" s="204"/>
      <c r="CBW103" s="204"/>
      <c r="CBX103" s="204"/>
      <c r="CBY103" s="204"/>
      <c r="CBZ103" s="204"/>
      <c r="CCA103" s="204"/>
      <c r="CCB103" s="204"/>
      <c r="CCC103" s="204"/>
      <c r="CCD103" s="204"/>
      <c r="CCE103" s="204"/>
      <c r="CCF103" s="204"/>
      <c r="CCG103" s="204"/>
      <c r="CCH103" s="204"/>
      <c r="CCI103" s="204"/>
      <c r="CCJ103" s="204"/>
      <c r="CCK103" s="204"/>
      <c r="CCL103" s="204"/>
      <c r="CCM103" s="204"/>
      <c r="CCN103" s="204"/>
      <c r="CCO103" s="204"/>
      <c r="CCP103" s="204"/>
      <c r="CCQ103" s="204"/>
      <c r="CCR103" s="204"/>
      <c r="CCS103" s="204"/>
      <c r="CCT103" s="204"/>
      <c r="CCU103" s="204"/>
      <c r="CCV103" s="204"/>
      <c r="CCW103" s="204"/>
      <c r="CCX103" s="204"/>
      <c r="CCY103" s="204"/>
      <c r="CCZ103" s="204"/>
      <c r="CDA103" s="204"/>
      <c r="CDB103" s="204"/>
      <c r="CDC103" s="204"/>
      <c r="CDD103" s="204"/>
      <c r="CDE103" s="204"/>
      <c r="CDF103" s="204"/>
      <c r="CDG103" s="204"/>
      <c r="CDH103" s="204"/>
      <c r="CDI103" s="204"/>
      <c r="CDJ103" s="204"/>
      <c r="CDK103" s="204"/>
      <c r="CDL103" s="204"/>
      <c r="CDM103" s="204"/>
      <c r="CDN103" s="204"/>
      <c r="CDO103" s="204"/>
      <c r="CDP103" s="204"/>
      <c r="CDQ103" s="204"/>
      <c r="CDR103" s="204"/>
      <c r="CDS103" s="204"/>
      <c r="CDT103" s="204"/>
      <c r="CDU103" s="204"/>
      <c r="CDV103" s="204"/>
      <c r="CDW103" s="204"/>
      <c r="CDX103" s="204"/>
      <c r="CDY103" s="204"/>
      <c r="CDZ103" s="204"/>
      <c r="CEA103" s="204"/>
      <c r="CEB103" s="204"/>
      <c r="CEC103" s="204"/>
      <c r="CED103" s="204"/>
      <c r="CEE103" s="204"/>
      <c r="CEF103" s="204"/>
      <c r="CEG103" s="204"/>
      <c r="CEH103" s="204"/>
      <c r="CEI103" s="204"/>
      <c r="CEJ103" s="204"/>
      <c r="CEK103" s="204"/>
      <c r="CEL103" s="204"/>
      <c r="CEM103" s="204"/>
      <c r="CEN103" s="204"/>
      <c r="CEO103" s="204"/>
      <c r="CEP103" s="204"/>
      <c r="CEQ103" s="204"/>
      <c r="CER103" s="204"/>
      <c r="CES103" s="204"/>
      <c r="CET103" s="204"/>
      <c r="CEU103" s="204"/>
      <c r="CEV103" s="204"/>
      <c r="CEW103" s="204"/>
      <c r="CEX103" s="204"/>
      <c r="CEY103" s="204"/>
      <c r="CEZ103" s="204"/>
      <c r="CFA103" s="204"/>
      <c r="CFB103" s="204"/>
      <c r="CFC103" s="204"/>
      <c r="CFD103" s="204"/>
      <c r="CFE103" s="204"/>
      <c r="CFF103" s="204"/>
      <c r="CFG103" s="204"/>
      <c r="CFH103" s="204"/>
      <c r="CFI103" s="204"/>
      <c r="CFJ103" s="204"/>
      <c r="CFK103" s="204"/>
      <c r="CFL103" s="204"/>
      <c r="CFM103" s="204"/>
      <c r="CFN103" s="204"/>
      <c r="CFO103" s="204"/>
      <c r="CFP103" s="204"/>
      <c r="CFQ103" s="204"/>
      <c r="CFR103" s="204"/>
      <c r="CFS103" s="204"/>
      <c r="CFT103" s="204"/>
      <c r="CFU103" s="204"/>
      <c r="CFV103" s="204"/>
      <c r="CFW103" s="204"/>
      <c r="CFX103" s="204"/>
      <c r="CFY103" s="204"/>
      <c r="CFZ103" s="204"/>
      <c r="CGA103" s="204"/>
      <c r="CGB103" s="204"/>
      <c r="CGC103" s="204"/>
      <c r="CGD103" s="204"/>
      <c r="CGE103" s="204"/>
      <c r="CGF103" s="204"/>
      <c r="CGG103" s="204"/>
      <c r="CGH103" s="204"/>
      <c r="CGI103" s="204"/>
      <c r="CGJ103" s="204"/>
      <c r="CGK103" s="204"/>
      <c r="CGL103" s="204"/>
      <c r="CGM103" s="204"/>
      <c r="CGN103" s="204"/>
      <c r="CGO103" s="204"/>
      <c r="CGP103" s="204"/>
      <c r="CGQ103" s="204"/>
      <c r="CGR103" s="204"/>
      <c r="CGS103" s="204"/>
      <c r="CGT103" s="204"/>
      <c r="CGU103" s="204"/>
      <c r="CGV103" s="204"/>
      <c r="CGW103" s="204"/>
      <c r="CGX103" s="204"/>
      <c r="CGY103" s="204"/>
      <c r="CGZ103" s="204"/>
      <c r="CHA103" s="204"/>
      <c r="CHB103" s="204"/>
      <c r="CHC103" s="204"/>
      <c r="CHD103" s="204"/>
      <c r="CHE103" s="204"/>
      <c r="CHF103" s="204"/>
      <c r="CHG103" s="204"/>
      <c r="CHH103" s="204"/>
      <c r="CHI103" s="204"/>
      <c r="CHJ103" s="204"/>
      <c r="CHK103" s="204"/>
      <c r="CHL103" s="204"/>
      <c r="CHM103" s="204"/>
      <c r="CHN103" s="204"/>
      <c r="CHO103" s="204"/>
      <c r="CHP103" s="204"/>
      <c r="CHQ103" s="204"/>
      <c r="CHR103" s="204"/>
      <c r="CHS103" s="204"/>
      <c r="CHT103" s="204"/>
      <c r="CHU103" s="204"/>
      <c r="CHV103" s="204"/>
      <c r="CHW103" s="204"/>
      <c r="CHX103" s="204"/>
      <c r="CHY103" s="204"/>
      <c r="CHZ103" s="204"/>
      <c r="CIA103" s="204"/>
      <c r="CIB103" s="204"/>
      <c r="CIC103" s="204"/>
      <c r="CID103" s="204"/>
      <c r="CIE103" s="204"/>
      <c r="CIF103" s="204"/>
      <c r="CIG103" s="204"/>
      <c r="CIH103" s="204"/>
      <c r="CII103" s="204"/>
      <c r="CIJ103" s="204"/>
      <c r="CIK103" s="204"/>
      <c r="CIL103" s="204"/>
      <c r="CIM103" s="204"/>
      <c r="CIN103" s="204"/>
      <c r="CIO103" s="204"/>
      <c r="CIP103" s="204"/>
      <c r="CIQ103" s="204"/>
      <c r="CIR103" s="204"/>
      <c r="CIS103" s="204"/>
      <c r="CIT103" s="204"/>
      <c r="CIU103" s="204"/>
      <c r="CIV103" s="204"/>
      <c r="CIW103" s="204"/>
      <c r="CIX103" s="204"/>
      <c r="CIY103" s="204"/>
      <c r="CIZ103" s="204"/>
      <c r="CJA103" s="204"/>
      <c r="CJB103" s="204"/>
      <c r="CJC103" s="204"/>
      <c r="CJD103" s="204"/>
      <c r="CJE103" s="204"/>
      <c r="CJF103" s="204"/>
      <c r="CJG103" s="204"/>
      <c r="CJH103" s="204"/>
      <c r="CJI103" s="204"/>
      <c r="CJJ103" s="204"/>
      <c r="CJK103" s="204"/>
      <c r="CJL103" s="204"/>
      <c r="CJM103" s="204"/>
      <c r="CJN103" s="204"/>
      <c r="CJO103" s="204"/>
      <c r="CJP103" s="204"/>
      <c r="CJQ103" s="204"/>
      <c r="CJR103" s="204"/>
      <c r="CJS103" s="204"/>
      <c r="CJT103" s="204"/>
      <c r="CJU103" s="204"/>
      <c r="CJV103" s="204"/>
      <c r="CJW103" s="204"/>
      <c r="CJX103" s="204"/>
      <c r="CJY103" s="204"/>
      <c r="CJZ103" s="204"/>
      <c r="CKA103" s="204"/>
      <c r="CKB103" s="204"/>
      <c r="CKC103" s="204"/>
      <c r="CKD103" s="204"/>
      <c r="CKE103" s="204"/>
      <c r="CKF103" s="204"/>
      <c r="CKG103" s="204"/>
      <c r="CKH103" s="204"/>
      <c r="CKI103" s="204"/>
      <c r="CKJ103" s="204"/>
      <c r="CKK103" s="204"/>
      <c r="CKL103" s="204"/>
      <c r="CKM103" s="204"/>
      <c r="CKN103" s="204"/>
      <c r="CKO103" s="204"/>
      <c r="CKP103" s="204"/>
      <c r="CKQ103" s="204"/>
      <c r="CKR103" s="204"/>
      <c r="CKS103" s="204"/>
      <c r="CKT103" s="204"/>
      <c r="CKU103" s="204"/>
      <c r="CKV103" s="204"/>
      <c r="CKW103" s="204"/>
      <c r="CKX103" s="204"/>
      <c r="CKY103" s="204"/>
      <c r="CKZ103" s="204"/>
      <c r="CLA103" s="204"/>
      <c r="CLB103" s="204"/>
      <c r="CLC103" s="204"/>
      <c r="CLD103" s="204"/>
      <c r="CLE103" s="204"/>
      <c r="CLF103" s="204"/>
      <c r="CLG103" s="204"/>
      <c r="CLH103" s="204"/>
      <c r="CLI103" s="204"/>
      <c r="CLJ103" s="204"/>
      <c r="CLK103" s="204"/>
      <c r="CLL103" s="204"/>
      <c r="CLM103" s="204"/>
      <c r="CLN103" s="204"/>
      <c r="CLO103" s="204"/>
      <c r="CLP103" s="204"/>
      <c r="CLQ103" s="204"/>
      <c r="CLR103" s="204"/>
      <c r="CLS103" s="204"/>
      <c r="CLT103" s="204"/>
      <c r="CLU103" s="204"/>
      <c r="CLV103" s="204"/>
      <c r="CLW103" s="204"/>
      <c r="CLX103" s="204"/>
      <c r="CLY103" s="204"/>
      <c r="CLZ103" s="204"/>
      <c r="CMA103" s="204"/>
      <c r="CMB103" s="204"/>
      <c r="CMC103" s="204"/>
      <c r="CMD103" s="204"/>
      <c r="CME103" s="204"/>
      <c r="CMF103" s="204"/>
      <c r="CMG103" s="204"/>
      <c r="CMH103" s="204"/>
      <c r="CMI103" s="204"/>
      <c r="CMJ103" s="204"/>
      <c r="CMK103" s="204"/>
      <c r="CML103" s="204"/>
      <c r="CMM103" s="204"/>
      <c r="CMN103" s="204"/>
      <c r="CMO103" s="204"/>
      <c r="CMP103" s="204"/>
      <c r="CMQ103" s="204"/>
      <c r="CMR103" s="204"/>
      <c r="CMS103" s="204"/>
      <c r="CMT103" s="204"/>
      <c r="CMU103" s="204"/>
      <c r="CMV103" s="204"/>
      <c r="CMW103" s="204"/>
      <c r="CMX103" s="204"/>
      <c r="CMY103" s="204"/>
      <c r="CMZ103" s="204"/>
      <c r="CNA103" s="204"/>
      <c r="CNB103" s="204"/>
      <c r="CNC103" s="204"/>
      <c r="CND103" s="204"/>
      <c r="CNE103" s="204"/>
      <c r="CNF103" s="204"/>
      <c r="CNG103" s="204"/>
      <c r="CNH103" s="204"/>
      <c r="CNI103" s="204"/>
      <c r="CNJ103" s="204"/>
      <c r="CNK103" s="204"/>
      <c r="CNL103" s="204"/>
      <c r="CNM103" s="204"/>
      <c r="CNN103" s="204"/>
      <c r="CNO103" s="204"/>
      <c r="CNP103" s="204"/>
      <c r="CNQ103" s="204"/>
      <c r="CNR103" s="204"/>
      <c r="CNS103" s="204"/>
      <c r="CNT103" s="204"/>
      <c r="CNU103" s="204"/>
      <c r="CNV103" s="204"/>
      <c r="CNW103" s="204"/>
      <c r="CNX103" s="204"/>
      <c r="CNY103" s="204"/>
      <c r="CNZ103" s="204"/>
      <c r="COA103" s="204"/>
      <c r="COB103" s="204"/>
      <c r="COC103" s="204"/>
      <c r="COD103" s="204"/>
      <c r="COE103" s="204"/>
      <c r="COF103" s="204"/>
      <c r="COG103" s="204"/>
      <c r="COH103" s="204"/>
      <c r="COI103" s="204"/>
      <c r="COJ103" s="204"/>
      <c r="COK103" s="204"/>
      <c r="COL103" s="204"/>
      <c r="COM103" s="204"/>
      <c r="CON103" s="204"/>
      <c r="COO103" s="204"/>
      <c r="COP103" s="204"/>
      <c r="COQ103" s="204"/>
      <c r="COR103" s="204"/>
      <c r="COS103" s="204"/>
      <c r="COT103" s="204"/>
      <c r="COU103" s="204"/>
      <c r="COV103" s="204"/>
      <c r="COW103" s="204"/>
      <c r="COX103" s="204"/>
      <c r="COY103" s="204"/>
      <c r="COZ103" s="204"/>
      <c r="CPA103" s="204"/>
      <c r="CPB103" s="204"/>
      <c r="CPC103" s="204"/>
      <c r="CPD103" s="204"/>
      <c r="CPE103" s="204"/>
      <c r="CPF103" s="204"/>
      <c r="CPG103" s="204"/>
      <c r="CPH103" s="204"/>
      <c r="CPI103" s="204"/>
      <c r="CPJ103" s="204"/>
      <c r="CPK103" s="204"/>
      <c r="CPL103" s="204"/>
      <c r="CPM103" s="204"/>
      <c r="CPN103" s="204"/>
      <c r="CPO103" s="204"/>
      <c r="CPP103" s="204"/>
      <c r="CPQ103" s="204"/>
      <c r="CPR103" s="204"/>
      <c r="CPS103" s="204"/>
      <c r="CPT103" s="204"/>
      <c r="CPU103" s="204"/>
      <c r="CPV103" s="204"/>
      <c r="CPW103" s="204"/>
      <c r="CPX103" s="204"/>
      <c r="CPY103" s="204"/>
      <c r="CPZ103" s="204"/>
      <c r="CQA103" s="204"/>
      <c r="CQB103" s="204"/>
      <c r="CQC103" s="204"/>
      <c r="CQD103" s="204"/>
      <c r="CQE103" s="204"/>
      <c r="CQF103" s="204"/>
      <c r="CQG103" s="204"/>
      <c r="CQH103" s="204"/>
      <c r="CQI103" s="204"/>
      <c r="CQJ103" s="204"/>
      <c r="CQK103" s="204"/>
      <c r="CQL103" s="204"/>
      <c r="CQM103" s="204"/>
      <c r="CQN103" s="204"/>
      <c r="CQO103" s="204"/>
      <c r="CQP103" s="204"/>
      <c r="CQQ103" s="204"/>
      <c r="CQR103" s="204"/>
      <c r="CQS103" s="204"/>
      <c r="CQT103" s="204"/>
      <c r="CQU103" s="204"/>
      <c r="CQV103" s="204"/>
      <c r="CQW103" s="204"/>
      <c r="CQX103" s="204"/>
      <c r="CQY103" s="204"/>
      <c r="CQZ103" s="204"/>
      <c r="CRA103" s="204"/>
      <c r="CRB103" s="204"/>
      <c r="CRC103" s="204"/>
      <c r="CRD103" s="204"/>
      <c r="CRE103" s="204"/>
      <c r="CRF103" s="204"/>
      <c r="CRG103" s="204"/>
      <c r="CRH103" s="204"/>
      <c r="CRI103" s="204"/>
      <c r="CRJ103" s="204"/>
      <c r="CRK103" s="204"/>
      <c r="CRL103" s="204"/>
      <c r="CRM103" s="204"/>
      <c r="CRN103" s="204"/>
      <c r="CRO103" s="204"/>
      <c r="CRP103" s="204"/>
      <c r="CRQ103" s="204"/>
      <c r="CRR103" s="204"/>
      <c r="CRS103" s="204"/>
      <c r="CRT103" s="204"/>
      <c r="CRU103" s="204"/>
      <c r="CRV103" s="204"/>
      <c r="CRW103" s="204"/>
      <c r="CRX103" s="204"/>
      <c r="CRY103" s="204"/>
      <c r="CRZ103" s="204"/>
      <c r="CSA103" s="204"/>
      <c r="CSB103" s="204"/>
      <c r="CSC103" s="204"/>
      <c r="CSD103" s="204"/>
      <c r="CSE103" s="204"/>
      <c r="CSF103" s="204"/>
      <c r="CSG103" s="204"/>
      <c r="CSH103" s="204"/>
      <c r="CSI103" s="204"/>
      <c r="CSJ103" s="204"/>
      <c r="CSK103" s="204"/>
      <c r="CSL103" s="204"/>
      <c r="CSM103" s="204"/>
      <c r="CSN103" s="204"/>
      <c r="CSO103" s="204"/>
      <c r="CSP103" s="204"/>
      <c r="CSQ103" s="204"/>
      <c r="CSR103" s="204"/>
      <c r="CSS103" s="204"/>
      <c r="CST103" s="204"/>
      <c r="CSU103" s="204"/>
      <c r="CSV103" s="204"/>
      <c r="CSW103" s="204"/>
      <c r="CSX103" s="204"/>
      <c r="CSY103" s="204"/>
      <c r="CSZ103" s="204"/>
      <c r="CTA103" s="204"/>
      <c r="CTB103" s="204"/>
      <c r="CTC103" s="204"/>
      <c r="CTD103" s="204"/>
      <c r="CTE103" s="204"/>
      <c r="CTF103" s="204"/>
      <c r="CTG103" s="204"/>
      <c r="CTH103" s="204"/>
      <c r="CTI103" s="204"/>
      <c r="CTJ103" s="204"/>
      <c r="CTK103" s="204"/>
      <c r="CTL103" s="204"/>
      <c r="CTM103" s="204"/>
      <c r="CTN103" s="204"/>
      <c r="CTO103" s="204"/>
      <c r="CTP103" s="204"/>
      <c r="CTQ103" s="204"/>
      <c r="CTR103" s="204"/>
      <c r="CTS103" s="204"/>
      <c r="CTT103" s="204"/>
      <c r="CTU103" s="204"/>
      <c r="CTV103" s="204"/>
      <c r="CTW103" s="204"/>
      <c r="CTX103" s="204"/>
      <c r="CTY103" s="204"/>
      <c r="CTZ103" s="204"/>
      <c r="CUA103" s="204"/>
      <c r="CUB103" s="204"/>
      <c r="CUC103" s="204"/>
      <c r="CUD103" s="204"/>
      <c r="CUE103" s="204"/>
      <c r="CUF103" s="204"/>
      <c r="CUG103" s="204"/>
      <c r="CUH103" s="204"/>
      <c r="CUI103" s="204"/>
      <c r="CUJ103" s="204"/>
      <c r="CUK103" s="204"/>
      <c r="CUL103" s="204"/>
      <c r="CUM103" s="204"/>
      <c r="CUN103" s="204"/>
      <c r="CUO103" s="204"/>
      <c r="CUP103" s="204"/>
      <c r="CUQ103" s="204"/>
      <c r="CUR103" s="204"/>
      <c r="CUS103" s="204"/>
      <c r="CUT103" s="204"/>
      <c r="CUU103" s="204"/>
      <c r="CUV103" s="204"/>
      <c r="CUW103" s="204"/>
      <c r="CUX103" s="204"/>
      <c r="CUY103" s="204"/>
      <c r="CUZ103" s="204"/>
      <c r="CVA103" s="204"/>
      <c r="CVB103" s="204"/>
      <c r="CVC103" s="204"/>
      <c r="CVD103" s="204"/>
      <c r="CVE103" s="204"/>
      <c r="CVF103" s="204"/>
      <c r="CVG103" s="204"/>
      <c r="CVH103" s="204"/>
      <c r="CVI103" s="204"/>
      <c r="CVJ103" s="204"/>
      <c r="CVK103" s="204"/>
      <c r="CVL103" s="204"/>
      <c r="CVM103" s="204"/>
      <c r="CVN103" s="204"/>
      <c r="CVO103" s="204"/>
      <c r="CVP103" s="204"/>
      <c r="CVQ103" s="204"/>
      <c r="CVR103" s="204"/>
      <c r="CVS103" s="204"/>
      <c r="CVT103" s="204"/>
      <c r="CVU103" s="204"/>
      <c r="CVV103" s="204"/>
      <c r="CVW103" s="204"/>
      <c r="CVX103" s="204"/>
      <c r="CVY103" s="204"/>
      <c r="CVZ103" s="204"/>
      <c r="CWA103" s="204"/>
      <c r="CWB103" s="204"/>
      <c r="CWC103" s="204"/>
      <c r="CWD103" s="204"/>
      <c r="CWE103" s="204"/>
      <c r="CWF103" s="204"/>
      <c r="CWG103" s="204"/>
      <c r="CWH103" s="204"/>
      <c r="CWI103" s="204"/>
      <c r="CWJ103" s="204"/>
      <c r="CWK103" s="204"/>
      <c r="CWL103" s="204"/>
      <c r="CWM103" s="204"/>
      <c r="CWN103" s="204"/>
      <c r="CWO103" s="204"/>
      <c r="CWP103" s="204"/>
      <c r="CWQ103" s="204"/>
      <c r="CWR103" s="204"/>
      <c r="CWS103" s="204"/>
      <c r="CWT103" s="204"/>
      <c r="CWU103" s="204"/>
      <c r="CWV103" s="204"/>
      <c r="CWW103" s="204"/>
      <c r="CWX103" s="204"/>
      <c r="CWY103" s="204"/>
      <c r="CWZ103" s="204"/>
      <c r="CXA103" s="204"/>
      <c r="CXB103" s="204"/>
      <c r="CXC103" s="204"/>
      <c r="CXD103" s="204"/>
      <c r="CXE103" s="204"/>
      <c r="CXF103" s="204"/>
      <c r="CXG103" s="204"/>
      <c r="CXH103" s="204"/>
      <c r="CXI103" s="204"/>
      <c r="CXJ103" s="204"/>
      <c r="CXK103" s="204"/>
      <c r="CXL103" s="204"/>
      <c r="CXM103" s="204"/>
      <c r="CXN103" s="204"/>
      <c r="CXO103" s="204"/>
      <c r="CXP103" s="204"/>
      <c r="CXQ103" s="204"/>
      <c r="CXR103" s="204"/>
      <c r="CXS103" s="204"/>
      <c r="CXT103" s="204"/>
      <c r="CXU103" s="204"/>
      <c r="CXV103" s="204"/>
      <c r="CXW103" s="204"/>
      <c r="CXX103" s="204"/>
      <c r="CXY103" s="204"/>
      <c r="CXZ103" s="204"/>
      <c r="CYA103" s="204"/>
      <c r="CYB103" s="204"/>
      <c r="CYC103" s="204"/>
      <c r="CYD103" s="204"/>
      <c r="CYE103" s="204"/>
      <c r="CYF103" s="204"/>
      <c r="CYG103" s="204"/>
      <c r="CYH103" s="204"/>
      <c r="CYI103" s="204"/>
      <c r="CYJ103" s="204"/>
      <c r="CYK103" s="204"/>
      <c r="CYL103" s="204"/>
      <c r="CYM103" s="204"/>
      <c r="CYN103" s="204"/>
      <c r="CYO103" s="204"/>
      <c r="CYP103" s="204"/>
      <c r="CYQ103" s="204"/>
      <c r="CYR103" s="204"/>
      <c r="CYS103" s="204"/>
      <c r="CYT103" s="204"/>
      <c r="CYU103" s="204"/>
      <c r="CYV103" s="204"/>
      <c r="CYW103" s="204"/>
      <c r="CYX103" s="204"/>
      <c r="CYY103" s="204"/>
      <c r="CYZ103" s="204"/>
      <c r="CZA103" s="204"/>
      <c r="CZB103" s="204"/>
      <c r="CZC103" s="204"/>
      <c r="CZD103" s="204"/>
      <c r="CZE103" s="204"/>
      <c r="CZF103" s="204"/>
      <c r="CZG103" s="204"/>
      <c r="CZH103" s="204"/>
      <c r="CZI103" s="204"/>
      <c r="CZJ103" s="204"/>
      <c r="CZK103" s="204"/>
      <c r="CZL103" s="204"/>
      <c r="CZM103" s="204"/>
      <c r="CZN103" s="204"/>
      <c r="CZO103" s="204"/>
      <c r="CZP103" s="204"/>
      <c r="CZQ103" s="204"/>
      <c r="CZR103" s="204"/>
      <c r="CZS103" s="204"/>
      <c r="CZT103" s="204"/>
      <c r="CZU103" s="204"/>
      <c r="CZV103" s="204"/>
      <c r="CZW103" s="204"/>
      <c r="CZX103" s="204"/>
      <c r="CZY103" s="204"/>
      <c r="CZZ103" s="204"/>
      <c r="DAA103" s="204"/>
      <c r="DAB103" s="204"/>
      <c r="DAC103" s="204"/>
      <c r="DAD103" s="204"/>
      <c r="DAE103" s="204"/>
      <c r="DAF103" s="204"/>
      <c r="DAG103" s="204"/>
      <c r="DAH103" s="204"/>
      <c r="DAI103" s="204"/>
      <c r="DAJ103" s="204"/>
      <c r="DAK103" s="204"/>
      <c r="DAL103" s="204"/>
      <c r="DAM103" s="204"/>
      <c r="DAN103" s="204"/>
      <c r="DAO103" s="204"/>
      <c r="DAP103" s="204"/>
      <c r="DAQ103" s="204"/>
      <c r="DAR103" s="204"/>
      <c r="DAS103" s="204"/>
      <c r="DAT103" s="204"/>
      <c r="DAU103" s="204"/>
      <c r="DAV103" s="204"/>
      <c r="DAW103" s="204"/>
      <c r="DAX103" s="204"/>
      <c r="DAY103" s="204"/>
      <c r="DAZ103" s="204"/>
      <c r="DBA103" s="204"/>
      <c r="DBB103" s="204"/>
      <c r="DBC103" s="204"/>
      <c r="DBD103" s="204"/>
      <c r="DBE103" s="204"/>
      <c r="DBF103" s="204"/>
      <c r="DBG103" s="204"/>
      <c r="DBH103" s="204"/>
      <c r="DBI103" s="204"/>
      <c r="DBJ103" s="204"/>
      <c r="DBK103" s="204"/>
      <c r="DBL103" s="204"/>
      <c r="DBM103" s="204"/>
      <c r="DBN103" s="204"/>
      <c r="DBO103" s="204"/>
      <c r="DBP103" s="204"/>
      <c r="DBQ103" s="204"/>
      <c r="DBR103" s="204"/>
      <c r="DBS103" s="204"/>
      <c r="DBT103" s="204"/>
      <c r="DBU103" s="204"/>
      <c r="DBV103" s="204"/>
      <c r="DBW103" s="204"/>
      <c r="DBX103" s="204"/>
      <c r="DBY103" s="204"/>
      <c r="DBZ103" s="204"/>
      <c r="DCA103" s="204"/>
      <c r="DCB103" s="204"/>
      <c r="DCC103" s="204"/>
      <c r="DCD103" s="204"/>
      <c r="DCE103" s="204"/>
      <c r="DCF103" s="204"/>
      <c r="DCG103" s="204"/>
      <c r="DCH103" s="204"/>
      <c r="DCI103" s="204"/>
      <c r="DCJ103" s="204"/>
      <c r="DCK103" s="204"/>
      <c r="DCL103" s="204"/>
      <c r="DCM103" s="204"/>
      <c r="DCN103" s="204"/>
      <c r="DCO103" s="204"/>
      <c r="DCP103" s="204"/>
      <c r="DCQ103" s="204"/>
      <c r="DCR103" s="204"/>
      <c r="DCS103" s="204"/>
      <c r="DCT103" s="204"/>
      <c r="DCU103" s="204"/>
      <c r="DCV103" s="204"/>
      <c r="DCW103" s="204"/>
      <c r="DCX103" s="204"/>
      <c r="DCY103" s="204"/>
      <c r="DCZ103" s="204"/>
      <c r="DDA103" s="204"/>
      <c r="DDB103" s="204"/>
      <c r="DDC103" s="204"/>
      <c r="DDD103" s="204"/>
      <c r="DDE103" s="204"/>
      <c r="DDF103" s="204"/>
      <c r="DDG103" s="204"/>
      <c r="DDH103" s="204"/>
      <c r="DDI103" s="204"/>
      <c r="DDJ103" s="204"/>
      <c r="DDK103" s="204"/>
      <c r="DDL103" s="204"/>
      <c r="DDM103" s="204"/>
      <c r="DDN103" s="204"/>
      <c r="DDO103" s="204"/>
      <c r="DDP103" s="204"/>
      <c r="DDQ103" s="204"/>
      <c r="DDR103" s="204"/>
      <c r="DDS103" s="204"/>
      <c r="DDT103" s="204"/>
      <c r="DDU103" s="204"/>
      <c r="DDV103" s="204"/>
      <c r="DDW103" s="204"/>
      <c r="DDX103" s="204"/>
      <c r="DDY103" s="204"/>
      <c r="DDZ103" s="204"/>
      <c r="DEA103" s="204"/>
      <c r="DEB103" s="204"/>
      <c r="DEC103" s="204"/>
      <c r="DED103" s="204"/>
      <c r="DEE103" s="204"/>
      <c r="DEF103" s="204"/>
      <c r="DEG103" s="204"/>
      <c r="DEH103" s="204"/>
      <c r="DEI103" s="204"/>
      <c r="DEJ103" s="204"/>
      <c r="DEK103" s="204"/>
      <c r="DEL103" s="204"/>
      <c r="DEM103" s="204"/>
      <c r="DEN103" s="204"/>
      <c r="DEO103" s="204"/>
      <c r="DEP103" s="204"/>
      <c r="DEQ103" s="204"/>
      <c r="DER103" s="204"/>
      <c r="DES103" s="204"/>
      <c r="DET103" s="204"/>
      <c r="DEU103" s="204"/>
      <c r="DEV103" s="204"/>
      <c r="DEW103" s="204"/>
      <c r="DEX103" s="204"/>
      <c r="DEY103" s="204"/>
      <c r="DEZ103" s="204"/>
      <c r="DFA103" s="204"/>
      <c r="DFB103" s="204"/>
      <c r="DFC103" s="204"/>
      <c r="DFD103" s="204"/>
      <c r="DFE103" s="204"/>
      <c r="DFF103" s="204"/>
      <c r="DFG103" s="204"/>
      <c r="DFH103" s="204"/>
      <c r="DFI103" s="204"/>
      <c r="DFJ103" s="204"/>
      <c r="DFK103" s="204"/>
      <c r="DFL103" s="204"/>
      <c r="DFM103" s="204"/>
      <c r="DFN103" s="204"/>
      <c r="DFO103" s="204"/>
      <c r="DFP103" s="204"/>
      <c r="DFQ103" s="204"/>
      <c r="DFR103" s="204"/>
      <c r="DFS103" s="204"/>
      <c r="DFT103" s="204"/>
      <c r="DFU103" s="204"/>
      <c r="DFV103" s="204"/>
      <c r="DFW103" s="204"/>
      <c r="DFX103" s="204"/>
      <c r="DFY103" s="204"/>
      <c r="DFZ103" s="204"/>
      <c r="DGA103" s="204"/>
      <c r="DGB103" s="204"/>
      <c r="DGC103" s="204"/>
      <c r="DGD103" s="204"/>
      <c r="DGE103" s="204"/>
      <c r="DGF103" s="204"/>
      <c r="DGG103" s="204"/>
      <c r="DGH103" s="204"/>
      <c r="DGI103" s="204"/>
      <c r="DGJ103" s="204"/>
      <c r="DGK103" s="204"/>
      <c r="DGL103" s="204"/>
      <c r="DGM103" s="204"/>
      <c r="DGN103" s="204"/>
      <c r="DGO103" s="204"/>
      <c r="DGP103" s="204"/>
      <c r="DGQ103" s="204"/>
      <c r="DGR103" s="204"/>
      <c r="DGS103" s="204"/>
      <c r="DGT103" s="204"/>
      <c r="DGU103" s="204"/>
      <c r="DGV103" s="204"/>
      <c r="DGW103" s="204"/>
      <c r="DGX103" s="204"/>
      <c r="DGY103" s="204"/>
      <c r="DGZ103" s="204"/>
      <c r="DHA103" s="204"/>
      <c r="DHB103" s="204"/>
      <c r="DHC103" s="204"/>
      <c r="DHD103" s="204"/>
      <c r="DHE103" s="204"/>
      <c r="DHF103" s="204"/>
      <c r="DHG103" s="204"/>
      <c r="DHH103" s="204"/>
      <c r="DHI103" s="204"/>
      <c r="DHJ103" s="204"/>
      <c r="DHK103" s="204"/>
      <c r="DHL103" s="204"/>
      <c r="DHM103" s="204"/>
      <c r="DHN103" s="204"/>
      <c r="DHO103" s="204"/>
      <c r="DHP103" s="204"/>
      <c r="DHQ103" s="204"/>
      <c r="DHR103" s="204"/>
      <c r="DHS103" s="204"/>
      <c r="DHT103" s="204"/>
      <c r="DHU103" s="204"/>
      <c r="DHV103" s="204"/>
      <c r="DHW103" s="204"/>
      <c r="DHX103" s="204"/>
      <c r="DHY103" s="204"/>
      <c r="DHZ103" s="204"/>
      <c r="DIA103" s="204"/>
      <c r="DIB103" s="204"/>
      <c r="DIC103" s="204"/>
      <c r="DID103" s="204"/>
      <c r="DIE103" s="204"/>
      <c r="DIF103" s="204"/>
      <c r="DIG103" s="204"/>
      <c r="DIH103" s="204"/>
      <c r="DII103" s="204"/>
      <c r="DIJ103" s="204"/>
      <c r="DIK103" s="204"/>
      <c r="DIL103" s="204"/>
      <c r="DIM103" s="204"/>
      <c r="DIN103" s="204"/>
      <c r="DIO103" s="204"/>
      <c r="DIP103" s="204"/>
      <c r="DIQ103" s="204"/>
      <c r="DIR103" s="204"/>
      <c r="DIS103" s="204"/>
      <c r="DIT103" s="204"/>
      <c r="DIU103" s="204"/>
      <c r="DIV103" s="204"/>
      <c r="DIW103" s="204"/>
      <c r="DIX103" s="204"/>
      <c r="DIY103" s="204"/>
      <c r="DIZ103" s="204"/>
      <c r="DJA103" s="204"/>
      <c r="DJB103" s="204"/>
      <c r="DJC103" s="204"/>
      <c r="DJD103" s="204"/>
      <c r="DJE103" s="204"/>
      <c r="DJF103" s="204"/>
      <c r="DJG103" s="204"/>
      <c r="DJH103" s="204"/>
      <c r="DJI103" s="204"/>
      <c r="DJJ103" s="204"/>
      <c r="DJK103" s="204"/>
      <c r="DJL103" s="204"/>
      <c r="DJM103" s="204"/>
      <c r="DJN103" s="204"/>
      <c r="DJO103" s="204"/>
      <c r="DJP103" s="204"/>
      <c r="DJQ103" s="204"/>
      <c r="DJR103" s="204"/>
      <c r="DJS103" s="204"/>
      <c r="DJT103" s="204"/>
      <c r="DJU103" s="204"/>
      <c r="DJV103" s="204"/>
      <c r="DJW103" s="204"/>
      <c r="DJX103" s="204"/>
      <c r="DJY103" s="204"/>
      <c r="DJZ103" s="204"/>
      <c r="DKA103" s="204"/>
      <c r="DKB103" s="204"/>
      <c r="DKC103" s="204"/>
      <c r="DKD103" s="204"/>
      <c r="DKE103" s="204"/>
      <c r="DKF103" s="204"/>
      <c r="DKG103" s="204"/>
      <c r="DKH103" s="204"/>
      <c r="DKI103" s="204"/>
      <c r="DKJ103" s="204"/>
      <c r="DKK103" s="204"/>
      <c r="DKL103" s="204"/>
      <c r="DKM103" s="204"/>
      <c r="DKN103" s="204"/>
      <c r="DKO103" s="204"/>
      <c r="DKP103" s="204"/>
      <c r="DKQ103" s="204"/>
      <c r="DKR103" s="204"/>
      <c r="DKS103" s="204"/>
      <c r="DKT103" s="204"/>
      <c r="DKU103" s="204"/>
      <c r="DKV103" s="204"/>
      <c r="DKW103" s="204"/>
      <c r="DKX103" s="204"/>
      <c r="DKY103" s="204"/>
      <c r="DKZ103" s="204"/>
      <c r="DLA103" s="204"/>
      <c r="DLB103" s="204"/>
      <c r="DLC103" s="204"/>
      <c r="DLD103" s="204"/>
      <c r="DLE103" s="204"/>
      <c r="DLF103" s="204"/>
      <c r="DLG103" s="204"/>
      <c r="DLH103" s="204"/>
      <c r="DLI103" s="204"/>
      <c r="DLJ103" s="204"/>
      <c r="DLK103" s="204"/>
      <c r="DLL103" s="204"/>
      <c r="DLM103" s="204"/>
      <c r="DLN103" s="204"/>
      <c r="DLO103" s="204"/>
      <c r="DLP103" s="204"/>
      <c r="DLQ103" s="204"/>
      <c r="DLR103" s="204"/>
      <c r="DLS103" s="204"/>
      <c r="DLT103" s="204"/>
      <c r="DLU103" s="204"/>
      <c r="DLV103" s="204"/>
      <c r="DLW103" s="204"/>
      <c r="DLX103" s="204"/>
      <c r="DLY103" s="204"/>
      <c r="DLZ103" s="204"/>
      <c r="DMA103" s="204"/>
      <c r="DMB103" s="204"/>
      <c r="DMC103" s="204"/>
      <c r="DMD103" s="204"/>
      <c r="DME103" s="204"/>
      <c r="DMF103" s="204"/>
      <c r="DMG103" s="204"/>
      <c r="DMH103" s="204"/>
      <c r="DMI103" s="204"/>
      <c r="DMJ103" s="204"/>
      <c r="DMK103" s="204"/>
      <c r="DML103" s="204"/>
      <c r="DMM103" s="204"/>
      <c r="DMN103" s="204"/>
      <c r="DMO103" s="204"/>
      <c r="DMP103" s="204"/>
      <c r="DMQ103" s="204"/>
      <c r="DMR103" s="204"/>
      <c r="DMS103" s="204"/>
      <c r="DMT103" s="204"/>
      <c r="DMU103" s="204"/>
      <c r="DMV103" s="204"/>
      <c r="DMW103" s="204"/>
      <c r="DMX103" s="204"/>
      <c r="DMY103" s="204"/>
      <c r="DMZ103" s="204"/>
      <c r="DNA103" s="204"/>
      <c r="DNB103" s="204"/>
      <c r="DNC103" s="204"/>
      <c r="DND103" s="204"/>
      <c r="DNE103" s="204"/>
      <c r="DNF103" s="204"/>
      <c r="DNG103" s="204"/>
      <c r="DNH103" s="204"/>
      <c r="DNI103" s="204"/>
      <c r="DNJ103" s="204"/>
      <c r="DNK103" s="204"/>
      <c r="DNL103" s="204"/>
      <c r="DNM103" s="204"/>
      <c r="DNN103" s="204"/>
      <c r="DNO103" s="204"/>
      <c r="DNP103" s="204"/>
      <c r="DNQ103" s="204"/>
      <c r="DNR103" s="204"/>
      <c r="DNS103" s="204"/>
      <c r="DNT103" s="204"/>
      <c r="DNU103" s="204"/>
      <c r="DNV103" s="204"/>
      <c r="DNW103" s="204"/>
      <c r="DNX103" s="204"/>
      <c r="DNY103" s="204"/>
      <c r="DNZ103" s="204"/>
      <c r="DOA103" s="204"/>
      <c r="DOB103" s="204"/>
      <c r="DOC103" s="204"/>
      <c r="DOD103" s="204"/>
      <c r="DOE103" s="204"/>
      <c r="DOF103" s="204"/>
      <c r="DOG103" s="204"/>
      <c r="DOH103" s="204"/>
      <c r="DOI103" s="204"/>
      <c r="DOJ103" s="204"/>
      <c r="DOK103" s="204"/>
      <c r="DOL103" s="204"/>
      <c r="DOM103" s="204"/>
      <c r="DON103" s="204"/>
      <c r="DOO103" s="204"/>
      <c r="DOP103" s="204"/>
      <c r="DOQ103" s="204"/>
      <c r="DOR103" s="204"/>
      <c r="DOS103" s="204"/>
      <c r="DOT103" s="204"/>
      <c r="DOU103" s="204"/>
      <c r="DOV103" s="204"/>
      <c r="DOW103" s="204"/>
      <c r="DOX103" s="204"/>
      <c r="DOY103" s="204"/>
      <c r="DOZ103" s="204"/>
      <c r="DPA103" s="204"/>
      <c r="DPB103" s="204"/>
      <c r="DPC103" s="204"/>
      <c r="DPD103" s="204"/>
      <c r="DPE103" s="204"/>
      <c r="DPF103" s="204"/>
      <c r="DPG103" s="204"/>
      <c r="DPH103" s="204"/>
      <c r="DPI103" s="204"/>
      <c r="DPJ103" s="204"/>
      <c r="DPK103" s="204"/>
      <c r="DPL103" s="204"/>
      <c r="DPM103" s="204"/>
      <c r="DPN103" s="204"/>
      <c r="DPO103" s="204"/>
      <c r="DPP103" s="204"/>
      <c r="DPQ103" s="204"/>
      <c r="DPR103" s="204"/>
      <c r="DPS103" s="204"/>
      <c r="DPT103" s="204"/>
      <c r="DPU103" s="204"/>
      <c r="DPV103" s="204"/>
      <c r="DPW103" s="204"/>
      <c r="DPX103" s="204"/>
      <c r="DPY103" s="204"/>
      <c r="DPZ103" s="204"/>
      <c r="DQA103" s="204"/>
      <c r="DQB103" s="204"/>
      <c r="DQC103" s="204"/>
      <c r="DQD103" s="204"/>
      <c r="DQE103" s="204"/>
      <c r="DQF103" s="204"/>
      <c r="DQG103" s="204"/>
      <c r="DQH103" s="204"/>
      <c r="DQI103" s="204"/>
      <c r="DQJ103" s="204"/>
      <c r="DQK103" s="204"/>
      <c r="DQL103" s="204"/>
      <c r="DQM103" s="204"/>
      <c r="DQN103" s="204"/>
      <c r="DQO103" s="204"/>
      <c r="DQP103" s="204"/>
      <c r="DQQ103" s="204"/>
      <c r="DQR103" s="204"/>
      <c r="DQS103" s="204"/>
      <c r="DQT103" s="204"/>
      <c r="DQU103" s="204"/>
      <c r="DQV103" s="204"/>
      <c r="DQW103" s="204"/>
      <c r="DQX103" s="204"/>
      <c r="DQY103" s="204"/>
      <c r="DQZ103" s="204"/>
      <c r="DRA103" s="204"/>
      <c r="DRB103" s="204"/>
      <c r="DRC103" s="204"/>
      <c r="DRD103" s="204"/>
      <c r="DRE103" s="204"/>
      <c r="DRF103" s="204"/>
      <c r="DRG103" s="204"/>
      <c r="DRH103" s="204"/>
      <c r="DRI103" s="204"/>
      <c r="DRJ103" s="204"/>
      <c r="DRK103" s="204"/>
      <c r="DRL103" s="204"/>
      <c r="DRM103" s="204"/>
      <c r="DRN103" s="204"/>
      <c r="DRO103" s="204"/>
      <c r="DRP103" s="204"/>
      <c r="DRQ103" s="204"/>
      <c r="DRR103" s="204"/>
      <c r="DRS103" s="204"/>
      <c r="DRT103" s="204"/>
      <c r="DRU103" s="204"/>
      <c r="DRV103" s="204"/>
      <c r="DRW103" s="204"/>
      <c r="DRX103" s="204"/>
      <c r="DRY103" s="204"/>
      <c r="DRZ103" s="204"/>
      <c r="DSA103" s="204"/>
      <c r="DSB103" s="204"/>
      <c r="DSC103" s="204"/>
      <c r="DSD103" s="204"/>
      <c r="DSE103" s="204"/>
      <c r="DSF103" s="204"/>
      <c r="DSG103" s="204"/>
      <c r="DSH103" s="204"/>
      <c r="DSI103" s="204"/>
      <c r="DSJ103" s="204"/>
      <c r="DSK103" s="204"/>
      <c r="DSL103" s="204"/>
      <c r="DSM103" s="204"/>
      <c r="DSN103" s="204"/>
      <c r="DSO103" s="204"/>
      <c r="DSP103" s="204"/>
      <c r="DSQ103" s="204"/>
      <c r="DSR103" s="204"/>
      <c r="DSS103" s="204"/>
      <c r="DST103" s="204"/>
      <c r="DSU103" s="204"/>
      <c r="DSV103" s="204"/>
      <c r="DSW103" s="204"/>
      <c r="DSX103" s="204"/>
      <c r="DSY103" s="204"/>
      <c r="DSZ103" s="204"/>
      <c r="DTA103" s="204"/>
      <c r="DTB103" s="204"/>
      <c r="DTC103" s="204"/>
      <c r="DTD103" s="204"/>
      <c r="DTE103" s="204"/>
      <c r="DTF103" s="204"/>
      <c r="DTG103" s="204"/>
      <c r="DTH103" s="204"/>
      <c r="DTI103" s="204"/>
      <c r="DTJ103" s="204"/>
      <c r="DTK103" s="204"/>
      <c r="DTL103" s="204"/>
      <c r="DTM103" s="204"/>
      <c r="DTN103" s="204"/>
      <c r="DTO103" s="204"/>
      <c r="DTP103" s="204"/>
      <c r="DTQ103" s="204"/>
      <c r="DTR103" s="204"/>
      <c r="DTS103" s="204"/>
      <c r="DTT103" s="204"/>
      <c r="DTU103" s="204"/>
      <c r="DTV103" s="204"/>
      <c r="DTW103" s="204"/>
      <c r="DTX103" s="204"/>
      <c r="DTY103" s="204"/>
      <c r="DTZ103" s="204"/>
      <c r="DUA103" s="204"/>
      <c r="DUB103" s="204"/>
      <c r="DUC103" s="204"/>
      <c r="DUD103" s="204"/>
      <c r="DUE103" s="204"/>
      <c r="DUF103" s="204"/>
      <c r="DUG103" s="204"/>
      <c r="DUH103" s="204"/>
      <c r="DUI103" s="204"/>
      <c r="DUJ103" s="204"/>
      <c r="DUK103" s="204"/>
      <c r="DUL103" s="204"/>
      <c r="DUM103" s="204"/>
      <c r="DUN103" s="204"/>
      <c r="DUO103" s="204"/>
      <c r="DUP103" s="204"/>
      <c r="DUQ103" s="204"/>
      <c r="DUR103" s="204"/>
      <c r="DUS103" s="204"/>
      <c r="DUT103" s="204"/>
      <c r="DUU103" s="204"/>
      <c r="DUV103" s="204"/>
      <c r="DUW103" s="204"/>
      <c r="DUX103" s="204"/>
      <c r="DUY103" s="204"/>
      <c r="DUZ103" s="204"/>
      <c r="DVA103" s="204"/>
      <c r="DVB103" s="204"/>
      <c r="DVC103" s="204"/>
      <c r="DVD103" s="204"/>
      <c r="DVE103" s="204"/>
      <c r="DVF103" s="204"/>
      <c r="DVG103" s="204"/>
      <c r="DVH103" s="204"/>
      <c r="DVI103" s="204"/>
      <c r="DVJ103" s="204"/>
      <c r="DVK103" s="204"/>
      <c r="DVL103" s="204"/>
      <c r="DVM103" s="204"/>
      <c r="DVN103" s="204"/>
      <c r="DVO103" s="204"/>
      <c r="DVP103" s="204"/>
      <c r="DVQ103" s="204"/>
      <c r="DVR103" s="204"/>
      <c r="DVS103" s="204"/>
      <c r="DVT103" s="204"/>
      <c r="DVU103" s="204"/>
      <c r="DVV103" s="204"/>
      <c r="DVW103" s="204"/>
      <c r="DVX103" s="204"/>
      <c r="DVY103" s="204"/>
      <c r="DVZ103" s="204"/>
      <c r="DWA103" s="204"/>
      <c r="DWB103" s="204"/>
      <c r="DWC103" s="204"/>
      <c r="DWD103" s="204"/>
      <c r="DWE103" s="204"/>
      <c r="DWF103" s="204"/>
      <c r="DWG103" s="204"/>
      <c r="DWH103" s="204"/>
      <c r="DWI103" s="204"/>
      <c r="DWJ103" s="204"/>
      <c r="DWK103" s="204"/>
      <c r="DWL103" s="204"/>
      <c r="DWM103" s="204"/>
      <c r="DWN103" s="204"/>
      <c r="DWO103" s="204"/>
      <c r="DWP103" s="204"/>
      <c r="DWQ103" s="204"/>
      <c r="DWR103" s="204"/>
      <c r="DWS103" s="204"/>
      <c r="DWT103" s="204"/>
      <c r="DWU103" s="204"/>
      <c r="DWV103" s="204"/>
      <c r="DWW103" s="204"/>
      <c r="DWX103" s="204"/>
      <c r="DWY103" s="204"/>
      <c r="DWZ103" s="204"/>
      <c r="DXA103" s="204"/>
      <c r="DXB103" s="204"/>
      <c r="DXC103" s="204"/>
      <c r="DXD103" s="204"/>
      <c r="DXE103" s="204"/>
      <c r="DXF103" s="204"/>
      <c r="DXG103" s="204"/>
      <c r="DXH103" s="204"/>
      <c r="DXI103" s="204"/>
      <c r="DXJ103" s="204"/>
      <c r="DXK103" s="204"/>
      <c r="DXL103" s="204"/>
      <c r="DXM103" s="204"/>
      <c r="DXN103" s="204"/>
      <c r="DXO103" s="204"/>
      <c r="DXP103" s="204"/>
      <c r="DXQ103" s="204"/>
      <c r="DXR103" s="204"/>
      <c r="DXS103" s="204"/>
      <c r="DXT103" s="204"/>
      <c r="DXU103" s="204"/>
      <c r="DXV103" s="204"/>
      <c r="DXW103" s="204"/>
      <c r="DXX103" s="204"/>
      <c r="DXY103" s="204"/>
      <c r="DXZ103" s="204"/>
      <c r="DYA103" s="204"/>
      <c r="DYB103" s="204"/>
      <c r="DYC103" s="204"/>
      <c r="DYD103" s="204"/>
      <c r="DYE103" s="204"/>
      <c r="DYF103" s="204"/>
      <c r="DYG103" s="204"/>
      <c r="DYH103" s="204"/>
      <c r="DYI103" s="204"/>
      <c r="DYJ103" s="204"/>
      <c r="DYK103" s="204"/>
      <c r="DYL103" s="204"/>
      <c r="DYM103" s="204"/>
      <c r="DYN103" s="204"/>
      <c r="DYO103" s="204"/>
      <c r="DYP103" s="204"/>
      <c r="DYQ103" s="204"/>
      <c r="DYR103" s="204"/>
      <c r="DYS103" s="204"/>
      <c r="DYT103" s="204"/>
      <c r="DYU103" s="204"/>
      <c r="DYV103" s="204"/>
      <c r="DYW103" s="204"/>
      <c r="DYX103" s="204"/>
      <c r="DYY103" s="204"/>
      <c r="DYZ103" s="204"/>
      <c r="DZA103" s="204"/>
      <c r="DZB103" s="204"/>
      <c r="DZC103" s="204"/>
      <c r="DZD103" s="204"/>
      <c r="DZE103" s="204"/>
      <c r="DZF103" s="204"/>
      <c r="DZG103" s="204"/>
      <c r="DZH103" s="204"/>
      <c r="DZI103" s="204"/>
      <c r="DZJ103" s="204"/>
      <c r="DZK103" s="204"/>
      <c r="DZL103" s="204"/>
      <c r="DZM103" s="204"/>
      <c r="DZN103" s="204"/>
      <c r="DZO103" s="204"/>
      <c r="DZP103" s="204"/>
      <c r="DZQ103" s="204"/>
      <c r="DZR103" s="204"/>
      <c r="DZS103" s="204"/>
      <c r="DZT103" s="204"/>
      <c r="DZU103" s="204"/>
      <c r="DZV103" s="204"/>
      <c r="DZW103" s="204"/>
      <c r="DZX103" s="204"/>
      <c r="DZY103" s="204"/>
      <c r="DZZ103" s="204"/>
      <c r="EAA103" s="204"/>
      <c r="EAB103" s="204"/>
      <c r="EAC103" s="204"/>
      <c r="EAD103" s="204"/>
      <c r="EAE103" s="204"/>
      <c r="EAF103" s="204"/>
      <c r="EAG103" s="204"/>
      <c r="EAH103" s="204"/>
      <c r="EAI103" s="204"/>
      <c r="EAJ103" s="204"/>
      <c r="EAK103" s="204"/>
      <c r="EAL103" s="204"/>
      <c r="EAM103" s="204"/>
      <c r="EAN103" s="204"/>
      <c r="EAO103" s="204"/>
      <c r="EAP103" s="204"/>
      <c r="EAQ103" s="204"/>
      <c r="EAR103" s="204"/>
      <c r="EAS103" s="204"/>
      <c r="EAT103" s="204"/>
      <c r="EAU103" s="204"/>
      <c r="EAV103" s="204"/>
      <c r="EAW103" s="204"/>
      <c r="EAX103" s="204"/>
      <c r="EAY103" s="204"/>
      <c r="EAZ103" s="204"/>
      <c r="EBA103" s="204"/>
      <c r="EBB103" s="204"/>
      <c r="EBC103" s="204"/>
      <c r="EBD103" s="204"/>
      <c r="EBE103" s="204"/>
      <c r="EBF103" s="204"/>
      <c r="EBG103" s="204"/>
      <c r="EBH103" s="204"/>
      <c r="EBI103" s="204"/>
      <c r="EBJ103" s="204"/>
      <c r="EBK103" s="204"/>
      <c r="EBL103" s="204"/>
      <c r="EBM103" s="204"/>
      <c r="EBN103" s="204"/>
      <c r="EBO103" s="204"/>
      <c r="EBP103" s="204"/>
      <c r="EBQ103" s="204"/>
      <c r="EBR103" s="204"/>
      <c r="EBS103" s="204"/>
      <c r="EBT103" s="204"/>
      <c r="EBU103" s="204"/>
      <c r="EBV103" s="204"/>
      <c r="EBW103" s="204"/>
      <c r="EBX103" s="204"/>
      <c r="EBY103" s="204"/>
      <c r="EBZ103" s="204"/>
      <c r="ECA103" s="204"/>
      <c r="ECB103" s="204"/>
      <c r="ECC103" s="204"/>
      <c r="ECD103" s="204"/>
      <c r="ECE103" s="204"/>
      <c r="ECF103" s="204"/>
      <c r="ECG103" s="204"/>
      <c r="ECH103" s="204"/>
      <c r="ECI103" s="204"/>
      <c r="ECJ103" s="204"/>
      <c r="ECK103" s="204"/>
      <c r="ECL103" s="204"/>
      <c r="ECM103" s="204"/>
      <c r="ECN103" s="204"/>
      <c r="ECO103" s="204"/>
      <c r="ECP103" s="204"/>
      <c r="ECQ103" s="204"/>
      <c r="ECR103" s="204"/>
      <c r="ECS103" s="204"/>
      <c r="ECT103" s="204"/>
      <c r="ECU103" s="204"/>
      <c r="ECV103" s="204"/>
      <c r="ECW103" s="204"/>
      <c r="ECX103" s="204"/>
      <c r="ECY103" s="204"/>
      <c r="ECZ103" s="204"/>
      <c r="EDA103" s="204"/>
      <c r="EDB103" s="204"/>
      <c r="EDC103" s="204"/>
      <c r="EDD103" s="204"/>
      <c r="EDE103" s="204"/>
      <c r="EDF103" s="204"/>
      <c r="EDG103" s="204"/>
      <c r="EDH103" s="204"/>
      <c r="EDI103" s="204"/>
      <c r="EDJ103" s="204"/>
      <c r="EDK103" s="204"/>
      <c r="EDL103" s="204"/>
      <c r="EDM103" s="204"/>
      <c r="EDN103" s="204"/>
      <c r="EDO103" s="204"/>
      <c r="EDP103" s="204"/>
      <c r="EDQ103" s="204"/>
      <c r="EDR103" s="204"/>
      <c r="EDS103" s="204"/>
      <c r="EDT103" s="204"/>
      <c r="EDU103" s="204"/>
      <c r="EDV103" s="204"/>
      <c r="EDW103" s="204"/>
      <c r="EDX103" s="204"/>
      <c r="EDY103" s="204"/>
      <c r="EDZ103" s="204"/>
      <c r="EEA103" s="204"/>
      <c r="EEB103" s="204"/>
      <c r="EEC103" s="204"/>
      <c r="EED103" s="204"/>
      <c r="EEE103" s="204"/>
      <c r="EEF103" s="204"/>
      <c r="EEG103" s="204"/>
      <c r="EEH103" s="204"/>
      <c r="EEI103" s="204"/>
      <c r="EEJ103" s="204"/>
      <c r="EEK103" s="204"/>
      <c r="EEL103" s="204"/>
      <c r="EEM103" s="204"/>
      <c r="EEN103" s="204"/>
      <c r="EEO103" s="204"/>
      <c r="EEP103" s="204"/>
      <c r="EEQ103" s="204"/>
      <c r="EER103" s="204"/>
      <c r="EES103" s="204"/>
      <c r="EET103" s="204"/>
      <c r="EEU103" s="204"/>
      <c r="EEV103" s="204"/>
      <c r="EEW103" s="204"/>
      <c r="EEX103" s="204"/>
      <c r="EEY103" s="204"/>
      <c r="EEZ103" s="204"/>
      <c r="EFA103" s="204"/>
      <c r="EFB103" s="204"/>
      <c r="EFC103" s="204"/>
      <c r="EFD103" s="204"/>
      <c r="EFE103" s="204"/>
      <c r="EFF103" s="204"/>
      <c r="EFG103" s="204"/>
      <c r="EFH103" s="204"/>
      <c r="EFI103" s="204"/>
      <c r="EFJ103" s="204"/>
      <c r="EFK103" s="204"/>
      <c r="EFL103" s="204"/>
      <c r="EFM103" s="204"/>
      <c r="EFN103" s="204"/>
      <c r="EFO103" s="204"/>
      <c r="EFP103" s="204"/>
      <c r="EFQ103" s="204"/>
      <c r="EFR103" s="204"/>
      <c r="EFS103" s="204"/>
      <c r="EFT103" s="204"/>
      <c r="EFU103" s="204"/>
      <c r="EFV103" s="204"/>
      <c r="EFW103" s="204"/>
      <c r="EFX103" s="204"/>
      <c r="EFY103" s="204"/>
      <c r="EFZ103" s="204"/>
      <c r="EGA103" s="204"/>
      <c r="EGB103" s="204"/>
      <c r="EGC103" s="204"/>
      <c r="EGD103" s="204"/>
      <c r="EGE103" s="204"/>
      <c r="EGF103" s="204"/>
      <c r="EGG103" s="204"/>
      <c r="EGH103" s="204"/>
      <c r="EGI103" s="204"/>
      <c r="EGJ103" s="204"/>
      <c r="EGK103" s="204"/>
      <c r="EGL103" s="204"/>
      <c r="EGM103" s="204"/>
      <c r="EGN103" s="204"/>
      <c r="EGO103" s="204"/>
      <c r="EGP103" s="204"/>
      <c r="EGQ103" s="204"/>
      <c r="EGR103" s="204"/>
      <c r="EGS103" s="204"/>
      <c r="EGT103" s="204"/>
      <c r="EGU103" s="204"/>
      <c r="EGV103" s="204"/>
      <c r="EGW103" s="204"/>
      <c r="EGX103" s="204"/>
      <c r="EGY103" s="204"/>
      <c r="EGZ103" s="204"/>
      <c r="EHA103" s="204"/>
      <c r="EHB103" s="204"/>
      <c r="EHC103" s="204"/>
      <c r="EHD103" s="204"/>
      <c r="EHE103" s="204"/>
      <c r="EHF103" s="204"/>
      <c r="EHG103" s="204"/>
      <c r="EHH103" s="204"/>
      <c r="EHI103" s="204"/>
      <c r="EHJ103" s="204"/>
      <c r="EHK103" s="204"/>
      <c r="EHL103" s="204"/>
      <c r="EHM103" s="204"/>
      <c r="EHN103" s="204"/>
      <c r="EHO103" s="204"/>
      <c r="EHP103" s="204"/>
      <c r="EHQ103" s="204"/>
      <c r="EHR103" s="204"/>
      <c r="EHS103" s="204"/>
      <c r="EHT103" s="204"/>
      <c r="EHU103" s="204"/>
      <c r="EHV103" s="204"/>
      <c r="EHW103" s="204"/>
      <c r="EHX103" s="204"/>
      <c r="EHY103" s="204"/>
      <c r="EHZ103" s="204"/>
      <c r="EIA103" s="204"/>
      <c r="EIB103" s="204"/>
      <c r="EIC103" s="204"/>
      <c r="EID103" s="204"/>
      <c r="EIE103" s="204"/>
      <c r="EIF103" s="204"/>
      <c r="EIG103" s="204"/>
      <c r="EIH103" s="204"/>
      <c r="EII103" s="204"/>
      <c r="EIJ103" s="204"/>
      <c r="EIK103" s="204"/>
      <c r="EIL103" s="204"/>
      <c r="EIM103" s="204"/>
      <c r="EIN103" s="204"/>
      <c r="EIO103" s="204"/>
      <c r="EIP103" s="204"/>
      <c r="EIQ103" s="204"/>
      <c r="EIR103" s="204"/>
      <c r="EIS103" s="204"/>
      <c r="EIT103" s="204"/>
      <c r="EIU103" s="204"/>
      <c r="EIV103" s="204"/>
      <c r="EIW103" s="204"/>
      <c r="EIX103" s="204"/>
      <c r="EIY103" s="204"/>
      <c r="EIZ103" s="204"/>
      <c r="EJA103" s="204"/>
      <c r="EJB103" s="204"/>
      <c r="EJC103" s="204"/>
      <c r="EJD103" s="204"/>
      <c r="EJE103" s="204"/>
      <c r="EJF103" s="204"/>
      <c r="EJG103" s="204"/>
      <c r="EJH103" s="204"/>
      <c r="EJI103" s="204"/>
      <c r="EJJ103" s="204"/>
      <c r="EJK103" s="204"/>
      <c r="EJL103" s="204"/>
      <c r="EJM103" s="204"/>
      <c r="EJN103" s="204"/>
      <c r="EJO103" s="204"/>
      <c r="EJP103" s="204"/>
      <c r="EJQ103" s="204"/>
      <c r="EJR103" s="204"/>
      <c r="EJS103" s="204"/>
      <c r="EJT103" s="204"/>
      <c r="EJU103" s="204"/>
      <c r="EJV103" s="204"/>
      <c r="EJW103" s="204"/>
      <c r="EJX103" s="204"/>
      <c r="EJY103" s="204"/>
      <c r="EJZ103" s="204"/>
      <c r="EKA103" s="204"/>
      <c r="EKB103" s="204"/>
      <c r="EKC103" s="204"/>
      <c r="EKD103" s="204"/>
      <c r="EKE103" s="204"/>
      <c r="EKF103" s="204"/>
      <c r="EKG103" s="204"/>
      <c r="EKH103" s="204"/>
      <c r="EKI103" s="204"/>
      <c r="EKJ103" s="204"/>
      <c r="EKK103" s="204"/>
      <c r="EKL103" s="204"/>
      <c r="EKM103" s="204"/>
      <c r="EKN103" s="204"/>
      <c r="EKO103" s="204"/>
      <c r="EKP103" s="204"/>
      <c r="EKQ103" s="204"/>
      <c r="EKR103" s="204"/>
      <c r="EKS103" s="204"/>
      <c r="EKT103" s="204"/>
      <c r="EKU103" s="204"/>
      <c r="EKV103" s="204"/>
      <c r="EKW103" s="204"/>
      <c r="EKX103" s="204"/>
      <c r="EKY103" s="204"/>
      <c r="EKZ103" s="204"/>
      <c r="ELA103" s="204"/>
      <c r="ELB103" s="204"/>
      <c r="ELC103" s="204"/>
      <c r="ELD103" s="204"/>
      <c r="ELE103" s="204"/>
      <c r="ELF103" s="204"/>
      <c r="ELG103" s="204"/>
      <c r="ELH103" s="204"/>
      <c r="ELI103" s="204"/>
      <c r="ELJ103" s="204"/>
      <c r="ELK103" s="204"/>
      <c r="ELL103" s="204"/>
      <c r="ELM103" s="204"/>
      <c r="ELN103" s="204"/>
      <c r="ELO103" s="204"/>
      <c r="ELP103" s="204"/>
      <c r="ELQ103" s="204"/>
      <c r="ELR103" s="204"/>
      <c r="ELS103" s="204"/>
      <c r="ELT103" s="204"/>
      <c r="ELU103" s="204"/>
      <c r="ELV103" s="204"/>
      <c r="ELW103" s="204"/>
      <c r="ELX103" s="204"/>
      <c r="ELY103" s="204"/>
      <c r="ELZ103" s="204"/>
      <c r="EMA103" s="204"/>
      <c r="EMB103" s="204"/>
      <c r="EMC103" s="204"/>
      <c r="EMD103" s="204"/>
      <c r="EME103" s="204"/>
      <c r="EMF103" s="204"/>
      <c r="EMG103" s="204"/>
      <c r="EMH103" s="204"/>
      <c r="EMI103" s="204"/>
      <c r="EMJ103" s="204"/>
      <c r="EMK103" s="204"/>
      <c r="EML103" s="204"/>
      <c r="EMM103" s="204"/>
      <c r="EMN103" s="204"/>
      <c r="EMO103" s="204"/>
      <c r="EMP103" s="204"/>
      <c r="EMQ103" s="204"/>
      <c r="EMR103" s="204"/>
      <c r="EMS103" s="204"/>
      <c r="EMT103" s="204"/>
      <c r="EMU103" s="204"/>
      <c r="EMV103" s="204"/>
      <c r="EMW103" s="204"/>
      <c r="EMX103" s="204"/>
      <c r="EMY103" s="204"/>
      <c r="EMZ103" s="204"/>
      <c r="ENA103" s="204"/>
      <c r="ENB103" s="204"/>
      <c r="ENC103" s="204"/>
      <c r="END103" s="204"/>
      <c r="ENE103" s="204"/>
      <c r="ENF103" s="204"/>
      <c r="ENG103" s="204"/>
      <c r="ENH103" s="204"/>
      <c r="ENI103" s="204"/>
      <c r="ENJ103" s="204"/>
      <c r="ENK103" s="204"/>
      <c r="ENL103" s="204"/>
      <c r="ENM103" s="204"/>
      <c r="ENN103" s="204"/>
      <c r="ENO103" s="204"/>
      <c r="ENP103" s="204"/>
      <c r="ENQ103" s="204"/>
      <c r="ENR103" s="204"/>
      <c r="ENS103" s="204"/>
      <c r="ENT103" s="204"/>
      <c r="ENU103" s="204"/>
      <c r="ENV103" s="204"/>
      <c r="ENW103" s="204"/>
      <c r="ENX103" s="204"/>
      <c r="ENY103" s="204"/>
      <c r="ENZ103" s="204"/>
      <c r="EOA103" s="204"/>
      <c r="EOB103" s="204"/>
      <c r="EOC103" s="204"/>
      <c r="EOD103" s="204"/>
      <c r="EOE103" s="204"/>
      <c r="EOF103" s="204"/>
      <c r="EOG103" s="204"/>
      <c r="EOH103" s="204"/>
      <c r="EOI103" s="204"/>
      <c r="EOJ103" s="204"/>
      <c r="EOK103" s="204"/>
      <c r="EOL103" s="204"/>
      <c r="EOM103" s="204"/>
      <c r="EON103" s="204"/>
      <c r="EOO103" s="204"/>
      <c r="EOP103" s="204"/>
      <c r="EOQ103" s="204"/>
      <c r="EOR103" s="204"/>
      <c r="EOS103" s="204"/>
      <c r="EOT103" s="204"/>
      <c r="EOU103" s="204"/>
      <c r="EOV103" s="204"/>
      <c r="EOW103" s="204"/>
      <c r="EOX103" s="204"/>
      <c r="EOY103" s="204"/>
      <c r="EOZ103" s="204"/>
      <c r="EPA103" s="204"/>
      <c r="EPB103" s="204"/>
      <c r="EPC103" s="204"/>
      <c r="EPD103" s="204"/>
      <c r="EPE103" s="204"/>
      <c r="EPF103" s="204"/>
      <c r="EPG103" s="204"/>
      <c r="EPH103" s="204"/>
      <c r="EPI103" s="204"/>
      <c r="EPJ103" s="204"/>
      <c r="EPK103" s="204"/>
      <c r="EPL103" s="204"/>
      <c r="EPM103" s="204"/>
      <c r="EPN103" s="204"/>
      <c r="EPO103" s="204"/>
      <c r="EPP103" s="204"/>
      <c r="EPQ103" s="204"/>
      <c r="EPR103" s="204"/>
      <c r="EPS103" s="204"/>
      <c r="EPT103" s="204"/>
      <c r="EPU103" s="204"/>
      <c r="EPV103" s="204"/>
      <c r="EPW103" s="204"/>
      <c r="EPX103" s="204"/>
      <c r="EPY103" s="204"/>
      <c r="EPZ103" s="204"/>
      <c r="EQA103" s="204"/>
      <c r="EQB103" s="204"/>
      <c r="EQC103" s="204"/>
      <c r="EQD103" s="204"/>
      <c r="EQE103" s="204"/>
      <c r="EQF103" s="204"/>
      <c r="EQG103" s="204"/>
      <c r="EQH103" s="204"/>
      <c r="EQI103" s="204"/>
      <c r="EQJ103" s="204"/>
      <c r="EQK103" s="204"/>
      <c r="EQL103" s="204"/>
      <c r="EQM103" s="204"/>
      <c r="EQN103" s="204"/>
      <c r="EQO103" s="204"/>
      <c r="EQP103" s="204"/>
      <c r="EQQ103" s="204"/>
      <c r="EQR103" s="204"/>
      <c r="EQS103" s="204"/>
      <c r="EQT103" s="204"/>
      <c r="EQU103" s="204"/>
      <c r="EQV103" s="204"/>
      <c r="EQW103" s="204"/>
      <c r="EQX103" s="204"/>
      <c r="EQY103" s="204"/>
      <c r="EQZ103" s="204"/>
      <c r="ERA103" s="204"/>
      <c r="ERB103" s="204"/>
      <c r="ERC103" s="204"/>
      <c r="ERD103" s="204"/>
      <c r="ERE103" s="204"/>
      <c r="ERF103" s="204"/>
      <c r="ERG103" s="204"/>
      <c r="ERH103" s="204"/>
      <c r="ERI103" s="204"/>
      <c r="ERJ103" s="204"/>
      <c r="ERK103" s="204"/>
      <c r="ERL103" s="204"/>
      <c r="ERM103" s="204"/>
      <c r="ERN103" s="204"/>
      <c r="ERO103" s="204"/>
      <c r="ERP103" s="204"/>
      <c r="ERQ103" s="204"/>
      <c r="ERR103" s="204"/>
      <c r="ERS103" s="204"/>
      <c r="ERT103" s="204"/>
      <c r="ERU103" s="204"/>
      <c r="ERV103" s="204"/>
      <c r="ERW103" s="204"/>
      <c r="ERX103" s="204"/>
      <c r="ERY103" s="204"/>
      <c r="ERZ103" s="204"/>
      <c r="ESA103" s="204"/>
      <c r="ESB103" s="204"/>
      <c r="ESC103" s="204"/>
      <c r="ESD103" s="204"/>
      <c r="ESE103" s="204"/>
      <c r="ESF103" s="204"/>
      <c r="ESG103" s="204"/>
      <c r="ESH103" s="204"/>
      <c r="ESI103" s="204"/>
      <c r="ESJ103" s="204"/>
      <c r="ESK103" s="204"/>
      <c r="ESL103" s="204"/>
      <c r="ESM103" s="204"/>
      <c r="ESN103" s="204"/>
      <c r="ESO103" s="204"/>
      <c r="ESP103" s="204"/>
      <c r="ESQ103" s="204"/>
      <c r="ESR103" s="204"/>
      <c r="ESS103" s="204"/>
      <c r="EST103" s="204"/>
      <c r="ESU103" s="204"/>
      <c r="ESV103" s="204"/>
      <c r="ESW103" s="204"/>
      <c r="ESX103" s="204"/>
      <c r="ESY103" s="204"/>
      <c r="ESZ103" s="204"/>
      <c r="ETA103" s="204"/>
      <c r="ETB103" s="204"/>
      <c r="ETC103" s="204"/>
      <c r="ETD103" s="204"/>
      <c r="ETE103" s="204"/>
      <c r="ETF103" s="204"/>
      <c r="ETG103" s="204"/>
      <c r="ETH103" s="204"/>
      <c r="ETI103" s="204"/>
      <c r="ETJ103" s="204"/>
      <c r="ETK103" s="204"/>
      <c r="ETL103" s="204"/>
      <c r="ETM103" s="204"/>
      <c r="ETN103" s="204"/>
      <c r="ETO103" s="204"/>
      <c r="ETP103" s="204"/>
      <c r="ETQ103" s="204"/>
      <c r="ETR103" s="204"/>
      <c r="ETS103" s="204"/>
      <c r="ETT103" s="204"/>
      <c r="ETU103" s="204"/>
      <c r="ETV103" s="204"/>
      <c r="ETW103" s="204"/>
      <c r="ETX103" s="204"/>
      <c r="ETY103" s="204"/>
      <c r="ETZ103" s="204"/>
      <c r="EUA103" s="204"/>
      <c r="EUB103" s="204"/>
      <c r="EUC103" s="204"/>
      <c r="EUD103" s="204"/>
      <c r="EUE103" s="204"/>
      <c r="EUF103" s="204"/>
      <c r="EUG103" s="204"/>
      <c r="EUH103" s="204"/>
      <c r="EUI103" s="204"/>
      <c r="EUJ103" s="204"/>
      <c r="EUK103" s="204"/>
      <c r="EUL103" s="204"/>
      <c r="EUM103" s="204"/>
      <c r="EUN103" s="204"/>
      <c r="EUO103" s="204"/>
      <c r="EUP103" s="204"/>
      <c r="EUQ103" s="204"/>
      <c r="EUR103" s="204"/>
      <c r="EUS103" s="204"/>
      <c r="EUT103" s="204"/>
      <c r="EUU103" s="204"/>
      <c r="EUV103" s="204"/>
      <c r="EUW103" s="204"/>
      <c r="EUX103" s="204"/>
      <c r="EUY103" s="204"/>
      <c r="EUZ103" s="204"/>
      <c r="EVA103" s="204"/>
      <c r="EVB103" s="204"/>
      <c r="EVC103" s="204"/>
      <c r="EVD103" s="204"/>
      <c r="EVE103" s="204"/>
      <c r="EVF103" s="204"/>
      <c r="EVG103" s="204"/>
      <c r="EVH103" s="204"/>
      <c r="EVI103" s="204"/>
      <c r="EVJ103" s="204"/>
      <c r="EVK103" s="204"/>
      <c r="EVL103" s="204"/>
      <c r="EVM103" s="204"/>
      <c r="EVN103" s="204"/>
      <c r="EVO103" s="204"/>
      <c r="EVP103" s="204"/>
      <c r="EVQ103" s="204"/>
      <c r="EVR103" s="204"/>
      <c r="EVS103" s="204"/>
      <c r="EVT103" s="204"/>
      <c r="EVU103" s="204"/>
      <c r="EVV103" s="204"/>
      <c r="EVW103" s="204"/>
      <c r="EVX103" s="204"/>
      <c r="EVY103" s="204"/>
      <c r="EVZ103" s="204"/>
      <c r="EWA103" s="204"/>
      <c r="EWB103" s="204"/>
      <c r="EWC103" s="204"/>
      <c r="EWD103" s="204"/>
      <c r="EWE103" s="204"/>
      <c r="EWF103" s="204"/>
      <c r="EWG103" s="204"/>
      <c r="EWH103" s="204"/>
      <c r="EWI103" s="204"/>
      <c r="EWJ103" s="204"/>
      <c r="EWK103" s="204"/>
      <c r="EWL103" s="204"/>
      <c r="EWM103" s="204"/>
      <c r="EWN103" s="204"/>
      <c r="EWO103" s="204"/>
      <c r="EWP103" s="204"/>
      <c r="EWQ103" s="204"/>
      <c r="EWR103" s="204"/>
      <c r="EWS103" s="204"/>
      <c r="EWT103" s="204"/>
      <c r="EWU103" s="204"/>
      <c r="EWV103" s="204"/>
      <c r="EWW103" s="204"/>
      <c r="EWX103" s="204"/>
      <c r="EWY103" s="204"/>
      <c r="EWZ103" s="204"/>
      <c r="EXA103" s="204"/>
      <c r="EXB103" s="204"/>
      <c r="EXC103" s="204"/>
      <c r="EXD103" s="204"/>
      <c r="EXE103" s="204"/>
      <c r="EXF103" s="204"/>
      <c r="EXG103" s="204"/>
      <c r="EXH103" s="204"/>
      <c r="EXI103" s="204"/>
      <c r="EXJ103" s="204"/>
      <c r="EXK103" s="204"/>
      <c r="EXL103" s="204"/>
      <c r="EXM103" s="204"/>
      <c r="EXN103" s="204"/>
      <c r="EXO103" s="204"/>
      <c r="EXP103" s="204"/>
      <c r="EXQ103" s="204"/>
      <c r="EXR103" s="204"/>
      <c r="EXS103" s="204"/>
      <c r="EXT103" s="204"/>
      <c r="EXU103" s="204"/>
      <c r="EXV103" s="204"/>
      <c r="EXW103" s="204"/>
      <c r="EXX103" s="204"/>
      <c r="EXY103" s="204"/>
      <c r="EXZ103" s="204"/>
      <c r="EYA103" s="204"/>
      <c r="EYB103" s="204"/>
      <c r="EYC103" s="204"/>
      <c r="EYD103" s="204"/>
      <c r="EYE103" s="204"/>
      <c r="EYF103" s="204"/>
      <c r="EYG103" s="204"/>
      <c r="EYH103" s="204"/>
      <c r="EYI103" s="204"/>
      <c r="EYJ103" s="204"/>
      <c r="EYK103" s="204"/>
      <c r="EYL103" s="204"/>
      <c r="EYM103" s="204"/>
      <c r="EYN103" s="204"/>
      <c r="EYO103" s="204"/>
      <c r="EYP103" s="204"/>
      <c r="EYQ103" s="204"/>
      <c r="EYR103" s="204"/>
      <c r="EYS103" s="204"/>
      <c r="EYT103" s="204"/>
      <c r="EYU103" s="204"/>
      <c r="EYV103" s="204"/>
      <c r="EYW103" s="204"/>
      <c r="EYX103" s="204"/>
      <c r="EYY103" s="204"/>
      <c r="EYZ103" s="204"/>
      <c r="EZA103" s="204"/>
      <c r="EZB103" s="204"/>
      <c r="EZC103" s="204"/>
      <c r="EZD103" s="204"/>
      <c r="EZE103" s="204"/>
      <c r="EZF103" s="204"/>
      <c r="EZG103" s="204"/>
      <c r="EZH103" s="204"/>
      <c r="EZI103" s="204"/>
      <c r="EZJ103" s="204"/>
      <c r="EZK103" s="204"/>
      <c r="EZL103" s="204"/>
      <c r="EZM103" s="204"/>
      <c r="EZN103" s="204"/>
      <c r="EZO103" s="204"/>
      <c r="EZP103" s="204"/>
      <c r="EZQ103" s="204"/>
      <c r="EZR103" s="204"/>
      <c r="EZS103" s="204"/>
      <c r="EZT103" s="204"/>
      <c r="EZU103" s="204"/>
      <c r="EZV103" s="204"/>
      <c r="EZW103" s="204"/>
      <c r="EZX103" s="204"/>
      <c r="EZY103" s="204"/>
      <c r="EZZ103" s="204"/>
      <c r="FAA103" s="204"/>
      <c r="FAB103" s="204"/>
      <c r="FAC103" s="204"/>
      <c r="FAD103" s="204"/>
      <c r="FAE103" s="204"/>
      <c r="FAF103" s="204"/>
      <c r="FAG103" s="204"/>
      <c r="FAH103" s="204"/>
      <c r="FAI103" s="204"/>
      <c r="FAJ103" s="204"/>
      <c r="FAK103" s="204"/>
      <c r="FAL103" s="204"/>
      <c r="FAM103" s="204"/>
      <c r="FAN103" s="204"/>
      <c r="FAO103" s="204"/>
      <c r="FAP103" s="204"/>
      <c r="FAQ103" s="204"/>
      <c r="FAR103" s="204"/>
      <c r="FAS103" s="204"/>
      <c r="FAT103" s="204"/>
      <c r="FAU103" s="204"/>
      <c r="FAV103" s="204"/>
      <c r="FAW103" s="204"/>
      <c r="FAX103" s="204"/>
      <c r="FAY103" s="204"/>
      <c r="FAZ103" s="204"/>
      <c r="FBA103" s="204"/>
      <c r="FBB103" s="204"/>
      <c r="FBC103" s="204"/>
      <c r="FBD103" s="204"/>
      <c r="FBE103" s="204"/>
      <c r="FBF103" s="204"/>
      <c r="FBG103" s="204"/>
      <c r="FBH103" s="204"/>
      <c r="FBI103" s="204"/>
      <c r="FBJ103" s="204"/>
      <c r="FBK103" s="204"/>
      <c r="FBL103" s="204"/>
      <c r="FBM103" s="204"/>
      <c r="FBN103" s="204"/>
      <c r="FBO103" s="204"/>
      <c r="FBP103" s="204"/>
      <c r="FBQ103" s="204"/>
      <c r="FBR103" s="204"/>
      <c r="FBS103" s="204"/>
      <c r="FBT103" s="204"/>
      <c r="FBU103" s="204"/>
      <c r="FBV103" s="204"/>
      <c r="FBW103" s="204"/>
      <c r="FBX103" s="204"/>
      <c r="FBY103" s="204"/>
      <c r="FBZ103" s="204"/>
      <c r="FCA103" s="204"/>
      <c r="FCB103" s="204"/>
      <c r="FCC103" s="204"/>
      <c r="FCD103" s="204"/>
      <c r="FCE103" s="204"/>
      <c r="FCF103" s="204"/>
      <c r="FCG103" s="204"/>
      <c r="FCH103" s="204"/>
      <c r="FCI103" s="204"/>
      <c r="FCJ103" s="204"/>
      <c r="FCK103" s="204"/>
      <c r="FCL103" s="204"/>
      <c r="FCM103" s="204"/>
      <c r="FCN103" s="204"/>
      <c r="FCO103" s="204"/>
      <c r="FCP103" s="204"/>
      <c r="FCQ103" s="204"/>
      <c r="FCR103" s="204"/>
      <c r="FCS103" s="204"/>
      <c r="FCT103" s="204"/>
      <c r="FCU103" s="204"/>
      <c r="FCV103" s="204"/>
      <c r="FCW103" s="204"/>
      <c r="FCX103" s="204"/>
      <c r="FCY103" s="204"/>
      <c r="FCZ103" s="204"/>
      <c r="FDA103" s="204"/>
      <c r="FDB103" s="204"/>
      <c r="FDC103" s="204"/>
      <c r="FDD103" s="204"/>
      <c r="FDE103" s="204"/>
      <c r="FDF103" s="204"/>
      <c r="FDG103" s="204"/>
      <c r="FDH103" s="204"/>
      <c r="FDI103" s="204"/>
      <c r="FDJ103" s="204"/>
      <c r="FDK103" s="204"/>
      <c r="FDL103" s="204"/>
      <c r="FDM103" s="204"/>
      <c r="FDN103" s="204"/>
      <c r="FDO103" s="204"/>
      <c r="FDP103" s="204"/>
      <c r="FDQ103" s="204"/>
      <c r="FDR103" s="204"/>
      <c r="FDS103" s="204"/>
      <c r="FDT103" s="204"/>
      <c r="FDU103" s="204"/>
      <c r="FDV103" s="204"/>
      <c r="FDW103" s="204"/>
      <c r="FDX103" s="204"/>
      <c r="FDY103" s="204"/>
      <c r="FDZ103" s="204"/>
      <c r="FEA103" s="204"/>
      <c r="FEB103" s="204"/>
      <c r="FEC103" s="204"/>
      <c r="FED103" s="204"/>
      <c r="FEE103" s="204"/>
      <c r="FEF103" s="204"/>
      <c r="FEG103" s="204"/>
      <c r="FEH103" s="204"/>
      <c r="FEI103" s="204"/>
      <c r="FEJ103" s="204"/>
      <c r="FEK103" s="204"/>
      <c r="FEL103" s="204"/>
      <c r="FEM103" s="204"/>
      <c r="FEN103" s="204"/>
      <c r="FEO103" s="204"/>
      <c r="FEP103" s="204"/>
      <c r="FEQ103" s="204"/>
      <c r="FER103" s="204"/>
      <c r="FES103" s="204"/>
      <c r="FET103" s="204"/>
      <c r="FEU103" s="204"/>
      <c r="FEV103" s="204"/>
      <c r="FEW103" s="204"/>
      <c r="FEX103" s="204"/>
      <c r="FEY103" s="204"/>
      <c r="FEZ103" s="204"/>
      <c r="FFA103" s="204"/>
      <c r="FFB103" s="204"/>
      <c r="FFC103" s="204"/>
      <c r="FFD103" s="204"/>
      <c r="FFE103" s="204"/>
      <c r="FFF103" s="204"/>
      <c r="FFG103" s="204"/>
      <c r="FFH103" s="204"/>
      <c r="FFI103" s="204"/>
      <c r="FFJ103" s="204"/>
      <c r="FFK103" s="204"/>
      <c r="FFL103" s="204"/>
      <c r="FFM103" s="204"/>
      <c r="FFN103" s="204"/>
      <c r="FFO103" s="204"/>
      <c r="FFP103" s="204"/>
      <c r="FFQ103" s="204"/>
      <c r="FFR103" s="204"/>
      <c r="FFS103" s="204"/>
      <c r="FFT103" s="204"/>
      <c r="FFU103" s="204"/>
      <c r="FFV103" s="204"/>
      <c r="FFW103" s="204"/>
      <c r="FFX103" s="204"/>
      <c r="FFY103" s="204"/>
      <c r="FFZ103" s="204"/>
      <c r="FGA103" s="204"/>
      <c r="FGB103" s="204"/>
      <c r="FGC103" s="204"/>
      <c r="FGD103" s="204"/>
      <c r="FGE103" s="204"/>
      <c r="FGF103" s="204"/>
      <c r="FGG103" s="204"/>
      <c r="FGH103" s="204"/>
      <c r="FGI103" s="204"/>
      <c r="FGJ103" s="204"/>
      <c r="FGK103" s="204"/>
      <c r="FGL103" s="204"/>
      <c r="FGM103" s="204"/>
      <c r="FGN103" s="204"/>
      <c r="FGO103" s="204"/>
      <c r="FGP103" s="204"/>
      <c r="FGQ103" s="204"/>
      <c r="FGR103" s="204"/>
      <c r="FGS103" s="204"/>
      <c r="FGT103" s="204"/>
      <c r="FGU103" s="204"/>
      <c r="FGV103" s="204"/>
      <c r="FGW103" s="204"/>
      <c r="FGX103" s="204"/>
      <c r="FGY103" s="204"/>
      <c r="FGZ103" s="204"/>
      <c r="FHA103" s="204"/>
      <c r="FHB103" s="204"/>
      <c r="FHC103" s="204"/>
      <c r="FHD103" s="204"/>
      <c r="FHE103" s="204"/>
      <c r="FHF103" s="204"/>
      <c r="FHG103" s="204"/>
      <c r="FHH103" s="204"/>
      <c r="FHI103" s="204"/>
      <c r="FHJ103" s="204"/>
      <c r="FHK103" s="204"/>
      <c r="FHL103" s="204"/>
      <c r="FHM103" s="204"/>
      <c r="FHN103" s="204"/>
      <c r="FHO103" s="204"/>
      <c r="FHP103" s="204"/>
      <c r="FHQ103" s="204"/>
      <c r="FHR103" s="204"/>
      <c r="FHS103" s="204"/>
      <c r="FHT103" s="204"/>
      <c r="FHU103" s="204"/>
      <c r="FHV103" s="204"/>
      <c r="FHW103" s="204"/>
      <c r="FHX103" s="204"/>
      <c r="FHY103" s="204"/>
      <c r="FHZ103" s="204"/>
      <c r="FIA103" s="204"/>
      <c r="FIB103" s="204"/>
      <c r="FIC103" s="204"/>
      <c r="FID103" s="204"/>
      <c r="FIE103" s="204"/>
      <c r="FIF103" s="204"/>
      <c r="FIG103" s="204"/>
      <c r="FIH103" s="204"/>
      <c r="FII103" s="204"/>
      <c r="FIJ103" s="204"/>
      <c r="FIK103" s="204"/>
      <c r="FIL103" s="204"/>
      <c r="FIM103" s="204"/>
      <c r="FIN103" s="204"/>
      <c r="FIO103" s="204"/>
      <c r="FIP103" s="204"/>
      <c r="FIQ103" s="204"/>
      <c r="FIR103" s="204"/>
      <c r="FIS103" s="204"/>
      <c r="FIT103" s="204"/>
      <c r="FIU103" s="204"/>
      <c r="FIV103" s="204"/>
      <c r="FIW103" s="204"/>
      <c r="FIX103" s="204"/>
      <c r="FIY103" s="204"/>
      <c r="FIZ103" s="204"/>
      <c r="FJA103" s="204"/>
      <c r="FJB103" s="204"/>
      <c r="FJC103" s="204"/>
      <c r="FJD103" s="204"/>
      <c r="FJE103" s="204"/>
      <c r="FJF103" s="204"/>
      <c r="FJG103" s="204"/>
      <c r="FJH103" s="204"/>
      <c r="FJI103" s="204"/>
      <c r="FJJ103" s="204"/>
      <c r="FJK103" s="204"/>
      <c r="FJL103" s="204"/>
      <c r="FJM103" s="204"/>
      <c r="FJN103" s="204"/>
      <c r="FJO103" s="204"/>
      <c r="FJP103" s="204"/>
      <c r="FJQ103" s="204"/>
      <c r="FJR103" s="204"/>
      <c r="FJS103" s="204"/>
      <c r="FJT103" s="204"/>
      <c r="FJU103" s="204"/>
      <c r="FJV103" s="204"/>
      <c r="FJW103" s="204"/>
      <c r="FJX103" s="204"/>
      <c r="FJY103" s="204"/>
      <c r="FJZ103" s="204"/>
      <c r="FKA103" s="204"/>
      <c r="FKB103" s="204"/>
      <c r="FKC103" s="204"/>
      <c r="FKD103" s="204"/>
      <c r="FKE103" s="204"/>
      <c r="FKF103" s="204"/>
      <c r="FKG103" s="204"/>
      <c r="FKH103" s="204"/>
      <c r="FKI103" s="204"/>
      <c r="FKJ103" s="204"/>
      <c r="FKK103" s="204"/>
      <c r="FKL103" s="204"/>
      <c r="FKM103" s="204"/>
      <c r="FKN103" s="204"/>
      <c r="FKO103" s="204"/>
      <c r="FKP103" s="204"/>
      <c r="FKQ103" s="204"/>
      <c r="FKR103" s="204"/>
      <c r="FKS103" s="204"/>
      <c r="FKT103" s="204"/>
      <c r="FKU103" s="204"/>
      <c r="FKV103" s="204"/>
      <c r="FKW103" s="204"/>
      <c r="FKX103" s="204"/>
      <c r="FKY103" s="204"/>
      <c r="FKZ103" s="204"/>
      <c r="FLA103" s="204"/>
      <c r="FLB103" s="204"/>
      <c r="FLC103" s="204"/>
      <c r="FLD103" s="204"/>
      <c r="FLE103" s="204"/>
      <c r="FLF103" s="204"/>
      <c r="FLG103" s="204"/>
      <c r="FLH103" s="204"/>
      <c r="FLI103" s="204"/>
      <c r="FLJ103" s="204"/>
      <c r="FLK103" s="204"/>
      <c r="FLL103" s="204"/>
      <c r="FLM103" s="204"/>
      <c r="FLN103" s="204"/>
      <c r="FLO103" s="204"/>
      <c r="FLP103" s="204"/>
      <c r="FLQ103" s="204"/>
      <c r="FLR103" s="204"/>
      <c r="FLS103" s="204"/>
      <c r="FLT103" s="204"/>
      <c r="FLU103" s="204"/>
      <c r="FLV103" s="204"/>
      <c r="FLW103" s="204"/>
      <c r="FLX103" s="204"/>
      <c r="FLY103" s="204"/>
      <c r="FLZ103" s="204"/>
      <c r="FMA103" s="204"/>
      <c r="FMB103" s="204"/>
      <c r="FMC103" s="204"/>
      <c r="FMD103" s="204"/>
      <c r="FME103" s="204"/>
      <c r="FMF103" s="204"/>
      <c r="FMG103" s="204"/>
      <c r="FMH103" s="204"/>
      <c r="FMI103" s="204"/>
      <c r="FMJ103" s="204"/>
      <c r="FMK103" s="204"/>
      <c r="FML103" s="204"/>
      <c r="FMM103" s="204"/>
      <c r="FMN103" s="204"/>
      <c r="FMO103" s="204"/>
      <c r="FMP103" s="204"/>
      <c r="FMQ103" s="204"/>
      <c r="FMR103" s="204"/>
      <c r="FMS103" s="204"/>
      <c r="FMT103" s="204"/>
      <c r="FMU103" s="204"/>
      <c r="FMV103" s="204"/>
      <c r="FMW103" s="204"/>
      <c r="FMX103" s="204"/>
      <c r="FMY103" s="204"/>
      <c r="FMZ103" s="204"/>
      <c r="FNA103" s="204"/>
      <c r="FNB103" s="204"/>
      <c r="FNC103" s="204"/>
      <c r="FND103" s="204"/>
      <c r="FNE103" s="204"/>
      <c r="FNF103" s="204"/>
      <c r="FNG103" s="204"/>
      <c r="FNH103" s="204"/>
      <c r="FNI103" s="204"/>
      <c r="FNJ103" s="204"/>
      <c r="FNK103" s="204"/>
      <c r="FNL103" s="204"/>
      <c r="FNM103" s="204"/>
      <c r="FNN103" s="204"/>
      <c r="FNO103" s="204"/>
      <c r="FNP103" s="204"/>
      <c r="FNQ103" s="204"/>
      <c r="FNR103" s="204"/>
      <c r="FNS103" s="204"/>
      <c r="FNT103" s="204"/>
      <c r="FNU103" s="204"/>
      <c r="FNV103" s="204"/>
      <c r="FNW103" s="204"/>
      <c r="FNX103" s="204"/>
      <c r="FNY103" s="204"/>
      <c r="FNZ103" s="204"/>
      <c r="FOA103" s="204"/>
      <c r="FOB103" s="204"/>
      <c r="FOC103" s="204"/>
      <c r="FOD103" s="204"/>
      <c r="FOE103" s="204"/>
      <c r="FOF103" s="204"/>
      <c r="FOG103" s="204"/>
      <c r="FOH103" s="204"/>
      <c r="FOI103" s="204"/>
      <c r="FOJ103" s="204"/>
      <c r="FOK103" s="204"/>
      <c r="FOL103" s="204"/>
      <c r="FOM103" s="204"/>
      <c r="FON103" s="204"/>
      <c r="FOO103" s="204"/>
      <c r="FOP103" s="204"/>
      <c r="FOQ103" s="204"/>
      <c r="FOR103" s="204"/>
      <c r="FOS103" s="204"/>
      <c r="FOT103" s="204"/>
      <c r="FOU103" s="204"/>
      <c r="FOV103" s="204"/>
      <c r="FOW103" s="204"/>
      <c r="FOX103" s="204"/>
      <c r="FOY103" s="204"/>
      <c r="FOZ103" s="204"/>
      <c r="FPA103" s="204"/>
      <c r="FPB103" s="204"/>
      <c r="FPC103" s="204"/>
      <c r="FPD103" s="204"/>
      <c r="FPE103" s="204"/>
      <c r="FPF103" s="204"/>
      <c r="FPG103" s="204"/>
      <c r="FPH103" s="204"/>
      <c r="FPI103" s="204"/>
      <c r="FPJ103" s="204"/>
      <c r="FPK103" s="204"/>
      <c r="FPL103" s="204"/>
      <c r="FPM103" s="204"/>
      <c r="FPN103" s="204"/>
      <c r="FPO103" s="204"/>
      <c r="FPP103" s="204"/>
      <c r="FPQ103" s="204"/>
      <c r="FPR103" s="204"/>
      <c r="FPS103" s="204"/>
      <c r="FPT103" s="204"/>
      <c r="FPU103" s="204"/>
      <c r="FPV103" s="204"/>
      <c r="FPW103" s="204"/>
      <c r="FPX103" s="204"/>
      <c r="FPY103" s="204"/>
      <c r="FPZ103" s="204"/>
      <c r="FQA103" s="204"/>
      <c r="FQB103" s="204"/>
      <c r="FQC103" s="204"/>
      <c r="FQD103" s="204"/>
      <c r="FQE103" s="204"/>
      <c r="FQF103" s="204"/>
      <c r="FQG103" s="204"/>
      <c r="FQH103" s="204"/>
      <c r="FQI103" s="204"/>
      <c r="FQJ103" s="204"/>
      <c r="FQK103" s="204"/>
      <c r="FQL103" s="204"/>
      <c r="FQM103" s="204"/>
      <c r="FQN103" s="204"/>
      <c r="FQO103" s="204"/>
      <c r="FQP103" s="204"/>
      <c r="FQQ103" s="204"/>
      <c r="FQR103" s="204"/>
      <c r="FQS103" s="204"/>
      <c r="FQT103" s="204"/>
      <c r="FQU103" s="204"/>
      <c r="FQV103" s="204"/>
      <c r="FQW103" s="204"/>
      <c r="FQX103" s="204"/>
      <c r="FQY103" s="204"/>
      <c r="FQZ103" s="204"/>
      <c r="FRA103" s="204"/>
      <c r="FRB103" s="204"/>
      <c r="FRC103" s="204"/>
      <c r="FRD103" s="204"/>
      <c r="FRE103" s="204"/>
      <c r="FRF103" s="204"/>
      <c r="FRG103" s="204"/>
      <c r="FRH103" s="204"/>
      <c r="FRI103" s="204"/>
      <c r="FRJ103" s="204"/>
      <c r="FRK103" s="204"/>
      <c r="FRL103" s="204"/>
      <c r="FRM103" s="204"/>
      <c r="FRN103" s="204"/>
      <c r="FRO103" s="204"/>
      <c r="FRP103" s="204"/>
      <c r="FRQ103" s="204"/>
      <c r="FRR103" s="204"/>
      <c r="FRS103" s="204"/>
      <c r="FRT103" s="204"/>
      <c r="FRU103" s="204"/>
      <c r="FRV103" s="204"/>
      <c r="FRW103" s="204"/>
      <c r="FRX103" s="204"/>
      <c r="FRY103" s="204"/>
      <c r="FRZ103" s="204"/>
      <c r="FSA103" s="204"/>
      <c r="FSB103" s="204"/>
      <c r="FSC103" s="204"/>
      <c r="FSD103" s="204"/>
      <c r="FSE103" s="204"/>
      <c r="FSF103" s="204"/>
      <c r="FSG103" s="204"/>
      <c r="FSH103" s="204"/>
      <c r="FSI103" s="204"/>
      <c r="FSJ103" s="204"/>
      <c r="FSK103" s="204"/>
      <c r="FSL103" s="204"/>
      <c r="FSM103" s="204"/>
      <c r="FSN103" s="204"/>
      <c r="FSO103" s="204"/>
      <c r="FSP103" s="204"/>
      <c r="FSQ103" s="204"/>
      <c r="FSR103" s="204"/>
      <c r="FSS103" s="204"/>
      <c r="FST103" s="204"/>
      <c r="FSU103" s="204"/>
      <c r="FSV103" s="204"/>
      <c r="FSW103" s="204"/>
      <c r="FSX103" s="204"/>
      <c r="FSY103" s="204"/>
      <c r="FSZ103" s="204"/>
      <c r="FTA103" s="204"/>
      <c r="FTB103" s="204"/>
      <c r="FTC103" s="204"/>
      <c r="FTD103" s="204"/>
      <c r="FTE103" s="204"/>
      <c r="FTF103" s="204"/>
      <c r="FTG103" s="204"/>
      <c r="FTH103" s="204"/>
      <c r="FTI103" s="204"/>
      <c r="FTJ103" s="204"/>
      <c r="FTK103" s="204"/>
      <c r="FTL103" s="204"/>
      <c r="FTM103" s="204"/>
      <c r="FTN103" s="204"/>
      <c r="FTO103" s="204"/>
      <c r="FTP103" s="204"/>
      <c r="FTQ103" s="204"/>
      <c r="FTR103" s="204"/>
      <c r="FTS103" s="204"/>
      <c r="FTT103" s="204"/>
      <c r="FTU103" s="204"/>
      <c r="FTV103" s="204"/>
      <c r="FTW103" s="204"/>
      <c r="FTX103" s="204"/>
      <c r="FTY103" s="204"/>
      <c r="FTZ103" s="204"/>
      <c r="FUA103" s="204"/>
      <c r="FUB103" s="204"/>
      <c r="FUC103" s="204"/>
      <c r="FUD103" s="204"/>
      <c r="FUE103" s="204"/>
      <c r="FUF103" s="204"/>
      <c r="FUG103" s="204"/>
      <c r="FUH103" s="204"/>
      <c r="FUI103" s="204"/>
      <c r="FUJ103" s="204"/>
      <c r="FUK103" s="204"/>
      <c r="FUL103" s="204"/>
      <c r="FUM103" s="204"/>
      <c r="FUN103" s="204"/>
      <c r="FUO103" s="204"/>
      <c r="FUP103" s="204"/>
      <c r="FUQ103" s="204"/>
      <c r="FUR103" s="204"/>
      <c r="FUS103" s="204"/>
      <c r="FUT103" s="204"/>
      <c r="FUU103" s="204"/>
      <c r="FUV103" s="204"/>
      <c r="FUW103" s="204"/>
      <c r="FUX103" s="204"/>
      <c r="FUY103" s="204"/>
      <c r="FUZ103" s="204"/>
      <c r="FVA103" s="204"/>
      <c r="FVB103" s="204"/>
      <c r="FVC103" s="204"/>
      <c r="FVD103" s="204"/>
      <c r="FVE103" s="204"/>
      <c r="FVF103" s="204"/>
      <c r="FVG103" s="204"/>
      <c r="FVH103" s="204"/>
      <c r="FVI103" s="204"/>
      <c r="FVJ103" s="204"/>
      <c r="FVK103" s="204"/>
      <c r="FVL103" s="204"/>
      <c r="FVM103" s="204"/>
      <c r="FVN103" s="204"/>
      <c r="FVO103" s="204"/>
      <c r="FVP103" s="204"/>
      <c r="FVQ103" s="204"/>
      <c r="FVR103" s="204"/>
      <c r="FVS103" s="204"/>
      <c r="FVT103" s="204"/>
      <c r="FVU103" s="204"/>
      <c r="FVV103" s="204"/>
      <c r="FVW103" s="204"/>
      <c r="FVX103" s="204"/>
      <c r="FVY103" s="204"/>
      <c r="FVZ103" s="204"/>
      <c r="FWA103" s="204"/>
      <c r="FWB103" s="204"/>
      <c r="FWC103" s="204"/>
      <c r="FWD103" s="204"/>
      <c r="FWE103" s="204"/>
      <c r="FWF103" s="204"/>
      <c r="FWG103" s="204"/>
      <c r="FWH103" s="204"/>
      <c r="FWI103" s="204"/>
      <c r="FWJ103" s="204"/>
      <c r="FWK103" s="204"/>
      <c r="FWL103" s="204"/>
      <c r="FWM103" s="204"/>
      <c r="FWN103" s="204"/>
      <c r="FWO103" s="204"/>
      <c r="FWP103" s="204"/>
      <c r="FWQ103" s="204"/>
      <c r="FWR103" s="204"/>
      <c r="FWS103" s="204"/>
      <c r="FWT103" s="204"/>
      <c r="FWU103" s="204"/>
      <c r="FWV103" s="204"/>
      <c r="FWW103" s="204"/>
      <c r="FWX103" s="204"/>
      <c r="FWY103" s="204"/>
      <c r="FWZ103" s="204"/>
      <c r="FXA103" s="204"/>
      <c r="FXB103" s="204"/>
      <c r="FXC103" s="204"/>
      <c r="FXD103" s="204"/>
      <c r="FXE103" s="204"/>
      <c r="FXF103" s="204"/>
      <c r="FXG103" s="204"/>
      <c r="FXH103" s="204"/>
      <c r="FXI103" s="204"/>
      <c r="FXJ103" s="204"/>
      <c r="FXK103" s="204"/>
      <c r="FXL103" s="204"/>
      <c r="FXM103" s="204"/>
      <c r="FXN103" s="204"/>
      <c r="FXO103" s="204"/>
      <c r="FXP103" s="204"/>
      <c r="FXQ103" s="204"/>
      <c r="FXR103" s="204"/>
      <c r="FXS103" s="204"/>
      <c r="FXT103" s="204"/>
      <c r="FXU103" s="204"/>
      <c r="FXV103" s="204"/>
      <c r="FXW103" s="204"/>
      <c r="FXX103" s="204"/>
      <c r="FXY103" s="204"/>
      <c r="FXZ103" s="204"/>
      <c r="FYA103" s="204"/>
      <c r="FYB103" s="204"/>
      <c r="FYC103" s="204"/>
      <c r="FYD103" s="204"/>
      <c r="FYE103" s="204"/>
      <c r="FYF103" s="204"/>
      <c r="FYG103" s="204"/>
      <c r="FYH103" s="204"/>
      <c r="FYI103" s="204"/>
      <c r="FYJ103" s="204"/>
      <c r="FYK103" s="204"/>
      <c r="FYL103" s="204"/>
      <c r="FYM103" s="204"/>
      <c r="FYN103" s="204"/>
      <c r="FYO103" s="204"/>
      <c r="FYP103" s="204"/>
      <c r="FYQ103" s="204"/>
      <c r="FYR103" s="204"/>
      <c r="FYS103" s="204"/>
      <c r="FYT103" s="204"/>
      <c r="FYU103" s="204"/>
      <c r="FYV103" s="204"/>
      <c r="FYW103" s="204"/>
      <c r="FYX103" s="204"/>
      <c r="FYY103" s="204"/>
      <c r="FYZ103" s="204"/>
      <c r="FZA103" s="204"/>
      <c r="FZB103" s="204"/>
      <c r="FZC103" s="204"/>
      <c r="FZD103" s="204"/>
      <c r="FZE103" s="204"/>
      <c r="FZF103" s="204"/>
      <c r="FZG103" s="204"/>
      <c r="FZH103" s="204"/>
      <c r="FZI103" s="204"/>
      <c r="FZJ103" s="204"/>
      <c r="FZK103" s="204"/>
      <c r="FZL103" s="204"/>
      <c r="FZM103" s="204"/>
      <c r="FZN103" s="204"/>
      <c r="FZO103" s="204"/>
      <c r="FZP103" s="204"/>
      <c r="FZQ103" s="204"/>
      <c r="FZR103" s="204"/>
      <c r="FZS103" s="204"/>
      <c r="FZT103" s="204"/>
      <c r="FZU103" s="204"/>
      <c r="FZV103" s="204"/>
      <c r="FZW103" s="204"/>
      <c r="FZX103" s="204"/>
      <c r="FZY103" s="204"/>
      <c r="FZZ103" s="204"/>
      <c r="GAA103" s="204"/>
      <c r="GAB103" s="204"/>
      <c r="GAC103" s="204"/>
      <c r="GAD103" s="204"/>
      <c r="GAE103" s="204"/>
      <c r="GAF103" s="204"/>
      <c r="GAG103" s="204"/>
      <c r="GAH103" s="204"/>
      <c r="GAI103" s="204"/>
      <c r="GAJ103" s="204"/>
      <c r="GAK103" s="204"/>
      <c r="GAL103" s="204"/>
      <c r="GAM103" s="204"/>
      <c r="GAN103" s="204"/>
      <c r="GAO103" s="204"/>
      <c r="GAP103" s="204"/>
      <c r="GAQ103" s="204"/>
      <c r="GAR103" s="204"/>
      <c r="GAS103" s="204"/>
      <c r="GAT103" s="204"/>
      <c r="GAU103" s="204"/>
      <c r="GAV103" s="204"/>
      <c r="GAW103" s="204"/>
      <c r="GAX103" s="204"/>
      <c r="GAY103" s="204"/>
      <c r="GAZ103" s="204"/>
      <c r="GBA103" s="204"/>
      <c r="GBB103" s="204"/>
      <c r="GBC103" s="204"/>
      <c r="GBD103" s="204"/>
      <c r="GBE103" s="204"/>
      <c r="GBF103" s="204"/>
      <c r="GBG103" s="204"/>
      <c r="GBH103" s="204"/>
      <c r="GBI103" s="204"/>
      <c r="GBJ103" s="204"/>
      <c r="GBK103" s="204"/>
      <c r="GBL103" s="204"/>
      <c r="GBM103" s="204"/>
      <c r="GBN103" s="204"/>
      <c r="GBO103" s="204"/>
      <c r="GBP103" s="204"/>
      <c r="GBQ103" s="204"/>
      <c r="GBR103" s="204"/>
      <c r="GBS103" s="204"/>
      <c r="GBT103" s="204"/>
      <c r="GBU103" s="204"/>
      <c r="GBV103" s="204"/>
      <c r="GBW103" s="204"/>
      <c r="GBX103" s="204"/>
      <c r="GBY103" s="204"/>
      <c r="GBZ103" s="204"/>
      <c r="GCA103" s="204"/>
      <c r="GCB103" s="204"/>
      <c r="GCC103" s="204"/>
      <c r="GCD103" s="204"/>
      <c r="GCE103" s="204"/>
      <c r="GCF103" s="204"/>
      <c r="GCG103" s="204"/>
      <c r="GCH103" s="204"/>
      <c r="GCI103" s="204"/>
      <c r="GCJ103" s="204"/>
      <c r="GCK103" s="204"/>
      <c r="GCL103" s="204"/>
      <c r="GCM103" s="204"/>
      <c r="GCN103" s="204"/>
      <c r="GCO103" s="204"/>
      <c r="GCP103" s="204"/>
      <c r="GCQ103" s="204"/>
      <c r="GCR103" s="204"/>
      <c r="GCS103" s="204"/>
      <c r="GCT103" s="204"/>
      <c r="GCU103" s="204"/>
      <c r="GCV103" s="204"/>
      <c r="GCW103" s="204"/>
      <c r="GCX103" s="204"/>
      <c r="GCY103" s="204"/>
      <c r="GCZ103" s="204"/>
      <c r="GDA103" s="204"/>
      <c r="GDB103" s="204"/>
      <c r="GDC103" s="204"/>
      <c r="GDD103" s="204"/>
      <c r="GDE103" s="204"/>
      <c r="GDF103" s="204"/>
      <c r="GDG103" s="204"/>
      <c r="GDH103" s="204"/>
      <c r="GDI103" s="204"/>
      <c r="GDJ103" s="204"/>
      <c r="GDK103" s="204"/>
      <c r="GDL103" s="204"/>
      <c r="GDM103" s="204"/>
      <c r="GDN103" s="204"/>
      <c r="GDO103" s="204"/>
      <c r="GDP103" s="204"/>
      <c r="GDQ103" s="204"/>
      <c r="GDR103" s="204"/>
      <c r="GDS103" s="204"/>
      <c r="GDT103" s="204"/>
      <c r="GDU103" s="204"/>
      <c r="GDV103" s="204"/>
      <c r="GDW103" s="204"/>
      <c r="GDX103" s="204"/>
      <c r="GDY103" s="204"/>
      <c r="GDZ103" s="204"/>
      <c r="GEA103" s="204"/>
      <c r="GEB103" s="204"/>
      <c r="GEC103" s="204"/>
      <c r="GED103" s="204"/>
      <c r="GEE103" s="204"/>
      <c r="GEF103" s="204"/>
      <c r="GEG103" s="204"/>
      <c r="GEH103" s="204"/>
      <c r="GEI103" s="204"/>
      <c r="GEJ103" s="204"/>
      <c r="GEK103" s="204"/>
      <c r="GEL103" s="204"/>
      <c r="GEM103" s="204"/>
      <c r="GEN103" s="204"/>
      <c r="GEO103" s="204"/>
      <c r="GEP103" s="204"/>
      <c r="GEQ103" s="204"/>
      <c r="GER103" s="204"/>
      <c r="GES103" s="204"/>
      <c r="GET103" s="204"/>
      <c r="GEU103" s="204"/>
      <c r="GEV103" s="204"/>
      <c r="GEW103" s="204"/>
      <c r="GEX103" s="204"/>
      <c r="GEY103" s="204"/>
      <c r="GEZ103" s="204"/>
      <c r="GFA103" s="204"/>
      <c r="GFB103" s="204"/>
      <c r="GFC103" s="204"/>
      <c r="GFD103" s="204"/>
      <c r="GFE103" s="204"/>
      <c r="GFF103" s="204"/>
      <c r="GFG103" s="204"/>
      <c r="GFH103" s="204"/>
      <c r="GFI103" s="204"/>
      <c r="GFJ103" s="204"/>
      <c r="GFK103" s="204"/>
      <c r="GFL103" s="204"/>
      <c r="GFM103" s="204"/>
      <c r="GFN103" s="204"/>
      <c r="GFO103" s="204"/>
      <c r="GFP103" s="204"/>
      <c r="GFQ103" s="204"/>
      <c r="GFR103" s="204"/>
      <c r="GFS103" s="204"/>
      <c r="GFT103" s="204"/>
      <c r="GFU103" s="204"/>
      <c r="GFV103" s="204"/>
      <c r="GFW103" s="204"/>
      <c r="GFX103" s="204"/>
      <c r="GFY103" s="204"/>
      <c r="GFZ103" s="204"/>
      <c r="GGA103" s="204"/>
      <c r="GGB103" s="204"/>
      <c r="GGC103" s="204"/>
      <c r="GGD103" s="204"/>
      <c r="GGE103" s="204"/>
      <c r="GGF103" s="204"/>
      <c r="GGG103" s="204"/>
      <c r="GGH103" s="204"/>
      <c r="GGI103" s="204"/>
      <c r="GGJ103" s="204"/>
      <c r="GGK103" s="204"/>
      <c r="GGL103" s="204"/>
      <c r="GGM103" s="204"/>
      <c r="GGN103" s="204"/>
      <c r="GGO103" s="204"/>
      <c r="GGP103" s="204"/>
      <c r="GGQ103" s="204"/>
      <c r="GGR103" s="204"/>
      <c r="GGS103" s="204"/>
      <c r="GGT103" s="204"/>
      <c r="GGU103" s="204"/>
      <c r="GGV103" s="204"/>
      <c r="GGW103" s="204"/>
      <c r="GGX103" s="204"/>
      <c r="GGY103" s="204"/>
      <c r="GGZ103" s="204"/>
      <c r="GHA103" s="204"/>
      <c r="GHB103" s="204"/>
      <c r="GHC103" s="204"/>
      <c r="GHD103" s="204"/>
      <c r="GHE103" s="204"/>
      <c r="GHF103" s="204"/>
      <c r="GHG103" s="204"/>
      <c r="GHH103" s="204"/>
      <c r="GHI103" s="204"/>
      <c r="GHJ103" s="204"/>
      <c r="GHK103" s="204"/>
      <c r="GHL103" s="204"/>
      <c r="GHM103" s="204"/>
      <c r="GHN103" s="204"/>
      <c r="GHO103" s="204"/>
      <c r="GHP103" s="204"/>
      <c r="GHQ103" s="204"/>
      <c r="GHR103" s="204"/>
      <c r="GHS103" s="204"/>
      <c r="GHT103" s="204"/>
      <c r="GHU103" s="204"/>
      <c r="GHV103" s="204"/>
      <c r="GHW103" s="204"/>
      <c r="GHX103" s="204"/>
      <c r="GHY103" s="204"/>
      <c r="GHZ103" s="204"/>
      <c r="GIA103" s="204"/>
      <c r="GIB103" s="204"/>
      <c r="GIC103" s="204"/>
      <c r="GID103" s="204"/>
      <c r="GIE103" s="204"/>
      <c r="GIF103" s="204"/>
      <c r="GIG103" s="204"/>
      <c r="GIH103" s="204"/>
      <c r="GII103" s="204"/>
      <c r="GIJ103" s="204"/>
      <c r="GIK103" s="204"/>
      <c r="GIL103" s="204"/>
      <c r="GIM103" s="204"/>
      <c r="GIN103" s="204"/>
      <c r="GIO103" s="204"/>
      <c r="GIP103" s="204"/>
      <c r="GIQ103" s="204"/>
      <c r="GIR103" s="204"/>
      <c r="GIS103" s="204"/>
      <c r="GIT103" s="204"/>
      <c r="GIU103" s="204"/>
      <c r="GIV103" s="204"/>
      <c r="GIW103" s="204"/>
      <c r="GIX103" s="204"/>
      <c r="GIY103" s="204"/>
      <c r="GIZ103" s="204"/>
      <c r="GJA103" s="204"/>
      <c r="GJB103" s="204"/>
      <c r="GJC103" s="204"/>
      <c r="GJD103" s="204"/>
      <c r="GJE103" s="204"/>
      <c r="GJF103" s="204"/>
      <c r="GJG103" s="204"/>
      <c r="GJH103" s="204"/>
      <c r="GJI103" s="204"/>
      <c r="GJJ103" s="204"/>
      <c r="GJK103" s="204"/>
      <c r="GJL103" s="204"/>
      <c r="GJM103" s="204"/>
      <c r="GJN103" s="204"/>
      <c r="GJO103" s="204"/>
      <c r="GJP103" s="204"/>
      <c r="GJQ103" s="204"/>
      <c r="GJR103" s="204"/>
      <c r="GJS103" s="204"/>
      <c r="GJT103" s="204"/>
      <c r="GJU103" s="204"/>
      <c r="GJV103" s="204"/>
      <c r="GJW103" s="204"/>
      <c r="GJX103" s="204"/>
      <c r="GJY103" s="204"/>
      <c r="GJZ103" s="204"/>
      <c r="GKA103" s="204"/>
      <c r="GKB103" s="204"/>
      <c r="GKC103" s="204"/>
      <c r="GKD103" s="204"/>
      <c r="GKE103" s="204"/>
      <c r="GKF103" s="204"/>
      <c r="GKG103" s="204"/>
      <c r="GKH103" s="204"/>
      <c r="GKI103" s="204"/>
      <c r="GKJ103" s="204"/>
      <c r="GKK103" s="204"/>
      <c r="GKL103" s="204"/>
      <c r="GKM103" s="204"/>
      <c r="GKN103" s="204"/>
      <c r="GKO103" s="204"/>
      <c r="GKP103" s="204"/>
      <c r="GKQ103" s="204"/>
      <c r="GKR103" s="204"/>
      <c r="GKS103" s="204"/>
      <c r="GKT103" s="204"/>
      <c r="GKU103" s="204"/>
      <c r="GKV103" s="204"/>
      <c r="GKW103" s="204"/>
      <c r="GKX103" s="204"/>
      <c r="GKY103" s="204"/>
      <c r="GKZ103" s="204"/>
      <c r="GLA103" s="204"/>
      <c r="GLB103" s="204"/>
      <c r="GLC103" s="204"/>
      <c r="GLD103" s="204"/>
      <c r="GLE103" s="204"/>
      <c r="GLF103" s="204"/>
      <c r="GLG103" s="204"/>
      <c r="GLH103" s="204"/>
      <c r="GLI103" s="204"/>
      <c r="GLJ103" s="204"/>
      <c r="GLK103" s="204"/>
      <c r="GLL103" s="204"/>
      <c r="GLM103" s="204"/>
      <c r="GLN103" s="204"/>
      <c r="GLO103" s="204"/>
      <c r="GLP103" s="204"/>
      <c r="GLQ103" s="204"/>
      <c r="GLR103" s="204"/>
      <c r="GLS103" s="204"/>
      <c r="GLT103" s="204"/>
      <c r="GLU103" s="204"/>
      <c r="GLV103" s="204"/>
      <c r="GLW103" s="204"/>
      <c r="GLX103" s="204"/>
      <c r="GLY103" s="204"/>
      <c r="GLZ103" s="204"/>
      <c r="GMA103" s="204"/>
      <c r="GMB103" s="204"/>
      <c r="GMC103" s="204"/>
      <c r="GMD103" s="204"/>
      <c r="GME103" s="204"/>
      <c r="GMF103" s="204"/>
      <c r="GMG103" s="204"/>
      <c r="GMH103" s="204"/>
      <c r="GMI103" s="204"/>
      <c r="GMJ103" s="204"/>
      <c r="GMK103" s="204"/>
      <c r="GML103" s="204"/>
      <c r="GMM103" s="204"/>
      <c r="GMN103" s="204"/>
      <c r="GMO103" s="204"/>
      <c r="GMP103" s="204"/>
      <c r="GMQ103" s="204"/>
      <c r="GMR103" s="204"/>
      <c r="GMS103" s="204"/>
      <c r="GMT103" s="204"/>
      <c r="GMU103" s="204"/>
      <c r="GMV103" s="204"/>
      <c r="GMW103" s="204"/>
      <c r="GMX103" s="204"/>
      <c r="GMY103" s="204"/>
      <c r="GMZ103" s="204"/>
      <c r="GNA103" s="204"/>
      <c r="GNB103" s="204"/>
      <c r="GNC103" s="204"/>
      <c r="GND103" s="204"/>
      <c r="GNE103" s="204"/>
      <c r="GNF103" s="204"/>
      <c r="GNG103" s="204"/>
      <c r="GNH103" s="204"/>
      <c r="GNI103" s="204"/>
      <c r="GNJ103" s="204"/>
      <c r="GNK103" s="204"/>
      <c r="GNL103" s="204"/>
      <c r="GNM103" s="204"/>
      <c r="GNN103" s="204"/>
      <c r="GNO103" s="204"/>
      <c r="GNP103" s="204"/>
      <c r="GNQ103" s="204"/>
      <c r="GNR103" s="204"/>
      <c r="GNS103" s="204"/>
      <c r="GNT103" s="204"/>
      <c r="GNU103" s="204"/>
      <c r="GNV103" s="204"/>
      <c r="GNW103" s="204"/>
      <c r="GNX103" s="204"/>
      <c r="GNY103" s="204"/>
      <c r="GNZ103" s="204"/>
      <c r="GOA103" s="204"/>
      <c r="GOB103" s="204"/>
      <c r="GOC103" s="204"/>
      <c r="GOD103" s="204"/>
      <c r="GOE103" s="204"/>
      <c r="GOF103" s="204"/>
      <c r="GOG103" s="204"/>
      <c r="GOH103" s="204"/>
      <c r="GOI103" s="204"/>
      <c r="GOJ103" s="204"/>
      <c r="GOK103" s="204"/>
      <c r="GOL103" s="204"/>
      <c r="GOM103" s="204"/>
      <c r="GON103" s="204"/>
      <c r="GOO103" s="204"/>
      <c r="GOP103" s="204"/>
      <c r="GOQ103" s="204"/>
      <c r="GOR103" s="204"/>
      <c r="GOS103" s="204"/>
      <c r="GOT103" s="204"/>
      <c r="GOU103" s="204"/>
      <c r="GOV103" s="204"/>
      <c r="GOW103" s="204"/>
      <c r="GOX103" s="204"/>
      <c r="GOY103" s="204"/>
      <c r="GOZ103" s="204"/>
      <c r="GPA103" s="204"/>
      <c r="GPB103" s="204"/>
      <c r="GPC103" s="204"/>
      <c r="GPD103" s="204"/>
      <c r="GPE103" s="204"/>
      <c r="GPF103" s="204"/>
      <c r="GPG103" s="204"/>
      <c r="GPH103" s="204"/>
      <c r="GPI103" s="204"/>
      <c r="GPJ103" s="204"/>
      <c r="GPK103" s="204"/>
      <c r="GPL103" s="204"/>
      <c r="GPM103" s="204"/>
      <c r="GPN103" s="204"/>
      <c r="GPO103" s="204"/>
      <c r="GPP103" s="204"/>
      <c r="GPQ103" s="204"/>
      <c r="GPR103" s="204"/>
      <c r="GPS103" s="204"/>
      <c r="GPT103" s="204"/>
      <c r="GPU103" s="204"/>
      <c r="GPV103" s="204"/>
      <c r="GPW103" s="204"/>
      <c r="GPX103" s="204"/>
      <c r="GPY103" s="204"/>
      <c r="GPZ103" s="204"/>
      <c r="GQA103" s="204"/>
      <c r="GQB103" s="204"/>
      <c r="GQC103" s="204"/>
      <c r="GQD103" s="204"/>
      <c r="GQE103" s="204"/>
      <c r="GQF103" s="204"/>
      <c r="GQG103" s="204"/>
      <c r="GQH103" s="204"/>
      <c r="GQI103" s="204"/>
      <c r="GQJ103" s="204"/>
      <c r="GQK103" s="204"/>
      <c r="GQL103" s="204"/>
      <c r="GQM103" s="204"/>
      <c r="GQN103" s="204"/>
      <c r="GQO103" s="204"/>
      <c r="GQP103" s="204"/>
      <c r="GQQ103" s="204"/>
      <c r="GQR103" s="204"/>
      <c r="GQS103" s="204"/>
      <c r="GQT103" s="204"/>
      <c r="GQU103" s="204"/>
      <c r="GQV103" s="204"/>
      <c r="GQW103" s="204"/>
      <c r="GQX103" s="204"/>
      <c r="GQY103" s="204"/>
      <c r="GQZ103" s="204"/>
      <c r="GRA103" s="204"/>
      <c r="GRB103" s="204"/>
      <c r="GRC103" s="204"/>
      <c r="GRD103" s="204"/>
      <c r="GRE103" s="204"/>
      <c r="GRF103" s="204"/>
      <c r="GRG103" s="204"/>
      <c r="GRH103" s="204"/>
      <c r="GRI103" s="204"/>
      <c r="GRJ103" s="204"/>
      <c r="GRK103" s="204"/>
      <c r="GRL103" s="204"/>
      <c r="GRM103" s="204"/>
      <c r="GRN103" s="204"/>
      <c r="GRO103" s="204"/>
      <c r="GRP103" s="204"/>
      <c r="GRQ103" s="204"/>
      <c r="GRR103" s="204"/>
      <c r="GRS103" s="204"/>
      <c r="GRT103" s="204"/>
      <c r="GRU103" s="204"/>
      <c r="GRV103" s="204"/>
      <c r="GRW103" s="204"/>
      <c r="GRX103" s="204"/>
      <c r="GRY103" s="204"/>
      <c r="GRZ103" s="204"/>
      <c r="GSA103" s="204"/>
      <c r="GSB103" s="204"/>
      <c r="GSC103" s="204"/>
      <c r="GSD103" s="204"/>
      <c r="GSE103" s="204"/>
      <c r="GSF103" s="204"/>
      <c r="GSG103" s="204"/>
      <c r="GSH103" s="204"/>
      <c r="GSI103" s="204"/>
      <c r="GSJ103" s="204"/>
      <c r="GSK103" s="204"/>
      <c r="GSL103" s="204"/>
      <c r="GSM103" s="204"/>
      <c r="GSN103" s="204"/>
      <c r="GSO103" s="204"/>
      <c r="GSP103" s="204"/>
      <c r="GSQ103" s="204"/>
      <c r="GSR103" s="204"/>
      <c r="GSS103" s="204"/>
      <c r="GST103" s="204"/>
      <c r="GSU103" s="204"/>
      <c r="GSV103" s="204"/>
      <c r="GSW103" s="204"/>
      <c r="GSX103" s="204"/>
      <c r="GSY103" s="204"/>
      <c r="GSZ103" s="204"/>
      <c r="GTA103" s="204"/>
      <c r="GTB103" s="204"/>
      <c r="GTC103" s="204"/>
      <c r="GTD103" s="204"/>
      <c r="GTE103" s="204"/>
      <c r="GTF103" s="204"/>
      <c r="GTG103" s="204"/>
      <c r="GTH103" s="204"/>
      <c r="GTI103" s="204"/>
      <c r="GTJ103" s="204"/>
      <c r="GTK103" s="204"/>
      <c r="GTL103" s="204"/>
      <c r="GTM103" s="204"/>
      <c r="GTN103" s="204"/>
      <c r="GTO103" s="204"/>
      <c r="GTP103" s="204"/>
      <c r="GTQ103" s="204"/>
      <c r="GTR103" s="204"/>
      <c r="GTS103" s="204"/>
      <c r="GTT103" s="204"/>
      <c r="GTU103" s="204"/>
      <c r="GTV103" s="204"/>
      <c r="GTW103" s="204"/>
      <c r="GTX103" s="204"/>
      <c r="GTY103" s="204"/>
      <c r="GTZ103" s="204"/>
      <c r="GUA103" s="204"/>
      <c r="GUB103" s="204"/>
      <c r="GUC103" s="204"/>
      <c r="GUD103" s="204"/>
      <c r="GUE103" s="204"/>
      <c r="GUF103" s="204"/>
      <c r="GUG103" s="204"/>
      <c r="GUH103" s="204"/>
      <c r="GUI103" s="204"/>
      <c r="GUJ103" s="204"/>
      <c r="GUK103" s="204"/>
      <c r="GUL103" s="204"/>
      <c r="GUM103" s="204"/>
      <c r="GUN103" s="204"/>
      <c r="GUO103" s="204"/>
      <c r="GUP103" s="204"/>
      <c r="GUQ103" s="204"/>
      <c r="GUR103" s="204"/>
      <c r="GUS103" s="204"/>
      <c r="GUT103" s="204"/>
      <c r="GUU103" s="204"/>
      <c r="GUV103" s="204"/>
      <c r="GUW103" s="204"/>
      <c r="GUX103" s="204"/>
      <c r="GUY103" s="204"/>
      <c r="GUZ103" s="204"/>
      <c r="GVA103" s="204"/>
      <c r="GVB103" s="204"/>
      <c r="GVC103" s="204"/>
      <c r="GVD103" s="204"/>
      <c r="GVE103" s="204"/>
      <c r="GVF103" s="204"/>
      <c r="GVG103" s="204"/>
      <c r="GVH103" s="204"/>
      <c r="GVI103" s="204"/>
      <c r="GVJ103" s="204"/>
      <c r="GVK103" s="204"/>
      <c r="GVL103" s="204"/>
      <c r="GVM103" s="204"/>
      <c r="GVN103" s="204"/>
      <c r="GVO103" s="204"/>
      <c r="GVP103" s="204"/>
      <c r="GVQ103" s="204"/>
      <c r="GVR103" s="204"/>
      <c r="GVS103" s="204"/>
      <c r="GVT103" s="204"/>
      <c r="GVU103" s="204"/>
      <c r="GVV103" s="204"/>
      <c r="GVW103" s="204"/>
      <c r="GVX103" s="204"/>
      <c r="GVY103" s="204"/>
      <c r="GVZ103" s="204"/>
      <c r="GWA103" s="204"/>
      <c r="GWB103" s="204"/>
      <c r="GWC103" s="204"/>
      <c r="GWD103" s="204"/>
      <c r="GWE103" s="204"/>
      <c r="GWF103" s="204"/>
      <c r="GWG103" s="204"/>
      <c r="GWH103" s="204"/>
      <c r="GWI103" s="204"/>
      <c r="GWJ103" s="204"/>
      <c r="GWK103" s="204"/>
      <c r="GWL103" s="204"/>
      <c r="GWM103" s="204"/>
      <c r="GWN103" s="204"/>
      <c r="GWO103" s="204"/>
      <c r="GWP103" s="204"/>
      <c r="GWQ103" s="204"/>
      <c r="GWR103" s="204"/>
      <c r="GWS103" s="204"/>
      <c r="GWT103" s="204"/>
      <c r="GWU103" s="204"/>
      <c r="GWV103" s="204"/>
      <c r="GWW103" s="204"/>
      <c r="GWX103" s="204"/>
      <c r="GWY103" s="204"/>
      <c r="GWZ103" s="204"/>
      <c r="GXA103" s="204"/>
      <c r="GXB103" s="204"/>
      <c r="GXC103" s="204"/>
      <c r="GXD103" s="204"/>
      <c r="GXE103" s="204"/>
      <c r="GXF103" s="204"/>
      <c r="GXG103" s="204"/>
      <c r="GXH103" s="204"/>
      <c r="GXI103" s="204"/>
      <c r="GXJ103" s="204"/>
      <c r="GXK103" s="204"/>
      <c r="GXL103" s="204"/>
      <c r="GXM103" s="204"/>
      <c r="GXN103" s="204"/>
      <c r="GXO103" s="204"/>
      <c r="GXP103" s="204"/>
      <c r="GXQ103" s="204"/>
      <c r="GXR103" s="204"/>
      <c r="GXS103" s="204"/>
      <c r="GXT103" s="204"/>
      <c r="GXU103" s="204"/>
      <c r="GXV103" s="204"/>
      <c r="GXW103" s="204"/>
      <c r="GXX103" s="204"/>
      <c r="GXY103" s="204"/>
      <c r="GXZ103" s="204"/>
      <c r="GYA103" s="204"/>
      <c r="GYB103" s="204"/>
      <c r="GYC103" s="204"/>
      <c r="GYD103" s="204"/>
      <c r="GYE103" s="204"/>
      <c r="GYF103" s="204"/>
      <c r="GYG103" s="204"/>
      <c r="GYH103" s="204"/>
      <c r="GYI103" s="204"/>
      <c r="GYJ103" s="204"/>
      <c r="GYK103" s="204"/>
      <c r="GYL103" s="204"/>
      <c r="GYM103" s="204"/>
      <c r="GYN103" s="204"/>
      <c r="GYO103" s="204"/>
      <c r="GYP103" s="204"/>
      <c r="GYQ103" s="204"/>
      <c r="GYR103" s="204"/>
      <c r="GYS103" s="204"/>
      <c r="GYT103" s="204"/>
      <c r="GYU103" s="204"/>
      <c r="GYV103" s="204"/>
      <c r="GYW103" s="204"/>
      <c r="GYX103" s="204"/>
      <c r="GYY103" s="204"/>
      <c r="GYZ103" s="204"/>
      <c r="GZA103" s="204"/>
      <c r="GZB103" s="204"/>
      <c r="GZC103" s="204"/>
      <c r="GZD103" s="204"/>
      <c r="GZE103" s="204"/>
      <c r="GZF103" s="204"/>
      <c r="GZG103" s="204"/>
      <c r="GZH103" s="204"/>
      <c r="GZI103" s="204"/>
      <c r="GZJ103" s="204"/>
      <c r="GZK103" s="204"/>
      <c r="GZL103" s="204"/>
      <c r="GZM103" s="204"/>
      <c r="GZN103" s="204"/>
      <c r="GZO103" s="204"/>
      <c r="GZP103" s="204"/>
      <c r="GZQ103" s="204"/>
      <c r="GZR103" s="204"/>
      <c r="GZS103" s="204"/>
      <c r="GZT103" s="204"/>
      <c r="GZU103" s="204"/>
      <c r="GZV103" s="204"/>
      <c r="GZW103" s="204"/>
      <c r="GZX103" s="204"/>
      <c r="GZY103" s="204"/>
      <c r="GZZ103" s="204"/>
      <c r="HAA103" s="204"/>
      <c r="HAB103" s="204"/>
      <c r="HAC103" s="204"/>
      <c r="HAD103" s="204"/>
      <c r="HAE103" s="204"/>
      <c r="HAF103" s="204"/>
      <c r="HAG103" s="204"/>
      <c r="HAH103" s="204"/>
      <c r="HAI103" s="204"/>
      <c r="HAJ103" s="204"/>
      <c r="HAK103" s="204"/>
      <c r="HAL103" s="204"/>
      <c r="HAM103" s="204"/>
      <c r="HAN103" s="204"/>
      <c r="HAO103" s="204"/>
      <c r="HAP103" s="204"/>
      <c r="HAQ103" s="204"/>
      <c r="HAR103" s="204"/>
      <c r="HAS103" s="204"/>
      <c r="HAT103" s="204"/>
      <c r="HAU103" s="204"/>
      <c r="HAV103" s="204"/>
      <c r="HAW103" s="204"/>
      <c r="HAX103" s="204"/>
      <c r="HAY103" s="204"/>
      <c r="HAZ103" s="204"/>
      <c r="HBA103" s="204"/>
      <c r="HBB103" s="204"/>
      <c r="HBC103" s="204"/>
      <c r="HBD103" s="204"/>
      <c r="HBE103" s="204"/>
      <c r="HBF103" s="204"/>
      <c r="HBG103" s="204"/>
      <c r="HBH103" s="204"/>
      <c r="HBI103" s="204"/>
      <c r="HBJ103" s="204"/>
      <c r="HBK103" s="204"/>
      <c r="HBL103" s="204"/>
      <c r="HBM103" s="204"/>
      <c r="HBN103" s="204"/>
      <c r="HBO103" s="204"/>
      <c r="HBP103" s="204"/>
      <c r="HBQ103" s="204"/>
      <c r="HBR103" s="204"/>
      <c r="HBS103" s="204"/>
      <c r="HBT103" s="204"/>
      <c r="HBU103" s="204"/>
      <c r="HBV103" s="204"/>
      <c r="HBW103" s="204"/>
      <c r="HBX103" s="204"/>
      <c r="HBY103" s="204"/>
      <c r="HBZ103" s="204"/>
      <c r="HCA103" s="204"/>
      <c r="HCB103" s="204"/>
      <c r="HCC103" s="204"/>
      <c r="HCD103" s="204"/>
      <c r="HCE103" s="204"/>
      <c r="HCF103" s="204"/>
      <c r="HCG103" s="204"/>
      <c r="HCH103" s="204"/>
      <c r="HCI103" s="204"/>
      <c r="HCJ103" s="204"/>
      <c r="HCK103" s="204"/>
      <c r="HCL103" s="204"/>
      <c r="HCM103" s="204"/>
      <c r="HCN103" s="204"/>
      <c r="HCO103" s="204"/>
      <c r="HCP103" s="204"/>
      <c r="HCQ103" s="204"/>
      <c r="HCR103" s="204"/>
      <c r="HCS103" s="204"/>
      <c r="HCT103" s="204"/>
      <c r="HCU103" s="204"/>
      <c r="HCV103" s="204"/>
      <c r="HCW103" s="204"/>
      <c r="HCX103" s="204"/>
      <c r="HCY103" s="204"/>
      <c r="HCZ103" s="204"/>
      <c r="HDA103" s="204"/>
      <c r="HDB103" s="204"/>
      <c r="HDC103" s="204"/>
      <c r="HDD103" s="204"/>
      <c r="HDE103" s="204"/>
      <c r="HDF103" s="204"/>
      <c r="HDG103" s="204"/>
      <c r="HDH103" s="204"/>
      <c r="HDI103" s="204"/>
      <c r="HDJ103" s="204"/>
      <c r="HDK103" s="204"/>
      <c r="HDL103" s="204"/>
      <c r="HDM103" s="204"/>
      <c r="HDN103" s="204"/>
      <c r="HDO103" s="204"/>
      <c r="HDP103" s="204"/>
      <c r="HDQ103" s="204"/>
      <c r="HDR103" s="204"/>
      <c r="HDS103" s="204"/>
      <c r="HDT103" s="204"/>
      <c r="HDU103" s="204"/>
      <c r="HDV103" s="204"/>
      <c r="HDW103" s="204"/>
      <c r="HDX103" s="204"/>
      <c r="HDY103" s="204"/>
      <c r="HDZ103" s="204"/>
      <c r="HEA103" s="204"/>
      <c r="HEB103" s="204"/>
      <c r="HEC103" s="204"/>
      <c r="HED103" s="204"/>
      <c r="HEE103" s="204"/>
      <c r="HEF103" s="204"/>
      <c r="HEG103" s="204"/>
      <c r="HEH103" s="204"/>
      <c r="HEI103" s="204"/>
      <c r="HEJ103" s="204"/>
      <c r="HEK103" s="204"/>
      <c r="HEL103" s="204"/>
      <c r="HEM103" s="204"/>
      <c r="HEN103" s="204"/>
      <c r="HEO103" s="204"/>
      <c r="HEP103" s="204"/>
      <c r="HEQ103" s="204"/>
      <c r="HER103" s="204"/>
      <c r="HES103" s="204"/>
      <c r="HET103" s="204"/>
      <c r="HEU103" s="204"/>
      <c r="HEV103" s="204"/>
      <c r="HEW103" s="204"/>
      <c r="HEX103" s="204"/>
      <c r="HEY103" s="204"/>
      <c r="HEZ103" s="204"/>
      <c r="HFA103" s="204"/>
      <c r="HFB103" s="204"/>
      <c r="HFC103" s="204"/>
      <c r="HFD103" s="204"/>
      <c r="HFE103" s="204"/>
      <c r="HFF103" s="204"/>
      <c r="HFG103" s="204"/>
      <c r="HFH103" s="204"/>
      <c r="HFI103" s="204"/>
      <c r="HFJ103" s="204"/>
      <c r="HFK103" s="204"/>
      <c r="HFL103" s="204"/>
      <c r="HFM103" s="204"/>
      <c r="HFN103" s="204"/>
      <c r="HFO103" s="204"/>
      <c r="HFP103" s="204"/>
      <c r="HFQ103" s="204"/>
      <c r="HFR103" s="204"/>
      <c r="HFS103" s="204"/>
      <c r="HFT103" s="204"/>
      <c r="HFU103" s="204"/>
      <c r="HFV103" s="204"/>
      <c r="HFW103" s="204"/>
      <c r="HFX103" s="204"/>
      <c r="HFY103" s="204"/>
      <c r="HFZ103" s="204"/>
      <c r="HGA103" s="204"/>
      <c r="HGB103" s="204"/>
      <c r="HGC103" s="204"/>
      <c r="HGD103" s="204"/>
      <c r="HGE103" s="204"/>
      <c r="HGF103" s="204"/>
      <c r="HGG103" s="204"/>
      <c r="HGH103" s="204"/>
      <c r="HGI103" s="204"/>
      <c r="HGJ103" s="204"/>
      <c r="HGK103" s="204"/>
      <c r="HGL103" s="204"/>
      <c r="HGM103" s="204"/>
      <c r="HGN103" s="204"/>
      <c r="HGO103" s="204"/>
      <c r="HGP103" s="204"/>
      <c r="HGQ103" s="204"/>
      <c r="HGR103" s="204"/>
      <c r="HGS103" s="204"/>
      <c r="HGT103" s="204"/>
      <c r="HGU103" s="204"/>
      <c r="HGV103" s="204"/>
      <c r="HGW103" s="204"/>
      <c r="HGX103" s="204"/>
      <c r="HGY103" s="204"/>
      <c r="HGZ103" s="204"/>
      <c r="HHA103" s="204"/>
      <c r="HHB103" s="204"/>
      <c r="HHC103" s="204"/>
      <c r="HHD103" s="204"/>
      <c r="HHE103" s="204"/>
      <c r="HHF103" s="204"/>
      <c r="HHG103" s="204"/>
      <c r="HHH103" s="204"/>
      <c r="HHI103" s="204"/>
      <c r="HHJ103" s="204"/>
      <c r="HHK103" s="204"/>
      <c r="HHL103" s="204"/>
      <c r="HHM103" s="204"/>
      <c r="HHN103" s="204"/>
      <c r="HHO103" s="204"/>
      <c r="HHP103" s="204"/>
      <c r="HHQ103" s="204"/>
      <c r="HHR103" s="204"/>
      <c r="HHS103" s="204"/>
      <c r="HHT103" s="204"/>
      <c r="HHU103" s="204"/>
      <c r="HHV103" s="204"/>
      <c r="HHW103" s="204"/>
      <c r="HHX103" s="204"/>
      <c r="HHY103" s="204"/>
      <c r="HHZ103" s="204"/>
      <c r="HIA103" s="204"/>
      <c r="HIB103" s="204"/>
      <c r="HIC103" s="204"/>
      <c r="HID103" s="204"/>
      <c r="HIE103" s="204"/>
      <c r="HIF103" s="204"/>
      <c r="HIG103" s="204"/>
      <c r="HIH103" s="204"/>
      <c r="HII103" s="204"/>
      <c r="HIJ103" s="204"/>
      <c r="HIK103" s="204"/>
      <c r="HIL103" s="204"/>
      <c r="HIM103" s="204"/>
      <c r="HIN103" s="204"/>
      <c r="HIO103" s="204"/>
      <c r="HIP103" s="204"/>
      <c r="HIQ103" s="204"/>
      <c r="HIR103" s="204"/>
      <c r="HIS103" s="204"/>
      <c r="HIT103" s="204"/>
      <c r="HIU103" s="204"/>
      <c r="HIV103" s="204"/>
      <c r="HIW103" s="204"/>
      <c r="HIX103" s="204"/>
      <c r="HIY103" s="204"/>
      <c r="HIZ103" s="204"/>
      <c r="HJA103" s="204"/>
      <c r="HJB103" s="204"/>
      <c r="HJC103" s="204"/>
      <c r="HJD103" s="204"/>
      <c r="HJE103" s="204"/>
      <c r="HJF103" s="204"/>
      <c r="HJG103" s="204"/>
      <c r="HJH103" s="204"/>
      <c r="HJI103" s="204"/>
      <c r="HJJ103" s="204"/>
      <c r="HJK103" s="204"/>
      <c r="HJL103" s="204"/>
      <c r="HJM103" s="204"/>
      <c r="HJN103" s="204"/>
      <c r="HJO103" s="204"/>
      <c r="HJP103" s="204"/>
      <c r="HJQ103" s="204"/>
      <c r="HJR103" s="204"/>
      <c r="HJS103" s="204"/>
      <c r="HJT103" s="204"/>
      <c r="HJU103" s="204"/>
      <c r="HJV103" s="204"/>
      <c r="HJW103" s="204"/>
      <c r="HJX103" s="204"/>
      <c r="HJY103" s="204"/>
      <c r="HJZ103" s="204"/>
      <c r="HKA103" s="204"/>
      <c r="HKB103" s="204"/>
      <c r="HKC103" s="204"/>
      <c r="HKD103" s="204"/>
      <c r="HKE103" s="204"/>
      <c r="HKF103" s="204"/>
      <c r="HKG103" s="204"/>
      <c r="HKH103" s="204"/>
      <c r="HKI103" s="204"/>
      <c r="HKJ103" s="204"/>
      <c r="HKK103" s="204"/>
      <c r="HKL103" s="204"/>
      <c r="HKM103" s="204"/>
      <c r="HKN103" s="204"/>
      <c r="HKO103" s="204"/>
      <c r="HKP103" s="204"/>
      <c r="HKQ103" s="204"/>
      <c r="HKR103" s="204"/>
      <c r="HKS103" s="204"/>
      <c r="HKT103" s="204"/>
      <c r="HKU103" s="204"/>
      <c r="HKV103" s="204"/>
      <c r="HKW103" s="204"/>
      <c r="HKX103" s="204"/>
      <c r="HKY103" s="204"/>
      <c r="HKZ103" s="204"/>
      <c r="HLA103" s="204"/>
      <c r="HLB103" s="204"/>
      <c r="HLC103" s="204"/>
      <c r="HLD103" s="204"/>
      <c r="HLE103" s="204"/>
      <c r="HLF103" s="204"/>
      <c r="HLG103" s="204"/>
      <c r="HLH103" s="204"/>
      <c r="HLI103" s="204"/>
      <c r="HLJ103" s="204"/>
      <c r="HLK103" s="204"/>
      <c r="HLL103" s="204"/>
      <c r="HLM103" s="204"/>
      <c r="HLN103" s="204"/>
      <c r="HLO103" s="204"/>
      <c r="HLP103" s="204"/>
      <c r="HLQ103" s="204"/>
      <c r="HLR103" s="204"/>
      <c r="HLS103" s="204"/>
      <c r="HLT103" s="204"/>
      <c r="HLU103" s="204"/>
      <c r="HLV103" s="204"/>
      <c r="HLW103" s="204"/>
      <c r="HLX103" s="204"/>
      <c r="HLY103" s="204"/>
      <c r="HLZ103" s="204"/>
      <c r="HMA103" s="204"/>
      <c r="HMB103" s="204"/>
      <c r="HMC103" s="204"/>
      <c r="HMD103" s="204"/>
      <c r="HME103" s="204"/>
      <c r="HMF103" s="204"/>
      <c r="HMG103" s="204"/>
      <c r="HMH103" s="204"/>
      <c r="HMI103" s="204"/>
      <c r="HMJ103" s="204"/>
      <c r="HMK103" s="204"/>
      <c r="HML103" s="204"/>
      <c r="HMM103" s="204"/>
      <c r="HMN103" s="204"/>
      <c r="HMO103" s="204"/>
      <c r="HMP103" s="204"/>
      <c r="HMQ103" s="204"/>
      <c r="HMR103" s="204"/>
      <c r="HMS103" s="204"/>
      <c r="HMT103" s="204"/>
      <c r="HMU103" s="204"/>
      <c r="HMV103" s="204"/>
      <c r="HMW103" s="204"/>
      <c r="HMX103" s="204"/>
      <c r="HMY103" s="204"/>
      <c r="HMZ103" s="204"/>
      <c r="HNA103" s="204"/>
      <c r="HNB103" s="204"/>
      <c r="HNC103" s="204"/>
      <c r="HND103" s="204"/>
      <c r="HNE103" s="204"/>
      <c r="HNF103" s="204"/>
      <c r="HNG103" s="204"/>
      <c r="HNH103" s="204"/>
      <c r="HNI103" s="204"/>
      <c r="HNJ103" s="204"/>
      <c r="HNK103" s="204"/>
      <c r="HNL103" s="204"/>
      <c r="HNM103" s="204"/>
      <c r="HNN103" s="204"/>
      <c r="HNO103" s="204"/>
      <c r="HNP103" s="204"/>
      <c r="HNQ103" s="204"/>
      <c r="HNR103" s="204"/>
      <c r="HNS103" s="204"/>
      <c r="HNT103" s="204"/>
      <c r="HNU103" s="204"/>
      <c r="HNV103" s="204"/>
      <c r="HNW103" s="204"/>
      <c r="HNX103" s="204"/>
      <c r="HNY103" s="204"/>
      <c r="HNZ103" s="204"/>
      <c r="HOA103" s="204"/>
      <c r="HOB103" s="204"/>
      <c r="HOC103" s="204"/>
      <c r="HOD103" s="204"/>
      <c r="HOE103" s="204"/>
      <c r="HOF103" s="204"/>
      <c r="HOG103" s="204"/>
      <c r="HOH103" s="204"/>
      <c r="HOI103" s="204"/>
      <c r="HOJ103" s="204"/>
      <c r="HOK103" s="204"/>
      <c r="HOL103" s="204"/>
      <c r="HOM103" s="204"/>
      <c r="HON103" s="204"/>
      <c r="HOO103" s="204"/>
      <c r="HOP103" s="204"/>
      <c r="HOQ103" s="204"/>
      <c r="HOR103" s="204"/>
      <c r="HOS103" s="204"/>
      <c r="HOT103" s="204"/>
      <c r="HOU103" s="204"/>
      <c r="HOV103" s="204"/>
      <c r="HOW103" s="204"/>
      <c r="HOX103" s="204"/>
      <c r="HOY103" s="204"/>
      <c r="HOZ103" s="204"/>
      <c r="HPA103" s="204"/>
      <c r="HPB103" s="204"/>
      <c r="HPC103" s="204"/>
      <c r="HPD103" s="204"/>
      <c r="HPE103" s="204"/>
      <c r="HPF103" s="204"/>
      <c r="HPG103" s="204"/>
      <c r="HPH103" s="204"/>
      <c r="HPI103" s="204"/>
      <c r="HPJ103" s="204"/>
      <c r="HPK103" s="204"/>
      <c r="HPL103" s="204"/>
      <c r="HPM103" s="204"/>
      <c r="HPN103" s="204"/>
      <c r="HPO103" s="204"/>
      <c r="HPP103" s="204"/>
      <c r="HPQ103" s="204"/>
      <c r="HPR103" s="204"/>
      <c r="HPS103" s="204"/>
      <c r="HPT103" s="204"/>
      <c r="HPU103" s="204"/>
      <c r="HPV103" s="204"/>
      <c r="HPW103" s="204"/>
      <c r="HPX103" s="204"/>
      <c r="HPY103" s="204"/>
      <c r="HPZ103" s="204"/>
      <c r="HQA103" s="204"/>
      <c r="HQB103" s="204"/>
      <c r="HQC103" s="204"/>
      <c r="HQD103" s="204"/>
      <c r="HQE103" s="204"/>
      <c r="HQF103" s="204"/>
      <c r="HQG103" s="204"/>
      <c r="HQH103" s="204"/>
      <c r="HQI103" s="204"/>
      <c r="HQJ103" s="204"/>
      <c r="HQK103" s="204"/>
      <c r="HQL103" s="204"/>
      <c r="HQM103" s="204"/>
      <c r="HQN103" s="204"/>
      <c r="HQO103" s="204"/>
      <c r="HQP103" s="204"/>
      <c r="HQQ103" s="204"/>
      <c r="HQR103" s="204"/>
      <c r="HQS103" s="204"/>
      <c r="HQT103" s="204"/>
      <c r="HQU103" s="204"/>
      <c r="HQV103" s="204"/>
      <c r="HQW103" s="204"/>
      <c r="HQX103" s="204"/>
      <c r="HQY103" s="204"/>
      <c r="HQZ103" s="204"/>
      <c r="HRA103" s="204"/>
      <c r="HRB103" s="204"/>
      <c r="HRC103" s="204"/>
      <c r="HRD103" s="204"/>
      <c r="HRE103" s="204"/>
      <c r="HRF103" s="204"/>
      <c r="HRG103" s="204"/>
      <c r="HRH103" s="204"/>
      <c r="HRI103" s="204"/>
      <c r="HRJ103" s="204"/>
      <c r="HRK103" s="204"/>
      <c r="HRL103" s="204"/>
      <c r="HRM103" s="204"/>
      <c r="HRN103" s="204"/>
      <c r="HRO103" s="204"/>
      <c r="HRP103" s="204"/>
      <c r="HRQ103" s="204"/>
      <c r="HRR103" s="204"/>
      <c r="HRS103" s="204"/>
      <c r="HRT103" s="204"/>
      <c r="HRU103" s="204"/>
      <c r="HRV103" s="204"/>
      <c r="HRW103" s="204"/>
      <c r="HRX103" s="204"/>
      <c r="HRY103" s="204"/>
      <c r="HRZ103" s="204"/>
      <c r="HSA103" s="204"/>
      <c r="HSB103" s="204"/>
      <c r="HSC103" s="204"/>
      <c r="HSD103" s="204"/>
      <c r="HSE103" s="204"/>
      <c r="HSF103" s="204"/>
      <c r="HSG103" s="204"/>
      <c r="HSH103" s="204"/>
      <c r="HSI103" s="204"/>
      <c r="HSJ103" s="204"/>
      <c r="HSK103" s="204"/>
      <c r="HSL103" s="204"/>
      <c r="HSM103" s="204"/>
      <c r="HSN103" s="204"/>
      <c r="HSO103" s="204"/>
      <c r="HSP103" s="204"/>
      <c r="HSQ103" s="204"/>
      <c r="HSR103" s="204"/>
      <c r="HSS103" s="204"/>
      <c r="HST103" s="204"/>
      <c r="HSU103" s="204"/>
      <c r="HSV103" s="204"/>
      <c r="HSW103" s="204"/>
      <c r="HSX103" s="204"/>
      <c r="HSY103" s="204"/>
      <c r="HSZ103" s="204"/>
      <c r="HTA103" s="204"/>
      <c r="HTB103" s="204"/>
      <c r="HTC103" s="204"/>
      <c r="HTD103" s="204"/>
      <c r="HTE103" s="204"/>
      <c r="HTF103" s="204"/>
      <c r="HTG103" s="204"/>
      <c r="HTH103" s="204"/>
      <c r="HTI103" s="204"/>
      <c r="HTJ103" s="204"/>
      <c r="HTK103" s="204"/>
      <c r="HTL103" s="204"/>
      <c r="HTM103" s="204"/>
      <c r="HTN103" s="204"/>
      <c r="HTO103" s="204"/>
      <c r="HTP103" s="204"/>
      <c r="HTQ103" s="204"/>
      <c r="HTR103" s="204"/>
      <c r="HTS103" s="204"/>
      <c r="HTT103" s="204"/>
      <c r="HTU103" s="204"/>
      <c r="HTV103" s="204"/>
      <c r="HTW103" s="204"/>
      <c r="HTX103" s="204"/>
      <c r="HTY103" s="204"/>
      <c r="HTZ103" s="204"/>
      <c r="HUA103" s="204"/>
      <c r="HUB103" s="204"/>
      <c r="HUC103" s="204"/>
      <c r="HUD103" s="204"/>
      <c r="HUE103" s="204"/>
      <c r="HUF103" s="204"/>
      <c r="HUG103" s="204"/>
      <c r="HUH103" s="204"/>
      <c r="HUI103" s="204"/>
      <c r="HUJ103" s="204"/>
      <c r="HUK103" s="204"/>
      <c r="HUL103" s="204"/>
      <c r="HUM103" s="204"/>
      <c r="HUN103" s="204"/>
      <c r="HUO103" s="204"/>
      <c r="HUP103" s="204"/>
      <c r="HUQ103" s="204"/>
      <c r="HUR103" s="204"/>
      <c r="HUS103" s="204"/>
      <c r="HUT103" s="204"/>
      <c r="HUU103" s="204"/>
      <c r="HUV103" s="204"/>
      <c r="HUW103" s="204"/>
      <c r="HUX103" s="204"/>
      <c r="HUY103" s="204"/>
      <c r="HUZ103" s="204"/>
      <c r="HVA103" s="204"/>
      <c r="HVB103" s="204"/>
      <c r="HVC103" s="204"/>
      <c r="HVD103" s="204"/>
      <c r="HVE103" s="204"/>
      <c r="HVF103" s="204"/>
      <c r="HVG103" s="204"/>
      <c r="HVH103" s="204"/>
      <c r="HVI103" s="204"/>
      <c r="HVJ103" s="204"/>
      <c r="HVK103" s="204"/>
      <c r="HVL103" s="204"/>
      <c r="HVM103" s="204"/>
      <c r="HVN103" s="204"/>
      <c r="HVO103" s="204"/>
      <c r="HVP103" s="204"/>
      <c r="HVQ103" s="204"/>
      <c r="HVR103" s="204"/>
      <c r="HVS103" s="204"/>
      <c r="HVT103" s="204"/>
      <c r="HVU103" s="204"/>
      <c r="HVV103" s="204"/>
      <c r="HVW103" s="204"/>
      <c r="HVX103" s="204"/>
      <c r="HVY103" s="204"/>
      <c r="HVZ103" s="204"/>
      <c r="HWA103" s="204"/>
      <c r="HWB103" s="204"/>
      <c r="HWC103" s="204"/>
      <c r="HWD103" s="204"/>
      <c r="HWE103" s="204"/>
      <c r="HWF103" s="204"/>
      <c r="HWG103" s="204"/>
      <c r="HWH103" s="204"/>
      <c r="HWI103" s="204"/>
      <c r="HWJ103" s="204"/>
      <c r="HWK103" s="204"/>
      <c r="HWL103" s="204"/>
      <c r="HWM103" s="204"/>
      <c r="HWN103" s="204"/>
      <c r="HWO103" s="204"/>
      <c r="HWP103" s="204"/>
      <c r="HWQ103" s="204"/>
      <c r="HWR103" s="204"/>
      <c r="HWS103" s="204"/>
      <c r="HWT103" s="204"/>
      <c r="HWU103" s="204"/>
      <c r="HWV103" s="204"/>
      <c r="HWW103" s="204"/>
      <c r="HWX103" s="204"/>
      <c r="HWY103" s="204"/>
      <c r="HWZ103" s="204"/>
      <c r="HXA103" s="204"/>
      <c r="HXB103" s="204"/>
      <c r="HXC103" s="204"/>
      <c r="HXD103" s="204"/>
      <c r="HXE103" s="204"/>
      <c r="HXF103" s="204"/>
      <c r="HXG103" s="204"/>
      <c r="HXH103" s="204"/>
      <c r="HXI103" s="204"/>
      <c r="HXJ103" s="204"/>
      <c r="HXK103" s="204"/>
      <c r="HXL103" s="204"/>
      <c r="HXM103" s="204"/>
      <c r="HXN103" s="204"/>
      <c r="HXO103" s="204"/>
      <c r="HXP103" s="204"/>
      <c r="HXQ103" s="204"/>
      <c r="HXR103" s="204"/>
      <c r="HXS103" s="204"/>
      <c r="HXT103" s="204"/>
      <c r="HXU103" s="204"/>
      <c r="HXV103" s="204"/>
      <c r="HXW103" s="204"/>
      <c r="HXX103" s="204"/>
      <c r="HXY103" s="204"/>
      <c r="HXZ103" s="204"/>
      <c r="HYA103" s="204"/>
      <c r="HYB103" s="204"/>
      <c r="HYC103" s="204"/>
      <c r="HYD103" s="204"/>
      <c r="HYE103" s="204"/>
      <c r="HYF103" s="204"/>
      <c r="HYG103" s="204"/>
      <c r="HYH103" s="204"/>
      <c r="HYI103" s="204"/>
      <c r="HYJ103" s="204"/>
      <c r="HYK103" s="204"/>
      <c r="HYL103" s="204"/>
      <c r="HYM103" s="204"/>
      <c r="HYN103" s="204"/>
      <c r="HYO103" s="204"/>
      <c r="HYP103" s="204"/>
      <c r="HYQ103" s="204"/>
      <c r="HYR103" s="204"/>
      <c r="HYS103" s="204"/>
      <c r="HYT103" s="204"/>
      <c r="HYU103" s="204"/>
      <c r="HYV103" s="204"/>
      <c r="HYW103" s="204"/>
      <c r="HYX103" s="204"/>
      <c r="HYY103" s="204"/>
      <c r="HYZ103" s="204"/>
      <c r="HZA103" s="204"/>
      <c r="HZB103" s="204"/>
      <c r="HZC103" s="204"/>
      <c r="HZD103" s="204"/>
      <c r="HZE103" s="204"/>
      <c r="HZF103" s="204"/>
      <c r="HZG103" s="204"/>
      <c r="HZH103" s="204"/>
      <c r="HZI103" s="204"/>
      <c r="HZJ103" s="204"/>
      <c r="HZK103" s="204"/>
      <c r="HZL103" s="204"/>
      <c r="HZM103" s="204"/>
      <c r="HZN103" s="204"/>
      <c r="HZO103" s="204"/>
      <c r="HZP103" s="204"/>
      <c r="HZQ103" s="204"/>
      <c r="HZR103" s="204"/>
      <c r="HZS103" s="204"/>
      <c r="HZT103" s="204"/>
      <c r="HZU103" s="204"/>
      <c r="HZV103" s="204"/>
      <c r="HZW103" s="204"/>
      <c r="HZX103" s="204"/>
      <c r="HZY103" s="204"/>
      <c r="HZZ103" s="204"/>
      <c r="IAA103" s="204"/>
      <c r="IAB103" s="204"/>
      <c r="IAC103" s="204"/>
      <c r="IAD103" s="204"/>
      <c r="IAE103" s="204"/>
      <c r="IAF103" s="204"/>
      <c r="IAG103" s="204"/>
      <c r="IAH103" s="204"/>
      <c r="IAI103" s="204"/>
      <c r="IAJ103" s="204"/>
      <c r="IAK103" s="204"/>
      <c r="IAL103" s="204"/>
      <c r="IAM103" s="204"/>
      <c r="IAN103" s="204"/>
      <c r="IAO103" s="204"/>
      <c r="IAP103" s="204"/>
      <c r="IAQ103" s="204"/>
      <c r="IAR103" s="204"/>
      <c r="IAS103" s="204"/>
      <c r="IAT103" s="204"/>
      <c r="IAU103" s="204"/>
      <c r="IAV103" s="204"/>
      <c r="IAW103" s="204"/>
      <c r="IAX103" s="204"/>
      <c r="IAY103" s="204"/>
      <c r="IAZ103" s="204"/>
      <c r="IBA103" s="204"/>
      <c r="IBB103" s="204"/>
      <c r="IBC103" s="204"/>
      <c r="IBD103" s="204"/>
      <c r="IBE103" s="204"/>
      <c r="IBF103" s="204"/>
      <c r="IBG103" s="204"/>
      <c r="IBH103" s="204"/>
      <c r="IBI103" s="204"/>
      <c r="IBJ103" s="204"/>
      <c r="IBK103" s="204"/>
      <c r="IBL103" s="204"/>
      <c r="IBM103" s="204"/>
      <c r="IBN103" s="204"/>
      <c r="IBO103" s="204"/>
      <c r="IBP103" s="204"/>
      <c r="IBQ103" s="204"/>
      <c r="IBR103" s="204"/>
      <c r="IBS103" s="204"/>
      <c r="IBT103" s="204"/>
      <c r="IBU103" s="204"/>
      <c r="IBV103" s="204"/>
      <c r="IBW103" s="204"/>
      <c r="IBX103" s="204"/>
      <c r="IBY103" s="204"/>
      <c r="IBZ103" s="204"/>
      <c r="ICA103" s="204"/>
      <c r="ICB103" s="204"/>
      <c r="ICC103" s="204"/>
      <c r="ICD103" s="204"/>
      <c r="ICE103" s="204"/>
      <c r="ICF103" s="204"/>
      <c r="ICG103" s="204"/>
      <c r="ICH103" s="204"/>
      <c r="ICI103" s="204"/>
      <c r="ICJ103" s="204"/>
      <c r="ICK103" s="204"/>
      <c r="ICL103" s="204"/>
      <c r="ICM103" s="204"/>
      <c r="ICN103" s="204"/>
      <c r="ICO103" s="204"/>
      <c r="ICP103" s="204"/>
      <c r="ICQ103" s="204"/>
      <c r="ICR103" s="204"/>
      <c r="ICS103" s="204"/>
      <c r="ICT103" s="204"/>
      <c r="ICU103" s="204"/>
      <c r="ICV103" s="204"/>
      <c r="ICW103" s="204"/>
      <c r="ICX103" s="204"/>
      <c r="ICY103" s="204"/>
      <c r="ICZ103" s="204"/>
      <c r="IDA103" s="204"/>
      <c r="IDB103" s="204"/>
      <c r="IDC103" s="204"/>
      <c r="IDD103" s="204"/>
      <c r="IDE103" s="204"/>
      <c r="IDF103" s="204"/>
      <c r="IDG103" s="204"/>
      <c r="IDH103" s="204"/>
      <c r="IDI103" s="204"/>
      <c r="IDJ103" s="204"/>
      <c r="IDK103" s="204"/>
      <c r="IDL103" s="204"/>
      <c r="IDM103" s="204"/>
      <c r="IDN103" s="204"/>
      <c r="IDO103" s="204"/>
      <c r="IDP103" s="204"/>
      <c r="IDQ103" s="204"/>
      <c r="IDR103" s="204"/>
      <c r="IDS103" s="204"/>
      <c r="IDT103" s="204"/>
      <c r="IDU103" s="204"/>
      <c r="IDV103" s="204"/>
      <c r="IDW103" s="204"/>
      <c r="IDX103" s="204"/>
      <c r="IDY103" s="204"/>
      <c r="IDZ103" s="204"/>
      <c r="IEA103" s="204"/>
      <c r="IEB103" s="204"/>
      <c r="IEC103" s="204"/>
      <c r="IED103" s="204"/>
      <c r="IEE103" s="204"/>
      <c r="IEF103" s="204"/>
      <c r="IEG103" s="204"/>
      <c r="IEH103" s="204"/>
      <c r="IEI103" s="204"/>
      <c r="IEJ103" s="204"/>
      <c r="IEK103" s="204"/>
      <c r="IEL103" s="204"/>
      <c r="IEM103" s="204"/>
      <c r="IEN103" s="204"/>
      <c r="IEO103" s="204"/>
      <c r="IEP103" s="204"/>
      <c r="IEQ103" s="204"/>
      <c r="IER103" s="204"/>
      <c r="IES103" s="204"/>
      <c r="IET103" s="204"/>
      <c r="IEU103" s="204"/>
      <c r="IEV103" s="204"/>
      <c r="IEW103" s="204"/>
      <c r="IEX103" s="204"/>
      <c r="IEY103" s="204"/>
      <c r="IEZ103" s="204"/>
      <c r="IFA103" s="204"/>
      <c r="IFB103" s="204"/>
      <c r="IFC103" s="204"/>
      <c r="IFD103" s="204"/>
      <c r="IFE103" s="204"/>
      <c r="IFF103" s="204"/>
      <c r="IFG103" s="204"/>
      <c r="IFH103" s="204"/>
      <c r="IFI103" s="204"/>
      <c r="IFJ103" s="204"/>
      <c r="IFK103" s="204"/>
      <c r="IFL103" s="204"/>
      <c r="IFM103" s="204"/>
      <c r="IFN103" s="204"/>
      <c r="IFO103" s="204"/>
      <c r="IFP103" s="204"/>
      <c r="IFQ103" s="204"/>
      <c r="IFR103" s="204"/>
      <c r="IFS103" s="204"/>
      <c r="IFT103" s="204"/>
      <c r="IFU103" s="204"/>
      <c r="IFV103" s="204"/>
      <c r="IFW103" s="204"/>
      <c r="IFX103" s="204"/>
      <c r="IFY103" s="204"/>
      <c r="IFZ103" s="204"/>
      <c r="IGA103" s="204"/>
      <c r="IGB103" s="204"/>
      <c r="IGC103" s="204"/>
      <c r="IGD103" s="204"/>
      <c r="IGE103" s="204"/>
      <c r="IGF103" s="204"/>
      <c r="IGG103" s="204"/>
      <c r="IGH103" s="204"/>
      <c r="IGI103" s="204"/>
      <c r="IGJ103" s="204"/>
      <c r="IGK103" s="204"/>
      <c r="IGL103" s="204"/>
      <c r="IGM103" s="204"/>
      <c r="IGN103" s="204"/>
      <c r="IGO103" s="204"/>
      <c r="IGP103" s="204"/>
      <c r="IGQ103" s="204"/>
      <c r="IGR103" s="204"/>
      <c r="IGS103" s="204"/>
      <c r="IGT103" s="204"/>
      <c r="IGU103" s="204"/>
      <c r="IGV103" s="204"/>
      <c r="IGW103" s="204"/>
      <c r="IGX103" s="204"/>
      <c r="IGY103" s="204"/>
      <c r="IGZ103" s="204"/>
      <c r="IHA103" s="204"/>
      <c r="IHB103" s="204"/>
      <c r="IHC103" s="204"/>
      <c r="IHD103" s="204"/>
      <c r="IHE103" s="204"/>
      <c r="IHF103" s="204"/>
      <c r="IHG103" s="204"/>
      <c r="IHH103" s="204"/>
      <c r="IHI103" s="204"/>
      <c r="IHJ103" s="204"/>
      <c r="IHK103" s="204"/>
      <c r="IHL103" s="204"/>
      <c r="IHM103" s="204"/>
      <c r="IHN103" s="204"/>
      <c r="IHO103" s="204"/>
      <c r="IHP103" s="204"/>
      <c r="IHQ103" s="204"/>
      <c r="IHR103" s="204"/>
      <c r="IHS103" s="204"/>
      <c r="IHT103" s="204"/>
      <c r="IHU103" s="204"/>
      <c r="IHV103" s="204"/>
      <c r="IHW103" s="204"/>
      <c r="IHX103" s="204"/>
      <c r="IHY103" s="204"/>
      <c r="IHZ103" s="204"/>
      <c r="IIA103" s="204"/>
      <c r="IIB103" s="204"/>
      <c r="IIC103" s="204"/>
      <c r="IID103" s="204"/>
      <c r="IIE103" s="204"/>
      <c r="IIF103" s="204"/>
      <c r="IIG103" s="204"/>
      <c r="IIH103" s="204"/>
      <c r="III103" s="204"/>
      <c r="IIJ103" s="204"/>
      <c r="IIK103" s="204"/>
      <c r="IIL103" s="204"/>
      <c r="IIM103" s="204"/>
      <c r="IIN103" s="204"/>
      <c r="IIO103" s="204"/>
      <c r="IIP103" s="204"/>
      <c r="IIQ103" s="204"/>
      <c r="IIR103" s="204"/>
      <c r="IIS103" s="204"/>
      <c r="IIT103" s="204"/>
      <c r="IIU103" s="204"/>
      <c r="IIV103" s="204"/>
      <c r="IIW103" s="204"/>
      <c r="IIX103" s="204"/>
      <c r="IIY103" s="204"/>
      <c r="IIZ103" s="204"/>
      <c r="IJA103" s="204"/>
      <c r="IJB103" s="204"/>
      <c r="IJC103" s="204"/>
      <c r="IJD103" s="204"/>
      <c r="IJE103" s="204"/>
      <c r="IJF103" s="204"/>
      <c r="IJG103" s="204"/>
      <c r="IJH103" s="204"/>
      <c r="IJI103" s="204"/>
      <c r="IJJ103" s="204"/>
      <c r="IJK103" s="204"/>
      <c r="IJL103" s="204"/>
      <c r="IJM103" s="204"/>
      <c r="IJN103" s="204"/>
      <c r="IJO103" s="204"/>
      <c r="IJP103" s="204"/>
      <c r="IJQ103" s="204"/>
      <c r="IJR103" s="204"/>
      <c r="IJS103" s="204"/>
      <c r="IJT103" s="204"/>
      <c r="IJU103" s="204"/>
      <c r="IJV103" s="204"/>
      <c r="IJW103" s="204"/>
      <c r="IJX103" s="204"/>
      <c r="IJY103" s="204"/>
      <c r="IJZ103" s="204"/>
      <c r="IKA103" s="204"/>
      <c r="IKB103" s="204"/>
      <c r="IKC103" s="204"/>
      <c r="IKD103" s="204"/>
      <c r="IKE103" s="204"/>
      <c r="IKF103" s="204"/>
      <c r="IKG103" s="204"/>
      <c r="IKH103" s="204"/>
      <c r="IKI103" s="204"/>
      <c r="IKJ103" s="204"/>
      <c r="IKK103" s="204"/>
      <c r="IKL103" s="204"/>
      <c r="IKM103" s="204"/>
      <c r="IKN103" s="204"/>
      <c r="IKO103" s="204"/>
      <c r="IKP103" s="204"/>
      <c r="IKQ103" s="204"/>
      <c r="IKR103" s="204"/>
      <c r="IKS103" s="204"/>
      <c r="IKT103" s="204"/>
      <c r="IKU103" s="204"/>
      <c r="IKV103" s="204"/>
      <c r="IKW103" s="204"/>
      <c r="IKX103" s="204"/>
      <c r="IKY103" s="204"/>
      <c r="IKZ103" s="204"/>
      <c r="ILA103" s="204"/>
      <c r="ILB103" s="204"/>
      <c r="ILC103" s="204"/>
      <c r="ILD103" s="204"/>
      <c r="ILE103" s="204"/>
      <c r="ILF103" s="204"/>
      <c r="ILG103" s="204"/>
      <c r="ILH103" s="204"/>
      <c r="ILI103" s="204"/>
      <c r="ILJ103" s="204"/>
      <c r="ILK103" s="204"/>
      <c r="ILL103" s="204"/>
      <c r="ILM103" s="204"/>
      <c r="ILN103" s="204"/>
      <c r="ILO103" s="204"/>
      <c r="ILP103" s="204"/>
      <c r="ILQ103" s="204"/>
      <c r="ILR103" s="204"/>
      <c r="ILS103" s="204"/>
      <c r="ILT103" s="204"/>
      <c r="ILU103" s="204"/>
      <c r="ILV103" s="204"/>
      <c r="ILW103" s="204"/>
      <c r="ILX103" s="204"/>
      <c r="ILY103" s="204"/>
      <c r="ILZ103" s="204"/>
      <c r="IMA103" s="204"/>
      <c r="IMB103" s="204"/>
      <c r="IMC103" s="204"/>
      <c r="IMD103" s="204"/>
      <c r="IME103" s="204"/>
      <c r="IMF103" s="204"/>
      <c r="IMG103" s="204"/>
      <c r="IMH103" s="204"/>
      <c r="IMI103" s="204"/>
      <c r="IMJ103" s="204"/>
      <c r="IMK103" s="204"/>
      <c r="IML103" s="204"/>
      <c r="IMM103" s="204"/>
      <c r="IMN103" s="204"/>
      <c r="IMO103" s="204"/>
      <c r="IMP103" s="204"/>
      <c r="IMQ103" s="204"/>
      <c r="IMR103" s="204"/>
      <c r="IMS103" s="204"/>
      <c r="IMT103" s="204"/>
      <c r="IMU103" s="204"/>
      <c r="IMV103" s="204"/>
      <c r="IMW103" s="204"/>
      <c r="IMX103" s="204"/>
      <c r="IMY103" s="204"/>
      <c r="IMZ103" s="204"/>
      <c r="INA103" s="204"/>
      <c r="INB103" s="204"/>
      <c r="INC103" s="204"/>
      <c r="IND103" s="204"/>
      <c r="INE103" s="204"/>
      <c r="INF103" s="204"/>
      <c r="ING103" s="204"/>
      <c r="INH103" s="204"/>
      <c r="INI103" s="204"/>
      <c r="INJ103" s="204"/>
      <c r="INK103" s="204"/>
      <c r="INL103" s="204"/>
      <c r="INM103" s="204"/>
      <c r="INN103" s="204"/>
      <c r="INO103" s="204"/>
      <c r="INP103" s="204"/>
      <c r="INQ103" s="204"/>
      <c r="INR103" s="204"/>
      <c r="INS103" s="204"/>
      <c r="INT103" s="204"/>
      <c r="INU103" s="204"/>
      <c r="INV103" s="204"/>
      <c r="INW103" s="204"/>
      <c r="INX103" s="204"/>
      <c r="INY103" s="204"/>
      <c r="INZ103" s="204"/>
      <c r="IOA103" s="204"/>
      <c r="IOB103" s="204"/>
      <c r="IOC103" s="204"/>
      <c r="IOD103" s="204"/>
      <c r="IOE103" s="204"/>
      <c r="IOF103" s="204"/>
      <c r="IOG103" s="204"/>
      <c r="IOH103" s="204"/>
      <c r="IOI103" s="204"/>
      <c r="IOJ103" s="204"/>
      <c r="IOK103" s="204"/>
      <c r="IOL103" s="204"/>
      <c r="IOM103" s="204"/>
      <c r="ION103" s="204"/>
      <c r="IOO103" s="204"/>
      <c r="IOP103" s="204"/>
      <c r="IOQ103" s="204"/>
      <c r="IOR103" s="204"/>
      <c r="IOS103" s="204"/>
      <c r="IOT103" s="204"/>
      <c r="IOU103" s="204"/>
      <c r="IOV103" s="204"/>
      <c r="IOW103" s="204"/>
      <c r="IOX103" s="204"/>
      <c r="IOY103" s="204"/>
      <c r="IOZ103" s="204"/>
      <c r="IPA103" s="204"/>
      <c r="IPB103" s="204"/>
      <c r="IPC103" s="204"/>
      <c r="IPD103" s="204"/>
      <c r="IPE103" s="204"/>
      <c r="IPF103" s="204"/>
      <c r="IPG103" s="204"/>
      <c r="IPH103" s="204"/>
      <c r="IPI103" s="204"/>
      <c r="IPJ103" s="204"/>
      <c r="IPK103" s="204"/>
      <c r="IPL103" s="204"/>
      <c r="IPM103" s="204"/>
      <c r="IPN103" s="204"/>
      <c r="IPO103" s="204"/>
      <c r="IPP103" s="204"/>
      <c r="IPQ103" s="204"/>
      <c r="IPR103" s="204"/>
      <c r="IPS103" s="204"/>
      <c r="IPT103" s="204"/>
      <c r="IPU103" s="204"/>
      <c r="IPV103" s="204"/>
      <c r="IPW103" s="204"/>
      <c r="IPX103" s="204"/>
      <c r="IPY103" s="204"/>
      <c r="IPZ103" s="204"/>
      <c r="IQA103" s="204"/>
      <c r="IQB103" s="204"/>
      <c r="IQC103" s="204"/>
      <c r="IQD103" s="204"/>
      <c r="IQE103" s="204"/>
      <c r="IQF103" s="204"/>
      <c r="IQG103" s="204"/>
      <c r="IQH103" s="204"/>
      <c r="IQI103" s="204"/>
      <c r="IQJ103" s="204"/>
      <c r="IQK103" s="204"/>
      <c r="IQL103" s="204"/>
      <c r="IQM103" s="204"/>
      <c r="IQN103" s="204"/>
      <c r="IQO103" s="204"/>
      <c r="IQP103" s="204"/>
      <c r="IQQ103" s="204"/>
      <c r="IQR103" s="204"/>
      <c r="IQS103" s="204"/>
      <c r="IQT103" s="204"/>
      <c r="IQU103" s="204"/>
      <c r="IQV103" s="204"/>
      <c r="IQW103" s="204"/>
      <c r="IQX103" s="204"/>
      <c r="IQY103" s="204"/>
      <c r="IQZ103" s="204"/>
      <c r="IRA103" s="204"/>
      <c r="IRB103" s="204"/>
      <c r="IRC103" s="204"/>
      <c r="IRD103" s="204"/>
      <c r="IRE103" s="204"/>
      <c r="IRF103" s="204"/>
      <c r="IRG103" s="204"/>
      <c r="IRH103" s="204"/>
      <c r="IRI103" s="204"/>
      <c r="IRJ103" s="204"/>
      <c r="IRK103" s="204"/>
      <c r="IRL103" s="204"/>
      <c r="IRM103" s="204"/>
      <c r="IRN103" s="204"/>
      <c r="IRO103" s="204"/>
      <c r="IRP103" s="204"/>
      <c r="IRQ103" s="204"/>
      <c r="IRR103" s="204"/>
      <c r="IRS103" s="204"/>
      <c r="IRT103" s="204"/>
      <c r="IRU103" s="204"/>
      <c r="IRV103" s="204"/>
      <c r="IRW103" s="204"/>
      <c r="IRX103" s="204"/>
      <c r="IRY103" s="204"/>
      <c r="IRZ103" s="204"/>
      <c r="ISA103" s="204"/>
      <c r="ISB103" s="204"/>
      <c r="ISC103" s="204"/>
      <c r="ISD103" s="204"/>
      <c r="ISE103" s="204"/>
      <c r="ISF103" s="204"/>
      <c r="ISG103" s="204"/>
      <c r="ISH103" s="204"/>
      <c r="ISI103" s="204"/>
      <c r="ISJ103" s="204"/>
      <c r="ISK103" s="204"/>
      <c r="ISL103" s="204"/>
      <c r="ISM103" s="204"/>
      <c r="ISN103" s="204"/>
      <c r="ISO103" s="204"/>
      <c r="ISP103" s="204"/>
      <c r="ISQ103" s="204"/>
      <c r="ISR103" s="204"/>
      <c r="ISS103" s="204"/>
      <c r="IST103" s="204"/>
      <c r="ISU103" s="204"/>
      <c r="ISV103" s="204"/>
      <c r="ISW103" s="204"/>
      <c r="ISX103" s="204"/>
      <c r="ISY103" s="204"/>
      <c r="ISZ103" s="204"/>
      <c r="ITA103" s="204"/>
      <c r="ITB103" s="204"/>
      <c r="ITC103" s="204"/>
      <c r="ITD103" s="204"/>
      <c r="ITE103" s="204"/>
      <c r="ITF103" s="204"/>
      <c r="ITG103" s="204"/>
      <c r="ITH103" s="204"/>
      <c r="ITI103" s="204"/>
      <c r="ITJ103" s="204"/>
      <c r="ITK103" s="204"/>
      <c r="ITL103" s="204"/>
      <c r="ITM103" s="204"/>
      <c r="ITN103" s="204"/>
      <c r="ITO103" s="204"/>
      <c r="ITP103" s="204"/>
      <c r="ITQ103" s="204"/>
      <c r="ITR103" s="204"/>
      <c r="ITS103" s="204"/>
      <c r="ITT103" s="204"/>
      <c r="ITU103" s="204"/>
      <c r="ITV103" s="204"/>
      <c r="ITW103" s="204"/>
      <c r="ITX103" s="204"/>
      <c r="ITY103" s="204"/>
      <c r="ITZ103" s="204"/>
      <c r="IUA103" s="204"/>
      <c r="IUB103" s="204"/>
      <c r="IUC103" s="204"/>
      <c r="IUD103" s="204"/>
      <c r="IUE103" s="204"/>
      <c r="IUF103" s="204"/>
      <c r="IUG103" s="204"/>
      <c r="IUH103" s="204"/>
      <c r="IUI103" s="204"/>
      <c r="IUJ103" s="204"/>
      <c r="IUK103" s="204"/>
      <c r="IUL103" s="204"/>
      <c r="IUM103" s="204"/>
      <c r="IUN103" s="204"/>
      <c r="IUO103" s="204"/>
      <c r="IUP103" s="204"/>
      <c r="IUQ103" s="204"/>
      <c r="IUR103" s="204"/>
      <c r="IUS103" s="204"/>
      <c r="IUT103" s="204"/>
      <c r="IUU103" s="204"/>
      <c r="IUV103" s="204"/>
      <c r="IUW103" s="204"/>
      <c r="IUX103" s="204"/>
      <c r="IUY103" s="204"/>
      <c r="IUZ103" s="204"/>
      <c r="IVA103" s="204"/>
      <c r="IVB103" s="204"/>
      <c r="IVC103" s="204"/>
      <c r="IVD103" s="204"/>
      <c r="IVE103" s="204"/>
      <c r="IVF103" s="204"/>
      <c r="IVG103" s="204"/>
      <c r="IVH103" s="204"/>
      <c r="IVI103" s="204"/>
      <c r="IVJ103" s="204"/>
      <c r="IVK103" s="204"/>
      <c r="IVL103" s="204"/>
      <c r="IVM103" s="204"/>
      <c r="IVN103" s="204"/>
      <c r="IVO103" s="204"/>
      <c r="IVP103" s="204"/>
      <c r="IVQ103" s="204"/>
      <c r="IVR103" s="204"/>
      <c r="IVS103" s="204"/>
      <c r="IVT103" s="204"/>
      <c r="IVU103" s="204"/>
      <c r="IVV103" s="204"/>
      <c r="IVW103" s="204"/>
      <c r="IVX103" s="204"/>
      <c r="IVY103" s="204"/>
      <c r="IVZ103" s="204"/>
      <c r="IWA103" s="204"/>
      <c r="IWB103" s="204"/>
      <c r="IWC103" s="204"/>
      <c r="IWD103" s="204"/>
      <c r="IWE103" s="204"/>
      <c r="IWF103" s="204"/>
      <c r="IWG103" s="204"/>
      <c r="IWH103" s="204"/>
      <c r="IWI103" s="204"/>
      <c r="IWJ103" s="204"/>
      <c r="IWK103" s="204"/>
      <c r="IWL103" s="204"/>
      <c r="IWM103" s="204"/>
      <c r="IWN103" s="204"/>
      <c r="IWO103" s="204"/>
      <c r="IWP103" s="204"/>
      <c r="IWQ103" s="204"/>
      <c r="IWR103" s="204"/>
      <c r="IWS103" s="204"/>
      <c r="IWT103" s="204"/>
      <c r="IWU103" s="204"/>
      <c r="IWV103" s="204"/>
      <c r="IWW103" s="204"/>
      <c r="IWX103" s="204"/>
      <c r="IWY103" s="204"/>
      <c r="IWZ103" s="204"/>
      <c r="IXA103" s="204"/>
      <c r="IXB103" s="204"/>
      <c r="IXC103" s="204"/>
      <c r="IXD103" s="204"/>
      <c r="IXE103" s="204"/>
      <c r="IXF103" s="204"/>
      <c r="IXG103" s="204"/>
      <c r="IXH103" s="204"/>
      <c r="IXI103" s="204"/>
      <c r="IXJ103" s="204"/>
      <c r="IXK103" s="204"/>
      <c r="IXL103" s="204"/>
      <c r="IXM103" s="204"/>
      <c r="IXN103" s="204"/>
      <c r="IXO103" s="204"/>
      <c r="IXP103" s="204"/>
      <c r="IXQ103" s="204"/>
      <c r="IXR103" s="204"/>
      <c r="IXS103" s="204"/>
      <c r="IXT103" s="204"/>
      <c r="IXU103" s="204"/>
      <c r="IXV103" s="204"/>
      <c r="IXW103" s="204"/>
      <c r="IXX103" s="204"/>
      <c r="IXY103" s="204"/>
      <c r="IXZ103" s="204"/>
      <c r="IYA103" s="204"/>
      <c r="IYB103" s="204"/>
      <c r="IYC103" s="204"/>
      <c r="IYD103" s="204"/>
      <c r="IYE103" s="204"/>
      <c r="IYF103" s="204"/>
      <c r="IYG103" s="204"/>
      <c r="IYH103" s="204"/>
      <c r="IYI103" s="204"/>
      <c r="IYJ103" s="204"/>
      <c r="IYK103" s="204"/>
      <c r="IYL103" s="204"/>
      <c r="IYM103" s="204"/>
      <c r="IYN103" s="204"/>
      <c r="IYO103" s="204"/>
      <c r="IYP103" s="204"/>
      <c r="IYQ103" s="204"/>
      <c r="IYR103" s="204"/>
      <c r="IYS103" s="204"/>
      <c r="IYT103" s="204"/>
      <c r="IYU103" s="204"/>
      <c r="IYV103" s="204"/>
      <c r="IYW103" s="204"/>
      <c r="IYX103" s="204"/>
      <c r="IYY103" s="204"/>
      <c r="IYZ103" s="204"/>
      <c r="IZA103" s="204"/>
      <c r="IZB103" s="204"/>
      <c r="IZC103" s="204"/>
      <c r="IZD103" s="204"/>
      <c r="IZE103" s="204"/>
      <c r="IZF103" s="204"/>
      <c r="IZG103" s="204"/>
      <c r="IZH103" s="204"/>
      <c r="IZI103" s="204"/>
      <c r="IZJ103" s="204"/>
      <c r="IZK103" s="204"/>
      <c r="IZL103" s="204"/>
      <c r="IZM103" s="204"/>
      <c r="IZN103" s="204"/>
      <c r="IZO103" s="204"/>
      <c r="IZP103" s="204"/>
      <c r="IZQ103" s="204"/>
      <c r="IZR103" s="204"/>
      <c r="IZS103" s="204"/>
      <c r="IZT103" s="204"/>
      <c r="IZU103" s="204"/>
      <c r="IZV103" s="204"/>
      <c r="IZW103" s="204"/>
      <c r="IZX103" s="204"/>
      <c r="IZY103" s="204"/>
      <c r="IZZ103" s="204"/>
      <c r="JAA103" s="204"/>
      <c r="JAB103" s="204"/>
      <c r="JAC103" s="204"/>
      <c r="JAD103" s="204"/>
      <c r="JAE103" s="204"/>
      <c r="JAF103" s="204"/>
      <c r="JAG103" s="204"/>
      <c r="JAH103" s="204"/>
      <c r="JAI103" s="204"/>
      <c r="JAJ103" s="204"/>
      <c r="JAK103" s="204"/>
      <c r="JAL103" s="204"/>
      <c r="JAM103" s="204"/>
      <c r="JAN103" s="204"/>
      <c r="JAO103" s="204"/>
      <c r="JAP103" s="204"/>
      <c r="JAQ103" s="204"/>
      <c r="JAR103" s="204"/>
      <c r="JAS103" s="204"/>
      <c r="JAT103" s="204"/>
      <c r="JAU103" s="204"/>
      <c r="JAV103" s="204"/>
      <c r="JAW103" s="204"/>
      <c r="JAX103" s="204"/>
      <c r="JAY103" s="204"/>
      <c r="JAZ103" s="204"/>
      <c r="JBA103" s="204"/>
      <c r="JBB103" s="204"/>
      <c r="JBC103" s="204"/>
      <c r="JBD103" s="204"/>
      <c r="JBE103" s="204"/>
      <c r="JBF103" s="204"/>
      <c r="JBG103" s="204"/>
      <c r="JBH103" s="204"/>
      <c r="JBI103" s="204"/>
      <c r="JBJ103" s="204"/>
      <c r="JBK103" s="204"/>
      <c r="JBL103" s="204"/>
      <c r="JBM103" s="204"/>
      <c r="JBN103" s="204"/>
      <c r="JBO103" s="204"/>
      <c r="JBP103" s="204"/>
      <c r="JBQ103" s="204"/>
      <c r="JBR103" s="204"/>
      <c r="JBS103" s="204"/>
      <c r="JBT103" s="204"/>
      <c r="JBU103" s="204"/>
      <c r="JBV103" s="204"/>
      <c r="JBW103" s="204"/>
      <c r="JBX103" s="204"/>
      <c r="JBY103" s="204"/>
      <c r="JBZ103" s="204"/>
      <c r="JCA103" s="204"/>
      <c r="JCB103" s="204"/>
      <c r="JCC103" s="204"/>
      <c r="JCD103" s="204"/>
      <c r="JCE103" s="204"/>
      <c r="JCF103" s="204"/>
      <c r="JCG103" s="204"/>
      <c r="JCH103" s="204"/>
      <c r="JCI103" s="204"/>
      <c r="JCJ103" s="204"/>
      <c r="JCK103" s="204"/>
      <c r="JCL103" s="204"/>
      <c r="JCM103" s="204"/>
      <c r="JCN103" s="204"/>
      <c r="JCO103" s="204"/>
      <c r="JCP103" s="204"/>
      <c r="JCQ103" s="204"/>
      <c r="JCR103" s="204"/>
      <c r="JCS103" s="204"/>
      <c r="JCT103" s="204"/>
      <c r="JCU103" s="204"/>
      <c r="JCV103" s="204"/>
      <c r="JCW103" s="204"/>
      <c r="JCX103" s="204"/>
      <c r="JCY103" s="204"/>
      <c r="JCZ103" s="204"/>
      <c r="JDA103" s="204"/>
      <c r="JDB103" s="204"/>
      <c r="JDC103" s="204"/>
      <c r="JDD103" s="204"/>
      <c r="JDE103" s="204"/>
      <c r="JDF103" s="204"/>
      <c r="JDG103" s="204"/>
      <c r="JDH103" s="204"/>
      <c r="JDI103" s="204"/>
      <c r="JDJ103" s="204"/>
      <c r="JDK103" s="204"/>
      <c r="JDL103" s="204"/>
      <c r="JDM103" s="204"/>
      <c r="JDN103" s="204"/>
      <c r="JDO103" s="204"/>
      <c r="JDP103" s="204"/>
      <c r="JDQ103" s="204"/>
      <c r="JDR103" s="204"/>
      <c r="JDS103" s="204"/>
      <c r="JDT103" s="204"/>
      <c r="JDU103" s="204"/>
      <c r="JDV103" s="204"/>
      <c r="JDW103" s="204"/>
      <c r="JDX103" s="204"/>
      <c r="JDY103" s="204"/>
      <c r="JDZ103" s="204"/>
      <c r="JEA103" s="204"/>
      <c r="JEB103" s="204"/>
      <c r="JEC103" s="204"/>
      <c r="JED103" s="204"/>
      <c r="JEE103" s="204"/>
      <c r="JEF103" s="204"/>
      <c r="JEG103" s="204"/>
      <c r="JEH103" s="204"/>
      <c r="JEI103" s="204"/>
      <c r="JEJ103" s="204"/>
      <c r="JEK103" s="204"/>
      <c r="JEL103" s="204"/>
      <c r="JEM103" s="204"/>
      <c r="JEN103" s="204"/>
      <c r="JEO103" s="204"/>
      <c r="JEP103" s="204"/>
      <c r="JEQ103" s="204"/>
      <c r="JER103" s="204"/>
      <c r="JES103" s="204"/>
      <c r="JET103" s="204"/>
      <c r="JEU103" s="204"/>
      <c r="JEV103" s="204"/>
      <c r="JEW103" s="204"/>
      <c r="JEX103" s="204"/>
      <c r="JEY103" s="204"/>
      <c r="JEZ103" s="204"/>
      <c r="JFA103" s="204"/>
      <c r="JFB103" s="204"/>
      <c r="JFC103" s="204"/>
      <c r="JFD103" s="204"/>
      <c r="JFE103" s="204"/>
      <c r="JFF103" s="204"/>
      <c r="JFG103" s="204"/>
      <c r="JFH103" s="204"/>
      <c r="JFI103" s="204"/>
      <c r="JFJ103" s="204"/>
      <c r="JFK103" s="204"/>
      <c r="JFL103" s="204"/>
      <c r="JFM103" s="204"/>
      <c r="JFN103" s="204"/>
      <c r="JFO103" s="204"/>
      <c r="JFP103" s="204"/>
      <c r="JFQ103" s="204"/>
      <c r="JFR103" s="204"/>
      <c r="JFS103" s="204"/>
      <c r="JFT103" s="204"/>
      <c r="JFU103" s="204"/>
      <c r="JFV103" s="204"/>
      <c r="JFW103" s="204"/>
      <c r="JFX103" s="204"/>
      <c r="JFY103" s="204"/>
      <c r="JFZ103" s="204"/>
      <c r="JGA103" s="204"/>
      <c r="JGB103" s="204"/>
      <c r="JGC103" s="204"/>
      <c r="JGD103" s="204"/>
      <c r="JGE103" s="204"/>
      <c r="JGF103" s="204"/>
      <c r="JGG103" s="204"/>
      <c r="JGH103" s="204"/>
      <c r="JGI103" s="204"/>
      <c r="JGJ103" s="204"/>
      <c r="JGK103" s="204"/>
      <c r="JGL103" s="204"/>
      <c r="JGM103" s="204"/>
      <c r="JGN103" s="204"/>
      <c r="JGO103" s="204"/>
      <c r="JGP103" s="204"/>
      <c r="JGQ103" s="204"/>
      <c r="JGR103" s="204"/>
      <c r="JGS103" s="204"/>
      <c r="JGT103" s="204"/>
      <c r="JGU103" s="204"/>
      <c r="JGV103" s="204"/>
      <c r="JGW103" s="204"/>
      <c r="JGX103" s="204"/>
      <c r="JGY103" s="204"/>
      <c r="JGZ103" s="204"/>
      <c r="JHA103" s="204"/>
      <c r="JHB103" s="204"/>
      <c r="JHC103" s="204"/>
      <c r="JHD103" s="204"/>
      <c r="JHE103" s="204"/>
      <c r="JHF103" s="204"/>
      <c r="JHG103" s="204"/>
      <c r="JHH103" s="204"/>
      <c r="JHI103" s="204"/>
      <c r="JHJ103" s="204"/>
      <c r="JHK103" s="204"/>
      <c r="JHL103" s="204"/>
      <c r="JHM103" s="204"/>
      <c r="JHN103" s="204"/>
      <c r="JHO103" s="204"/>
      <c r="JHP103" s="204"/>
      <c r="JHQ103" s="204"/>
      <c r="JHR103" s="204"/>
      <c r="JHS103" s="204"/>
      <c r="JHT103" s="204"/>
      <c r="JHU103" s="204"/>
      <c r="JHV103" s="204"/>
      <c r="JHW103" s="204"/>
      <c r="JHX103" s="204"/>
      <c r="JHY103" s="204"/>
      <c r="JHZ103" s="204"/>
      <c r="JIA103" s="204"/>
      <c r="JIB103" s="204"/>
      <c r="JIC103" s="204"/>
      <c r="JID103" s="204"/>
      <c r="JIE103" s="204"/>
      <c r="JIF103" s="204"/>
      <c r="JIG103" s="204"/>
      <c r="JIH103" s="204"/>
      <c r="JII103" s="204"/>
      <c r="JIJ103" s="204"/>
      <c r="JIK103" s="204"/>
      <c r="JIL103" s="204"/>
      <c r="JIM103" s="204"/>
      <c r="JIN103" s="204"/>
      <c r="JIO103" s="204"/>
      <c r="JIP103" s="204"/>
      <c r="JIQ103" s="204"/>
      <c r="JIR103" s="204"/>
      <c r="JIS103" s="204"/>
      <c r="JIT103" s="204"/>
      <c r="JIU103" s="204"/>
      <c r="JIV103" s="204"/>
      <c r="JIW103" s="204"/>
      <c r="JIX103" s="204"/>
      <c r="JIY103" s="204"/>
      <c r="JIZ103" s="204"/>
      <c r="JJA103" s="204"/>
      <c r="JJB103" s="204"/>
      <c r="JJC103" s="204"/>
      <c r="JJD103" s="204"/>
      <c r="JJE103" s="204"/>
      <c r="JJF103" s="204"/>
      <c r="JJG103" s="204"/>
      <c r="JJH103" s="204"/>
      <c r="JJI103" s="204"/>
      <c r="JJJ103" s="204"/>
      <c r="JJK103" s="204"/>
      <c r="JJL103" s="204"/>
      <c r="JJM103" s="204"/>
      <c r="JJN103" s="204"/>
      <c r="JJO103" s="204"/>
      <c r="JJP103" s="204"/>
      <c r="JJQ103" s="204"/>
      <c r="JJR103" s="204"/>
      <c r="JJS103" s="204"/>
      <c r="JJT103" s="204"/>
      <c r="JJU103" s="204"/>
      <c r="JJV103" s="204"/>
      <c r="JJW103" s="204"/>
      <c r="JJX103" s="204"/>
      <c r="JJY103" s="204"/>
      <c r="JJZ103" s="204"/>
      <c r="JKA103" s="204"/>
      <c r="JKB103" s="204"/>
      <c r="JKC103" s="204"/>
      <c r="JKD103" s="204"/>
      <c r="JKE103" s="204"/>
      <c r="JKF103" s="204"/>
      <c r="JKG103" s="204"/>
      <c r="JKH103" s="204"/>
      <c r="JKI103" s="204"/>
      <c r="JKJ103" s="204"/>
      <c r="JKK103" s="204"/>
      <c r="JKL103" s="204"/>
      <c r="JKM103" s="204"/>
      <c r="JKN103" s="204"/>
      <c r="JKO103" s="204"/>
      <c r="JKP103" s="204"/>
      <c r="JKQ103" s="204"/>
      <c r="JKR103" s="204"/>
      <c r="JKS103" s="204"/>
      <c r="JKT103" s="204"/>
      <c r="JKU103" s="204"/>
      <c r="JKV103" s="204"/>
      <c r="JKW103" s="204"/>
      <c r="JKX103" s="204"/>
      <c r="JKY103" s="204"/>
      <c r="JKZ103" s="204"/>
      <c r="JLA103" s="204"/>
      <c r="JLB103" s="204"/>
      <c r="JLC103" s="204"/>
      <c r="JLD103" s="204"/>
      <c r="JLE103" s="204"/>
      <c r="JLF103" s="204"/>
      <c r="JLG103" s="204"/>
      <c r="JLH103" s="204"/>
      <c r="JLI103" s="204"/>
      <c r="JLJ103" s="204"/>
      <c r="JLK103" s="204"/>
      <c r="JLL103" s="204"/>
      <c r="JLM103" s="204"/>
      <c r="JLN103" s="204"/>
      <c r="JLO103" s="204"/>
      <c r="JLP103" s="204"/>
      <c r="JLQ103" s="204"/>
      <c r="JLR103" s="204"/>
      <c r="JLS103" s="204"/>
      <c r="JLT103" s="204"/>
      <c r="JLU103" s="204"/>
      <c r="JLV103" s="204"/>
      <c r="JLW103" s="204"/>
      <c r="JLX103" s="204"/>
      <c r="JLY103" s="204"/>
      <c r="JLZ103" s="204"/>
      <c r="JMA103" s="204"/>
      <c r="JMB103" s="204"/>
      <c r="JMC103" s="204"/>
      <c r="JMD103" s="204"/>
      <c r="JME103" s="204"/>
      <c r="JMF103" s="204"/>
      <c r="JMG103" s="204"/>
      <c r="JMH103" s="204"/>
      <c r="JMI103" s="204"/>
      <c r="JMJ103" s="204"/>
      <c r="JMK103" s="204"/>
      <c r="JML103" s="204"/>
      <c r="JMM103" s="204"/>
      <c r="JMN103" s="204"/>
      <c r="JMO103" s="204"/>
      <c r="JMP103" s="204"/>
      <c r="JMQ103" s="204"/>
      <c r="JMR103" s="204"/>
      <c r="JMS103" s="204"/>
      <c r="JMT103" s="204"/>
      <c r="JMU103" s="204"/>
      <c r="JMV103" s="204"/>
      <c r="JMW103" s="204"/>
      <c r="JMX103" s="204"/>
      <c r="JMY103" s="204"/>
      <c r="JMZ103" s="204"/>
      <c r="JNA103" s="204"/>
      <c r="JNB103" s="204"/>
      <c r="JNC103" s="204"/>
      <c r="JND103" s="204"/>
      <c r="JNE103" s="204"/>
      <c r="JNF103" s="204"/>
      <c r="JNG103" s="204"/>
      <c r="JNH103" s="204"/>
      <c r="JNI103" s="204"/>
      <c r="JNJ103" s="204"/>
      <c r="JNK103" s="204"/>
      <c r="JNL103" s="204"/>
      <c r="JNM103" s="204"/>
      <c r="JNN103" s="204"/>
      <c r="JNO103" s="204"/>
      <c r="JNP103" s="204"/>
      <c r="JNQ103" s="204"/>
      <c r="JNR103" s="204"/>
      <c r="JNS103" s="204"/>
      <c r="JNT103" s="204"/>
      <c r="JNU103" s="204"/>
      <c r="JNV103" s="204"/>
      <c r="JNW103" s="204"/>
      <c r="JNX103" s="204"/>
      <c r="JNY103" s="204"/>
      <c r="JNZ103" s="204"/>
      <c r="JOA103" s="204"/>
      <c r="JOB103" s="204"/>
      <c r="JOC103" s="204"/>
      <c r="JOD103" s="204"/>
      <c r="JOE103" s="204"/>
      <c r="JOF103" s="204"/>
      <c r="JOG103" s="204"/>
      <c r="JOH103" s="204"/>
      <c r="JOI103" s="204"/>
      <c r="JOJ103" s="204"/>
      <c r="JOK103" s="204"/>
      <c r="JOL103" s="204"/>
      <c r="JOM103" s="204"/>
      <c r="JON103" s="204"/>
      <c r="JOO103" s="204"/>
      <c r="JOP103" s="204"/>
      <c r="JOQ103" s="204"/>
      <c r="JOR103" s="204"/>
      <c r="JOS103" s="204"/>
      <c r="JOT103" s="204"/>
      <c r="JOU103" s="204"/>
      <c r="JOV103" s="204"/>
      <c r="JOW103" s="204"/>
      <c r="JOX103" s="204"/>
      <c r="JOY103" s="204"/>
      <c r="JOZ103" s="204"/>
      <c r="JPA103" s="204"/>
      <c r="JPB103" s="204"/>
      <c r="JPC103" s="204"/>
      <c r="JPD103" s="204"/>
      <c r="JPE103" s="204"/>
      <c r="JPF103" s="204"/>
      <c r="JPG103" s="204"/>
      <c r="JPH103" s="204"/>
      <c r="JPI103" s="204"/>
      <c r="JPJ103" s="204"/>
      <c r="JPK103" s="204"/>
      <c r="JPL103" s="204"/>
      <c r="JPM103" s="204"/>
      <c r="JPN103" s="204"/>
      <c r="JPO103" s="204"/>
      <c r="JPP103" s="204"/>
      <c r="JPQ103" s="204"/>
      <c r="JPR103" s="204"/>
      <c r="JPS103" s="204"/>
      <c r="JPT103" s="204"/>
      <c r="JPU103" s="204"/>
      <c r="JPV103" s="204"/>
      <c r="JPW103" s="204"/>
      <c r="JPX103" s="204"/>
      <c r="JPY103" s="204"/>
      <c r="JPZ103" s="204"/>
      <c r="JQA103" s="204"/>
      <c r="JQB103" s="204"/>
      <c r="JQC103" s="204"/>
      <c r="JQD103" s="204"/>
      <c r="JQE103" s="204"/>
      <c r="JQF103" s="204"/>
      <c r="JQG103" s="204"/>
      <c r="JQH103" s="204"/>
      <c r="JQI103" s="204"/>
      <c r="JQJ103" s="204"/>
      <c r="JQK103" s="204"/>
      <c r="JQL103" s="204"/>
      <c r="JQM103" s="204"/>
      <c r="JQN103" s="204"/>
      <c r="JQO103" s="204"/>
      <c r="JQP103" s="204"/>
      <c r="JQQ103" s="204"/>
      <c r="JQR103" s="204"/>
      <c r="JQS103" s="204"/>
      <c r="JQT103" s="204"/>
      <c r="JQU103" s="204"/>
      <c r="JQV103" s="204"/>
      <c r="JQW103" s="204"/>
      <c r="JQX103" s="204"/>
      <c r="JQY103" s="204"/>
      <c r="JQZ103" s="204"/>
      <c r="JRA103" s="204"/>
      <c r="JRB103" s="204"/>
      <c r="JRC103" s="204"/>
      <c r="JRD103" s="204"/>
      <c r="JRE103" s="204"/>
      <c r="JRF103" s="204"/>
      <c r="JRG103" s="204"/>
      <c r="JRH103" s="204"/>
      <c r="JRI103" s="204"/>
      <c r="JRJ103" s="204"/>
      <c r="JRK103" s="204"/>
      <c r="JRL103" s="204"/>
      <c r="JRM103" s="204"/>
      <c r="JRN103" s="204"/>
      <c r="JRO103" s="204"/>
      <c r="JRP103" s="204"/>
      <c r="JRQ103" s="204"/>
      <c r="JRR103" s="204"/>
      <c r="JRS103" s="204"/>
      <c r="JRT103" s="204"/>
      <c r="JRU103" s="204"/>
      <c r="JRV103" s="204"/>
      <c r="JRW103" s="204"/>
      <c r="JRX103" s="204"/>
      <c r="JRY103" s="204"/>
      <c r="JRZ103" s="204"/>
      <c r="JSA103" s="204"/>
      <c r="JSB103" s="204"/>
      <c r="JSC103" s="204"/>
      <c r="JSD103" s="204"/>
      <c r="JSE103" s="204"/>
      <c r="JSF103" s="204"/>
      <c r="JSG103" s="204"/>
      <c r="JSH103" s="204"/>
      <c r="JSI103" s="204"/>
      <c r="JSJ103" s="204"/>
      <c r="JSK103" s="204"/>
      <c r="JSL103" s="204"/>
      <c r="JSM103" s="204"/>
      <c r="JSN103" s="204"/>
      <c r="JSO103" s="204"/>
      <c r="JSP103" s="204"/>
      <c r="JSQ103" s="204"/>
      <c r="JSR103" s="204"/>
      <c r="JSS103" s="204"/>
      <c r="JST103" s="204"/>
      <c r="JSU103" s="204"/>
      <c r="JSV103" s="204"/>
      <c r="JSW103" s="204"/>
      <c r="JSX103" s="204"/>
      <c r="JSY103" s="204"/>
      <c r="JSZ103" s="204"/>
      <c r="JTA103" s="204"/>
      <c r="JTB103" s="204"/>
      <c r="JTC103" s="204"/>
      <c r="JTD103" s="204"/>
      <c r="JTE103" s="204"/>
      <c r="JTF103" s="204"/>
      <c r="JTG103" s="204"/>
      <c r="JTH103" s="204"/>
      <c r="JTI103" s="204"/>
      <c r="JTJ103" s="204"/>
      <c r="JTK103" s="204"/>
      <c r="JTL103" s="204"/>
      <c r="JTM103" s="204"/>
      <c r="JTN103" s="204"/>
      <c r="JTO103" s="204"/>
      <c r="JTP103" s="204"/>
      <c r="JTQ103" s="204"/>
      <c r="JTR103" s="204"/>
      <c r="JTS103" s="204"/>
      <c r="JTT103" s="204"/>
      <c r="JTU103" s="204"/>
      <c r="JTV103" s="204"/>
      <c r="JTW103" s="204"/>
      <c r="JTX103" s="204"/>
      <c r="JTY103" s="204"/>
      <c r="JTZ103" s="204"/>
      <c r="JUA103" s="204"/>
      <c r="JUB103" s="204"/>
      <c r="JUC103" s="204"/>
      <c r="JUD103" s="204"/>
      <c r="JUE103" s="204"/>
      <c r="JUF103" s="204"/>
      <c r="JUG103" s="204"/>
      <c r="JUH103" s="204"/>
      <c r="JUI103" s="204"/>
      <c r="JUJ103" s="204"/>
      <c r="JUK103" s="204"/>
      <c r="JUL103" s="204"/>
      <c r="JUM103" s="204"/>
      <c r="JUN103" s="204"/>
      <c r="JUO103" s="204"/>
      <c r="JUP103" s="204"/>
      <c r="JUQ103" s="204"/>
      <c r="JUR103" s="204"/>
      <c r="JUS103" s="204"/>
      <c r="JUT103" s="204"/>
      <c r="JUU103" s="204"/>
      <c r="JUV103" s="204"/>
      <c r="JUW103" s="204"/>
      <c r="JUX103" s="204"/>
      <c r="JUY103" s="204"/>
      <c r="JUZ103" s="204"/>
      <c r="JVA103" s="204"/>
      <c r="JVB103" s="204"/>
      <c r="JVC103" s="204"/>
      <c r="JVD103" s="204"/>
      <c r="JVE103" s="204"/>
      <c r="JVF103" s="204"/>
      <c r="JVG103" s="204"/>
      <c r="JVH103" s="204"/>
      <c r="JVI103" s="204"/>
      <c r="JVJ103" s="204"/>
      <c r="JVK103" s="204"/>
      <c r="JVL103" s="204"/>
      <c r="JVM103" s="204"/>
      <c r="JVN103" s="204"/>
      <c r="JVO103" s="204"/>
      <c r="JVP103" s="204"/>
      <c r="JVQ103" s="204"/>
      <c r="JVR103" s="204"/>
      <c r="JVS103" s="204"/>
      <c r="JVT103" s="204"/>
      <c r="JVU103" s="204"/>
      <c r="JVV103" s="204"/>
      <c r="JVW103" s="204"/>
      <c r="JVX103" s="204"/>
      <c r="JVY103" s="204"/>
      <c r="JVZ103" s="204"/>
      <c r="JWA103" s="204"/>
      <c r="JWB103" s="204"/>
      <c r="JWC103" s="204"/>
      <c r="JWD103" s="204"/>
      <c r="JWE103" s="204"/>
      <c r="JWF103" s="204"/>
      <c r="JWG103" s="204"/>
      <c r="JWH103" s="204"/>
      <c r="JWI103" s="204"/>
      <c r="JWJ103" s="204"/>
      <c r="JWK103" s="204"/>
      <c r="JWL103" s="204"/>
      <c r="JWM103" s="204"/>
      <c r="JWN103" s="204"/>
      <c r="JWO103" s="204"/>
      <c r="JWP103" s="204"/>
      <c r="JWQ103" s="204"/>
      <c r="JWR103" s="204"/>
      <c r="JWS103" s="204"/>
      <c r="JWT103" s="204"/>
      <c r="JWU103" s="204"/>
      <c r="JWV103" s="204"/>
      <c r="JWW103" s="204"/>
      <c r="JWX103" s="204"/>
      <c r="JWY103" s="204"/>
      <c r="JWZ103" s="204"/>
      <c r="JXA103" s="204"/>
      <c r="JXB103" s="204"/>
      <c r="JXC103" s="204"/>
      <c r="JXD103" s="204"/>
      <c r="JXE103" s="204"/>
      <c r="JXF103" s="204"/>
      <c r="JXG103" s="204"/>
      <c r="JXH103" s="204"/>
      <c r="JXI103" s="204"/>
      <c r="JXJ103" s="204"/>
      <c r="JXK103" s="204"/>
      <c r="JXL103" s="204"/>
      <c r="JXM103" s="204"/>
      <c r="JXN103" s="204"/>
      <c r="JXO103" s="204"/>
      <c r="JXP103" s="204"/>
      <c r="JXQ103" s="204"/>
      <c r="JXR103" s="204"/>
      <c r="JXS103" s="204"/>
      <c r="JXT103" s="204"/>
      <c r="JXU103" s="204"/>
      <c r="JXV103" s="204"/>
      <c r="JXW103" s="204"/>
      <c r="JXX103" s="204"/>
      <c r="JXY103" s="204"/>
      <c r="JXZ103" s="204"/>
      <c r="JYA103" s="204"/>
      <c r="JYB103" s="204"/>
      <c r="JYC103" s="204"/>
      <c r="JYD103" s="204"/>
      <c r="JYE103" s="204"/>
      <c r="JYF103" s="204"/>
      <c r="JYG103" s="204"/>
      <c r="JYH103" s="204"/>
      <c r="JYI103" s="204"/>
      <c r="JYJ103" s="204"/>
      <c r="JYK103" s="204"/>
      <c r="JYL103" s="204"/>
      <c r="JYM103" s="204"/>
      <c r="JYN103" s="204"/>
      <c r="JYO103" s="204"/>
      <c r="JYP103" s="204"/>
      <c r="JYQ103" s="204"/>
      <c r="JYR103" s="204"/>
      <c r="JYS103" s="204"/>
      <c r="JYT103" s="204"/>
      <c r="JYU103" s="204"/>
      <c r="JYV103" s="204"/>
      <c r="JYW103" s="204"/>
      <c r="JYX103" s="204"/>
      <c r="JYY103" s="204"/>
      <c r="JYZ103" s="204"/>
      <c r="JZA103" s="204"/>
      <c r="JZB103" s="204"/>
      <c r="JZC103" s="204"/>
      <c r="JZD103" s="204"/>
      <c r="JZE103" s="204"/>
      <c r="JZF103" s="204"/>
      <c r="JZG103" s="204"/>
      <c r="JZH103" s="204"/>
      <c r="JZI103" s="204"/>
      <c r="JZJ103" s="204"/>
      <c r="JZK103" s="204"/>
      <c r="JZL103" s="204"/>
      <c r="JZM103" s="204"/>
      <c r="JZN103" s="204"/>
      <c r="JZO103" s="204"/>
      <c r="JZP103" s="204"/>
      <c r="JZQ103" s="204"/>
      <c r="JZR103" s="204"/>
      <c r="JZS103" s="204"/>
      <c r="JZT103" s="204"/>
      <c r="JZU103" s="204"/>
      <c r="JZV103" s="204"/>
      <c r="JZW103" s="204"/>
      <c r="JZX103" s="204"/>
      <c r="JZY103" s="204"/>
      <c r="JZZ103" s="204"/>
      <c r="KAA103" s="204"/>
      <c r="KAB103" s="204"/>
      <c r="KAC103" s="204"/>
      <c r="KAD103" s="204"/>
      <c r="KAE103" s="204"/>
      <c r="KAF103" s="204"/>
      <c r="KAG103" s="204"/>
      <c r="KAH103" s="204"/>
      <c r="KAI103" s="204"/>
      <c r="KAJ103" s="204"/>
      <c r="KAK103" s="204"/>
      <c r="KAL103" s="204"/>
      <c r="KAM103" s="204"/>
      <c r="KAN103" s="204"/>
      <c r="KAO103" s="204"/>
      <c r="KAP103" s="204"/>
      <c r="KAQ103" s="204"/>
      <c r="KAR103" s="204"/>
      <c r="KAS103" s="204"/>
      <c r="KAT103" s="204"/>
      <c r="KAU103" s="204"/>
      <c r="KAV103" s="204"/>
      <c r="KAW103" s="204"/>
      <c r="KAX103" s="204"/>
      <c r="KAY103" s="204"/>
      <c r="KAZ103" s="204"/>
      <c r="KBA103" s="204"/>
      <c r="KBB103" s="204"/>
      <c r="KBC103" s="204"/>
      <c r="KBD103" s="204"/>
      <c r="KBE103" s="204"/>
      <c r="KBF103" s="204"/>
      <c r="KBG103" s="204"/>
      <c r="KBH103" s="204"/>
      <c r="KBI103" s="204"/>
      <c r="KBJ103" s="204"/>
      <c r="KBK103" s="204"/>
      <c r="KBL103" s="204"/>
      <c r="KBM103" s="204"/>
      <c r="KBN103" s="204"/>
      <c r="KBO103" s="204"/>
      <c r="KBP103" s="204"/>
      <c r="KBQ103" s="204"/>
      <c r="KBR103" s="204"/>
      <c r="KBS103" s="204"/>
      <c r="KBT103" s="204"/>
      <c r="KBU103" s="204"/>
      <c r="KBV103" s="204"/>
      <c r="KBW103" s="204"/>
      <c r="KBX103" s="204"/>
      <c r="KBY103" s="204"/>
      <c r="KBZ103" s="204"/>
      <c r="KCA103" s="204"/>
      <c r="KCB103" s="204"/>
      <c r="KCC103" s="204"/>
      <c r="KCD103" s="204"/>
      <c r="KCE103" s="204"/>
      <c r="KCF103" s="204"/>
      <c r="KCG103" s="204"/>
      <c r="KCH103" s="204"/>
      <c r="KCI103" s="204"/>
      <c r="KCJ103" s="204"/>
      <c r="KCK103" s="204"/>
      <c r="KCL103" s="204"/>
      <c r="KCM103" s="204"/>
      <c r="KCN103" s="204"/>
      <c r="KCO103" s="204"/>
      <c r="KCP103" s="204"/>
      <c r="KCQ103" s="204"/>
      <c r="KCR103" s="204"/>
      <c r="KCS103" s="204"/>
      <c r="KCT103" s="204"/>
      <c r="KCU103" s="204"/>
      <c r="KCV103" s="204"/>
      <c r="KCW103" s="204"/>
      <c r="KCX103" s="204"/>
      <c r="KCY103" s="204"/>
      <c r="KCZ103" s="204"/>
      <c r="KDA103" s="204"/>
      <c r="KDB103" s="204"/>
      <c r="KDC103" s="204"/>
      <c r="KDD103" s="204"/>
      <c r="KDE103" s="204"/>
      <c r="KDF103" s="204"/>
      <c r="KDG103" s="204"/>
      <c r="KDH103" s="204"/>
      <c r="KDI103" s="204"/>
      <c r="KDJ103" s="204"/>
      <c r="KDK103" s="204"/>
      <c r="KDL103" s="204"/>
      <c r="KDM103" s="204"/>
      <c r="KDN103" s="204"/>
      <c r="KDO103" s="204"/>
      <c r="KDP103" s="204"/>
      <c r="KDQ103" s="204"/>
      <c r="KDR103" s="204"/>
      <c r="KDS103" s="204"/>
      <c r="KDT103" s="204"/>
      <c r="KDU103" s="204"/>
      <c r="KDV103" s="204"/>
      <c r="KDW103" s="204"/>
      <c r="KDX103" s="204"/>
      <c r="KDY103" s="204"/>
      <c r="KDZ103" s="204"/>
      <c r="KEA103" s="204"/>
      <c r="KEB103" s="204"/>
      <c r="KEC103" s="204"/>
      <c r="KED103" s="204"/>
      <c r="KEE103" s="204"/>
      <c r="KEF103" s="204"/>
      <c r="KEG103" s="204"/>
      <c r="KEH103" s="204"/>
      <c r="KEI103" s="204"/>
      <c r="KEJ103" s="204"/>
      <c r="KEK103" s="204"/>
      <c r="KEL103" s="204"/>
      <c r="KEM103" s="204"/>
      <c r="KEN103" s="204"/>
      <c r="KEO103" s="204"/>
      <c r="KEP103" s="204"/>
      <c r="KEQ103" s="204"/>
      <c r="KER103" s="204"/>
      <c r="KES103" s="204"/>
      <c r="KET103" s="204"/>
      <c r="KEU103" s="204"/>
      <c r="KEV103" s="204"/>
      <c r="KEW103" s="204"/>
      <c r="KEX103" s="204"/>
      <c r="KEY103" s="204"/>
      <c r="KEZ103" s="204"/>
      <c r="KFA103" s="204"/>
      <c r="KFB103" s="204"/>
      <c r="KFC103" s="204"/>
      <c r="KFD103" s="204"/>
      <c r="KFE103" s="204"/>
      <c r="KFF103" s="204"/>
      <c r="KFG103" s="204"/>
      <c r="KFH103" s="204"/>
      <c r="KFI103" s="204"/>
      <c r="KFJ103" s="204"/>
      <c r="KFK103" s="204"/>
      <c r="KFL103" s="204"/>
      <c r="KFM103" s="204"/>
      <c r="KFN103" s="204"/>
      <c r="KFO103" s="204"/>
      <c r="KFP103" s="204"/>
      <c r="KFQ103" s="204"/>
      <c r="KFR103" s="204"/>
      <c r="KFS103" s="204"/>
      <c r="KFT103" s="204"/>
      <c r="KFU103" s="204"/>
      <c r="KFV103" s="204"/>
      <c r="KFW103" s="204"/>
      <c r="KFX103" s="204"/>
      <c r="KFY103" s="204"/>
      <c r="KFZ103" s="204"/>
      <c r="KGA103" s="204"/>
      <c r="KGB103" s="204"/>
      <c r="KGC103" s="204"/>
      <c r="KGD103" s="204"/>
      <c r="KGE103" s="204"/>
      <c r="KGF103" s="204"/>
      <c r="KGG103" s="204"/>
      <c r="KGH103" s="204"/>
      <c r="KGI103" s="204"/>
      <c r="KGJ103" s="204"/>
      <c r="KGK103" s="204"/>
      <c r="KGL103" s="204"/>
      <c r="KGM103" s="204"/>
      <c r="KGN103" s="204"/>
      <c r="KGO103" s="204"/>
      <c r="KGP103" s="204"/>
      <c r="KGQ103" s="204"/>
      <c r="KGR103" s="204"/>
      <c r="KGS103" s="204"/>
      <c r="KGT103" s="204"/>
      <c r="KGU103" s="204"/>
      <c r="KGV103" s="204"/>
      <c r="KGW103" s="204"/>
      <c r="KGX103" s="204"/>
      <c r="KGY103" s="204"/>
      <c r="KGZ103" s="204"/>
      <c r="KHA103" s="204"/>
      <c r="KHB103" s="204"/>
      <c r="KHC103" s="204"/>
      <c r="KHD103" s="204"/>
      <c r="KHE103" s="204"/>
      <c r="KHF103" s="204"/>
      <c r="KHG103" s="204"/>
      <c r="KHH103" s="204"/>
      <c r="KHI103" s="204"/>
      <c r="KHJ103" s="204"/>
      <c r="KHK103" s="204"/>
      <c r="KHL103" s="204"/>
      <c r="KHM103" s="204"/>
      <c r="KHN103" s="204"/>
      <c r="KHO103" s="204"/>
      <c r="KHP103" s="204"/>
      <c r="KHQ103" s="204"/>
      <c r="KHR103" s="204"/>
      <c r="KHS103" s="204"/>
      <c r="KHT103" s="204"/>
      <c r="KHU103" s="204"/>
      <c r="KHV103" s="204"/>
      <c r="KHW103" s="204"/>
      <c r="KHX103" s="204"/>
      <c r="KHY103" s="204"/>
      <c r="KHZ103" s="204"/>
      <c r="KIA103" s="204"/>
      <c r="KIB103" s="204"/>
      <c r="KIC103" s="204"/>
      <c r="KID103" s="204"/>
      <c r="KIE103" s="204"/>
      <c r="KIF103" s="204"/>
      <c r="KIG103" s="204"/>
      <c r="KIH103" s="204"/>
      <c r="KII103" s="204"/>
      <c r="KIJ103" s="204"/>
      <c r="KIK103" s="204"/>
      <c r="KIL103" s="204"/>
      <c r="KIM103" s="204"/>
      <c r="KIN103" s="204"/>
      <c r="KIO103" s="204"/>
      <c r="KIP103" s="204"/>
      <c r="KIQ103" s="204"/>
      <c r="KIR103" s="204"/>
      <c r="KIS103" s="204"/>
      <c r="KIT103" s="204"/>
      <c r="KIU103" s="204"/>
      <c r="KIV103" s="204"/>
      <c r="KIW103" s="204"/>
      <c r="KIX103" s="204"/>
      <c r="KIY103" s="204"/>
      <c r="KIZ103" s="204"/>
      <c r="KJA103" s="204"/>
      <c r="KJB103" s="204"/>
      <c r="KJC103" s="204"/>
      <c r="KJD103" s="204"/>
      <c r="KJE103" s="204"/>
      <c r="KJF103" s="204"/>
      <c r="KJG103" s="204"/>
      <c r="KJH103" s="204"/>
      <c r="KJI103" s="204"/>
      <c r="KJJ103" s="204"/>
      <c r="KJK103" s="204"/>
      <c r="KJL103" s="204"/>
      <c r="KJM103" s="204"/>
      <c r="KJN103" s="204"/>
      <c r="KJO103" s="204"/>
      <c r="KJP103" s="204"/>
      <c r="KJQ103" s="204"/>
      <c r="KJR103" s="204"/>
      <c r="KJS103" s="204"/>
      <c r="KJT103" s="204"/>
      <c r="KJU103" s="204"/>
      <c r="KJV103" s="204"/>
      <c r="KJW103" s="204"/>
      <c r="KJX103" s="204"/>
      <c r="KJY103" s="204"/>
      <c r="KJZ103" s="204"/>
      <c r="KKA103" s="204"/>
      <c r="KKB103" s="204"/>
      <c r="KKC103" s="204"/>
      <c r="KKD103" s="204"/>
      <c r="KKE103" s="204"/>
      <c r="KKF103" s="204"/>
      <c r="KKG103" s="204"/>
      <c r="KKH103" s="204"/>
      <c r="KKI103" s="204"/>
      <c r="KKJ103" s="204"/>
      <c r="KKK103" s="204"/>
      <c r="KKL103" s="204"/>
      <c r="KKM103" s="204"/>
      <c r="KKN103" s="204"/>
      <c r="KKO103" s="204"/>
      <c r="KKP103" s="204"/>
      <c r="KKQ103" s="204"/>
      <c r="KKR103" s="204"/>
      <c r="KKS103" s="204"/>
      <c r="KKT103" s="204"/>
      <c r="KKU103" s="204"/>
      <c r="KKV103" s="204"/>
      <c r="KKW103" s="204"/>
      <c r="KKX103" s="204"/>
      <c r="KKY103" s="204"/>
      <c r="KKZ103" s="204"/>
      <c r="KLA103" s="204"/>
      <c r="KLB103" s="204"/>
      <c r="KLC103" s="204"/>
      <c r="KLD103" s="204"/>
      <c r="KLE103" s="204"/>
      <c r="KLF103" s="204"/>
      <c r="KLG103" s="204"/>
      <c r="KLH103" s="204"/>
      <c r="KLI103" s="204"/>
      <c r="KLJ103" s="204"/>
      <c r="KLK103" s="204"/>
      <c r="KLL103" s="204"/>
      <c r="KLM103" s="204"/>
      <c r="KLN103" s="204"/>
      <c r="KLO103" s="204"/>
      <c r="KLP103" s="204"/>
      <c r="KLQ103" s="204"/>
      <c r="KLR103" s="204"/>
      <c r="KLS103" s="204"/>
      <c r="KLT103" s="204"/>
      <c r="KLU103" s="204"/>
      <c r="KLV103" s="204"/>
      <c r="KLW103" s="204"/>
      <c r="KLX103" s="204"/>
      <c r="KLY103" s="204"/>
      <c r="KLZ103" s="204"/>
      <c r="KMA103" s="204"/>
      <c r="KMB103" s="204"/>
      <c r="KMC103" s="204"/>
      <c r="KMD103" s="204"/>
      <c r="KME103" s="204"/>
      <c r="KMF103" s="204"/>
      <c r="KMG103" s="204"/>
      <c r="KMH103" s="204"/>
      <c r="KMI103" s="204"/>
      <c r="KMJ103" s="204"/>
      <c r="KMK103" s="204"/>
      <c r="KML103" s="204"/>
      <c r="KMM103" s="204"/>
      <c r="KMN103" s="204"/>
      <c r="KMO103" s="204"/>
      <c r="KMP103" s="204"/>
      <c r="KMQ103" s="204"/>
      <c r="KMR103" s="204"/>
      <c r="KMS103" s="204"/>
      <c r="KMT103" s="204"/>
      <c r="KMU103" s="204"/>
      <c r="KMV103" s="204"/>
      <c r="KMW103" s="204"/>
      <c r="KMX103" s="204"/>
      <c r="KMY103" s="204"/>
      <c r="KMZ103" s="204"/>
      <c r="KNA103" s="204"/>
      <c r="KNB103" s="204"/>
      <c r="KNC103" s="204"/>
      <c r="KND103" s="204"/>
      <c r="KNE103" s="204"/>
      <c r="KNF103" s="204"/>
      <c r="KNG103" s="204"/>
      <c r="KNH103" s="204"/>
      <c r="KNI103" s="204"/>
      <c r="KNJ103" s="204"/>
      <c r="KNK103" s="204"/>
      <c r="KNL103" s="204"/>
      <c r="KNM103" s="204"/>
      <c r="KNN103" s="204"/>
      <c r="KNO103" s="204"/>
      <c r="KNP103" s="204"/>
      <c r="KNQ103" s="204"/>
      <c r="KNR103" s="204"/>
      <c r="KNS103" s="204"/>
      <c r="KNT103" s="204"/>
      <c r="KNU103" s="204"/>
      <c r="KNV103" s="204"/>
      <c r="KNW103" s="204"/>
      <c r="KNX103" s="204"/>
      <c r="KNY103" s="204"/>
      <c r="KNZ103" s="204"/>
      <c r="KOA103" s="204"/>
      <c r="KOB103" s="204"/>
      <c r="KOC103" s="204"/>
      <c r="KOD103" s="204"/>
      <c r="KOE103" s="204"/>
      <c r="KOF103" s="204"/>
      <c r="KOG103" s="204"/>
      <c r="KOH103" s="204"/>
      <c r="KOI103" s="204"/>
      <c r="KOJ103" s="204"/>
      <c r="KOK103" s="204"/>
      <c r="KOL103" s="204"/>
      <c r="KOM103" s="204"/>
      <c r="KON103" s="204"/>
      <c r="KOO103" s="204"/>
      <c r="KOP103" s="204"/>
      <c r="KOQ103" s="204"/>
      <c r="KOR103" s="204"/>
      <c r="KOS103" s="204"/>
      <c r="KOT103" s="204"/>
      <c r="KOU103" s="204"/>
      <c r="KOV103" s="204"/>
      <c r="KOW103" s="204"/>
      <c r="KOX103" s="204"/>
      <c r="KOY103" s="204"/>
      <c r="KOZ103" s="204"/>
      <c r="KPA103" s="204"/>
      <c r="KPB103" s="204"/>
      <c r="KPC103" s="204"/>
      <c r="KPD103" s="204"/>
      <c r="KPE103" s="204"/>
      <c r="KPF103" s="204"/>
      <c r="KPG103" s="204"/>
      <c r="KPH103" s="204"/>
      <c r="KPI103" s="204"/>
      <c r="KPJ103" s="204"/>
      <c r="KPK103" s="204"/>
      <c r="KPL103" s="204"/>
      <c r="KPM103" s="204"/>
      <c r="KPN103" s="204"/>
      <c r="KPO103" s="204"/>
      <c r="KPP103" s="204"/>
      <c r="KPQ103" s="204"/>
      <c r="KPR103" s="204"/>
      <c r="KPS103" s="204"/>
      <c r="KPT103" s="204"/>
      <c r="KPU103" s="204"/>
      <c r="KPV103" s="204"/>
      <c r="KPW103" s="204"/>
      <c r="KPX103" s="204"/>
      <c r="KPY103" s="204"/>
      <c r="KPZ103" s="204"/>
      <c r="KQA103" s="204"/>
      <c r="KQB103" s="204"/>
      <c r="KQC103" s="204"/>
      <c r="KQD103" s="204"/>
      <c r="KQE103" s="204"/>
      <c r="KQF103" s="204"/>
      <c r="KQG103" s="204"/>
      <c r="KQH103" s="204"/>
      <c r="KQI103" s="204"/>
      <c r="KQJ103" s="204"/>
      <c r="KQK103" s="204"/>
      <c r="KQL103" s="204"/>
      <c r="KQM103" s="204"/>
      <c r="KQN103" s="204"/>
      <c r="KQO103" s="204"/>
      <c r="KQP103" s="204"/>
      <c r="KQQ103" s="204"/>
      <c r="KQR103" s="204"/>
      <c r="KQS103" s="204"/>
      <c r="KQT103" s="204"/>
      <c r="KQU103" s="204"/>
      <c r="KQV103" s="204"/>
      <c r="KQW103" s="204"/>
      <c r="KQX103" s="204"/>
      <c r="KQY103" s="204"/>
      <c r="KQZ103" s="204"/>
      <c r="KRA103" s="204"/>
      <c r="KRB103" s="204"/>
      <c r="KRC103" s="204"/>
      <c r="KRD103" s="204"/>
      <c r="KRE103" s="204"/>
      <c r="KRF103" s="204"/>
      <c r="KRG103" s="204"/>
      <c r="KRH103" s="204"/>
      <c r="KRI103" s="204"/>
      <c r="KRJ103" s="204"/>
      <c r="KRK103" s="204"/>
      <c r="KRL103" s="204"/>
      <c r="KRM103" s="204"/>
      <c r="KRN103" s="204"/>
      <c r="KRO103" s="204"/>
      <c r="KRP103" s="204"/>
      <c r="KRQ103" s="204"/>
      <c r="KRR103" s="204"/>
      <c r="KRS103" s="204"/>
      <c r="KRT103" s="204"/>
      <c r="KRU103" s="204"/>
      <c r="KRV103" s="204"/>
      <c r="KRW103" s="204"/>
      <c r="KRX103" s="204"/>
      <c r="KRY103" s="204"/>
      <c r="KRZ103" s="204"/>
      <c r="KSA103" s="204"/>
      <c r="KSB103" s="204"/>
      <c r="KSC103" s="204"/>
      <c r="KSD103" s="204"/>
      <c r="KSE103" s="204"/>
      <c r="KSF103" s="204"/>
      <c r="KSG103" s="204"/>
      <c r="KSH103" s="204"/>
      <c r="KSI103" s="204"/>
      <c r="KSJ103" s="204"/>
      <c r="KSK103" s="204"/>
      <c r="KSL103" s="204"/>
      <c r="KSM103" s="204"/>
      <c r="KSN103" s="204"/>
      <c r="KSO103" s="204"/>
      <c r="KSP103" s="204"/>
      <c r="KSQ103" s="204"/>
      <c r="KSR103" s="204"/>
      <c r="KSS103" s="204"/>
      <c r="KST103" s="204"/>
      <c r="KSU103" s="204"/>
      <c r="KSV103" s="204"/>
      <c r="KSW103" s="204"/>
      <c r="KSX103" s="204"/>
      <c r="KSY103" s="204"/>
      <c r="KSZ103" s="204"/>
      <c r="KTA103" s="204"/>
      <c r="KTB103" s="204"/>
      <c r="KTC103" s="204"/>
      <c r="KTD103" s="204"/>
      <c r="KTE103" s="204"/>
      <c r="KTF103" s="204"/>
      <c r="KTG103" s="204"/>
      <c r="KTH103" s="204"/>
      <c r="KTI103" s="204"/>
      <c r="KTJ103" s="204"/>
      <c r="KTK103" s="204"/>
      <c r="KTL103" s="204"/>
      <c r="KTM103" s="204"/>
      <c r="KTN103" s="204"/>
      <c r="KTO103" s="204"/>
      <c r="KTP103" s="204"/>
      <c r="KTQ103" s="204"/>
      <c r="KTR103" s="204"/>
      <c r="KTS103" s="204"/>
      <c r="KTT103" s="204"/>
      <c r="KTU103" s="204"/>
      <c r="KTV103" s="204"/>
      <c r="KTW103" s="204"/>
      <c r="KTX103" s="204"/>
      <c r="KTY103" s="204"/>
      <c r="KTZ103" s="204"/>
      <c r="KUA103" s="204"/>
      <c r="KUB103" s="204"/>
      <c r="KUC103" s="204"/>
      <c r="KUD103" s="204"/>
      <c r="KUE103" s="204"/>
      <c r="KUF103" s="204"/>
      <c r="KUG103" s="204"/>
      <c r="KUH103" s="204"/>
      <c r="KUI103" s="204"/>
      <c r="KUJ103" s="204"/>
      <c r="KUK103" s="204"/>
      <c r="KUL103" s="204"/>
      <c r="KUM103" s="204"/>
      <c r="KUN103" s="204"/>
      <c r="KUO103" s="204"/>
      <c r="KUP103" s="204"/>
      <c r="KUQ103" s="204"/>
      <c r="KUR103" s="204"/>
      <c r="KUS103" s="204"/>
      <c r="KUT103" s="204"/>
      <c r="KUU103" s="204"/>
      <c r="KUV103" s="204"/>
      <c r="KUW103" s="204"/>
      <c r="KUX103" s="204"/>
      <c r="KUY103" s="204"/>
      <c r="KUZ103" s="204"/>
      <c r="KVA103" s="204"/>
      <c r="KVB103" s="204"/>
      <c r="KVC103" s="204"/>
      <c r="KVD103" s="204"/>
      <c r="KVE103" s="204"/>
      <c r="KVF103" s="204"/>
      <c r="KVG103" s="204"/>
      <c r="KVH103" s="204"/>
      <c r="KVI103" s="204"/>
      <c r="KVJ103" s="204"/>
      <c r="KVK103" s="204"/>
      <c r="KVL103" s="204"/>
      <c r="KVM103" s="204"/>
      <c r="KVN103" s="204"/>
      <c r="KVO103" s="204"/>
      <c r="KVP103" s="204"/>
      <c r="KVQ103" s="204"/>
      <c r="KVR103" s="204"/>
      <c r="KVS103" s="204"/>
      <c r="KVT103" s="204"/>
      <c r="KVU103" s="204"/>
      <c r="KVV103" s="204"/>
      <c r="KVW103" s="204"/>
      <c r="KVX103" s="204"/>
      <c r="KVY103" s="204"/>
      <c r="KVZ103" s="204"/>
      <c r="KWA103" s="204"/>
      <c r="KWB103" s="204"/>
      <c r="KWC103" s="204"/>
      <c r="KWD103" s="204"/>
      <c r="KWE103" s="204"/>
      <c r="KWF103" s="204"/>
      <c r="KWG103" s="204"/>
      <c r="KWH103" s="204"/>
      <c r="KWI103" s="204"/>
      <c r="KWJ103" s="204"/>
      <c r="KWK103" s="204"/>
      <c r="KWL103" s="204"/>
      <c r="KWM103" s="204"/>
      <c r="KWN103" s="204"/>
      <c r="KWO103" s="204"/>
      <c r="KWP103" s="204"/>
      <c r="KWQ103" s="204"/>
      <c r="KWR103" s="204"/>
      <c r="KWS103" s="204"/>
      <c r="KWT103" s="204"/>
      <c r="KWU103" s="204"/>
      <c r="KWV103" s="204"/>
      <c r="KWW103" s="204"/>
      <c r="KWX103" s="204"/>
      <c r="KWY103" s="204"/>
      <c r="KWZ103" s="204"/>
      <c r="KXA103" s="204"/>
      <c r="KXB103" s="204"/>
      <c r="KXC103" s="204"/>
      <c r="KXD103" s="204"/>
      <c r="KXE103" s="204"/>
      <c r="KXF103" s="204"/>
      <c r="KXG103" s="204"/>
      <c r="KXH103" s="204"/>
      <c r="KXI103" s="204"/>
      <c r="KXJ103" s="204"/>
      <c r="KXK103" s="204"/>
      <c r="KXL103" s="204"/>
      <c r="KXM103" s="204"/>
      <c r="KXN103" s="204"/>
      <c r="KXO103" s="204"/>
      <c r="KXP103" s="204"/>
      <c r="KXQ103" s="204"/>
      <c r="KXR103" s="204"/>
      <c r="KXS103" s="204"/>
      <c r="KXT103" s="204"/>
      <c r="KXU103" s="204"/>
      <c r="KXV103" s="204"/>
      <c r="KXW103" s="204"/>
      <c r="KXX103" s="204"/>
      <c r="KXY103" s="204"/>
      <c r="KXZ103" s="204"/>
      <c r="KYA103" s="204"/>
      <c r="KYB103" s="204"/>
      <c r="KYC103" s="204"/>
      <c r="KYD103" s="204"/>
      <c r="KYE103" s="204"/>
      <c r="KYF103" s="204"/>
      <c r="KYG103" s="204"/>
      <c r="KYH103" s="204"/>
      <c r="KYI103" s="204"/>
      <c r="KYJ103" s="204"/>
      <c r="KYK103" s="204"/>
      <c r="KYL103" s="204"/>
      <c r="KYM103" s="204"/>
      <c r="KYN103" s="204"/>
      <c r="KYO103" s="204"/>
      <c r="KYP103" s="204"/>
      <c r="KYQ103" s="204"/>
      <c r="KYR103" s="204"/>
      <c r="KYS103" s="204"/>
      <c r="KYT103" s="204"/>
      <c r="KYU103" s="204"/>
      <c r="KYV103" s="204"/>
      <c r="KYW103" s="204"/>
      <c r="KYX103" s="204"/>
      <c r="KYY103" s="204"/>
      <c r="KYZ103" s="204"/>
      <c r="KZA103" s="204"/>
      <c r="KZB103" s="204"/>
      <c r="KZC103" s="204"/>
      <c r="KZD103" s="204"/>
      <c r="KZE103" s="204"/>
      <c r="KZF103" s="204"/>
      <c r="KZG103" s="204"/>
      <c r="KZH103" s="204"/>
      <c r="KZI103" s="204"/>
      <c r="KZJ103" s="204"/>
      <c r="KZK103" s="204"/>
      <c r="KZL103" s="204"/>
      <c r="KZM103" s="204"/>
      <c r="KZN103" s="204"/>
      <c r="KZO103" s="204"/>
      <c r="KZP103" s="204"/>
      <c r="KZQ103" s="204"/>
      <c r="KZR103" s="204"/>
      <c r="KZS103" s="204"/>
      <c r="KZT103" s="204"/>
      <c r="KZU103" s="204"/>
      <c r="KZV103" s="204"/>
      <c r="KZW103" s="204"/>
      <c r="KZX103" s="204"/>
      <c r="KZY103" s="204"/>
      <c r="KZZ103" s="204"/>
      <c r="LAA103" s="204"/>
      <c r="LAB103" s="204"/>
      <c r="LAC103" s="204"/>
      <c r="LAD103" s="204"/>
      <c r="LAE103" s="204"/>
      <c r="LAF103" s="204"/>
      <c r="LAG103" s="204"/>
      <c r="LAH103" s="204"/>
      <c r="LAI103" s="204"/>
      <c r="LAJ103" s="204"/>
      <c r="LAK103" s="204"/>
      <c r="LAL103" s="204"/>
      <c r="LAM103" s="204"/>
      <c r="LAN103" s="204"/>
      <c r="LAO103" s="204"/>
      <c r="LAP103" s="204"/>
      <c r="LAQ103" s="204"/>
      <c r="LAR103" s="204"/>
      <c r="LAS103" s="204"/>
      <c r="LAT103" s="204"/>
      <c r="LAU103" s="204"/>
      <c r="LAV103" s="204"/>
      <c r="LAW103" s="204"/>
      <c r="LAX103" s="204"/>
      <c r="LAY103" s="204"/>
      <c r="LAZ103" s="204"/>
      <c r="LBA103" s="204"/>
      <c r="LBB103" s="204"/>
      <c r="LBC103" s="204"/>
      <c r="LBD103" s="204"/>
      <c r="LBE103" s="204"/>
      <c r="LBF103" s="204"/>
      <c r="LBG103" s="204"/>
      <c r="LBH103" s="204"/>
      <c r="LBI103" s="204"/>
      <c r="LBJ103" s="204"/>
      <c r="LBK103" s="204"/>
      <c r="LBL103" s="204"/>
      <c r="LBM103" s="204"/>
      <c r="LBN103" s="204"/>
      <c r="LBO103" s="204"/>
      <c r="LBP103" s="204"/>
      <c r="LBQ103" s="204"/>
      <c r="LBR103" s="204"/>
      <c r="LBS103" s="204"/>
      <c r="LBT103" s="204"/>
      <c r="LBU103" s="204"/>
      <c r="LBV103" s="204"/>
      <c r="LBW103" s="204"/>
      <c r="LBX103" s="204"/>
      <c r="LBY103" s="204"/>
      <c r="LBZ103" s="204"/>
      <c r="LCA103" s="204"/>
      <c r="LCB103" s="204"/>
      <c r="LCC103" s="204"/>
      <c r="LCD103" s="204"/>
      <c r="LCE103" s="204"/>
      <c r="LCF103" s="204"/>
      <c r="LCG103" s="204"/>
      <c r="LCH103" s="204"/>
      <c r="LCI103" s="204"/>
      <c r="LCJ103" s="204"/>
      <c r="LCK103" s="204"/>
      <c r="LCL103" s="204"/>
      <c r="LCM103" s="204"/>
      <c r="LCN103" s="204"/>
      <c r="LCO103" s="204"/>
      <c r="LCP103" s="204"/>
      <c r="LCQ103" s="204"/>
      <c r="LCR103" s="204"/>
      <c r="LCS103" s="204"/>
      <c r="LCT103" s="204"/>
      <c r="LCU103" s="204"/>
      <c r="LCV103" s="204"/>
      <c r="LCW103" s="204"/>
      <c r="LCX103" s="204"/>
      <c r="LCY103" s="204"/>
      <c r="LCZ103" s="204"/>
      <c r="LDA103" s="204"/>
      <c r="LDB103" s="204"/>
      <c r="LDC103" s="204"/>
      <c r="LDD103" s="204"/>
      <c r="LDE103" s="204"/>
      <c r="LDF103" s="204"/>
      <c r="LDG103" s="204"/>
      <c r="LDH103" s="204"/>
      <c r="LDI103" s="204"/>
      <c r="LDJ103" s="204"/>
      <c r="LDK103" s="204"/>
      <c r="LDL103" s="204"/>
      <c r="LDM103" s="204"/>
      <c r="LDN103" s="204"/>
      <c r="LDO103" s="204"/>
      <c r="LDP103" s="204"/>
      <c r="LDQ103" s="204"/>
      <c r="LDR103" s="204"/>
      <c r="LDS103" s="204"/>
      <c r="LDT103" s="204"/>
      <c r="LDU103" s="204"/>
      <c r="LDV103" s="204"/>
      <c r="LDW103" s="204"/>
      <c r="LDX103" s="204"/>
      <c r="LDY103" s="204"/>
      <c r="LDZ103" s="204"/>
      <c r="LEA103" s="204"/>
      <c r="LEB103" s="204"/>
      <c r="LEC103" s="204"/>
      <c r="LED103" s="204"/>
      <c r="LEE103" s="204"/>
      <c r="LEF103" s="204"/>
      <c r="LEG103" s="204"/>
      <c r="LEH103" s="204"/>
      <c r="LEI103" s="204"/>
      <c r="LEJ103" s="204"/>
      <c r="LEK103" s="204"/>
      <c r="LEL103" s="204"/>
      <c r="LEM103" s="204"/>
      <c r="LEN103" s="204"/>
      <c r="LEO103" s="204"/>
      <c r="LEP103" s="204"/>
      <c r="LEQ103" s="204"/>
      <c r="LER103" s="204"/>
      <c r="LES103" s="204"/>
      <c r="LET103" s="204"/>
      <c r="LEU103" s="204"/>
      <c r="LEV103" s="204"/>
      <c r="LEW103" s="204"/>
      <c r="LEX103" s="204"/>
      <c r="LEY103" s="204"/>
      <c r="LEZ103" s="204"/>
      <c r="LFA103" s="204"/>
      <c r="LFB103" s="204"/>
      <c r="LFC103" s="204"/>
      <c r="LFD103" s="204"/>
      <c r="LFE103" s="204"/>
      <c r="LFF103" s="204"/>
      <c r="LFG103" s="204"/>
      <c r="LFH103" s="204"/>
      <c r="LFI103" s="204"/>
      <c r="LFJ103" s="204"/>
      <c r="LFK103" s="204"/>
      <c r="LFL103" s="204"/>
      <c r="LFM103" s="204"/>
      <c r="LFN103" s="204"/>
      <c r="LFO103" s="204"/>
      <c r="LFP103" s="204"/>
      <c r="LFQ103" s="204"/>
      <c r="LFR103" s="204"/>
      <c r="LFS103" s="204"/>
      <c r="LFT103" s="204"/>
      <c r="LFU103" s="204"/>
      <c r="LFV103" s="204"/>
      <c r="LFW103" s="204"/>
      <c r="LFX103" s="204"/>
      <c r="LFY103" s="204"/>
      <c r="LFZ103" s="204"/>
      <c r="LGA103" s="204"/>
      <c r="LGB103" s="204"/>
      <c r="LGC103" s="204"/>
      <c r="LGD103" s="204"/>
      <c r="LGE103" s="204"/>
      <c r="LGF103" s="204"/>
      <c r="LGG103" s="204"/>
      <c r="LGH103" s="204"/>
      <c r="LGI103" s="204"/>
      <c r="LGJ103" s="204"/>
      <c r="LGK103" s="204"/>
      <c r="LGL103" s="204"/>
      <c r="LGM103" s="204"/>
      <c r="LGN103" s="204"/>
      <c r="LGO103" s="204"/>
      <c r="LGP103" s="204"/>
      <c r="LGQ103" s="204"/>
      <c r="LGR103" s="204"/>
      <c r="LGS103" s="204"/>
      <c r="LGT103" s="204"/>
      <c r="LGU103" s="204"/>
      <c r="LGV103" s="204"/>
      <c r="LGW103" s="204"/>
      <c r="LGX103" s="204"/>
      <c r="LGY103" s="204"/>
      <c r="LGZ103" s="204"/>
      <c r="LHA103" s="204"/>
      <c r="LHB103" s="204"/>
      <c r="LHC103" s="204"/>
      <c r="LHD103" s="204"/>
      <c r="LHE103" s="204"/>
      <c r="LHF103" s="204"/>
      <c r="LHG103" s="204"/>
      <c r="LHH103" s="204"/>
      <c r="LHI103" s="204"/>
      <c r="LHJ103" s="204"/>
      <c r="LHK103" s="204"/>
      <c r="LHL103" s="204"/>
      <c r="LHM103" s="204"/>
      <c r="LHN103" s="204"/>
      <c r="LHO103" s="204"/>
      <c r="LHP103" s="204"/>
      <c r="LHQ103" s="204"/>
      <c r="LHR103" s="204"/>
      <c r="LHS103" s="204"/>
      <c r="LHT103" s="204"/>
      <c r="LHU103" s="204"/>
      <c r="LHV103" s="204"/>
      <c r="LHW103" s="204"/>
      <c r="LHX103" s="204"/>
      <c r="LHY103" s="204"/>
      <c r="LHZ103" s="204"/>
      <c r="LIA103" s="204"/>
      <c r="LIB103" s="204"/>
      <c r="LIC103" s="204"/>
      <c r="LID103" s="204"/>
      <c r="LIE103" s="204"/>
      <c r="LIF103" s="204"/>
      <c r="LIG103" s="204"/>
      <c r="LIH103" s="204"/>
      <c r="LII103" s="204"/>
      <c r="LIJ103" s="204"/>
      <c r="LIK103" s="204"/>
      <c r="LIL103" s="204"/>
      <c r="LIM103" s="204"/>
      <c r="LIN103" s="204"/>
      <c r="LIO103" s="204"/>
      <c r="LIP103" s="204"/>
      <c r="LIQ103" s="204"/>
      <c r="LIR103" s="204"/>
      <c r="LIS103" s="204"/>
      <c r="LIT103" s="204"/>
      <c r="LIU103" s="204"/>
      <c r="LIV103" s="204"/>
      <c r="LIW103" s="204"/>
      <c r="LIX103" s="204"/>
      <c r="LIY103" s="204"/>
      <c r="LIZ103" s="204"/>
      <c r="LJA103" s="204"/>
      <c r="LJB103" s="204"/>
      <c r="LJC103" s="204"/>
      <c r="LJD103" s="204"/>
      <c r="LJE103" s="204"/>
      <c r="LJF103" s="204"/>
      <c r="LJG103" s="204"/>
      <c r="LJH103" s="204"/>
      <c r="LJI103" s="204"/>
      <c r="LJJ103" s="204"/>
      <c r="LJK103" s="204"/>
      <c r="LJL103" s="204"/>
      <c r="LJM103" s="204"/>
      <c r="LJN103" s="204"/>
      <c r="LJO103" s="204"/>
      <c r="LJP103" s="204"/>
      <c r="LJQ103" s="204"/>
      <c r="LJR103" s="204"/>
      <c r="LJS103" s="204"/>
      <c r="LJT103" s="204"/>
      <c r="LJU103" s="204"/>
      <c r="LJV103" s="204"/>
      <c r="LJW103" s="204"/>
      <c r="LJX103" s="204"/>
      <c r="LJY103" s="204"/>
      <c r="LJZ103" s="204"/>
      <c r="LKA103" s="204"/>
      <c r="LKB103" s="204"/>
      <c r="LKC103" s="204"/>
      <c r="LKD103" s="204"/>
      <c r="LKE103" s="204"/>
      <c r="LKF103" s="204"/>
      <c r="LKG103" s="204"/>
      <c r="LKH103" s="204"/>
      <c r="LKI103" s="204"/>
      <c r="LKJ103" s="204"/>
      <c r="LKK103" s="204"/>
      <c r="LKL103" s="204"/>
      <c r="LKM103" s="204"/>
      <c r="LKN103" s="204"/>
      <c r="LKO103" s="204"/>
      <c r="LKP103" s="204"/>
      <c r="LKQ103" s="204"/>
      <c r="LKR103" s="204"/>
      <c r="LKS103" s="204"/>
      <c r="LKT103" s="204"/>
      <c r="LKU103" s="204"/>
      <c r="LKV103" s="204"/>
      <c r="LKW103" s="204"/>
      <c r="LKX103" s="204"/>
      <c r="LKY103" s="204"/>
      <c r="LKZ103" s="204"/>
      <c r="LLA103" s="204"/>
      <c r="LLB103" s="204"/>
      <c r="LLC103" s="204"/>
      <c r="LLD103" s="204"/>
      <c r="LLE103" s="204"/>
      <c r="LLF103" s="204"/>
      <c r="LLG103" s="204"/>
      <c r="LLH103" s="204"/>
      <c r="LLI103" s="204"/>
      <c r="LLJ103" s="204"/>
      <c r="LLK103" s="204"/>
      <c r="LLL103" s="204"/>
      <c r="LLM103" s="204"/>
      <c r="LLN103" s="204"/>
      <c r="LLO103" s="204"/>
      <c r="LLP103" s="204"/>
      <c r="LLQ103" s="204"/>
      <c r="LLR103" s="204"/>
      <c r="LLS103" s="204"/>
      <c r="LLT103" s="204"/>
      <c r="LLU103" s="204"/>
      <c r="LLV103" s="204"/>
      <c r="LLW103" s="204"/>
      <c r="LLX103" s="204"/>
      <c r="LLY103" s="204"/>
      <c r="LLZ103" s="204"/>
      <c r="LMA103" s="204"/>
      <c r="LMB103" s="204"/>
      <c r="LMC103" s="204"/>
      <c r="LMD103" s="204"/>
      <c r="LME103" s="204"/>
      <c r="LMF103" s="204"/>
      <c r="LMG103" s="204"/>
      <c r="LMH103" s="204"/>
      <c r="LMI103" s="204"/>
      <c r="LMJ103" s="204"/>
      <c r="LMK103" s="204"/>
      <c r="LML103" s="204"/>
      <c r="LMM103" s="204"/>
      <c r="LMN103" s="204"/>
      <c r="LMO103" s="204"/>
      <c r="LMP103" s="204"/>
      <c r="LMQ103" s="204"/>
      <c r="LMR103" s="204"/>
      <c r="LMS103" s="204"/>
      <c r="LMT103" s="204"/>
      <c r="LMU103" s="204"/>
      <c r="LMV103" s="204"/>
      <c r="LMW103" s="204"/>
      <c r="LMX103" s="204"/>
      <c r="LMY103" s="204"/>
      <c r="LMZ103" s="204"/>
      <c r="LNA103" s="204"/>
      <c r="LNB103" s="204"/>
      <c r="LNC103" s="204"/>
      <c r="LND103" s="204"/>
      <c r="LNE103" s="204"/>
      <c r="LNF103" s="204"/>
      <c r="LNG103" s="204"/>
      <c r="LNH103" s="204"/>
      <c r="LNI103" s="204"/>
      <c r="LNJ103" s="204"/>
      <c r="LNK103" s="204"/>
      <c r="LNL103" s="204"/>
      <c r="LNM103" s="204"/>
      <c r="LNN103" s="204"/>
      <c r="LNO103" s="204"/>
      <c r="LNP103" s="204"/>
      <c r="LNQ103" s="204"/>
      <c r="LNR103" s="204"/>
      <c r="LNS103" s="204"/>
      <c r="LNT103" s="204"/>
      <c r="LNU103" s="204"/>
      <c r="LNV103" s="204"/>
      <c r="LNW103" s="204"/>
      <c r="LNX103" s="204"/>
      <c r="LNY103" s="204"/>
      <c r="LNZ103" s="204"/>
      <c r="LOA103" s="204"/>
      <c r="LOB103" s="204"/>
      <c r="LOC103" s="204"/>
      <c r="LOD103" s="204"/>
      <c r="LOE103" s="204"/>
      <c r="LOF103" s="204"/>
      <c r="LOG103" s="204"/>
      <c r="LOH103" s="204"/>
      <c r="LOI103" s="204"/>
      <c r="LOJ103" s="204"/>
      <c r="LOK103" s="204"/>
      <c r="LOL103" s="204"/>
      <c r="LOM103" s="204"/>
      <c r="LON103" s="204"/>
      <c r="LOO103" s="204"/>
      <c r="LOP103" s="204"/>
      <c r="LOQ103" s="204"/>
      <c r="LOR103" s="204"/>
      <c r="LOS103" s="204"/>
      <c r="LOT103" s="204"/>
      <c r="LOU103" s="204"/>
      <c r="LOV103" s="204"/>
      <c r="LOW103" s="204"/>
      <c r="LOX103" s="204"/>
      <c r="LOY103" s="204"/>
      <c r="LOZ103" s="204"/>
      <c r="LPA103" s="204"/>
      <c r="LPB103" s="204"/>
      <c r="LPC103" s="204"/>
      <c r="LPD103" s="204"/>
      <c r="LPE103" s="204"/>
      <c r="LPF103" s="204"/>
      <c r="LPG103" s="204"/>
      <c r="LPH103" s="204"/>
      <c r="LPI103" s="204"/>
      <c r="LPJ103" s="204"/>
      <c r="LPK103" s="204"/>
      <c r="LPL103" s="204"/>
      <c r="LPM103" s="204"/>
      <c r="LPN103" s="204"/>
      <c r="LPO103" s="204"/>
      <c r="LPP103" s="204"/>
      <c r="LPQ103" s="204"/>
      <c r="LPR103" s="204"/>
      <c r="LPS103" s="204"/>
      <c r="LPT103" s="204"/>
      <c r="LPU103" s="204"/>
      <c r="LPV103" s="204"/>
      <c r="LPW103" s="204"/>
      <c r="LPX103" s="204"/>
      <c r="LPY103" s="204"/>
      <c r="LPZ103" s="204"/>
      <c r="LQA103" s="204"/>
      <c r="LQB103" s="204"/>
      <c r="LQC103" s="204"/>
      <c r="LQD103" s="204"/>
      <c r="LQE103" s="204"/>
      <c r="LQF103" s="204"/>
      <c r="LQG103" s="204"/>
      <c r="LQH103" s="204"/>
      <c r="LQI103" s="204"/>
      <c r="LQJ103" s="204"/>
      <c r="LQK103" s="204"/>
      <c r="LQL103" s="204"/>
      <c r="LQM103" s="204"/>
      <c r="LQN103" s="204"/>
      <c r="LQO103" s="204"/>
      <c r="LQP103" s="204"/>
      <c r="LQQ103" s="204"/>
      <c r="LQR103" s="204"/>
      <c r="LQS103" s="204"/>
      <c r="LQT103" s="204"/>
      <c r="LQU103" s="204"/>
      <c r="LQV103" s="204"/>
      <c r="LQW103" s="204"/>
      <c r="LQX103" s="204"/>
      <c r="LQY103" s="204"/>
      <c r="LQZ103" s="204"/>
      <c r="LRA103" s="204"/>
      <c r="LRB103" s="204"/>
      <c r="LRC103" s="204"/>
      <c r="LRD103" s="204"/>
      <c r="LRE103" s="204"/>
      <c r="LRF103" s="204"/>
      <c r="LRG103" s="204"/>
      <c r="LRH103" s="204"/>
      <c r="LRI103" s="204"/>
      <c r="LRJ103" s="204"/>
      <c r="LRK103" s="204"/>
      <c r="LRL103" s="204"/>
      <c r="LRM103" s="204"/>
      <c r="LRN103" s="204"/>
      <c r="LRO103" s="204"/>
      <c r="LRP103" s="204"/>
      <c r="LRQ103" s="204"/>
      <c r="LRR103" s="204"/>
      <c r="LRS103" s="204"/>
      <c r="LRT103" s="204"/>
      <c r="LRU103" s="204"/>
      <c r="LRV103" s="204"/>
      <c r="LRW103" s="204"/>
      <c r="LRX103" s="204"/>
      <c r="LRY103" s="204"/>
      <c r="LRZ103" s="204"/>
      <c r="LSA103" s="204"/>
      <c r="LSB103" s="204"/>
      <c r="LSC103" s="204"/>
      <c r="LSD103" s="204"/>
      <c r="LSE103" s="204"/>
      <c r="LSF103" s="204"/>
      <c r="LSG103" s="204"/>
      <c r="LSH103" s="204"/>
      <c r="LSI103" s="204"/>
      <c r="LSJ103" s="204"/>
      <c r="LSK103" s="204"/>
      <c r="LSL103" s="204"/>
      <c r="LSM103" s="204"/>
      <c r="LSN103" s="204"/>
      <c r="LSO103" s="204"/>
      <c r="LSP103" s="204"/>
      <c r="LSQ103" s="204"/>
      <c r="LSR103" s="204"/>
      <c r="LSS103" s="204"/>
      <c r="LST103" s="204"/>
      <c r="LSU103" s="204"/>
      <c r="LSV103" s="204"/>
      <c r="LSW103" s="204"/>
      <c r="LSX103" s="204"/>
      <c r="LSY103" s="204"/>
      <c r="LSZ103" s="204"/>
      <c r="LTA103" s="204"/>
      <c r="LTB103" s="204"/>
      <c r="LTC103" s="204"/>
      <c r="LTD103" s="204"/>
      <c r="LTE103" s="204"/>
      <c r="LTF103" s="204"/>
      <c r="LTG103" s="204"/>
      <c r="LTH103" s="204"/>
      <c r="LTI103" s="204"/>
      <c r="LTJ103" s="204"/>
      <c r="LTK103" s="204"/>
      <c r="LTL103" s="204"/>
      <c r="LTM103" s="204"/>
      <c r="LTN103" s="204"/>
      <c r="LTO103" s="204"/>
      <c r="LTP103" s="204"/>
      <c r="LTQ103" s="204"/>
      <c r="LTR103" s="204"/>
      <c r="LTS103" s="204"/>
      <c r="LTT103" s="204"/>
      <c r="LTU103" s="204"/>
      <c r="LTV103" s="204"/>
      <c r="LTW103" s="204"/>
      <c r="LTX103" s="204"/>
      <c r="LTY103" s="204"/>
      <c r="LTZ103" s="204"/>
      <c r="LUA103" s="204"/>
      <c r="LUB103" s="204"/>
      <c r="LUC103" s="204"/>
      <c r="LUD103" s="204"/>
      <c r="LUE103" s="204"/>
      <c r="LUF103" s="204"/>
      <c r="LUG103" s="204"/>
      <c r="LUH103" s="204"/>
      <c r="LUI103" s="204"/>
      <c r="LUJ103" s="204"/>
      <c r="LUK103" s="204"/>
      <c r="LUL103" s="204"/>
      <c r="LUM103" s="204"/>
      <c r="LUN103" s="204"/>
      <c r="LUO103" s="204"/>
      <c r="LUP103" s="204"/>
      <c r="LUQ103" s="204"/>
      <c r="LUR103" s="204"/>
      <c r="LUS103" s="204"/>
      <c r="LUT103" s="204"/>
      <c r="LUU103" s="204"/>
      <c r="LUV103" s="204"/>
      <c r="LUW103" s="204"/>
      <c r="LUX103" s="204"/>
      <c r="LUY103" s="204"/>
      <c r="LUZ103" s="204"/>
      <c r="LVA103" s="204"/>
      <c r="LVB103" s="204"/>
      <c r="LVC103" s="204"/>
      <c r="LVD103" s="204"/>
      <c r="LVE103" s="204"/>
      <c r="LVF103" s="204"/>
      <c r="LVG103" s="204"/>
      <c r="LVH103" s="204"/>
      <c r="LVI103" s="204"/>
      <c r="LVJ103" s="204"/>
      <c r="LVK103" s="204"/>
      <c r="LVL103" s="204"/>
      <c r="LVM103" s="204"/>
      <c r="LVN103" s="204"/>
      <c r="LVO103" s="204"/>
      <c r="LVP103" s="204"/>
      <c r="LVQ103" s="204"/>
      <c r="LVR103" s="204"/>
      <c r="LVS103" s="204"/>
      <c r="LVT103" s="204"/>
      <c r="LVU103" s="204"/>
      <c r="LVV103" s="204"/>
      <c r="LVW103" s="204"/>
      <c r="LVX103" s="204"/>
      <c r="LVY103" s="204"/>
      <c r="LVZ103" s="204"/>
      <c r="LWA103" s="204"/>
      <c r="LWB103" s="204"/>
      <c r="LWC103" s="204"/>
      <c r="LWD103" s="204"/>
      <c r="LWE103" s="204"/>
      <c r="LWF103" s="204"/>
      <c r="LWG103" s="204"/>
      <c r="LWH103" s="204"/>
      <c r="LWI103" s="204"/>
      <c r="LWJ103" s="204"/>
      <c r="LWK103" s="204"/>
      <c r="LWL103" s="204"/>
      <c r="LWM103" s="204"/>
      <c r="LWN103" s="204"/>
      <c r="LWO103" s="204"/>
      <c r="LWP103" s="204"/>
      <c r="LWQ103" s="204"/>
      <c r="LWR103" s="204"/>
      <c r="LWS103" s="204"/>
      <c r="LWT103" s="204"/>
      <c r="LWU103" s="204"/>
      <c r="LWV103" s="204"/>
      <c r="LWW103" s="204"/>
      <c r="LWX103" s="204"/>
      <c r="LWY103" s="204"/>
      <c r="LWZ103" s="204"/>
      <c r="LXA103" s="204"/>
      <c r="LXB103" s="204"/>
      <c r="LXC103" s="204"/>
      <c r="LXD103" s="204"/>
      <c r="LXE103" s="204"/>
      <c r="LXF103" s="204"/>
      <c r="LXG103" s="204"/>
      <c r="LXH103" s="204"/>
      <c r="LXI103" s="204"/>
      <c r="LXJ103" s="204"/>
      <c r="LXK103" s="204"/>
      <c r="LXL103" s="204"/>
      <c r="LXM103" s="204"/>
      <c r="LXN103" s="204"/>
      <c r="LXO103" s="204"/>
      <c r="LXP103" s="204"/>
      <c r="LXQ103" s="204"/>
      <c r="LXR103" s="204"/>
      <c r="LXS103" s="204"/>
      <c r="LXT103" s="204"/>
      <c r="LXU103" s="204"/>
      <c r="LXV103" s="204"/>
      <c r="LXW103" s="204"/>
      <c r="LXX103" s="204"/>
      <c r="LXY103" s="204"/>
      <c r="LXZ103" s="204"/>
      <c r="LYA103" s="204"/>
      <c r="LYB103" s="204"/>
      <c r="LYC103" s="204"/>
      <c r="LYD103" s="204"/>
      <c r="LYE103" s="204"/>
      <c r="LYF103" s="204"/>
      <c r="LYG103" s="204"/>
      <c r="LYH103" s="204"/>
      <c r="LYI103" s="204"/>
      <c r="LYJ103" s="204"/>
      <c r="LYK103" s="204"/>
      <c r="LYL103" s="204"/>
      <c r="LYM103" s="204"/>
      <c r="LYN103" s="204"/>
      <c r="LYO103" s="204"/>
      <c r="LYP103" s="204"/>
      <c r="LYQ103" s="204"/>
      <c r="LYR103" s="204"/>
      <c r="LYS103" s="204"/>
      <c r="LYT103" s="204"/>
      <c r="LYU103" s="204"/>
      <c r="LYV103" s="204"/>
      <c r="LYW103" s="204"/>
      <c r="LYX103" s="204"/>
      <c r="LYY103" s="204"/>
      <c r="LYZ103" s="204"/>
      <c r="LZA103" s="204"/>
      <c r="LZB103" s="204"/>
      <c r="LZC103" s="204"/>
      <c r="LZD103" s="204"/>
      <c r="LZE103" s="204"/>
      <c r="LZF103" s="204"/>
      <c r="LZG103" s="204"/>
      <c r="LZH103" s="204"/>
      <c r="LZI103" s="204"/>
      <c r="LZJ103" s="204"/>
      <c r="LZK103" s="204"/>
      <c r="LZL103" s="204"/>
      <c r="LZM103" s="204"/>
      <c r="LZN103" s="204"/>
      <c r="LZO103" s="204"/>
      <c r="LZP103" s="204"/>
      <c r="LZQ103" s="204"/>
      <c r="LZR103" s="204"/>
      <c r="LZS103" s="204"/>
      <c r="LZT103" s="204"/>
      <c r="LZU103" s="204"/>
      <c r="LZV103" s="204"/>
      <c r="LZW103" s="204"/>
      <c r="LZX103" s="204"/>
      <c r="LZY103" s="204"/>
      <c r="LZZ103" s="204"/>
      <c r="MAA103" s="204"/>
      <c r="MAB103" s="204"/>
      <c r="MAC103" s="204"/>
      <c r="MAD103" s="204"/>
      <c r="MAE103" s="204"/>
      <c r="MAF103" s="204"/>
      <c r="MAG103" s="204"/>
      <c r="MAH103" s="204"/>
      <c r="MAI103" s="204"/>
      <c r="MAJ103" s="204"/>
      <c r="MAK103" s="204"/>
      <c r="MAL103" s="204"/>
      <c r="MAM103" s="204"/>
      <c r="MAN103" s="204"/>
      <c r="MAO103" s="204"/>
      <c r="MAP103" s="204"/>
      <c r="MAQ103" s="204"/>
      <c r="MAR103" s="204"/>
      <c r="MAS103" s="204"/>
      <c r="MAT103" s="204"/>
      <c r="MAU103" s="204"/>
      <c r="MAV103" s="204"/>
      <c r="MAW103" s="204"/>
      <c r="MAX103" s="204"/>
      <c r="MAY103" s="204"/>
      <c r="MAZ103" s="204"/>
      <c r="MBA103" s="204"/>
      <c r="MBB103" s="204"/>
      <c r="MBC103" s="204"/>
      <c r="MBD103" s="204"/>
      <c r="MBE103" s="204"/>
      <c r="MBF103" s="204"/>
      <c r="MBG103" s="204"/>
      <c r="MBH103" s="204"/>
      <c r="MBI103" s="204"/>
      <c r="MBJ103" s="204"/>
      <c r="MBK103" s="204"/>
      <c r="MBL103" s="204"/>
      <c r="MBM103" s="204"/>
      <c r="MBN103" s="204"/>
      <c r="MBO103" s="204"/>
      <c r="MBP103" s="204"/>
      <c r="MBQ103" s="204"/>
      <c r="MBR103" s="204"/>
      <c r="MBS103" s="204"/>
      <c r="MBT103" s="204"/>
      <c r="MBU103" s="204"/>
      <c r="MBV103" s="204"/>
      <c r="MBW103" s="204"/>
      <c r="MBX103" s="204"/>
      <c r="MBY103" s="204"/>
      <c r="MBZ103" s="204"/>
      <c r="MCA103" s="204"/>
      <c r="MCB103" s="204"/>
      <c r="MCC103" s="204"/>
      <c r="MCD103" s="204"/>
      <c r="MCE103" s="204"/>
      <c r="MCF103" s="204"/>
      <c r="MCG103" s="204"/>
      <c r="MCH103" s="204"/>
      <c r="MCI103" s="204"/>
      <c r="MCJ103" s="204"/>
      <c r="MCK103" s="204"/>
      <c r="MCL103" s="204"/>
      <c r="MCM103" s="204"/>
      <c r="MCN103" s="204"/>
      <c r="MCO103" s="204"/>
      <c r="MCP103" s="204"/>
      <c r="MCQ103" s="204"/>
      <c r="MCR103" s="204"/>
      <c r="MCS103" s="204"/>
      <c r="MCT103" s="204"/>
      <c r="MCU103" s="204"/>
      <c r="MCV103" s="204"/>
      <c r="MCW103" s="204"/>
      <c r="MCX103" s="204"/>
      <c r="MCY103" s="204"/>
      <c r="MCZ103" s="204"/>
      <c r="MDA103" s="204"/>
      <c r="MDB103" s="204"/>
      <c r="MDC103" s="204"/>
      <c r="MDD103" s="204"/>
      <c r="MDE103" s="204"/>
      <c r="MDF103" s="204"/>
      <c r="MDG103" s="204"/>
      <c r="MDH103" s="204"/>
      <c r="MDI103" s="204"/>
      <c r="MDJ103" s="204"/>
      <c r="MDK103" s="204"/>
      <c r="MDL103" s="204"/>
      <c r="MDM103" s="204"/>
      <c r="MDN103" s="204"/>
      <c r="MDO103" s="204"/>
      <c r="MDP103" s="204"/>
      <c r="MDQ103" s="204"/>
      <c r="MDR103" s="204"/>
      <c r="MDS103" s="204"/>
      <c r="MDT103" s="204"/>
      <c r="MDU103" s="204"/>
      <c r="MDV103" s="204"/>
      <c r="MDW103" s="204"/>
      <c r="MDX103" s="204"/>
      <c r="MDY103" s="204"/>
      <c r="MDZ103" s="204"/>
      <c r="MEA103" s="204"/>
      <c r="MEB103" s="204"/>
      <c r="MEC103" s="204"/>
      <c r="MED103" s="204"/>
      <c r="MEE103" s="204"/>
      <c r="MEF103" s="204"/>
      <c r="MEG103" s="204"/>
      <c r="MEH103" s="204"/>
      <c r="MEI103" s="204"/>
      <c r="MEJ103" s="204"/>
      <c r="MEK103" s="204"/>
      <c r="MEL103" s="204"/>
      <c r="MEM103" s="204"/>
      <c r="MEN103" s="204"/>
      <c r="MEO103" s="204"/>
      <c r="MEP103" s="204"/>
      <c r="MEQ103" s="204"/>
      <c r="MER103" s="204"/>
      <c r="MES103" s="204"/>
      <c r="MET103" s="204"/>
      <c r="MEU103" s="204"/>
      <c r="MEV103" s="204"/>
      <c r="MEW103" s="204"/>
      <c r="MEX103" s="204"/>
      <c r="MEY103" s="204"/>
      <c r="MEZ103" s="204"/>
      <c r="MFA103" s="204"/>
      <c r="MFB103" s="204"/>
      <c r="MFC103" s="204"/>
      <c r="MFD103" s="204"/>
      <c r="MFE103" s="204"/>
      <c r="MFF103" s="204"/>
      <c r="MFG103" s="204"/>
      <c r="MFH103" s="204"/>
      <c r="MFI103" s="204"/>
      <c r="MFJ103" s="204"/>
      <c r="MFK103" s="204"/>
      <c r="MFL103" s="204"/>
      <c r="MFM103" s="204"/>
      <c r="MFN103" s="204"/>
      <c r="MFO103" s="204"/>
      <c r="MFP103" s="204"/>
      <c r="MFQ103" s="204"/>
      <c r="MFR103" s="204"/>
      <c r="MFS103" s="204"/>
      <c r="MFT103" s="204"/>
      <c r="MFU103" s="204"/>
      <c r="MFV103" s="204"/>
      <c r="MFW103" s="204"/>
      <c r="MFX103" s="204"/>
      <c r="MFY103" s="204"/>
      <c r="MFZ103" s="204"/>
      <c r="MGA103" s="204"/>
      <c r="MGB103" s="204"/>
      <c r="MGC103" s="204"/>
      <c r="MGD103" s="204"/>
      <c r="MGE103" s="204"/>
      <c r="MGF103" s="204"/>
      <c r="MGG103" s="204"/>
      <c r="MGH103" s="204"/>
      <c r="MGI103" s="204"/>
      <c r="MGJ103" s="204"/>
      <c r="MGK103" s="204"/>
      <c r="MGL103" s="204"/>
      <c r="MGM103" s="204"/>
      <c r="MGN103" s="204"/>
      <c r="MGO103" s="204"/>
      <c r="MGP103" s="204"/>
      <c r="MGQ103" s="204"/>
      <c r="MGR103" s="204"/>
      <c r="MGS103" s="204"/>
      <c r="MGT103" s="204"/>
      <c r="MGU103" s="204"/>
      <c r="MGV103" s="204"/>
      <c r="MGW103" s="204"/>
      <c r="MGX103" s="204"/>
      <c r="MGY103" s="204"/>
      <c r="MGZ103" s="204"/>
      <c r="MHA103" s="204"/>
      <c r="MHB103" s="204"/>
      <c r="MHC103" s="204"/>
      <c r="MHD103" s="204"/>
      <c r="MHE103" s="204"/>
      <c r="MHF103" s="204"/>
      <c r="MHG103" s="204"/>
      <c r="MHH103" s="204"/>
      <c r="MHI103" s="204"/>
      <c r="MHJ103" s="204"/>
      <c r="MHK103" s="204"/>
      <c r="MHL103" s="204"/>
      <c r="MHM103" s="204"/>
      <c r="MHN103" s="204"/>
      <c r="MHO103" s="204"/>
      <c r="MHP103" s="204"/>
      <c r="MHQ103" s="204"/>
      <c r="MHR103" s="204"/>
      <c r="MHS103" s="204"/>
      <c r="MHT103" s="204"/>
      <c r="MHU103" s="204"/>
      <c r="MHV103" s="204"/>
      <c r="MHW103" s="204"/>
      <c r="MHX103" s="204"/>
      <c r="MHY103" s="204"/>
      <c r="MHZ103" s="204"/>
      <c r="MIA103" s="204"/>
      <c r="MIB103" s="204"/>
      <c r="MIC103" s="204"/>
      <c r="MID103" s="204"/>
      <c r="MIE103" s="204"/>
      <c r="MIF103" s="204"/>
      <c r="MIG103" s="204"/>
      <c r="MIH103" s="204"/>
      <c r="MII103" s="204"/>
      <c r="MIJ103" s="204"/>
      <c r="MIK103" s="204"/>
      <c r="MIL103" s="204"/>
      <c r="MIM103" s="204"/>
      <c r="MIN103" s="204"/>
      <c r="MIO103" s="204"/>
      <c r="MIP103" s="204"/>
      <c r="MIQ103" s="204"/>
      <c r="MIR103" s="204"/>
      <c r="MIS103" s="204"/>
      <c r="MIT103" s="204"/>
      <c r="MIU103" s="204"/>
      <c r="MIV103" s="204"/>
      <c r="MIW103" s="204"/>
      <c r="MIX103" s="204"/>
      <c r="MIY103" s="204"/>
      <c r="MIZ103" s="204"/>
      <c r="MJA103" s="204"/>
      <c r="MJB103" s="204"/>
      <c r="MJC103" s="204"/>
      <c r="MJD103" s="204"/>
      <c r="MJE103" s="204"/>
      <c r="MJF103" s="204"/>
      <c r="MJG103" s="204"/>
      <c r="MJH103" s="204"/>
      <c r="MJI103" s="204"/>
      <c r="MJJ103" s="204"/>
      <c r="MJK103" s="204"/>
      <c r="MJL103" s="204"/>
      <c r="MJM103" s="204"/>
      <c r="MJN103" s="204"/>
      <c r="MJO103" s="204"/>
      <c r="MJP103" s="204"/>
      <c r="MJQ103" s="204"/>
      <c r="MJR103" s="204"/>
      <c r="MJS103" s="204"/>
      <c r="MJT103" s="204"/>
      <c r="MJU103" s="204"/>
      <c r="MJV103" s="204"/>
      <c r="MJW103" s="204"/>
      <c r="MJX103" s="204"/>
      <c r="MJY103" s="204"/>
      <c r="MJZ103" s="204"/>
      <c r="MKA103" s="204"/>
      <c r="MKB103" s="204"/>
      <c r="MKC103" s="204"/>
      <c r="MKD103" s="204"/>
      <c r="MKE103" s="204"/>
      <c r="MKF103" s="204"/>
      <c r="MKG103" s="204"/>
      <c r="MKH103" s="204"/>
      <c r="MKI103" s="204"/>
      <c r="MKJ103" s="204"/>
      <c r="MKK103" s="204"/>
      <c r="MKL103" s="204"/>
      <c r="MKM103" s="204"/>
      <c r="MKN103" s="204"/>
      <c r="MKO103" s="204"/>
      <c r="MKP103" s="204"/>
      <c r="MKQ103" s="204"/>
      <c r="MKR103" s="204"/>
      <c r="MKS103" s="204"/>
      <c r="MKT103" s="204"/>
      <c r="MKU103" s="204"/>
      <c r="MKV103" s="204"/>
      <c r="MKW103" s="204"/>
      <c r="MKX103" s="204"/>
      <c r="MKY103" s="204"/>
      <c r="MKZ103" s="204"/>
      <c r="MLA103" s="204"/>
      <c r="MLB103" s="204"/>
      <c r="MLC103" s="204"/>
      <c r="MLD103" s="204"/>
      <c r="MLE103" s="204"/>
      <c r="MLF103" s="204"/>
      <c r="MLG103" s="204"/>
      <c r="MLH103" s="204"/>
      <c r="MLI103" s="204"/>
      <c r="MLJ103" s="204"/>
      <c r="MLK103" s="204"/>
      <c r="MLL103" s="204"/>
      <c r="MLM103" s="204"/>
      <c r="MLN103" s="204"/>
      <c r="MLO103" s="204"/>
      <c r="MLP103" s="204"/>
      <c r="MLQ103" s="204"/>
      <c r="MLR103" s="204"/>
      <c r="MLS103" s="204"/>
      <c r="MLT103" s="204"/>
      <c r="MLU103" s="204"/>
      <c r="MLV103" s="204"/>
      <c r="MLW103" s="204"/>
      <c r="MLX103" s="204"/>
      <c r="MLY103" s="204"/>
      <c r="MLZ103" s="204"/>
      <c r="MMA103" s="204"/>
      <c r="MMB103" s="204"/>
      <c r="MMC103" s="204"/>
      <c r="MMD103" s="204"/>
      <c r="MME103" s="204"/>
      <c r="MMF103" s="204"/>
      <c r="MMG103" s="204"/>
      <c r="MMH103" s="204"/>
      <c r="MMI103" s="204"/>
      <c r="MMJ103" s="204"/>
      <c r="MMK103" s="204"/>
      <c r="MML103" s="204"/>
      <c r="MMM103" s="204"/>
      <c r="MMN103" s="204"/>
      <c r="MMO103" s="204"/>
      <c r="MMP103" s="204"/>
      <c r="MMQ103" s="204"/>
      <c r="MMR103" s="204"/>
      <c r="MMS103" s="204"/>
      <c r="MMT103" s="204"/>
      <c r="MMU103" s="204"/>
      <c r="MMV103" s="204"/>
      <c r="MMW103" s="204"/>
      <c r="MMX103" s="204"/>
      <c r="MMY103" s="204"/>
      <c r="MMZ103" s="204"/>
      <c r="MNA103" s="204"/>
      <c r="MNB103" s="204"/>
      <c r="MNC103" s="204"/>
      <c r="MND103" s="204"/>
      <c r="MNE103" s="204"/>
      <c r="MNF103" s="204"/>
      <c r="MNG103" s="204"/>
      <c r="MNH103" s="204"/>
      <c r="MNI103" s="204"/>
      <c r="MNJ103" s="204"/>
      <c r="MNK103" s="204"/>
      <c r="MNL103" s="204"/>
      <c r="MNM103" s="204"/>
      <c r="MNN103" s="204"/>
      <c r="MNO103" s="204"/>
      <c r="MNP103" s="204"/>
      <c r="MNQ103" s="204"/>
      <c r="MNR103" s="204"/>
      <c r="MNS103" s="204"/>
      <c r="MNT103" s="204"/>
      <c r="MNU103" s="204"/>
      <c r="MNV103" s="204"/>
      <c r="MNW103" s="204"/>
      <c r="MNX103" s="204"/>
      <c r="MNY103" s="204"/>
      <c r="MNZ103" s="204"/>
      <c r="MOA103" s="204"/>
      <c r="MOB103" s="204"/>
      <c r="MOC103" s="204"/>
      <c r="MOD103" s="204"/>
      <c r="MOE103" s="204"/>
      <c r="MOF103" s="204"/>
      <c r="MOG103" s="204"/>
      <c r="MOH103" s="204"/>
      <c r="MOI103" s="204"/>
      <c r="MOJ103" s="204"/>
      <c r="MOK103" s="204"/>
      <c r="MOL103" s="204"/>
      <c r="MOM103" s="204"/>
      <c r="MON103" s="204"/>
      <c r="MOO103" s="204"/>
      <c r="MOP103" s="204"/>
      <c r="MOQ103" s="204"/>
      <c r="MOR103" s="204"/>
      <c r="MOS103" s="204"/>
      <c r="MOT103" s="204"/>
      <c r="MOU103" s="204"/>
      <c r="MOV103" s="204"/>
      <c r="MOW103" s="204"/>
      <c r="MOX103" s="204"/>
      <c r="MOY103" s="204"/>
      <c r="MOZ103" s="204"/>
      <c r="MPA103" s="204"/>
      <c r="MPB103" s="204"/>
      <c r="MPC103" s="204"/>
      <c r="MPD103" s="204"/>
      <c r="MPE103" s="204"/>
      <c r="MPF103" s="204"/>
      <c r="MPG103" s="204"/>
      <c r="MPH103" s="204"/>
      <c r="MPI103" s="204"/>
      <c r="MPJ103" s="204"/>
      <c r="MPK103" s="204"/>
      <c r="MPL103" s="204"/>
      <c r="MPM103" s="204"/>
      <c r="MPN103" s="204"/>
      <c r="MPO103" s="204"/>
      <c r="MPP103" s="204"/>
      <c r="MPQ103" s="204"/>
      <c r="MPR103" s="204"/>
      <c r="MPS103" s="204"/>
      <c r="MPT103" s="204"/>
      <c r="MPU103" s="204"/>
      <c r="MPV103" s="204"/>
      <c r="MPW103" s="204"/>
      <c r="MPX103" s="204"/>
      <c r="MPY103" s="204"/>
      <c r="MPZ103" s="204"/>
      <c r="MQA103" s="204"/>
      <c r="MQB103" s="204"/>
      <c r="MQC103" s="204"/>
      <c r="MQD103" s="204"/>
      <c r="MQE103" s="204"/>
      <c r="MQF103" s="204"/>
      <c r="MQG103" s="204"/>
      <c r="MQH103" s="204"/>
      <c r="MQI103" s="204"/>
      <c r="MQJ103" s="204"/>
      <c r="MQK103" s="204"/>
      <c r="MQL103" s="204"/>
      <c r="MQM103" s="204"/>
      <c r="MQN103" s="204"/>
      <c r="MQO103" s="204"/>
      <c r="MQP103" s="204"/>
      <c r="MQQ103" s="204"/>
      <c r="MQR103" s="204"/>
      <c r="MQS103" s="204"/>
      <c r="MQT103" s="204"/>
      <c r="MQU103" s="204"/>
      <c r="MQV103" s="204"/>
      <c r="MQW103" s="204"/>
      <c r="MQX103" s="204"/>
      <c r="MQY103" s="204"/>
      <c r="MQZ103" s="204"/>
      <c r="MRA103" s="204"/>
      <c r="MRB103" s="204"/>
      <c r="MRC103" s="204"/>
      <c r="MRD103" s="204"/>
      <c r="MRE103" s="204"/>
      <c r="MRF103" s="204"/>
      <c r="MRG103" s="204"/>
      <c r="MRH103" s="204"/>
      <c r="MRI103" s="204"/>
      <c r="MRJ103" s="204"/>
      <c r="MRK103" s="204"/>
      <c r="MRL103" s="204"/>
      <c r="MRM103" s="204"/>
      <c r="MRN103" s="204"/>
      <c r="MRO103" s="204"/>
      <c r="MRP103" s="204"/>
      <c r="MRQ103" s="204"/>
      <c r="MRR103" s="204"/>
      <c r="MRS103" s="204"/>
      <c r="MRT103" s="204"/>
      <c r="MRU103" s="204"/>
      <c r="MRV103" s="204"/>
      <c r="MRW103" s="204"/>
      <c r="MRX103" s="204"/>
      <c r="MRY103" s="204"/>
      <c r="MRZ103" s="204"/>
      <c r="MSA103" s="204"/>
      <c r="MSB103" s="204"/>
      <c r="MSC103" s="204"/>
      <c r="MSD103" s="204"/>
      <c r="MSE103" s="204"/>
      <c r="MSF103" s="204"/>
      <c r="MSG103" s="204"/>
      <c r="MSH103" s="204"/>
      <c r="MSI103" s="204"/>
      <c r="MSJ103" s="204"/>
      <c r="MSK103" s="204"/>
      <c r="MSL103" s="204"/>
      <c r="MSM103" s="204"/>
      <c r="MSN103" s="204"/>
      <c r="MSO103" s="204"/>
      <c r="MSP103" s="204"/>
      <c r="MSQ103" s="204"/>
      <c r="MSR103" s="204"/>
      <c r="MSS103" s="204"/>
      <c r="MST103" s="204"/>
      <c r="MSU103" s="204"/>
      <c r="MSV103" s="204"/>
      <c r="MSW103" s="204"/>
      <c r="MSX103" s="204"/>
      <c r="MSY103" s="204"/>
      <c r="MSZ103" s="204"/>
      <c r="MTA103" s="204"/>
      <c r="MTB103" s="204"/>
      <c r="MTC103" s="204"/>
      <c r="MTD103" s="204"/>
      <c r="MTE103" s="204"/>
      <c r="MTF103" s="204"/>
      <c r="MTG103" s="204"/>
      <c r="MTH103" s="204"/>
      <c r="MTI103" s="204"/>
      <c r="MTJ103" s="204"/>
      <c r="MTK103" s="204"/>
      <c r="MTL103" s="204"/>
      <c r="MTM103" s="204"/>
      <c r="MTN103" s="204"/>
      <c r="MTO103" s="204"/>
      <c r="MTP103" s="204"/>
      <c r="MTQ103" s="204"/>
      <c r="MTR103" s="204"/>
      <c r="MTS103" s="204"/>
      <c r="MTT103" s="204"/>
      <c r="MTU103" s="204"/>
      <c r="MTV103" s="204"/>
      <c r="MTW103" s="204"/>
      <c r="MTX103" s="204"/>
      <c r="MTY103" s="204"/>
      <c r="MTZ103" s="204"/>
      <c r="MUA103" s="204"/>
      <c r="MUB103" s="204"/>
      <c r="MUC103" s="204"/>
      <c r="MUD103" s="204"/>
      <c r="MUE103" s="204"/>
      <c r="MUF103" s="204"/>
      <c r="MUG103" s="204"/>
      <c r="MUH103" s="204"/>
      <c r="MUI103" s="204"/>
      <c r="MUJ103" s="204"/>
      <c r="MUK103" s="204"/>
      <c r="MUL103" s="204"/>
      <c r="MUM103" s="204"/>
      <c r="MUN103" s="204"/>
      <c r="MUO103" s="204"/>
      <c r="MUP103" s="204"/>
      <c r="MUQ103" s="204"/>
      <c r="MUR103" s="204"/>
      <c r="MUS103" s="204"/>
      <c r="MUT103" s="204"/>
      <c r="MUU103" s="204"/>
      <c r="MUV103" s="204"/>
      <c r="MUW103" s="204"/>
      <c r="MUX103" s="204"/>
      <c r="MUY103" s="204"/>
      <c r="MUZ103" s="204"/>
      <c r="MVA103" s="204"/>
      <c r="MVB103" s="204"/>
      <c r="MVC103" s="204"/>
      <c r="MVD103" s="204"/>
      <c r="MVE103" s="204"/>
      <c r="MVF103" s="204"/>
      <c r="MVG103" s="204"/>
      <c r="MVH103" s="204"/>
      <c r="MVI103" s="204"/>
      <c r="MVJ103" s="204"/>
      <c r="MVK103" s="204"/>
      <c r="MVL103" s="204"/>
      <c r="MVM103" s="204"/>
      <c r="MVN103" s="204"/>
      <c r="MVO103" s="204"/>
      <c r="MVP103" s="204"/>
      <c r="MVQ103" s="204"/>
      <c r="MVR103" s="204"/>
      <c r="MVS103" s="204"/>
      <c r="MVT103" s="204"/>
      <c r="MVU103" s="204"/>
      <c r="MVV103" s="204"/>
      <c r="MVW103" s="204"/>
      <c r="MVX103" s="204"/>
      <c r="MVY103" s="204"/>
      <c r="MVZ103" s="204"/>
      <c r="MWA103" s="204"/>
      <c r="MWB103" s="204"/>
      <c r="MWC103" s="204"/>
      <c r="MWD103" s="204"/>
      <c r="MWE103" s="204"/>
      <c r="MWF103" s="204"/>
      <c r="MWG103" s="204"/>
      <c r="MWH103" s="204"/>
      <c r="MWI103" s="204"/>
      <c r="MWJ103" s="204"/>
      <c r="MWK103" s="204"/>
      <c r="MWL103" s="204"/>
      <c r="MWM103" s="204"/>
      <c r="MWN103" s="204"/>
      <c r="MWO103" s="204"/>
      <c r="MWP103" s="204"/>
      <c r="MWQ103" s="204"/>
      <c r="MWR103" s="204"/>
      <c r="MWS103" s="204"/>
      <c r="MWT103" s="204"/>
      <c r="MWU103" s="204"/>
      <c r="MWV103" s="204"/>
      <c r="MWW103" s="204"/>
      <c r="MWX103" s="204"/>
      <c r="MWY103" s="204"/>
      <c r="MWZ103" s="204"/>
      <c r="MXA103" s="204"/>
      <c r="MXB103" s="204"/>
      <c r="MXC103" s="204"/>
      <c r="MXD103" s="204"/>
      <c r="MXE103" s="204"/>
      <c r="MXF103" s="204"/>
      <c r="MXG103" s="204"/>
      <c r="MXH103" s="204"/>
      <c r="MXI103" s="204"/>
      <c r="MXJ103" s="204"/>
      <c r="MXK103" s="204"/>
      <c r="MXL103" s="204"/>
      <c r="MXM103" s="204"/>
      <c r="MXN103" s="204"/>
      <c r="MXO103" s="204"/>
      <c r="MXP103" s="204"/>
      <c r="MXQ103" s="204"/>
      <c r="MXR103" s="204"/>
      <c r="MXS103" s="204"/>
      <c r="MXT103" s="204"/>
      <c r="MXU103" s="204"/>
      <c r="MXV103" s="204"/>
      <c r="MXW103" s="204"/>
      <c r="MXX103" s="204"/>
      <c r="MXY103" s="204"/>
      <c r="MXZ103" s="204"/>
      <c r="MYA103" s="204"/>
      <c r="MYB103" s="204"/>
      <c r="MYC103" s="204"/>
      <c r="MYD103" s="204"/>
      <c r="MYE103" s="204"/>
      <c r="MYF103" s="204"/>
      <c r="MYG103" s="204"/>
      <c r="MYH103" s="204"/>
      <c r="MYI103" s="204"/>
      <c r="MYJ103" s="204"/>
      <c r="MYK103" s="204"/>
      <c r="MYL103" s="204"/>
      <c r="MYM103" s="204"/>
      <c r="MYN103" s="204"/>
      <c r="MYO103" s="204"/>
      <c r="MYP103" s="204"/>
      <c r="MYQ103" s="204"/>
      <c r="MYR103" s="204"/>
      <c r="MYS103" s="204"/>
      <c r="MYT103" s="204"/>
      <c r="MYU103" s="204"/>
      <c r="MYV103" s="204"/>
      <c r="MYW103" s="204"/>
      <c r="MYX103" s="204"/>
      <c r="MYY103" s="204"/>
      <c r="MYZ103" s="204"/>
      <c r="MZA103" s="204"/>
      <c r="MZB103" s="204"/>
      <c r="MZC103" s="204"/>
      <c r="MZD103" s="204"/>
      <c r="MZE103" s="204"/>
      <c r="MZF103" s="204"/>
      <c r="MZG103" s="204"/>
      <c r="MZH103" s="204"/>
      <c r="MZI103" s="204"/>
      <c r="MZJ103" s="204"/>
      <c r="MZK103" s="204"/>
      <c r="MZL103" s="204"/>
      <c r="MZM103" s="204"/>
      <c r="MZN103" s="204"/>
      <c r="MZO103" s="204"/>
      <c r="MZP103" s="204"/>
      <c r="MZQ103" s="204"/>
      <c r="MZR103" s="204"/>
      <c r="MZS103" s="204"/>
      <c r="MZT103" s="204"/>
      <c r="MZU103" s="204"/>
      <c r="MZV103" s="204"/>
      <c r="MZW103" s="204"/>
      <c r="MZX103" s="204"/>
      <c r="MZY103" s="204"/>
      <c r="MZZ103" s="204"/>
      <c r="NAA103" s="204"/>
      <c r="NAB103" s="204"/>
      <c r="NAC103" s="204"/>
      <c r="NAD103" s="204"/>
      <c r="NAE103" s="204"/>
      <c r="NAF103" s="204"/>
      <c r="NAG103" s="204"/>
      <c r="NAH103" s="204"/>
      <c r="NAI103" s="204"/>
      <c r="NAJ103" s="204"/>
      <c r="NAK103" s="204"/>
      <c r="NAL103" s="204"/>
      <c r="NAM103" s="204"/>
      <c r="NAN103" s="204"/>
      <c r="NAO103" s="204"/>
      <c r="NAP103" s="204"/>
      <c r="NAQ103" s="204"/>
      <c r="NAR103" s="204"/>
      <c r="NAS103" s="204"/>
      <c r="NAT103" s="204"/>
      <c r="NAU103" s="204"/>
      <c r="NAV103" s="204"/>
      <c r="NAW103" s="204"/>
      <c r="NAX103" s="204"/>
      <c r="NAY103" s="204"/>
      <c r="NAZ103" s="204"/>
      <c r="NBA103" s="204"/>
      <c r="NBB103" s="204"/>
      <c r="NBC103" s="204"/>
      <c r="NBD103" s="204"/>
      <c r="NBE103" s="204"/>
      <c r="NBF103" s="204"/>
      <c r="NBG103" s="204"/>
      <c r="NBH103" s="204"/>
      <c r="NBI103" s="204"/>
      <c r="NBJ103" s="204"/>
      <c r="NBK103" s="204"/>
      <c r="NBL103" s="204"/>
      <c r="NBM103" s="204"/>
      <c r="NBN103" s="204"/>
      <c r="NBO103" s="204"/>
      <c r="NBP103" s="204"/>
      <c r="NBQ103" s="204"/>
      <c r="NBR103" s="204"/>
      <c r="NBS103" s="204"/>
      <c r="NBT103" s="204"/>
      <c r="NBU103" s="204"/>
      <c r="NBV103" s="204"/>
      <c r="NBW103" s="204"/>
      <c r="NBX103" s="204"/>
      <c r="NBY103" s="204"/>
      <c r="NBZ103" s="204"/>
      <c r="NCA103" s="204"/>
      <c r="NCB103" s="204"/>
      <c r="NCC103" s="204"/>
      <c r="NCD103" s="204"/>
      <c r="NCE103" s="204"/>
      <c r="NCF103" s="204"/>
      <c r="NCG103" s="204"/>
      <c r="NCH103" s="204"/>
      <c r="NCI103" s="204"/>
      <c r="NCJ103" s="204"/>
      <c r="NCK103" s="204"/>
      <c r="NCL103" s="204"/>
      <c r="NCM103" s="204"/>
      <c r="NCN103" s="204"/>
      <c r="NCO103" s="204"/>
      <c r="NCP103" s="204"/>
      <c r="NCQ103" s="204"/>
      <c r="NCR103" s="204"/>
      <c r="NCS103" s="204"/>
      <c r="NCT103" s="204"/>
      <c r="NCU103" s="204"/>
      <c r="NCV103" s="204"/>
      <c r="NCW103" s="204"/>
      <c r="NCX103" s="204"/>
      <c r="NCY103" s="204"/>
      <c r="NCZ103" s="204"/>
      <c r="NDA103" s="204"/>
      <c r="NDB103" s="204"/>
      <c r="NDC103" s="204"/>
      <c r="NDD103" s="204"/>
      <c r="NDE103" s="204"/>
      <c r="NDF103" s="204"/>
      <c r="NDG103" s="204"/>
      <c r="NDH103" s="204"/>
      <c r="NDI103" s="204"/>
      <c r="NDJ103" s="204"/>
      <c r="NDK103" s="204"/>
      <c r="NDL103" s="204"/>
      <c r="NDM103" s="204"/>
      <c r="NDN103" s="204"/>
      <c r="NDO103" s="204"/>
      <c r="NDP103" s="204"/>
      <c r="NDQ103" s="204"/>
      <c r="NDR103" s="204"/>
      <c r="NDS103" s="204"/>
      <c r="NDT103" s="204"/>
      <c r="NDU103" s="204"/>
      <c r="NDV103" s="204"/>
      <c r="NDW103" s="204"/>
      <c r="NDX103" s="204"/>
      <c r="NDY103" s="204"/>
      <c r="NDZ103" s="204"/>
      <c r="NEA103" s="204"/>
      <c r="NEB103" s="204"/>
      <c r="NEC103" s="204"/>
      <c r="NED103" s="204"/>
      <c r="NEE103" s="204"/>
      <c r="NEF103" s="204"/>
      <c r="NEG103" s="204"/>
      <c r="NEH103" s="204"/>
      <c r="NEI103" s="204"/>
      <c r="NEJ103" s="204"/>
      <c r="NEK103" s="204"/>
      <c r="NEL103" s="204"/>
      <c r="NEM103" s="204"/>
      <c r="NEN103" s="204"/>
      <c r="NEO103" s="204"/>
      <c r="NEP103" s="204"/>
      <c r="NEQ103" s="204"/>
      <c r="NER103" s="204"/>
      <c r="NES103" s="204"/>
      <c r="NET103" s="204"/>
      <c r="NEU103" s="204"/>
      <c r="NEV103" s="204"/>
      <c r="NEW103" s="204"/>
      <c r="NEX103" s="204"/>
      <c r="NEY103" s="204"/>
      <c r="NEZ103" s="204"/>
      <c r="NFA103" s="204"/>
      <c r="NFB103" s="204"/>
      <c r="NFC103" s="204"/>
      <c r="NFD103" s="204"/>
      <c r="NFE103" s="204"/>
      <c r="NFF103" s="204"/>
      <c r="NFG103" s="204"/>
      <c r="NFH103" s="204"/>
      <c r="NFI103" s="204"/>
      <c r="NFJ103" s="204"/>
      <c r="NFK103" s="204"/>
      <c r="NFL103" s="204"/>
      <c r="NFM103" s="204"/>
      <c r="NFN103" s="204"/>
      <c r="NFO103" s="204"/>
      <c r="NFP103" s="204"/>
      <c r="NFQ103" s="204"/>
      <c r="NFR103" s="204"/>
      <c r="NFS103" s="204"/>
      <c r="NFT103" s="204"/>
      <c r="NFU103" s="204"/>
      <c r="NFV103" s="204"/>
      <c r="NFW103" s="204"/>
      <c r="NFX103" s="204"/>
      <c r="NFY103" s="204"/>
      <c r="NFZ103" s="204"/>
      <c r="NGA103" s="204"/>
      <c r="NGB103" s="204"/>
      <c r="NGC103" s="204"/>
      <c r="NGD103" s="204"/>
      <c r="NGE103" s="204"/>
      <c r="NGF103" s="204"/>
      <c r="NGG103" s="204"/>
      <c r="NGH103" s="204"/>
      <c r="NGI103" s="204"/>
      <c r="NGJ103" s="204"/>
      <c r="NGK103" s="204"/>
      <c r="NGL103" s="204"/>
      <c r="NGM103" s="204"/>
      <c r="NGN103" s="204"/>
      <c r="NGO103" s="204"/>
      <c r="NGP103" s="204"/>
      <c r="NGQ103" s="204"/>
      <c r="NGR103" s="204"/>
      <c r="NGS103" s="204"/>
      <c r="NGT103" s="204"/>
      <c r="NGU103" s="204"/>
      <c r="NGV103" s="204"/>
      <c r="NGW103" s="204"/>
      <c r="NGX103" s="204"/>
      <c r="NGY103" s="204"/>
      <c r="NGZ103" s="204"/>
      <c r="NHA103" s="204"/>
      <c r="NHB103" s="204"/>
      <c r="NHC103" s="204"/>
      <c r="NHD103" s="204"/>
      <c r="NHE103" s="204"/>
      <c r="NHF103" s="204"/>
      <c r="NHG103" s="204"/>
      <c r="NHH103" s="204"/>
      <c r="NHI103" s="204"/>
      <c r="NHJ103" s="204"/>
      <c r="NHK103" s="204"/>
      <c r="NHL103" s="204"/>
      <c r="NHM103" s="204"/>
      <c r="NHN103" s="204"/>
      <c r="NHO103" s="204"/>
      <c r="NHP103" s="204"/>
      <c r="NHQ103" s="204"/>
      <c r="NHR103" s="204"/>
      <c r="NHS103" s="204"/>
      <c r="NHT103" s="204"/>
      <c r="NHU103" s="204"/>
      <c r="NHV103" s="204"/>
      <c r="NHW103" s="204"/>
      <c r="NHX103" s="204"/>
      <c r="NHY103" s="204"/>
      <c r="NHZ103" s="204"/>
      <c r="NIA103" s="204"/>
      <c r="NIB103" s="204"/>
      <c r="NIC103" s="204"/>
      <c r="NID103" s="204"/>
      <c r="NIE103" s="204"/>
      <c r="NIF103" s="204"/>
      <c r="NIG103" s="204"/>
      <c r="NIH103" s="204"/>
      <c r="NII103" s="204"/>
      <c r="NIJ103" s="204"/>
      <c r="NIK103" s="204"/>
      <c r="NIL103" s="204"/>
      <c r="NIM103" s="204"/>
      <c r="NIN103" s="204"/>
      <c r="NIO103" s="204"/>
      <c r="NIP103" s="204"/>
      <c r="NIQ103" s="204"/>
      <c r="NIR103" s="204"/>
      <c r="NIS103" s="204"/>
      <c r="NIT103" s="204"/>
      <c r="NIU103" s="204"/>
      <c r="NIV103" s="204"/>
      <c r="NIW103" s="204"/>
      <c r="NIX103" s="204"/>
      <c r="NIY103" s="204"/>
      <c r="NIZ103" s="204"/>
      <c r="NJA103" s="204"/>
      <c r="NJB103" s="204"/>
      <c r="NJC103" s="204"/>
      <c r="NJD103" s="204"/>
      <c r="NJE103" s="204"/>
      <c r="NJF103" s="204"/>
      <c r="NJG103" s="204"/>
      <c r="NJH103" s="204"/>
      <c r="NJI103" s="204"/>
      <c r="NJJ103" s="204"/>
      <c r="NJK103" s="204"/>
      <c r="NJL103" s="204"/>
      <c r="NJM103" s="204"/>
      <c r="NJN103" s="204"/>
      <c r="NJO103" s="204"/>
      <c r="NJP103" s="204"/>
      <c r="NJQ103" s="204"/>
      <c r="NJR103" s="204"/>
      <c r="NJS103" s="204"/>
      <c r="NJT103" s="204"/>
      <c r="NJU103" s="204"/>
      <c r="NJV103" s="204"/>
      <c r="NJW103" s="204"/>
      <c r="NJX103" s="204"/>
      <c r="NJY103" s="204"/>
      <c r="NJZ103" s="204"/>
      <c r="NKA103" s="204"/>
      <c r="NKB103" s="204"/>
      <c r="NKC103" s="204"/>
      <c r="NKD103" s="204"/>
      <c r="NKE103" s="204"/>
      <c r="NKF103" s="204"/>
      <c r="NKG103" s="204"/>
      <c r="NKH103" s="204"/>
      <c r="NKI103" s="204"/>
      <c r="NKJ103" s="204"/>
      <c r="NKK103" s="204"/>
      <c r="NKL103" s="204"/>
      <c r="NKM103" s="204"/>
      <c r="NKN103" s="204"/>
      <c r="NKO103" s="204"/>
      <c r="NKP103" s="204"/>
      <c r="NKQ103" s="204"/>
      <c r="NKR103" s="204"/>
      <c r="NKS103" s="204"/>
      <c r="NKT103" s="204"/>
      <c r="NKU103" s="204"/>
      <c r="NKV103" s="204"/>
      <c r="NKW103" s="204"/>
      <c r="NKX103" s="204"/>
      <c r="NKY103" s="204"/>
      <c r="NKZ103" s="204"/>
      <c r="NLA103" s="204"/>
      <c r="NLB103" s="204"/>
      <c r="NLC103" s="204"/>
      <c r="NLD103" s="204"/>
      <c r="NLE103" s="204"/>
      <c r="NLF103" s="204"/>
      <c r="NLG103" s="204"/>
      <c r="NLH103" s="204"/>
      <c r="NLI103" s="204"/>
      <c r="NLJ103" s="204"/>
      <c r="NLK103" s="204"/>
      <c r="NLL103" s="204"/>
      <c r="NLM103" s="204"/>
      <c r="NLN103" s="204"/>
      <c r="NLO103" s="204"/>
      <c r="NLP103" s="204"/>
      <c r="NLQ103" s="204"/>
      <c r="NLR103" s="204"/>
      <c r="NLS103" s="204"/>
      <c r="NLT103" s="204"/>
      <c r="NLU103" s="204"/>
      <c r="NLV103" s="204"/>
      <c r="NLW103" s="204"/>
      <c r="NLX103" s="204"/>
      <c r="NLY103" s="204"/>
      <c r="NLZ103" s="204"/>
      <c r="NMA103" s="204"/>
      <c r="NMB103" s="204"/>
      <c r="NMC103" s="204"/>
      <c r="NMD103" s="204"/>
      <c r="NME103" s="204"/>
      <c r="NMF103" s="204"/>
      <c r="NMG103" s="204"/>
      <c r="NMH103" s="204"/>
      <c r="NMI103" s="204"/>
      <c r="NMJ103" s="204"/>
      <c r="NMK103" s="204"/>
      <c r="NML103" s="204"/>
      <c r="NMM103" s="204"/>
      <c r="NMN103" s="204"/>
      <c r="NMO103" s="204"/>
      <c r="NMP103" s="204"/>
      <c r="NMQ103" s="204"/>
      <c r="NMR103" s="204"/>
      <c r="NMS103" s="204"/>
      <c r="NMT103" s="204"/>
      <c r="NMU103" s="204"/>
      <c r="NMV103" s="204"/>
      <c r="NMW103" s="204"/>
      <c r="NMX103" s="204"/>
      <c r="NMY103" s="204"/>
      <c r="NMZ103" s="204"/>
      <c r="NNA103" s="204"/>
      <c r="NNB103" s="204"/>
      <c r="NNC103" s="204"/>
      <c r="NND103" s="204"/>
      <c r="NNE103" s="204"/>
      <c r="NNF103" s="204"/>
      <c r="NNG103" s="204"/>
      <c r="NNH103" s="204"/>
      <c r="NNI103" s="204"/>
      <c r="NNJ103" s="204"/>
      <c r="NNK103" s="204"/>
      <c r="NNL103" s="204"/>
      <c r="NNM103" s="204"/>
      <c r="NNN103" s="204"/>
      <c r="NNO103" s="204"/>
      <c r="NNP103" s="204"/>
      <c r="NNQ103" s="204"/>
      <c r="NNR103" s="204"/>
      <c r="NNS103" s="204"/>
      <c r="NNT103" s="204"/>
      <c r="NNU103" s="204"/>
      <c r="NNV103" s="204"/>
      <c r="NNW103" s="204"/>
      <c r="NNX103" s="204"/>
      <c r="NNY103" s="204"/>
      <c r="NNZ103" s="204"/>
      <c r="NOA103" s="204"/>
      <c r="NOB103" s="204"/>
      <c r="NOC103" s="204"/>
      <c r="NOD103" s="204"/>
      <c r="NOE103" s="204"/>
      <c r="NOF103" s="204"/>
      <c r="NOG103" s="204"/>
      <c r="NOH103" s="204"/>
      <c r="NOI103" s="204"/>
      <c r="NOJ103" s="204"/>
      <c r="NOK103" s="204"/>
      <c r="NOL103" s="204"/>
      <c r="NOM103" s="204"/>
      <c r="NON103" s="204"/>
      <c r="NOO103" s="204"/>
      <c r="NOP103" s="204"/>
      <c r="NOQ103" s="204"/>
      <c r="NOR103" s="204"/>
      <c r="NOS103" s="204"/>
      <c r="NOT103" s="204"/>
      <c r="NOU103" s="204"/>
      <c r="NOV103" s="204"/>
      <c r="NOW103" s="204"/>
      <c r="NOX103" s="204"/>
      <c r="NOY103" s="204"/>
      <c r="NOZ103" s="204"/>
      <c r="NPA103" s="204"/>
      <c r="NPB103" s="204"/>
      <c r="NPC103" s="204"/>
      <c r="NPD103" s="204"/>
      <c r="NPE103" s="204"/>
      <c r="NPF103" s="204"/>
      <c r="NPG103" s="204"/>
      <c r="NPH103" s="204"/>
      <c r="NPI103" s="204"/>
      <c r="NPJ103" s="204"/>
      <c r="NPK103" s="204"/>
      <c r="NPL103" s="204"/>
      <c r="NPM103" s="204"/>
      <c r="NPN103" s="204"/>
      <c r="NPO103" s="204"/>
      <c r="NPP103" s="204"/>
      <c r="NPQ103" s="204"/>
      <c r="NPR103" s="204"/>
      <c r="NPS103" s="204"/>
      <c r="NPT103" s="204"/>
      <c r="NPU103" s="204"/>
      <c r="NPV103" s="204"/>
      <c r="NPW103" s="204"/>
      <c r="NPX103" s="204"/>
      <c r="NPY103" s="204"/>
      <c r="NPZ103" s="204"/>
      <c r="NQA103" s="204"/>
      <c r="NQB103" s="204"/>
      <c r="NQC103" s="204"/>
      <c r="NQD103" s="204"/>
      <c r="NQE103" s="204"/>
      <c r="NQF103" s="204"/>
      <c r="NQG103" s="204"/>
      <c r="NQH103" s="204"/>
      <c r="NQI103" s="204"/>
      <c r="NQJ103" s="204"/>
      <c r="NQK103" s="204"/>
      <c r="NQL103" s="204"/>
      <c r="NQM103" s="204"/>
      <c r="NQN103" s="204"/>
      <c r="NQO103" s="204"/>
      <c r="NQP103" s="204"/>
      <c r="NQQ103" s="204"/>
      <c r="NQR103" s="204"/>
      <c r="NQS103" s="204"/>
      <c r="NQT103" s="204"/>
      <c r="NQU103" s="204"/>
      <c r="NQV103" s="204"/>
      <c r="NQW103" s="204"/>
      <c r="NQX103" s="204"/>
      <c r="NQY103" s="204"/>
      <c r="NQZ103" s="204"/>
      <c r="NRA103" s="204"/>
      <c r="NRB103" s="204"/>
      <c r="NRC103" s="204"/>
      <c r="NRD103" s="204"/>
      <c r="NRE103" s="204"/>
      <c r="NRF103" s="204"/>
      <c r="NRG103" s="204"/>
      <c r="NRH103" s="204"/>
      <c r="NRI103" s="204"/>
      <c r="NRJ103" s="204"/>
      <c r="NRK103" s="204"/>
      <c r="NRL103" s="204"/>
      <c r="NRM103" s="204"/>
      <c r="NRN103" s="204"/>
      <c r="NRO103" s="204"/>
      <c r="NRP103" s="204"/>
      <c r="NRQ103" s="204"/>
      <c r="NRR103" s="204"/>
      <c r="NRS103" s="204"/>
      <c r="NRT103" s="204"/>
      <c r="NRU103" s="204"/>
      <c r="NRV103" s="204"/>
      <c r="NRW103" s="204"/>
      <c r="NRX103" s="204"/>
      <c r="NRY103" s="204"/>
      <c r="NRZ103" s="204"/>
      <c r="NSA103" s="204"/>
      <c r="NSB103" s="204"/>
      <c r="NSC103" s="204"/>
      <c r="NSD103" s="204"/>
      <c r="NSE103" s="204"/>
      <c r="NSF103" s="204"/>
      <c r="NSG103" s="204"/>
      <c r="NSH103" s="204"/>
      <c r="NSI103" s="204"/>
      <c r="NSJ103" s="204"/>
      <c r="NSK103" s="204"/>
      <c r="NSL103" s="204"/>
      <c r="NSM103" s="204"/>
      <c r="NSN103" s="204"/>
      <c r="NSO103" s="204"/>
      <c r="NSP103" s="204"/>
      <c r="NSQ103" s="204"/>
      <c r="NSR103" s="204"/>
      <c r="NSS103" s="204"/>
      <c r="NST103" s="204"/>
      <c r="NSU103" s="204"/>
      <c r="NSV103" s="204"/>
      <c r="NSW103" s="204"/>
      <c r="NSX103" s="204"/>
      <c r="NSY103" s="204"/>
      <c r="NSZ103" s="204"/>
      <c r="NTA103" s="204"/>
      <c r="NTB103" s="204"/>
      <c r="NTC103" s="204"/>
      <c r="NTD103" s="204"/>
      <c r="NTE103" s="204"/>
      <c r="NTF103" s="204"/>
      <c r="NTG103" s="204"/>
      <c r="NTH103" s="204"/>
      <c r="NTI103" s="204"/>
      <c r="NTJ103" s="204"/>
      <c r="NTK103" s="204"/>
      <c r="NTL103" s="204"/>
      <c r="NTM103" s="204"/>
      <c r="NTN103" s="204"/>
      <c r="NTO103" s="204"/>
      <c r="NTP103" s="204"/>
      <c r="NTQ103" s="204"/>
      <c r="NTR103" s="204"/>
      <c r="NTS103" s="204"/>
      <c r="NTT103" s="204"/>
      <c r="NTU103" s="204"/>
      <c r="NTV103" s="204"/>
      <c r="NTW103" s="204"/>
      <c r="NTX103" s="204"/>
      <c r="NTY103" s="204"/>
      <c r="NTZ103" s="204"/>
      <c r="NUA103" s="204"/>
      <c r="NUB103" s="204"/>
      <c r="NUC103" s="204"/>
      <c r="NUD103" s="204"/>
      <c r="NUE103" s="204"/>
      <c r="NUF103" s="204"/>
      <c r="NUG103" s="204"/>
      <c r="NUH103" s="204"/>
      <c r="NUI103" s="204"/>
      <c r="NUJ103" s="204"/>
      <c r="NUK103" s="204"/>
      <c r="NUL103" s="204"/>
      <c r="NUM103" s="204"/>
      <c r="NUN103" s="204"/>
      <c r="NUO103" s="204"/>
      <c r="NUP103" s="204"/>
      <c r="NUQ103" s="204"/>
      <c r="NUR103" s="204"/>
      <c r="NUS103" s="204"/>
      <c r="NUT103" s="204"/>
      <c r="NUU103" s="204"/>
      <c r="NUV103" s="204"/>
      <c r="NUW103" s="204"/>
      <c r="NUX103" s="204"/>
      <c r="NUY103" s="204"/>
      <c r="NUZ103" s="204"/>
      <c r="NVA103" s="204"/>
      <c r="NVB103" s="204"/>
      <c r="NVC103" s="204"/>
      <c r="NVD103" s="204"/>
      <c r="NVE103" s="204"/>
      <c r="NVF103" s="204"/>
      <c r="NVG103" s="204"/>
      <c r="NVH103" s="204"/>
      <c r="NVI103" s="204"/>
      <c r="NVJ103" s="204"/>
      <c r="NVK103" s="204"/>
      <c r="NVL103" s="204"/>
      <c r="NVM103" s="204"/>
      <c r="NVN103" s="204"/>
      <c r="NVO103" s="204"/>
      <c r="NVP103" s="204"/>
      <c r="NVQ103" s="204"/>
      <c r="NVR103" s="204"/>
      <c r="NVS103" s="204"/>
      <c r="NVT103" s="204"/>
      <c r="NVU103" s="204"/>
      <c r="NVV103" s="204"/>
      <c r="NVW103" s="204"/>
      <c r="NVX103" s="204"/>
      <c r="NVY103" s="204"/>
      <c r="NVZ103" s="204"/>
      <c r="NWA103" s="204"/>
      <c r="NWB103" s="204"/>
      <c r="NWC103" s="204"/>
      <c r="NWD103" s="204"/>
      <c r="NWE103" s="204"/>
      <c r="NWF103" s="204"/>
      <c r="NWG103" s="204"/>
      <c r="NWH103" s="204"/>
      <c r="NWI103" s="204"/>
      <c r="NWJ103" s="204"/>
      <c r="NWK103" s="204"/>
      <c r="NWL103" s="204"/>
      <c r="NWM103" s="204"/>
      <c r="NWN103" s="204"/>
      <c r="NWO103" s="204"/>
      <c r="NWP103" s="204"/>
      <c r="NWQ103" s="204"/>
      <c r="NWR103" s="204"/>
      <c r="NWS103" s="204"/>
      <c r="NWT103" s="204"/>
      <c r="NWU103" s="204"/>
      <c r="NWV103" s="204"/>
      <c r="NWW103" s="204"/>
      <c r="NWX103" s="204"/>
      <c r="NWY103" s="204"/>
      <c r="NWZ103" s="204"/>
      <c r="NXA103" s="204"/>
      <c r="NXB103" s="204"/>
      <c r="NXC103" s="204"/>
      <c r="NXD103" s="204"/>
      <c r="NXE103" s="204"/>
      <c r="NXF103" s="204"/>
      <c r="NXG103" s="204"/>
      <c r="NXH103" s="204"/>
      <c r="NXI103" s="204"/>
      <c r="NXJ103" s="204"/>
      <c r="NXK103" s="204"/>
      <c r="NXL103" s="204"/>
      <c r="NXM103" s="204"/>
      <c r="NXN103" s="204"/>
      <c r="NXO103" s="204"/>
      <c r="NXP103" s="204"/>
      <c r="NXQ103" s="204"/>
      <c r="NXR103" s="204"/>
      <c r="NXS103" s="204"/>
      <c r="NXT103" s="204"/>
      <c r="NXU103" s="204"/>
      <c r="NXV103" s="204"/>
      <c r="NXW103" s="204"/>
      <c r="NXX103" s="204"/>
      <c r="NXY103" s="204"/>
      <c r="NXZ103" s="204"/>
      <c r="NYA103" s="204"/>
      <c r="NYB103" s="204"/>
      <c r="NYC103" s="204"/>
      <c r="NYD103" s="204"/>
      <c r="NYE103" s="204"/>
      <c r="NYF103" s="204"/>
      <c r="NYG103" s="204"/>
      <c r="NYH103" s="204"/>
      <c r="NYI103" s="204"/>
      <c r="NYJ103" s="204"/>
      <c r="NYK103" s="204"/>
      <c r="NYL103" s="204"/>
      <c r="NYM103" s="204"/>
      <c r="NYN103" s="204"/>
      <c r="NYO103" s="204"/>
      <c r="NYP103" s="204"/>
      <c r="NYQ103" s="204"/>
      <c r="NYR103" s="204"/>
      <c r="NYS103" s="204"/>
      <c r="NYT103" s="204"/>
      <c r="NYU103" s="204"/>
      <c r="NYV103" s="204"/>
      <c r="NYW103" s="204"/>
      <c r="NYX103" s="204"/>
      <c r="NYY103" s="204"/>
      <c r="NYZ103" s="204"/>
      <c r="NZA103" s="204"/>
      <c r="NZB103" s="204"/>
      <c r="NZC103" s="204"/>
      <c r="NZD103" s="204"/>
      <c r="NZE103" s="204"/>
      <c r="NZF103" s="204"/>
      <c r="NZG103" s="204"/>
      <c r="NZH103" s="204"/>
      <c r="NZI103" s="204"/>
      <c r="NZJ103" s="204"/>
      <c r="NZK103" s="204"/>
      <c r="NZL103" s="204"/>
      <c r="NZM103" s="204"/>
      <c r="NZN103" s="204"/>
      <c r="NZO103" s="204"/>
      <c r="NZP103" s="204"/>
      <c r="NZQ103" s="204"/>
      <c r="NZR103" s="204"/>
      <c r="NZS103" s="204"/>
      <c r="NZT103" s="204"/>
      <c r="NZU103" s="204"/>
      <c r="NZV103" s="204"/>
      <c r="NZW103" s="204"/>
      <c r="NZX103" s="204"/>
      <c r="NZY103" s="204"/>
      <c r="NZZ103" s="204"/>
      <c r="OAA103" s="204"/>
      <c r="OAB103" s="204"/>
      <c r="OAC103" s="204"/>
      <c r="OAD103" s="204"/>
      <c r="OAE103" s="204"/>
      <c r="OAF103" s="204"/>
      <c r="OAG103" s="204"/>
      <c r="OAH103" s="204"/>
      <c r="OAI103" s="204"/>
      <c r="OAJ103" s="204"/>
      <c r="OAK103" s="204"/>
      <c r="OAL103" s="204"/>
      <c r="OAM103" s="204"/>
      <c r="OAN103" s="204"/>
      <c r="OAO103" s="204"/>
      <c r="OAP103" s="204"/>
      <c r="OAQ103" s="204"/>
      <c r="OAR103" s="204"/>
      <c r="OAS103" s="204"/>
      <c r="OAT103" s="204"/>
      <c r="OAU103" s="204"/>
      <c r="OAV103" s="204"/>
      <c r="OAW103" s="204"/>
      <c r="OAX103" s="204"/>
      <c r="OAY103" s="204"/>
      <c r="OAZ103" s="204"/>
      <c r="OBA103" s="204"/>
      <c r="OBB103" s="204"/>
      <c r="OBC103" s="204"/>
      <c r="OBD103" s="204"/>
      <c r="OBE103" s="204"/>
      <c r="OBF103" s="204"/>
      <c r="OBG103" s="204"/>
      <c r="OBH103" s="204"/>
      <c r="OBI103" s="204"/>
      <c r="OBJ103" s="204"/>
      <c r="OBK103" s="204"/>
      <c r="OBL103" s="204"/>
      <c r="OBM103" s="204"/>
      <c r="OBN103" s="204"/>
      <c r="OBO103" s="204"/>
      <c r="OBP103" s="204"/>
      <c r="OBQ103" s="204"/>
      <c r="OBR103" s="204"/>
      <c r="OBS103" s="204"/>
      <c r="OBT103" s="204"/>
      <c r="OBU103" s="204"/>
      <c r="OBV103" s="204"/>
      <c r="OBW103" s="204"/>
      <c r="OBX103" s="204"/>
      <c r="OBY103" s="204"/>
      <c r="OBZ103" s="204"/>
      <c r="OCA103" s="204"/>
      <c r="OCB103" s="204"/>
      <c r="OCC103" s="204"/>
      <c r="OCD103" s="204"/>
      <c r="OCE103" s="204"/>
      <c r="OCF103" s="204"/>
      <c r="OCG103" s="204"/>
      <c r="OCH103" s="204"/>
      <c r="OCI103" s="204"/>
      <c r="OCJ103" s="204"/>
      <c r="OCK103" s="204"/>
      <c r="OCL103" s="204"/>
      <c r="OCM103" s="204"/>
      <c r="OCN103" s="204"/>
      <c r="OCO103" s="204"/>
      <c r="OCP103" s="204"/>
      <c r="OCQ103" s="204"/>
      <c r="OCR103" s="204"/>
      <c r="OCS103" s="204"/>
      <c r="OCT103" s="204"/>
      <c r="OCU103" s="204"/>
      <c r="OCV103" s="204"/>
      <c r="OCW103" s="204"/>
      <c r="OCX103" s="204"/>
      <c r="OCY103" s="204"/>
      <c r="OCZ103" s="204"/>
      <c r="ODA103" s="204"/>
      <c r="ODB103" s="204"/>
      <c r="ODC103" s="204"/>
      <c r="ODD103" s="204"/>
      <c r="ODE103" s="204"/>
      <c r="ODF103" s="204"/>
      <c r="ODG103" s="204"/>
      <c r="ODH103" s="204"/>
      <c r="ODI103" s="204"/>
      <c r="ODJ103" s="204"/>
      <c r="ODK103" s="204"/>
      <c r="ODL103" s="204"/>
      <c r="ODM103" s="204"/>
      <c r="ODN103" s="204"/>
      <c r="ODO103" s="204"/>
      <c r="ODP103" s="204"/>
      <c r="ODQ103" s="204"/>
      <c r="ODR103" s="204"/>
      <c r="ODS103" s="204"/>
      <c r="ODT103" s="204"/>
      <c r="ODU103" s="204"/>
      <c r="ODV103" s="204"/>
      <c r="ODW103" s="204"/>
      <c r="ODX103" s="204"/>
      <c r="ODY103" s="204"/>
      <c r="ODZ103" s="204"/>
      <c r="OEA103" s="204"/>
      <c r="OEB103" s="204"/>
      <c r="OEC103" s="204"/>
      <c r="OED103" s="204"/>
      <c r="OEE103" s="204"/>
      <c r="OEF103" s="204"/>
      <c r="OEG103" s="204"/>
      <c r="OEH103" s="204"/>
      <c r="OEI103" s="204"/>
      <c r="OEJ103" s="204"/>
      <c r="OEK103" s="204"/>
      <c r="OEL103" s="204"/>
      <c r="OEM103" s="204"/>
      <c r="OEN103" s="204"/>
      <c r="OEO103" s="204"/>
      <c r="OEP103" s="204"/>
      <c r="OEQ103" s="204"/>
      <c r="OER103" s="204"/>
      <c r="OES103" s="204"/>
      <c r="OET103" s="204"/>
      <c r="OEU103" s="204"/>
      <c r="OEV103" s="204"/>
      <c r="OEW103" s="204"/>
      <c r="OEX103" s="204"/>
      <c r="OEY103" s="204"/>
      <c r="OEZ103" s="204"/>
      <c r="OFA103" s="204"/>
      <c r="OFB103" s="204"/>
      <c r="OFC103" s="204"/>
      <c r="OFD103" s="204"/>
      <c r="OFE103" s="204"/>
      <c r="OFF103" s="204"/>
      <c r="OFG103" s="204"/>
      <c r="OFH103" s="204"/>
      <c r="OFI103" s="204"/>
      <c r="OFJ103" s="204"/>
      <c r="OFK103" s="204"/>
      <c r="OFL103" s="204"/>
      <c r="OFM103" s="204"/>
      <c r="OFN103" s="204"/>
      <c r="OFO103" s="204"/>
      <c r="OFP103" s="204"/>
      <c r="OFQ103" s="204"/>
      <c r="OFR103" s="204"/>
      <c r="OFS103" s="204"/>
      <c r="OFT103" s="204"/>
      <c r="OFU103" s="204"/>
      <c r="OFV103" s="204"/>
      <c r="OFW103" s="204"/>
      <c r="OFX103" s="204"/>
      <c r="OFY103" s="204"/>
      <c r="OFZ103" s="204"/>
      <c r="OGA103" s="204"/>
      <c r="OGB103" s="204"/>
      <c r="OGC103" s="204"/>
      <c r="OGD103" s="204"/>
      <c r="OGE103" s="204"/>
      <c r="OGF103" s="204"/>
      <c r="OGG103" s="204"/>
      <c r="OGH103" s="204"/>
      <c r="OGI103" s="204"/>
      <c r="OGJ103" s="204"/>
      <c r="OGK103" s="204"/>
      <c r="OGL103" s="204"/>
      <c r="OGM103" s="204"/>
      <c r="OGN103" s="204"/>
      <c r="OGO103" s="204"/>
      <c r="OGP103" s="204"/>
      <c r="OGQ103" s="204"/>
      <c r="OGR103" s="204"/>
      <c r="OGS103" s="204"/>
      <c r="OGT103" s="204"/>
      <c r="OGU103" s="204"/>
      <c r="OGV103" s="204"/>
      <c r="OGW103" s="204"/>
      <c r="OGX103" s="204"/>
      <c r="OGY103" s="204"/>
      <c r="OGZ103" s="204"/>
      <c r="OHA103" s="204"/>
      <c r="OHB103" s="204"/>
      <c r="OHC103" s="204"/>
      <c r="OHD103" s="204"/>
      <c r="OHE103" s="204"/>
      <c r="OHF103" s="204"/>
      <c r="OHG103" s="204"/>
      <c r="OHH103" s="204"/>
      <c r="OHI103" s="204"/>
      <c r="OHJ103" s="204"/>
      <c r="OHK103" s="204"/>
      <c r="OHL103" s="204"/>
      <c r="OHM103" s="204"/>
      <c r="OHN103" s="204"/>
      <c r="OHO103" s="204"/>
      <c r="OHP103" s="204"/>
      <c r="OHQ103" s="204"/>
      <c r="OHR103" s="204"/>
      <c r="OHS103" s="204"/>
      <c r="OHT103" s="204"/>
      <c r="OHU103" s="204"/>
      <c r="OHV103" s="204"/>
      <c r="OHW103" s="204"/>
      <c r="OHX103" s="204"/>
      <c r="OHY103" s="204"/>
      <c r="OHZ103" s="204"/>
      <c r="OIA103" s="204"/>
      <c r="OIB103" s="204"/>
      <c r="OIC103" s="204"/>
      <c r="OID103" s="204"/>
      <c r="OIE103" s="204"/>
      <c r="OIF103" s="204"/>
      <c r="OIG103" s="204"/>
      <c r="OIH103" s="204"/>
      <c r="OII103" s="204"/>
      <c r="OIJ103" s="204"/>
      <c r="OIK103" s="204"/>
      <c r="OIL103" s="204"/>
      <c r="OIM103" s="204"/>
      <c r="OIN103" s="204"/>
      <c r="OIO103" s="204"/>
      <c r="OIP103" s="204"/>
      <c r="OIQ103" s="204"/>
      <c r="OIR103" s="204"/>
      <c r="OIS103" s="204"/>
      <c r="OIT103" s="204"/>
      <c r="OIU103" s="204"/>
      <c r="OIV103" s="204"/>
      <c r="OIW103" s="204"/>
      <c r="OIX103" s="204"/>
      <c r="OIY103" s="204"/>
      <c r="OIZ103" s="204"/>
      <c r="OJA103" s="204"/>
      <c r="OJB103" s="204"/>
      <c r="OJC103" s="204"/>
      <c r="OJD103" s="204"/>
      <c r="OJE103" s="204"/>
      <c r="OJF103" s="204"/>
      <c r="OJG103" s="204"/>
      <c r="OJH103" s="204"/>
      <c r="OJI103" s="204"/>
      <c r="OJJ103" s="204"/>
      <c r="OJK103" s="204"/>
      <c r="OJL103" s="204"/>
      <c r="OJM103" s="204"/>
      <c r="OJN103" s="204"/>
      <c r="OJO103" s="204"/>
      <c r="OJP103" s="204"/>
      <c r="OJQ103" s="204"/>
      <c r="OJR103" s="204"/>
      <c r="OJS103" s="204"/>
      <c r="OJT103" s="204"/>
      <c r="OJU103" s="204"/>
      <c r="OJV103" s="204"/>
      <c r="OJW103" s="204"/>
      <c r="OJX103" s="204"/>
      <c r="OJY103" s="204"/>
      <c r="OJZ103" s="204"/>
      <c r="OKA103" s="204"/>
      <c r="OKB103" s="204"/>
      <c r="OKC103" s="204"/>
      <c r="OKD103" s="204"/>
      <c r="OKE103" s="204"/>
      <c r="OKF103" s="204"/>
      <c r="OKG103" s="204"/>
      <c r="OKH103" s="204"/>
      <c r="OKI103" s="204"/>
      <c r="OKJ103" s="204"/>
      <c r="OKK103" s="204"/>
      <c r="OKL103" s="204"/>
      <c r="OKM103" s="204"/>
      <c r="OKN103" s="204"/>
      <c r="OKO103" s="204"/>
      <c r="OKP103" s="204"/>
      <c r="OKQ103" s="204"/>
      <c r="OKR103" s="204"/>
      <c r="OKS103" s="204"/>
      <c r="OKT103" s="204"/>
      <c r="OKU103" s="204"/>
      <c r="OKV103" s="204"/>
      <c r="OKW103" s="204"/>
      <c r="OKX103" s="204"/>
      <c r="OKY103" s="204"/>
      <c r="OKZ103" s="204"/>
      <c r="OLA103" s="204"/>
      <c r="OLB103" s="204"/>
      <c r="OLC103" s="204"/>
      <c r="OLD103" s="204"/>
      <c r="OLE103" s="204"/>
      <c r="OLF103" s="204"/>
      <c r="OLG103" s="204"/>
      <c r="OLH103" s="204"/>
      <c r="OLI103" s="204"/>
      <c r="OLJ103" s="204"/>
      <c r="OLK103" s="204"/>
      <c r="OLL103" s="204"/>
      <c r="OLM103" s="204"/>
      <c r="OLN103" s="204"/>
      <c r="OLO103" s="204"/>
      <c r="OLP103" s="204"/>
      <c r="OLQ103" s="204"/>
      <c r="OLR103" s="204"/>
      <c r="OLS103" s="204"/>
      <c r="OLT103" s="204"/>
      <c r="OLU103" s="204"/>
      <c r="OLV103" s="204"/>
      <c r="OLW103" s="204"/>
      <c r="OLX103" s="204"/>
      <c r="OLY103" s="204"/>
      <c r="OLZ103" s="204"/>
      <c r="OMA103" s="204"/>
      <c r="OMB103" s="204"/>
      <c r="OMC103" s="204"/>
      <c r="OMD103" s="204"/>
      <c r="OME103" s="204"/>
      <c r="OMF103" s="204"/>
      <c r="OMG103" s="204"/>
      <c r="OMH103" s="204"/>
      <c r="OMI103" s="204"/>
      <c r="OMJ103" s="204"/>
      <c r="OMK103" s="204"/>
      <c r="OML103" s="204"/>
      <c r="OMM103" s="204"/>
      <c r="OMN103" s="204"/>
      <c r="OMO103" s="204"/>
      <c r="OMP103" s="204"/>
      <c r="OMQ103" s="204"/>
      <c r="OMR103" s="204"/>
      <c r="OMS103" s="204"/>
      <c r="OMT103" s="204"/>
      <c r="OMU103" s="204"/>
      <c r="OMV103" s="204"/>
      <c r="OMW103" s="204"/>
      <c r="OMX103" s="204"/>
      <c r="OMY103" s="204"/>
      <c r="OMZ103" s="204"/>
      <c r="ONA103" s="204"/>
      <c r="ONB103" s="204"/>
      <c r="ONC103" s="204"/>
      <c r="OND103" s="204"/>
      <c r="ONE103" s="204"/>
      <c r="ONF103" s="204"/>
      <c r="ONG103" s="204"/>
      <c r="ONH103" s="204"/>
      <c r="ONI103" s="204"/>
      <c r="ONJ103" s="204"/>
      <c r="ONK103" s="204"/>
      <c r="ONL103" s="204"/>
      <c r="ONM103" s="204"/>
      <c r="ONN103" s="204"/>
      <c r="ONO103" s="204"/>
      <c r="ONP103" s="204"/>
      <c r="ONQ103" s="204"/>
      <c r="ONR103" s="204"/>
      <c r="ONS103" s="204"/>
      <c r="ONT103" s="204"/>
      <c r="ONU103" s="204"/>
      <c r="ONV103" s="204"/>
      <c r="ONW103" s="204"/>
      <c r="ONX103" s="204"/>
      <c r="ONY103" s="204"/>
      <c r="ONZ103" s="204"/>
      <c r="OOA103" s="204"/>
      <c r="OOB103" s="204"/>
      <c r="OOC103" s="204"/>
      <c r="OOD103" s="204"/>
      <c r="OOE103" s="204"/>
      <c r="OOF103" s="204"/>
      <c r="OOG103" s="204"/>
      <c r="OOH103" s="204"/>
      <c r="OOI103" s="204"/>
      <c r="OOJ103" s="204"/>
      <c r="OOK103" s="204"/>
      <c r="OOL103" s="204"/>
      <c r="OOM103" s="204"/>
      <c r="OON103" s="204"/>
      <c r="OOO103" s="204"/>
      <c r="OOP103" s="204"/>
      <c r="OOQ103" s="204"/>
      <c r="OOR103" s="204"/>
      <c r="OOS103" s="204"/>
      <c r="OOT103" s="204"/>
      <c r="OOU103" s="204"/>
      <c r="OOV103" s="204"/>
      <c r="OOW103" s="204"/>
      <c r="OOX103" s="204"/>
      <c r="OOY103" s="204"/>
      <c r="OOZ103" s="204"/>
      <c r="OPA103" s="204"/>
      <c r="OPB103" s="204"/>
      <c r="OPC103" s="204"/>
      <c r="OPD103" s="204"/>
      <c r="OPE103" s="204"/>
      <c r="OPF103" s="204"/>
      <c r="OPG103" s="204"/>
      <c r="OPH103" s="204"/>
      <c r="OPI103" s="204"/>
      <c r="OPJ103" s="204"/>
      <c r="OPK103" s="204"/>
      <c r="OPL103" s="204"/>
      <c r="OPM103" s="204"/>
      <c r="OPN103" s="204"/>
      <c r="OPO103" s="204"/>
      <c r="OPP103" s="204"/>
      <c r="OPQ103" s="204"/>
      <c r="OPR103" s="204"/>
      <c r="OPS103" s="204"/>
      <c r="OPT103" s="204"/>
      <c r="OPU103" s="204"/>
      <c r="OPV103" s="204"/>
      <c r="OPW103" s="204"/>
      <c r="OPX103" s="204"/>
      <c r="OPY103" s="204"/>
      <c r="OPZ103" s="204"/>
      <c r="OQA103" s="204"/>
      <c r="OQB103" s="204"/>
      <c r="OQC103" s="204"/>
      <c r="OQD103" s="204"/>
      <c r="OQE103" s="204"/>
      <c r="OQF103" s="204"/>
      <c r="OQG103" s="204"/>
      <c r="OQH103" s="204"/>
      <c r="OQI103" s="204"/>
      <c r="OQJ103" s="204"/>
      <c r="OQK103" s="204"/>
      <c r="OQL103" s="204"/>
      <c r="OQM103" s="204"/>
      <c r="OQN103" s="204"/>
      <c r="OQO103" s="204"/>
      <c r="OQP103" s="204"/>
      <c r="OQQ103" s="204"/>
      <c r="OQR103" s="204"/>
      <c r="OQS103" s="204"/>
      <c r="OQT103" s="204"/>
      <c r="OQU103" s="204"/>
      <c r="OQV103" s="204"/>
      <c r="OQW103" s="204"/>
      <c r="OQX103" s="204"/>
      <c r="OQY103" s="204"/>
      <c r="OQZ103" s="204"/>
      <c r="ORA103" s="204"/>
      <c r="ORB103" s="204"/>
      <c r="ORC103" s="204"/>
      <c r="ORD103" s="204"/>
      <c r="ORE103" s="204"/>
      <c r="ORF103" s="204"/>
      <c r="ORG103" s="204"/>
      <c r="ORH103" s="204"/>
      <c r="ORI103" s="204"/>
      <c r="ORJ103" s="204"/>
      <c r="ORK103" s="204"/>
      <c r="ORL103" s="204"/>
      <c r="ORM103" s="204"/>
      <c r="ORN103" s="204"/>
      <c r="ORO103" s="204"/>
      <c r="ORP103" s="204"/>
      <c r="ORQ103" s="204"/>
      <c r="ORR103" s="204"/>
      <c r="ORS103" s="204"/>
      <c r="ORT103" s="204"/>
      <c r="ORU103" s="204"/>
      <c r="ORV103" s="204"/>
      <c r="ORW103" s="204"/>
      <c r="ORX103" s="204"/>
      <c r="ORY103" s="204"/>
      <c r="ORZ103" s="204"/>
      <c r="OSA103" s="204"/>
      <c r="OSB103" s="204"/>
      <c r="OSC103" s="204"/>
      <c r="OSD103" s="204"/>
      <c r="OSE103" s="204"/>
      <c r="OSF103" s="204"/>
      <c r="OSG103" s="204"/>
      <c r="OSH103" s="204"/>
      <c r="OSI103" s="204"/>
      <c r="OSJ103" s="204"/>
      <c r="OSK103" s="204"/>
      <c r="OSL103" s="204"/>
      <c r="OSM103" s="204"/>
      <c r="OSN103" s="204"/>
      <c r="OSO103" s="204"/>
      <c r="OSP103" s="204"/>
      <c r="OSQ103" s="204"/>
      <c r="OSR103" s="204"/>
      <c r="OSS103" s="204"/>
      <c r="OST103" s="204"/>
      <c r="OSU103" s="204"/>
      <c r="OSV103" s="204"/>
      <c r="OSW103" s="204"/>
      <c r="OSX103" s="204"/>
      <c r="OSY103" s="204"/>
      <c r="OSZ103" s="204"/>
      <c r="OTA103" s="204"/>
      <c r="OTB103" s="204"/>
      <c r="OTC103" s="204"/>
      <c r="OTD103" s="204"/>
      <c r="OTE103" s="204"/>
      <c r="OTF103" s="204"/>
      <c r="OTG103" s="204"/>
      <c r="OTH103" s="204"/>
      <c r="OTI103" s="204"/>
      <c r="OTJ103" s="204"/>
      <c r="OTK103" s="204"/>
      <c r="OTL103" s="204"/>
      <c r="OTM103" s="204"/>
      <c r="OTN103" s="204"/>
      <c r="OTO103" s="204"/>
      <c r="OTP103" s="204"/>
      <c r="OTQ103" s="204"/>
      <c r="OTR103" s="204"/>
      <c r="OTS103" s="204"/>
      <c r="OTT103" s="204"/>
      <c r="OTU103" s="204"/>
      <c r="OTV103" s="204"/>
      <c r="OTW103" s="204"/>
      <c r="OTX103" s="204"/>
      <c r="OTY103" s="204"/>
      <c r="OTZ103" s="204"/>
      <c r="OUA103" s="204"/>
      <c r="OUB103" s="204"/>
      <c r="OUC103" s="204"/>
      <c r="OUD103" s="204"/>
      <c r="OUE103" s="204"/>
      <c r="OUF103" s="204"/>
      <c r="OUG103" s="204"/>
      <c r="OUH103" s="204"/>
      <c r="OUI103" s="204"/>
      <c r="OUJ103" s="204"/>
      <c r="OUK103" s="204"/>
      <c r="OUL103" s="204"/>
      <c r="OUM103" s="204"/>
      <c r="OUN103" s="204"/>
      <c r="OUO103" s="204"/>
      <c r="OUP103" s="204"/>
      <c r="OUQ103" s="204"/>
      <c r="OUR103" s="204"/>
      <c r="OUS103" s="204"/>
      <c r="OUT103" s="204"/>
      <c r="OUU103" s="204"/>
      <c r="OUV103" s="204"/>
      <c r="OUW103" s="204"/>
      <c r="OUX103" s="204"/>
      <c r="OUY103" s="204"/>
      <c r="OUZ103" s="204"/>
      <c r="OVA103" s="204"/>
      <c r="OVB103" s="204"/>
      <c r="OVC103" s="204"/>
      <c r="OVD103" s="204"/>
      <c r="OVE103" s="204"/>
      <c r="OVF103" s="204"/>
      <c r="OVG103" s="204"/>
      <c r="OVH103" s="204"/>
      <c r="OVI103" s="204"/>
      <c r="OVJ103" s="204"/>
      <c r="OVK103" s="204"/>
      <c r="OVL103" s="204"/>
      <c r="OVM103" s="204"/>
      <c r="OVN103" s="204"/>
      <c r="OVO103" s="204"/>
      <c r="OVP103" s="204"/>
      <c r="OVQ103" s="204"/>
      <c r="OVR103" s="204"/>
      <c r="OVS103" s="204"/>
      <c r="OVT103" s="204"/>
      <c r="OVU103" s="204"/>
      <c r="OVV103" s="204"/>
      <c r="OVW103" s="204"/>
      <c r="OVX103" s="204"/>
      <c r="OVY103" s="204"/>
      <c r="OVZ103" s="204"/>
      <c r="OWA103" s="204"/>
      <c r="OWB103" s="204"/>
      <c r="OWC103" s="204"/>
      <c r="OWD103" s="204"/>
      <c r="OWE103" s="204"/>
      <c r="OWF103" s="204"/>
      <c r="OWG103" s="204"/>
      <c r="OWH103" s="204"/>
      <c r="OWI103" s="204"/>
      <c r="OWJ103" s="204"/>
      <c r="OWK103" s="204"/>
      <c r="OWL103" s="204"/>
      <c r="OWM103" s="204"/>
      <c r="OWN103" s="204"/>
      <c r="OWO103" s="204"/>
      <c r="OWP103" s="204"/>
      <c r="OWQ103" s="204"/>
      <c r="OWR103" s="204"/>
      <c r="OWS103" s="204"/>
      <c r="OWT103" s="204"/>
      <c r="OWU103" s="204"/>
      <c r="OWV103" s="204"/>
      <c r="OWW103" s="204"/>
      <c r="OWX103" s="204"/>
      <c r="OWY103" s="204"/>
      <c r="OWZ103" s="204"/>
      <c r="OXA103" s="204"/>
      <c r="OXB103" s="204"/>
      <c r="OXC103" s="204"/>
      <c r="OXD103" s="204"/>
      <c r="OXE103" s="204"/>
      <c r="OXF103" s="204"/>
      <c r="OXG103" s="204"/>
      <c r="OXH103" s="204"/>
      <c r="OXI103" s="204"/>
      <c r="OXJ103" s="204"/>
      <c r="OXK103" s="204"/>
      <c r="OXL103" s="204"/>
      <c r="OXM103" s="204"/>
      <c r="OXN103" s="204"/>
      <c r="OXO103" s="204"/>
      <c r="OXP103" s="204"/>
      <c r="OXQ103" s="204"/>
      <c r="OXR103" s="204"/>
      <c r="OXS103" s="204"/>
      <c r="OXT103" s="204"/>
      <c r="OXU103" s="204"/>
      <c r="OXV103" s="204"/>
      <c r="OXW103" s="204"/>
      <c r="OXX103" s="204"/>
      <c r="OXY103" s="204"/>
      <c r="OXZ103" s="204"/>
      <c r="OYA103" s="204"/>
      <c r="OYB103" s="204"/>
      <c r="OYC103" s="204"/>
      <c r="OYD103" s="204"/>
      <c r="OYE103" s="204"/>
      <c r="OYF103" s="204"/>
      <c r="OYG103" s="204"/>
      <c r="OYH103" s="204"/>
      <c r="OYI103" s="204"/>
      <c r="OYJ103" s="204"/>
      <c r="OYK103" s="204"/>
      <c r="OYL103" s="204"/>
      <c r="OYM103" s="204"/>
      <c r="OYN103" s="204"/>
      <c r="OYO103" s="204"/>
      <c r="OYP103" s="204"/>
      <c r="OYQ103" s="204"/>
      <c r="OYR103" s="204"/>
      <c r="OYS103" s="204"/>
      <c r="OYT103" s="204"/>
      <c r="OYU103" s="204"/>
      <c r="OYV103" s="204"/>
      <c r="OYW103" s="204"/>
      <c r="OYX103" s="204"/>
      <c r="OYY103" s="204"/>
      <c r="OYZ103" s="204"/>
      <c r="OZA103" s="204"/>
      <c r="OZB103" s="204"/>
      <c r="OZC103" s="204"/>
      <c r="OZD103" s="204"/>
      <c r="OZE103" s="204"/>
      <c r="OZF103" s="204"/>
      <c r="OZG103" s="204"/>
      <c r="OZH103" s="204"/>
      <c r="OZI103" s="204"/>
      <c r="OZJ103" s="204"/>
      <c r="OZK103" s="204"/>
      <c r="OZL103" s="204"/>
      <c r="OZM103" s="204"/>
      <c r="OZN103" s="204"/>
      <c r="OZO103" s="204"/>
      <c r="OZP103" s="204"/>
      <c r="OZQ103" s="204"/>
      <c r="OZR103" s="204"/>
      <c r="OZS103" s="204"/>
      <c r="OZT103" s="204"/>
      <c r="OZU103" s="204"/>
      <c r="OZV103" s="204"/>
      <c r="OZW103" s="204"/>
      <c r="OZX103" s="204"/>
      <c r="OZY103" s="204"/>
      <c r="OZZ103" s="204"/>
      <c r="PAA103" s="204"/>
      <c r="PAB103" s="204"/>
      <c r="PAC103" s="204"/>
      <c r="PAD103" s="204"/>
      <c r="PAE103" s="204"/>
      <c r="PAF103" s="204"/>
      <c r="PAG103" s="204"/>
      <c r="PAH103" s="204"/>
      <c r="PAI103" s="204"/>
      <c r="PAJ103" s="204"/>
      <c r="PAK103" s="204"/>
      <c r="PAL103" s="204"/>
      <c r="PAM103" s="204"/>
      <c r="PAN103" s="204"/>
      <c r="PAO103" s="204"/>
      <c r="PAP103" s="204"/>
      <c r="PAQ103" s="204"/>
      <c r="PAR103" s="204"/>
      <c r="PAS103" s="204"/>
      <c r="PAT103" s="204"/>
      <c r="PAU103" s="204"/>
      <c r="PAV103" s="204"/>
      <c r="PAW103" s="204"/>
      <c r="PAX103" s="204"/>
      <c r="PAY103" s="204"/>
      <c r="PAZ103" s="204"/>
      <c r="PBA103" s="204"/>
      <c r="PBB103" s="204"/>
      <c r="PBC103" s="204"/>
      <c r="PBD103" s="204"/>
      <c r="PBE103" s="204"/>
      <c r="PBF103" s="204"/>
      <c r="PBG103" s="204"/>
      <c r="PBH103" s="204"/>
      <c r="PBI103" s="204"/>
      <c r="PBJ103" s="204"/>
      <c r="PBK103" s="204"/>
      <c r="PBL103" s="204"/>
      <c r="PBM103" s="204"/>
      <c r="PBN103" s="204"/>
      <c r="PBO103" s="204"/>
      <c r="PBP103" s="204"/>
      <c r="PBQ103" s="204"/>
      <c r="PBR103" s="204"/>
      <c r="PBS103" s="204"/>
      <c r="PBT103" s="204"/>
      <c r="PBU103" s="204"/>
      <c r="PBV103" s="204"/>
      <c r="PBW103" s="204"/>
      <c r="PBX103" s="204"/>
      <c r="PBY103" s="204"/>
      <c r="PBZ103" s="204"/>
      <c r="PCA103" s="204"/>
      <c r="PCB103" s="204"/>
      <c r="PCC103" s="204"/>
      <c r="PCD103" s="204"/>
      <c r="PCE103" s="204"/>
      <c r="PCF103" s="204"/>
      <c r="PCG103" s="204"/>
      <c r="PCH103" s="204"/>
      <c r="PCI103" s="204"/>
      <c r="PCJ103" s="204"/>
      <c r="PCK103" s="204"/>
      <c r="PCL103" s="204"/>
      <c r="PCM103" s="204"/>
      <c r="PCN103" s="204"/>
      <c r="PCO103" s="204"/>
      <c r="PCP103" s="204"/>
      <c r="PCQ103" s="204"/>
      <c r="PCR103" s="204"/>
      <c r="PCS103" s="204"/>
      <c r="PCT103" s="204"/>
      <c r="PCU103" s="204"/>
      <c r="PCV103" s="204"/>
      <c r="PCW103" s="204"/>
      <c r="PCX103" s="204"/>
      <c r="PCY103" s="204"/>
      <c r="PCZ103" s="204"/>
      <c r="PDA103" s="204"/>
      <c r="PDB103" s="204"/>
      <c r="PDC103" s="204"/>
      <c r="PDD103" s="204"/>
      <c r="PDE103" s="204"/>
      <c r="PDF103" s="204"/>
      <c r="PDG103" s="204"/>
      <c r="PDH103" s="204"/>
      <c r="PDI103" s="204"/>
      <c r="PDJ103" s="204"/>
      <c r="PDK103" s="204"/>
      <c r="PDL103" s="204"/>
      <c r="PDM103" s="204"/>
      <c r="PDN103" s="204"/>
      <c r="PDO103" s="204"/>
      <c r="PDP103" s="204"/>
      <c r="PDQ103" s="204"/>
      <c r="PDR103" s="204"/>
      <c r="PDS103" s="204"/>
      <c r="PDT103" s="204"/>
      <c r="PDU103" s="204"/>
      <c r="PDV103" s="204"/>
      <c r="PDW103" s="204"/>
      <c r="PDX103" s="204"/>
      <c r="PDY103" s="204"/>
      <c r="PDZ103" s="204"/>
      <c r="PEA103" s="204"/>
      <c r="PEB103" s="204"/>
      <c r="PEC103" s="204"/>
      <c r="PED103" s="204"/>
      <c r="PEE103" s="204"/>
      <c r="PEF103" s="204"/>
      <c r="PEG103" s="204"/>
      <c r="PEH103" s="204"/>
      <c r="PEI103" s="204"/>
      <c r="PEJ103" s="204"/>
      <c r="PEK103" s="204"/>
      <c r="PEL103" s="204"/>
      <c r="PEM103" s="204"/>
      <c r="PEN103" s="204"/>
      <c r="PEO103" s="204"/>
      <c r="PEP103" s="204"/>
      <c r="PEQ103" s="204"/>
      <c r="PER103" s="204"/>
      <c r="PES103" s="204"/>
      <c r="PET103" s="204"/>
      <c r="PEU103" s="204"/>
      <c r="PEV103" s="204"/>
      <c r="PEW103" s="204"/>
      <c r="PEX103" s="204"/>
      <c r="PEY103" s="204"/>
      <c r="PEZ103" s="204"/>
      <c r="PFA103" s="204"/>
      <c r="PFB103" s="204"/>
      <c r="PFC103" s="204"/>
      <c r="PFD103" s="204"/>
      <c r="PFE103" s="204"/>
      <c r="PFF103" s="204"/>
      <c r="PFG103" s="204"/>
      <c r="PFH103" s="204"/>
      <c r="PFI103" s="204"/>
      <c r="PFJ103" s="204"/>
      <c r="PFK103" s="204"/>
      <c r="PFL103" s="204"/>
      <c r="PFM103" s="204"/>
      <c r="PFN103" s="204"/>
      <c r="PFO103" s="204"/>
      <c r="PFP103" s="204"/>
      <c r="PFQ103" s="204"/>
      <c r="PFR103" s="204"/>
      <c r="PFS103" s="204"/>
      <c r="PFT103" s="204"/>
      <c r="PFU103" s="204"/>
      <c r="PFV103" s="204"/>
      <c r="PFW103" s="204"/>
      <c r="PFX103" s="204"/>
      <c r="PFY103" s="204"/>
      <c r="PFZ103" s="204"/>
      <c r="PGA103" s="204"/>
      <c r="PGB103" s="204"/>
      <c r="PGC103" s="204"/>
      <c r="PGD103" s="204"/>
      <c r="PGE103" s="204"/>
      <c r="PGF103" s="204"/>
      <c r="PGG103" s="204"/>
      <c r="PGH103" s="204"/>
      <c r="PGI103" s="204"/>
      <c r="PGJ103" s="204"/>
      <c r="PGK103" s="204"/>
      <c r="PGL103" s="204"/>
      <c r="PGM103" s="204"/>
      <c r="PGN103" s="204"/>
      <c r="PGO103" s="204"/>
      <c r="PGP103" s="204"/>
      <c r="PGQ103" s="204"/>
      <c r="PGR103" s="204"/>
      <c r="PGS103" s="204"/>
      <c r="PGT103" s="204"/>
      <c r="PGU103" s="204"/>
      <c r="PGV103" s="204"/>
      <c r="PGW103" s="204"/>
      <c r="PGX103" s="204"/>
      <c r="PGY103" s="204"/>
      <c r="PGZ103" s="204"/>
      <c r="PHA103" s="204"/>
      <c r="PHB103" s="204"/>
      <c r="PHC103" s="204"/>
      <c r="PHD103" s="204"/>
      <c r="PHE103" s="204"/>
      <c r="PHF103" s="204"/>
      <c r="PHG103" s="204"/>
      <c r="PHH103" s="204"/>
      <c r="PHI103" s="204"/>
      <c r="PHJ103" s="204"/>
      <c r="PHK103" s="204"/>
      <c r="PHL103" s="204"/>
      <c r="PHM103" s="204"/>
      <c r="PHN103" s="204"/>
      <c r="PHO103" s="204"/>
      <c r="PHP103" s="204"/>
      <c r="PHQ103" s="204"/>
      <c r="PHR103" s="204"/>
      <c r="PHS103" s="204"/>
      <c r="PHT103" s="204"/>
      <c r="PHU103" s="204"/>
      <c r="PHV103" s="204"/>
      <c r="PHW103" s="204"/>
      <c r="PHX103" s="204"/>
      <c r="PHY103" s="204"/>
      <c r="PHZ103" s="204"/>
      <c r="PIA103" s="204"/>
      <c r="PIB103" s="204"/>
      <c r="PIC103" s="204"/>
      <c r="PID103" s="204"/>
      <c r="PIE103" s="204"/>
      <c r="PIF103" s="204"/>
      <c r="PIG103" s="204"/>
      <c r="PIH103" s="204"/>
      <c r="PII103" s="204"/>
      <c r="PIJ103" s="204"/>
      <c r="PIK103" s="204"/>
      <c r="PIL103" s="204"/>
      <c r="PIM103" s="204"/>
      <c r="PIN103" s="204"/>
      <c r="PIO103" s="204"/>
      <c r="PIP103" s="204"/>
      <c r="PIQ103" s="204"/>
      <c r="PIR103" s="204"/>
      <c r="PIS103" s="204"/>
      <c r="PIT103" s="204"/>
      <c r="PIU103" s="204"/>
      <c r="PIV103" s="204"/>
      <c r="PIW103" s="204"/>
      <c r="PIX103" s="204"/>
      <c r="PIY103" s="204"/>
      <c r="PIZ103" s="204"/>
      <c r="PJA103" s="204"/>
      <c r="PJB103" s="204"/>
      <c r="PJC103" s="204"/>
      <c r="PJD103" s="204"/>
      <c r="PJE103" s="204"/>
      <c r="PJF103" s="204"/>
      <c r="PJG103" s="204"/>
      <c r="PJH103" s="204"/>
      <c r="PJI103" s="204"/>
      <c r="PJJ103" s="204"/>
      <c r="PJK103" s="204"/>
      <c r="PJL103" s="204"/>
      <c r="PJM103" s="204"/>
      <c r="PJN103" s="204"/>
      <c r="PJO103" s="204"/>
      <c r="PJP103" s="204"/>
      <c r="PJQ103" s="204"/>
      <c r="PJR103" s="204"/>
      <c r="PJS103" s="204"/>
      <c r="PJT103" s="204"/>
      <c r="PJU103" s="204"/>
      <c r="PJV103" s="204"/>
      <c r="PJW103" s="204"/>
      <c r="PJX103" s="204"/>
      <c r="PJY103" s="204"/>
      <c r="PJZ103" s="204"/>
      <c r="PKA103" s="204"/>
      <c r="PKB103" s="204"/>
      <c r="PKC103" s="204"/>
      <c r="PKD103" s="204"/>
      <c r="PKE103" s="204"/>
      <c r="PKF103" s="204"/>
      <c r="PKG103" s="204"/>
      <c r="PKH103" s="204"/>
      <c r="PKI103" s="204"/>
      <c r="PKJ103" s="204"/>
      <c r="PKK103" s="204"/>
      <c r="PKL103" s="204"/>
      <c r="PKM103" s="204"/>
      <c r="PKN103" s="204"/>
      <c r="PKO103" s="204"/>
      <c r="PKP103" s="204"/>
      <c r="PKQ103" s="204"/>
      <c r="PKR103" s="204"/>
      <c r="PKS103" s="204"/>
      <c r="PKT103" s="204"/>
      <c r="PKU103" s="204"/>
      <c r="PKV103" s="204"/>
      <c r="PKW103" s="204"/>
      <c r="PKX103" s="204"/>
      <c r="PKY103" s="204"/>
      <c r="PKZ103" s="204"/>
      <c r="PLA103" s="204"/>
      <c r="PLB103" s="204"/>
      <c r="PLC103" s="204"/>
      <c r="PLD103" s="204"/>
      <c r="PLE103" s="204"/>
      <c r="PLF103" s="204"/>
      <c r="PLG103" s="204"/>
      <c r="PLH103" s="204"/>
      <c r="PLI103" s="204"/>
      <c r="PLJ103" s="204"/>
      <c r="PLK103" s="204"/>
      <c r="PLL103" s="204"/>
      <c r="PLM103" s="204"/>
      <c r="PLN103" s="204"/>
      <c r="PLO103" s="204"/>
      <c r="PLP103" s="204"/>
      <c r="PLQ103" s="204"/>
      <c r="PLR103" s="204"/>
      <c r="PLS103" s="204"/>
      <c r="PLT103" s="204"/>
      <c r="PLU103" s="204"/>
      <c r="PLV103" s="204"/>
      <c r="PLW103" s="204"/>
      <c r="PLX103" s="204"/>
      <c r="PLY103" s="204"/>
      <c r="PLZ103" s="204"/>
      <c r="PMA103" s="204"/>
      <c r="PMB103" s="204"/>
      <c r="PMC103" s="204"/>
      <c r="PMD103" s="204"/>
      <c r="PME103" s="204"/>
      <c r="PMF103" s="204"/>
      <c r="PMG103" s="204"/>
      <c r="PMH103" s="204"/>
      <c r="PMI103" s="204"/>
      <c r="PMJ103" s="204"/>
      <c r="PMK103" s="204"/>
      <c r="PML103" s="204"/>
      <c r="PMM103" s="204"/>
      <c r="PMN103" s="204"/>
      <c r="PMO103" s="204"/>
      <c r="PMP103" s="204"/>
      <c r="PMQ103" s="204"/>
      <c r="PMR103" s="204"/>
      <c r="PMS103" s="204"/>
      <c r="PMT103" s="204"/>
      <c r="PMU103" s="204"/>
      <c r="PMV103" s="204"/>
      <c r="PMW103" s="204"/>
      <c r="PMX103" s="204"/>
      <c r="PMY103" s="204"/>
      <c r="PMZ103" s="204"/>
      <c r="PNA103" s="204"/>
      <c r="PNB103" s="204"/>
      <c r="PNC103" s="204"/>
      <c r="PND103" s="204"/>
      <c r="PNE103" s="204"/>
      <c r="PNF103" s="204"/>
      <c r="PNG103" s="204"/>
      <c r="PNH103" s="204"/>
      <c r="PNI103" s="204"/>
      <c r="PNJ103" s="204"/>
      <c r="PNK103" s="204"/>
      <c r="PNL103" s="204"/>
      <c r="PNM103" s="204"/>
      <c r="PNN103" s="204"/>
      <c r="PNO103" s="204"/>
      <c r="PNP103" s="204"/>
      <c r="PNQ103" s="204"/>
      <c r="PNR103" s="204"/>
      <c r="PNS103" s="204"/>
      <c r="PNT103" s="204"/>
      <c r="PNU103" s="204"/>
      <c r="PNV103" s="204"/>
      <c r="PNW103" s="204"/>
      <c r="PNX103" s="204"/>
      <c r="PNY103" s="204"/>
      <c r="PNZ103" s="204"/>
      <c r="POA103" s="204"/>
      <c r="POB103" s="204"/>
      <c r="POC103" s="204"/>
      <c r="POD103" s="204"/>
      <c r="POE103" s="204"/>
      <c r="POF103" s="204"/>
      <c r="POG103" s="204"/>
      <c r="POH103" s="204"/>
      <c r="POI103" s="204"/>
      <c r="POJ103" s="204"/>
      <c r="POK103" s="204"/>
      <c r="POL103" s="204"/>
      <c r="POM103" s="204"/>
      <c r="PON103" s="204"/>
      <c r="POO103" s="204"/>
      <c r="POP103" s="204"/>
      <c r="POQ103" s="204"/>
      <c r="POR103" s="204"/>
      <c r="POS103" s="204"/>
      <c r="POT103" s="204"/>
      <c r="POU103" s="204"/>
      <c r="POV103" s="204"/>
      <c r="POW103" s="204"/>
      <c r="POX103" s="204"/>
      <c r="POY103" s="204"/>
      <c r="POZ103" s="204"/>
      <c r="PPA103" s="204"/>
      <c r="PPB103" s="204"/>
      <c r="PPC103" s="204"/>
      <c r="PPD103" s="204"/>
      <c r="PPE103" s="204"/>
      <c r="PPF103" s="204"/>
      <c r="PPG103" s="204"/>
      <c r="PPH103" s="204"/>
      <c r="PPI103" s="204"/>
      <c r="PPJ103" s="204"/>
      <c r="PPK103" s="204"/>
      <c r="PPL103" s="204"/>
      <c r="PPM103" s="204"/>
      <c r="PPN103" s="204"/>
      <c r="PPO103" s="204"/>
      <c r="PPP103" s="204"/>
      <c r="PPQ103" s="204"/>
      <c r="PPR103" s="204"/>
      <c r="PPS103" s="204"/>
      <c r="PPT103" s="204"/>
      <c r="PPU103" s="204"/>
      <c r="PPV103" s="204"/>
      <c r="PPW103" s="204"/>
      <c r="PPX103" s="204"/>
      <c r="PPY103" s="204"/>
      <c r="PPZ103" s="204"/>
      <c r="PQA103" s="204"/>
      <c r="PQB103" s="204"/>
      <c r="PQC103" s="204"/>
      <c r="PQD103" s="204"/>
      <c r="PQE103" s="204"/>
      <c r="PQF103" s="204"/>
      <c r="PQG103" s="204"/>
      <c r="PQH103" s="204"/>
      <c r="PQI103" s="204"/>
      <c r="PQJ103" s="204"/>
      <c r="PQK103" s="204"/>
      <c r="PQL103" s="204"/>
      <c r="PQM103" s="204"/>
      <c r="PQN103" s="204"/>
      <c r="PQO103" s="204"/>
      <c r="PQP103" s="204"/>
      <c r="PQQ103" s="204"/>
      <c r="PQR103" s="204"/>
      <c r="PQS103" s="204"/>
      <c r="PQT103" s="204"/>
      <c r="PQU103" s="204"/>
      <c r="PQV103" s="204"/>
      <c r="PQW103" s="204"/>
      <c r="PQX103" s="204"/>
      <c r="PQY103" s="204"/>
      <c r="PQZ103" s="204"/>
      <c r="PRA103" s="204"/>
      <c r="PRB103" s="204"/>
      <c r="PRC103" s="204"/>
      <c r="PRD103" s="204"/>
      <c r="PRE103" s="204"/>
      <c r="PRF103" s="204"/>
      <c r="PRG103" s="204"/>
      <c r="PRH103" s="204"/>
      <c r="PRI103" s="204"/>
      <c r="PRJ103" s="204"/>
      <c r="PRK103" s="204"/>
      <c r="PRL103" s="204"/>
      <c r="PRM103" s="204"/>
      <c r="PRN103" s="204"/>
      <c r="PRO103" s="204"/>
      <c r="PRP103" s="204"/>
      <c r="PRQ103" s="204"/>
      <c r="PRR103" s="204"/>
      <c r="PRS103" s="204"/>
      <c r="PRT103" s="204"/>
      <c r="PRU103" s="204"/>
      <c r="PRV103" s="204"/>
      <c r="PRW103" s="204"/>
      <c r="PRX103" s="204"/>
      <c r="PRY103" s="204"/>
      <c r="PRZ103" s="204"/>
      <c r="PSA103" s="204"/>
      <c r="PSB103" s="204"/>
      <c r="PSC103" s="204"/>
      <c r="PSD103" s="204"/>
      <c r="PSE103" s="204"/>
      <c r="PSF103" s="204"/>
      <c r="PSG103" s="204"/>
      <c r="PSH103" s="204"/>
      <c r="PSI103" s="204"/>
      <c r="PSJ103" s="204"/>
      <c r="PSK103" s="204"/>
      <c r="PSL103" s="204"/>
      <c r="PSM103" s="204"/>
      <c r="PSN103" s="204"/>
      <c r="PSO103" s="204"/>
      <c r="PSP103" s="204"/>
      <c r="PSQ103" s="204"/>
      <c r="PSR103" s="204"/>
      <c r="PSS103" s="204"/>
      <c r="PST103" s="204"/>
      <c r="PSU103" s="204"/>
      <c r="PSV103" s="204"/>
      <c r="PSW103" s="204"/>
      <c r="PSX103" s="204"/>
      <c r="PSY103" s="204"/>
      <c r="PSZ103" s="204"/>
      <c r="PTA103" s="204"/>
      <c r="PTB103" s="204"/>
      <c r="PTC103" s="204"/>
      <c r="PTD103" s="204"/>
      <c r="PTE103" s="204"/>
      <c r="PTF103" s="204"/>
      <c r="PTG103" s="204"/>
      <c r="PTH103" s="204"/>
      <c r="PTI103" s="204"/>
      <c r="PTJ103" s="204"/>
      <c r="PTK103" s="204"/>
      <c r="PTL103" s="204"/>
      <c r="PTM103" s="204"/>
      <c r="PTN103" s="204"/>
      <c r="PTO103" s="204"/>
      <c r="PTP103" s="204"/>
      <c r="PTQ103" s="204"/>
      <c r="PTR103" s="204"/>
      <c r="PTS103" s="204"/>
      <c r="PTT103" s="204"/>
      <c r="PTU103" s="204"/>
      <c r="PTV103" s="204"/>
      <c r="PTW103" s="204"/>
      <c r="PTX103" s="204"/>
      <c r="PTY103" s="204"/>
      <c r="PTZ103" s="204"/>
      <c r="PUA103" s="204"/>
      <c r="PUB103" s="204"/>
      <c r="PUC103" s="204"/>
      <c r="PUD103" s="204"/>
      <c r="PUE103" s="204"/>
      <c r="PUF103" s="204"/>
      <c r="PUG103" s="204"/>
      <c r="PUH103" s="204"/>
      <c r="PUI103" s="204"/>
      <c r="PUJ103" s="204"/>
      <c r="PUK103" s="204"/>
      <c r="PUL103" s="204"/>
      <c r="PUM103" s="204"/>
      <c r="PUN103" s="204"/>
      <c r="PUO103" s="204"/>
      <c r="PUP103" s="204"/>
      <c r="PUQ103" s="204"/>
      <c r="PUR103" s="204"/>
      <c r="PUS103" s="204"/>
      <c r="PUT103" s="204"/>
      <c r="PUU103" s="204"/>
      <c r="PUV103" s="204"/>
      <c r="PUW103" s="204"/>
      <c r="PUX103" s="204"/>
      <c r="PUY103" s="204"/>
      <c r="PUZ103" s="204"/>
      <c r="PVA103" s="204"/>
      <c r="PVB103" s="204"/>
      <c r="PVC103" s="204"/>
      <c r="PVD103" s="204"/>
      <c r="PVE103" s="204"/>
      <c r="PVF103" s="204"/>
      <c r="PVG103" s="204"/>
      <c r="PVH103" s="204"/>
      <c r="PVI103" s="204"/>
      <c r="PVJ103" s="204"/>
      <c r="PVK103" s="204"/>
      <c r="PVL103" s="204"/>
      <c r="PVM103" s="204"/>
      <c r="PVN103" s="204"/>
      <c r="PVO103" s="204"/>
      <c r="PVP103" s="204"/>
      <c r="PVQ103" s="204"/>
      <c r="PVR103" s="204"/>
      <c r="PVS103" s="204"/>
      <c r="PVT103" s="204"/>
      <c r="PVU103" s="204"/>
      <c r="PVV103" s="204"/>
      <c r="PVW103" s="204"/>
      <c r="PVX103" s="204"/>
      <c r="PVY103" s="204"/>
      <c r="PVZ103" s="204"/>
      <c r="PWA103" s="204"/>
      <c r="PWB103" s="204"/>
      <c r="PWC103" s="204"/>
      <c r="PWD103" s="204"/>
      <c r="PWE103" s="204"/>
      <c r="PWF103" s="204"/>
      <c r="PWG103" s="204"/>
      <c r="PWH103" s="204"/>
      <c r="PWI103" s="204"/>
      <c r="PWJ103" s="204"/>
      <c r="PWK103" s="204"/>
      <c r="PWL103" s="204"/>
      <c r="PWM103" s="204"/>
      <c r="PWN103" s="204"/>
      <c r="PWO103" s="204"/>
      <c r="PWP103" s="204"/>
      <c r="PWQ103" s="204"/>
      <c r="PWR103" s="204"/>
      <c r="PWS103" s="204"/>
      <c r="PWT103" s="204"/>
      <c r="PWU103" s="204"/>
      <c r="PWV103" s="204"/>
      <c r="PWW103" s="204"/>
      <c r="PWX103" s="204"/>
      <c r="PWY103" s="204"/>
      <c r="PWZ103" s="204"/>
      <c r="PXA103" s="204"/>
      <c r="PXB103" s="204"/>
      <c r="PXC103" s="204"/>
      <c r="PXD103" s="204"/>
      <c r="PXE103" s="204"/>
      <c r="PXF103" s="204"/>
      <c r="PXG103" s="204"/>
      <c r="PXH103" s="204"/>
      <c r="PXI103" s="204"/>
      <c r="PXJ103" s="204"/>
      <c r="PXK103" s="204"/>
      <c r="PXL103" s="204"/>
      <c r="PXM103" s="204"/>
      <c r="PXN103" s="204"/>
      <c r="PXO103" s="204"/>
      <c r="PXP103" s="204"/>
      <c r="PXQ103" s="204"/>
      <c r="PXR103" s="204"/>
      <c r="PXS103" s="204"/>
      <c r="PXT103" s="204"/>
      <c r="PXU103" s="204"/>
      <c r="PXV103" s="204"/>
      <c r="PXW103" s="204"/>
      <c r="PXX103" s="204"/>
      <c r="PXY103" s="204"/>
      <c r="PXZ103" s="204"/>
      <c r="PYA103" s="204"/>
      <c r="PYB103" s="204"/>
      <c r="PYC103" s="204"/>
      <c r="PYD103" s="204"/>
      <c r="PYE103" s="204"/>
      <c r="PYF103" s="204"/>
      <c r="PYG103" s="204"/>
      <c r="PYH103" s="204"/>
      <c r="PYI103" s="204"/>
      <c r="PYJ103" s="204"/>
      <c r="PYK103" s="204"/>
      <c r="PYL103" s="204"/>
      <c r="PYM103" s="204"/>
      <c r="PYN103" s="204"/>
      <c r="PYO103" s="204"/>
      <c r="PYP103" s="204"/>
      <c r="PYQ103" s="204"/>
      <c r="PYR103" s="204"/>
      <c r="PYS103" s="204"/>
      <c r="PYT103" s="204"/>
      <c r="PYU103" s="204"/>
      <c r="PYV103" s="204"/>
      <c r="PYW103" s="204"/>
      <c r="PYX103" s="204"/>
      <c r="PYY103" s="204"/>
      <c r="PYZ103" s="204"/>
      <c r="PZA103" s="204"/>
      <c r="PZB103" s="204"/>
      <c r="PZC103" s="204"/>
      <c r="PZD103" s="204"/>
      <c r="PZE103" s="204"/>
      <c r="PZF103" s="204"/>
      <c r="PZG103" s="204"/>
      <c r="PZH103" s="204"/>
      <c r="PZI103" s="204"/>
      <c r="PZJ103" s="204"/>
      <c r="PZK103" s="204"/>
      <c r="PZL103" s="204"/>
      <c r="PZM103" s="204"/>
      <c r="PZN103" s="204"/>
      <c r="PZO103" s="204"/>
      <c r="PZP103" s="204"/>
      <c r="PZQ103" s="204"/>
      <c r="PZR103" s="204"/>
      <c r="PZS103" s="204"/>
      <c r="PZT103" s="204"/>
      <c r="PZU103" s="204"/>
      <c r="PZV103" s="204"/>
      <c r="PZW103" s="204"/>
      <c r="PZX103" s="204"/>
      <c r="PZY103" s="204"/>
      <c r="PZZ103" s="204"/>
      <c r="QAA103" s="204"/>
      <c r="QAB103" s="204"/>
      <c r="QAC103" s="204"/>
      <c r="QAD103" s="204"/>
      <c r="QAE103" s="204"/>
      <c r="QAF103" s="204"/>
      <c r="QAG103" s="204"/>
      <c r="QAH103" s="204"/>
      <c r="QAI103" s="204"/>
      <c r="QAJ103" s="204"/>
      <c r="QAK103" s="204"/>
      <c r="QAL103" s="204"/>
      <c r="QAM103" s="204"/>
      <c r="QAN103" s="204"/>
      <c r="QAO103" s="204"/>
      <c r="QAP103" s="204"/>
      <c r="QAQ103" s="204"/>
      <c r="QAR103" s="204"/>
      <c r="QAS103" s="204"/>
      <c r="QAT103" s="204"/>
      <c r="QAU103" s="204"/>
      <c r="QAV103" s="204"/>
      <c r="QAW103" s="204"/>
      <c r="QAX103" s="204"/>
      <c r="QAY103" s="204"/>
      <c r="QAZ103" s="204"/>
      <c r="QBA103" s="204"/>
      <c r="QBB103" s="204"/>
      <c r="QBC103" s="204"/>
      <c r="QBD103" s="204"/>
      <c r="QBE103" s="204"/>
      <c r="QBF103" s="204"/>
      <c r="QBG103" s="204"/>
      <c r="QBH103" s="204"/>
      <c r="QBI103" s="204"/>
      <c r="QBJ103" s="204"/>
      <c r="QBK103" s="204"/>
      <c r="QBL103" s="204"/>
      <c r="QBM103" s="204"/>
      <c r="QBN103" s="204"/>
      <c r="QBO103" s="204"/>
      <c r="QBP103" s="204"/>
      <c r="QBQ103" s="204"/>
      <c r="QBR103" s="204"/>
      <c r="QBS103" s="204"/>
      <c r="QBT103" s="204"/>
      <c r="QBU103" s="204"/>
      <c r="QBV103" s="204"/>
      <c r="QBW103" s="204"/>
      <c r="QBX103" s="204"/>
      <c r="QBY103" s="204"/>
      <c r="QBZ103" s="204"/>
      <c r="QCA103" s="204"/>
      <c r="QCB103" s="204"/>
      <c r="QCC103" s="204"/>
      <c r="QCD103" s="204"/>
      <c r="QCE103" s="204"/>
      <c r="QCF103" s="204"/>
      <c r="QCG103" s="204"/>
      <c r="QCH103" s="204"/>
      <c r="QCI103" s="204"/>
      <c r="QCJ103" s="204"/>
      <c r="QCK103" s="204"/>
      <c r="QCL103" s="204"/>
      <c r="QCM103" s="204"/>
      <c r="QCN103" s="204"/>
      <c r="QCO103" s="204"/>
      <c r="QCP103" s="204"/>
      <c r="QCQ103" s="204"/>
      <c r="QCR103" s="204"/>
      <c r="QCS103" s="204"/>
      <c r="QCT103" s="204"/>
      <c r="QCU103" s="204"/>
      <c r="QCV103" s="204"/>
      <c r="QCW103" s="204"/>
      <c r="QCX103" s="204"/>
      <c r="QCY103" s="204"/>
      <c r="QCZ103" s="204"/>
      <c r="QDA103" s="204"/>
      <c r="QDB103" s="204"/>
      <c r="QDC103" s="204"/>
      <c r="QDD103" s="204"/>
      <c r="QDE103" s="204"/>
      <c r="QDF103" s="204"/>
      <c r="QDG103" s="204"/>
      <c r="QDH103" s="204"/>
      <c r="QDI103" s="204"/>
      <c r="QDJ103" s="204"/>
      <c r="QDK103" s="204"/>
      <c r="QDL103" s="204"/>
      <c r="QDM103" s="204"/>
      <c r="QDN103" s="204"/>
      <c r="QDO103" s="204"/>
      <c r="QDP103" s="204"/>
      <c r="QDQ103" s="204"/>
      <c r="QDR103" s="204"/>
      <c r="QDS103" s="204"/>
      <c r="QDT103" s="204"/>
      <c r="QDU103" s="204"/>
      <c r="QDV103" s="204"/>
      <c r="QDW103" s="204"/>
      <c r="QDX103" s="204"/>
      <c r="QDY103" s="204"/>
      <c r="QDZ103" s="204"/>
      <c r="QEA103" s="204"/>
      <c r="QEB103" s="204"/>
      <c r="QEC103" s="204"/>
      <c r="QED103" s="204"/>
      <c r="QEE103" s="204"/>
      <c r="QEF103" s="204"/>
      <c r="QEG103" s="204"/>
      <c r="QEH103" s="204"/>
      <c r="QEI103" s="204"/>
      <c r="QEJ103" s="204"/>
      <c r="QEK103" s="204"/>
      <c r="QEL103" s="204"/>
      <c r="QEM103" s="204"/>
      <c r="QEN103" s="204"/>
      <c r="QEO103" s="204"/>
      <c r="QEP103" s="204"/>
      <c r="QEQ103" s="204"/>
      <c r="QER103" s="204"/>
      <c r="QES103" s="204"/>
      <c r="QET103" s="204"/>
      <c r="QEU103" s="204"/>
      <c r="QEV103" s="204"/>
      <c r="QEW103" s="204"/>
      <c r="QEX103" s="204"/>
      <c r="QEY103" s="204"/>
      <c r="QEZ103" s="204"/>
      <c r="QFA103" s="204"/>
      <c r="QFB103" s="204"/>
      <c r="QFC103" s="204"/>
      <c r="QFD103" s="204"/>
      <c r="QFE103" s="204"/>
      <c r="QFF103" s="204"/>
      <c r="QFG103" s="204"/>
      <c r="QFH103" s="204"/>
      <c r="QFI103" s="204"/>
      <c r="QFJ103" s="204"/>
      <c r="QFK103" s="204"/>
      <c r="QFL103" s="204"/>
      <c r="QFM103" s="204"/>
      <c r="QFN103" s="204"/>
      <c r="QFO103" s="204"/>
      <c r="QFP103" s="204"/>
      <c r="QFQ103" s="204"/>
      <c r="QFR103" s="204"/>
      <c r="QFS103" s="204"/>
      <c r="QFT103" s="204"/>
      <c r="QFU103" s="204"/>
      <c r="QFV103" s="204"/>
      <c r="QFW103" s="204"/>
      <c r="QFX103" s="204"/>
      <c r="QFY103" s="204"/>
      <c r="QFZ103" s="204"/>
      <c r="QGA103" s="204"/>
      <c r="QGB103" s="204"/>
      <c r="QGC103" s="204"/>
      <c r="QGD103" s="204"/>
      <c r="QGE103" s="204"/>
      <c r="QGF103" s="204"/>
      <c r="QGG103" s="204"/>
      <c r="QGH103" s="204"/>
      <c r="QGI103" s="204"/>
      <c r="QGJ103" s="204"/>
      <c r="QGK103" s="204"/>
      <c r="QGL103" s="204"/>
      <c r="QGM103" s="204"/>
      <c r="QGN103" s="204"/>
      <c r="QGO103" s="204"/>
      <c r="QGP103" s="204"/>
      <c r="QGQ103" s="204"/>
      <c r="QGR103" s="204"/>
      <c r="QGS103" s="204"/>
      <c r="QGT103" s="204"/>
      <c r="QGU103" s="204"/>
      <c r="QGV103" s="204"/>
      <c r="QGW103" s="204"/>
      <c r="QGX103" s="204"/>
      <c r="QGY103" s="204"/>
      <c r="QGZ103" s="204"/>
      <c r="QHA103" s="204"/>
      <c r="QHB103" s="204"/>
      <c r="QHC103" s="204"/>
      <c r="QHD103" s="204"/>
      <c r="QHE103" s="204"/>
      <c r="QHF103" s="204"/>
      <c r="QHG103" s="204"/>
      <c r="QHH103" s="204"/>
      <c r="QHI103" s="204"/>
      <c r="QHJ103" s="204"/>
      <c r="QHK103" s="204"/>
      <c r="QHL103" s="204"/>
      <c r="QHM103" s="204"/>
      <c r="QHN103" s="204"/>
      <c r="QHO103" s="204"/>
      <c r="QHP103" s="204"/>
      <c r="QHQ103" s="204"/>
      <c r="QHR103" s="204"/>
      <c r="QHS103" s="204"/>
      <c r="QHT103" s="204"/>
      <c r="QHU103" s="204"/>
      <c r="QHV103" s="204"/>
      <c r="QHW103" s="204"/>
      <c r="QHX103" s="204"/>
      <c r="QHY103" s="204"/>
      <c r="QHZ103" s="204"/>
      <c r="QIA103" s="204"/>
      <c r="QIB103" s="204"/>
      <c r="QIC103" s="204"/>
      <c r="QID103" s="204"/>
      <c r="QIE103" s="204"/>
      <c r="QIF103" s="204"/>
      <c r="QIG103" s="204"/>
      <c r="QIH103" s="204"/>
      <c r="QII103" s="204"/>
      <c r="QIJ103" s="204"/>
      <c r="QIK103" s="204"/>
      <c r="QIL103" s="204"/>
      <c r="QIM103" s="204"/>
      <c r="QIN103" s="204"/>
      <c r="QIO103" s="204"/>
      <c r="QIP103" s="204"/>
      <c r="QIQ103" s="204"/>
      <c r="QIR103" s="204"/>
      <c r="QIS103" s="204"/>
      <c r="QIT103" s="204"/>
      <c r="QIU103" s="204"/>
      <c r="QIV103" s="204"/>
      <c r="QIW103" s="204"/>
      <c r="QIX103" s="204"/>
      <c r="QIY103" s="204"/>
      <c r="QIZ103" s="204"/>
      <c r="QJA103" s="204"/>
      <c r="QJB103" s="204"/>
      <c r="QJC103" s="204"/>
      <c r="QJD103" s="204"/>
      <c r="QJE103" s="204"/>
      <c r="QJF103" s="204"/>
      <c r="QJG103" s="204"/>
      <c r="QJH103" s="204"/>
      <c r="QJI103" s="204"/>
      <c r="QJJ103" s="204"/>
      <c r="QJK103" s="204"/>
      <c r="QJL103" s="204"/>
      <c r="QJM103" s="204"/>
      <c r="QJN103" s="204"/>
      <c r="QJO103" s="204"/>
      <c r="QJP103" s="204"/>
      <c r="QJQ103" s="204"/>
      <c r="QJR103" s="204"/>
      <c r="QJS103" s="204"/>
      <c r="QJT103" s="204"/>
      <c r="QJU103" s="204"/>
      <c r="QJV103" s="204"/>
      <c r="QJW103" s="204"/>
      <c r="QJX103" s="204"/>
      <c r="QJY103" s="204"/>
      <c r="QJZ103" s="204"/>
      <c r="QKA103" s="204"/>
      <c r="QKB103" s="204"/>
      <c r="QKC103" s="204"/>
      <c r="QKD103" s="204"/>
      <c r="QKE103" s="204"/>
      <c r="QKF103" s="204"/>
      <c r="QKG103" s="204"/>
      <c r="QKH103" s="204"/>
      <c r="QKI103" s="204"/>
      <c r="QKJ103" s="204"/>
      <c r="QKK103" s="204"/>
      <c r="QKL103" s="204"/>
      <c r="QKM103" s="204"/>
      <c r="QKN103" s="204"/>
      <c r="QKO103" s="204"/>
      <c r="QKP103" s="204"/>
      <c r="QKQ103" s="204"/>
      <c r="QKR103" s="204"/>
      <c r="QKS103" s="204"/>
      <c r="QKT103" s="204"/>
      <c r="QKU103" s="204"/>
      <c r="QKV103" s="204"/>
      <c r="QKW103" s="204"/>
      <c r="QKX103" s="204"/>
      <c r="QKY103" s="204"/>
      <c r="QKZ103" s="204"/>
      <c r="QLA103" s="204"/>
      <c r="QLB103" s="204"/>
      <c r="QLC103" s="204"/>
      <c r="QLD103" s="204"/>
      <c r="QLE103" s="204"/>
      <c r="QLF103" s="204"/>
      <c r="QLG103" s="204"/>
      <c r="QLH103" s="204"/>
      <c r="QLI103" s="204"/>
      <c r="QLJ103" s="204"/>
      <c r="QLK103" s="204"/>
      <c r="QLL103" s="204"/>
      <c r="QLM103" s="204"/>
      <c r="QLN103" s="204"/>
      <c r="QLO103" s="204"/>
      <c r="QLP103" s="204"/>
      <c r="QLQ103" s="204"/>
      <c r="QLR103" s="204"/>
      <c r="QLS103" s="204"/>
      <c r="QLT103" s="204"/>
      <c r="QLU103" s="204"/>
      <c r="QLV103" s="204"/>
      <c r="QLW103" s="204"/>
      <c r="QLX103" s="204"/>
      <c r="QLY103" s="204"/>
      <c r="QLZ103" s="204"/>
      <c r="QMA103" s="204"/>
      <c r="QMB103" s="204"/>
      <c r="QMC103" s="204"/>
      <c r="QMD103" s="204"/>
      <c r="QME103" s="204"/>
      <c r="QMF103" s="204"/>
      <c r="QMG103" s="204"/>
      <c r="QMH103" s="204"/>
      <c r="QMI103" s="204"/>
      <c r="QMJ103" s="204"/>
      <c r="QMK103" s="204"/>
      <c r="QML103" s="204"/>
      <c r="QMM103" s="204"/>
      <c r="QMN103" s="204"/>
      <c r="QMO103" s="204"/>
      <c r="QMP103" s="204"/>
      <c r="QMQ103" s="204"/>
      <c r="QMR103" s="204"/>
      <c r="QMS103" s="204"/>
      <c r="QMT103" s="204"/>
      <c r="QMU103" s="204"/>
      <c r="QMV103" s="204"/>
      <c r="QMW103" s="204"/>
      <c r="QMX103" s="204"/>
      <c r="QMY103" s="204"/>
      <c r="QMZ103" s="204"/>
      <c r="QNA103" s="204"/>
      <c r="QNB103" s="204"/>
      <c r="QNC103" s="204"/>
      <c r="QND103" s="204"/>
      <c r="QNE103" s="204"/>
      <c r="QNF103" s="204"/>
      <c r="QNG103" s="204"/>
      <c r="QNH103" s="204"/>
      <c r="QNI103" s="204"/>
      <c r="QNJ103" s="204"/>
      <c r="QNK103" s="204"/>
      <c r="QNL103" s="204"/>
      <c r="QNM103" s="204"/>
      <c r="QNN103" s="204"/>
      <c r="QNO103" s="204"/>
      <c r="QNP103" s="204"/>
      <c r="QNQ103" s="204"/>
      <c r="QNR103" s="204"/>
      <c r="QNS103" s="204"/>
      <c r="QNT103" s="204"/>
      <c r="QNU103" s="204"/>
      <c r="QNV103" s="204"/>
      <c r="QNW103" s="204"/>
      <c r="QNX103" s="204"/>
      <c r="QNY103" s="204"/>
      <c r="QNZ103" s="204"/>
      <c r="QOA103" s="204"/>
      <c r="QOB103" s="204"/>
      <c r="QOC103" s="204"/>
      <c r="QOD103" s="204"/>
      <c r="QOE103" s="204"/>
      <c r="QOF103" s="204"/>
      <c r="QOG103" s="204"/>
      <c r="QOH103" s="204"/>
      <c r="QOI103" s="204"/>
      <c r="QOJ103" s="204"/>
      <c r="QOK103" s="204"/>
      <c r="QOL103" s="204"/>
      <c r="QOM103" s="204"/>
      <c r="QON103" s="204"/>
      <c r="QOO103" s="204"/>
      <c r="QOP103" s="204"/>
      <c r="QOQ103" s="204"/>
      <c r="QOR103" s="204"/>
      <c r="QOS103" s="204"/>
      <c r="QOT103" s="204"/>
      <c r="QOU103" s="204"/>
      <c r="QOV103" s="204"/>
      <c r="QOW103" s="204"/>
      <c r="QOX103" s="204"/>
      <c r="QOY103" s="204"/>
      <c r="QOZ103" s="204"/>
      <c r="QPA103" s="204"/>
      <c r="QPB103" s="204"/>
      <c r="QPC103" s="204"/>
      <c r="QPD103" s="204"/>
      <c r="QPE103" s="204"/>
      <c r="QPF103" s="204"/>
      <c r="QPG103" s="204"/>
      <c r="QPH103" s="204"/>
      <c r="QPI103" s="204"/>
      <c r="QPJ103" s="204"/>
      <c r="QPK103" s="204"/>
      <c r="QPL103" s="204"/>
      <c r="QPM103" s="204"/>
      <c r="QPN103" s="204"/>
      <c r="QPO103" s="204"/>
      <c r="QPP103" s="204"/>
      <c r="QPQ103" s="204"/>
      <c r="QPR103" s="204"/>
      <c r="QPS103" s="204"/>
      <c r="QPT103" s="204"/>
      <c r="QPU103" s="204"/>
      <c r="QPV103" s="204"/>
      <c r="QPW103" s="204"/>
      <c r="QPX103" s="204"/>
      <c r="QPY103" s="204"/>
      <c r="QPZ103" s="204"/>
      <c r="QQA103" s="204"/>
      <c r="QQB103" s="204"/>
      <c r="QQC103" s="204"/>
      <c r="QQD103" s="204"/>
      <c r="QQE103" s="204"/>
      <c r="QQF103" s="204"/>
      <c r="QQG103" s="204"/>
      <c r="QQH103" s="204"/>
      <c r="QQI103" s="204"/>
      <c r="QQJ103" s="204"/>
      <c r="QQK103" s="204"/>
      <c r="QQL103" s="204"/>
      <c r="QQM103" s="204"/>
      <c r="QQN103" s="204"/>
      <c r="QQO103" s="204"/>
      <c r="QQP103" s="204"/>
      <c r="QQQ103" s="204"/>
      <c r="QQR103" s="204"/>
      <c r="QQS103" s="204"/>
      <c r="QQT103" s="204"/>
      <c r="QQU103" s="204"/>
      <c r="QQV103" s="204"/>
      <c r="QQW103" s="204"/>
      <c r="QQX103" s="204"/>
      <c r="QQY103" s="204"/>
      <c r="QQZ103" s="204"/>
      <c r="QRA103" s="204"/>
      <c r="QRB103" s="204"/>
      <c r="QRC103" s="204"/>
      <c r="QRD103" s="204"/>
      <c r="QRE103" s="204"/>
      <c r="QRF103" s="204"/>
      <c r="QRG103" s="204"/>
      <c r="QRH103" s="204"/>
      <c r="QRI103" s="204"/>
      <c r="QRJ103" s="204"/>
      <c r="QRK103" s="204"/>
      <c r="QRL103" s="204"/>
      <c r="QRM103" s="204"/>
      <c r="QRN103" s="204"/>
      <c r="QRO103" s="204"/>
      <c r="QRP103" s="204"/>
      <c r="QRQ103" s="204"/>
      <c r="QRR103" s="204"/>
      <c r="QRS103" s="204"/>
      <c r="QRT103" s="204"/>
      <c r="QRU103" s="204"/>
      <c r="QRV103" s="204"/>
      <c r="QRW103" s="204"/>
      <c r="QRX103" s="204"/>
      <c r="QRY103" s="204"/>
      <c r="QRZ103" s="204"/>
      <c r="QSA103" s="204"/>
      <c r="QSB103" s="204"/>
      <c r="QSC103" s="204"/>
      <c r="QSD103" s="204"/>
      <c r="QSE103" s="204"/>
      <c r="QSF103" s="204"/>
      <c r="QSG103" s="204"/>
      <c r="QSH103" s="204"/>
      <c r="QSI103" s="204"/>
      <c r="QSJ103" s="204"/>
      <c r="QSK103" s="204"/>
      <c r="QSL103" s="204"/>
      <c r="QSM103" s="204"/>
      <c r="QSN103" s="204"/>
      <c r="QSO103" s="204"/>
      <c r="QSP103" s="204"/>
      <c r="QSQ103" s="204"/>
      <c r="QSR103" s="204"/>
      <c r="QSS103" s="204"/>
      <c r="QST103" s="204"/>
      <c r="QSU103" s="204"/>
      <c r="QSV103" s="204"/>
      <c r="QSW103" s="204"/>
      <c r="QSX103" s="204"/>
      <c r="QSY103" s="204"/>
      <c r="QSZ103" s="204"/>
      <c r="QTA103" s="204"/>
      <c r="QTB103" s="204"/>
      <c r="QTC103" s="204"/>
      <c r="QTD103" s="204"/>
      <c r="QTE103" s="204"/>
      <c r="QTF103" s="204"/>
      <c r="QTG103" s="204"/>
      <c r="QTH103" s="204"/>
      <c r="QTI103" s="204"/>
      <c r="QTJ103" s="204"/>
      <c r="QTK103" s="204"/>
      <c r="QTL103" s="204"/>
      <c r="QTM103" s="204"/>
      <c r="QTN103" s="204"/>
      <c r="QTO103" s="204"/>
      <c r="QTP103" s="204"/>
      <c r="QTQ103" s="204"/>
      <c r="QTR103" s="204"/>
      <c r="QTS103" s="204"/>
      <c r="QTT103" s="204"/>
      <c r="QTU103" s="204"/>
      <c r="QTV103" s="204"/>
      <c r="QTW103" s="204"/>
      <c r="QTX103" s="204"/>
      <c r="QTY103" s="204"/>
      <c r="QTZ103" s="204"/>
      <c r="QUA103" s="204"/>
      <c r="QUB103" s="204"/>
      <c r="QUC103" s="204"/>
      <c r="QUD103" s="204"/>
      <c r="QUE103" s="204"/>
      <c r="QUF103" s="204"/>
      <c r="QUG103" s="204"/>
      <c r="QUH103" s="204"/>
      <c r="QUI103" s="204"/>
      <c r="QUJ103" s="204"/>
      <c r="QUK103" s="204"/>
      <c r="QUL103" s="204"/>
      <c r="QUM103" s="204"/>
      <c r="QUN103" s="204"/>
      <c r="QUO103" s="204"/>
      <c r="QUP103" s="204"/>
      <c r="QUQ103" s="204"/>
      <c r="QUR103" s="204"/>
      <c r="QUS103" s="204"/>
      <c r="QUT103" s="204"/>
      <c r="QUU103" s="204"/>
      <c r="QUV103" s="204"/>
      <c r="QUW103" s="204"/>
      <c r="QUX103" s="204"/>
      <c r="QUY103" s="204"/>
      <c r="QUZ103" s="204"/>
      <c r="QVA103" s="204"/>
      <c r="QVB103" s="204"/>
      <c r="QVC103" s="204"/>
      <c r="QVD103" s="204"/>
      <c r="QVE103" s="204"/>
      <c r="QVF103" s="204"/>
      <c r="QVG103" s="204"/>
      <c r="QVH103" s="204"/>
      <c r="QVI103" s="204"/>
      <c r="QVJ103" s="204"/>
      <c r="QVK103" s="204"/>
      <c r="QVL103" s="204"/>
      <c r="QVM103" s="204"/>
      <c r="QVN103" s="204"/>
      <c r="QVO103" s="204"/>
      <c r="QVP103" s="204"/>
      <c r="QVQ103" s="204"/>
      <c r="QVR103" s="204"/>
      <c r="QVS103" s="204"/>
      <c r="QVT103" s="204"/>
      <c r="QVU103" s="204"/>
      <c r="QVV103" s="204"/>
      <c r="QVW103" s="204"/>
      <c r="QVX103" s="204"/>
      <c r="QVY103" s="204"/>
      <c r="QVZ103" s="204"/>
      <c r="QWA103" s="204"/>
      <c r="QWB103" s="204"/>
      <c r="QWC103" s="204"/>
      <c r="QWD103" s="204"/>
      <c r="QWE103" s="204"/>
      <c r="QWF103" s="204"/>
      <c r="QWG103" s="204"/>
      <c r="QWH103" s="204"/>
      <c r="QWI103" s="204"/>
      <c r="QWJ103" s="204"/>
      <c r="QWK103" s="204"/>
      <c r="QWL103" s="204"/>
      <c r="QWM103" s="204"/>
      <c r="QWN103" s="204"/>
      <c r="QWO103" s="204"/>
      <c r="QWP103" s="204"/>
      <c r="QWQ103" s="204"/>
      <c r="QWR103" s="204"/>
      <c r="QWS103" s="204"/>
      <c r="QWT103" s="204"/>
      <c r="QWU103" s="204"/>
      <c r="QWV103" s="204"/>
      <c r="QWW103" s="204"/>
      <c r="QWX103" s="204"/>
      <c r="QWY103" s="204"/>
      <c r="QWZ103" s="204"/>
      <c r="QXA103" s="204"/>
      <c r="QXB103" s="204"/>
      <c r="QXC103" s="204"/>
      <c r="QXD103" s="204"/>
      <c r="QXE103" s="204"/>
      <c r="QXF103" s="204"/>
      <c r="QXG103" s="204"/>
      <c r="QXH103" s="204"/>
      <c r="QXI103" s="204"/>
      <c r="QXJ103" s="204"/>
      <c r="QXK103" s="204"/>
      <c r="QXL103" s="204"/>
      <c r="QXM103" s="204"/>
      <c r="QXN103" s="204"/>
      <c r="QXO103" s="204"/>
      <c r="QXP103" s="204"/>
      <c r="QXQ103" s="204"/>
      <c r="QXR103" s="204"/>
      <c r="QXS103" s="204"/>
      <c r="QXT103" s="204"/>
      <c r="QXU103" s="204"/>
      <c r="QXV103" s="204"/>
      <c r="QXW103" s="204"/>
      <c r="QXX103" s="204"/>
      <c r="QXY103" s="204"/>
      <c r="QXZ103" s="204"/>
      <c r="QYA103" s="204"/>
      <c r="QYB103" s="204"/>
      <c r="QYC103" s="204"/>
      <c r="QYD103" s="204"/>
      <c r="QYE103" s="204"/>
      <c r="QYF103" s="204"/>
      <c r="QYG103" s="204"/>
      <c r="QYH103" s="204"/>
      <c r="QYI103" s="204"/>
      <c r="QYJ103" s="204"/>
      <c r="QYK103" s="204"/>
      <c r="QYL103" s="204"/>
      <c r="QYM103" s="204"/>
      <c r="QYN103" s="204"/>
      <c r="QYO103" s="204"/>
      <c r="QYP103" s="204"/>
      <c r="QYQ103" s="204"/>
      <c r="QYR103" s="204"/>
      <c r="QYS103" s="204"/>
      <c r="QYT103" s="204"/>
      <c r="QYU103" s="204"/>
      <c r="QYV103" s="204"/>
      <c r="QYW103" s="204"/>
      <c r="QYX103" s="204"/>
      <c r="QYY103" s="204"/>
      <c r="QYZ103" s="204"/>
      <c r="QZA103" s="204"/>
      <c r="QZB103" s="204"/>
      <c r="QZC103" s="204"/>
      <c r="QZD103" s="204"/>
      <c r="QZE103" s="204"/>
      <c r="QZF103" s="204"/>
      <c r="QZG103" s="204"/>
      <c r="QZH103" s="204"/>
      <c r="QZI103" s="204"/>
      <c r="QZJ103" s="204"/>
      <c r="QZK103" s="204"/>
      <c r="QZL103" s="204"/>
      <c r="QZM103" s="204"/>
      <c r="QZN103" s="204"/>
      <c r="QZO103" s="204"/>
      <c r="QZP103" s="204"/>
      <c r="QZQ103" s="204"/>
      <c r="QZR103" s="204"/>
      <c r="QZS103" s="204"/>
      <c r="QZT103" s="204"/>
      <c r="QZU103" s="204"/>
      <c r="QZV103" s="204"/>
      <c r="QZW103" s="204"/>
      <c r="QZX103" s="204"/>
      <c r="QZY103" s="204"/>
      <c r="QZZ103" s="204"/>
      <c r="RAA103" s="204"/>
      <c r="RAB103" s="204"/>
      <c r="RAC103" s="204"/>
      <c r="RAD103" s="204"/>
      <c r="RAE103" s="204"/>
      <c r="RAF103" s="204"/>
      <c r="RAG103" s="204"/>
      <c r="RAH103" s="204"/>
      <c r="RAI103" s="204"/>
      <c r="RAJ103" s="204"/>
      <c r="RAK103" s="204"/>
      <c r="RAL103" s="204"/>
      <c r="RAM103" s="204"/>
      <c r="RAN103" s="204"/>
      <c r="RAO103" s="204"/>
      <c r="RAP103" s="204"/>
      <c r="RAQ103" s="204"/>
      <c r="RAR103" s="204"/>
      <c r="RAS103" s="204"/>
      <c r="RAT103" s="204"/>
      <c r="RAU103" s="204"/>
      <c r="RAV103" s="204"/>
      <c r="RAW103" s="204"/>
      <c r="RAX103" s="204"/>
      <c r="RAY103" s="204"/>
      <c r="RAZ103" s="204"/>
      <c r="RBA103" s="204"/>
      <c r="RBB103" s="204"/>
      <c r="RBC103" s="204"/>
      <c r="RBD103" s="204"/>
      <c r="RBE103" s="204"/>
      <c r="RBF103" s="204"/>
      <c r="RBG103" s="204"/>
      <c r="RBH103" s="204"/>
      <c r="RBI103" s="204"/>
      <c r="RBJ103" s="204"/>
      <c r="RBK103" s="204"/>
      <c r="RBL103" s="204"/>
      <c r="RBM103" s="204"/>
      <c r="RBN103" s="204"/>
      <c r="RBO103" s="204"/>
      <c r="RBP103" s="204"/>
      <c r="RBQ103" s="204"/>
      <c r="RBR103" s="204"/>
      <c r="RBS103" s="204"/>
      <c r="RBT103" s="204"/>
      <c r="RBU103" s="204"/>
      <c r="RBV103" s="204"/>
      <c r="RBW103" s="204"/>
      <c r="RBX103" s="204"/>
      <c r="RBY103" s="204"/>
      <c r="RBZ103" s="204"/>
      <c r="RCA103" s="204"/>
      <c r="RCB103" s="204"/>
      <c r="RCC103" s="204"/>
      <c r="RCD103" s="204"/>
      <c r="RCE103" s="204"/>
      <c r="RCF103" s="204"/>
      <c r="RCG103" s="204"/>
      <c r="RCH103" s="204"/>
      <c r="RCI103" s="204"/>
      <c r="RCJ103" s="204"/>
      <c r="RCK103" s="204"/>
      <c r="RCL103" s="204"/>
      <c r="RCM103" s="204"/>
      <c r="RCN103" s="204"/>
      <c r="RCO103" s="204"/>
      <c r="RCP103" s="204"/>
      <c r="RCQ103" s="204"/>
      <c r="RCR103" s="204"/>
      <c r="RCS103" s="204"/>
      <c r="RCT103" s="204"/>
      <c r="RCU103" s="204"/>
      <c r="RCV103" s="204"/>
      <c r="RCW103" s="204"/>
      <c r="RCX103" s="204"/>
      <c r="RCY103" s="204"/>
      <c r="RCZ103" s="204"/>
      <c r="RDA103" s="204"/>
      <c r="RDB103" s="204"/>
      <c r="RDC103" s="204"/>
      <c r="RDD103" s="204"/>
      <c r="RDE103" s="204"/>
      <c r="RDF103" s="204"/>
      <c r="RDG103" s="204"/>
      <c r="RDH103" s="204"/>
      <c r="RDI103" s="204"/>
      <c r="RDJ103" s="204"/>
      <c r="RDK103" s="204"/>
      <c r="RDL103" s="204"/>
      <c r="RDM103" s="204"/>
      <c r="RDN103" s="204"/>
      <c r="RDO103" s="204"/>
      <c r="RDP103" s="204"/>
      <c r="RDQ103" s="204"/>
      <c r="RDR103" s="204"/>
      <c r="RDS103" s="204"/>
      <c r="RDT103" s="204"/>
      <c r="RDU103" s="204"/>
      <c r="RDV103" s="204"/>
      <c r="RDW103" s="204"/>
      <c r="RDX103" s="204"/>
      <c r="RDY103" s="204"/>
      <c r="RDZ103" s="204"/>
      <c r="REA103" s="204"/>
      <c r="REB103" s="204"/>
      <c r="REC103" s="204"/>
      <c r="RED103" s="204"/>
      <c r="REE103" s="204"/>
      <c r="REF103" s="204"/>
      <c r="REG103" s="204"/>
      <c r="REH103" s="204"/>
      <c r="REI103" s="204"/>
      <c r="REJ103" s="204"/>
      <c r="REK103" s="204"/>
      <c r="REL103" s="204"/>
      <c r="REM103" s="204"/>
      <c r="REN103" s="204"/>
      <c r="REO103" s="204"/>
      <c r="REP103" s="204"/>
      <c r="REQ103" s="204"/>
      <c r="RER103" s="204"/>
      <c r="RES103" s="204"/>
      <c r="RET103" s="204"/>
      <c r="REU103" s="204"/>
      <c r="REV103" s="204"/>
      <c r="REW103" s="204"/>
      <c r="REX103" s="204"/>
      <c r="REY103" s="204"/>
      <c r="REZ103" s="204"/>
      <c r="RFA103" s="204"/>
      <c r="RFB103" s="204"/>
      <c r="RFC103" s="204"/>
      <c r="RFD103" s="204"/>
      <c r="RFE103" s="204"/>
      <c r="RFF103" s="204"/>
      <c r="RFG103" s="204"/>
      <c r="RFH103" s="204"/>
      <c r="RFI103" s="204"/>
      <c r="RFJ103" s="204"/>
      <c r="RFK103" s="204"/>
      <c r="RFL103" s="204"/>
      <c r="RFM103" s="204"/>
      <c r="RFN103" s="204"/>
      <c r="RFO103" s="204"/>
      <c r="RFP103" s="204"/>
      <c r="RFQ103" s="204"/>
      <c r="RFR103" s="204"/>
      <c r="RFS103" s="204"/>
      <c r="RFT103" s="204"/>
      <c r="RFU103" s="204"/>
      <c r="RFV103" s="204"/>
      <c r="RFW103" s="204"/>
      <c r="RFX103" s="204"/>
      <c r="RFY103" s="204"/>
      <c r="RFZ103" s="204"/>
      <c r="RGA103" s="204"/>
      <c r="RGB103" s="204"/>
      <c r="RGC103" s="204"/>
      <c r="RGD103" s="204"/>
      <c r="RGE103" s="204"/>
      <c r="RGF103" s="204"/>
      <c r="RGG103" s="204"/>
      <c r="RGH103" s="204"/>
      <c r="RGI103" s="204"/>
      <c r="RGJ103" s="204"/>
      <c r="RGK103" s="204"/>
      <c r="RGL103" s="204"/>
      <c r="RGM103" s="204"/>
      <c r="RGN103" s="204"/>
      <c r="RGO103" s="204"/>
      <c r="RGP103" s="204"/>
      <c r="RGQ103" s="204"/>
      <c r="RGR103" s="204"/>
      <c r="RGS103" s="204"/>
      <c r="RGT103" s="204"/>
      <c r="RGU103" s="204"/>
      <c r="RGV103" s="204"/>
      <c r="RGW103" s="204"/>
      <c r="RGX103" s="204"/>
      <c r="RGY103" s="204"/>
      <c r="RGZ103" s="204"/>
      <c r="RHA103" s="204"/>
      <c r="RHB103" s="204"/>
      <c r="RHC103" s="204"/>
      <c r="RHD103" s="204"/>
      <c r="RHE103" s="204"/>
      <c r="RHF103" s="204"/>
      <c r="RHG103" s="204"/>
      <c r="RHH103" s="204"/>
      <c r="RHI103" s="204"/>
      <c r="RHJ103" s="204"/>
      <c r="RHK103" s="204"/>
      <c r="RHL103" s="204"/>
      <c r="RHM103" s="204"/>
      <c r="RHN103" s="204"/>
      <c r="RHO103" s="204"/>
      <c r="RHP103" s="204"/>
      <c r="RHQ103" s="204"/>
      <c r="RHR103" s="204"/>
      <c r="RHS103" s="204"/>
      <c r="RHT103" s="204"/>
      <c r="RHU103" s="204"/>
      <c r="RHV103" s="204"/>
      <c r="RHW103" s="204"/>
      <c r="RHX103" s="204"/>
      <c r="RHY103" s="204"/>
      <c r="RHZ103" s="204"/>
      <c r="RIA103" s="204"/>
      <c r="RIB103" s="204"/>
      <c r="RIC103" s="204"/>
      <c r="RID103" s="204"/>
      <c r="RIE103" s="204"/>
      <c r="RIF103" s="204"/>
      <c r="RIG103" s="204"/>
      <c r="RIH103" s="204"/>
      <c r="RII103" s="204"/>
      <c r="RIJ103" s="204"/>
      <c r="RIK103" s="204"/>
      <c r="RIL103" s="204"/>
      <c r="RIM103" s="204"/>
      <c r="RIN103" s="204"/>
      <c r="RIO103" s="204"/>
      <c r="RIP103" s="204"/>
      <c r="RIQ103" s="204"/>
      <c r="RIR103" s="204"/>
      <c r="RIS103" s="204"/>
      <c r="RIT103" s="204"/>
      <c r="RIU103" s="204"/>
      <c r="RIV103" s="204"/>
      <c r="RIW103" s="204"/>
      <c r="RIX103" s="204"/>
      <c r="RIY103" s="204"/>
      <c r="RIZ103" s="204"/>
      <c r="RJA103" s="204"/>
      <c r="RJB103" s="204"/>
      <c r="RJC103" s="204"/>
      <c r="RJD103" s="204"/>
      <c r="RJE103" s="204"/>
      <c r="RJF103" s="204"/>
      <c r="RJG103" s="204"/>
      <c r="RJH103" s="204"/>
      <c r="RJI103" s="204"/>
      <c r="RJJ103" s="204"/>
      <c r="RJK103" s="204"/>
      <c r="RJL103" s="204"/>
      <c r="RJM103" s="204"/>
      <c r="RJN103" s="204"/>
      <c r="RJO103" s="204"/>
      <c r="RJP103" s="204"/>
      <c r="RJQ103" s="204"/>
      <c r="RJR103" s="204"/>
      <c r="RJS103" s="204"/>
      <c r="RJT103" s="204"/>
      <c r="RJU103" s="204"/>
      <c r="RJV103" s="204"/>
      <c r="RJW103" s="204"/>
      <c r="RJX103" s="204"/>
      <c r="RJY103" s="204"/>
      <c r="RJZ103" s="204"/>
      <c r="RKA103" s="204"/>
      <c r="RKB103" s="204"/>
      <c r="RKC103" s="204"/>
      <c r="RKD103" s="204"/>
      <c r="RKE103" s="204"/>
      <c r="RKF103" s="204"/>
      <c r="RKG103" s="204"/>
      <c r="RKH103" s="204"/>
      <c r="RKI103" s="204"/>
      <c r="RKJ103" s="204"/>
      <c r="RKK103" s="204"/>
      <c r="RKL103" s="204"/>
      <c r="RKM103" s="204"/>
      <c r="RKN103" s="204"/>
      <c r="RKO103" s="204"/>
      <c r="RKP103" s="204"/>
      <c r="RKQ103" s="204"/>
      <c r="RKR103" s="204"/>
      <c r="RKS103" s="204"/>
      <c r="RKT103" s="204"/>
      <c r="RKU103" s="204"/>
      <c r="RKV103" s="204"/>
      <c r="RKW103" s="204"/>
      <c r="RKX103" s="204"/>
      <c r="RKY103" s="204"/>
      <c r="RKZ103" s="204"/>
      <c r="RLA103" s="204"/>
      <c r="RLB103" s="204"/>
      <c r="RLC103" s="204"/>
      <c r="RLD103" s="204"/>
      <c r="RLE103" s="204"/>
      <c r="RLF103" s="204"/>
      <c r="RLG103" s="204"/>
      <c r="RLH103" s="204"/>
      <c r="RLI103" s="204"/>
      <c r="RLJ103" s="204"/>
      <c r="RLK103" s="204"/>
      <c r="RLL103" s="204"/>
      <c r="RLM103" s="204"/>
      <c r="RLN103" s="204"/>
      <c r="RLO103" s="204"/>
      <c r="RLP103" s="204"/>
      <c r="RLQ103" s="204"/>
      <c r="RLR103" s="204"/>
      <c r="RLS103" s="204"/>
      <c r="RLT103" s="204"/>
      <c r="RLU103" s="204"/>
      <c r="RLV103" s="204"/>
      <c r="RLW103" s="204"/>
      <c r="RLX103" s="204"/>
      <c r="RLY103" s="204"/>
      <c r="RLZ103" s="204"/>
      <c r="RMA103" s="204"/>
      <c r="RMB103" s="204"/>
      <c r="RMC103" s="204"/>
      <c r="RMD103" s="204"/>
      <c r="RME103" s="204"/>
      <c r="RMF103" s="204"/>
      <c r="RMG103" s="204"/>
      <c r="RMH103" s="204"/>
      <c r="RMI103" s="204"/>
      <c r="RMJ103" s="204"/>
      <c r="RMK103" s="204"/>
      <c r="RML103" s="204"/>
      <c r="RMM103" s="204"/>
      <c r="RMN103" s="204"/>
      <c r="RMO103" s="204"/>
      <c r="RMP103" s="204"/>
      <c r="RMQ103" s="204"/>
      <c r="RMR103" s="204"/>
      <c r="RMS103" s="204"/>
      <c r="RMT103" s="204"/>
      <c r="RMU103" s="204"/>
      <c r="RMV103" s="204"/>
      <c r="RMW103" s="204"/>
      <c r="RMX103" s="204"/>
      <c r="RMY103" s="204"/>
      <c r="RMZ103" s="204"/>
      <c r="RNA103" s="204"/>
      <c r="RNB103" s="204"/>
      <c r="RNC103" s="204"/>
      <c r="RND103" s="204"/>
      <c r="RNE103" s="204"/>
      <c r="RNF103" s="204"/>
      <c r="RNG103" s="204"/>
      <c r="RNH103" s="204"/>
      <c r="RNI103" s="204"/>
      <c r="RNJ103" s="204"/>
      <c r="RNK103" s="204"/>
      <c r="RNL103" s="204"/>
      <c r="RNM103" s="204"/>
      <c r="RNN103" s="204"/>
      <c r="RNO103" s="204"/>
      <c r="RNP103" s="204"/>
      <c r="RNQ103" s="204"/>
      <c r="RNR103" s="204"/>
      <c r="RNS103" s="204"/>
      <c r="RNT103" s="204"/>
      <c r="RNU103" s="204"/>
      <c r="RNV103" s="204"/>
      <c r="RNW103" s="204"/>
      <c r="RNX103" s="204"/>
      <c r="RNY103" s="204"/>
      <c r="RNZ103" s="204"/>
      <c r="ROA103" s="204"/>
      <c r="ROB103" s="204"/>
      <c r="ROC103" s="204"/>
      <c r="ROD103" s="204"/>
      <c r="ROE103" s="204"/>
      <c r="ROF103" s="204"/>
      <c r="ROG103" s="204"/>
      <c r="ROH103" s="204"/>
      <c r="ROI103" s="204"/>
      <c r="ROJ103" s="204"/>
      <c r="ROK103" s="204"/>
      <c r="ROL103" s="204"/>
      <c r="ROM103" s="204"/>
      <c r="RON103" s="204"/>
      <c r="ROO103" s="204"/>
      <c r="ROP103" s="204"/>
      <c r="ROQ103" s="204"/>
      <c r="ROR103" s="204"/>
      <c r="ROS103" s="204"/>
      <c r="ROT103" s="204"/>
      <c r="ROU103" s="204"/>
      <c r="ROV103" s="204"/>
      <c r="ROW103" s="204"/>
      <c r="ROX103" s="204"/>
      <c r="ROY103" s="204"/>
      <c r="ROZ103" s="204"/>
      <c r="RPA103" s="204"/>
      <c r="RPB103" s="204"/>
      <c r="RPC103" s="204"/>
      <c r="RPD103" s="204"/>
      <c r="RPE103" s="204"/>
      <c r="RPF103" s="204"/>
      <c r="RPG103" s="204"/>
      <c r="RPH103" s="204"/>
      <c r="RPI103" s="204"/>
      <c r="RPJ103" s="204"/>
      <c r="RPK103" s="204"/>
      <c r="RPL103" s="204"/>
      <c r="RPM103" s="204"/>
      <c r="RPN103" s="204"/>
      <c r="RPO103" s="204"/>
      <c r="RPP103" s="204"/>
      <c r="RPQ103" s="204"/>
      <c r="RPR103" s="204"/>
      <c r="RPS103" s="204"/>
      <c r="RPT103" s="204"/>
      <c r="RPU103" s="204"/>
      <c r="RPV103" s="204"/>
      <c r="RPW103" s="204"/>
      <c r="RPX103" s="204"/>
      <c r="RPY103" s="204"/>
      <c r="RPZ103" s="204"/>
      <c r="RQA103" s="204"/>
      <c r="RQB103" s="204"/>
      <c r="RQC103" s="204"/>
      <c r="RQD103" s="204"/>
      <c r="RQE103" s="204"/>
      <c r="RQF103" s="204"/>
      <c r="RQG103" s="204"/>
      <c r="RQH103" s="204"/>
      <c r="RQI103" s="204"/>
      <c r="RQJ103" s="204"/>
      <c r="RQK103" s="204"/>
      <c r="RQL103" s="204"/>
      <c r="RQM103" s="204"/>
      <c r="RQN103" s="204"/>
      <c r="RQO103" s="204"/>
      <c r="RQP103" s="204"/>
      <c r="RQQ103" s="204"/>
      <c r="RQR103" s="204"/>
      <c r="RQS103" s="204"/>
      <c r="RQT103" s="204"/>
      <c r="RQU103" s="204"/>
      <c r="RQV103" s="204"/>
      <c r="RQW103" s="204"/>
      <c r="RQX103" s="204"/>
      <c r="RQY103" s="204"/>
      <c r="RQZ103" s="204"/>
      <c r="RRA103" s="204"/>
      <c r="RRB103" s="204"/>
      <c r="RRC103" s="204"/>
      <c r="RRD103" s="204"/>
      <c r="RRE103" s="204"/>
      <c r="RRF103" s="204"/>
      <c r="RRG103" s="204"/>
      <c r="RRH103" s="204"/>
      <c r="RRI103" s="204"/>
      <c r="RRJ103" s="204"/>
      <c r="RRK103" s="204"/>
      <c r="RRL103" s="204"/>
      <c r="RRM103" s="204"/>
      <c r="RRN103" s="204"/>
      <c r="RRO103" s="204"/>
      <c r="RRP103" s="204"/>
      <c r="RRQ103" s="204"/>
      <c r="RRR103" s="204"/>
      <c r="RRS103" s="204"/>
      <c r="RRT103" s="204"/>
      <c r="RRU103" s="204"/>
      <c r="RRV103" s="204"/>
      <c r="RRW103" s="204"/>
      <c r="RRX103" s="204"/>
      <c r="RRY103" s="204"/>
      <c r="RRZ103" s="204"/>
      <c r="RSA103" s="204"/>
      <c r="RSB103" s="204"/>
      <c r="RSC103" s="204"/>
      <c r="RSD103" s="204"/>
      <c r="RSE103" s="204"/>
      <c r="RSF103" s="204"/>
      <c r="RSG103" s="204"/>
      <c r="RSH103" s="204"/>
      <c r="RSI103" s="204"/>
      <c r="RSJ103" s="204"/>
      <c r="RSK103" s="204"/>
      <c r="RSL103" s="204"/>
      <c r="RSM103" s="204"/>
      <c r="RSN103" s="204"/>
      <c r="RSO103" s="204"/>
      <c r="RSP103" s="204"/>
      <c r="RSQ103" s="204"/>
      <c r="RSR103" s="204"/>
      <c r="RSS103" s="204"/>
      <c r="RST103" s="204"/>
      <c r="RSU103" s="204"/>
      <c r="RSV103" s="204"/>
      <c r="RSW103" s="204"/>
      <c r="RSX103" s="204"/>
      <c r="RSY103" s="204"/>
      <c r="RSZ103" s="204"/>
      <c r="RTA103" s="204"/>
      <c r="RTB103" s="204"/>
      <c r="RTC103" s="204"/>
      <c r="RTD103" s="204"/>
      <c r="RTE103" s="204"/>
      <c r="RTF103" s="204"/>
      <c r="RTG103" s="204"/>
      <c r="RTH103" s="204"/>
      <c r="RTI103" s="204"/>
      <c r="RTJ103" s="204"/>
      <c r="RTK103" s="204"/>
      <c r="RTL103" s="204"/>
      <c r="RTM103" s="204"/>
      <c r="RTN103" s="204"/>
      <c r="RTO103" s="204"/>
      <c r="RTP103" s="204"/>
      <c r="RTQ103" s="204"/>
      <c r="RTR103" s="204"/>
      <c r="RTS103" s="204"/>
      <c r="RTT103" s="204"/>
      <c r="RTU103" s="204"/>
      <c r="RTV103" s="204"/>
      <c r="RTW103" s="204"/>
      <c r="RTX103" s="204"/>
      <c r="RTY103" s="204"/>
      <c r="RTZ103" s="204"/>
      <c r="RUA103" s="204"/>
      <c r="RUB103" s="204"/>
      <c r="RUC103" s="204"/>
      <c r="RUD103" s="204"/>
      <c r="RUE103" s="204"/>
      <c r="RUF103" s="204"/>
      <c r="RUG103" s="204"/>
      <c r="RUH103" s="204"/>
      <c r="RUI103" s="204"/>
      <c r="RUJ103" s="204"/>
      <c r="RUK103" s="204"/>
      <c r="RUL103" s="204"/>
      <c r="RUM103" s="204"/>
      <c r="RUN103" s="204"/>
      <c r="RUO103" s="204"/>
      <c r="RUP103" s="204"/>
      <c r="RUQ103" s="204"/>
      <c r="RUR103" s="204"/>
      <c r="RUS103" s="204"/>
      <c r="RUT103" s="204"/>
      <c r="RUU103" s="204"/>
      <c r="RUV103" s="204"/>
      <c r="RUW103" s="204"/>
      <c r="RUX103" s="204"/>
      <c r="RUY103" s="204"/>
      <c r="RUZ103" s="204"/>
      <c r="RVA103" s="204"/>
      <c r="RVB103" s="204"/>
      <c r="RVC103" s="204"/>
      <c r="RVD103" s="204"/>
      <c r="RVE103" s="204"/>
      <c r="RVF103" s="204"/>
      <c r="RVG103" s="204"/>
      <c r="RVH103" s="204"/>
      <c r="RVI103" s="204"/>
      <c r="RVJ103" s="204"/>
      <c r="RVK103" s="204"/>
      <c r="RVL103" s="204"/>
      <c r="RVM103" s="204"/>
      <c r="RVN103" s="204"/>
      <c r="RVO103" s="204"/>
      <c r="RVP103" s="204"/>
      <c r="RVQ103" s="204"/>
      <c r="RVR103" s="204"/>
      <c r="RVS103" s="204"/>
      <c r="RVT103" s="204"/>
      <c r="RVU103" s="204"/>
      <c r="RVV103" s="204"/>
      <c r="RVW103" s="204"/>
      <c r="RVX103" s="204"/>
      <c r="RVY103" s="204"/>
      <c r="RVZ103" s="204"/>
      <c r="RWA103" s="204"/>
      <c r="RWB103" s="204"/>
      <c r="RWC103" s="204"/>
      <c r="RWD103" s="204"/>
      <c r="RWE103" s="204"/>
      <c r="RWF103" s="204"/>
      <c r="RWG103" s="204"/>
      <c r="RWH103" s="204"/>
      <c r="RWI103" s="204"/>
      <c r="RWJ103" s="204"/>
      <c r="RWK103" s="204"/>
      <c r="RWL103" s="204"/>
      <c r="RWM103" s="204"/>
      <c r="RWN103" s="204"/>
      <c r="RWO103" s="204"/>
      <c r="RWP103" s="204"/>
      <c r="RWQ103" s="204"/>
      <c r="RWR103" s="204"/>
      <c r="RWS103" s="204"/>
      <c r="RWT103" s="204"/>
      <c r="RWU103" s="204"/>
      <c r="RWV103" s="204"/>
      <c r="RWW103" s="204"/>
      <c r="RWX103" s="204"/>
      <c r="RWY103" s="204"/>
      <c r="RWZ103" s="204"/>
      <c r="RXA103" s="204"/>
      <c r="RXB103" s="204"/>
      <c r="RXC103" s="204"/>
      <c r="RXD103" s="204"/>
      <c r="RXE103" s="204"/>
      <c r="RXF103" s="204"/>
      <c r="RXG103" s="204"/>
      <c r="RXH103" s="204"/>
      <c r="RXI103" s="204"/>
      <c r="RXJ103" s="204"/>
      <c r="RXK103" s="204"/>
      <c r="RXL103" s="204"/>
      <c r="RXM103" s="204"/>
      <c r="RXN103" s="204"/>
      <c r="RXO103" s="204"/>
      <c r="RXP103" s="204"/>
      <c r="RXQ103" s="204"/>
      <c r="RXR103" s="204"/>
      <c r="RXS103" s="204"/>
      <c r="RXT103" s="204"/>
      <c r="RXU103" s="204"/>
      <c r="RXV103" s="204"/>
      <c r="RXW103" s="204"/>
      <c r="RXX103" s="204"/>
      <c r="RXY103" s="204"/>
      <c r="RXZ103" s="204"/>
      <c r="RYA103" s="204"/>
      <c r="RYB103" s="204"/>
      <c r="RYC103" s="204"/>
      <c r="RYD103" s="204"/>
      <c r="RYE103" s="204"/>
      <c r="RYF103" s="204"/>
      <c r="RYG103" s="204"/>
      <c r="RYH103" s="204"/>
      <c r="RYI103" s="204"/>
      <c r="RYJ103" s="204"/>
      <c r="RYK103" s="204"/>
      <c r="RYL103" s="204"/>
      <c r="RYM103" s="204"/>
      <c r="RYN103" s="204"/>
      <c r="RYO103" s="204"/>
      <c r="RYP103" s="204"/>
      <c r="RYQ103" s="204"/>
      <c r="RYR103" s="204"/>
      <c r="RYS103" s="204"/>
      <c r="RYT103" s="204"/>
      <c r="RYU103" s="204"/>
      <c r="RYV103" s="204"/>
      <c r="RYW103" s="204"/>
      <c r="RYX103" s="204"/>
      <c r="RYY103" s="204"/>
      <c r="RYZ103" s="204"/>
      <c r="RZA103" s="204"/>
      <c r="RZB103" s="204"/>
      <c r="RZC103" s="204"/>
      <c r="RZD103" s="204"/>
      <c r="RZE103" s="204"/>
      <c r="RZF103" s="204"/>
      <c r="RZG103" s="204"/>
      <c r="RZH103" s="204"/>
      <c r="RZI103" s="204"/>
      <c r="RZJ103" s="204"/>
      <c r="RZK103" s="204"/>
      <c r="RZL103" s="204"/>
      <c r="RZM103" s="204"/>
      <c r="RZN103" s="204"/>
      <c r="RZO103" s="204"/>
      <c r="RZP103" s="204"/>
      <c r="RZQ103" s="204"/>
      <c r="RZR103" s="204"/>
      <c r="RZS103" s="204"/>
      <c r="RZT103" s="204"/>
      <c r="RZU103" s="204"/>
      <c r="RZV103" s="204"/>
      <c r="RZW103" s="204"/>
      <c r="RZX103" s="204"/>
      <c r="RZY103" s="204"/>
      <c r="RZZ103" s="204"/>
      <c r="SAA103" s="204"/>
      <c r="SAB103" s="204"/>
      <c r="SAC103" s="204"/>
      <c r="SAD103" s="204"/>
      <c r="SAE103" s="204"/>
      <c r="SAF103" s="204"/>
      <c r="SAG103" s="204"/>
      <c r="SAH103" s="204"/>
      <c r="SAI103" s="204"/>
      <c r="SAJ103" s="204"/>
      <c r="SAK103" s="204"/>
      <c r="SAL103" s="204"/>
      <c r="SAM103" s="204"/>
      <c r="SAN103" s="204"/>
      <c r="SAO103" s="204"/>
      <c r="SAP103" s="204"/>
      <c r="SAQ103" s="204"/>
      <c r="SAR103" s="204"/>
      <c r="SAS103" s="204"/>
      <c r="SAT103" s="204"/>
      <c r="SAU103" s="204"/>
      <c r="SAV103" s="204"/>
      <c r="SAW103" s="204"/>
      <c r="SAX103" s="204"/>
      <c r="SAY103" s="204"/>
      <c r="SAZ103" s="204"/>
      <c r="SBA103" s="204"/>
      <c r="SBB103" s="204"/>
      <c r="SBC103" s="204"/>
      <c r="SBD103" s="204"/>
      <c r="SBE103" s="204"/>
      <c r="SBF103" s="204"/>
      <c r="SBG103" s="204"/>
      <c r="SBH103" s="204"/>
      <c r="SBI103" s="204"/>
      <c r="SBJ103" s="204"/>
      <c r="SBK103" s="204"/>
      <c r="SBL103" s="204"/>
      <c r="SBM103" s="204"/>
      <c r="SBN103" s="204"/>
      <c r="SBO103" s="204"/>
      <c r="SBP103" s="204"/>
      <c r="SBQ103" s="204"/>
      <c r="SBR103" s="204"/>
      <c r="SBS103" s="204"/>
      <c r="SBT103" s="204"/>
      <c r="SBU103" s="204"/>
      <c r="SBV103" s="204"/>
      <c r="SBW103" s="204"/>
      <c r="SBX103" s="204"/>
      <c r="SBY103" s="204"/>
      <c r="SBZ103" s="204"/>
      <c r="SCA103" s="204"/>
      <c r="SCB103" s="204"/>
      <c r="SCC103" s="204"/>
      <c r="SCD103" s="204"/>
      <c r="SCE103" s="204"/>
      <c r="SCF103" s="204"/>
      <c r="SCG103" s="204"/>
      <c r="SCH103" s="204"/>
      <c r="SCI103" s="204"/>
      <c r="SCJ103" s="204"/>
      <c r="SCK103" s="204"/>
      <c r="SCL103" s="204"/>
      <c r="SCM103" s="204"/>
      <c r="SCN103" s="204"/>
      <c r="SCO103" s="204"/>
      <c r="SCP103" s="204"/>
      <c r="SCQ103" s="204"/>
      <c r="SCR103" s="204"/>
      <c r="SCS103" s="204"/>
      <c r="SCT103" s="204"/>
      <c r="SCU103" s="204"/>
      <c r="SCV103" s="204"/>
      <c r="SCW103" s="204"/>
      <c r="SCX103" s="204"/>
      <c r="SCY103" s="204"/>
      <c r="SCZ103" s="204"/>
      <c r="SDA103" s="204"/>
      <c r="SDB103" s="204"/>
      <c r="SDC103" s="204"/>
      <c r="SDD103" s="204"/>
      <c r="SDE103" s="204"/>
      <c r="SDF103" s="204"/>
      <c r="SDG103" s="204"/>
      <c r="SDH103" s="204"/>
      <c r="SDI103" s="204"/>
      <c r="SDJ103" s="204"/>
      <c r="SDK103" s="204"/>
      <c r="SDL103" s="204"/>
      <c r="SDM103" s="204"/>
      <c r="SDN103" s="204"/>
      <c r="SDO103" s="204"/>
      <c r="SDP103" s="204"/>
      <c r="SDQ103" s="204"/>
      <c r="SDR103" s="204"/>
      <c r="SDS103" s="204"/>
      <c r="SDT103" s="204"/>
      <c r="SDU103" s="204"/>
      <c r="SDV103" s="204"/>
      <c r="SDW103" s="204"/>
      <c r="SDX103" s="204"/>
      <c r="SDY103" s="204"/>
      <c r="SDZ103" s="204"/>
      <c r="SEA103" s="204"/>
      <c r="SEB103" s="204"/>
      <c r="SEC103" s="204"/>
      <c r="SED103" s="204"/>
      <c r="SEE103" s="204"/>
      <c r="SEF103" s="204"/>
      <c r="SEG103" s="204"/>
      <c r="SEH103" s="204"/>
      <c r="SEI103" s="204"/>
      <c r="SEJ103" s="204"/>
      <c r="SEK103" s="204"/>
      <c r="SEL103" s="204"/>
      <c r="SEM103" s="204"/>
      <c r="SEN103" s="204"/>
      <c r="SEO103" s="204"/>
      <c r="SEP103" s="204"/>
      <c r="SEQ103" s="204"/>
      <c r="SER103" s="204"/>
      <c r="SES103" s="204"/>
      <c r="SET103" s="204"/>
      <c r="SEU103" s="204"/>
      <c r="SEV103" s="204"/>
      <c r="SEW103" s="204"/>
      <c r="SEX103" s="204"/>
      <c r="SEY103" s="204"/>
      <c r="SEZ103" s="204"/>
      <c r="SFA103" s="204"/>
      <c r="SFB103" s="204"/>
      <c r="SFC103" s="204"/>
      <c r="SFD103" s="204"/>
      <c r="SFE103" s="204"/>
      <c r="SFF103" s="204"/>
      <c r="SFG103" s="204"/>
      <c r="SFH103" s="204"/>
      <c r="SFI103" s="204"/>
      <c r="SFJ103" s="204"/>
      <c r="SFK103" s="204"/>
      <c r="SFL103" s="204"/>
      <c r="SFM103" s="204"/>
      <c r="SFN103" s="204"/>
      <c r="SFO103" s="204"/>
      <c r="SFP103" s="204"/>
      <c r="SFQ103" s="204"/>
      <c r="SFR103" s="204"/>
      <c r="SFS103" s="204"/>
      <c r="SFT103" s="204"/>
      <c r="SFU103" s="204"/>
      <c r="SFV103" s="204"/>
      <c r="SFW103" s="204"/>
      <c r="SFX103" s="204"/>
      <c r="SFY103" s="204"/>
      <c r="SFZ103" s="204"/>
      <c r="SGA103" s="204"/>
      <c r="SGB103" s="204"/>
      <c r="SGC103" s="204"/>
      <c r="SGD103" s="204"/>
      <c r="SGE103" s="204"/>
      <c r="SGF103" s="204"/>
      <c r="SGG103" s="204"/>
      <c r="SGH103" s="204"/>
      <c r="SGI103" s="204"/>
      <c r="SGJ103" s="204"/>
      <c r="SGK103" s="204"/>
      <c r="SGL103" s="204"/>
      <c r="SGM103" s="204"/>
      <c r="SGN103" s="204"/>
      <c r="SGO103" s="204"/>
      <c r="SGP103" s="204"/>
      <c r="SGQ103" s="204"/>
      <c r="SGR103" s="204"/>
      <c r="SGS103" s="204"/>
      <c r="SGT103" s="204"/>
      <c r="SGU103" s="204"/>
      <c r="SGV103" s="204"/>
      <c r="SGW103" s="204"/>
      <c r="SGX103" s="204"/>
      <c r="SGY103" s="204"/>
      <c r="SGZ103" s="204"/>
      <c r="SHA103" s="204"/>
      <c r="SHB103" s="204"/>
      <c r="SHC103" s="204"/>
      <c r="SHD103" s="204"/>
      <c r="SHE103" s="204"/>
      <c r="SHF103" s="204"/>
      <c r="SHG103" s="204"/>
      <c r="SHH103" s="204"/>
      <c r="SHI103" s="204"/>
      <c r="SHJ103" s="204"/>
      <c r="SHK103" s="204"/>
      <c r="SHL103" s="204"/>
      <c r="SHM103" s="204"/>
      <c r="SHN103" s="204"/>
      <c r="SHO103" s="204"/>
      <c r="SHP103" s="204"/>
      <c r="SHQ103" s="204"/>
      <c r="SHR103" s="204"/>
      <c r="SHS103" s="204"/>
      <c r="SHT103" s="204"/>
      <c r="SHU103" s="204"/>
      <c r="SHV103" s="204"/>
      <c r="SHW103" s="204"/>
      <c r="SHX103" s="204"/>
      <c r="SHY103" s="204"/>
      <c r="SHZ103" s="204"/>
      <c r="SIA103" s="204"/>
      <c r="SIB103" s="204"/>
      <c r="SIC103" s="204"/>
      <c r="SID103" s="204"/>
      <c r="SIE103" s="204"/>
      <c r="SIF103" s="204"/>
      <c r="SIG103" s="204"/>
      <c r="SIH103" s="204"/>
      <c r="SII103" s="204"/>
      <c r="SIJ103" s="204"/>
      <c r="SIK103" s="204"/>
      <c r="SIL103" s="204"/>
      <c r="SIM103" s="204"/>
      <c r="SIN103" s="204"/>
      <c r="SIO103" s="204"/>
      <c r="SIP103" s="204"/>
      <c r="SIQ103" s="204"/>
      <c r="SIR103" s="204"/>
      <c r="SIS103" s="204"/>
      <c r="SIT103" s="204"/>
      <c r="SIU103" s="204"/>
      <c r="SIV103" s="204"/>
      <c r="SIW103" s="204"/>
      <c r="SIX103" s="204"/>
      <c r="SIY103" s="204"/>
      <c r="SIZ103" s="204"/>
      <c r="SJA103" s="204"/>
      <c r="SJB103" s="204"/>
      <c r="SJC103" s="204"/>
      <c r="SJD103" s="204"/>
      <c r="SJE103" s="204"/>
      <c r="SJF103" s="204"/>
      <c r="SJG103" s="204"/>
      <c r="SJH103" s="204"/>
      <c r="SJI103" s="204"/>
      <c r="SJJ103" s="204"/>
      <c r="SJK103" s="204"/>
      <c r="SJL103" s="204"/>
      <c r="SJM103" s="204"/>
      <c r="SJN103" s="204"/>
      <c r="SJO103" s="204"/>
      <c r="SJP103" s="204"/>
      <c r="SJQ103" s="204"/>
      <c r="SJR103" s="204"/>
      <c r="SJS103" s="204"/>
      <c r="SJT103" s="204"/>
      <c r="SJU103" s="204"/>
      <c r="SJV103" s="204"/>
      <c r="SJW103" s="204"/>
      <c r="SJX103" s="204"/>
      <c r="SJY103" s="204"/>
      <c r="SJZ103" s="204"/>
      <c r="SKA103" s="204"/>
      <c r="SKB103" s="204"/>
      <c r="SKC103" s="204"/>
      <c r="SKD103" s="204"/>
      <c r="SKE103" s="204"/>
      <c r="SKF103" s="204"/>
      <c r="SKG103" s="204"/>
      <c r="SKH103" s="204"/>
      <c r="SKI103" s="204"/>
      <c r="SKJ103" s="204"/>
      <c r="SKK103" s="204"/>
      <c r="SKL103" s="204"/>
      <c r="SKM103" s="204"/>
      <c r="SKN103" s="204"/>
      <c r="SKO103" s="204"/>
      <c r="SKP103" s="204"/>
      <c r="SKQ103" s="204"/>
      <c r="SKR103" s="204"/>
      <c r="SKS103" s="204"/>
      <c r="SKT103" s="204"/>
      <c r="SKU103" s="204"/>
      <c r="SKV103" s="204"/>
      <c r="SKW103" s="204"/>
      <c r="SKX103" s="204"/>
      <c r="SKY103" s="204"/>
      <c r="SKZ103" s="204"/>
      <c r="SLA103" s="204"/>
      <c r="SLB103" s="204"/>
      <c r="SLC103" s="204"/>
      <c r="SLD103" s="204"/>
      <c r="SLE103" s="204"/>
      <c r="SLF103" s="204"/>
      <c r="SLG103" s="204"/>
      <c r="SLH103" s="204"/>
      <c r="SLI103" s="204"/>
      <c r="SLJ103" s="204"/>
      <c r="SLK103" s="204"/>
      <c r="SLL103" s="204"/>
      <c r="SLM103" s="204"/>
      <c r="SLN103" s="204"/>
      <c r="SLO103" s="204"/>
      <c r="SLP103" s="204"/>
      <c r="SLQ103" s="204"/>
      <c r="SLR103" s="204"/>
      <c r="SLS103" s="204"/>
      <c r="SLT103" s="204"/>
      <c r="SLU103" s="204"/>
      <c r="SLV103" s="204"/>
      <c r="SLW103" s="204"/>
      <c r="SLX103" s="204"/>
      <c r="SLY103" s="204"/>
      <c r="SLZ103" s="204"/>
      <c r="SMA103" s="204"/>
      <c r="SMB103" s="204"/>
      <c r="SMC103" s="204"/>
      <c r="SMD103" s="204"/>
      <c r="SME103" s="204"/>
      <c r="SMF103" s="204"/>
      <c r="SMG103" s="204"/>
      <c r="SMH103" s="204"/>
      <c r="SMI103" s="204"/>
      <c r="SMJ103" s="204"/>
      <c r="SMK103" s="204"/>
      <c r="SML103" s="204"/>
      <c r="SMM103" s="204"/>
      <c r="SMN103" s="204"/>
      <c r="SMO103" s="204"/>
      <c r="SMP103" s="204"/>
      <c r="SMQ103" s="204"/>
      <c r="SMR103" s="204"/>
      <c r="SMS103" s="204"/>
      <c r="SMT103" s="204"/>
      <c r="SMU103" s="204"/>
      <c r="SMV103" s="204"/>
      <c r="SMW103" s="204"/>
      <c r="SMX103" s="204"/>
      <c r="SMY103" s="204"/>
      <c r="SMZ103" s="204"/>
      <c r="SNA103" s="204"/>
      <c r="SNB103" s="204"/>
      <c r="SNC103" s="204"/>
      <c r="SND103" s="204"/>
      <c r="SNE103" s="204"/>
      <c r="SNF103" s="204"/>
      <c r="SNG103" s="204"/>
      <c r="SNH103" s="204"/>
      <c r="SNI103" s="204"/>
      <c r="SNJ103" s="204"/>
      <c r="SNK103" s="204"/>
      <c r="SNL103" s="204"/>
      <c r="SNM103" s="204"/>
      <c r="SNN103" s="204"/>
      <c r="SNO103" s="204"/>
      <c r="SNP103" s="204"/>
      <c r="SNQ103" s="204"/>
      <c r="SNR103" s="204"/>
      <c r="SNS103" s="204"/>
      <c r="SNT103" s="204"/>
      <c r="SNU103" s="204"/>
      <c r="SNV103" s="204"/>
      <c r="SNW103" s="204"/>
      <c r="SNX103" s="204"/>
      <c r="SNY103" s="204"/>
      <c r="SNZ103" s="204"/>
      <c r="SOA103" s="204"/>
      <c r="SOB103" s="204"/>
      <c r="SOC103" s="204"/>
      <c r="SOD103" s="204"/>
      <c r="SOE103" s="204"/>
      <c r="SOF103" s="204"/>
      <c r="SOG103" s="204"/>
      <c r="SOH103" s="204"/>
      <c r="SOI103" s="204"/>
      <c r="SOJ103" s="204"/>
      <c r="SOK103" s="204"/>
      <c r="SOL103" s="204"/>
      <c r="SOM103" s="204"/>
      <c r="SON103" s="204"/>
      <c r="SOO103" s="204"/>
      <c r="SOP103" s="204"/>
      <c r="SOQ103" s="204"/>
      <c r="SOR103" s="204"/>
      <c r="SOS103" s="204"/>
      <c r="SOT103" s="204"/>
      <c r="SOU103" s="204"/>
      <c r="SOV103" s="204"/>
      <c r="SOW103" s="204"/>
      <c r="SOX103" s="204"/>
      <c r="SOY103" s="204"/>
      <c r="SOZ103" s="204"/>
      <c r="SPA103" s="204"/>
      <c r="SPB103" s="204"/>
      <c r="SPC103" s="204"/>
      <c r="SPD103" s="204"/>
      <c r="SPE103" s="204"/>
      <c r="SPF103" s="204"/>
      <c r="SPG103" s="204"/>
      <c r="SPH103" s="204"/>
      <c r="SPI103" s="204"/>
      <c r="SPJ103" s="204"/>
      <c r="SPK103" s="204"/>
      <c r="SPL103" s="204"/>
      <c r="SPM103" s="204"/>
      <c r="SPN103" s="204"/>
      <c r="SPO103" s="204"/>
      <c r="SPP103" s="204"/>
      <c r="SPQ103" s="204"/>
      <c r="SPR103" s="204"/>
      <c r="SPS103" s="204"/>
      <c r="SPT103" s="204"/>
      <c r="SPU103" s="204"/>
      <c r="SPV103" s="204"/>
      <c r="SPW103" s="204"/>
      <c r="SPX103" s="204"/>
      <c r="SPY103" s="204"/>
      <c r="SPZ103" s="204"/>
      <c r="SQA103" s="204"/>
      <c r="SQB103" s="204"/>
      <c r="SQC103" s="204"/>
      <c r="SQD103" s="204"/>
      <c r="SQE103" s="204"/>
      <c r="SQF103" s="204"/>
      <c r="SQG103" s="204"/>
      <c r="SQH103" s="204"/>
      <c r="SQI103" s="204"/>
      <c r="SQJ103" s="204"/>
      <c r="SQK103" s="204"/>
      <c r="SQL103" s="204"/>
      <c r="SQM103" s="204"/>
      <c r="SQN103" s="204"/>
      <c r="SQO103" s="204"/>
      <c r="SQP103" s="204"/>
      <c r="SQQ103" s="204"/>
      <c r="SQR103" s="204"/>
      <c r="SQS103" s="204"/>
      <c r="SQT103" s="204"/>
      <c r="SQU103" s="204"/>
      <c r="SQV103" s="204"/>
      <c r="SQW103" s="204"/>
      <c r="SQX103" s="204"/>
      <c r="SQY103" s="204"/>
      <c r="SQZ103" s="204"/>
      <c r="SRA103" s="204"/>
      <c r="SRB103" s="204"/>
      <c r="SRC103" s="204"/>
      <c r="SRD103" s="204"/>
      <c r="SRE103" s="204"/>
      <c r="SRF103" s="204"/>
      <c r="SRG103" s="204"/>
      <c r="SRH103" s="204"/>
      <c r="SRI103" s="204"/>
      <c r="SRJ103" s="204"/>
      <c r="SRK103" s="204"/>
      <c r="SRL103" s="204"/>
      <c r="SRM103" s="204"/>
      <c r="SRN103" s="204"/>
      <c r="SRO103" s="204"/>
      <c r="SRP103" s="204"/>
      <c r="SRQ103" s="204"/>
      <c r="SRR103" s="204"/>
      <c r="SRS103" s="204"/>
      <c r="SRT103" s="204"/>
      <c r="SRU103" s="204"/>
      <c r="SRV103" s="204"/>
      <c r="SRW103" s="204"/>
      <c r="SRX103" s="204"/>
      <c r="SRY103" s="204"/>
      <c r="SRZ103" s="204"/>
      <c r="SSA103" s="204"/>
      <c r="SSB103" s="204"/>
      <c r="SSC103" s="204"/>
      <c r="SSD103" s="204"/>
      <c r="SSE103" s="204"/>
      <c r="SSF103" s="204"/>
      <c r="SSG103" s="204"/>
      <c r="SSH103" s="204"/>
      <c r="SSI103" s="204"/>
      <c r="SSJ103" s="204"/>
      <c r="SSK103" s="204"/>
      <c r="SSL103" s="204"/>
      <c r="SSM103" s="204"/>
      <c r="SSN103" s="204"/>
      <c r="SSO103" s="204"/>
      <c r="SSP103" s="204"/>
      <c r="SSQ103" s="204"/>
      <c r="SSR103" s="204"/>
      <c r="SSS103" s="204"/>
      <c r="SST103" s="204"/>
      <c r="SSU103" s="204"/>
      <c r="SSV103" s="204"/>
      <c r="SSW103" s="204"/>
      <c r="SSX103" s="204"/>
      <c r="SSY103" s="204"/>
      <c r="SSZ103" s="204"/>
      <c r="STA103" s="204"/>
      <c r="STB103" s="204"/>
      <c r="STC103" s="204"/>
      <c r="STD103" s="204"/>
      <c r="STE103" s="204"/>
      <c r="STF103" s="204"/>
      <c r="STG103" s="204"/>
      <c r="STH103" s="204"/>
      <c r="STI103" s="204"/>
      <c r="STJ103" s="204"/>
      <c r="STK103" s="204"/>
      <c r="STL103" s="204"/>
      <c r="STM103" s="204"/>
      <c r="STN103" s="204"/>
      <c r="STO103" s="204"/>
      <c r="STP103" s="204"/>
      <c r="STQ103" s="204"/>
      <c r="STR103" s="204"/>
      <c r="STS103" s="204"/>
      <c r="STT103" s="204"/>
      <c r="STU103" s="204"/>
      <c r="STV103" s="204"/>
      <c r="STW103" s="204"/>
      <c r="STX103" s="204"/>
      <c r="STY103" s="204"/>
      <c r="STZ103" s="204"/>
      <c r="SUA103" s="204"/>
      <c r="SUB103" s="204"/>
      <c r="SUC103" s="204"/>
      <c r="SUD103" s="204"/>
      <c r="SUE103" s="204"/>
      <c r="SUF103" s="204"/>
      <c r="SUG103" s="204"/>
      <c r="SUH103" s="204"/>
      <c r="SUI103" s="204"/>
      <c r="SUJ103" s="204"/>
      <c r="SUK103" s="204"/>
      <c r="SUL103" s="204"/>
      <c r="SUM103" s="204"/>
      <c r="SUN103" s="204"/>
      <c r="SUO103" s="204"/>
      <c r="SUP103" s="204"/>
      <c r="SUQ103" s="204"/>
      <c r="SUR103" s="204"/>
      <c r="SUS103" s="204"/>
      <c r="SUT103" s="204"/>
      <c r="SUU103" s="204"/>
      <c r="SUV103" s="204"/>
      <c r="SUW103" s="204"/>
      <c r="SUX103" s="204"/>
      <c r="SUY103" s="204"/>
      <c r="SUZ103" s="204"/>
      <c r="SVA103" s="204"/>
      <c r="SVB103" s="204"/>
      <c r="SVC103" s="204"/>
      <c r="SVD103" s="204"/>
      <c r="SVE103" s="204"/>
      <c r="SVF103" s="204"/>
      <c r="SVG103" s="204"/>
      <c r="SVH103" s="204"/>
      <c r="SVI103" s="204"/>
      <c r="SVJ103" s="204"/>
      <c r="SVK103" s="204"/>
      <c r="SVL103" s="204"/>
      <c r="SVM103" s="204"/>
      <c r="SVN103" s="204"/>
      <c r="SVO103" s="204"/>
      <c r="SVP103" s="204"/>
      <c r="SVQ103" s="204"/>
      <c r="SVR103" s="204"/>
      <c r="SVS103" s="204"/>
      <c r="SVT103" s="204"/>
      <c r="SVU103" s="204"/>
      <c r="SVV103" s="204"/>
      <c r="SVW103" s="204"/>
      <c r="SVX103" s="204"/>
      <c r="SVY103" s="204"/>
      <c r="SVZ103" s="204"/>
      <c r="SWA103" s="204"/>
      <c r="SWB103" s="204"/>
      <c r="SWC103" s="204"/>
      <c r="SWD103" s="204"/>
      <c r="SWE103" s="204"/>
      <c r="SWF103" s="204"/>
      <c r="SWG103" s="204"/>
      <c r="SWH103" s="204"/>
      <c r="SWI103" s="204"/>
      <c r="SWJ103" s="204"/>
      <c r="SWK103" s="204"/>
      <c r="SWL103" s="204"/>
      <c r="SWM103" s="204"/>
      <c r="SWN103" s="204"/>
      <c r="SWO103" s="204"/>
      <c r="SWP103" s="204"/>
      <c r="SWQ103" s="204"/>
      <c r="SWR103" s="204"/>
      <c r="SWS103" s="204"/>
      <c r="SWT103" s="204"/>
      <c r="SWU103" s="204"/>
      <c r="SWV103" s="204"/>
      <c r="SWW103" s="204"/>
      <c r="SWX103" s="204"/>
      <c r="SWY103" s="204"/>
      <c r="SWZ103" s="204"/>
      <c r="SXA103" s="204"/>
      <c r="SXB103" s="204"/>
      <c r="SXC103" s="204"/>
      <c r="SXD103" s="204"/>
      <c r="SXE103" s="204"/>
      <c r="SXF103" s="204"/>
      <c r="SXG103" s="204"/>
      <c r="SXH103" s="204"/>
      <c r="SXI103" s="204"/>
      <c r="SXJ103" s="204"/>
      <c r="SXK103" s="204"/>
      <c r="SXL103" s="204"/>
      <c r="SXM103" s="204"/>
      <c r="SXN103" s="204"/>
      <c r="SXO103" s="204"/>
      <c r="SXP103" s="204"/>
      <c r="SXQ103" s="204"/>
      <c r="SXR103" s="204"/>
      <c r="SXS103" s="204"/>
      <c r="SXT103" s="204"/>
      <c r="SXU103" s="204"/>
      <c r="SXV103" s="204"/>
      <c r="SXW103" s="204"/>
      <c r="SXX103" s="204"/>
      <c r="SXY103" s="204"/>
      <c r="SXZ103" s="204"/>
      <c r="SYA103" s="204"/>
      <c r="SYB103" s="204"/>
      <c r="SYC103" s="204"/>
      <c r="SYD103" s="204"/>
      <c r="SYE103" s="204"/>
      <c r="SYF103" s="204"/>
      <c r="SYG103" s="204"/>
      <c r="SYH103" s="204"/>
      <c r="SYI103" s="204"/>
      <c r="SYJ103" s="204"/>
      <c r="SYK103" s="204"/>
      <c r="SYL103" s="204"/>
      <c r="SYM103" s="204"/>
      <c r="SYN103" s="204"/>
      <c r="SYO103" s="204"/>
      <c r="SYP103" s="204"/>
      <c r="SYQ103" s="204"/>
      <c r="SYR103" s="204"/>
      <c r="SYS103" s="204"/>
      <c r="SYT103" s="204"/>
      <c r="SYU103" s="204"/>
      <c r="SYV103" s="204"/>
      <c r="SYW103" s="204"/>
      <c r="SYX103" s="204"/>
      <c r="SYY103" s="204"/>
      <c r="SYZ103" s="204"/>
      <c r="SZA103" s="204"/>
      <c r="SZB103" s="204"/>
      <c r="SZC103" s="204"/>
      <c r="SZD103" s="204"/>
      <c r="SZE103" s="204"/>
      <c r="SZF103" s="204"/>
      <c r="SZG103" s="204"/>
      <c r="SZH103" s="204"/>
      <c r="SZI103" s="204"/>
      <c r="SZJ103" s="204"/>
      <c r="SZK103" s="204"/>
      <c r="SZL103" s="204"/>
      <c r="SZM103" s="204"/>
      <c r="SZN103" s="204"/>
      <c r="SZO103" s="204"/>
      <c r="SZP103" s="204"/>
      <c r="SZQ103" s="204"/>
      <c r="SZR103" s="204"/>
      <c r="SZS103" s="204"/>
      <c r="SZT103" s="204"/>
      <c r="SZU103" s="204"/>
      <c r="SZV103" s="204"/>
      <c r="SZW103" s="204"/>
      <c r="SZX103" s="204"/>
      <c r="SZY103" s="204"/>
      <c r="SZZ103" s="204"/>
      <c r="TAA103" s="204"/>
      <c r="TAB103" s="204"/>
      <c r="TAC103" s="204"/>
      <c r="TAD103" s="204"/>
      <c r="TAE103" s="204"/>
      <c r="TAF103" s="204"/>
      <c r="TAG103" s="204"/>
      <c r="TAH103" s="204"/>
      <c r="TAI103" s="204"/>
      <c r="TAJ103" s="204"/>
      <c r="TAK103" s="204"/>
      <c r="TAL103" s="204"/>
      <c r="TAM103" s="204"/>
      <c r="TAN103" s="204"/>
      <c r="TAO103" s="204"/>
      <c r="TAP103" s="204"/>
      <c r="TAQ103" s="204"/>
      <c r="TAR103" s="204"/>
      <c r="TAS103" s="204"/>
      <c r="TAT103" s="204"/>
      <c r="TAU103" s="204"/>
      <c r="TAV103" s="204"/>
      <c r="TAW103" s="204"/>
      <c r="TAX103" s="204"/>
      <c r="TAY103" s="204"/>
      <c r="TAZ103" s="204"/>
      <c r="TBA103" s="204"/>
      <c r="TBB103" s="204"/>
      <c r="TBC103" s="204"/>
      <c r="TBD103" s="204"/>
      <c r="TBE103" s="204"/>
      <c r="TBF103" s="204"/>
      <c r="TBG103" s="204"/>
      <c r="TBH103" s="204"/>
      <c r="TBI103" s="204"/>
      <c r="TBJ103" s="204"/>
      <c r="TBK103" s="204"/>
      <c r="TBL103" s="204"/>
      <c r="TBM103" s="204"/>
      <c r="TBN103" s="204"/>
      <c r="TBO103" s="204"/>
      <c r="TBP103" s="204"/>
      <c r="TBQ103" s="204"/>
      <c r="TBR103" s="204"/>
      <c r="TBS103" s="204"/>
      <c r="TBT103" s="204"/>
      <c r="TBU103" s="204"/>
      <c r="TBV103" s="204"/>
      <c r="TBW103" s="204"/>
      <c r="TBX103" s="204"/>
      <c r="TBY103" s="204"/>
      <c r="TBZ103" s="204"/>
      <c r="TCA103" s="204"/>
      <c r="TCB103" s="204"/>
      <c r="TCC103" s="204"/>
      <c r="TCD103" s="204"/>
      <c r="TCE103" s="204"/>
      <c r="TCF103" s="204"/>
      <c r="TCG103" s="204"/>
      <c r="TCH103" s="204"/>
      <c r="TCI103" s="204"/>
      <c r="TCJ103" s="204"/>
      <c r="TCK103" s="204"/>
      <c r="TCL103" s="204"/>
      <c r="TCM103" s="204"/>
      <c r="TCN103" s="204"/>
      <c r="TCO103" s="204"/>
      <c r="TCP103" s="204"/>
      <c r="TCQ103" s="204"/>
      <c r="TCR103" s="204"/>
      <c r="TCS103" s="204"/>
      <c r="TCT103" s="204"/>
      <c r="TCU103" s="204"/>
      <c r="TCV103" s="204"/>
      <c r="TCW103" s="204"/>
      <c r="TCX103" s="204"/>
      <c r="TCY103" s="204"/>
      <c r="TCZ103" s="204"/>
      <c r="TDA103" s="204"/>
      <c r="TDB103" s="204"/>
      <c r="TDC103" s="204"/>
      <c r="TDD103" s="204"/>
      <c r="TDE103" s="204"/>
      <c r="TDF103" s="204"/>
      <c r="TDG103" s="204"/>
      <c r="TDH103" s="204"/>
      <c r="TDI103" s="204"/>
      <c r="TDJ103" s="204"/>
      <c r="TDK103" s="204"/>
      <c r="TDL103" s="204"/>
      <c r="TDM103" s="204"/>
      <c r="TDN103" s="204"/>
      <c r="TDO103" s="204"/>
      <c r="TDP103" s="204"/>
      <c r="TDQ103" s="204"/>
      <c r="TDR103" s="204"/>
      <c r="TDS103" s="204"/>
      <c r="TDT103" s="204"/>
      <c r="TDU103" s="204"/>
      <c r="TDV103" s="204"/>
      <c r="TDW103" s="204"/>
      <c r="TDX103" s="204"/>
      <c r="TDY103" s="204"/>
      <c r="TDZ103" s="204"/>
      <c r="TEA103" s="204"/>
      <c r="TEB103" s="204"/>
      <c r="TEC103" s="204"/>
      <c r="TED103" s="204"/>
      <c r="TEE103" s="204"/>
      <c r="TEF103" s="204"/>
      <c r="TEG103" s="204"/>
      <c r="TEH103" s="204"/>
      <c r="TEI103" s="204"/>
      <c r="TEJ103" s="204"/>
      <c r="TEK103" s="204"/>
      <c r="TEL103" s="204"/>
      <c r="TEM103" s="204"/>
      <c r="TEN103" s="204"/>
      <c r="TEO103" s="204"/>
      <c r="TEP103" s="204"/>
      <c r="TEQ103" s="204"/>
      <c r="TER103" s="204"/>
      <c r="TES103" s="204"/>
      <c r="TET103" s="204"/>
      <c r="TEU103" s="204"/>
      <c r="TEV103" s="204"/>
      <c r="TEW103" s="204"/>
      <c r="TEX103" s="204"/>
      <c r="TEY103" s="204"/>
      <c r="TEZ103" s="204"/>
      <c r="TFA103" s="204"/>
      <c r="TFB103" s="204"/>
      <c r="TFC103" s="204"/>
      <c r="TFD103" s="204"/>
      <c r="TFE103" s="204"/>
      <c r="TFF103" s="204"/>
      <c r="TFG103" s="204"/>
      <c r="TFH103" s="204"/>
      <c r="TFI103" s="204"/>
      <c r="TFJ103" s="204"/>
      <c r="TFK103" s="204"/>
      <c r="TFL103" s="204"/>
      <c r="TFM103" s="204"/>
      <c r="TFN103" s="204"/>
      <c r="TFO103" s="204"/>
      <c r="TFP103" s="204"/>
      <c r="TFQ103" s="204"/>
      <c r="TFR103" s="204"/>
      <c r="TFS103" s="204"/>
      <c r="TFT103" s="204"/>
      <c r="TFU103" s="204"/>
      <c r="TFV103" s="204"/>
      <c r="TFW103" s="204"/>
      <c r="TFX103" s="204"/>
      <c r="TFY103" s="204"/>
      <c r="TFZ103" s="204"/>
      <c r="TGA103" s="204"/>
      <c r="TGB103" s="204"/>
      <c r="TGC103" s="204"/>
      <c r="TGD103" s="204"/>
      <c r="TGE103" s="204"/>
      <c r="TGF103" s="204"/>
      <c r="TGG103" s="204"/>
      <c r="TGH103" s="204"/>
      <c r="TGI103" s="204"/>
      <c r="TGJ103" s="204"/>
      <c r="TGK103" s="204"/>
      <c r="TGL103" s="204"/>
      <c r="TGM103" s="204"/>
      <c r="TGN103" s="204"/>
      <c r="TGO103" s="204"/>
      <c r="TGP103" s="204"/>
      <c r="TGQ103" s="204"/>
      <c r="TGR103" s="204"/>
      <c r="TGS103" s="204"/>
      <c r="TGT103" s="204"/>
      <c r="TGU103" s="204"/>
      <c r="TGV103" s="204"/>
      <c r="TGW103" s="204"/>
      <c r="TGX103" s="204"/>
      <c r="TGY103" s="204"/>
      <c r="TGZ103" s="204"/>
      <c r="THA103" s="204"/>
      <c r="THB103" s="204"/>
      <c r="THC103" s="204"/>
      <c r="THD103" s="204"/>
      <c r="THE103" s="204"/>
      <c r="THF103" s="204"/>
      <c r="THG103" s="204"/>
      <c r="THH103" s="204"/>
      <c r="THI103" s="204"/>
      <c r="THJ103" s="204"/>
      <c r="THK103" s="204"/>
      <c r="THL103" s="204"/>
      <c r="THM103" s="204"/>
      <c r="THN103" s="204"/>
      <c r="THO103" s="204"/>
      <c r="THP103" s="204"/>
      <c r="THQ103" s="204"/>
      <c r="THR103" s="204"/>
      <c r="THS103" s="204"/>
      <c r="THT103" s="204"/>
      <c r="THU103" s="204"/>
      <c r="THV103" s="204"/>
      <c r="THW103" s="204"/>
      <c r="THX103" s="204"/>
      <c r="THY103" s="204"/>
      <c r="THZ103" s="204"/>
      <c r="TIA103" s="204"/>
      <c r="TIB103" s="204"/>
      <c r="TIC103" s="204"/>
      <c r="TID103" s="204"/>
      <c r="TIE103" s="204"/>
      <c r="TIF103" s="204"/>
      <c r="TIG103" s="204"/>
      <c r="TIH103" s="204"/>
      <c r="TII103" s="204"/>
      <c r="TIJ103" s="204"/>
      <c r="TIK103" s="204"/>
      <c r="TIL103" s="204"/>
      <c r="TIM103" s="204"/>
      <c r="TIN103" s="204"/>
      <c r="TIO103" s="204"/>
      <c r="TIP103" s="204"/>
      <c r="TIQ103" s="204"/>
      <c r="TIR103" s="204"/>
      <c r="TIS103" s="204"/>
      <c r="TIT103" s="204"/>
      <c r="TIU103" s="204"/>
      <c r="TIV103" s="204"/>
      <c r="TIW103" s="204"/>
      <c r="TIX103" s="204"/>
      <c r="TIY103" s="204"/>
      <c r="TIZ103" s="204"/>
      <c r="TJA103" s="204"/>
      <c r="TJB103" s="204"/>
      <c r="TJC103" s="204"/>
      <c r="TJD103" s="204"/>
      <c r="TJE103" s="204"/>
      <c r="TJF103" s="204"/>
      <c r="TJG103" s="204"/>
      <c r="TJH103" s="204"/>
      <c r="TJI103" s="204"/>
      <c r="TJJ103" s="204"/>
      <c r="TJK103" s="204"/>
      <c r="TJL103" s="204"/>
      <c r="TJM103" s="204"/>
      <c r="TJN103" s="204"/>
      <c r="TJO103" s="204"/>
      <c r="TJP103" s="204"/>
      <c r="TJQ103" s="204"/>
      <c r="TJR103" s="204"/>
      <c r="TJS103" s="204"/>
      <c r="TJT103" s="204"/>
      <c r="TJU103" s="204"/>
      <c r="TJV103" s="204"/>
      <c r="TJW103" s="204"/>
      <c r="TJX103" s="204"/>
      <c r="TJY103" s="204"/>
      <c r="TJZ103" s="204"/>
      <c r="TKA103" s="204"/>
      <c r="TKB103" s="204"/>
      <c r="TKC103" s="204"/>
      <c r="TKD103" s="204"/>
      <c r="TKE103" s="204"/>
      <c r="TKF103" s="204"/>
      <c r="TKG103" s="204"/>
      <c r="TKH103" s="204"/>
      <c r="TKI103" s="204"/>
      <c r="TKJ103" s="204"/>
      <c r="TKK103" s="204"/>
      <c r="TKL103" s="204"/>
      <c r="TKM103" s="204"/>
      <c r="TKN103" s="204"/>
      <c r="TKO103" s="204"/>
      <c r="TKP103" s="204"/>
      <c r="TKQ103" s="204"/>
      <c r="TKR103" s="204"/>
      <c r="TKS103" s="204"/>
      <c r="TKT103" s="204"/>
      <c r="TKU103" s="204"/>
      <c r="TKV103" s="204"/>
      <c r="TKW103" s="204"/>
      <c r="TKX103" s="204"/>
      <c r="TKY103" s="204"/>
      <c r="TKZ103" s="204"/>
      <c r="TLA103" s="204"/>
      <c r="TLB103" s="204"/>
      <c r="TLC103" s="204"/>
      <c r="TLD103" s="204"/>
      <c r="TLE103" s="204"/>
      <c r="TLF103" s="204"/>
      <c r="TLG103" s="204"/>
      <c r="TLH103" s="204"/>
      <c r="TLI103" s="204"/>
      <c r="TLJ103" s="204"/>
      <c r="TLK103" s="204"/>
      <c r="TLL103" s="204"/>
      <c r="TLM103" s="204"/>
      <c r="TLN103" s="204"/>
      <c r="TLO103" s="204"/>
      <c r="TLP103" s="204"/>
      <c r="TLQ103" s="204"/>
      <c r="TLR103" s="204"/>
      <c r="TLS103" s="204"/>
      <c r="TLT103" s="204"/>
      <c r="TLU103" s="204"/>
      <c r="TLV103" s="204"/>
      <c r="TLW103" s="204"/>
      <c r="TLX103" s="204"/>
      <c r="TLY103" s="204"/>
      <c r="TLZ103" s="204"/>
      <c r="TMA103" s="204"/>
      <c r="TMB103" s="204"/>
      <c r="TMC103" s="204"/>
      <c r="TMD103" s="204"/>
      <c r="TME103" s="204"/>
      <c r="TMF103" s="204"/>
      <c r="TMG103" s="204"/>
      <c r="TMH103" s="204"/>
      <c r="TMI103" s="204"/>
      <c r="TMJ103" s="204"/>
      <c r="TMK103" s="204"/>
      <c r="TML103" s="204"/>
      <c r="TMM103" s="204"/>
      <c r="TMN103" s="204"/>
      <c r="TMO103" s="204"/>
      <c r="TMP103" s="204"/>
      <c r="TMQ103" s="204"/>
      <c r="TMR103" s="204"/>
      <c r="TMS103" s="204"/>
      <c r="TMT103" s="204"/>
      <c r="TMU103" s="204"/>
      <c r="TMV103" s="204"/>
      <c r="TMW103" s="204"/>
      <c r="TMX103" s="204"/>
      <c r="TMY103" s="204"/>
      <c r="TMZ103" s="204"/>
      <c r="TNA103" s="204"/>
      <c r="TNB103" s="204"/>
      <c r="TNC103" s="204"/>
      <c r="TND103" s="204"/>
      <c r="TNE103" s="204"/>
      <c r="TNF103" s="204"/>
      <c r="TNG103" s="204"/>
      <c r="TNH103" s="204"/>
      <c r="TNI103" s="204"/>
      <c r="TNJ103" s="204"/>
      <c r="TNK103" s="204"/>
      <c r="TNL103" s="204"/>
      <c r="TNM103" s="204"/>
      <c r="TNN103" s="204"/>
      <c r="TNO103" s="204"/>
      <c r="TNP103" s="204"/>
      <c r="TNQ103" s="204"/>
      <c r="TNR103" s="204"/>
      <c r="TNS103" s="204"/>
      <c r="TNT103" s="204"/>
      <c r="TNU103" s="204"/>
      <c r="TNV103" s="204"/>
      <c r="TNW103" s="204"/>
      <c r="TNX103" s="204"/>
      <c r="TNY103" s="204"/>
      <c r="TNZ103" s="204"/>
      <c r="TOA103" s="204"/>
      <c r="TOB103" s="204"/>
      <c r="TOC103" s="204"/>
      <c r="TOD103" s="204"/>
      <c r="TOE103" s="204"/>
      <c r="TOF103" s="204"/>
      <c r="TOG103" s="204"/>
      <c r="TOH103" s="204"/>
      <c r="TOI103" s="204"/>
      <c r="TOJ103" s="204"/>
      <c r="TOK103" s="204"/>
      <c r="TOL103" s="204"/>
      <c r="TOM103" s="204"/>
      <c r="TON103" s="204"/>
      <c r="TOO103" s="204"/>
      <c r="TOP103" s="204"/>
      <c r="TOQ103" s="204"/>
      <c r="TOR103" s="204"/>
      <c r="TOS103" s="204"/>
      <c r="TOT103" s="204"/>
      <c r="TOU103" s="204"/>
      <c r="TOV103" s="204"/>
      <c r="TOW103" s="204"/>
      <c r="TOX103" s="204"/>
      <c r="TOY103" s="204"/>
      <c r="TOZ103" s="204"/>
      <c r="TPA103" s="204"/>
      <c r="TPB103" s="204"/>
      <c r="TPC103" s="204"/>
      <c r="TPD103" s="204"/>
      <c r="TPE103" s="204"/>
      <c r="TPF103" s="204"/>
      <c r="TPG103" s="204"/>
      <c r="TPH103" s="204"/>
      <c r="TPI103" s="204"/>
      <c r="TPJ103" s="204"/>
      <c r="TPK103" s="204"/>
      <c r="TPL103" s="204"/>
      <c r="TPM103" s="204"/>
      <c r="TPN103" s="204"/>
      <c r="TPO103" s="204"/>
      <c r="TPP103" s="204"/>
      <c r="TPQ103" s="204"/>
      <c r="TPR103" s="204"/>
      <c r="TPS103" s="204"/>
      <c r="TPT103" s="204"/>
      <c r="TPU103" s="204"/>
      <c r="TPV103" s="204"/>
      <c r="TPW103" s="204"/>
      <c r="TPX103" s="204"/>
      <c r="TPY103" s="204"/>
      <c r="TPZ103" s="204"/>
      <c r="TQA103" s="204"/>
      <c r="TQB103" s="204"/>
      <c r="TQC103" s="204"/>
      <c r="TQD103" s="204"/>
      <c r="TQE103" s="204"/>
      <c r="TQF103" s="204"/>
      <c r="TQG103" s="204"/>
      <c r="TQH103" s="204"/>
      <c r="TQI103" s="204"/>
      <c r="TQJ103" s="204"/>
      <c r="TQK103" s="204"/>
      <c r="TQL103" s="204"/>
      <c r="TQM103" s="204"/>
      <c r="TQN103" s="204"/>
      <c r="TQO103" s="204"/>
      <c r="TQP103" s="204"/>
      <c r="TQQ103" s="204"/>
      <c r="TQR103" s="204"/>
      <c r="TQS103" s="204"/>
      <c r="TQT103" s="204"/>
      <c r="TQU103" s="204"/>
      <c r="TQV103" s="204"/>
      <c r="TQW103" s="204"/>
      <c r="TQX103" s="204"/>
      <c r="TQY103" s="204"/>
      <c r="TQZ103" s="204"/>
      <c r="TRA103" s="204"/>
      <c r="TRB103" s="204"/>
      <c r="TRC103" s="204"/>
      <c r="TRD103" s="204"/>
      <c r="TRE103" s="204"/>
      <c r="TRF103" s="204"/>
      <c r="TRG103" s="204"/>
      <c r="TRH103" s="204"/>
      <c r="TRI103" s="204"/>
      <c r="TRJ103" s="204"/>
      <c r="TRK103" s="204"/>
      <c r="TRL103" s="204"/>
      <c r="TRM103" s="204"/>
      <c r="TRN103" s="204"/>
      <c r="TRO103" s="204"/>
      <c r="TRP103" s="204"/>
      <c r="TRQ103" s="204"/>
      <c r="TRR103" s="204"/>
      <c r="TRS103" s="204"/>
      <c r="TRT103" s="204"/>
      <c r="TRU103" s="204"/>
      <c r="TRV103" s="204"/>
      <c r="TRW103" s="204"/>
      <c r="TRX103" s="204"/>
      <c r="TRY103" s="204"/>
      <c r="TRZ103" s="204"/>
      <c r="TSA103" s="204"/>
      <c r="TSB103" s="204"/>
      <c r="TSC103" s="204"/>
      <c r="TSD103" s="204"/>
      <c r="TSE103" s="204"/>
      <c r="TSF103" s="204"/>
      <c r="TSG103" s="204"/>
      <c r="TSH103" s="204"/>
      <c r="TSI103" s="204"/>
      <c r="TSJ103" s="204"/>
      <c r="TSK103" s="204"/>
      <c r="TSL103" s="204"/>
      <c r="TSM103" s="204"/>
      <c r="TSN103" s="204"/>
      <c r="TSO103" s="204"/>
      <c r="TSP103" s="204"/>
      <c r="TSQ103" s="204"/>
      <c r="TSR103" s="204"/>
      <c r="TSS103" s="204"/>
      <c r="TST103" s="204"/>
      <c r="TSU103" s="204"/>
      <c r="TSV103" s="204"/>
      <c r="TSW103" s="204"/>
      <c r="TSX103" s="204"/>
      <c r="TSY103" s="204"/>
      <c r="TSZ103" s="204"/>
      <c r="TTA103" s="204"/>
      <c r="TTB103" s="204"/>
      <c r="TTC103" s="204"/>
      <c r="TTD103" s="204"/>
      <c r="TTE103" s="204"/>
      <c r="TTF103" s="204"/>
      <c r="TTG103" s="204"/>
      <c r="TTH103" s="204"/>
      <c r="TTI103" s="204"/>
      <c r="TTJ103" s="204"/>
      <c r="TTK103" s="204"/>
      <c r="TTL103" s="204"/>
      <c r="TTM103" s="204"/>
      <c r="TTN103" s="204"/>
      <c r="TTO103" s="204"/>
      <c r="TTP103" s="204"/>
      <c r="TTQ103" s="204"/>
      <c r="TTR103" s="204"/>
      <c r="TTS103" s="204"/>
      <c r="TTT103" s="204"/>
      <c r="TTU103" s="204"/>
      <c r="TTV103" s="204"/>
      <c r="TTW103" s="204"/>
      <c r="TTX103" s="204"/>
      <c r="TTY103" s="204"/>
      <c r="TTZ103" s="204"/>
      <c r="TUA103" s="204"/>
      <c r="TUB103" s="204"/>
      <c r="TUC103" s="204"/>
      <c r="TUD103" s="204"/>
      <c r="TUE103" s="204"/>
      <c r="TUF103" s="204"/>
      <c r="TUG103" s="204"/>
      <c r="TUH103" s="204"/>
      <c r="TUI103" s="204"/>
      <c r="TUJ103" s="204"/>
      <c r="TUK103" s="204"/>
      <c r="TUL103" s="204"/>
      <c r="TUM103" s="204"/>
      <c r="TUN103" s="204"/>
      <c r="TUO103" s="204"/>
      <c r="TUP103" s="204"/>
      <c r="TUQ103" s="204"/>
      <c r="TUR103" s="204"/>
      <c r="TUS103" s="204"/>
      <c r="TUT103" s="204"/>
      <c r="TUU103" s="204"/>
      <c r="TUV103" s="204"/>
      <c r="TUW103" s="204"/>
      <c r="TUX103" s="204"/>
      <c r="TUY103" s="204"/>
      <c r="TUZ103" s="204"/>
      <c r="TVA103" s="204"/>
      <c r="TVB103" s="204"/>
      <c r="TVC103" s="204"/>
      <c r="TVD103" s="204"/>
      <c r="TVE103" s="204"/>
      <c r="TVF103" s="204"/>
      <c r="TVG103" s="204"/>
      <c r="TVH103" s="204"/>
      <c r="TVI103" s="204"/>
      <c r="TVJ103" s="204"/>
      <c r="TVK103" s="204"/>
      <c r="TVL103" s="204"/>
      <c r="TVM103" s="204"/>
      <c r="TVN103" s="204"/>
      <c r="TVO103" s="204"/>
      <c r="TVP103" s="204"/>
      <c r="TVQ103" s="204"/>
      <c r="TVR103" s="204"/>
      <c r="TVS103" s="204"/>
      <c r="TVT103" s="204"/>
      <c r="TVU103" s="204"/>
      <c r="TVV103" s="204"/>
      <c r="TVW103" s="204"/>
      <c r="TVX103" s="204"/>
      <c r="TVY103" s="204"/>
      <c r="TVZ103" s="204"/>
      <c r="TWA103" s="204"/>
      <c r="TWB103" s="204"/>
      <c r="TWC103" s="204"/>
      <c r="TWD103" s="204"/>
      <c r="TWE103" s="204"/>
      <c r="TWF103" s="204"/>
      <c r="TWG103" s="204"/>
      <c r="TWH103" s="204"/>
      <c r="TWI103" s="204"/>
      <c r="TWJ103" s="204"/>
      <c r="TWK103" s="204"/>
      <c r="TWL103" s="204"/>
      <c r="TWM103" s="204"/>
      <c r="TWN103" s="204"/>
      <c r="TWO103" s="204"/>
      <c r="TWP103" s="204"/>
      <c r="TWQ103" s="204"/>
      <c r="TWR103" s="204"/>
      <c r="TWS103" s="204"/>
      <c r="TWT103" s="204"/>
      <c r="TWU103" s="204"/>
      <c r="TWV103" s="204"/>
      <c r="TWW103" s="204"/>
      <c r="TWX103" s="204"/>
      <c r="TWY103" s="204"/>
      <c r="TWZ103" s="204"/>
      <c r="TXA103" s="204"/>
      <c r="TXB103" s="204"/>
      <c r="TXC103" s="204"/>
      <c r="TXD103" s="204"/>
      <c r="TXE103" s="204"/>
      <c r="TXF103" s="204"/>
      <c r="TXG103" s="204"/>
      <c r="TXH103" s="204"/>
      <c r="TXI103" s="204"/>
      <c r="TXJ103" s="204"/>
      <c r="TXK103" s="204"/>
      <c r="TXL103" s="204"/>
      <c r="TXM103" s="204"/>
      <c r="TXN103" s="204"/>
      <c r="TXO103" s="204"/>
      <c r="TXP103" s="204"/>
      <c r="TXQ103" s="204"/>
      <c r="TXR103" s="204"/>
      <c r="TXS103" s="204"/>
      <c r="TXT103" s="204"/>
      <c r="TXU103" s="204"/>
      <c r="TXV103" s="204"/>
      <c r="TXW103" s="204"/>
      <c r="TXX103" s="204"/>
      <c r="TXY103" s="204"/>
      <c r="TXZ103" s="204"/>
      <c r="TYA103" s="204"/>
      <c r="TYB103" s="204"/>
      <c r="TYC103" s="204"/>
      <c r="TYD103" s="204"/>
      <c r="TYE103" s="204"/>
      <c r="TYF103" s="204"/>
      <c r="TYG103" s="204"/>
      <c r="TYH103" s="204"/>
      <c r="TYI103" s="204"/>
      <c r="TYJ103" s="204"/>
      <c r="TYK103" s="204"/>
      <c r="TYL103" s="204"/>
      <c r="TYM103" s="204"/>
      <c r="TYN103" s="204"/>
      <c r="TYO103" s="204"/>
      <c r="TYP103" s="204"/>
      <c r="TYQ103" s="204"/>
      <c r="TYR103" s="204"/>
      <c r="TYS103" s="204"/>
      <c r="TYT103" s="204"/>
      <c r="TYU103" s="204"/>
      <c r="TYV103" s="204"/>
      <c r="TYW103" s="204"/>
      <c r="TYX103" s="204"/>
      <c r="TYY103" s="204"/>
      <c r="TYZ103" s="204"/>
      <c r="TZA103" s="204"/>
      <c r="TZB103" s="204"/>
      <c r="TZC103" s="204"/>
      <c r="TZD103" s="204"/>
      <c r="TZE103" s="204"/>
      <c r="TZF103" s="204"/>
      <c r="TZG103" s="204"/>
      <c r="TZH103" s="204"/>
      <c r="TZI103" s="204"/>
      <c r="TZJ103" s="204"/>
      <c r="TZK103" s="204"/>
      <c r="TZL103" s="204"/>
      <c r="TZM103" s="204"/>
      <c r="TZN103" s="204"/>
      <c r="TZO103" s="204"/>
      <c r="TZP103" s="204"/>
      <c r="TZQ103" s="204"/>
      <c r="TZR103" s="204"/>
      <c r="TZS103" s="204"/>
      <c r="TZT103" s="204"/>
      <c r="TZU103" s="204"/>
      <c r="TZV103" s="204"/>
      <c r="TZW103" s="204"/>
      <c r="TZX103" s="204"/>
      <c r="TZY103" s="204"/>
      <c r="TZZ103" s="204"/>
      <c r="UAA103" s="204"/>
      <c r="UAB103" s="204"/>
      <c r="UAC103" s="204"/>
      <c r="UAD103" s="204"/>
      <c r="UAE103" s="204"/>
      <c r="UAF103" s="204"/>
      <c r="UAG103" s="204"/>
      <c r="UAH103" s="204"/>
      <c r="UAI103" s="204"/>
      <c r="UAJ103" s="204"/>
      <c r="UAK103" s="204"/>
      <c r="UAL103" s="204"/>
      <c r="UAM103" s="204"/>
      <c r="UAN103" s="204"/>
      <c r="UAO103" s="204"/>
      <c r="UAP103" s="204"/>
      <c r="UAQ103" s="204"/>
      <c r="UAR103" s="204"/>
      <c r="UAS103" s="204"/>
      <c r="UAT103" s="204"/>
      <c r="UAU103" s="204"/>
      <c r="UAV103" s="204"/>
      <c r="UAW103" s="204"/>
      <c r="UAX103" s="204"/>
      <c r="UAY103" s="204"/>
      <c r="UAZ103" s="204"/>
      <c r="UBA103" s="204"/>
      <c r="UBB103" s="204"/>
      <c r="UBC103" s="204"/>
      <c r="UBD103" s="204"/>
      <c r="UBE103" s="204"/>
      <c r="UBF103" s="204"/>
      <c r="UBG103" s="204"/>
      <c r="UBH103" s="204"/>
      <c r="UBI103" s="204"/>
      <c r="UBJ103" s="204"/>
      <c r="UBK103" s="204"/>
      <c r="UBL103" s="204"/>
      <c r="UBM103" s="204"/>
      <c r="UBN103" s="204"/>
      <c r="UBO103" s="204"/>
      <c r="UBP103" s="204"/>
      <c r="UBQ103" s="204"/>
      <c r="UBR103" s="204"/>
      <c r="UBS103" s="204"/>
      <c r="UBT103" s="204"/>
      <c r="UBU103" s="204"/>
      <c r="UBV103" s="204"/>
      <c r="UBW103" s="204"/>
      <c r="UBX103" s="204"/>
      <c r="UBY103" s="204"/>
      <c r="UBZ103" s="204"/>
      <c r="UCA103" s="204"/>
      <c r="UCB103" s="204"/>
      <c r="UCC103" s="204"/>
      <c r="UCD103" s="204"/>
      <c r="UCE103" s="204"/>
      <c r="UCF103" s="204"/>
      <c r="UCG103" s="204"/>
      <c r="UCH103" s="204"/>
      <c r="UCI103" s="204"/>
      <c r="UCJ103" s="204"/>
      <c r="UCK103" s="204"/>
      <c r="UCL103" s="204"/>
      <c r="UCM103" s="204"/>
      <c r="UCN103" s="204"/>
      <c r="UCO103" s="204"/>
      <c r="UCP103" s="204"/>
      <c r="UCQ103" s="204"/>
      <c r="UCR103" s="204"/>
      <c r="UCS103" s="204"/>
      <c r="UCT103" s="204"/>
      <c r="UCU103" s="204"/>
      <c r="UCV103" s="204"/>
      <c r="UCW103" s="204"/>
      <c r="UCX103" s="204"/>
      <c r="UCY103" s="204"/>
      <c r="UCZ103" s="204"/>
      <c r="UDA103" s="204"/>
      <c r="UDB103" s="204"/>
      <c r="UDC103" s="204"/>
      <c r="UDD103" s="204"/>
      <c r="UDE103" s="204"/>
      <c r="UDF103" s="204"/>
      <c r="UDG103" s="204"/>
      <c r="UDH103" s="204"/>
      <c r="UDI103" s="204"/>
      <c r="UDJ103" s="204"/>
      <c r="UDK103" s="204"/>
      <c r="UDL103" s="204"/>
      <c r="UDM103" s="204"/>
      <c r="UDN103" s="204"/>
      <c r="UDO103" s="204"/>
      <c r="UDP103" s="204"/>
      <c r="UDQ103" s="204"/>
      <c r="UDR103" s="204"/>
      <c r="UDS103" s="204"/>
      <c r="UDT103" s="204"/>
      <c r="UDU103" s="204"/>
      <c r="UDV103" s="204"/>
      <c r="UDW103" s="204"/>
      <c r="UDX103" s="204"/>
      <c r="UDY103" s="204"/>
      <c r="UDZ103" s="204"/>
      <c r="UEA103" s="204"/>
      <c r="UEB103" s="204"/>
      <c r="UEC103" s="204"/>
      <c r="UED103" s="204"/>
      <c r="UEE103" s="204"/>
      <c r="UEF103" s="204"/>
      <c r="UEG103" s="204"/>
      <c r="UEH103" s="204"/>
      <c r="UEI103" s="204"/>
      <c r="UEJ103" s="204"/>
      <c r="UEK103" s="204"/>
      <c r="UEL103" s="204"/>
      <c r="UEM103" s="204"/>
      <c r="UEN103" s="204"/>
      <c r="UEO103" s="204"/>
      <c r="UEP103" s="204"/>
      <c r="UEQ103" s="204"/>
      <c r="UER103" s="204"/>
      <c r="UES103" s="204"/>
      <c r="UET103" s="204"/>
      <c r="UEU103" s="204"/>
      <c r="UEV103" s="204"/>
      <c r="UEW103" s="204"/>
      <c r="UEX103" s="204"/>
      <c r="UEY103" s="204"/>
      <c r="UEZ103" s="204"/>
      <c r="UFA103" s="204"/>
      <c r="UFB103" s="204"/>
      <c r="UFC103" s="204"/>
      <c r="UFD103" s="204"/>
      <c r="UFE103" s="204"/>
      <c r="UFF103" s="204"/>
      <c r="UFG103" s="204"/>
      <c r="UFH103" s="204"/>
      <c r="UFI103" s="204"/>
      <c r="UFJ103" s="204"/>
      <c r="UFK103" s="204"/>
      <c r="UFL103" s="204"/>
      <c r="UFM103" s="204"/>
      <c r="UFN103" s="204"/>
      <c r="UFO103" s="204"/>
      <c r="UFP103" s="204"/>
      <c r="UFQ103" s="204"/>
      <c r="UFR103" s="204"/>
      <c r="UFS103" s="204"/>
      <c r="UFT103" s="204"/>
      <c r="UFU103" s="204"/>
      <c r="UFV103" s="204"/>
      <c r="UFW103" s="204"/>
      <c r="UFX103" s="204"/>
      <c r="UFY103" s="204"/>
      <c r="UFZ103" s="204"/>
      <c r="UGA103" s="204"/>
      <c r="UGB103" s="204"/>
      <c r="UGC103" s="204"/>
      <c r="UGD103" s="204"/>
      <c r="UGE103" s="204"/>
      <c r="UGF103" s="204"/>
      <c r="UGG103" s="204"/>
      <c r="UGH103" s="204"/>
      <c r="UGI103" s="204"/>
      <c r="UGJ103" s="204"/>
      <c r="UGK103" s="204"/>
      <c r="UGL103" s="204"/>
      <c r="UGM103" s="204"/>
      <c r="UGN103" s="204"/>
      <c r="UGO103" s="204"/>
      <c r="UGP103" s="204"/>
      <c r="UGQ103" s="204"/>
      <c r="UGR103" s="204"/>
      <c r="UGS103" s="204"/>
      <c r="UGT103" s="204"/>
      <c r="UGU103" s="204"/>
      <c r="UGV103" s="204"/>
      <c r="UGW103" s="204"/>
      <c r="UGX103" s="204"/>
      <c r="UGY103" s="204"/>
      <c r="UGZ103" s="204"/>
      <c r="UHA103" s="204"/>
      <c r="UHB103" s="204"/>
      <c r="UHC103" s="204"/>
      <c r="UHD103" s="204"/>
      <c r="UHE103" s="204"/>
      <c r="UHF103" s="204"/>
      <c r="UHG103" s="204"/>
      <c r="UHH103" s="204"/>
      <c r="UHI103" s="204"/>
      <c r="UHJ103" s="204"/>
      <c r="UHK103" s="204"/>
      <c r="UHL103" s="204"/>
      <c r="UHM103" s="204"/>
      <c r="UHN103" s="204"/>
      <c r="UHO103" s="204"/>
      <c r="UHP103" s="204"/>
      <c r="UHQ103" s="204"/>
      <c r="UHR103" s="204"/>
      <c r="UHS103" s="204"/>
      <c r="UHT103" s="204"/>
      <c r="UHU103" s="204"/>
      <c r="UHV103" s="204"/>
      <c r="UHW103" s="204"/>
      <c r="UHX103" s="204"/>
      <c r="UHY103" s="204"/>
      <c r="UHZ103" s="204"/>
      <c r="UIA103" s="204"/>
      <c r="UIB103" s="204"/>
      <c r="UIC103" s="204"/>
      <c r="UID103" s="204"/>
      <c r="UIE103" s="204"/>
      <c r="UIF103" s="204"/>
      <c r="UIG103" s="204"/>
      <c r="UIH103" s="204"/>
      <c r="UII103" s="204"/>
      <c r="UIJ103" s="204"/>
      <c r="UIK103" s="204"/>
      <c r="UIL103" s="204"/>
      <c r="UIM103" s="204"/>
      <c r="UIN103" s="204"/>
      <c r="UIO103" s="204"/>
      <c r="UIP103" s="204"/>
      <c r="UIQ103" s="204"/>
      <c r="UIR103" s="204"/>
      <c r="UIS103" s="204"/>
      <c r="UIT103" s="204"/>
      <c r="UIU103" s="204"/>
      <c r="UIV103" s="204"/>
      <c r="UIW103" s="204"/>
      <c r="UIX103" s="204"/>
      <c r="UIY103" s="204"/>
      <c r="UIZ103" s="204"/>
      <c r="UJA103" s="204"/>
      <c r="UJB103" s="204"/>
      <c r="UJC103" s="204"/>
      <c r="UJD103" s="204"/>
      <c r="UJE103" s="204"/>
      <c r="UJF103" s="204"/>
      <c r="UJG103" s="204"/>
      <c r="UJH103" s="204"/>
      <c r="UJI103" s="204"/>
      <c r="UJJ103" s="204"/>
      <c r="UJK103" s="204"/>
      <c r="UJL103" s="204"/>
      <c r="UJM103" s="204"/>
      <c r="UJN103" s="204"/>
      <c r="UJO103" s="204"/>
      <c r="UJP103" s="204"/>
      <c r="UJQ103" s="204"/>
      <c r="UJR103" s="204"/>
      <c r="UJS103" s="204"/>
      <c r="UJT103" s="204"/>
      <c r="UJU103" s="204"/>
      <c r="UJV103" s="204"/>
      <c r="UJW103" s="204"/>
      <c r="UJX103" s="204"/>
      <c r="UJY103" s="204"/>
      <c r="UJZ103" s="204"/>
      <c r="UKA103" s="204"/>
      <c r="UKB103" s="204"/>
      <c r="UKC103" s="204"/>
      <c r="UKD103" s="204"/>
      <c r="UKE103" s="204"/>
      <c r="UKF103" s="204"/>
      <c r="UKG103" s="204"/>
      <c r="UKH103" s="204"/>
      <c r="UKI103" s="204"/>
      <c r="UKJ103" s="204"/>
      <c r="UKK103" s="204"/>
      <c r="UKL103" s="204"/>
      <c r="UKM103" s="204"/>
      <c r="UKN103" s="204"/>
      <c r="UKO103" s="204"/>
      <c r="UKP103" s="204"/>
      <c r="UKQ103" s="204"/>
      <c r="UKR103" s="204"/>
      <c r="UKS103" s="204"/>
      <c r="UKT103" s="204"/>
      <c r="UKU103" s="204"/>
      <c r="UKV103" s="204"/>
      <c r="UKW103" s="204"/>
      <c r="UKX103" s="204"/>
      <c r="UKY103" s="204"/>
      <c r="UKZ103" s="204"/>
      <c r="ULA103" s="204"/>
      <c r="ULB103" s="204"/>
      <c r="ULC103" s="204"/>
      <c r="ULD103" s="204"/>
      <c r="ULE103" s="204"/>
      <c r="ULF103" s="204"/>
      <c r="ULG103" s="204"/>
      <c r="ULH103" s="204"/>
      <c r="ULI103" s="204"/>
      <c r="ULJ103" s="204"/>
      <c r="ULK103" s="204"/>
      <c r="ULL103" s="204"/>
      <c r="ULM103" s="204"/>
      <c r="ULN103" s="204"/>
      <c r="ULO103" s="204"/>
      <c r="ULP103" s="204"/>
      <c r="ULQ103" s="204"/>
      <c r="ULR103" s="204"/>
      <c r="ULS103" s="204"/>
      <c r="ULT103" s="204"/>
      <c r="ULU103" s="204"/>
      <c r="ULV103" s="204"/>
      <c r="ULW103" s="204"/>
      <c r="ULX103" s="204"/>
      <c r="ULY103" s="204"/>
      <c r="ULZ103" s="204"/>
      <c r="UMA103" s="204"/>
      <c r="UMB103" s="204"/>
      <c r="UMC103" s="204"/>
      <c r="UMD103" s="204"/>
      <c r="UME103" s="204"/>
      <c r="UMF103" s="204"/>
      <c r="UMG103" s="204"/>
      <c r="UMH103" s="204"/>
      <c r="UMI103" s="204"/>
      <c r="UMJ103" s="204"/>
      <c r="UMK103" s="204"/>
      <c r="UML103" s="204"/>
      <c r="UMM103" s="204"/>
      <c r="UMN103" s="204"/>
      <c r="UMO103" s="204"/>
      <c r="UMP103" s="204"/>
      <c r="UMQ103" s="204"/>
      <c r="UMR103" s="204"/>
      <c r="UMS103" s="204"/>
      <c r="UMT103" s="204"/>
      <c r="UMU103" s="204"/>
      <c r="UMV103" s="204"/>
      <c r="UMW103" s="204"/>
      <c r="UMX103" s="204"/>
      <c r="UMY103" s="204"/>
      <c r="UMZ103" s="204"/>
      <c r="UNA103" s="204"/>
      <c r="UNB103" s="204"/>
      <c r="UNC103" s="204"/>
      <c r="UND103" s="204"/>
      <c r="UNE103" s="204"/>
      <c r="UNF103" s="204"/>
      <c r="UNG103" s="204"/>
      <c r="UNH103" s="204"/>
      <c r="UNI103" s="204"/>
      <c r="UNJ103" s="204"/>
      <c r="UNK103" s="204"/>
      <c r="UNL103" s="204"/>
      <c r="UNM103" s="204"/>
      <c r="UNN103" s="204"/>
      <c r="UNO103" s="204"/>
      <c r="UNP103" s="204"/>
      <c r="UNQ103" s="204"/>
      <c r="UNR103" s="204"/>
      <c r="UNS103" s="204"/>
      <c r="UNT103" s="204"/>
      <c r="UNU103" s="204"/>
      <c r="UNV103" s="204"/>
      <c r="UNW103" s="204"/>
      <c r="UNX103" s="204"/>
      <c r="UNY103" s="204"/>
      <c r="UNZ103" s="204"/>
      <c r="UOA103" s="204"/>
      <c r="UOB103" s="204"/>
      <c r="UOC103" s="204"/>
      <c r="UOD103" s="204"/>
      <c r="UOE103" s="204"/>
      <c r="UOF103" s="204"/>
      <c r="UOG103" s="204"/>
      <c r="UOH103" s="204"/>
      <c r="UOI103" s="204"/>
      <c r="UOJ103" s="204"/>
      <c r="UOK103" s="204"/>
      <c r="UOL103" s="204"/>
      <c r="UOM103" s="204"/>
      <c r="UON103" s="204"/>
      <c r="UOO103" s="204"/>
      <c r="UOP103" s="204"/>
      <c r="UOQ103" s="204"/>
      <c r="UOR103" s="204"/>
      <c r="UOS103" s="204"/>
      <c r="UOT103" s="204"/>
      <c r="UOU103" s="204"/>
      <c r="UOV103" s="204"/>
      <c r="UOW103" s="204"/>
      <c r="UOX103" s="204"/>
      <c r="UOY103" s="204"/>
      <c r="UOZ103" s="204"/>
      <c r="UPA103" s="204"/>
      <c r="UPB103" s="204"/>
      <c r="UPC103" s="204"/>
      <c r="UPD103" s="204"/>
      <c r="UPE103" s="204"/>
      <c r="UPF103" s="204"/>
      <c r="UPG103" s="204"/>
      <c r="UPH103" s="204"/>
      <c r="UPI103" s="204"/>
      <c r="UPJ103" s="204"/>
      <c r="UPK103" s="204"/>
      <c r="UPL103" s="204"/>
      <c r="UPM103" s="204"/>
      <c r="UPN103" s="204"/>
      <c r="UPO103" s="204"/>
      <c r="UPP103" s="204"/>
      <c r="UPQ103" s="204"/>
      <c r="UPR103" s="204"/>
      <c r="UPS103" s="204"/>
      <c r="UPT103" s="204"/>
      <c r="UPU103" s="204"/>
      <c r="UPV103" s="204"/>
      <c r="UPW103" s="204"/>
      <c r="UPX103" s="204"/>
      <c r="UPY103" s="204"/>
      <c r="UPZ103" s="204"/>
      <c r="UQA103" s="204"/>
      <c r="UQB103" s="204"/>
      <c r="UQC103" s="204"/>
      <c r="UQD103" s="204"/>
      <c r="UQE103" s="204"/>
      <c r="UQF103" s="204"/>
      <c r="UQG103" s="204"/>
      <c r="UQH103" s="204"/>
      <c r="UQI103" s="204"/>
      <c r="UQJ103" s="204"/>
      <c r="UQK103" s="204"/>
      <c r="UQL103" s="204"/>
      <c r="UQM103" s="204"/>
      <c r="UQN103" s="204"/>
      <c r="UQO103" s="204"/>
      <c r="UQP103" s="204"/>
      <c r="UQQ103" s="204"/>
      <c r="UQR103" s="204"/>
      <c r="UQS103" s="204"/>
      <c r="UQT103" s="204"/>
      <c r="UQU103" s="204"/>
      <c r="UQV103" s="204"/>
      <c r="UQW103" s="204"/>
      <c r="UQX103" s="204"/>
      <c r="UQY103" s="204"/>
      <c r="UQZ103" s="204"/>
      <c r="URA103" s="204"/>
      <c r="URB103" s="204"/>
      <c r="URC103" s="204"/>
      <c r="URD103" s="204"/>
      <c r="URE103" s="204"/>
      <c r="URF103" s="204"/>
      <c r="URG103" s="204"/>
      <c r="URH103" s="204"/>
      <c r="URI103" s="204"/>
      <c r="URJ103" s="204"/>
      <c r="URK103" s="204"/>
      <c r="URL103" s="204"/>
      <c r="URM103" s="204"/>
      <c r="URN103" s="204"/>
      <c r="URO103" s="204"/>
      <c r="URP103" s="204"/>
      <c r="URQ103" s="204"/>
      <c r="URR103" s="204"/>
      <c r="URS103" s="204"/>
      <c r="URT103" s="204"/>
      <c r="URU103" s="204"/>
      <c r="URV103" s="204"/>
      <c r="URW103" s="204"/>
      <c r="URX103" s="204"/>
      <c r="URY103" s="204"/>
      <c r="URZ103" s="204"/>
      <c r="USA103" s="204"/>
      <c r="USB103" s="204"/>
      <c r="USC103" s="204"/>
      <c r="USD103" s="204"/>
      <c r="USE103" s="204"/>
      <c r="USF103" s="204"/>
      <c r="USG103" s="204"/>
      <c r="USH103" s="204"/>
      <c r="USI103" s="204"/>
      <c r="USJ103" s="204"/>
      <c r="USK103" s="204"/>
      <c r="USL103" s="204"/>
      <c r="USM103" s="204"/>
      <c r="USN103" s="204"/>
      <c r="USO103" s="204"/>
      <c r="USP103" s="204"/>
      <c r="USQ103" s="204"/>
      <c r="USR103" s="204"/>
      <c r="USS103" s="204"/>
      <c r="UST103" s="204"/>
      <c r="USU103" s="204"/>
      <c r="USV103" s="204"/>
      <c r="USW103" s="204"/>
      <c r="USX103" s="204"/>
      <c r="USY103" s="204"/>
      <c r="USZ103" s="204"/>
      <c r="UTA103" s="204"/>
      <c r="UTB103" s="204"/>
      <c r="UTC103" s="204"/>
      <c r="UTD103" s="204"/>
      <c r="UTE103" s="204"/>
      <c r="UTF103" s="204"/>
      <c r="UTG103" s="204"/>
      <c r="UTH103" s="204"/>
      <c r="UTI103" s="204"/>
      <c r="UTJ103" s="204"/>
      <c r="UTK103" s="204"/>
      <c r="UTL103" s="204"/>
      <c r="UTM103" s="204"/>
      <c r="UTN103" s="204"/>
      <c r="UTO103" s="204"/>
      <c r="UTP103" s="204"/>
      <c r="UTQ103" s="204"/>
      <c r="UTR103" s="204"/>
      <c r="UTS103" s="204"/>
      <c r="UTT103" s="204"/>
      <c r="UTU103" s="204"/>
      <c r="UTV103" s="204"/>
      <c r="UTW103" s="204"/>
      <c r="UTX103" s="204"/>
      <c r="UTY103" s="204"/>
      <c r="UTZ103" s="204"/>
      <c r="UUA103" s="204"/>
      <c r="UUB103" s="204"/>
      <c r="UUC103" s="204"/>
      <c r="UUD103" s="204"/>
      <c r="UUE103" s="204"/>
      <c r="UUF103" s="204"/>
      <c r="UUG103" s="204"/>
      <c r="UUH103" s="204"/>
      <c r="UUI103" s="204"/>
      <c r="UUJ103" s="204"/>
      <c r="UUK103" s="204"/>
      <c r="UUL103" s="204"/>
      <c r="UUM103" s="204"/>
      <c r="UUN103" s="204"/>
      <c r="UUO103" s="204"/>
      <c r="UUP103" s="204"/>
      <c r="UUQ103" s="204"/>
      <c r="UUR103" s="204"/>
      <c r="UUS103" s="204"/>
      <c r="UUT103" s="204"/>
      <c r="UUU103" s="204"/>
      <c r="UUV103" s="204"/>
      <c r="UUW103" s="204"/>
      <c r="UUX103" s="204"/>
      <c r="UUY103" s="204"/>
      <c r="UUZ103" s="204"/>
      <c r="UVA103" s="204"/>
      <c r="UVB103" s="204"/>
      <c r="UVC103" s="204"/>
      <c r="UVD103" s="204"/>
      <c r="UVE103" s="204"/>
      <c r="UVF103" s="204"/>
      <c r="UVG103" s="204"/>
      <c r="UVH103" s="204"/>
      <c r="UVI103" s="204"/>
      <c r="UVJ103" s="204"/>
      <c r="UVK103" s="204"/>
      <c r="UVL103" s="204"/>
      <c r="UVM103" s="204"/>
      <c r="UVN103" s="204"/>
      <c r="UVO103" s="204"/>
      <c r="UVP103" s="204"/>
      <c r="UVQ103" s="204"/>
      <c r="UVR103" s="204"/>
      <c r="UVS103" s="204"/>
      <c r="UVT103" s="204"/>
      <c r="UVU103" s="204"/>
      <c r="UVV103" s="204"/>
      <c r="UVW103" s="204"/>
      <c r="UVX103" s="204"/>
      <c r="UVY103" s="204"/>
      <c r="UVZ103" s="204"/>
      <c r="UWA103" s="204"/>
      <c r="UWB103" s="204"/>
      <c r="UWC103" s="204"/>
      <c r="UWD103" s="204"/>
      <c r="UWE103" s="204"/>
      <c r="UWF103" s="204"/>
      <c r="UWG103" s="204"/>
      <c r="UWH103" s="204"/>
      <c r="UWI103" s="204"/>
      <c r="UWJ103" s="204"/>
      <c r="UWK103" s="204"/>
      <c r="UWL103" s="204"/>
      <c r="UWM103" s="204"/>
      <c r="UWN103" s="204"/>
      <c r="UWO103" s="204"/>
      <c r="UWP103" s="204"/>
      <c r="UWQ103" s="204"/>
      <c r="UWR103" s="204"/>
      <c r="UWS103" s="204"/>
      <c r="UWT103" s="204"/>
      <c r="UWU103" s="204"/>
      <c r="UWV103" s="204"/>
      <c r="UWW103" s="204"/>
      <c r="UWX103" s="204"/>
      <c r="UWY103" s="204"/>
      <c r="UWZ103" s="204"/>
      <c r="UXA103" s="204"/>
      <c r="UXB103" s="204"/>
      <c r="UXC103" s="204"/>
      <c r="UXD103" s="204"/>
      <c r="UXE103" s="204"/>
      <c r="UXF103" s="204"/>
      <c r="UXG103" s="204"/>
      <c r="UXH103" s="204"/>
      <c r="UXI103" s="204"/>
      <c r="UXJ103" s="204"/>
      <c r="UXK103" s="204"/>
      <c r="UXL103" s="204"/>
      <c r="UXM103" s="204"/>
      <c r="UXN103" s="204"/>
      <c r="UXO103" s="204"/>
      <c r="UXP103" s="204"/>
      <c r="UXQ103" s="204"/>
      <c r="UXR103" s="204"/>
      <c r="UXS103" s="204"/>
      <c r="UXT103" s="204"/>
      <c r="UXU103" s="204"/>
      <c r="UXV103" s="204"/>
      <c r="UXW103" s="204"/>
      <c r="UXX103" s="204"/>
      <c r="UXY103" s="204"/>
      <c r="UXZ103" s="204"/>
      <c r="UYA103" s="204"/>
      <c r="UYB103" s="204"/>
      <c r="UYC103" s="204"/>
      <c r="UYD103" s="204"/>
      <c r="UYE103" s="204"/>
      <c r="UYF103" s="204"/>
      <c r="UYG103" s="204"/>
      <c r="UYH103" s="204"/>
      <c r="UYI103" s="204"/>
      <c r="UYJ103" s="204"/>
      <c r="UYK103" s="204"/>
      <c r="UYL103" s="204"/>
      <c r="UYM103" s="204"/>
      <c r="UYN103" s="204"/>
      <c r="UYO103" s="204"/>
      <c r="UYP103" s="204"/>
      <c r="UYQ103" s="204"/>
      <c r="UYR103" s="204"/>
      <c r="UYS103" s="204"/>
      <c r="UYT103" s="204"/>
      <c r="UYU103" s="204"/>
      <c r="UYV103" s="204"/>
      <c r="UYW103" s="204"/>
      <c r="UYX103" s="204"/>
      <c r="UYY103" s="204"/>
      <c r="UYZ103" s="204"/>
      <c r="UZA103" s="204"/>
      <c r="UZB103" s="204"/>
      <c r="UZC103" s="204"/>
      <c r="UZD103" s="204"/>
      <c r="UZE103" s="204"/>
      <c r="UZF103" s="204"/>
      <c r="UZG103" s="204"/>
      <c r="UZH103" s="204"/>
      <c r="UZI103" s="204"/>
      <c r="UZJ103" s="204"/>
      <c r="UZK103" s="204"/>
      <c r="UZL103" s="204"/>
      <c r="UZM103" s="204"/>
      <c r="UZN103" s="204"/>
      <c r="UZO103" s="204"/>
      <c r="UZP103" s="204"/>
      <c r="UZQ103" s="204"/>
      <c r="UZR103" s="204"/>
      <c r="UZS103" s="204"/>
      <c r="UZT103" s="204"/>
      <c r="UZU103" s="204"/>
      <c r="UZV103" s="204"/>
      <c r="UZW103" s="204"/>
      <c r="UZX103" s="204"/>
      <c r="UZY103" s="204"/>
      <c r="UZZ103" s="204"/>
      <c r="VAA103" s="204"/>
      <c r="VAB103" s="204"/>
      <c r="VAC103" s="204"/>
      <c r="VAD103" s="204"/>
      <c r="VAE103" s="204"/>
      <c r="VAF103" s="204"/>
      <c r="VAG103" s="204"/>
      <c r="VAH103" s="204"/>
      <c r="VAI103" s="204"/>
      <c r="VAJ103" s="204"/>
      <c r="VAK103" s="204"/>
      <c r="VAL103" s="204"/>
      <c r="VAM103" s="204"/>
      <c r="VAN103" s="204"/>
      <c r="VAO103" s="204"/>
      <c r="VAP103" s="204"/>
      <c r="VAQ103" s="204"/>
      <c r="VAR103" s="204"/>
      <c r="VAS103" s="204"/>
      <c r="VAT103" s="204"/>
      <c r="VAU103" s="204"/>
      <c r="VAV103" s="204"/>
      <c r="VAW103" s="204"/>
      <c r="VAX103" s="204"/>
      <c r="VAY103" s="204"/>
      <c r="VAZ103" s="204"/>
      <c r="VBA103" s="204"/>
      <c r="VBB103" s="204"/>
      <c r="VBC103" s="204"/>
      <c r="VBD103" s="204"/>
      <c r="VBE103" s="204"/>
      <c r="VBF103" s="204"/>
      <c r="VBG103" s="204"/>
      <c r="VBH103" s="204"/>
      <c r="VBI103" s="204"/>
      <c r="VBJ103" s="204"/>
      <c r="VBK103" s="204"/>
      <c r="VBL103" s="204"/>
      <c r="VBM103" s="204"/>
      <c r="VBN103" s="204"/>
      <c r="VBO103" s="204"/>
      <c r="VBP103" s="204"/>
      <c r="VBQ103" s="204"/>
      <c r="VBR103" s="204"/>
      <c r="VBS103" s="204"/>
      <c r="VBT103" s="204"/>
      <c r="VBU103" s="204"/>
      <c r="VBV103" s="204"/>
      <c r="VBW103" s="204"/>
      <c r="VBX103" s="204"/>
      <c r="VBY103" s="204"/>
      <c r="VBZ103" s="204"/>
      <c r="VCA103" s="204"/>
      <c r="VCB103" s="204"/>
      <c r="VCC103" s="204"/>
      <c r="VCD103" s="204"/>
      <c r="VCE103" s="204"/>
      <c r="VCF103" s="204"/>
      <c r="VCG103" s="204"/>
      <c r="VCH103" s="204"/>
      <c r="VCI103" s="204"/>
      <c r="VCJ103" s="204"/>
      <c r="VCK103" s="204"/>
      <c r="VCL103" s="204"/>
      <c r="VCM103" s="204"/>
      <c r="VCN103" s="204"/>
      <c r="VCO103" s="204"/>
      <c r="VCP103" s="204"/>
      <c r="VCQ103" s="204"/>
      <c r="VCR103" s="204"/>
      <c r="VCS103" s="204"/>
      <c r="VCT103" s="204"/>
      <c r="VCU103" s="204"/>
      <c r="VCV103" s="204"/>
      <c r="VCW103" s="204"/>
      <c r="VCX103" s="204"/>
      <c r="VCY103" s="204"/>
      <c r="VCZ103" s="204"/>
      <c r="VDA103" s="204"/>
      <c r="VDB103" s="204"/>
      <c r="VDC103" s="204"/>
      <c r="VDD103" s="204"/>
      <c r="VDE103" s="204"/>
      <c r="VDF103" s="204"/>
      <c r="VDG103" s="204"/>
      <c r="VDH103" s="204"/>
      <c r="VDI103" s="204"/>
      <c r="VDJ103" s="204"/>
      <c r="VDK103" s="204"/>
      <c r="VDL103" s="204"/>
      <c r="VDM103" s="204"/>
      <c r="VDN103" s="204"/>
      <c r="VDO103" s="204"/>
      <c r="VDP103" s="204"/>
      <c r="VDQ103" s="204"/>
      <c r="VDR103" s="204"/>
      <c r="VDS103" s="204"/>
      <c r="VDT103" s="204"/>
      <c r="VDU103" s="204"/>
      <c r="VDV103" s="204"/>
      <c r="VDW103" s="204"/>
      <c r="VDX103" s="204"/>
      <c r="VDY103" s="204"/>
      <c r="VDZ103" s="204"/>
      <c r="VEA103" s="204"/>
      <c r="VEB103" s="204"/>
      <c r="VEC103" s="204"/>
      <c r="VED103" s="204"/>
      <c r="VEE103" s="204"/>
      <c r="VEF103" s="204"/>
      <c r="VEG103" s="204"/>
      <c r="VEH103" s="204"/>
      <c r="VEI103" s="204"/>
      <c r="VEJ103" s="204"/>
      <c r="VEK103" s="204"/>
      <c r="VEL103" s="204"/>
      <c r="VEM103" s="204"/>
      <c r="VEN103" s="204"/>
      <c r="VEO103" s="204"/>
      <c r="VEP103" s="204"/>
      <c r="VEQ103" s="204"/>
      <c r="VER103" s="204"/>
      <c r="VES103" s="204"/>
      <c r="VET103" s="204"/>
      <c r="VEU103" s="204"/>
      <c r="VEV103" s="204"/>
      <c r="VEW103" s="204"/>
      <c r="VEX103" s="204"/>
      <c r="VEY103" s="204"/>
      <c r="VEZ103" s="204"/>
      <c r="VFA103" s="204"/>
      <c r="VFB103" s="204"/>
      <c r="VFC103" s="204"/>
      <c r="VFD103" s="204"/>
      <c r="VFE103" s="204"/>
      <c r="VFF103" s="204"/>
      <c r="VFG103" s="204"/>
      <c r="VFH103" s="204"/>
      <c r="VFI103" s="204"/>
      <c r="VFJ103" s="204"/>
      <c r="VFK103" s="204"/>
      <c r="VFL103" s="204"/>
      <c r="VFM103" s="204"/>
      <c r="VFN103" s="204"/>
      <c r="VFO103" s="204"/>
      <c r="VFP103" s="204"/>
      <c r="VFQ103" s="204"/>
      <c r="VFR103" s="204"/>
      <c r="VFS103" s="204"/>
      <c r="VFT103" s="204"/>
      <c r="VFU103" s="204"/>
      <c r="VFV103" s="204"/>
      <c r="VFW103" s="204"/>
      <c r="VFX103" s="204"/>
      <c r="VFY103" s="204"/>
      <c r="VFZ103" s="204"/>
      <c r="VGA103" s="204"/>
      <c r="VGB103" s="204"/>
      <c r="VGC103" s="204"/>
      <c r="VGD103" s="204"/>
      <c r="VGE103" s="204"/>
      <c r="VGF103" s="204"/>
      <c r="VGG103" s="204"/>
      <c r="VGH103" s="204"/>
      <c r="VGI103" s="204"/>
      <c r="VGJ103" s="204"/>
      <c r="VGK103" s="204"/>
      <c r="VGL103" s="204"/>
      <c r="VGM103" s="204"/>
      <c r="VGN103" s="204"/>
      <c r="VGO103" s="204"/>
      <c r="VGP103" s="204"/>
      <c r="VGQ103" s="204"/>
      <c r="VGR103" s="204"/>
      <c r="VGS103" s="204"/>
      <c r="VGT103" s="204"/>
      <c r="VGU103" s="204"/>
      <c r="VGV103" s="204"/>
      <c r="VGW103" s="204"/>
      <c r="VGX103" s="204"/>
      <c r="VGY103" s="204"/>
      <c r="VGZ103" s="204"/>
      <c r="VHA103" s="204"/>
      <c r="VHB103" s="204"/>
      <c r="VHC103" s="204"/>
      <c r="VHD103" s="204"/>
      <c r="VHE103" s="204"/>
      <c r="VHF103" s="204"/>
      <c r="VHG103" s="204"/>
      <c r="VHH103" s="204"/>
      <c r="VHI103" s="204"/>
      <c r="VHJ103" s="204"/>
      <c r="VHK103" s="204"/>
      <c r="VHL103" s="204"/>
      <c r="VHM103" s="204"/>
      <c r="VHN103" s="204"/>
      <c r="VHO103" s="204"/>
      <c r="VHP103" s="204"/>
      <c r="VHQ103" s="204"/>
      <c r="VHR103" s="204"/>
      <c r="VHS103" s="204"/>
      <c r="VHT103" s="204"/>
      <c r="VHU103" s="204"/>
      <c r="VHV103" s="204"/>
      <c r="VHW103" s="204"/>
      <c r="VHX103" s="204"/>
      <c r="VHY103" s="204"/>
      <c r="VHZ103" s="204"/>
      <c r="VIA103" s="204"/>
      <c r="VIB103" s="204"/>
      <c r="VIC103" s="204"/>
      <c r="VID103" s="204"/>
      <c r="VIE103" s="204"/>
      <c r="VIF103" s="204"/>
      <c r="VIG103" s="204"/>
      <c r="VIH103" s="204"/>
      <c r="VII103" s="204"/>
      <c r="VIJ103" s="204"/>
      <c r="VIK103" s="204"/>
      <c r="VIL103" s="204"/>
      <c r="VIM103" s="204"/>
      <c r="VIN103" s="204"/>
      <c r="VIO103" s="204"/>
      <c r="VIP103" s="204"/>
      <c r="VIQ103" s="204"/>
      <c r="VIR103" s="204"/>
      <c r="VIS103" s="204"/>
      <c r="VIT103" s="204"/>
      <c r="VIU103" s="204"/>
      <c r="VIV103" s="204"/>
      <c r="VIW103" s="204"/>
      <c r="VIX103" s="204"/>
      <c r="VIY103" s="204"/>
      <c r="VIZ103" s="204"/>
      <c r="VJA103" s="204"/>
      <c r="VJB103" s="204"/>
      <c r="VJC103" s="204"/>
      <c r="VJD103" s="204"/>
      <c r="VJE103" s="204"/>
      <c r="VJF103" s="204"/>
      <c r="VJG103" s="204"/>
      <c r="VJH103" s="204"/>
      <c r="VJI103" s="204"/>
      <c r="VJJ103" s="204"/>
      <c r="VJK103" s="204"/>
      <c r="VJL103" s="204"/>
      <c r="VJM103" s="204"/>
      <c r="VJN103" s="204"/>
      <c r="VJO103" s="204"/>
      <c r="VJP103" s="204"/>
      <c r="VJQ103" s="204"/>
      <c r="VJR103" s="204"/>
      <c r="VJS103" s="204"/>
      <c r="VJT103" s="204"/>
      <c r="VJU103" s="204"/>
      <c r="VJV103" s="204"/>
      <c r="VJW103" s="204"/>
      <c r="VJX103" s="204"/>
      <c r="VJY103" s="204"/>
      <c r="VJZ103" s="204"/>
      <c r="VKA103" s="204"/>
      <c r="VKB103" s="204"/>
      <c r="VKC103" s="204"/>
      <c r="VKD103" s="204"/>
      <c r="VKE103" s="204"/>
      <c r="VKF103" s="204"/>
      <c r="VKG103" s="204"/>
      <c r="VKH103" s="204"/>
      <c r="VKI103" s="204"/>
      <c r="VKJ103" s="204"/>
      <c r="VKK103" s="204"/>
      <c r="VKL103" s="204"/>
      <c r="VKM103" s="204"/>
      <c r="VKN103" s="204"/>
      <c r="VKO103" s="204"/>
      <c r="VKP103" s="204"/>
      <c r="VKQ103" s="204"/>
      <c r="VKR103" s="204"/>
      <c r="VKS103" s="204"/>
      <c r="VKT103" s="204"/>
      <c r="VKU103" s="204"/>
      <c r="VKV103" s="204"/>
      <c r="VKW103" s="204"/>
      <c r="VKX103" s="204"/>
      <c r="VKY103" s="204"/>
      <c r="VKZ103" s="204"/>
      <c r="VLA103" s="204"/>
      <c r="VLB103" s="204"/>
      <c r="VLC103" s="204"/>
      <c r="VLD103" s="204"/>
      <c r="VLE103" s="204"/>
      <c r="VLF103" s="204"/>
      <c r="VLG103" s="204"/>
      <c r="VLH103" s="204"/>
      <c r="VLI103" s="204"/>
      <c r="VLJ103" s="204"/>
      <c r="VLK103" s="204"/>
      <c r="VLL103" s="204"/>
      <c r="VLM103" s="204"/>
      <c r="VLN103" s="204"/>
      <c r="VLO103" s="204"/>
      <c r="VLP103" s="204"/>
      <c r="VLQ103" s="204"/>
      <c r="VLR103" s="204"/>
      <c r="VLS103" s="204"/>
      <c r="VLT103" s="204"/>
      <c r="VLU103" s="204"/>
      <c r="VLV103" s="204"/>
      <c r="VLW103" s="204"/>
      <c r="VLX103" s="204"/>
      <c r="VLY103" s="204"/>
      <c r="VLZ103" s="204"/>
      <c r="VMA103" s="204"/>
      <c r="VMB103" s="204"/>
      <c r="VMC103" s="204"/>
      <c r="VMD103" s="204"/>
      <c r="VME103" s="204"/>
      <c r="VMF103" s="204"/>
      <c r="VMG103" s="204"/>
      <c r="VMH103" s="204"/>
      <c r="VMI103" s="204"/>
      <c r="VMJ103" s="204"/>
      <c r="VMK103" s="204"/>
      <c r="VML103" s="204"/>
      <c r="VMM103" s="204"/>
      <c r="VMN103" s="204"/>
      <c r="VMO103" s="204"/>
      <c r="VMP103" s="204"/>
      <c r="VMQ103" s="204"/>
      <c r="VMR103" s="204"/>
      <c r="VMS103" s="204"/>
      <c r="VMT103" s="204"/>
      <c r="VMU103" s="204"/>
      <c r="VMV103" s="204"/>
      <c r="VMW103" s="204"/>
      <c r="VMX103" s="204"/>
      <c r="VMY103" s="204"/>
      <c r="VMZ103" s="204"/>
      <c r="VNA103" s="204"/>
      <c r="VNB103" s="204"/>
      <c r="VNC103" s="204"/>
      <c r="VND103" s="204"/>
      <c r="VNE103" s="204"/>
      <c r="VNF103" s="204"/>
      <c r="VNG103" s="204"/>
      <c r="VNH103" s="204"/>
      <c r="VNI103" s="204"/>
      <c r="VNJ103" s="204"/>
      <c r="VNK103" s="204"/>
      <c r="VNL103" s="204"/>
      <c r="VNM103" s="204"/>
      <c r="VNN103" s="204"/>
      <c r="VNO103" s="204"/>
      <c r="VNP103" s="204"/>
      <c r="VNQ103" s="204"/>
      <c r="VNR103" s="204"/>
      <c r="VNS103" s="204"/>
      <c r="VNT103" s="204"/>
      <c r="VNU103" s="204"/>
      <c r="VNV103" s="204"/>
      <c r="VNW103" s="204"/>
      <c r="VNX103" s="204"/>
      <c r="VNY103" s="204"/>
      <c r="VNZ103" s="204"/>
      <c r="VOA103" s="204"/>
      <c r="VOB103" s="204"/>
      <c r="VOC103" s="204"/>
      <c r="VOD103" s="204"/>
      <c r="VOE103" s="204"/>
      <c r="VOF103" s="204"/>
      <c r="VOG103" s="204"/>
      <c r="VOH103" s="204"/>
      <c r="VOI103" s="204"/>
      <c r="VOJ103" s="204"/>
      <c r="VOK103" s="204"/>
      <c r="VOL103" s="204"/>
      <c r="VOM103" s="204"/>
      <c r="VON103" s="204"/>
      <c r="VOO103" s="204"/>
      <c r="VOP103" s="204"/>
      <c r="VOQ103" s="204"/>
      <c r="VOR103" s="204"/>
      <c r="VOS103" s="204"/>
      <c r="VOT103" s="204"/>
      <c r="VOU103" s="204"/>
      <c r="VOV103" s="204"/>
      <c r="VOW103" s="204"/>
      <c r="VOX103" s="204"/>
      <c r="VOY103" s="204"/>
      <c r="VOZ103" s="204"/>
      <c r="VPA103" s="204"/>
      <c r="VPB103" s="204"/>
      <c r="VPC103" s="204"/>
      <c r="VPD103" s="204"/>
      <c r="VPE103" s="204"/>
      <c r="VPF103" s="204"/>
      <c r="VPG103" s="204"/>
      <c r="VPH103" s="204"/>
      <c r="VPI103" s="204"/>
      <c r="VPJ103" s="204"/>
      <c r="VPK103" s="204"/>
      <c r="VPL103" s="204"/>
      <c r="VPM103" s="204"/>
      <c r="VPN103" s="204"/>
      <c r="VPO103" s="204"/>
      <c r="VPP103" s="204"/>
      <c r="VPQ103" s="204"/>
      <c r="VPR103" s="204"/>
      <c r="VPS103" s="204"/>
      <c r="VPT103" s="204"/>
      <c r="VPU103" s="204"/>
      <c r="VPV103" s="204"/>
      <c r="VPW103" s="204"/>
      <c r="VPX103" s="204"/>
      <c r="VPY103" s="204"/>
      <c r="VPZ103" s="204"/>
      <c r="VQA103" s="204"/>
      <c r="VQB103" s="204"/>
      <c r="VQC103" s="204"/>
      <c r="VQD103" s="204"/>
      <c r="VQE103" s="204"/>
      <c r="VQF103" s="204"/>
      <c r="VQG103" s="204"/>
      <c r="VQH103" s="204"/>
      <c r="VQI103" s="204"/>
      <c r="VQJ103" s="204"/>
      <c r="VQK103" s="204"/>
      <c r="VQL103" s="204"/>
      <c r="VQM103" s="204"/>
      <c r="VQN103" s="204"/>
      <c r="VQO103" s="204"/>
      <c r="VQP103" s="204"/>
      <c r="VQQ103" s="204"/>
      <c r="VQR103" s="204"/>
      <c r="VQS103" s="204"/>
      <c r="VQT103" s="204"/>
      <c r="VQU103" s="204"/>
      <c r="VQV103" s="204"/>
      <c r="VQW103" s="204"/>
      <c r="VQX103" s="204"/>
      <c r="VQY103" s="204"/>
      <c r="VQZ103" s="204"/>
      <c r="VRA103" s="204"/>
      <c r="VRB103" s="204"/>
      <c r="VRC103" s="204"/>
      <c r="VRD103" s="204"/>
      <c r="VRE103" s="204"/>
      <c r="VRF103" s="204"/>
      <c r="VRG103" s="204"/>
      <c r="VRH103" s="204"/>
      <c r="VRI103" s="204"/>
      <c r="VRJ103" s="204"/>
      <c r="VRK103" s="204"/>
      <c r="VRL103" s="204"/>
      <c r="VRM103" s="204"/>
      <c r="VRN103" s="204"/>
      <c r="VRO103" s="204"/>
      <c r="VRP103" s="204"/>
      <c r="VRQ103" s="204"/>
      <c r="VRR103" s="204"/>
      <c r="VRS103" s="204"/>
      <c r="VRT103" s="204"/>
      <c r="VRU103" s="204"/>
      <c r="VRV103" s="204"/>
      <c r="VRW103" s="204"/>
      <c r="VRX103" s="204"/>
      <c r="VRY103" s="204"/>
      <c r="VRZ103" s="204"/>
      <c r="VSA103" s="204"/>
      <c r="VSB103" s="204"/>
      <c r="VSC103" s="204"/>
      <c r="VSD103" s="204"/>
      <c r="VSE103" s="204"/>
      <c r="VSF103" s="204"/>
      <c r="VSG103" s="204"/>
      <c r="VSH103" s="204"/>
      <c r="VSI103" s="204"/>
      <c r="VSJ103" s="204"/>
      <c r="VSK103" s="204"/>
      <c r="VSL103" s="204"/>
      <c r="VSM103" s="204"/>
      <c r="VSN103" s="204"/>
      <c r="VSO103" s="204"/>
      <c r="VSP103" s="204"/>
      <c r="VSQ103" s="204"/>
      <c r="VSR103" s="204"/>
      <c r="VSS103" s="204"/>
      <c r="VST103" s="204"/>
      <c r="VSU103" s="204"/>
      <c r="VSV103" s="204"/>
      <c r="VSW103" s="204"/>
      <c r="VSX103" s="204"/>
      <c r="VSY103" s="204"/>
      <c r="VSZ103" s="204"/>
      <c r="VTA103" s="204"/>
      <c r="VTB103" s="204"/>
      <c r="VTC103" s="204"/>
      <c r="VTD103" s="204"/>
      <c r="VTE103" s="204"/>
      <c r="VTF103" s="204"/>
      <c r="VTG103" s="204"/>
      <c r="VTH103" s="204"/>
      <c r="VTI103" s="204"/>
      <c r="VTJ103" s="204"/>
      <c r="VTK103" s="204"/>
      <c r="VTL103" s="204"/>
      <c r="VTM103" s="204"/>
      <c r="VTN103" s="204"/>
      <c r="VTO103" s="204"/>
      <c r="VTP103" s="204"/>
      <c r="VTQ103" s="204"/>
      <c r="VTR103" s="204"/>
      <c r="VTS103" s="204"/>
      <c r="VTT103" s="204"/>
      <c r="VTU103" s="204"/>
      <c r="VTV103" s="204"/>
      <c r="VTW103" s="204"/>
      <c r="VTX103" s="204"/>
      <c r="VTY103" s="204"/>
      <c r="VTZ103" s="204"/>
      <c r="VUA103" s="204"/>
      <c r="VUB103" s="204"/>
      <c r="VUC103" s="204"/>
      <c r="VUD103" s="204"/>
      <c r="VUE103" s="204"/>
      <c r="VUF103" s="204"/>
      <c r="VUG103" s="204"/>
      <c r="VUH103" s="204"/>
      <c r="VUI103" s="204"/>
      <c r="VUJ103" s="204"/>
      <c r="VUK103" s="204"/>
      <c r="VUL103" s="204"/>
      <c r="VUM103" s="204"/>
      <c r="VUN103" s="204"/>
      <c r="VUO103" s="204"/>
      <c r="VUP103" s="204"/>
      <c r="VUQ103" s="204"/>
      <c r="VUR103" s="204"/>
      <c r="VUS103" s="204"/>
      <c r="VUT103" s="204"/>
      <c r="VUU103" s="204"/>
      <c r="VUV103" s="204"/>
      <c r="VUW103" s="204"/>
      <c r="VUX103" s="204"/>
      <c r="VUY103" s="204"/>
      <c r="VUZ103" s="204"/>
      <c r="VVA103" s="204"/>
      <c r="VVB103" s="204"/>
      <c r="VVC103" s="204"/>
      <c r="VVD103" s="204"/>
      <c r="VVE103" s="204"/>
      <c r="VVF103" s="204"/>
      <c r="VVG103" s="204"/>
      <c r="VVH103" s="204"/>
      <c r="VVI103" s="204"/>
      <c r="VVJ103" s="204"/>
      <c r="VVK103" s="204"/>
      <c r="VVL103" s="204"/>
      <c r="VVM103" s="204"/>
      <c r="VVN103" s="204"/>
      <c r="VVO103" s="204"/>
      <c r="VVP103" s="204"/>
      <c r="VVQ103" s="204"/>
      <c r="VVR103" s="204"/>
      <c r="VVS103" s="204"/>
      <c r="VVT103" s="204"/>
      <c r="VVU103" s="204"/>
      <c r="VVV103" s="204"/>
      <c r="VVW103" s="204"/>
      <c r="VVX103" s="204"/>
      <c r="VVY103" s="204"/>
      <c r="VVZ103" s="204"/>
      <c r="VWA103" s="204"/>
      <c r="VWB103" s="204"/>
      <c r="VWC103" s="204"/>
      <c r="VWD103" s="204"/>
      <c r="VWE103" s="204"/>
      <c r="VWF103" s="204"/>
      <c r="VWG103" s="204"/>
      <c r="VWH103" s="204"/>
      <c r="VWI103" s="204"/>
      <c r="VWJ103" s="204"/>
      <c r="VWK103" s="204"/>
      <c r="VWL103" s="204"/>
      <c r="VWM103" s="204"/>
      <c r="VWN103" s="204"/>
      <c r="VWO103" s="204"/>
      <c r="VWP103" s="204"/>
      <c r="VWQ103" s="204"/>
      <c r="VWR103" s="204"/>
      <c r="VWS103" s="204"/>
      <c r="VWT103" s="204"/>
      <c r="VWU103" s="204"/>
      <c r="VWV103" s="204"/>
      <c r="VWW103" s="204"/>
      <c r="VWX103" s="204"/>
      <c r="VWY103" s="204"/>
      <c r="VWZ103" s="204"/>
      <c r="VXA103" s="204"/>
      <c r="VXB103" s="204"/>
      <c r="VXC103" s="204"/>
      <c r="VXD103" s="204"/>
      <c r="VXE103" s="204"/>
      <c r="VXF103" s="204"/>
      <c r="VXG103" s="204"/>
      <c r="VXH103" s="204"/>
      <c r="VXI103" s="204"/>
      <c r="VXJ103" s="204"/>
      <c r="VXK103" s="204"/>
      <c r="VXL103" s="204"/>
      <c r="VXM103" s="204"/>
      <c r="VXN103" s="204"/>
      <c r="VXO103" s="204"/>
      <c r="VXP103" s="204"/>
      <c r="VXQ103" s="204"/>
      <c r="VXR103" s="204"/>
      <c r="VXS103" s="204"/>
      <c r="VXT103" s="204"/>
      <c r="VXU103" s="204"/>
      <c r="VXV103" s="204"/>
      <c r="VXW103" s="204"/>
      <c r="VXX103" s="204"/>
      <c r="VXY103" s="204"/>
      <c r="VXZ103" s="204"/>
      <c r="VYA103" s="204"/>
      <c r="VYB103" s="204"/>
      <c r="VYC103" s="204"/>
      <c r="VYD103" s="204"/>
      <c r="VYE103" s="204"/>
      <c r="VYF103" s="204"/>
      <c r="VYG103" s="204"/>
      <c r="VYH103" s="204"/>
      <c r="VYI103" s="204"/>
      <c r="VYJ103" s="204"/>
      <c r="VYK103" s="204"/>
      <c r="VYL103" s="204"/>
      <c r="VYM103" s="204"/>
      <c r="VYN103" s="204"/>
      <c r="VYO103" s="204"/>
      <c r="VYP103" s="204"/>
      <c r="VYQ103" s="204"/>
      <c r="VYR103" s="204"/>
      <c r="VYS103" s="204"/>
      <c r="VYT103" s="204"/>
      <c r="VYU103" s="204"/>
      <c r="VYV103" s="204"/>
      <c r="VYW103" s="204"/>
      <c r="VYX103" s="204"/>
      <c r="VYY103" s="204"/>
      <c r="VYZ103" s="204"/>
      <c r="VZA103" s="204"/>
      <c r="VZB103" s="204"/>
      <c r="VZC103" s="204"/>
      <c r="VZD103" s="204"/>
      <c r="VZE103" s="204"/>
      <c r="VZF103" s="204"/>
      <c r="VZG103" s="204"/>
      <c r="VZH103" s="204"/>
      <c r="VZI103" s="204"/>
      <c r="VZJ103" s="204"/>
      <c r="VZK103" s="204"/>
      <c r="VZL103" s="204"/>
      <c r="VZM103" s="204"/>
      <c r="VZN103" s="204"/>
      <c r="VZO103" s="204"/>
      <c r="VZP103" s="204"/>
      <c r="VZQ103" s="204"/>
      <c r="VZR103" s="204"/>
      <c r="VZS103" s="204"/>
      <c r="VZT103" s="204"/>
      <c r="VZU103" s="204"/>
      <c r="VZV103" s="204"/>
      <c r="VZW103" s="204"/>
      <c r="VZX103" s="204"/>
      <c r="VZY103" s="204"/>
      <c r="VZZ103" s="204"/>
      <c r="WAA103" s="204"/>
      <c r="WAB103" s="204"/>
      <c r="WAC103" s="204"/>
      <c r="WAD103" s="204"/>
      <c r="WAE103" s="204"/>
      <c r="WAF103" s="204"/>
      <c r="WAG103" s="204"/>
      <c r="WAH103" s="204"/>
      <c r="WAI103" s="204"/>
      <c r="WAJ103" s="204"/>
      <c r="WAK103" s="204"/>
      <c r="WAL103" s="204"/>
      <c r="WAM103" s="204"/>
      <c r="WAN103" s="204"/>
      <c r="WAO103" s="204"/>
      <c r="WAP103" s="204"/>
      <c r="WAQ103" s="204"/>
      <c r="WAR103" s="204"/>
      <c r="WAS103" s="204"/>
      <c r="WAT103" s="204"/>
      <c r="WAU103" s="204"/>
      <c r="WAV103" s="204"/>
      <c r="WAW103" s="204"/>
      <c r="WAX103" s="204"/>
      <c r="WAY103" s="204"/>
      <c r="WAZ103" s="204"/>
      <c r="WBA103" s="204"/>
      <c r="WBB103" s="204"/>
      <c r="WBC103" s="204"/>
      <c r="WBD103" s="204"/>
      <c r="WBE103" s="204"/>
      <c r="WBF103" s="204"/>
      <c r="WBG103" s="204"/>
      <c r="WBH103" s="204"/>
      <c r="WBI103" s="204"/>
      <c r="WBJ103" s="204"/>
      <c r="WBK103" s="204"/>
      <c r="WBL103" s="204"/>
      <c r="WBM103" s="204"/>
      <c r="WBN103" s="204"/>
      <c r="WBO103" s="204"/>
      <c r="WBP103" s="204"/>
      <c r="WBQ103" s="204"/>
      <c r="WBR103" s="204"/>
      <c r="WBS103" s="204"/>
      <c r="WBT103" s="204"/>
      <c r="WBU103" s="204"/>
      <c r="WBV103" s="204"/>
      <c r="WBW103" s="204"/>
      <c r="WBX103" s="204"/>
      <c r="WBY103" s="204"/>
      <c r="WBZ103" s="204"/>
      <c r="WCA103" s="204"/>
      <c r="WCB103" s="204"/>
      <c r="WCC103" s="204"/>
      <c r="WCD103" s="204"/>
      <c r="WCE103" s="204"/>
      <c r="WCF103" s="204"/>
      <c r="WCG103" s="204"/>
      <c r="WCH103" s="204"/>
      <c r="WCI103" s="204"/>
      <c r="WCJ103" s="204"/>
      <c r="WCK103" s="204"/>
      <c r="WCL103" s="204"/>
      <c r="WCM103" s="204"/>
      <c r="WCN103" s="204"/>
      <c r="WCO103" s="204"/>
      <c r="WCP103" s="204"/>
      <c r="WCQ103" s="204"/>
      <c r="WCR103" s="204"/>
      <c r="WCS103" s="204"/>
      <c r="WCT103" s="204"/>
      <c r="WCU103" s="204"/>
      <c r="WCV103" s="204"/>
      <c r="WCW103" s="204"/>
      <c r="WCX103" s="204"/>
      <c r="WCY103" s="204"/>
      <c r="WCZ103" s="204"/>
      <c r="WDA103" s="204"/>
      <c r="WDB103" s="204"/>
      <c r="WDC103" s="204"/>
      <c r="WDD103" s="204"/>
      <c r="WDE103" s="204"/>
      <c r="WDF103" s="204"/>
      <c r="WDG103" s="204"/>
      <c r="WDH103" s="204"/>
      <c r="WDI103" s="204"/>
      <c r="WDJ103" s="204"/>
      <c r="WDK103" s="204"/>
      <c r="WDL103" s="204"/>
      <c r="WDM103" s="204"/>
      <c r="WDN103" s="204"/>
      <c r="WDO103" s="204"/>
      <c r="WDP103" s="204"/>
      <c r="WDQ103" s="204"/>
      <c r="WDR103" s="204"/>
      <c r="WDS103" s="204"/>
      <c r="WDT103" s="204"/>
      <c r="WDU103" s="204"/>
      <c r="WDV103" s="204"/>
      <c r="WDW103" s="204"/>
      <c r="WDX103" s="204"/>
      <c r="WDY103" s="204"/>
      <c r="WDZ103" s="204"/>
      <c r="WEA103" s="204"/>
      <c r="WEB103" s="204"/>
      <c r="WEC103" s="204"/>
      <c r="WED103" s="204"/>
      <c r="WEE103" s="204"/>
      <c r="WEF103" s="204"/>
      <c r="WEG103" s="204"/>
      <c r="WEH103" s="204"/>
      <c r="WEI103" s="204"/>
      <c r="WEJ103" s="204"/>
      <c r="WEK103" s="204"/>
      <c r="WEL103" s="204"/>
      <c r="WEM103" s="204"/>
      <c r="WEN103" s="204"/>
      <c r="WEO103" s="204"/>
      <c r="WEP103" s="204"/>
      <c r="WEQ103" s="204"/>
      <c r="WER103" s="204"/>
      <c r="WES103" s="204"/>
      <c r="WET103" s="204"/>
      <c r="WEU103" s="204"/>
      <c r="WEV103" s="204"/>
      <c r="WEW103" s="204"/>
      <c r="WEX103" s="204"/>
      <c r="WEY103" s="204"/>
      <c r="WEZ103" s="204"/>
      <c r="WFA103" s="204"/>
      <c r="WFB103" s="204"/>
      <c r="WFC103" s="204"/>
      <c r="WFD103" s="204"/>
      <c r="WFE103" s="204"/>
      <c r="WFF103" s="204"/>
      <c r="WFG103" s="204"/>
      <c r="WFH103" s="204"/>
      <c r="WFI103" s="204"/>
      <c r="WFJ103" s="204"/>
      <c r="WFK103" s="204"/>
      <c r="WFL103" s="204"/>
      <c r="WFM103" s="204"/>
      <c r="WFN103" s="204"/>
      <c r="WFO103" s="204"/>
      <c r="WFP103" s="204"/>
      <c r="WFQ103" s="204"/>
      <c r="WFR103" s="204"/>
      <c r="WFS103" s="204"/>
      <c r="WFT103" s="204"/>
      <c r="WFU103" s="204"/>
      <c r="WFV103" s="204"/>
      <c r="WFW103" s="204"/>
      <c r="WFX103" s="204"/>
      <c r="WFY103" s="204"/>
      <c r="WFZ103" s="204"/>
      <c r="WGA103" s="204"/>
      <c r="WGB103" s="204"/>
      <c r="WGC103" s="204"/>
      <c r="WGD103" s="204"/>
      <c r="WGE103" s="204"/>
      <c r="WGF103" s="204"/>
      <c r="WGG103" s="204"/>
      <c r="WGH103" s="204"/>
      <c r="WGI103" s="204"/>
      <c r="WGJ103" s="204"/>
      <c r="WGK103" s="204"/>
      <c r="WGL103" s="204"/>
      <c r="WGM103" s="204"/>
      <c r="WGN103" s="204"/>
      <c r="WGO103" s="204"/>
      <c r="WGP103" s="204"/>
      <c r="WGQ103" s="204"/>
      <c r="WGR103" s="204"/>
      <c r="WGS103" s="204"/>
      <c r="WGT103" s="204"/>
      <c r="WGU103" s="204"/>
      <c r="WGV103" s="204"/>
      <c r="WGW103" s="204"/>
      <c r="WGX103" s="204"/>
      <c r="WGY103" s="204"/>
      <c r="WGZ103" s="204"/>
      <c r="WHA103" s="204"/>
      <c r="WHB103" s="204"/>
      <c r="WHC103" s="204"/>
      <c r="WHD103" s="204"/>
      <c r="WHE103" s="204"/>
      <c r="WHF103" s="204"/>
      <c r="WHG103" s="204"/>
      <c r="WHH103" s="204"/>
      <c r="WHI103" s="204"/>
      <c r="WHJ103" s="204"/>
      <c r="WHK103" s="204"/>
      <c r="WHL103" s="204"/>
      <c r="WHM103" s="204"/>
      <c r="WHN103" s="204"/>
      <c r="WHO103" s="204"/>
      <c r="WHP103" s="204"/>
      <c r="WHQ103" s="204"/>
      <c r="WHR103" s="204"/>
      <c r="WHS103" s="204"/>
      <c r="WHT103" s="204"/>
      <c r="WHU103" s="204"/>
      <c r="WHV103" s="204"/>
      <c r="WHW103" s="204"/>
      <c r="WHX103" s="204"/>
      <c r="WHY103" s="204"/>
      <c r="WHZ103" s="204"/>
      <c r="WIA103" s="204"/>
      <c r="WIB103" s="204"/>
      <c r="WIC103" s="204"/>
      <c r="WID103" s="204"/>
      <c r="WIE103" s="204"/>
      <c r="WIF103" s="204"/>
      <c r="WIG103" s="204"/>
      <c r="WIH103" s="204"/>
      <c r="WII103" s="204"/>
      <c r="WIJ103" s="204"/>
      <c r="WIK103" s="204"/>
      <c r="WIL103" s="204"/>
      <c r="WIM103" s="204"/>
      <c r="WIN103" s="204"/>
      <c r="WIO103" s="204"/>
      <c r="WIP103" s="204"/>
      <c r="WIQ103" s="204"/>
      <c r="WIR103" s="204"/>
      <c r="WIS103" s="204"/>
      <c r="WIT103" s="204"/>
      <c r="WIU103" s="204"/>
      <c r="WIV103" s="204"/>
      <c r="WIW103" s="204"/>
      <c r="WIX103" s="204"/>
      <c r="WIY103" s="204"/>
      <c r="WIZ103" s="204"/>
      <c r="WJA103" s="204"/>
      <c r="WJB103" s="204"/>
      <c r="WJC103" s="204"/>
      <c r="WJD103" s="204"/>
      <c r="WJE103" s="204"/>
      <c r="WJF103" s="204"/>
      <c r="WJG103" s="204"/>
      <c r="WJH103" s="204"/>
      <c r="WJI103" s="204"/>
      <c r="WJJ103" s="204"/>
      <c r="WJK103" s="204"/>
      <c r="WJL103" s="204"/>
      <c r="WJM103" s="204"/>
      <c r="WJN103" s="204"/>
      <c r="WJO103" s="204"/>
      <c r="WJP103" s="204"/>
      <c r="WJQ103" s="204"/>
      <c r="WJR103" s="204"/>
      <c r="WJS103" s="204"/>
      <c r="WJT103" s="204"/>
      <c r="WJU103" s="204"/>
      <c r="WJV103" s="204"/>
      <c r="WJW103" s="204"/>
      <c r="WJX103" s="204"/>
      <c r="WJY103" s="204"/>
      <c r="WJZ103" s="204"/>
      <c r="WKA103" s="204"/>
      <c r="WKB103" s="204"/>
      <c r="WKC103" s="204"/>
      <c r="WKD103" s="204"/>
      <c r="WKE103" s="204"/>
      <c r="WKF103" s="204"/>
      <c r="WKG103" s="204"/>
      <c r="WKH103" s="204"/>
      <c r="WKI103" s="204"/>
      <c r="WKJ103" s="204"/>
      <c r="WKK103" s="204"/>
      <c r="WKL103" s="204"/>
      <c r="WKM103" s="204"/>
      <c r="WKN103" s="204"/>
      <c r="WKO103" s="204"/>
      <c r="WKP103" s="204"/>
      <c r="WKQ103" s="204"/>
      <c r="WKR103" s="204"/>
      <c r="WKS103" s="204"/>
      <c r="WKT103" s="204"/>
      <c r="WKU103" s="204"/>
      <c r="WKV103" s="204"/>
      <c r="WKW103" s="204"/>
      <c r="WKX103" s="204"/>
      <c r="WKY103" s="204"/>
      <c r="WKZ103" s="204"/>
      <c r="WLA103" s="204"/>
      <c r="WLB103" s="204"/>
      <c r="WLC103" s="204"/>
      <c r="WLD103" s="204"/>
      <c r="WLE103" s="204"/>
      <c r="WLF103" s="204"/>
      <c r="WLG103" s="204"/>
      <c r="WLH103" s="204"/>
      <c r="WLI103" s="204"/>
      <c r="WLJ103" s="204"/>
      <c r="WLK103" s="204"/>
      <c r="WLL103" s="204"/>
      <c r="WLM103" s="204"/>
      <c r="WLN103" s="204"/>
      <c r="WLO103" s="204"/>
      <c r="WLP103" s="204"/>
      <c r="WLQ103" s="204"/>
      <c r="WLR103" s="204"/>
      <c r="WLS103" s="204"/>
      <c r="WLT103" s="204"/>
      <c r="WLU103" s="204"/>
      <c r="WLV103" s="204"/>
      <c r="WLW103" s="204"/>
      <c r="WLX103" s="204"/>
      <c r="WLY103" s="204"/>
      <c r="WLZ103" s="204"/>
      <c r="WMA103" s="204"/>
      <c r="WMB103" s="204"/>
      <c r="WMC103" s="204"/>
      <c r="WMD103" s="204"/>
      <c r="WME103" s="204"/>
      <c r="WMF103" s="204"/>
      <c r="WMG103" s="204"/>
      <c r="WMH103" s="204"/>
      <c r="WMI103" s="204"/>
      <c r="WMJ103" s="204"/>
      <c r="WMK103" s="204"/>
      <c r="WML103" s="204"/>
      <c r="WMM103" s="204"/>
      <c r="WMN103" s="204"/>
      <c r="WMO103" s="204"/>
      <c r="WMP103" s="204"/>
      <c r="WMQ103" s="204"/>
      <c r="WMR103" s="204"/>
      <c r="WMS103" s="204"/>
      <c r="WMT103" s="204"/>
      <c r="WMU103" s="204"/>
      <c r="WMV103" s="204"/>
      <c r="WMW103" s="204"/>
      <c r="WMX103" s="204"/>
      <c r="WMY103" s="204"/>
      <c r="WMZ103" s="204"/>
      <c r="WNA103" s="204"/>
      <c r="WNB103" s="204"/>
      <c r="WNC103" s="204"/>
      <c r="WND103" s="204"/>
      <c r="WNE103" s="204"/>
      <c r="WNF103" s="204"/>
      <c r="WNG103" s="204"/>
      <c r="WNH103" s="204"/>
      <c r="WNI103" s="204"/>
      <c r="WNJ103" s="204"/>
      <c r="WNK103" s="204"/>
      <c r="WNL103" s="204"/>
      <c r="WNM103" s="204"/>
      <c r="WNN103" s="204"/>
      <c r="WNO103" s="204"/>
      <c r="WNP103" s="204"/>
      <c r="WNQ103" s="204"/>
      <c r="WNR103" s="204"/>
      <c r="WNS103" s="204"/>
      <c r="WNT103" s="204"/>
      <c r="WNU103" s="204"/>
      <c r="WNV103" s="204"/>
      <c r="WNW103" s="204"/>
      <c r="WNX103" s="204"/>
      <c r="WNY103" s="204"/>
      <c r="WNZ103" s="204"/>
      <c r="WOA103" s="204"/>
      <c r="WOB103" s="204"/>
      <c r="WOC103" s="204"/>
      <c r="WOD103" s="204"/>
      <c r="WOE103" s="204"/>
      <c r="WOF103" s="204"/>
      <c r="WOG103" s="204"/>
      <c r="WOH103" s="204"/>
      <c r="WOI103" s="204"/>
      <c r="WOJ103" s="204"/>
      <c r="WOK103" s="204"/>
      <c r="WOL103" s="204"/>
      <c r="WOM103" s="204"/>
      <c r="WON103" s="204"/>
      <c r="WOO103" s="204"/>
      <c r="WOP103" s="204"/>
      <c r="WOQ103" s="204"/>
      <c r="WOR103" s="204"/>
      <c r="WOS103" s="204"/>
      <c r="WOT103" s="204"/>
      <c r="WOU103" s="204"/>
      <c r="WOV103" s="204"/>
      <c r="WOW103" s="204"/>
      <c r="WOX103" s="204"/>
      <c r="WOY103" s="204"/>
      <c r="WOZ103" s="204"/>
      <c r="WPA103" s="204"/>
      <c r="WPB103" s="204"/>
      <c r="WPC103" s="204"/>
      <c r="WPD103" s="204"/>
      <c r="WPE103" s="204"/>
      <c r="WPF103" s="204"/>
      <c r="WPG103" s="204"/>
      <c r="WPH103" s="204"/>
      <c r="WPI103" s="204"/>
      <c r="WPJ103" s="204"/>
      <c r="WPK103" s="204"/>
      <c r="WPL103" s="204"/>
      <c r="WPM103" s="204"/>
      <c r="WPN103" s="204"/>
      <c r="WPO103" s="204"/>
      <c r="WPP103" s="204"/>
      <c r="WPQ103" s="204"/>
      <c r="WPR103" s="204"/>
      <c r="WPS103" s="204"/>
      <c r="WPT103" s="204"/>
      <c r="WPU103" s="204"/>
      <c r="WPV103" s="204"/>
      <c r="WPW103" s="204"/>
      <c r="WPX103" s="204"/>
      <c r="WPY103" s="204"/>
      <c r="WPZ103" s="204"/>
      <c r="WQA103" s="204"/>
      <c r="WQB103" s="204"/>
      <c r="WQC103" s="204"/>
      <c r="WQD103" s="204"/>
      <c r="WQE103" s="204"/>
      <c r="WQF103" s="204"/>
      <c r="WQG103" s="204"/>
      <c r="WQH103" s="204"/>
      <c r="WQI103" s="204"/>
      <c r="WQJ103" s="204"/>
      <c r="WQK103" s="204"/>
      <c r="WQL103" s="204"/>
      <c r="WQM103" s="204"/>
      <c r="WQN103" s="204"/>
      <c r="WQO103" s="204"/>
      <c r="WQP103" s="204"/>
      <c r="WQQ103" s="204"/>
      <c r="WQR103" s="204"/>
      <c r="WQS103" s="204"/>
      <c r="WQT103" s="204"/>
      <c r="WQU103" s="204"/>
      <c r="WQV103" s="204"/>
      <c r="WQW103" s="204"/>
      <c r="WQX103" s="204"/>
      <c r="WQY103" s="204"/>
      <c r="WQZ103" s="204"/>
      <c r="WRA103" s="204"/>
      <c r="WRB103" s="204"/>
      <c r="WRC103" s="204"/>
      <c r="WRD103" s="204"/>
      <c r="WRE103" s="204"/>
      <c r="WRF103" s="204"/>
      <c r="WRG103" s="204"/>
      <c r="WRH103" s="204"/>
      <c r="WRI103" s="204"/>
      <c r="WRJ103" s="204"/>
      <c r="WRK103" s="204"/>
      <c r="WRL103" s="204"/>
      <c r="WRM103" s="204"/>
      <c r="WRN103" s="204"/>
      <c r="WRO103" s="204"/>
      <c r="WRP103" s="204"/>
      <c r="WRQ103" s="204"/>
      <c r="WRR103" s="204"/>
      <c r="WRS103" s="204"/>
      <c r="WRT103" s="204"/>
      <c r="WRU103" s="204"/>
      <c r="WRV103" s="204"/>
      <c r="WRW103" s="204"/>
      <c r="WRX103" s="204"/>
      <c r="WRY103" s="204"/>
      <c r="WRZ103" s="204"/>
      <c r="WSA103" s="204"/>
      <c r="WSB103" s="204"/>
      <c r="WSC103" s="204"/>
      <c r="WSD103" s="204"/>
      <c r="WSE103" s="204"/>
      <c r="WSF103" s="204"/>
      <c r="WSG103" s="204"/>
      <c r="WSH103" s="204"/>
      <c r="WSI103" s="204"/>
      <c r="WSJ103" s="204"/>
      <c r="WSK103" s="204"/>
      <c r="WSL103" s="204"/>
      <c r="WSM103" s="204"/>
      <c r="WSN103" s="204"/>
      <c r="WSO103" s="204"/>
      <c r="WSP103" s="204"/>
      <c r="WSQ103" s="204"/>
      <c r="WSR103" s="204"/>
      <c r="WSS103" s="204"/>
      <c r="WST103" s="204"/>
      <c r="WSU103" s="204"/>
      <c r="WSV103" s="204"/>
      <c r="WSW103" s="204"/>
      <c r="WSX103" s="204"/>
      <c r="WSY103" s="204"/>
      <c r="WSZ103" s="204"/>
      <c r="WTA103" s="204"/>
      <c r="WTB103" s="204"/>
      <c r="WTC103" s="204"/>
      <c r="WTD103" s="204"/>
      <c r="WTE103" s="204"/>
      <c r="WTF103" s="204"/>
      <c r="WTG103" s="204"/>
      <c r="WTH103" s="204"/>
      <c r="WTI103" s="204"/>
      <c r="WTJ103" s="204"/>
      <c r="WTK103" s="204"/>
      <c r="WTL103" s="204"/>
      <c r="WTM103" s="204"/>
      <c r="WTN103" s="204"/>
      <c r="WTO103" s="204"/>
      <c r="WTP103" s="204"/>
      <c r="WTQ103" s="204"/>
      <c r="WTR103" s="204"/>
      <c r="WTS103" s="204"/>
      <c r="WTT103" s="204"/>
      <c r="WTU103" s="204"/>
      <c r="WTV103" s="204"/>
      <c r="WTW103" s="204"/>
      <c r="WTX103" s="204"/>
      <c r="WTY103" s="204"/>
      <c r="WTZ103" s="204"/>
      <c r="WUA103" s="204"/>
      <c r="WUB103" s="204"/>
      <c r="WUC103" s="204"/>
      <c r="WUD103" s="204"/>
      <c r="WUE103" s="204"/>
      <c r="WUF103" s="204"/>
      <c r="WUG103" s="204"/>
      <c r="WUH103" s="204"/>
      <c r="WUI103" s="204"/>
      <c r="WUJ103" s="204"/>
      <c r="WUK103" s="204"/>
      <c r="WUL103" s="204"/>
      <c r="WUM103" s="204"/>
      <c r="WUN103" s="204"/>
      <c r="WUO103" s="204"/>
      <c r="WUP103" s="204"/>
      <c r="WUQ103" s="204"/>
      <c r="WUR103" s="204"/>
      <c r="WUS103" s="204"/>
      <c r="WUT103" s="204"/>
      <c r="WUU103" s="204"/>
      <c r="WUV103" s="204"/>
      <c r="WUW103" s="204"/>
      <c r="WUX103" s="204"/>
      <c r="WUY103" s="204"/>
      <c r="WUZ103" s="204"/>
      <c r="WVA103" s="204"/>
      <c r="WVB103" s="204"/>
      <c r="WVC103" s="204"/>
      <c r="WVD103" s="204"/>
      <c r="WVE103" s="204"/>
      <c r="WVF103" s="204"/>
      <c r="WVG103" s="204"/>
      <c r="WVH103" s="204"/>
      <c r="WVI103" s="204"/>
      <c r="WVJ103" s="204"/>
      <c r="WVK103" s="204"/>
      <c r="WVL103" s="204"/>
      <c r="WVM103" s="204"/>
      <c r="WVN103" s="204"/>
      <c r="WVO103" s="204"/>
      <c r="WVP103" s="204"/>
      <c r="WVQ103" s="204"/>
      <c r="WVR103" s="204"/>
      <c r="WVS103" s="204"/>
      <c r="WVT103" s="204"/>
      <c r="WVU103" s="204"/>
      <c r="WVV103" s="204"/>
      <c r="WVW103" s="204"/>
      <c r="WVX103" s="204"/>
      <c r="WVY103" s="204"/>
      <c r="WVZ103" s="204"/>
      <c r="WWA103" s="204"/>
      <c r="WWB103" s="204"/>
      <c r="WWC103" s="204"/>
      <c r="WWD103" s="204"/>
      <c r="WWE103" s="204"/>
      <c r="WWF103" s="204"/>
      <c r="WWG103" s="204"/>
      <c r="WWH103" s="204"/>
      <c r="WWI103" s="204"/>
      <c r="WWJ103" s="204"/>
      <c r="WWK103" s="204"/>
      <c r="WWL103" s="204"/>
      <c r="WWM103" s="204"/>
      <c r="WWN103" s="204"/>
      <c r="WWO103" s="204"/>
      <c r="WWP103" s="204"/>
      <c r="WWQ103" s="204"/>
      <c r="WWR103" s="204"/>
      <c r="WWS103" s="204"/>
      <c r="WWT103" s="204"/>
      <c r="WWU103" s="204"/>
      <c r="WWV103" s="204"/>
      <c r="WWW103" s="204"/>
      <c r="WWX103" s="204"/>
      <c r="WWY103" s="204"/>
      <c r="WWZ103" s="204"/>
      <c r="WXA103" s="204"/>
      <c r="WXB103" s="204"/>
      <c r="WXC103" s="204"/>
      <c r="WXD103" s="204"/>
      <c r="WXE103" s="204"/>
      <c r="WXF103" s="204"/>
      <c r="WXG103" s="204"/>
      <c r="WXH103" s="204"/>
      <c r="WXI103" s="204"/>
      <c r="WXJ103" s="204"/>
      <c r="WXK103" s="204"/>
      <c r="WXL103" s="204"/>
      <c r="WXM103" s="204"/>
      <c r="WXN103" s="204"/>
      <c r="WXO103" s="204"/>
      <c r="WXP103" s="204"/>
      <c r="WXQ103" s="204"/>
      <c r="WXR103" s="204"/>
      <c r="WXS103" s="204"/>
      <c r="WXT103" s="204"/>
      <c r="WXU103" s="204"/>
      <c r="WXV103" s="204"/>
      <c r="WXW103" s="204"/>
      <c r="WXX103" s="204"/>
      <c r="WXY103" s="204"/>
      <c r="WXZ103" s="204"/>
      <c r="WYA103" s="204"/>
      <c r="WYB103" s="204"/>
      <c r="WYC103" s="204"/>
      <c r="WYD103" s="204"/>
      <c r="WYE103" s="204"/>
      <c r="WYF103" s="204"/>
      <c r="WYG103" s="204"/>
      <c r="WYH103" s="204"/>
      <c r="WYI103" s="204"/>
      <c r="WYJ103" s="204"/>
      <c r="WYK103" s="204"/>
      <c r="WYL103" s="204"/>
      <c r="WYM103" s="204"/>
      <c r="WYN103" s="204"/>
      <c r="WYO103" s="204"/>
      <c r="WYP103" s="204"/>
      <c r="WYQ103" s="204"/>
      <c r="WYR103" s="204"/>
      <c r="WYS103" s="204"/>
      <c r="WYT103" s="204"/>
      <c r="WYU103" s="204"/>
      <c r="WYV103" s="204"/>
      <c r="WYW103" s="204"/>
      <c r="WYX103" s="204"/>
      <c r="WYY103" s="204"/>
      <c r="WYZ103" s="204"/>
      <c r="WZA103" s="204"/>
      <c r="WZB103" s="204"/>
      <c r="WZC103" s="204"/>
      <c r="WZD103" s="204"/>
      <c r="WZE103" s="204"/>
      <c r="WZF103" s="204"/>
      <c r="WZG103" s="204"/>
      <c r="WZH103" s="204"/>
      <c r="WZI103" s="204"/>
      <c r="WZJ103" s="204"/>
      <c r="WZK103" s="204"/>
      <c r="WZL103" s="204"/>
      <c r="WZM103" s="204"/>
      <c r="WZN103" s="204"/>
      <c r="WZO103" s="204"/>
      <c r="WZP103" s="204"/>
      <c r="WZQ103" s="204"/>
      <c r="WZR103" s="204"/>
      <c r="WZS103" s="204"/>
      <c r="WZT103" s="204"/>
      <c r="WZU103" s="204"/>
      <c r="WZV103" s="204"/>
      <c r="WZW103" s="204"/>
      <c r="WZX103" s="204"/>
      <c r="WZY103" s="204"/>
      <c r="WZZ103" s="204"/>
      <c r="XAA103" s="204"/>
      <c r="XAB103" s="204"/>
      <c r="XAC103" s="204"/>
      <c r="XAD103" s="204"/>
      <c r="XAE103" s="204"/>
      <c r="XAF103" s="204"/>
      <c r="XAG103" s="204"/>
      <c r="XAH103" s="204"/>
      <c r="XAI103" s="204"/>
      <c r="XAJ103" s="204"/>
      <c r="XAK103" s="204"/>
      <c r="XAL103" s="204"/>
      <c r="XAM103" s="204"/>
      <c r="XAN103" s="204"/>
      <c r="XAO103" s="204"/>
      <c r="XAP103" s="204"/>
      <c r="XAQ103" s="204"/>
      <c r="XAR103" s="204"/>
      <c r="XAS103" s="204"/>
      <c r="XAT103" s="204"/>
      <c r="XAU103" s="204"/>
      <c r="XAV103" s="204"/>
      <c r="XAW103" s="204"/>
      <c r="XAX103" s="204"/>
      <c r="XAY103" s="204"/>
      <c r="XAZ103" s="204"/>
      <c r="XBA103" s="204"/>
      <c r="XBB103" s="204"/>
      <c r="XBC103" s="204"/>
      <c r="XBD103" s="204"/>
      <c r="XBE103" s="204"/>
      <c r="XBF103" s="204"/>
      <c r="XBG103" s="204"/>
      <c r="XBH103" s="204"/>
      <c r="XBI103" s="204"/>
      <c r="XBJ103" s="204"/>
      <c r="XBK103" s="204"/>
      <c r="XBL103" s="204"/>
      <c r="XBM103" s="204"/>
      <c r="XBN103" s="204"/>
      <c r="XBO103" s="204"/>
      <c r="XBP103" s="204"/>
      <c r="XBQ103" s="204"/>
      <c r="XBR103" s="204"/>
      <c r="XBS103" s="204"/>
      <c r="XBT103" s="204"/>
      <c r="XBU103" s="204"/>
      <c r="XBV103" s="204"/>
      <c r="XBW103" s="204"/>
      <c r="XBX103" s="204"/>
      <c r="XBY103" s="204"/>
      <c r="XBZ103" s="204"/>
      <c r="XCA103" s="204"/>
      <c r="XCB103" s="204"/>
      <c r="XCC103" s="204"/>
      <c r="XCD103" s="204"/>
      <c r="XCE103" s="204"/>
      <c r="XCF103" s="204"/>
      <c r="XCG103" s="204"/>
      <c r="XCH103" s="204"/>
      <c r="XCI103" s="204"/>
      <c r="XCJ103" s="204"/>
      <c r="XCK103" s="204"/>
      <c r="XCL103" s="204"/>
      <c r="XCM103" s="204"/>
      <c r="XCN103" s="204"/>
      <c r="XCO103" s="204"/>
      <c r="XCP103" s="204"/>
      <c r="XCQ103" s="204"/>
      <c r="XCR103" s="204"/>
      <c r="XCS103" s="204"/>
      <c r="XCT103" s="204"/>
      <c r="XCU103" s="204"/>
      <c r="XCV103" s="204"/>
      <c r="XCW103" s="204"/>
      <c r="XCX103" s="204"/>
      <c r="XCY103" s="204"/>
      <c r="XCZ103" s="204"/>
      <c r="XDA103" s="204"/>
      <c r="XDB103" s="204"/>
      <c r="XDC103" s="204"/>
      <c r="XDD103" s="204"/>
      <c r="XDE103" s="204"/>
      <c r="XDF103" s="204"/>
      <c r="XDG103" s="204"/>
      <c r="XDH103" s="204"/>
      <c r="XDI103" s="204"/>
      <c r="XDJ103" s="204"/>
      <c r="XDK103" s="204"/>
      <c r="XDL103" s="204"/>
      <c r="XDM103" s="204"/>
      <c r="XDN103" s="204"/>
      <c r="XDO103" s="204"/>
      <c r="XDP103" s="204"/>
      <c r="XDQ103" s="204"/>
      <c r="XDR103" s="204"/>
      <c r="XDS103" s="204"/>
      <c r="XDT103" s="204"/>
      <c r="XDU103" s="204"/>
      <c r="XDV103" s="204"/>
      <c r="XDW103" s="204"/>
      <c r="XDX103" s="204"/>
      <c r="XDY103" s="204"/>
      <c r="XDZ103" s="204"/>
      <c r="XEA103" s="204"/>
      <c r="XEB103" s="204"/>
      <c r="XEC103" s="204"/>
      <c r="XED103" s="204"/>
      <c r="XEE103" s="204"/>
      <c r="XEF103" s="204"/>
      <c r="XEG103" s="204"/>
      <c r="XEH103" s="204"/>
      <c r="XEI103" s="204"/>
      <c r="XEJ103" s="204"/>
      <c r="XEK103" s="204"/>
      <c r="XEL103" s="204"/>
      <c r="XEM103" s="204"/>
      <c r="XEN103" s="204"/>
      <c r="XEO103" s="204"/>
      <c r="XEP103" s="204"/>
      <c r="XEQ103" s="204"/>
      <c r="XER103" s="204"/>
      <c r="XES103" s="204"/>
      <c r="XET103" s="204"/>
      <c r="XEU103" s="204"/>
      <c r="XEV103" s="204"/>
      <c r="XEW103" s="204"/>
    </row>
    <row r="104" s="127" customFormat="1" ht="27" hidden="1" customHeight="1" spans="1:1024 1025:16377">
      <c r="A104" s="152">
        <v>98</v>
      </c>
      <c r="B104" s="171" t="s">
        <v>1464</v>
      </c>
      <c r="C104" s="170" t="s">
        <v>2300</v>
      </c>
      <c r="D104" s="155" t="s">
        <v>1996</v>
      </c>
      <c r="E104" s="156" t="s">
        <v>2194</v>
      </c>
      <c r="F104" s="157" t="s">
        <v>2350</v>
      </c>
      <c r="G104" s="158" t="s">
        <v>2351</v>
      </c>
      <c r="H104" s="157" t="str">
        <f>IF(G104="","",VLOOKUP(G104,'附表8-合同明细采集底稿'!B:I,2,0))</f>
        <v>31#楼竣工测</v>
      </c>
      <c r="I104" s="121" t="str">
        <f>IF(G104="","",VLOOKUP(G104,'附表8-合同明细采集底稿'!B:I,3,0))</f>
        <v>建设工程合同</v>
      </c>
      <c r="J104" s="157" t="str">
        <f>IF(G104="","",VLOOKUP(G104,'附表8-合同明细采集底稿'!B:I,4,0))</f>
        <v>新疆天拓空间信息测绘院有限公司</v>
      </c>
      <c r="K104" s="157" t="s">
        <v>2007</v>
      </c>
      <c r="L104" s="158">
        <v>6500203130</v>
      </c>
      <c r="M104" s="158" t="s">
        <v>2352</v>
      </c>
      <c r="N104" s="187">
        <v>8172.89</v>
      </c>
      <c r="O104" s="160">
        <v>8663.26</v>
      </c>
      <c r="P104" s="160">
        <v>8172.89</v>
      </c>
      <c r="Q104" s="160"/>
      <c r="R104" s="160">
        <f t="shared" si="4"/>
        <v>8172.89</v>
      </c>
      <c r="S104" s="161">
        <f>IFERROR(VLOOKUP(G104,'附表8-合同明细采集底稿'!B:M,12,0),100%)</f>
        <v>0.331924265795271</v>
      </c>
      <c r="T104" s="160">
        <f t="shared" si="2"/>
        <v>2712.78</v>
      </c>
      <c r="U104" s="168" t="s">
        <v>2308</v>
      </c>
      <c r="V104" s="162" t="s">
        <v>309</v>
      </c>
      <c r="W104" s="163">
        <f>IF('附表1-面积统计表'!$D$29=0,"",IF(AND(V104="共同成本费用",Z104="总建筑面积法"),ROUND(T104/'附表1-面积统计表'!$D$29*'附表1-面积统计表'!$D$5,2),IF(AND(V104="共同成本费用",Z104="可售建筑面积法"),ROUND(T104/'附表1-面积统计表'!$F$29*'附表1-面积统计表'!$F$5,2),"请手工填写")))</f>
        <v>2554.06</v>
      </c>
      <c r="X104" s="163" t="str">
        <f>IF(SUM('附表1-面积统计表'!$D$6)=0,"",SUM(T104)-SUM(W104)-SUM(Y104))</f>
        <v/>
      </c>
      <c r="Y104" s="163">
        <f>IF(SUM('附表1-面积统计表'!$D$6)=0,SUM(T104)-SUM(W104),IF('附表1-面积统计表'!$D$29=0,"",IF(AND(V104="共同成本费用",Z104="总建筑面积法"),ROUND(T104/'附表1-面积统计表'!$D$29*'附表1-面积统计表'!$D$7,2),IF(AND(V104="共同成本费用",Z104="可售建筑面积法"),ROUND(T104/'附表1-面积统计表'!$F$29*'附表1-面积统计表'!$F$7,2),"请手工填写"))))</f>
        <v>158.72</v>
      </c>
      <c r="Z104" s="164" t="s">
        <v>282</v>
      </c>
      <c r="AA104" s="157"/>
      <c r="AB104" s="165" t="s">
        <v>1986</v>
      </c>
      <c r="AC104" s="165"/>
    </row>
    <row r="105" s="129" customFormat="1" ht="27" customHeight="1" spans="1:1024 1025:16377">
      <c r="A105" s="205">
        <v>99</v>
      </c>
      <c r="B105" s="206" t="s">
        <v>1439</v>
      </c>
      <c r="C105" s="207" t="s">
        <v>2353</v>
      </c>
      <c r="D105" s="208" t="s">
        <v>1996</v>
      </c>
      <c r="E105" s="209" t="s">
        <v>2120</v>
      </c>
      <c r="F105" s="210" t="s">
        <v>2354</v>
      </c>
      <c r="G105" s="211" t="s">
        <v>2355</v>
      </c>
      <c r="H105" s="210" t="str">
        <f>IF(G105="","",VLOOKUP(G105,'附表8-合同明细采集底稿'!B:I,2,0))</f>
        <v>沁春锦苑18#、21#、22#楼、37#社区、地下车库及人防部分建设工程（地下人防）</v>
      </c>
      <c r="I105" s="212" t="str">
        <f>IF(G105="","",VLOOKUP(G105,'附表8-合同明细采集底稿'!B:I,3,0))</f>
        <v>其他合同</v>
      </c>
      <c r="J105" s="210" t="str">
        <f>IF(G105="","",VLOOKUP(G105,'附表8-合同明细采集底稿'!B:I,4,0))</f>
        <v>新疆通力建设集团股份有限公司（高）</v>
      </c>
      <c r="K105" s="210" t="s">
        <v>2007</v>
      </c>
      <c r="L105" s="211">
        <v>6500203130</v>
      </c>
      <c r="M105" s="211" t="s">
        <v>2356</v>
      </c>
      <c r="N105" s="213">
        <v>7853211.01</v>
      </c>
      <c r="O105" s="214">
        <v>8560000</v>
      </c>
      <c r="P105" s="214">
        <v>7853211.01</v>
      </c>
      <c r="Q105" s="214"/>
      <c r="R105" s="214">
        <f t="shared" si="4"/>
        <v>7853211.01</v>
      </c>
      <c r="S105" s="215">
        <f>IFERROR(VLOOKUP(G105,'附表8-合同明细采集底稿'!B:M,12,0),100%)</f>
        <v>0.571474059785587</v>
      </c>
      <c r="T105" s="214">
        <f t="shared" si="2"/>
        <v>4487906.38</v>
      </c>
      <c r="U105" s="210"/>
      <c r="V105" s="216" t="s">
        <v>309</v>
      </c>
      <c r="W105" s="217">
        <f>IF('附表1-面积统计表'!$D$29=0,"",IF(AND(V105="共同成本费用",Z105="总建筑面积法"),ROUND(T105/'附表1-面积统计表'!$D$29*'附表1-面积统计表'!$D$5,2),IF(AND(V105="共同成本费用",Z105="可售建筑面积法"),ROUND(T105/'附表1-面积统计表'!$F$29*'附表1-面积统计表'!$F$5,2),"请手工填写")))</f>
        <v>4225324.58</v>
      </c>
      <c r="X105" s="217" t="str">
        <f>IF(SUM('附表1-面积统计表'!$D$6)=0,"",SUM(T105)-SUM(W105)-SUM(Y105))</f>
        <v/>
      </c>
      <c r="Y105" s="217">
        <f>IF(SUM('附表1-面积统计表'!$D$6)=0,SUM(T105)-SUM(W105),IF('附表1-面积统计表'!$D$29=0,"",IF(AND(V105="共同成本费用",Z105="总建筑面积法"),ROUND(T105/'附表1-面积统计表'!$D$29*'附表1-面积统计表'!$D$7,2),IF(AND(V105="共同成本费用",Z105="可售建筑面积法"),ROUND(T105/'附表1-面积统计表'!$F$29*'附表1-面积统计表'!$F$7,2),"请手工填写"))))</f>
        <v>262581.8</v>
      </c>
      <c r="Z105" s="218" t="s">
        <v>282</v>
      </c>
      <c r="AA105" s="210"/>
      <c r="AB105" s="219" t="s">
        <v>1986</v>
      </c>
      <c r="AC105" s="219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0"/>
      <c r="AN105" s="220"/>
      <c r="AO105" s="220"/>
      <c r="AP105" s="220"/>
      <c r="AQ105" s="220"/>
      <c r="AR105" s="220"/>
      <c r="AS105" s="220"/>
      <c r="AT105" s="220"/>
      <c r="AU105" s="220"/>
      <c r="AV105" s="220"/>
      <c r="AW105" s="220"/>
      <c r="AX105" s="220"/>
      <c r="AY105" s="220"/>
      <c r="AZ105" s="220"/>
      <c r="BA105" s="220"/>
      <c r="BB105" s="220"/>
      <c r="BC105" s="220"/>
      <c r="BD105" s="220"/>
      <c r="BE105" s="220"/>
      <c r="BF105" s="220"/>
      <c r="BG105" s="220"/>
      <c r="BH105" s="220"/>
      <c r="BI105" s="220"/>
      <c r="BJ105" s="220"/>
      <c r="BK105" s="220"/>
      <c r="BL105" s="220"/>
      <c r="BM105" s="220"/>
      <c r="BN105" s="220"/>
      <c r="BO105" s="220"/>
      <c r="BP105" s="220"/>
      <c r="BQ105" s="220"/>
      <c r="BR105" s="220"/>
      <c r="BS105" s="220"/>
      <c r="BT105" s="220"/>
      <c r="BU105" s="220"/>
      <c r="BV105" s="220"/>
      <c r="BW105" s="220"/>
      <c r="BX105" s="220"/>
      <c r="BY105" s="220"/>
      <c r="BZ105" s="220"/>
      <c r="CA105" s="220"/>
      <c r="CB105" s="220"/>
      <c r="CC105" s="220"/>
      <c r="CD105" s="220"/>
      <c r="CE105" s="220"/>
      <c r="CF105" s="220"/>
      <c r="CG105" s="220"/>
      <c r="CH105" s="220"/>
      <c r="CI105" s="220"/>
      <c r="CJ105" s="220"/>
      <c r="CK105" s="220"/>
      <c r="CL105" s="220"/>
      <c r="CM105" s="220"/>
      <c r="CN105" s="220"/>
      <c r="CO105" s="220"/>
      <c r="CP105" s="220"/>
      <c r="CQ105" s="220"/>
      <c r="CR105" s="220"/>
      <c r="CS105" s="220"/>
      <c r="CT105" s="220"/>
      <c r="CU105" s="220"/>
      <c r="CV105" s="220"/>
      <c r="CW105" s="220"/>
      <c r="CX105" s="220"/>
      <c r="CY105" s="220"/>
      <c r="CZ105" s="220"/>
      <c r="DA105" s="220"/>
      <c r="DB105" s="220"/>
      <c r="DC105" s="220"/>
      <c r="DD105" s="220"/>
      <c r="DE105" s="220"/>
      <c r="DF105" s="220"/>
      <c r="DG105" s="220"/>
      <c r="DH105" s="220"/>
      <c r="DI105" s="220"/>
      <c r="DJ105" s="220"/>
      <c r="DK105" s="220"/>
      <c r="DL105" s="220"/>
      <c r="DM105" s="220"/>
      <c r="DN105" s="220"/>
      <c r="DO105" s="220"/>
      <c r="DP105" s="220"/>
      <c r="DQ105" s="220"/>
      <c r="DR105" s="220"/>
      <c r="DS105" s="220"/>
      <c r="DT105" s="220"/>
      <c r="DU105" s="220"/>
      <c r="DV105" s="220"/>
      <c r="DW105" s="220"/>
      <c r="DX105" s="220"/>
      <c r="DY105" s="220"/>
      <c r="DZ105" s="220"/>
      <c r="EA105" s="220"/>
      <c r="EB105" s="220"/>
      <c r="EC105" s="220"/>
      <c r="ED105" s="220"/>
      <c r="EE105" s="220"/>
      <c r="EF105" s="220"/>
      <c r="EG105" s="220"/>
      <c r="EH105" s="220"/>
      <c r="EI105" s="220"/>
      <c r="EJ105" s="220"/>
      <c r="EK105" s="220"/>
      <c r="EL105" s="220"/>
      <c r="EM105" s="220"/>
      <c r="EN105" s="220"/>
      <c r="EO105" s="220"/>
      <c r="EP105" s="220"/>
      <c r="EQ105" s="220"/>
      <c r="ER105" s="220"/>
      <c r="ES105" s="220"/>
      <c r="ET105" s="220"/>
      <c r="EU105" s="220"/>
      <c r="EV105" s="220"/>
      <c r="EW105" s="220"/>
      <c r="EX105" s="220"/>
      <c r="EY105" s="220"/>
      <c r="EZ105" s="220"/>
      <c r="FA105" s="220"/>
      <c r="FB105" s="220"/>
      <c r="FC105" s="220"/>
      <c r="FD105" s="220"/>
      <c r="FE105" s="220"/>
      <c r="FF105" s="220"/>
      <c r="FG105" s="220"/>
      <c r="FH105" s="220"/>
      <c r="FI105" s="220"/>
      <c r="FJ105" s="220"/>
      <c r="FK105" s="220"/>
      <c r="FL105" s="220"/>
      <c r="FM105" s="220"/>
      <c r="FN105" s="220"/>
      <c r="FO105" s="220"/>
      <c r="FP105" s="220"/>
      <c r="FQ105" s="220"/>
      <c r="FR105" s="220"/>
      <c r="FS105" s="220"/>
      <c r="FT105" s="220"/>
      <c r="FU105" s="220"/>
      <c r="FV105" s="220"/>
      <c r="FW105" s="220"/>
      <c r="FX105" s="220"/>
      <c r="FY105" s="220"/>
      <c r="FZ105" s="220"/>
      <c r="GA105" s="220"/>
      <c r="GB105" s="220"/>
      <c r="GC105" s="220"/>
      <c r="GD105" s="220"/>
      <c r="GE105" s="220"/>
      <c r="GF105" s="220"/>
      <c r="GG105" s="220"/>
      <c r="GH105" s="220"/>
      <c r="GI105" s="220"/>
      <c r="GJ105" s="220"/>
      <c r="GK105" s="220"/>
      <c r="GL105" s="220"/>
      <c r="GM105" s="220"/>
      <c r="GN105" s="220"/>
      <c r="GO105" s="220"/>
      <c r="GP105" s="220"/>
      <c r="GQ105" s="220"/>
      <c r="GR105" s="220"/>
      <c r="GS105" s="220"/>
      <c r="GT105" s="220"/>
      <c r="GU105" s="220"/>
      <c r="GV105" s="220"/>
      <c r="GW105" s="220"/>
      <c r="GX105" s="220"/>
      <c r="GY105" s="220"/>
      <c r="GZ105" s="220"/>
      <c r="HA105" s="220"/>
      <c r="HB105" s="220"/>
      <c r="HC105" s="220"/>
      <c r="HD105" s="220"/>
      <c r="HE105" s="220"/>
      <c r="HF105" s="220"/>
      <c r="HG105" s="220"/>
      <c r="HH105" s="220"/>
      <c r="HI105" s="220"/>
      <c r="HJ105" s="220"/>
      <c r="HK105" s="220"/>
      <c r="HL105" s="220"/>
      <c r="HM105" s="220"/>
      <c r="HN105" s="220"/>
      <c r="HO105" s="220"/>
      <c r="HP105" s="220"/>
      <c r="HQ105" s="220"/>
      <c r="HR105" s="220"/>
      <c r="HS105" s="220"/>
      <c r="HT105" s="220"/>
      <c r="HU105" s="220"/>
      <c r="HV105" s="220"/>
      <c r="HW105" s="220"/>
      <c r="HX105" s="220"/>
      <c r="HY105" s="220"/>
      <c r="HZ105" s="220"/>
      <c r="IA105" s="220"/>
      <c r="IB105" s="220"/>
      <c r="IC105" s="220"/>
      <c r="ID105" s="220"/>
      <c r="IE105" s="220"/>
      <c r="IF105" s="220"/>
      <c r="IG105" s="220"/>
      <c r="IH105" s="220"/>
      <c r="II105" s="220"/>
      <c r="IJ105" s="220"/>
      <c r="IK105" s="220"/>
      <c r="IL105" s="220"/>
      <c r="IM105" s="220"/>
      <c r="IN105" s="220"/>
      <c r="IO105" s="220"/>
      <c r="IP105" s="220"/>
      <c r="IQ105" s="220"/>
      <c r="IR105" s="220"/>
      <c r="IS105" s="220"/>
      <c r="IT105" s="220"/>
      <c r="IU105" s="220"/>
      <c r="IV105" s="220"/>
      <c r="IW105" s="220"/>
      <c r="IX105" s="220"/>
      <c r="IY105" s="220"/>
      <c r="IZ105" s="220"/>
      <c r="JA105" s="220"/>
      <c r="JB105" s="220"/>
      <c r="JC105" s="220"/>
      <c r="JD105" s="220"/>
      <c r="JE105" s="220"/>
      <c r="JF105" s="220"/>
      <c r="JG105" s="220"/>
      <c r="JH105" s="220"/>
      <c r="JI105" s="220"/>
      <c r="JJ105" s="220"/>
      <c r="JK105" s="220"/>
      <c r="JL105" s="220"/>
      <c r="JM105" s="220"/>
      <c r="JN105" s="220"/>
      <c r="JO105" s="220"/>
      <c r="JP105" s="220"/>
      <c r="JQ105" s="220"/>
      <c r="JR105" s="220"/>
      <c r="JS105" s="220"/>
      <c r="JT105" s="220"/>
      <c r="JU105" s="220"/>
      <c r="JV105" s="220"/>
      <c r="JW105" s="220"/>
      <c r="JX105" s="220"/>
      <c r="JY105" s="220"/>
      <c r="JZ105" s="220"/>
      <c r="KA105" s="220"/>
      <c r="KB105" s="220"/>
      <c r="KC105" s="220"/>
      <c r="KD105" s="220"/>
      <c r="KE105" s="220"/>
      <c r="KF105" s="220"/>
      <c r="KG105" s="220"/>
      <c r="KH105" s="220"/>
      <c r="KI105" s="220"/>
      <c r="KJ105" s="220"/>
      <c r="KK105" s="220"/>
      <c r="KL105" s="220"/>
      <c r="KM105" s="220"/>
      <c r="KN105" s="220"/>
      <c r="KO105" s="220"/>
      <c r="KP105" s="220"/>
      <c r="KQ105" s="220"/>
      <c r="KR105" s="220"/>
      <c r="KS105" s="220"/>
      <c r="KT105" s="220"/>
      <c r="KU105" s="220"/>
      <c r="KV105" s="220"/>
      <c r="KW105" s="220"/>
      <c r="KX105" s="220"/>
      <c r="KY105" s="220"/>
      <c r="KZ105" s="220"/>
      <c r="LA105" s="220"/>
      <c r="LB105" s="220"/>
      <c r="LC105" s="220"/>
      <c r="LD105" s="220"/>
      <c r="LE105" s="220"/>
      <c r="LF105" s="220"/>
      <c r="LG105" s="220"/>
      <c r="LH105" s="220"/>
      <c r="LI105" s="220"/>
      <c r="LJ105" s="220"/>
      <c r="LK105" s="220"/>
      <c r="LL105" s="220"/>
      <c r="LM105" s="220"/>
      <c r="LN105" s="220"/>
      <c r="LO105" s="220"/>
      <c r="LP105" s="220"/>
      <c r="LQ105" s="220"/>
      <c r="LR105" s="220"/>
      <c r="LS105" s="220"/>
      <c r="LT105" s="220"/>
      <c r="LU105" s="220"/>
      <c r="LV105" s="220"/>
      <c r="LW105" s="220"/>
      <c r="LX105" s="220"/>
      <c r="LY105" s="220"/>
      <c r="LZ105" s="220"/>
      <c r="MA105" s="220"/>
      <c r="MB105" s="220"/>
      <c r="MC105" s="220"/>
      <c r="MD105" s="220"/>
      <c r="ME105" s="220"/>
      <c r="MF105" s="220"/>
      <c r="MG105" s="220"/>
      <c r="MH105" s="220"/>
      <c r="MI105" s="220"/>
      <c r="MJ105" s="220"/>
      <c r="MK105" s="220"/>
      <c r="ML105" s="220"/>
      <c r="MM105" s="220"/>
      <c r="MN105" s="220"/>
      <c r="MO105" s="220"/>
      <c r="MP105" s="220"/>
      <c r="MQ105" s="220"/>
      <c r="MR105" s="220"/>
      <c r="MS105" s="220"/>
      <c r="MT105" s="220"/>
      <c r="MU105" s="220"/>
      <c r="MV105" s="220"/>
      <c r="MW105" s="220"/>
      <c r="MX105" s="220"/>
      <c r="MY105" s="220"/>
      <c r="MZ105" s="220"/>
      <c r="NA105" s="220"/>
      <c r="NB105" s="220"/>
      <c r="NC105" s="220"/>
      <c r="ND105" s="220"/>
      <c r="NE105" s="220"/>
      <c r="NF105" s="220"/>
      <c r="NG105" s="220"/>
      <c r="NH105" s="220"/>
      <c r="NI105" s="220"/>
      <c r="NJ105" s="220"/>
      <c r="NK105" s="220"/>
      <c r="NL105" s="220"/>
      <c r="NM105" s="220"/>
      <c r="NN105" s="220"/>
      <c r="NO105" s="220"/>
      <c r="NP105" s="220"/>
      <c r="NQ105" s="220"/>
      <c r="NR105" s="220"/>
      <c r="NS105" s="220"/>
      <c r="NT105" s="220"/>
      <c r="NU105" s="220"/>
      <c r="NV105" s="220"/>
      <c r="NW105" s="220"/>
      <c r="NX105" s="220"/>
      <c r="NY105" s="220"/>
      <c r="NZ105" s="220"/>
      <c r="OA105" s="220"/>
      <c r="OB105" s="220"/>
      <c r="OC105" s="220"/>
      <c r="OD105" s="220"/>
      <c r="OE105" s="220"/>
      <c r="OF105" s="220"/>
      <c r="OG105" s="220"/>
      <c r="OH105" s="220"/>
      <c r="OI105" s="220"/>
      <c r="OJ105" s="220"/>
      <c r="OK105" s="220"/>
      <c r="OL105" s="220"/>
      <c r="OM105" s="220"/>
      <c r="ON105" s="220"/>
      <c r="OO105" s="220"/>
      <c r="OP105" s="220"/>
      <c r="OQ105" s="220"/>
      <c r="OR105" s="220"/>
      <c r="OS105" s="220"/>
      <c r="OT105" s="220"/>
      <c r="OU105" s="220"/>
      <c r="OV105" s="220"/>
      <c r="OW105" s="220"/>
      <c r="OX105" s="220"/>
      <c r="OY105" s="220"/>
      <c r="OZ105" s="220"/>
      <c r="PA105" s="220"/>
      <c r="PB105" s="220"/>
      <c r="PC105" s="220"/>
      <c r="PD105" s="220"/>
      <c r="PE105" s="220"/>
      <c r="PF105" s="220"/>
      <c r="PG105" s="220"/>
      <c r="PH105" s="220"/>
      <c r="PI105" s="220"/>
      <c r="PJ105" s="220"/>
      <c r="PK105" s="220"/>
      <c r="PL105" s="220"/>
      <c r="PM105" s="220"/>
      <c r="PN105" s="220"/>
      <c r="PO105" s="220"/>
      <c r="PP105" s="220"/>
      <c r="PQ105" s="220"/>
      <c r="PR105" s="220"/>
      <c r="PS105" s="220"/>
      <c r="PT105" s="220"/>
      <c r="PU105" s="220"/>
      <c r="PV105" s="220"/>
      <c r="PW105" s="220"/>
      <c r="PX105" s="220"/>
      <c r="PY105" s="220"/>
      <c r="PZ105" s="220"/>
      <c r="QA105" s="220"/>
      <c r="QB105" s="220"/>
      <c r="QC105" s="220"/>
      <c r="QD105" s="220"/>
      <c r="QE105" s="220"/>
      <c r="QF105" s="220"/>
      <c r="QG105" s="220"/>
      <c r="QH105" s="220"/>
      <c r="QI105" s="220"/>
      <c r="QJ105" s="220"/>
      <c r="QK105" s="220"/>
      <c r="QL105" s="220"/>
      <c r="QM105" s="220"/>
      <c r="QN105" s="220"/>
      <c r="QO105" s="220"/>
      <c r="QP105" s="220"/>
      <c r="QQ105" s="220"/>
      <c r="QR105" s="220"/>
      <c r="QS105" s="220"/>
      <c r="QT105" s="220"/>
      <c r="QU105" s="220"/>
      <c r="QV105" s="220"/>
      <c r="QW105" s="220"/>
      <c r="QX105" s="220"/>
      <c r="QY105" s="220"/>
      <c r="QZ105" s="220"/>
      <c r="RA105" s="220"/>
      <c r="RB105" s="220"/>
      <c r="RC105" s="220"/>
      <c r="RD105" s="220"/>
      <c r="RE105" s="220"/>
      <c r="RF105" s="220"/>
      <c r="RG105" s="220"/>
      <c r="RH105" s="220"/>
      <c r="RI105" s="220"/>
      <c r="RJ105" s="220"/>
      <c r="RK105" s="220"/>
      <c r="RL105" s="220"/>
      <c r="RM105" s="220"/>
      <c r="RN105" s="220"/>
      <c r="RO105" s="220"/>
      <c r="RP105" s="220"/>
      <c r="RQ105" s="220"/>
      <c r="RR105" s="220"/>
      <c r="RS105" s="220"/>
      <c r="RT105" s="220"/>
      <c r="RU105" s="220"/>
      <c r="RV105" s="220"/>
      <c r="RW105" s="220"/>
      <c r="RX105" s="220"/>
      <c r="RY105" s="220"/>
      <c r="RZ105" s="220"/>
      <c r="SA105" s="220"/>
      <c r="SB105" s="220"/>
      <c r="SC105" s="220"/>
      <c r="SD105" s="220"/>
      <c r="SE105" s="220"/>
      <c r="SF105" s="220"/>
      <c r="SG105" s="220"/>
      <c r="SH105" s="220"/>
      <c r="SI105" s="220"/>
      <c r="SJ105" s="220"/>
      <c r="SK105" s="220"/>
      <c r="SL105" s="220"/>
      <c r="SM105" s="220"/>
      <c r="SN105" s="220"/>
      <c r="SO105" s="220"/>
      <c r="SP105" s="220"/>
      <c r="SQ105" s="220"/>
      <c r="SR105" s="220"/>
      <c r="SS105" s="220"/>
      <c r="ST105" s="220"/>
      <c r="SU105" s="220"/>
      <c r="SV105" s="220"/>
      <c r="SW105" s="220"/>
      <c r="SX105" s="220"/>
      <c r="SY105" s="220"/>
      <c r="SZ105" s="220"/>
      <c r="TA105" s="220"/>
      <c r="TB105" s="220"/>
      <c r="TC105" s="220"/>
      <c r="TD105" s="220"/>
      <c r="TE105" s="220"/>
      <c r="TF105" s="220"/>
      <c r="TG105" s="220"/>
      <c r="TH105" s="220"/>
      <c r="TI105" s="220"/>
      <c r="TJ105" s="220"/>
      <c r="TK105" s="220"/>
      <c r="TL105" s="220"/>
      <c r="TM105" s="220"/>
      <c r="TN105" s="220"/>
      <c r="TO105" s="220"/>
      <c r="TP105" s="220"/>
      <c r="TQ105" s="220"/>
      <c r="TR105" s="220"/>
      <c r="TS105" s="220"/>
      <c r="TT105" s="220"/>
      <c r="TU105" s="220"/>
      <c r="TV105" s="220"/>
      <c r="TW105" s="220"/>
      <c r="TX105" s="220"/>
      <c r="TY105" s="220"/>
      <c r="TZ105" s="220"/>
      <c r="UA105" s="220"/>
      <c r="UB105" s="220"/>
      <c r="UC105" s="220"/>
      <c r="UD105" s="220"/>
      <c r="UE105" s="220"/>
      <c r="UF105" s="220"/>
      <c r="UG105" s="220"/>
      <c r="UH105" s="220"/>
      <c r="UI105" s="220"/>
      <c r="UJ105" s="220"/>
      <c r="UK105" s="220"/>
      <c r="UL105" s="220"/>
      <c r="UM105" s="220"/>
      <c r="UN105" s="220"/>
      <c r="UO105" s="220"/>
      <c r="UP105" s="220"/>
      <c r="UQ105" s="220"/>
      <c r="UR105" s="220"/>
      <c r="US105" s="220"/>
      <c r="UT105" s="220"/>
      <c r="UU105" s="220"/>
      <c r="UV105" s="220"/>
      <c r="UW105" s="220"/>
      <c r="UX105" s="220"/>
      <c r="UY105" s="220"/>
      <c r="UZ105" s="220"/>
      <c r="VA105" s="220"/>
      <c r="VB105" s="220"/>
      <c r="VC105" s="220"/>
      <c r="VD105" s="220"/>
      <c r="VE105" s="220"/>
      <c r="VF105" s="220"/>
      <c r="VG105" s="220"/>
      <c r="VH105" s="220"/>
      <c r="VI105" s="220"/>
      <c r="VJ105" s="220"/>
      <c r="VK105" s="220"/>
      <c r="VL105" s="220"/>
      <c r="VM105" s="220"/>
      <c r="VN105" s="220"/>
      <c r="VO105" s="220"/>
      <c r="VP105" s="220"/>
      <c r="VQ105" s="220"/>
      <c r="VR105" s="220"/>
      <c r="VS105" s="220"/>
      <c r="VT105" s="220"/>
      <c r="VU105" s="220"/>
      <c r="VV105" s="220"/>
      <c r="VW105" s="220"/>
      <c r="VX105" s="220"/>
      <c r="VY105" s="220"/>
      <c r="VZ105" s="220"/>
      <c r="WA105" s="220"/>
      <c r="WB105" s="220"/>
      <c r="WC105" s="220"/>
      <c r="WD105" s="220"/>
      <c r="WE105" s="220"/>
      <c r="WF105" s="220"/>
      <c r="WG105" s="220"/>
      <c r="WH105" s="220"/>
      <c r="WI105" s="220"/>
      <c r="WJ105" s="220"/>
      <c r="WK105" s="220"/>
      <c r="WL105" s="220"/>
      <c r="WM105" s="220"/>
      <c r="WN105" s="220"/>
      <c r="WO105" s="220"/>
      <c r="WP105" s="220"/>
      <c r="WQ105" s="220"/>
      <c r="WR105" s="220"/>
      <c r="WS105" s="220"/>
      <c r="WT105" s="220"/>
      <c r="WU105" s="220"/>
      <c r="WV105" s="220"/>
      <c r="WW105" s="220"/>
      <c r="WX105" s="220"/>
      <c r="WY105" s="220"/>
      <c r="WZ105" s="220"/>
      <c r="XA105" s="220"/>
      <c r="XB105" s="220"/>
      <c r="XC105" s="220"/>
      <c r="XD105" s="220"/>
      <c r="XE105" s="220"/>
      <c r="XF105" s="220"/>
      <c r="XG105" s="220"/>
      <c r="XH105" s="220"/>
      <c r="XI105" s="220"/>
      <c r="XJ105" s="220"/>
      <c r="XK105" s="220"/>
      <c r="XL105" s="220"/>
      <c r="XM105" s="220"/>
      <c r="XN105" s="220"/>
      <c r="XO105" s="220"/>
      <c r="XP105" s="220"/>
      <c r="XQ105" s="220"/>
      <c r="XR105" s="220"/>
      <c r="XS105" s="220"/>
      <c r="XT105" s="220"/>
      <c r="XU105" s="220"/>
      <c r="XV105" s="220"/>
      <c r="XW105" s="220"/>
      <c r="XX105" s="220"/>
      <c r="XY105" s="220"/>
      <c r="XZ105" s="220"/>
      <c r="YA105" s="220"/>
      <c r="YB105" s="220"/>
      <c r="YC105" s="220"/>
      <c r="YD105" s="220"/>
      <c r="YE105" s="220"/>
      <c r="YF105" s="220"/>
      <c r="YG105" s="220"/>
      <c r="YH105" s="220"/>
      <c r="YI105" s="220"/>
      <c r="YJ105" s="220"/>
      <c r="YK105" s="220"/>
      <c r="YL105" s="220"/>
      <c r="YM105" s="220"/>
      <c r="YN105" s="220"/>
      <c r="YO105" s="220"/>
      <c r="YP105" s="220"/>
      <c r="YQ105" s="220"/>
      <c r="YR105" s="220"/>
      <c r="YS105" s="220"/>
      <c r="YT105" s="220"/>
      <c r="YU105" s="220"/>
      <c r="YV105" s="220"/>
      <c r="YW105" s="220"/>
      <c r="YX105" s="220"/>
      <c r="YY105" s="220"/>
      <c r="YZ105" s="220"/>
      <c r="ZA105" s="220"/>
      <c r="ZB105" s="220"/>
      <c r="ZC105" s="220"/>
      <c r="ZD105" s="220"/>
      <c r="ZE105" s="220"/>
      <c r="ZF105" s="220"/>
      <c r="ZG105" s="220"/>
      <c r="ZH105" s="220"/>
      <c r="ZI105" s="220"/>
      <c r="ZJ105" s="220"/>
      <c r="ZK105" s="220"/>
      <c r="ZL105" s="220"/>
      <c r="ZM105" s="220"/>
      <c r="ZN105" s="220"/>
      <c r="ZO105" s="220"/>
      <c r="ZP105" s="220"/>
      <c r="ZQ105" s="220"/>
      <c r="ZR105" s="220"/>
      <c r="ZS105" s="220"/>
      <c r="ZT105" s="220"/>
      <c r="ZU105" s="220"/>
      <c r="ZV105" s="220"/>
      <c r="ZW105" s="220"/>
      <c r="ZX105" s="220"/>
      <c r="ZY105" s="220"/>
      <c r="ZZ105" s="220"/>
      <c r="AAA105" s="220"/>
      <c r="AAB105" s="220"/>
      <c r="AAC105" s="220"/>
      <c r="AAD105" s="220"/>
      <c r="AAE105" s="220"/>
      <c r="AAF105" s="220"/>
      <c r="AAG105" s="220"/>
      <c r="AAH105" s="220"/>
      <c r="AAI105" s="220"/>
      <c r="AAJ105" s="220"/>
      <c r="AAK105" s="220"/>
      <c r="AAL105" s="220"/>
      <c r="AAM105" s="220"/>
      <c r="AAN105" s="220"/>
      <c r="AAO105" s="220"/>
      <c r="AAP105" s="220"/>
      <c r="AAQ105" s="220"/>
      <c r="AAR105" s="220"/>
      <c r="AAS105" s="220"/>
      <c r="AAT105" s="220"/>
      <c r="AAU105" s="220"/>
      <c r="AAV105" s="220"/>
      <c r="AAW105" s="220"/>
      <c r="AAX105" s="220"/>
      <c r="AAY105" s="220"/>
      <c r="AAZ105" s="220"/>
      <c r="ABA105" s="220"/>
      <c r="ABB105" s="220"/>
      <c r="ABC105" s="220"/>
      <c r="ABD105" s="220"/>
      <c r="ABE105" s="220"/>
      <c r="ABF105" s="220"/>
      <c r="ABG105" s="220"/>
      <c r="ABH105" s="220"/>
      <c r="ABI105" s="220"/>
      <c r="ABJ105" s="220"/>
      <c r="ABK105" s="220"/>
      <c r="ABL105" s="220"/>
      <c r="ABM105" s="220"/>
      <c r="ABN105" s="220"/>
      <c r="ABO105" s="220"/>
      <c r="ABP105" s="220"/>
      <c r="ABQ105" s="220"/>
      <c r="ABR105" s="220"/>
      <c r="ABS105" s="220"/>
      <c r="ABT105" s="220"/>
      <c r="ABU105" s="220"/>
      <c r="ABV105" s="220"/>
      <c r="ABW105" s="220"/>
      <c r="ABX105" s="220"/>
      <c r="ABY105" s="220"/>
      <c r="ABZ105" s="220"/>
      <c r="ACA105" s="220"/>
      <c r="ACB105" s="220"/>
      <c r="ACC105" s="220"/>
      <c r="ACD105" s="220"/>
      <c r="ACE105" s="220"/>
      <c r="ACF105" s="220"/>
      <c r="ACG105" s="220"/>
      <c r="ACH105" s="220"/>
      <c r="ACI105" s="220"/>
      <c r="ACJ105" s="220"/>
      <c r="ACK105" s="220"/>
      <c r="ACL105" s="220"/>
      <c r="ACM105" s="220"/>
      <c r="ACN105" s="220"/>
      <c r="ACO105" s="220"/>
      <c r="ACP105" s="220"/>
      <c r="ACQ105" s="220"/>
      <c r="ACR105" s="220"/>
      <c r="ACS105" s="220"/>
      <c r="ACT105" s="220"/>
      <c r="ACU105" s="220"/>
      <c r="ACV105" s="220"/>
      <c r="ACW105" s="220"/>
      <c r="ACX105" s="220"/>
      <c r="ACY105" s="220"/>
      <c r="ACZ105" s="220"/>
      <c r="ADA105" s="220"/>
      <c r="ADB105" s="220"/>
      <c r="ADC105" s="220"/>
      <c r="ADD105" s="220"/>
      <c r="ADE105" s="220"/>
      <c r="ADF105" s="220"/>
      <c r="ADG105" s="220"/>
      <c r="ADH105" s="220"/>
      <c r="ADI105" s="220"/>
      <c r="ADJ105" s="220"/>
      <c r="ADK105" s="220"/>
      <c r="ADL105" s="220"/>
      <c r="ADM105" s="220"/>
      <c r="ADN105" s="220"/>
      <c r="ADO105" s="220"/>
      <c r="ADP105" s="220"/>
      <c r="ADQ105" s="220"/>
      <c r="ADR105" s="220"/>
      <c r="ADS105" s="220"/>
      <c r="ADT105" s="220"/>
      <c r="ADU105" s="220"/>
      <c r="ADV105" s="220"/>
      <c r="ADW105" s="220"/>
      <c r="ADX105" s="220"/>
      <c r="ADY105" s="220"/>
      <c r="ADZ105" s="220"/>
      <c r="AEA105" s="220"/>
      <c r="AEB105" s="220"/>
      <c r="AEC105" s="220"/>
      <c r="AED105" s="220"/>
      <c r="AEE105" s="220"/>
      <c r="AEF105" s="220"/>
      <c r="AEG105" s="220"/>
      <c r="AEH105" s="220"/>
      <c r="AEI105" s="220"/>
      <c r="AEJ105" s="220"/>
      <c r="AEK105" s="220"/>
      <c r="AEL105" s="220"/>
      <c r="AEM105" s="220"/>
      <c r="AEN105" s="220"/>
      <c r="AEO105" s="220"/>
      <c r="AEP105" s="220"/>
      <c r="AEQ105" s="220"/>
      <c r="AER105" s="220"/>
      <c r="AES105" s="220"/>
      <c r="AET105" s="220"/>
      <c r="AEU105" s="220"/>
      <c r="AEV105" s="220"/>
      <c r="AEW105" s="220"/>
      <c r="AEX105" s="220"/>
      <c r="AEY105" s="220"/>
      <c r="AEZ105" s="220"/>
      <c r="AFA105" s="220"/>
      <c r="AFB105" s="220"/>
      <c r="AFC105" s="220"/>
      <c r="AFD105" s="220"/>
      <c r="AFE105" s="220"/>
      <c r="AFF105" s="220"/>
      <c r="AFG105" s="220"/>
      <c r="AFH105" s="220"/>
      <c r="AFI105" s="220"/>
      <c r="AFJ105" s="220"/>
      <c r="AFK105" s="220"/>
      <c r="AFL105" s="220"/>
      <c r="AFM105" s="220"/>
      <c r="AFN105" s="220"/>
      <c r="AFO105" s="220"/>
      <c r="AFP105" s="220"/>
      <c r="AFQ105" s="220"/>
      <c r="AFR105" s="220"/>
      <c r="AFS105" s="220"/>
      <c r="AFT105" s="220"/>
      <c r="AFU105" s="220"/>
      <c r="AFV105" s="220"/>
      <c r="AFW105" s="220"/>
      <c r="AFX105" s="220"/>
      <c r="AFY105" s="220"/>
      <c r="AFZ105" s="220"/>
      <c r="AGA105" s="220"/>
      <c r="AGB105" s="220"/>
      <c r="AGC105" s="220"/>
      <c r="AGD105" s="220"/>
      <c r="AGE105" s="220"/>
      <c r="AGF105" s="220"/>
      <c r="AGG105" s="220"/>
      <c r="AGH105" s="220"/>
      <c r="AGI105" s="220"/>
      <c r="AGJ105" s="220"/>
      <c r="AGK105" s="220"/>
      <c r="AGL105" s="220"/>
      <c r="AGM105" s="220"/>
      <c r="AGN105" s="220"/>
      <c r="AGO105" s="220"/>
      <c r="AGP105" s="220"/>
      <c r="AGQ105" s="220"/>
      <c r="AGR105" s="220"/>
      <c r="AGS105" s="220"/>
      <c r="AGT105" s="220"/>
      <c r="AGU105" s="220"/>
      <c r="AGV105" s="220"/>
      <c r="AGW105" s="220"/>
      <c r="AGX105" s="220"/>
      <c r="AGY105" s="220"/>
      <c r="AGZ105" s="220"/>
      <c r="AHA105" s="220"/>
      <c r="AHB105" s="220"/>
      <c r="AHC105" s="220"/>
      <c r="AHD105" s="220"/>
      <c r="AHE105" s="220"/>
      <c r="AHF105" s="220"/>
      <c r="AHG105" s="220"/>
      <c r="AHH105" s="220"/>
      <c r="AHI105" s="220"/>
      <c r="AHJ105" s="220"/>
      <c r="AHK105" s="220"/>
      <c r="AHL105" s="220"/>
      <c r="AHM105" s="220"/>
      <c r="AHN105" s="220"/>
      <c r="AHO105" s="220"/>
      <c r="AHP105" s="220"/>
      <c r="AHQ105" s="220"/>
      <c r="AHR105" s="220"/>
      <c r="AHS105" s="220"/>
      <c r="AHT105" s="220"/>
      <c r="AHU105" s="220"/>
      <c r="AHV105" s="220"/>
      <c r="AHW105" s="220"/>
      <c r="AHX105" s="220"/>
      <c r="AHY105" s="220"/>
      <c r="AHZ105" s="220"/>
      <c r="AIA105" s="220"/>
      <c r="AIB105" s="220"/>
      <c r="AIC105" s="220"/>
      <c r="AID105" s="220"/>
      <c r="AIE105" s="220"/>
      <c r="AIF105" s="220"/>
      <c r="AIG105" s="220"/>
      <c r="AIH105" s="220"/>
      <c r="AII105" s="220"/>
      <c r="AIJ105" s="220"/>
      <c r="AIK105" s="220"/>
      <c r="AIL105" s="220"/>
      <c r="AIM105" s="220"/>
      <c r="AIN105" s="220"/>
      <c r="AIO105" s="220"/>
      <c r="AIP105" s="220"/>
      <c r="AIQ105" s="220"/>
      <c r="AIR105" s="220"/>
      <c r="AIS105" s="220"/>
      <c r="AIT105" s="220"/>
      <c r="AIU105" s="220"/>
      <c r="AIV105" s="220"/>
      <c r="AIW105" s="220"/>
      <c r="AIX105" s="220"/>
      <c r="AIY105" s="220"/>
      <c r="AIZ105" s="220"/>
      <c r="AJA105" s="220"/>
      <c r="AJB105" s="220"/>
      <c r="AJC105" s="220"/>
      <c r="AJD105" s="220"/>
      <c r="AJE105" s="220"/>
      <c r="AJF105" s="220"/>
      <c r="AJG105" s="220"/>
      <c r="AJH105" s="220"/>
      <c r="AJI105" s="220"/>
      <c r="AJJ105" s="220"/>
      <c r="AJK105" s="220"/>
      <c r="AJL105" s="220"/>
      <c r="AJM105" s="220"/>
      <c r="AJN105" s="220"/>
      <c r="AJO105" s="220"/>
      <c r="AJP105" s="220"/>
      <c r="AJQ105" s="220"/>
      <c r="AJR105" s="220"/>
      <c r="AJS105" s="220"/>
      <c r="AJT105" s="220"/>
      <c r="AJU105" s="220"/>
      <c r="AJV105" s="220"/>
      <c r="AJW105" s="220"/>
      <c r="AJX105" s="220"/>
      <c r="AJY105" s="220"/>
      <c r="AJZ105" s="220"/>
      <c r="AKA105" s="220"/>
      <c r="AKB105" s="220"/>
      <c r="AKC105" s="220"/>
      <c r="AKD105" s="220"/>
      <c r="AKE105" s="220"/>
      <c r="AKF105" s="220"/>
      <c r="AKG105" s="220"/>
      <c r="AKH105" s="220"/>
      <c r="AKI105" s="220"/>
      <c r="AKJ105" s="220"/>
      <c r="AKK105" s="220"/>
      <c r="AKL105" s="220"/>
      <c r="AKM105" s="220"/>
      <c r="AKN105" s="220"/>
      <c r="AKO105" s="220"/>
      <c r="AKP105" s="220"/>
      <c r="AKQ105" s="220"/>
      <c r="AKR105" s="220"/>
      <c r="AKS105" s="220"/>
      <c r="AKT105" s="220"/>
      <c r="AKU105" s="220"/>
      <c r="AKV105" s="220"/>
      <c r="AKW105" s="220"/>
      <c r="AKX105" s="220"/>
      <c r="AKY105" s="220"/>
      <c r="AKZ105" s="220"/>
      <c r="ALA105" s="220"/>
      <c r="ALB105" s="220"/>
      <c r="ALC105" s="220"/>
      <c r="ALD105" s="220"/>
      <c r="ALE105" s="220"/>
      <c r="ALF105" s="220"/>
      <c r="ALG105" s="220"/>
      <c r="ALH105" s="220"/>
      <c r="ALI105" s="220"/>
      <c r="ALJ105" s="220"/>
      <c r="ALK105" s="220"/>
      <c r="ALL105" s="220"/>
      <c r="ALM105" s="220"/>
      <c r="ALN105" s="220"/>
      <c r="ALO105" s="220"/>
      <c r="ALP105" s="220"/>
      <c r="ALQ105" s="220"/>
      <c r="ALR105" s="220"/>
      <c r="ALS105" s="220"/>
      <c r="ALT105" s="220"/>
      <c r="ALU105" s="220"/>
      <c r="ALV105" s="220"/>
      <c r="ALW105" s="220"/>
      <c r="ALX105" s="220"/>
      <c r="ALY105" s="220"/>
      <c r="ALZ105" s="220"/>
      <c r="AMA105" s="220"/>
      <c r="AMB105" s="220"/>
      <c r="AMC105" s="220"/>
      <c r="AMD105" s="220"/>
      <c r="AME105" s="220"/>
      <c r="AMF105" s="220"/>
      <c r="AMG105" s="220"/>
      <c r="AMH105" s="220"/>
      <c r="AMI105" s="220"/>
      <c r="AMJ105" s="220"/>
      <c r="AMK105" s="220"/>
      <c r="AML105" s="220"/>
      <c r="AMM105" s="220"/>
      <c r="AMN105" s="220"/>
      <c r="AMO105" s="220"/>
      <c r="AMP105" s="220"/>
      <c r="AMQ105" s="220"/>
      <c r="AMR105" s="220"/>
      <c r="AMS105" s="220"/>
      <c r="AMT105" s="220"/>
      <c r="AMU105" s="220"/>
      <c r="AMV105" s="220"/>
      <c r="AMW105" s="220"/>
      <c r="AMX105" s="220"/>
      <c r="AMY105" s="220"/>
      <c r="AMZ105" s="220"/>
      <c r="ANA105" s="220"/>
      <c r="ANB105" s="220"/>
      <c r="ANC105" s="220"/>
      <c r="AND105" s="220"/>
      <c r="ANE105" s="220"/>
      <c r="ANF105" s="220"/>
      <c r="ANG105" s="220"/>
      <c r="ANH105" s="220"/>
      <c r="ANI105" s="220"/>
      <c r="ANJ105" s="220"/>
      <c r="ANK105" s="220"/>
      <c r="ANL105" s="220"/>
      <c r="ANM105" s="220"/>
      <c r="ANN105" s="220"/>
      <c r="ANO105" s="220"/>
      <c r="ANP105" s="220"/>
      <c r="ANQ105" s="220"/>
      <c r="ANR105" s="220"/>
      <c r="ANS105" s="220"/>
      <c r="ANT105" s="220"/>
      <c r="ANU105" s="220"/>
      <c r="ANV105" s="220"/>
      <c r="ANW105" s="220"/>
      <c r="ANX105" s="220"/>
      <c r="ANY105" s="220"/>
      <c r="ANZ105" s="220"/>
      <c r="AOA105" s="220"/>
      <c r="AOB105" s="220"/>
      <c r="AOC105" s="220"/>
      <c r="AOD105" s="220"/>
      <c r="AOE105" s="220"/>
      <c r="AOF105" s="220"/>
      <c r="AOG105" s="220"/>
      <c r="AOH105" s="220"/>
      <c r="AOI105" s="220"/>
      <c r="AOJ105" s="220"/>
      <c r="AOK105" s="220"/>
      <c r="AOL105" s="220"/>
      <c r="AOM105" s="220"/>
      <c r="AON105" s="220"/>
      <c r="AOO105" s="220"/>
      <c r="AOP105" s="220"/>
      <c r="AOQ105" s="220"/>
      <c r="AOR105" s="220"/>
      <c r="AOS105" s="220"/>
      <c r="AOT105" s="220"/>
      <c r="AOU105" s="220"/>
      <c r="AOV105" s="220"/>
      <c r="AOW105" s="220"/>
      <c r="AOX105" s="220"/>
      <c r="AOY105" s="220"/>
      <c r="AOZ105" s="220"/>
      <c r="APA105" s="220"/>
      <c r="APB105" s="220"/>
      <c r="APC105" s="220"/>
      <c r="APD105" s="220"/>
      <c r="APE105" s="220"/>
      <c r="APF105" s="220"/>
      <c r="APG105" s="220"/>
      <c r="APH105" s="220"/>
      <c r="API105" s="220"/>
      <c r="APJ105" s="220"/>
      <c r="APK105" s="220"/>
      <c r="APL105" s="220"/>
      <c r="APM105" s="220"/>
      <c r="APN105" s="220"/>
      <c r="APO105" s="220"/>
      <c r="APP105" s="220"/>
      <c r="APQ105" s="220"/>
      <c r="APR105" s="220"/>
      <c r="APS105" s="220"/>
      <c r="APT105" s="220"/>
      <c r="APU105" s="220"/>
      <c r="APV105" s="220"/>
      <c r="APW105" s="220"/>
      <c r="APX105" s="220"/>
      <c r="APY105" s="220"/>
      <c r="APZ105" s="220"/>
      <c r="AQA105" s="220"/>
      <c r="AQB105" s="220"/>
      <c r="AQC105" s="220"/>
      <c r="AQD105" s="220"/>
      <c r="AQE105" s="220"/>
      <c r="AQF105" s="220"/>
      <c r="AQG105" s="220"/>
      <c r="AQH105" s="220"/>
      <c r="AQI105" s="220"/>
      <c r="AQJ105" s="220"/>
      <c r="AQK105" s="220"/>
      <c r="AQL105" s="220"/>
      <c r="AQM105" s="220"/>
      <c r="AQN105" s="220"/>
      <c r="AQO105" s="220"/>
      <c r="AQP105" s="220"/>
      <c r="AQQ105" s="220"/>
      <c r="AQR105" s="220"/>
      <c r="AQS105" s="220"/>
      <c r="AQT105" s="220"/>
      <c r="AQU105" s="220"/>
      <c r="AQV105" s="220"/>
      <c r="AQW105" s="220"/>
      <c r="AQX105" s="220"/>
      <c r="AQY105" s="220"/>
      <c r="AQZ105" s="220"/>
      <c r="ARA105" s="220"/>
      <c r="ARB105" s="220"/>
      <c r="ARC105" s="220"/>
      <c r="ARD105" s="220"/>
      <c r="ARE105" s="220"/>
      <c r="ARF105" s="220"/>
      <c r="ARG105" s="220"/>
      <c r="ARH105" s="220"/>
      <c r="ARI105" s="220"/>
      <c r="ARJ105" s="220"/>
      <c r="ARK105" s="220"/>
      <c r="ARL105" s="220"/>
      <c r="ARM105" s="220"/>
      <c r="ARN105" s="220"/>
      <c r="ARO105" s="220"/>
      <c r="ARP105" s="220"/>
      <c r="ARQ105" s="220"/>
      <c r="ARR105" s="220"/>
      <c r="ARS105" s="220"/>
      <c r="ART105" s="220"/>
      <c r="ARU105" s="220"/>
      <c r="ARV105" s="220"/>
      <c r="ARW105" s="220"/>
      <c r="ARX105" s="220"/>
      <c r="ARY105" s="220"/>
      <c r="ARZ105" s="220"/>
      <c r="ASA105" s="220"/>
      <c r="ASB105" s="220"/>
      <c r="ASC105" s="220"/>
      <c r="ASD105" s="220"/>
      <c r="ASE105" s="220"/>
      <c r="ASF105" s="220"/>
      <c r="ASG105" s="220"/>
      <c r="ASH105" s="220"/>
      <c r="ASI105" s="220"/>
      <c r="ASJ105" s="220"/>
      <c r="ASK105" s="220"/>
      <c r="ASL105" s="220"/>
      <c r="ASM105" s="220"/>
      <c r="ASN105" s="220"/>
      <c r="ASO105" s="220"/>
      <c r="ASP105" s="220"/>
      <c r="ASQ105" s="220"/>
      <c r="ASR105" s="220"/>
      <c r="ASS105" s="220"/>
      <c r="AST105" s="220"/>
      <c r="ASU105" s="220"/>
      <c r="ASV105" s="220"/>
      <c r="ASW105" s="220"/>
      <c r="ASX105" s="220"/>
      <c r="ASY105" s="220"/>
      <c r="ASZ105" s="220"/>
      <c r="ATA105" s="220"/>
      <c r="ATB105" s="220"/>
      <c r="ATC105" s="220"/>
      <c r="ATD105" s="220"/>
      <c r="ATE105" s="220"/>
      <c r="ATF105" s="220"/>
      <c r="ATG105" s="220"/>
      <c r="ATH105" s="220"/>
      <c r="ATI105" s="220"/>
      <c r="ATJ105" s="220"/>
      <c r="ATK105" s="220"/>
      <c r="ATL105" s="220"/>
      <c r="ATM105" s="220"/>
      <c r="ATN105" s="220"/>
      <c r="ATO105" s="220"/>
      <c r="ATP105" s="220"/>
      <c r="ATQ105" s="220"/>
      <c r="ATR105" s="220"/>
      <c r="ATS105" s="220"/>
      <c r="ATT105" s="220"/>
      <c r="ATU105" s="220"/>
      <c r="ATV105" s="220"/>
      <c r="ATW105" s="220"/>
      <c r="ATX105" s="220"/>
      <c r="ATY105" s="220"/>
      <c r="ATZ105" s="220"/>
      <c r="AUA105" s="220"/>
      <c r="AUB105" s="220"/>
      <c r="AUC105" s="220"/>
      <c r="AUD105" s="220"/>
      <c r="AUE105" s="220"/>
      <c r="AUF105" s="220"/>
      <c r="AUG105" s="220"/>
      <c r="AUH105" s="220"/>
      <c r="AUI105" s="220"/>
      <c r="AUJ105" s="220"/>
      <c r="AUK105" s="220"/>
      <c r="AUL105" s="220"/>
      <c r="AUM105" s="220"/>
      <c r="AUN105" s="220"/>
      <c r="AUO105" s="220"/>
      <c r="AUP105" s="220"/>
      <c r="AUQ105" s="220"/>
      <c r="AUR105" s="220"/>
      <c r="AUS105" s="220"/>
      <c r="AUT105" s="220"/>
      <c r="AUU105" s="220"/>
      <c r="AUV105" s="220"/>
      <c r="AUW105" s="220"/>
      <c r="AUX105" s="220"/>
      <c r="AUY105" s="220"/>
      <c r="AUZ105" s="220"/>
      <c r="AVA105" s="220"/>
      <c r="AVB105" s="220"/>
      <c r="AVC105" s="220"/>
      <c r="AVD105" s="220"/>
      <c r="AVE105" s="220"/>
      <c r="AVF105" s="220"/>
      <c r="AVG105" s="220"/>
      <c r="AVH105" s="220"/>
      <c r="AVI105" s="220"/>
      <c r="AVJ105" s="220"/>
      <c r="AVK105" s="220"/>
      <c r="AVL105" s="220"/>
      <c r="AVM105" s="220"/>
      <c r="AVN105" s="220"/>
      <c r="AVO105" s="220"/>
      <c r="AVP105" s="220"/>
      <c r="AVQ105" s="220"/>
      <c r="AVR105" s="220"/>
      <c r="AVS105" s="220"/>
      <c r="AVT105" s="220"/>
      <c r="AVU105" s="220"/>
      <c r="AVV105" s="220"/>
      <c r="AVW105" s="220"/>
      <c r="AVX105" s="220"/>
      <c r="AVY105" s="220"/>
      <c r="AVZ105" s="220"/>
      <c r="AWA105" s="220"/>
      <c r="AWB105" s="220"/>
      <c r="AWC105" s="220"/>
      <c r="AWD105" s="220"/>
      <c r="AWE105" s="220"/>
      <c r="AWF105" s="220"/>
      <c r="AWG105" s="220"/>
      <c r="AWH105" s="220"/>
      <c r="AWI105" s="220"/>
      <c r="AWJ105" s="220"/>
      <c r="AWK105" s="220"/>
      <c r="AWL105" s="220"/>
      <c r="AWM105" s="220"/>
      <c r="AWN105" s="220"/>
      <c r="AWO105" s="220"/>
      <c r="AWP105" s="220"/>
      <c r="AWQ105" s="220"/>
      <c r="AWR105" s="220"/>
      <c r="AWS105" s="220"/>
      <c r="AWT105" s="220"/>
      <c r="AWU105" s="220"/>
      <c r="AWV105" s="220"/>
      <c r="AWW105" s="220"/>
      <c r="AWX105" s="220"/>
      <c r="AWY105" s="220"/>
      <c r="AWZ105" s="220"/>
      <c r="AXA105" s="220"/>
      <c r="AXB105" s="220"/>
      <c r="AXC105" s="220"/>
      <c r="AXD105" s="220"/>
      <c r="AXE105" s="220"/>
      <c r="AXF105" s="220"/>
      <c r="AXG105" s="220"/>
      <c r="AXH105" s="220"/>
      <c r="AXI105" s="220"/>
      <c r="AXJ105" s="220"/>
      <c r="AXK105" s="220"/>
      <c r="AXL105" s="220"/>
      <c r="AXM105" s="220"/>
      <c r="AXN105" s="220"/>
      <c r="AXO105" s="220"/>
      <c r="AXP105" s="220"/>
      <c r="AXQ105" s="220"/>
      <c r="AXR105" s="220"/>
      <c r="AXS105" s="220"/>
      <c r="AXT105" s="220"/>
      <c r="AXU105" s="220"/>
      <c r="AXV105" s="220"/>
      <c r="AXW105" s="220"/>
      <c r="AXX105" s="220"/>
      <c r="AXY105" s="220"/>
      <c r="AXZ105" s="220"/>
      <c r="AYA105" s="220"/>
      <c r="AYB105" s="220"/>
      <c r="AYC105" s="220"/>
      <c r="AYD105" s="220"/>
      <c r="AYE105" s="220"/>
      <c r="AYF105" s="220"/>
      <c r="AYG105" s="220"/>
      <c r="AYH105" s="220"/>
      <c r="AYI105" s="220"/>
      <c r="AYJ105" s="220"/>
      <c r="AYK105" s="220"/>
      <c r="AYL105" s="220"/>
      <c r="AYM105" s="220"/>
      <c r="AYN105" s="220"/>
      <c r="AYO105" s="220"/>
      <c r="AYP105" s="220"/>
      <c r="AYQ105" s="220"/>
      <c r="AYR105" s="220"/>
      <c r="AYS105" s="220"/>
      <c r="AYT105" s="220"/>
      <c r="AYU105" s="220"/>
      <c r="AYV105" s="220"/>
      <c r="AYW105" s="220"/>
      <c r="AYX105" s="220"/>
      <c r="AYY105" s="220"/>
      <c r="AYZ105" s="220"/>
      <c r="AZA105" s="220"/>
      <c r="AZB105" s="220"/>
      <c r="AZC105" s="220"/>
      <c r="AZD105" s="220"/>
      <c r="AZE105" s="220"/>
      <c r="AZF105" s="220"/>
      <c r="AZG105" s="220"/>
      <c r="AZH105" s="220"/>
      <c r="AZI105" s="220"/>
      <c r="AZJ105" s="220"/>
      <c r="AZK105" s="220"/>
      <c r="AZL105" s="220"/>
      <c r="AZM105" s="220"/>
      <c r="AZN105" s="220"/>
      <c r="AZO105" s="220"/>
      <c r="AZP105" s="220"/>
      <c r="AZQ105" s="220"/>
      <c r="AZR105" s="220"/>
      <c r="AZS105" s="220"/>
      <c r="AZT105" s="220"/>
      <c r="AZU105" s="220"/>
      <c r="AZV105" s="220"/>
      <c r="AZW105" s="220"/>
      <c r="AZX105" s="220"/>
      <c r="AZY105" s="220"/>
      <c r="AZZ105" s="220"/>
      <c r="BAA105" s="220"/>
      <c r="BAB105" s="220"/>
      <c r="BAC105" s="220"/>
      <c r="BAD105" s="220"/>
      <c r="BAE105" s="220"/>
      <c r="BAF105" s="220"/>
      <c r="BAG105" s="220"/>
      <c r="BAH105" s="220"/>
      <c r="BAI105" s="220"/>
      <c r="BAJ105" s="220"/>
      <c r="BAK105" s="220"/>
      <c r="BAL105" s="220"/>
      <c r="BAM105" s="220"/>
      <c r="BAN105" s="220"/>
      <c r="BAO105" s="220"/>
      <c r="BAP105" s="220"/>
      <c r="BAQ105" s="220"/>
      <c r="BAR105" s="220"/>
      <c r="BAS105" s="220"/>
      <c r="BAT105" s="220"/>
      <c r="BAU105" s="220"/>
      <c r="BAV105" s="220"/>
      <c r="BAW105" s="220"/>
      <c r="BAX105" s="220"/>
      <c r="BAY105" s="220"/>
      <c r="BAZ105" s="220"/>
      <c r="BBA105" s="220"/>
      <c r="BBB105" s="220"/>
      <c r="BBC105" s="220"/>
      <c r="BBD105" s="220"/>
      <c r="BBE105" s="220"/>
      <c r="BBF105" s="220"/>
      <c r="BBG105" s="220"/>
      <c r="BBH105" s="220"/>
      <c r="BBI105" s="220"/>
      <c r="BBJ105" s="220"/>
      <c r="BBK105" s="220"/>
      <c r="BBL105" s="220"/>
      <c r="BBM105" s="220"/>
      <c r="BBN105" s="220"/>
      <c r="BBO105" s="220"/>
      <c r="BBP105" s="220"/>
      <c r="BBQ105" s="220"/>
      <c r="BBR105" s="220"/>
      <c r="BBS105" s="220"/>
      <c r="BBT105" s="220"/>
      <c r="BBU105" s="220"/>
      <c r="BBV105" s="220"/>
      <c r="BBW105" s="220"/>
      <c r="BBX105" s="220"/>
      <c r="BBY105" s="220"/>
      <c r="BBZ105" s="220"/>
      <c r="BCA105" s="220"/>
      <c r="BCB105" s="220"/>
      <c r="BCC105" s="220"/>
      <c r="BCD105" s="220"/>
      <c r="BCE105" s="220"/>
      <c r="BCF105" s="220"/>
      <c r="BCG105" s="220"/>
      <c r="BCH105" s="220"/>
      <c r="BCI105" s="220"/>
      <c r="BCJ105" s="220"/>
      <c r="BCK105" s="220"/>
      <c r="BCL105" s="220"/>
      <c r="BCM105" s="220"/>
      <c r="BCN105" s="220"/>
      <c r="BCO105" s="220"/>
      <c r="BCP105" s="220"/>
      <c r="BCQ105" s="220"/>
      <c r="BCR105" s="220"/>
      <c r="BCS105" s="220"/>
      <c r="BCT105" s="220"/>
      <c r="BCU105" s="220"/>
      <c r="BCV105" s="220"/>
      <c r="BCW105" s="220"/>
      <c r="BCX105" s="220"/>
      <c r="BCY105" s="220"/>
      <c r="BCZ105" s="220"/>
      <c r="BDA105" s="220"/>
      <c r="BDB105" s="220"/>
      <c r="BDC105" s="220"/>
      <c r="BDD105" s="220"/>
      <c r="BDE105" s="220"/>
      <c r="BDF105" s="220"/>
      <c r="BDG105" s="220"/>
      <c r="BDH105" s="220"/>
      <c r="BDI105" s="220"/>
      <c r="BDJ105" s="220"/>
      <c r="BDK105" s="220"/>
      <c r="BDL105" s="220"/>
      <c r="BDM105" s="220"/>
      <c r="BDN105" s="220"/>
      <c r="BDO105" s="220"/>
      <c r="BDP105" s="220"/>
      <c r="BDQ105" s="220"/>
      <c r="BDR105" s="220"/>
      <c r="BDS105" s="220"/>
      <c r="BDT105" s="220"/>
      <c r="BDU105" s="220"/>
      <c r="BDV105" s="220"/>
      <c r="BDW105" s="220"/>
      <c r="BDX105" s="220"/>
      <c r="BDY105" s="220"/>
      <c r="BDZ105" s="220"/>
      <c r="BEA105" s="220"/>
      <c r="BEB105" s="220"/>
      <c r="BEC105" s="220"/>
      <c r="BED105" s="220"/>
      <c r="BEE105" s="220"/>
      <c r="BEF105" s="220"/>
      <c r="BEG105" s="220"/>
      <c r="BEH105" s="220"/>
      <c r="BEI105" s="220"/>
      <c r="BEJ105" s="220"/>
      <c r="BEK105" s="220"/>
      <c r="BEL105" s="220"/>
      <c r="BEM105" s="220"/>
      <c r="BEN105" s="220"/>
      <c r="BEO105" s="220"/>
      <c r="BEP105" s="220"/>
      <c r="BEQ105" s="220"/>
      <c r="BER105" s="220"/>
      <c r="BES105" s="220"/>
      <c r="BET105" s="220"/>
      <c r="BEU105" s="220"/>
      <c r="BEV105" s="220"/>
      <c r="BEW105" s="220"/>
      <c r="BEX105" s="220"/>
      <c r="BEY105" s="220"/>
      <c r="BEZ105" s="220"/>
      <c r="BFA105" s="220"/>
      <c r="BFB105" s="220"/>
      <c r="BFC105" s="220"/>
      <c r="BFD105" s="220"/>
      <c r="BFE105" s="220"/>
      <c r="BFF105" s="220"/>
      <c r="BFG105" s="220"/>
      <c r="BFH105" s="220"/>
      <c r="BFI105" s="220"/>
      <c r="BFJ105" s="220"/>
      <c r="BFK105" s="220"/>
      <c r="BFL105" s="220"/>
      <c r="BFM105" s="220"/>
      <c r="BFN105" s="220"/>
      <c r="BFO105" s="220"/>
      <c r="BFP105" s="220"/>
      <c r="BFQ105" s="220"/>
      <c r="BFR105" s="220"/>
      <c r="BFS105" s="220"/>
      <c r="BFT105" s="220"/>
      <c r="BFU105" s="220"/>
      <c r="BFV105" s="220"/>
      <c r="BFW105" s="220"/>
      <c r="BFX105" s="220"/>
      <c r="BFY105" s="220"/>
      <c r="BFZ105" s="220"/>
      <c r="BGA105" s="220"/>
      <c r="BGB105" s="220"/>
      <c r="BGC105" s="220"/>
      <c r="BGD105" s="220"/>
      <c r="BGE105" s="220"/>
      <c r="BGF105" s="220"/>
      <c r="BGG105" s="220"/>
      <c r="BGH105" s="220"/>
      <c r="BGI105" s="220"/>
      <c r="BGJ105" s="220"/>
      <c r="BGK105" s="220"/>
      <c r="BGL105" s="220"/>
      <c r="BGM105" s="220"/>
      <c r="BGN105" s="220"/>
      <c r="BGO105" s="220"/>
      <c r="BGP105" s="220"/>
      <c r="BGQ105" s="220"/>
      <c r="BGR105" s="220"/>
      <c r="BGS105" s="220"/>
      <c r="BGT105" s="220"/>
      <c r="BGU105" s="220"/>
      <c r="BGV105" s="220"/>
      <c r="BGW105" s="220"/>
      <c r="BGX105" s="220"/>
      <c r="BGY105" s="220"/>
      <c r="BGZ105" s="220"/>
      <c r="BHA105" s="220"/>
      <c r="BHB105" s="220"/>
      <c r="BHC105" s="220"/>
      <c r="BHD105" s="220"/>
      <c r="BHE105" s="220"/>
      <c r="BHF105" s="220"/>
      <c r="BHG105" s="220"/>
      <c r="BHH105" s="220"/>
      <c r="BHI105" s="220"/>
      <c r="BHJ105" s="220"/>
      <c r="BHK105" s="220"/>
      <c r="BHL105" s="220"/>
      <c r="BHM105" s="220"/>
      <c r="BHN105" s="220"/>
      <c r="BHO105" s="220"/>
      <c r="BHP105" s="220"/>
      <c r="BHQ105" s="220"/>
      <c r="BHR105" s="220"/>
      <c r="BHS105" s="220"/>
      <c r="BHT105" s="220"/>
      <c r="BHU105" s="220"/>
      <c r="BHV105" s="220"/>
      <c r="BHW105" s="220"/>
      <c r="BHX105" s="220"/>
      <c r="BHY105" s="220"/>
      <c r="BHZ105" s="220"/>
      <c r="BIA105" s="220"/>
      <c r="BIB105" s="220"/>
      <c r="BIC105" s="220"/>
      <c r="BID105" s="220"/>
      <c r="BIE105" s="220"/>
      <c r="BIF105" s="220"/>
      <c r="BIG105" s="220"/>
      <c r="BIH105" s="220"/>
      <c r="BII105" s="220"/>
      <c r="BIJ105" s="220"/>
      <c r="BIK105" s="220"/>
      <c r="BIL105" s="220"/>
      <c r="BIM105" s="220"/>
      <c r="BIN105" s="220"/>
      <c r="BIO105" s="220"/>
      <c r="BIP105" s="220"/>
      <c r="BIQ105" s="220"/>
      <c r="BIR105" s="220"/>
      <c r="BIS105" s="220"/>
      <c r="BIT105" s="220"/>
      <c r="BIU105" s="220"/>
      <c r="BIV105" s="220"/>
      <c r="BIW105" s="220"/>
      <c r="BIX105" s="220"/>
      <c r="BIY105" s="220"/>
      <c r="BIZ105" s="220"/>
      <c r="BJA105" s="220"/>
      <c r="BJB105" s="220"/>
      <c r="BJC105" s="220"/>
      <c r="BJD105" s="220"/>
      <c r="BJE105" s="220"/>
      <c r="BJF105" s="220"/>
      <c r="BJG105" s="220"/>
      <c r="BJH105" s="220"/>
      <c r="BJI105" s="220"/>
      <c r="BJJ105" s="220"/>
      <c r="BJK105" s="220"/>
      <c r="BJL105" s="220"/>
      <c r="BJM105" s="220"/>
      <c r="BJN105" s="220"/>
      <c r="BJO105" s="220"/>
      <c r="BJP105" s="220"/>
      <c r="BJQ105" s="220"/>
      <c r="BJR105" s="220"/>
      <c r="BJS105" s="220"/>
      <c r="BJT105" s="220"/>
      <c r="BJU105" s="220"/>
      <c r="BJV105" s="220"/>
      <c r="BJW105" s="220"/>
      <c r="BJX105" s="220"/>
      <c r="BJY105" s="220"/>
      <c r="BJZ105" s="220"/>
      <c r="BKA105" s="220"/>
      <c r="BKB105" s="220"/>
      <c r="BKC105" s="220"/>
      <c r="BKD105" s="220"/>
      <c r="BKE105" s="220"/>
      <c r="BKF105" s="220"/>
      <c r="BKG105" s="220"/>
      <c r="BKH105" s="220"/>
      <c r="BKI105" s="220"/>
      <c r="BKJ105" s="220"/>
      <c r="BKK105" s="220"/>
      <c r="BKL105" s="220"/>
      <c r="BKM105" s="220"/>
      <c r="BKN105" s="220"/>
      <c r="BKO105" s="220"/>
      <c r="BKP105" s="220"/>
      <c r="BKQ105" s="220"/>
      <c r="BKR105" s="220"/>
      <c r="BKS105" s="220"/>
      <c r="BKT105" s="220"/>
      <c r="BKU105" s="220"/>
      <c r="BKV105" s="220"/>
      <c r="BKW105" s="220"/>
      <c r="BKX105" s="220"/>
      <c r="BKY105" s="220"/>
      <c r="BKZ105" s="220"/>
      <c r="BLA105" s="220"/>
      <c r="BLB105" s="220"/>
      <c r="BLC105" s="220"/>
      <c r="BLD105" s="220"/>
      <c r="BLE105" s="220"/>
      <c r="BLF105" s="220"/>
      <c r="BLG105" s="220"/>
      <c r="BLH105" s="220"/>
      <c r="BLI105" s="220"/>
      <c r="BLJ105" s="220"/>
      <c r="BLK105" s="220"/>
      <c r="BLL105" s="220"/>
      <c r="BLM105" s="220"/>
      <c r="BLN105" s="220"/>
      <c r="BLO105" s="220"/>
      <c r="BLP105" s="220"/>
      <c r="BLQ105" s="220"/>
      <c r="BLR105" s="220"/>
      <c r="BLS105" s="220"/>
      <c r="BLT105" s="220"/>
      <c r="BLU105" s="220"/>
      <c r="BLV105" s="220"/>
      <c r="BLW105" s="220"/>
      <c r="BLX105" s="220"/>
      <c r="BLY105" s="220"/>
      <c r="BLZ105" s="220"/>
      <c r="BMA105" s="220"/>
      <c r="BMB105" s="220"/>
      <c r="BMC105" s="220"/>
      <c r="BMD105" s="220"/>
      <c r="BME105" s="220"/>
      <c r="BMF105" s="220"/>
      <c r="BMG105" s="220"/>
      <c r="BMH105" s="220"/>
      <c r="BMI105" s="220"/>
      <c r="BMJ105" s="220"/>
      <c r="BMK105" s="220"/>
      <c r="BML105" s="220"/>
      <c r="BMM105" s="220"/>
      <c r="BMN105" s="220"/>
      <c r="BMO105" s="220"/>
      <c r="BMP105" s="220"/>
      <c r="BMQ105" s="220"/>
      <c r="BMR105" s="220"/>
      <c r="BMS105" s="220"/>
      <c r="BMT105" s="220"/>
      <c r="BMU105" s="220"/>
      <c r="BMV105" s="220"/>
      <c r="BMW105" s="220"/>
      <c r="BMX105" s="220"/>
      <c r="BMY105" s="220"/>
      <c r="BMZ105" s="220"/>
      <c r="BNA105" s="220"/>
      <c r="BNB105" s="220"/>
      <c r="BNC105" s="220"/>
      <c r="BND105" s="220"/>
      <c r="BNE105" s="220"/>
      <c r="BNF105" s="220"/>
      <c r="BNG105" s="220"/>
      <c r="BNH105" s="220"/>
      <c r="BNI105" s="220"/>
      <c r="BNJ105" s="220"/>
      <c r="BNK105" s="220"/>
      <c r="BNL105" s="220"/>
      <c r="BNM105" s="220"/>
      <c r="BNN105" s="220"/>
      <c r="BNO105" s="220"/>
      <c r="BNP105" s="220"/>
      <c r="BNQ105" s="220"/>
      <c r="BNR105" s="220"/>
      <c r="BNS105" s="220"/>
      <c r="BNT105" s="220"/>
      <c r="BNU105" s="220"/>
      <c r="BNV105" s="220"/>
      <c r="BNW105" s="220"/>
      <c r="BNX105" s="220"/>
      <c r="BNY105" s="220"/>
      <c r="BNZ105" s="220"/>
      <c r="BOA105" s="220"/>
      <c r="BOB105" s="220"/>
      <c r="BOC105" s="220"/>
      <c r="BOD105" s="220"/>
      <c r="BOE105" s="220"/>
      <c r="BOF105" s="220"/>
      <c r="BOG105" s="220"/>
      <c r="BOH105" s="220"/>
      <c r="BOI105" s="220"/>
      <c r="BOJ105" s="220"/>
      <c r="BOK105" s="220"/>
      <c r="BOL105" s="220"/>
      <c r="BOM105" s="220"/>
      <c r="BON105" s="220"/>
      <c r="BOO105" s="220"/>
      <c r="BOP105" s="220"/>
      <c r="BOQ105" s="220"/>
      <c r="BOR105" s="220"/>
      <c r="BOS105" s="220"/>
      <c r="BOT105" s="220"/>
      <c r="BOU105" s="220"/>
      <c r="BOV105" s="220"/>
      <c r="BOW105" s="220"/>
      <c r="BOX105" s="220"/>
      <c r="BOY105" s="220"/>
      <c r="BOZ105" s="220"/>
      <c r="BPA105" s="220"/>
      <c r="BPB105" s="220"/>
      <c r="BPC105" s="220"/>
      <c r="BPD105" s="220"/>
      <c r="BPE105" s="220"/>
      <c r="BPF105" s="220"/>
      <c r="BPG105" s="220"/>
      <c r="BPH105" s="220"/>
      <c r="BPI105" s="220"/>
      <c r="BPJ105" s="220"/>
      <c r="BPK105" s="220"/>
      <c r="BPL105" s="220"/>
      <c r="BPM105" s="220"/>
      <c r="BPN105" s="220"/>
      <c r="BPO105" s="220"/>
      <c r="BPP105" s="220"/>
      <c r="BPQ105" s="220"/>
      <c r="BPR105" s="220"/>
      <c r="BPS105" s="220"/>
      <c r="BPT105" s="220"/>
      <c r="BPU105" s="220"/>
      <c r="BPV105" s="220"/>
      <c r="BPW105" s="220"/>
      <c r="BPX105" s="220"/>
      <c r="BPY105" s="220"/>
      <c r="BPZ105" s="220"/>
      <c r="BQA105" s="220"/>
      <c r="BQB105" s="220"/>
      <c r="BQC105" s="220"/>
      <c r="BQD105" s="220"/>
      <c r="BQE105" s="220"/>
      <c r="BQF105" s="220"/>
      <c r="BQG105" s="220"/>
      <c r="BQH105" s="220"/>
      <c r="BQI105" s="220"/>
      <c r="BQJ105" s="220"/>
      <c r="BQK105" s="220"/>
      <c r="BQL105" s="220"/>
      <c r="BQM105" s="220"/>
      <c r="BQN105" s="220"/>
      <c r="BQO105" s="220"/>
      <c r="BQP105" s="220"/>
      <c r="BQQ105" s="220"/>
      <c r="BQR105" s="220"/>
      <c r="BQS105" s="220"/>
      <c r="BQT105" s="220"/>
      <c r="BQU105" s="220"/>
      <c r="BQV105" s="220"/>
      <c r="BQW105" s="220"/>
      <c r="BQX105" s="220"/>
      <c r="BQY105" s="220"/>
      <c r="BQZ105" s="220"/>
      <c r="BRA105" s="220"/>
      <c r="BRB105" s="220"/>
      <c r="BRC105" s="220"/>
      <c r="BRD105" s="220"/>
      <c r="BRE105" s="220"/>
      <c r="BRF105" s="220"/>
      <c r="BRG105" s="220"/>
      <c r="BRH105" s="220"/>
      <c r="BRI105" s="220"/>
      <c r="BRJ105" s="220"/>
      <c r="BRK105" s="220"/>
      <c r="BRL105" s="220"/>
      <c r="BRM105" s="220"/>
      <c r="BRN105" s="220"/>
      <c r="BRO105" s="220"/>
      <c r="BRP105" s="220"/>
      <c r="BRQ105" s="220"/>
      <c r="BRR105" s="220"/>
      <c r="BRS105" s="220"/>
      <c r="BRT105" s="220"/>
      <c r="BRU105" s="220"/>
      <c r="BRV105" s="220"/>
      <c r="BRW105" s="220"/>
      <c r="BRX105" s="220"/>
      <c r="BRY105" s="220"/>
      <c r="BRZ105" s="220"/>
      <c r="BSA105" s="220"/>
      <c r="BSB105" s="220"/>
      <c r="BSC105" s="220"/>
      <c r="BSD105" s="220"/>
      <c r="BSE105" s="220"/>
      <c r="BSF105" s="220"/>
      <c r="BSG105" s="220"/>
      <c r="BSH105" s="220"/>
      <c r="BSI105" s="220"/>
      <c r="BSJ105" s="220"/>
      <c r="BSK105" s="220"/>
      <c r="BSL105" s="220"/>
      <c r="BSM105" s="220"/>
      <c r="BSN105" s="220"/>
      <c r="BSO105" s="220"/>
      <c r="BSP105" s="220"/>
      <c r="BSQ105" s="220"/>
      <c r="BSR105" s="220"/>
      <c r="BSS105" s="220"/>
      <c r="BST105" s="220"/>
      <c r="BSU105" s="220"/>
      <c r="BSV105" s="220"/>
      <c r="BSW105" s="220"/>
      <c r="BSX105" s="220"/>
      <c r="BSY105" s="220"/>
      <c r="BSZ105" s="220"/>
      <c r="BTA105" s="220"/>
      <c r="BTB105" s="220"/>
      <c r="BTC105" s="220"/>
      <c r="BTD105" s="220"/>
      <c r="BTE105" s="220"/>
      <c r="BTF105" s="220"/>
      <c r="BTG105" s="220"/>
      <c r="BTH105" s="220"/>
      <c r="BTI105" s="220"/>
      <c r="BTJ105" s="220"/>
      <c r="BTK105" s="220"/>
      <c r="BTL105" s="220"/>
      <c r="BTM105" s="220"/>
      <c r="BTN105" s="220"/>
      <c r="BTO105" s="220"/>
      <c r="BTP105" s="220"/>
      <c r="BTQ105" s="220"/>
      <c r="BTR105" s="220"/>
      <c r="BTS105" s="220"/>
      <c r="BTT105" s="220"/>
      <c r="BTU105" s="220"/>
      <c r="BTV105" s="220"/>
      <c r="BTW105" s="220"/>
      <c r="BTX105" s="220"/>
      <c r="BTY105" s="220"/>
      <c r="BTZ105" s="220"/>
      <c r="BUA105" s="220"/>
      <c r="BUB105" s="220"/>
      <c r="BUC105" s="220"/>
      <c r="BUD105" s="220"/>
      <c r="BUE105" s="220"/>
      <c r="BUF105" s="220"/>
      <c r="BUG105" s="220"/>
      <c r="BUH105" s="220"/>
      <c r="BUI105" s="220"/>
      <c r="BUJ105" s="220"/>
      <c r="BUK105" s="220"/>
      <c r="BUL105" s="220"/>
      <c r="BUM105" s="220"/>
      <c r="BUN105" s="220"/>
      <c r="BUO105" s="220"/>
      <c r="BUP105" s="220"/>
      <c r="BUQ105" s="220"/>
      <c r="BUR105" s="220"/>
      <c r="BUS105" s="220"/>
      <c r="BUT105" s="220"/>
      <c r="BUU105" s="220"/>
      <c r="BUV105" s="220"/>
      <c r="BUW105" s="220"/>
      <c r="BUX105" s="220"/>
      <c r="BUY105" s="220"/>
      <c r="BUZ105" s="220"/>
      <c r="BVA105" s="220"/>
      <c r="BVB105" s="220"/>
      <c r="BVC105" s="220"/>
      <c r="BVD105" s="220"/>
      <c r="BVE105" s="220"/>
      <c r="BVF105" s="220"/>
      <c r="BVG105" s="220"/>
      <c r="BVH105" s="220"/>
      <c r="BVI105" s="220"/>
      <c r="BVJ105" s="220"/>
      <c r="BVK105" s="220"/>
      <c r="BVL105" s="220"/>
      <c r="BVM105" s="220"/>
      <c r="BVN105" s="220"/>
      <c r="BVO105" s="220"/>
      <c r="BVP105" s="220"/>
      <c r="BVQ105" s="220"/>
      <c r="BVR105" s="220"/>
      <c r="BVS105" s="220"/>
      <c r="BVT105" s="220"/>
      <c r="BVU105" s="220"/>
      <c r="BVV105" s="220"/>
      <c r="BVW105" s="220"/>
      <c r="BVX105" s="220"/>
      <c r="BVY105" s="220"/>
      <c r="BVZ105" s="220"/>
      <c r="BWA105" s="220"/>
      <c r="BWB105" s="220"/>
      <c r="BWC105" s="220"/>
      <c r="BWD105" s="220"/>
      <c r="BWE105" s="220"/>
      <c r="BWF105" s="220"/>
      <c r="BWG105" s="220"/>
      <c r="BWH105" s="220"/>
      <c r="BWI105" s="220"/>
      <c r="BWJ105" s="220"/>
      <c r="BWK105" s="220"/>
      <c r="BWL105" s="220"/>
      <c r="BWM105" s="220"/>
      <c r="BWN105" s="220"/>
      <c r="BWO105" s="220"/>
      <c r="BWP105" s="220"/>
      <c r="BWQ105" s="220"/>
      <c r="BWR105" s="220"/>
      <c r="BWS105" s="220"/>
      <c r="BWT105" s="220"/>
      <c r="BWU105" s="220"/>
      <c r="BWV105" s="220"/>
      <c r="BWW105" s="220"/>
      <c r="BWX105" s="220"/>
      <c r="BWY105" s="220"/>
      <c r="BWZ105" s="220"/>
      <c r="BXA105" s="220"/>
      <c r="BXB105" s="220"/>
      <c r="BXC105" s="220"/>
      <c r="BXD105" s="220"/>
      <c r="BXE105" s="220"/>
      <c r="BXF105" s="220"/>
      <c r="BXG105" s="220"/>
      <c r="BXH105" s="220"/>
      <c r="BXI105" s="220"/>
      <c r="BXJ105" s="220"/>
      <c r="BXK105" s="220"/>
      <c r="BXL105" s="220"/>
      <c r="BXM105" s="220"/>
      <c r="BXN105" s="220"/>
      <c r="BXO105" s="220"/>
      <c r="BXP105" s="220"/>
      <c r="BXQ105" s="220"/>
      <c r="BXR105" s="220"/>
      <c r="BXS105" s="220"/>
      <c r="BXT105" s="220"/>
      <c r="BXU105" s="220"/>
      <c r="BXV105" s="220"/>
      <c r="BXW105" s="220"/>
      <c r="BXX105" s="220"/>
      <c r="BXY105" s="220"/>
      <c r="BXZ105" s="220"/>
      <c r="BYA105" s="220"/>
      <c r="BYB105" s="220"/>
      <c r="BYC105" s="220"/>
      <c r="BYD105" s="220"/>
      <c r="BYE105" s="220"/>
      <c r="BYF105" s="220"/>
      <c r="BYG105" s="220"/>
      <c r="BYH105" s="220"/>
      <c r="BYI105" s="220"/>
      <c r="BYJ105" s="220"/>
      <c r="BYK105" s="220"/>
      <c r="BYL105" s="220"/>
      <c r="BYM105" s="220"/>
      <c r="BYN105" s="220"/>
      <c r="BYO105" s="220"/>
      <c r="BYP105" s="220"/>
      <c r="BYQ105" s="220"/>
      <c r="BYR105" s="220"/>
      <c r="BYS105" s="220"/>
      <c r="BYT105" s="220"/>
      <c r="BYU105" s="220"/>
      <c r="BYV105" s="220"/>
      <c r="BYW105" s="220"/>
      <c r="BYX105" s="220"/>
      <c r="BYY105" s="220"/>
      <c r="BYZ105" s="220"/>
      <c r="BZA105" s="220"/>
      <c r="BZB105" s="220"/>
      <c r="BZC105" s="220"/>
      <c r="BZD105" s="220"/>
      <c r="BZE105" s="220"/>
      <c r="BZF105" s="220"/>
      <c r="BZG105" s="220"/>
      <c r="BZH105" s="220"/>
      <c r="BZI105" s="220"/>
      <c r="BZJ105" s="220"/>
      <c r="BZK105" s="220"/>
      <c r="BZL105" s="220"/>
      <c r="BZM105" s="220"/>
      <c r="BZN105" s="220"/>
      <c r="BZO105" s="220"/>
      <c r="BZP105" s="220"/>
      <c r="BZQ105" s="220"/>
      <c r="BZR105" s="220"/>
      <c r="BZS105" s="220"/>
      <c r="BZT105" s="220"/>
      <c r="BZU105" s="220"/>
      <c r="BZV105" s="220"/>
      <c r="BZW105" s="220"/>
      <c r="BZX105" s="220"/>
      <c r="BZY105" s="220"/>
      <c r="BZZ105" s="220"/>
      <c r="CAA105" s="220"/>
      <c r="CAB105" s="220"/>
      <c r="CAC105" s="220"/>
      <c r="CAD105" s="220"/>
      <c r="CAE105" s="220"/>
      <c r="CAF105" s="220"/>
      <c r="CAG105" s="220"/>
      <c r="CAH105" s="220"/>
      <c r="CAI105" s="220"/>
      <c r="CAJ105" s="220"/>
      <c r="CAK105" s="220"/>
      <c r="CAL105" s="220"/>
      <c r="CAM105" s="220"/>
      <c r="CAN105" s="220"/>
      <c r="CAO105" s="220"/>
      <c r="CAP105" s="220"/>
      <c r="CAQ105" s="220"/>
      <c r="CAR105" s="220"/>
      <c r="CAS105" s="220"/>
      <c r="CAT105" s="220"/>
      <c r="CAU105" s="220"/>
      <c r="CAV105" s="220"/>
      <c r="CAW105" s="220"/>
      <c r="CAX105" s="220"/>
      <c r="CAY105" s="220"/>
      <c r="CAZ105" s="220"/>
      <c r="CBA105" s="220"/>
      <c r="CBB105" s="220"/>
      <c r="CBC105" s="220"/>
      <c r="CBD105" s="220"/>
      <c r="CBE105" s="220"/>
      <c r="CBF105" s="220"/>
      <c r="CBG105" s="220"/>
      <c r="CBH105" s="220"/>
      <c r="CBI105" s="220"/>
      <c r="CBJ105" s="220"/>
      <c r="CBK105" s="220"/>
      <c r="CBL105" s="220"/>
      <c r="CBM105" s="220"/>
      <c r="CBN105" s="220"/>
      <c r="CBO105" s="220"/>
      <c r="CBP105" s="220"/>
      <c r="CBQ105" s="220"/>
      <c r="CBR105" s="220"/>
      <c r="CBS105" s="220"/>
      <c r="CBT105" s="220"/>
      <c r="CBU105" s="220"/>
      <c r="CBV105" s="220"/>
      <c r="CBW105" s="220"/>
      <c r="CBX105" s="220"/>
      <c r="CBY105" s="220"/>
      <c r="CBZ105" s="220"/>
      <c r="CCA105" s="220"/>
      <c r="CCB105" s="220"/>
      <c r="CCC105" s="220"/>
      <c r="CCD105" s="220"/>
      <c r="CCE105" s="220"/>
      <c r="CCF105" s="220"/>
      <c r="CCG105" s="220"/>
      <c r="CCH105" s="220"/>
      <c r="CCI105" s="220"/>
      <c r="CCJ105" s="220"/>
      <c r="CCK105" s="220"/>
      <c r="CCL105" s="220"/>
      <c r="CCM105" s="220"/>
      <c r="CCN105" s="220"/>
      <c r="CCO105" s="220"/>
      <c r="CCP105" s="220"/>
      <c r="CCQ105" s="220"/>
      <c r="CCR105" s="220"/>
      <c r="CCS105" s="220"/>
      <c r="CCT105" s="220"/>
      <c r="CCU105" s="220"/>
      <c r="CCV105" s="220"/>
      <c r="CCW105" s="220"/>
      <c r="CCX105" s="220"/>
      <c r="CCY105" s="220"/>
      <c r="CCZ105" s="220"/>
      <c r="CDA105" s="220"/>
      <c r="CDB105" s="220"/>
      <c r="CDC105" s="220"/>
      <c r="CDD105" s="220"/>
      <c r="CDE105" s="220"/>
      <c r="CDF105" s="220"/>
      <c r="CDG105" s="220"/>
      <c r="CDH105" s="220"/>
      <c r="CDI105" s="220"/>
      <c r="CDJ105" s="220"/>
      <c r="CDK105" s="220"/>
      <c r="CDL105" s="220"/>
      <c r="CDM105" s="220"/>
      <c r="CDN105" s="220"/>
      <c r="CDO105" s="220"/>
      <c r="CDP105" s="220"/>
      <c r="CDQ105" s="220"/>
      <c r="CDR105" s="220"/>
      <c r="CDS105" s="220"/>
      <c r="CDT105" s="220"/>
      <c r="CDU105" s="220"/>
      <c r="CDV105" s="220"/>
      <c r="CDW105" s="220"/>
      <c r="CDX105" s="220"/>
      <c r="CDY105" s="220"/>
      <c r="CDZ105" s="220"/>
      <c r="CEA105" s="220"/>
      <c r="CEB105" s="220"/>
      <c r="CEC105" s="220"/>
      <c r="CED105" s="220"/>
      <c r="CEE105" s="220"/>
      <c r="CEF105" s="220"/>
      <c r="CEG105" s="220"/>
      <c r="CEH105" s="220"/>
      <c r="CEI105" s="220"/>
      <c r="CEJ105" s="220"/>
      <c r="CEK105" s="220"/>
      <c r="CEL105" s="220"/>
      <c r="CEM105" s="220"/>
      <c r="CEN105" s="220"/>
      <c r="CEO105" s="220"/>
      <c r="CEP105" s="220"/>
      <c r="CEQ105" s="220"/>
      <c r="CER105" s="220"/>
      <c r="CES105" s="220"/>
      <c r="CET105" s="220"/>
      <c r="CEU105" s="220"/>
      <c r="CEV105" s="220"/>
      <c r="CEW105" s="220"/>
      <c r="CEX105" s="220"/>
      <c r="CEY105" s="220"/>
      <c r="CEZ105" s="220"/>
      <c r="CFA105" s="220"/>
      <c r="CFB105" s="220"/>
      <c r="CFC105" s="220"/>
      <c r="CFD105" s="220"/>
      <c r="CFE105" s="220"/>
      <c r="CFF105" s="220"/>
      <c r="CFG105" s="220"/>
      <c r="CFH105" s="220"/>
      <c r="CFI105" s="220"/>
      <c r="CFJ105" s="220"/>
      <c r="CFK105" s="220"/>
      <c r="CFL105" s="220"/>
      <c r="CFM105" s="220"/>
      <c r="CFN105" s="220"/>
      <c r="CFO105" s="220"/>
      <c r="CFP105" s="220"/>
      <c r="CFQ105" s="220"/>
      <c r="CFR105" s="220"/>
      <c r="CFS105" s="220"/>
      <c r="CFT105" s="220"/>
      <c r="CFU105" s="220"/>
      <c r="CFV105" s="220"/>
      <c r="CFW105" s="220"/>
      <c r="CFX105" s="220"/>
      <c r="CFY105" s="220"/>
      <c r="CFZ105" s="220"/>
      <c r="CGA105" s="220"/>
      <c r="CGB105" s="220"/>
      <c r="CGC105" s="220"/>
      <c r="CGD105" s="220"/>
      <c r="CGE105" s="220"/>
      <c r="CGF105" s="220"/>
      <c r="CGG105" s="220"/>
      <c r="CGH105" s="220"/>
      <c r="CGI105" s="220"/>
      <c r="CGJ105" s="220"/>
      <c r="CGK105" s="220"/>
      <c r="CGL105" s="220"/>
      <c r="CGM105" s="220"/>
      <c r="CGN105" s="220"/>
      <c r="CGO105" s="220"/>
      <c r="CGP105" s="220"/>
      <c r="CGQ105" s="220"/>
      <c r="CGR105" s="220"/>
      <c r="CGS105" s="220"/>
      <c r="CGT105" s="220"/>
      <c r="CGU105" s="220"/>
      <c r="CGV105" s="220"/>
      <c r="CGW105" s="220"/>
      <c r="CGX105" s="220"/>
      <c r="CGY105" s="220"/>
      <c r="CGZ105" s="220"/>
      <c r="CHA105" s="220"/>
      <c r="CHB105" s="220"/>
      <c r="CHC105" s="220"/>
      <c r="CHD105" s="220"/>
      <c r="CHE105" s="220"/>
      <c r="CHF105" s="220"/>
      <c r="CHG105" s="220"/>
      <c r="CHH105" s="220"/>
      <c r="CHI105" s="220"/>
      <c r="CHJ105" s="220"/>
      <c r="CHK105" s="220"/>
      <c r="CHL105" s="220"/>
      <c r="CHM105" s="220"/>
      <c r="CHN105" s="220"/>
      <c r="CHO105" s="220"/>
      <c r="CHP105" s="220"/>
      <c r="CHQ105" s="220"/>
      <c r="CHR105" s="220"/>
      <c r="CHS105" s="220"/>
      <c r="CHT105" s="220"/>
      <c r="CHU105" s="220"/>
      <c r="CHV105" s="220"/>
      <c r="CHW105" s="220"/>
      <c r="CHX105" s="220"/>
      <c r="CHY105" s="220"/>
      <c r="CHZ105" s="220"/>
      <c r="CIA105" s="220"/>
      <c r="CIB105" s="220"/>
      <c r="CIC105" s="220"/>
      <c r="CID105" s="220"/>
      <c r="CIE105" s="220"/>
      <c r="CIF105" s="220"/>
      <c r="CIG105" s="220"/>
      <c r="CIH105" s="220"/>
      <c r="CII105" s="220"/>
      <c r="CIJ105" s="220"/>
      <c r="CIK105" s="220"/>
      <c r="CIL105" s="220"/>
      <c r="CIM105" s="220"/>
      <c r="CIN105" s="220"/>
      <c r="CIO105" s="220"/>
      <c r="CIP105" s="220"/>
      <c r="CIQ105" s="220"/>
      <c r="CIR105" s="220"/>
      <c r="CIS105" s="220"/>
      <c r="CIT105" s="220"/>
      <c r="CIU105" s="220"/>
      <c r="CIV105" s="220"/>
      <c r="CIW105" s="220"/>
      <c r="CIX105" s="220"/>
      <c r="CIY105" s="220"/>
      <c r="CIZ105" s="220"/>
      <c r="CJA105" s="220"/>
      <c r="CJB105" s="220"/>
      <c r="CJC105" s="220"/>
      <c r="CJD105" s="220"/>
      <c r="CJE105" s="220"/>
      <c r="CJF105" s="220"/>
      <c r="CJG105" s="220"/>
      <c r="CJH105" s="220"/>
      <c r="CJI105" s="220"/>
      <c r="CJJ105" s="220"/>
      <c r="CJK105" s="220"/>
      <c r="CJL105" s="220"/>
      <c r="CJM105" s="220"/>
      <c r="CJN105" s="220"/>
      <c r="CJO105" s="220"/>
      <c r="CJP105" s="220"/>
      <c r="CJQ105" s="220"/>
      <c r="CJR105" s="220"/>
      <c r="CJS105" s="220"/>
      <c r="CJT105" s="220"/>
      <c r="CJU105" s="220"/>
      <c r="CJV105" s="220"/>
      <c r="CJW105" s="220"/>
      <c r="CJX105" s="220"/>
      <c r="CJY105" s="220"/>
      <c r="CJZ105" s="220"/>
      <c r="CKA105" s="220"/>
      <c r="CKB105" s="220"/>
      <c r="CKC105" s="220"/>
      <c r="CKD105" s="220"/>
      <c r="CKE105" s="220"/>
      <c r="CKF105" s="220"/>
      <c r="CKG105" s="220"/>
      <c r="CKH105" s="220"/>
      <c r="CKI105" s="220"/>
      <c r="CKJ105" s="220"/>
      <c r="CKK105" s="220"/>
      <c r="CKL105" s="220"/>
      <c r="CKM105" s="220"/>
      <c r="CKN105" s="220"/>
      <c r="CKO105" s="220"/>
      <c r="CKP105" s="220"/>
      <c r="CKQ105" s="220"/>
      <c r="CKR105" s="220"/>
      <c r="CKS105" s="220"/>
      <c r="CKT105" s="220"/>
      <c r="CKU105" s="220"/>
      <c r="CKV105" s="220"/>
      <c r="CKW105" s="220"/>
      <c r="CKX105" s="220"/>
      <c r="CKY105" s="220"/>
      <c r="CKZ105" s="220"/>
      <c r="CLA105" s="220"/>
      <c r="CLB105" s="220"/>
      <c r="CLC105" s="220"/>
      <c r="CLD105" s="220"/>
      <c r="CLE105" s="220"/>
      <c r="CLF105" s="220"/>
      <c r="CLG105" s="220"/>
      <c r="CLH105" s="220"/>
      <c r="CLI105" s="220"/>
      <c r="CLJ105" s="220"/>
      <c r="CLK105" s="220"/>
      <c r="CLL105" s="220"/>
      <c r="CLM105" s="220"/>
      <c r="CLN105" s="220"/>
      <c r="CLO105" s="220"/>
      <c r="CLP105" s="220"/>
      <c r="CLQ105" s="220"/>
      <c r="CLR105" s="220"/>
      <c r="CLS105" s="220"/>
      <c r="CLT105" s="220"/>
      <c r="CLU105" s="220"/>
      <c r="CLV105" s="220"/>
      <c r="CLW105" s="220"/>
      <c r="CLX105" s="220"/>
      <c r="CLY105" s="220"/>
      <c r="CLZ105" s="220"/>
      <c r="CMA105" s="220"/>
      <c r="CMB105" s="220"/>
      <c r="CMC105" s="220"/>
      <c r="CMD105" s="220"/>
      <c r="CME105" s="220"/>
      <c r="CMF105" s="220"/>
      <c r="CMG105" s="220"/>
      <c r="CMH105" s="220"/>
      <c r="CMI105" s="220"/>
      <c r="CMJ105" s="220"/>
      <c r="CMK105" s="220"/>
      <c r="CML105" s="220"/>
      <c r="CMM105" s="220"/>
      <c r="CMN105" s="220"/>
      <c r="CMO105" s="220"/>
      <c r="CMP105" s="220"/>
      <c r="CMQ105" s="220"/>
      <c r="CMR105" s="220"/>
      <c r="CMS105" s="220"/>
      <c r="CMT105" s="220"/>
      <c r="CMU105" s="220"/>
      <c r="CMV105" s="220"/>
      <c r="CMW105" s="220"/>
      <c r="CMX105" s="220"/>
      <c r="CMY105" s="220"/>
      <c r="CMZ105" s="220"/>
      <c r="CNA105" s="220"/>
      <c r="CNB105" s="220"/>
      <c r="CNC105" s="220"/>
      <c r="CND105" s="220"/>
      <c r="CNE105" s="220"/>
      <c r="CNF105" s="220"/>
      <c r="CNG105" s="220"/>
      <c r="CNH105" s="220"/>
      <c r="CNI105" s="220"/>
      <c r="CNJ105" s="220"/>
      <c r="CNK105" s="220"/>
      <c r="CNL105" s="220"/>
      <c r="CNM105" s="220"/>
      <c r="CNN105" s="220"/>
      <c r="CNO105" s="220"/>
      <c r="CNP105" s="220"/>
      <c r="CNQ105" s="220"/>
      <c r="CNR105" s="220"/>
      <c r="CNS105" s="220"/>
      <c r="CNT105" s="220"/>
      <c r="CNU105" s="220"/>
      <c r="CNV105" s="220"/>
      <c r="CNW105" s="220"/>
      <c r="CNX105" s="220"/>
      <c r="CNY105" s="220"/>
      <c r="CNZ105" s="220"/>
      <c r="COA105" s="220"/>
      <c r="COB105" s="220"/>
      <c r="COC105" s="220"/>
      <c r="COD105" s="220"/>
      <c r="COE105" s="220"/>
      <c r="COF105" s="220"/>
      <c r="COG105" s="220"/>
      <c r="COH105" s="220"/>
      <c r="COI105" s="220"/>
      <c r="COJ105" s="220"/>
      <c r="COK105" s="220"/>
      <c r="COL105" s="220"/>
      <c r="COM105" s="220"/>
      <c r="CON105" s="220"/>
      <c r="COO105" s="220"/>
      <c r="COP105" s="220"/>
      <c r="COQ105" s="220"/>
      <c r="COR105" s="220"/>
      <c r="COS105" s="220"/>
      <c r="COT105" s="220"/>
      <c r="COU105" s="220"/>
      <c r="COV105" s="220"/>
      <c r="COW105" s="220"/>
      <c r="COX105" s="220"/>
      <c r="COY105" s="220"/>
      <c r="COZ105" s="220"/>
      <c r="CPA105" s="220"/>
      <c r="CPB105" s="220"/>
      <c r="CPC105" s="220"/>
      <c r="CPD105" s="220"/>
      <c r="CPE105" s="220"/>
      <c r="CPF105" s="220"/>
      <c r="CPG105" s="220"/>
      <c r="CPH105" s="220"/>
      <c r="CPI105" s="220"/>
      <c r="CPJ105" s="220"/>
      <c r="CPK105" s="220"/>
      <c r="CPL105" s="220"/>
      <c r="CPM105" s="220"/>
      <c r="CPN105" s="220"/>
      <c r="CPO105" s="220"/>
      <c r="CPP105" s="220"/>
      <c r="CPQ105" s="220"/>
      <c r="CPR105" s="220"/>
      <c r="CPS105" s="220"/>
      <c r="CPT105" s="220"/>
      <c r="CPU105" s="220"/>
      <c r="CPV105" s="220"/>
      <c r="CPW105" s="220"/>
      <c r="CPX105" s="220"/>
      <c r="CPY105" s="220"/>
      <c r="CPZ105" s="220"/>
      <c r="CQA105" s="220"/>
      <c r="CQB105" s="220"/>
      <c r="CQC105" s="220"/>
      <c r="CQD105" s="220"/>
      <c r="CQE105" s="220"/>
      <c r="CQF105" s="220"/>
      <c r="CQG105" s="220"/>
      <c r="CQH105" s="220"/>
      <c r="CQI105" s="220"/>
      <c r="CQJ105" s="220"/>
      <c r="CQK105" s="220"/>
      <c r="CQL105" s="220"/>
      <c r="CQM105" s="220"/>
      <c r="CQN105" s="220"/>
      <c r="CQO105" s="220"/>
      <c r="CQP105" s="220"/>
      <c r="CQQ105" s="220"/>
      <c r="CQR105" s="220"/>
      <c r="CQS105" s="220"/>
      <c r="CQT105" s="220"/>
      <c r="CQU105" s="220"/>
      <c r="CQV105" s="220"/>
      <c r="CQW105" s="220"/>
      <c r="CQX105" s="220"/>
      <c r="CQY105" s="220"/>
      <c r="CQZ105" s="220"/>
      <c r="CRA105" s="220"/>
      <c r="CRB105" s="220"/>
      <c r="CRC105" s="220"/>
      <c r="CRD105" s="220"/>
      <c r="CRE105" s="220"/>
      <c r="CRF105" s="220"/>
      <c r="CRG105" s="220"/>
      <c r="CRH105" s="220"/>
      <c r="CRI105" s="220"/>
      <c r="CRJ105" s="220"/>
      <c r="CRK105" s="220"/>
      <c r="CRL105" s="220"/>
      <c r="CRM105" s="220"/>
      <c r="CRN105" s="220"/>
      <c r="CRO105" s="220"/>
      <c r="CRP105" s="220"/>
      <c r="CRQ105" s="220"/>
      <c r="CRR105" s="220"/>
      <c r="CRS105" s="220"/>
      <c r="CRT105" s="220"/>
      <c r="CRU105" s="220"/>
      <c r="CRV105" s="220"/>
      <c r="CRW105" s="220"/>
      <c r="CRX105" s="220"/>
      <c r="CRY105" s="220"/>
      <c r="CRZ105" s="220"/>
      <c r="CSA105" s="220"/>
      <c r="CSB105" s="220"/>
      <c r="CSC105" s="220"/>
      <c r="CSD105" s="220"/>
      <c r="CSE105" s="220"/>
      <c r="CSF105" s="220"/>
      <c r="CSG105" s="220"/>
      <c r="CSH105" s="220"/>
      <c r="CSI105" s="220"/>
      <c r="CSJ105" s="220"/>
      <c r="CSK105" s="220"/>
      <c r="CSL105" s="220"/>
      <c r="CSM105" s="220"/>
      <c r="CSN105" s="220"/>
      <c r="CSO105" s="220"/>
      <c r="CSP105" s="220"/>
      <c r="CSQ105" s="220"/>
      <c r="CSR105" s="220"/>
      <c r="CSS105" s="220"/>
      <c r="CST105" s="220"/>
      <c r="CSU105" s="220"/>
      <c r="CSV105" s="220"/>
      <c r="CSW105" s="220"/>
      <c r="CSX105" s="220"/>
      <c r="CSY105" s="220"/>
      <c r="CSZ105" s="220"/>
      <c r="CTA105" s="220"/>
      <c r="CTB105" s="220"/>
      <c r="CTC105" s="220"/>
      <c r="CTD105" s="220"/>
      <c r="CTE105" s="220"/>
      <c r="CTF105" s="220"/>
      <c r="CTG105" s="220"/>
      <c r="CTH105" s="220"/>
      <c r="CTI105" s="220"/>
      <c r="CTJ105" s="220"/>
      <c r="CTK105" s="220"/>
      <c r="CTL105" s="220"/>
      <c r="CTM105" s="220"/>
      <c r="CTN105" s="220"/>
      <c r="CTO105" s="220"/>
      <c r="CTP105" s="220"/>
      <c r="CTQ105" s="220"/>
      <c r="CTR105" s="220"/>
      <c r="CTS105" s="220"/>
      <c r="CTT105" s="220"/>
      <c r="CTU105" s="220"/>
      <c r="CTV105" s="220"/>
      <c r="CTW105" s="220"/>
      <c r="CTX105" s="220"/>
      <c r="CTY105" s="220"/>
      <c r="CTZ105" s="220"/>
      <c r="CUA105" s="220"/>
      <c r="CUB105" s="220"/>
      <c r="CUC105" s="220"/>
      <c r="CUD105" s="220"/>
      <c r="CUE105" s="220"/>
      <c r="CUF105" s="220"/>
      <c r="CUG105" s="220"/>
      <c r="CUH105" s="220"/>
      <c r="CUI105" s="220"/>
      <c r="CUJ105" s="220"/>
      <c r="CUK105" s="220"/>
      <c r="CUL105" s="220"/>
      <c r="CUM105" s="220"/>
      <c r="CUN105" s="220"/>
      <c r="CUO105" s="220"/>
      <c r="CUP105" s="220"/>
      <c r="CUQ105" s="220"/>
      <c r="CUR105" s="220"/>
      <c r="CUS105" s="220"/>
      <c r="CUT105" s="220"/>
      <c r="CUU105" s="220"/>
      <c r="CUV105" s="220"/>
      <c r="CUW105" s="220"/>
      <c r="CUX105" s="220"/>
      <c r="CUY105" s="220"/>
      <c r="CUZ105" s="220"/>
      <c r="CVA105" s="220"/>
      <c r="CVB105" s="220"/>
      <c r="CVC105" s="220"/>
      <c r="CVD105" s="220"/>
      <c r="CVE105" s="220"/>
      <c r="CVF105" s="220"/>
      <c r="CVG105" s="220"/>
      <c r="CVH105" s="220"/>
      <c r="CVI105" s="220"/>
      <c r="CVJ105" s="220"/>
      <c r="CVK105" s="220"/>
      <c r="CVL105" s="220"/>
      <c r="CVM105" s="220"/>
      <c r="CVN105" s="220"/>
      <c r="CVO105" s="220"/>
      <c r="CVP105" s="220"/>
      <c r="CVQ105" s="220"/>
      <c r="CVR105" s="220"/>
      <c r="CVS105" s="220"/>
      <c r="CVT105" s="220"/>
      <c r="CVU105" s="220"/>
      <c r="CVV105" s="220"/>
      <c r="CVW105" s="220"/>
      <c r="CVX105" s="220"/>
      <c r="CVY105" s="220"/>
      <c r="CVZ105" s="220"/>
      <c r="CWA105" s="220"/>
      <c r="CWB105" s="220"/>
      <c r="CWC105" s="220"/>
      <c r="CWD105" s="220"/>
      <c r="CWE105" s="220"/>
      <c r="CWF105" s="220"/>
      <c r="CWG105" s="220"/>
      <c r="CWH105" s="220"/>
      <c r="CWI105" s="220"/>
      <c r="CWJ105" s="220"/>
      <c r="CWK105" s="220"/>
      <c r="CWL105" s="220"/>
      <c r="CWM105" s="220"/>
      <c r="CWN105" s="220"/>
      <c r="CWO105" s="220"/>
      <c r="CWP105" s="220"/>
      <c r="CWQ105" s="220"/>
      <c r="CWR105" s="220"/>
      <c r="CWS105" s="220"/>
      <c r="CWT105" s="220"/>
      <c r="CWU105" s="220"/>
      <c r="CWV105" s="220"/>
      <c r="CWW105" s="220"/>
      <c r="CWX105" s="220"/>
      <c r="CWY105" s="220"/>
      <c r="CWZ105" s="220"/>
      <c r="CXA105" s="220"/>
      <c r="CXB105" s="220"/>
      <c r="CXC105" s="220"/>
      <c r="CXD105" s="220"/>
      <c r="CXE105" s="220"/>
      <c r="CXF105" s="220"/>
      <c r="CXG105" s="220"/>
      <c r="CXH105" s="220"/>
      <c r="CXI105" s="220"/>
      <c r="CXJ105" s="220"/>
      <c r="CXK105" s="220"/>
      <c r="CXL105" s="220"/>
      <c r="CXM105" s="220"/>
      <c r="CXN105" s="220"/>
      <c r="CXO105" s="220"/>
      <c r="CXP105" s="220"/>
      <c r="CXQ105" s="220"/>
      <c r="CXR105" s="220"/>
      <c r="CXS105" s="220"/>
      <c r="CXT105" s="220"/>
      <c r="CXU105" s="220"/>
      <c r="CXV105" s="220"/>
      <c r="CXW105" s="220"/>
      <c r="CXX105" s="220"/>
      <c r="CXY105" s="220"/>
      <c r="CXZ105" s="220"/>
      <c r="CYA105" s="220"/>
      <c r="CYB105" s="220"/>
      <c r="CYC105" s="220"/>
      <c r="CYD105" s="220"/>
      <c r="CYE105" s="220"/>
      <c r="CYF105" s="220"/>
      <c r="CYG105" s="220"/>
      <c r="CYH105" s="220"/>
      <c r="CYI105" s="220"/>
      <c r="CYJ105" s="220"/>
      <c r="CYK105" s="220"/>
      <c r="CYL105" s="220"/>
      <c r="CYM105" s="220"/>
      <c r="CYN105" s="220"/>
      <c r="CYO105" s="220"/>
      <c r="CYP105" s="220"/>
      <c r="CYQ105" s="220"/>
      <c r="CYR105" s="220"/>
      <c r="CYS105" s="220"/>
      <c r="CYT105" s="220"/>
      <c r="CYU105" s="220"/>
      <c r="CYV105" s="220"/>
      <c r="CYW105" s="220"/>
      <c r="CYX105" s="220"/>
      <c r="CYY105" s="220"/>
      <c r="CYZ105" s="220"/>
      <c r="CZA105" s="220"/>
      <c r="CZB105" s="220"/>
      <c r="CZC105" s="220"/>
      <c r="CZD105" s="220"/>
      <c r="CZE105" s="220"/>
      <c r="CZF105" s="220"/>
      <c r="CZG105" s="220"/>
      <c r="CZH105" s="220"/>
      <c r="CZI105" s="220"/>
      <c r="CZJ105" s="220"/>
      <c r="CZK105" s="220"/>
      <c r="CZL105" s="220"/>
      <c r="CZM105" s="220"/>
      <c r="CZN105" s="220"/>
      <c r="CZO105" s="220"/>
      <c r="CZP105" s="220"/>
      <c r="CZQ105" s="220"/>
      <c r="CZR105" s="220"/>
      <c r="CZS105" s="220"/>
      <c r="CZT105" s="220"/>
      <c r="CZU105" s="220"/>
      <c r="CZV105" s="220"/>
      <c r="CZW105" s="220"/>
      <c r="CZX105" s="220"/>
      <c r="CZY105" s="220"/>
      <c r="CZZ105" s="220"/>
      <c r="DAA105" s="220"/>
      <c r="DAB105" s="220"/>
      <c r="DAC105" s="220"/>
      <c r="DAD105" s="220"/>
      <c r="DAE105" s="220"/>
      <c r="DAF105" s="220"/>
      <c r="DAG105" s="220"/>
      <c r="DAH105" s="220"/>
      <c r="DAI105" s="220"/>
      <c r="DAJ105" s="220"/>
      <c r="DAK105" s="220"/>
      <c r="DAL105" s="220"/>
      <c r="DAM105" s="220"/>
      <c r="DAN105" s="220"/>
      <c r="DAO105" s="220"/>
      <c r="DAP105" s="220"/>
      <c r="DAQ105" s="220"/>
      <c r="DAR105" s="220"/>
      <c r="DAS105" s="220"/>
      <c r="DAT105" s="220"/>
      <c r="DAU105" s="220"/>
      <c r="DAV105" s="220"/>
      <c r="DAW105" s="220"/>
      <c r="DAX105" s="220"/>
      <c r="DAY105" s="220"/>
      <c r="DAZ105" s="220"/>
      <c r="DBA105" s="220"/>
      <c r="DBB105" s="220"/>
      <c r="DBC105" s="220"/>
      <c r="DBD105" s="220"/>
      <c r="DBE105" s="220"/>
      <c r="DBF105" s="220"/>
      <c r="DBG105" s="220"/>
      <c r="DBH105" s="220"/>
      <c r="DBI105" s="220"/>
      <c r="DBJ105" s="220"/>
      <c r="DBK105" s="220"/>
      <c r="DBL105" s="220"/>
      <c r="DBM105" s="220"/>
      <c r="DBN105" s="220"/>
      <c r="DBO105" s="220"/>
      <c r="DBP105" s="220"/>
      <c r="DBQ105" s="220"/>
      <c r="DBR105" s="220"/>
      <c r="DBS105" s="220"/>
      <c r="DBT105" s="220"/>
      <c r="DBU105" s="220"/>
      <c r="DBV105" s="220"/>
      <c r="DBW105" s="220"/>
      <c r="DBX105" s="220"/>
      <c r="DBY105" s="220"/>
      <c r="DBZ105" s="220"/>
      <c r="DCA105" s="220"/>
      <c r="DCB105" s="220"/>
      <c r="DCC105" s="220"/>
      <c r="DCD105" s="220"/>
      <c r="DCE105" s="220"/>
      <c r="DCF105" s="220"/>
      <c r="DCG105" s="220"/>
      <c r="DCH105" s="220"/>
      <c r="DCI105" s="220"/>
      <c r="DCJ105" s="220"/>
      <c r="DCK105" s="220"/>
      <c r="DCL105" s="220"/>
      <c r="DCM105" s="220"/>
      <c r="DCN105" s="220"/>
      <c r="DCO105" s="220"/>
      <c r="DCP105" s="220"/>
      <c r="DCQ105" s="220"/>
      <c r="DCR105" s="220"/>
      <c r="DCS105" s="220"/>
      <c r="DCT105" s="220"/>
      <c r="DCU105" s="220"/>
      <c r="DCV105" s="220"/>
      <c r="DCW105" s="220"/>
      <c r="DCX105" s="220"/>
      <c r="DCY105" s="220"/>
      <c r="DCZ105" s="220"/>
      <c r="DDA105" s="220"/>
      <c r="DDB105" s="220"/>
      <c r="DDC105" s="220"/>
      <c r="DDD105" s="220"/>
      <c r="DDE105" s="220"/>
      <c r="DDF105" s="220"/>
      <c r="DDG105" s="220"/>
      <c r="DDH105" s="220"/>
      <c r="DDI105" s="220"/>
      <c r="DDJ105" s="220"/>
      <c r="DDK105" s="220"/>
      <c r="DDL105" s="220"/>
      <c r="DDM105" s="220"/>
      <c r="DDN105" s="220"/>
      <c r="DDO105" s="220"/>
      <c r="DDP105" s="220"/>
      <c r="DDQ105" s="220"/>
      <c r="DDR105" s="220"/>
      <c r="DDS105" s="220"/>
      <c r="DDT105" s="220"/>
      <c r="DDU105" s="220"/>
      <c r="DDV105" s="220"/>
      <c r="DDW105" s="220"/>
      <c r="DDX105" s="220"/>
      <c r="DDY105" s="220"/>
      <c r="DDZ105" s="220"/>
      <c r="DEA105" s="220"/>
      <c r="DEB105" s="220"/>
      <c r="DEC105" s="220"/>
      <c r="DED105" s="220"/>
      <c r="DEE105" s="220"/>
      <c r="DEF105" s="220"/>
      <c r="DEG105" s="220"/>
      <c r="DEH105" s="220"/>
      <c r="DEI105" s="220"/>
      <c r="DEJ105" s="220"/>
      <c r="DEK105" s="220"/>
      <c r="DEL105" s="220"/>
      <c r="DEM105" s="220"/>
      <c r="DEN105" s="220"/>
      <c r="DEO105" s="220"/>
      <c r="DEP105" s="220"/>
      <c r="DEQ105" s="220"/>
      <c r="DER105" s="220"/>
      <c r="DES105" s="220"/>
      <c r="DET105" s="220"/>
      <c r="DEU105" s="220"/>
      <c r="DEV105" s="220"/>
      <c r="DEW105" s="220"/>
      <c r="DEX105" s="220"/>
      <c r="DEY105" s="220"/>
      <c r="DEZ105" s="220"/>
      <c r="DFA105" s="220"/>
      <c r="DFB105" s="220"/>
      <c r="DFC105" s="220"/>
      <c r="DFD105" s="220"/>
      <c r="DFE105" s="220"/>
      <c r="DFF105" s="220"/>
      <c r="DFG105" s="220"/>
      <c r="DFH105" s="220"/>
      <c r="DFI105" s="220"/>
      <c r="DFJ105" s="220"/>
      <c r="DFK105" s="220"/>
      <c r="DFL105" s="220"/>
      <c r="DFM105" s="220"/>
      <c r="DFN105" s="220"/>
      <c r="DFO105" s="220"/>
      <c r="DFP105" s="220"/>
      <c r="DFQ105" s="220"/>
      <c r="DFR105" s="220"/>
      <c r="DFS105" s="220"/>
      <c r="DFT105" s="220"/>
      <c r="DFU105" s="220"/>
      <c r="DFV105" s="220"/>
      <c r="DFW105" s="220"/>
      <c r="DFX105" s="220"/>
      <c r="DFY105" s="220"/>
      <c r="DFZ105" s="220"/>
      <c r="DGA105" s="220"/>
      <c r="DGB105" s="220"/>
      <c r="DGC105" s="220"/>
      <c r="DGD105" s="220"/>
      <c r="DGE105" s="220"/>
      <c r="DGF105" s="220"/>
      <c r="DGG105" s="220"/>
      <c r="DGH105" s="220"/>
      <c r="DGI105" s="220"/>
      <c r="DGJ105" s="220"/>
      <c r="DGK105" s="220"/>
      <c r="DGL105" s="220"/>
      <c r="DGM105" s="220"/>
      <c r="DGN105" s="220"/>
      <c r="DGO105" s="220"/>
      <c r="DGP105" s="220"/>
      <c r="DGQ105" s="220"/>
      <c r="DGR105" s="220"/>
      <c r="DGS105" s="220"/>
      <c r="DGT105" s="220"/>
      <c r="DGU105" s="220"/>
      <c r="DGV105" s="220"/>
      <c r="DGW105" s="220"/>
      <c r="DGX105" s="220"/>
      <c r="DGY105" s="220"/>
      <c r="DGZ105" s="220"/>
      <c r="DHA105" s="220"/>
      <c r="DHB105" s="220"/>
      <c r="DHC105" s="220"/>
      <c r="DHD105" s="220"/>
      <c r="DHE105" s="220"/>
      <c r="DHF105" s="220"/>
      <c r="DHG105" s="220"/>
      <c r="DHH105" s="220"/>
      <c r="DHI105" s="220"/>
      <c r="DHJ105" s="220"/>
      <c r="DHK105" s="220"/>
      <c r="DHL105" s="220"/>
      <c r="DHM105" s="220"/>
      <c r="DHN105" s="220"/>
      <c r="DHO105" s="220"/>
      <c r="DHP105" s="220"/>
      <c r="DHQ105" s="220"/>
      <c r="DHR105" s="220"/>
      <c r="DHS105" s="220"/>
      <c r="DHT105" s="220"/>
      <c r="DHU105" s="220"/>
      <c r="DHV105" s="220"/>
      <c r="DHW105" s="220"/>
      <c r="DHX105" s="220"/>
      <c r="DHY105" s="220"/>
      <c r="DHZ105" s="220"/>
      <c r="DIA105" s="220"/>
      <c r="DIB105" s="220"/>
      <c r="DIC105" s="220"/>
      <c r="DID105" s="220"/>
      <c r="DIE105" s="220"/>
      <c r="DIF105" s="220"/>
      <c r="DIG105" s="220"/>
      <c r="DIH105" s="220"/>
      <c r="DII105" s="220"/>
      <c r="DIJ105" s="220"/>
      <c r="DIK105" s="220"/>
      <c r="DIL105" s="220"/>
      <c r="DIM105" s="220"/>
      <c r="DIN105" s="220"/>
      <c r="DIO105" s="220"/>
      <c r="DIP105" s="220"/>
      <c r="DIQ105" s="220"/>
      <c r="DIR105" s="220"/>
      <c r="DIS105" s="220"/>
      <c r="DIT105" s="220"/>
      <c r="DIU105" s="220"/>
      <c r="DIV105" s="220"/>
      <c r="DIW105" s="220"/>
      <c r="DIX105" s="220"/>
      <c r="DIY105" s="220"/>
      <c r="DIZ105" s="220"/>
      <c r="DJA105" s="220"/>
      <c r="DJB105" s="220"/>
      <c r="DJC105" s="220"/>
      <c r="DJD105" s="220"/>
      <c r="DJE105" s="220"/>
      <c r="DJF105" s="220"/>
      <c r="DJG105" s="220"/>
      <c r="DJH105" s="220"/>
      <c r="DJI105" s="220"/>
      <c r="DJJ105" s="220"/>
      <c r="DJK105" s="220"/>
      <c r="DJL105" s="220"/>
      <c r="DJM105" s="220"/>
      <c r="DJN105" s="220"/>
      <c r="DJO105" s="220"/>
      <c r="DJP105" s="220"/>
      <c r="DJQ105" s="220"/>
      <c r="DJR105" s="220"/>
      <c r="DJS105" s="220"/>
      <c r="DJT105" s="220"/>
      <c r="DJU105" s="220"/>
      <c r="DJV105" s="220"/>
      <c r="DJW105" s="220"/>
      <c r="DJX105" s="220"/>
      <c r="DJY105" s="220"/>
      <c r="DJZ105" s="220"/>
      <c r="DKA105" s="220"/>
      <c r="DKB105" s="220"/>
      <c r="DKC105" s="220"/>
      <c r="DKD105" s="220"/>
      <c r="DKE105" s="220"/>
      <c r="DKF105" s="220"/>
      <c r="DKG105" s="220"/>
      <c r="DKH105" s="220"/>
      <c r="DKI105" s="220"/>
      <c r="DKJ105" s="220"/>
      <c r="DKK105" s="220"/>
      <c r="DKL105" s="220"/>
      <c r="DKM105" s="220"/>
      <c r="DKN105" s="220"/>
      <c r="DKO105" s="220"/>
      <c r="DKP105" s="220"/>
      <c r="DKQ105" s="220"/>
      <c r="DKR105" s="220"/>
      <c r="DKS105" s="220"/>
      <c r="DKT105" s="220"/>
      <c r="DKU105" s="220"/>
      <c r="DKV105" s="220"/>
      <c r="DKW105" s="220"/>
      <c r="DKX105" s="220"/>
      <c r="DKY105" s="220"/>
      <c r="DKZ105" s="220"/>
      <c r="DLA105" s="220"/>
      <c r="DLB105" s="220"/>
      <c r="DLC105" s="220"/>
      <c r="DLD105" s="220"/>
      <c r="DLE105" s="220"/>
      <c r="DLF105" s="220"/>
      <c r="DLG105" s="220"/>
      <c r="DLH105" s="220"/>
      <c r="DLI105" s="220"/>
      <c r="DLJ105" s="220"/>
      <c r="DLK105" s="220"/>
      <c r="DLL105" s="220"/>
      <c r="DLM105" s="220"/>
      <c r="DLN105" s="220"/>
      <c r="DLO105" s="220"/>
      <c r="DLP105" s="220"/>
      <c r="DLQ105" s="220"/>
      <c r="DLR105" s="220"/>
      <c r="DLS105" s="220"/>
      <c r="DLT105" s="220"/>
      <c r="DLU105" s="220"/>
      <c r="DLV105" s="220"/>
      <c r="DLW105" s="220"/>
      <c r="DLX105" s="220"/>
      <c r="DLY105" s="220"/>
      <c r="DLZ105" s="220"/>
      <c r="DMA105" s="220"/>
      <c r="DMB105" s="220"/>
      <c r="DMC105" s="220"/>
      <c r="DMD105" s="220"/>
      <c r="DME105" s="220"/>
      <c r="DMF105" s="220"/>
      <c r="DMG105" s="220"/>
      <c r="DMH105" s="220"/>
      <c r="DMI105" s="220"/>
      <c r="DMJ105" s="220"/>
      <c r="DMK105" s="220"/>
      <c r="DML105" s="220"/>
      <c r="DMM105" s="220"/>
      <c r="DMN105" s="220"/>
      <c r="DMO105" s="220"/>
      <c r="DMP105" s="220"/>
      <c r="DMQ105" s="220"/>
      <c r="DMR105" s="220"/>
      <c r="DMS105" s="220"/>
      <c r="DMT105" s="220"/>
      <c r="DMU105" s="220"/>
      <c r="DMV105" s="220"/>
      <c r="DMW105" s="220"/>
      <c r="DMX105" s="220"/>
      <c r="DMY105" s="220"/>
      <c r="DMZ105" s="220"/>
      <c r="DNA105" s="220"/>
      <c r="DNB105" s="220"/>
      <c r="DNC105" s="220"/>
      <c r="DND105" s="220"/>
      <c r="DNE105" s="220"/>
      <c r="DNF105" s="220"/>
      <c r="DNG105" s="220"/>
      <c r="DNH105" s="220"/>
      <c r="DNI105" s="220"/>
      <c r="DNJ105" s="220"/>
      <c r="DNK105" s="220"/>
      <c r="DNL105" s="220"/>
      <c r="DNM105" s="220"/>
      <c r="DNN105" s="220"/>
      <c r="DNO105" s="220"/>
      <c r="DNP105" s="220"/>
      <c r="DNQ105" s="220"/>
      <c r="DNR105" s="220"/>
      <c r="DNS105" s="220"/>
      <c r="DNT105" s="220"/>
      <c r="DNU105" s="220"/>
      <c r="DNV105" s="220"/>
      <c r="DNW105" s="220"/>
      <c r="DNX105" s="220"/>
      <c r="DNY105" s="220"/>
      <c r="DNZ105" s="220"/>
      <c r="DOA105" s="220"/>
      <c r="DOB105" s="220"/>
      <c r="DOC105" s="220"/>
      <c r="DOD105" s="220"/>
      <c r="DOE105" s="220"/>
      <c r="DOF105" s="220"/>
      <c r="DOG105" s="220"/>
      <c r="DOH105" s="220"/>
      <c r="DOI105" s="220"/>
      <c r="DOJ105" s="220"/>
      <c r="DOK105" s="220"/>
      <c r="DOL105" s="220"/>
      <c r="DOM105" s="220"/>
      <c r="DON105" s="220"/>
      <c r="DOO105" s="220"/>
      <c r="DOP105" s="220"/>
      <c r="DOQ105" s="220"/>
      <c r="DOR105" s="220"/>
      <c r="DOS105" s="220"/>
      <c r="DOT105" s="220"/>
      <c r="DOU105" s="220"/>
      <c r="DOV105" s="220"/>
      <c r="DOW105" s="220"/>
      <c r="DOX105" s="220"/>
      <c r="DOY105" s="220"/>
      <c r="DOZ105" s="220"/>
      <c r="DPA105" s="220"/>
      <c r="DPB105" s="220"/>
      <c r="DPC105" s="220"/>
      <c r="DPD105" s="220"/>
      <c r="DPE105" s="220"/>
      <c r="DPF105" s="220"/>
      <c r="DPG105" s="220"/>
      <c r="DPH105" s="220"/>
      <c r="DPI105" s="220"/>
      <c r="DPJ105" s="220"/>
      <c r="DPK105" s="220"/>
      <c r="DPL105" s="220"/>
      <c r="DPM105" s="220"/>
      <c r="DPN105" s="220"/>
      <c r="DPO105" s="220"/>
      <c r="DPP105" s="220"/>
      <c r="DPQ105" s="220"/>
      <c r="DPR105" s="220"/>
      <c r="DPS105" s="220"/>
      <c r="DPT105" s="220"/>
      <c r="DPU105" s="220"/>
      <c r="DPV105" s="220"/>
      <c r="DPW105" s="220"/>
      <c r="DPX105" s="220"/>
      <c r="DPY105" s="220"/>
      <c r="DPZ105" s="220"/>
      <c r="DQA105" s="220"/>
      <c r="DQB105" s="220"/>
      <c r="DQC105" s="220"/>
      <c r="DQD105" s="220"/>
      <c r="DQE105" s="220"/>
      <c r="DQF105" s="220"/>
      <c r="DQG105" s="220"/>
      <c r="DQH105" s="220"/>
      <c r="DQI105" s="220"/>
      <c r="DQJ105" s="220"/>
      <c r="DQK105" s="220"/>
      <c r="DQL105" s="220"/>
      <c r="DQM105" s="220"/>
      <c r="DQN105" s="220"/>
      <c r="DQO105" s="220"/>
      <c r="DQP105" s="220"/>
      <c r="DQQ105" s="220"/>
      <c r="DQR105" s="220"/>
      <c r="DQS105" s="220"/>
      <c r="DQT105" s="220"/>
      <c r="DQU105" s="220"/>
      <c r="DQV105" s="220"/>
      <c r="DQW105" s="220"/>
      <c r="DQX105" s="220"/>
      <c r="DQY105" s="220"/>
      <c r="DQZ105" s="220"/>
      <c r="DRA105" s="220"/>
      <c r="DRB105" s="220"/>
      <c r="DRC105" s="220"/>
      <c r="DRD105" s="220"/>
      <c r="DRE105" s="220"/>
      <c r="DRF105" s="220"/>
      <c r="DRG105" s="220"/>
      <c r="DRH105" s="220"/>
      <c r="DRI105" s="220"/>
      <c r="DRJ105" s="220"/>
      <c r="DRK105" s="220"/>
      <c r="DRL105" s="220"/>
      <c r="DRM105" s="220"/>
      <c r="DRN105" s="220"/>
      <c r="DRO105" s="220"/>
      <c r="DRP105" s="220"/>
      <c r="DRQ105" s="220"/>
      <c r="DRR105" s="220"/>
      <c r="DRS105" s="220"/>
      <c r="DRT105" s="220"/>
      <c r="DRU105" s="220"/>
      <c r="DRV105" s="220"/>
      <c r="DRW105" s="220"/>
      <c r="DRX105" s="220"/>
      <c r="DRY105" s="220"/>
      <c r="DRZ105" s="220"/>
      <c r="DSA105" s="220"/>
      <c r="DSB105" s="220"/>
      <c r="DSC105" s="220"/>
      <c r="DSD105" s="220"/>
      <c r="DSE105" s="220"/>
      <c r="DSF105" s="220"/>
      <c r="DSG105" s="220"/>
      <c r="DSH105" s="220"/>
      <c r="DSI105" s="220"/>
      <c r="DSJ105" s="220"/>
      <c r="DSK105" s="220"/>
      <c r="DSL105" s="220"/>
      <c r="DSM105" s="220"/>
      <c r="DSN105" s="220"/>
      <c r="DSO105" s="220"/>
      <c r="DSP105" s="220"/>
      <c r="DSQ105" s="220"/>
      <c r="DSR105" s="220"/>
      <c r="DSS105" s="220"/>
      <c r="DST105" s="220"/>
      <c r="DSU105" s="220"/>
      <c r="DSV105" s="220"/>
      <c r="DSW105" s="220"/>
      <c r="DSX105" s="220"/>
      <c r="DSY105" s="220"/>
      <c r="DSZ105" s="220"/>
      <c r="DTA105" s="220"/>
      <c r="DTB105" s="220"/>
      <c r="DTC105" s="220"/>
      <c r="DTD105" s="220"/>
      <c r="DTE105" s="220"/>
      <c r="DTF105" s="220"/>
      <c r="DTG105" s="220"/>
      <c r="DTH105" s="220"/>
      <c r="DTI105" s="220"/>
      <c r="DTJ105" s="220"/>
      <c r="DTK105" s="220"/>
      <c r="DTL105" s="220"/>
      <c r="DTM105" s="220"/>
      <c r="DTN105" s="220"/>
      <c r="DTO105" s="220"/>
      <c r="DTP105" s="220"/>
      <c r="DTQ105" s="220"/>
      <c r="DTR105" s="220"/>
      <c r="DTS105" s="220"/>
      <c r="DTT105" s="220"/>
      <c r="DTU105" s="220"/>
      <c r="DTV105" s="220"/>
      <c r="DTW105" s="220"/>
      <c r="DTX105" s="220"/>
      <c r="DTY105" s="220"/>
      <c r="DTZ105" s="220"/>
      <c r="DUA105" s="220"/>
      <c r="DUB105" s="220"/>
      <c r="DUC105" s="220"/>
      <c r="DUD105" s="220"/>
      <c r="DUE105" s="220"/>
      <c r="DUF105" s="220"/>
      <c r="DUG105" s="220"/>
      <c r="DUH105" s="220"/>
      <c r="DUI105" s="220"/>
      <c r="DUJ105" s="220"/>
      <c r="DUK105" s="220"/>
      <c r="DUL105" s="220"/>
      <c r="DUM105" s="220"/>
      <c r="DUN105" s="220"/>
      <c r="DUO105" s="220"/>
      <c r="DUP105" s="220"/>
      <c r="DUQ105" s="220"/>
      <c r="DUR105" s="220"/>
      <c r="DUS105" s="220"/>
      <c r="DUT105" s="220"/>
      <c r="DUU105" s="220"/>
      <c r="DUV105" s="220"/>
      <c r="DUW105" s="220"/>
      <c r="DUX105" s="220"/>
      <c r="DUY105" s="220"/>
      <c r="DUZ105" s="220"/>
      <c r="DVA105" s="220"/>
      <c r="DVB105" s="220"/>
      <c r="DVC105" s="220"/>
      <c r="DVD105" s="220"/>
      <c r="DVE105" s="220"/>
      <c r="DVF105" s="220"/>
      <c r="DVG105" s="220"/>
      <c r="DVH105" s="220"/>
      <c r="DVI105" s="220"/>
      <c r="DVJ105" s="220"/>
      <c r="DVK105" s="220"/>
      <c r="DVL105" s="220"/>
      <c r="DVM105" s="220"/>
      <c r="DVN105" s="220"/>
      <c r="DVO105" s="220"/>
      <c r="DVP105" s="220"/>
      <c r="DVQ105" s="220"/>
      <c r="DVR105" s="220"/>
      <c r="DVS105" s="220"/>
      <c r="DVT105" s="220"/>
      <c r="DVU105" s="220"/>
      <c r="DVV105" s="220"/>
      <c r="DVW105" s="220"/>
      <c r="DVX105" s="220"/>
      <c r="DVY105" s="220"/>
      <c r="DVZ105" s="220"/>
      <c r="DWA105" s="220"/>
      <c r="DWB105" s="220"/>
      <c r="DWC105" s="220"/>
      <c r="DWD105" s="220"/>
      <c r="DWE105" s="220"/>
      <c r="DWF105" s="220"/>
      <c r="DWG105" s="220"/>
      <c r="DWH105" s="220"/>
      <c r="DWI105" s="220"/>
      <c r="DWJ105" s="220"/>
      <c r="DWK105" s="220"/>
      <c r="DWL105" s="220"/>
      <c r="DWM105" s="220"/>
      <c r="DWN105" s="220"/>
      <c r="DWO105" s="220"/>
      <c r="DWP105" s="220"/>
      <c r="DWQ105" s="220"/>
      <c r="DWR105" s="220"/>
      <c r="DWS105" s="220"/>
      <c r="DWT105" s="220"/>
      <c r="DWU105" s="220"/>
      <c r="DWV105" s="220"/>
      <c r="DWW105" s="220"/>
      <c r="DWX105" s="220"/>
      <c r="DWY105" s="220"/>
      <c r="DWZ105" s="220"/>
      <c r="DXA105" s="220"/>
      <c r="DXB105" s="220"/>
      <c r="DXC105" s="220"/>
      <c r="DXD105" s="220"/>
      <c r="DXE105" s="220"/>
      <c r="DXF105" s="220"/>
      <c r="DXG105" s="220"/>
      <c r="DXH105" s="220"/>
      <c r="DXI105" s="220"/>
      <c r="DXJ105" s="220"/>
      <c r="DXK105" s="220"/>
      <c r="DXL105" s="220"/>
      <c r="DXM105" s="220"/>
      <c r="DXN105" s="220"/>
      <c r="DXO105" s="220"/>
      <c r="DXP105" s="220"/>
      <c r="DXQ105" s="220"/>
      <c r="DXR105" s="220"/>
      <c r="DXS105" s="220"/>
      <c r="DXT105" s="220"/>
      <c r="DXU105" s="220"/>
      <c r="DXV105" s="220"/>
      <c r="DXW105" s="220"/>
      <c r="DXX105" s="220"/>
      <c r="DXY105" s="220"/>
      <c r="DXZ105" s="220"/>
      <c r="DYA105" s="220"/>
      <c r="DYB105" s="220"/>
      <c r="DYC105" s="220"/>
      <c r="DYD105" s="220"/>
      <c r="DYE105" s="220"/>
      <c r="DYF105" s="220"/>
      <c r="DYG105" s="220"/>
      <c r="DYH105" s="220"/>
      <c r="DYI105" s="220"/>
      <c r="DYJ105" s="220"/>
      <c r="DYK105" s="220"/>
      <c r="DYL105" s="220"/>
      <c r="DYM105" s="220"/>
      <c r="DYN105" s="220"/>
      <c r="DYO105" s="220"/>
      <c r="DYP105" s="220"/>
      <c r="DYQ105" s="220"/>
      <c r="DYR105" s="220"/>
      <c r="DYS105" s="220"/>
      <c r="DYT105" s="220"/>
      <c r="DYU105" s="220"/>
      <c r="DYV105" s="220"/>
      <c r="DYW105" s="220"/>
      <c r="DYX105" s="220"/>
      <c r="DYY105" s="220"/>
      <c r="DYZ105" s="220"/>
      <c r="DZA105" s="220"/>
      <c r="DZB105" s="220"/>
      <c r="DZC105" s="220"/>
      <c r="DZD105" s="220"/>
      <c r="DZE105" s="220"/>
      <c r="DZF105" s="220"/>
      <c r="DZG105" s="220"/>
      <c r="DZH105" s="220"/>
      <c r="DZI105" s="220"/>
      <c r="DZJ105" s="220"/>
      <c r="DZK105" s="220"/>
      <c r="DZL105" s="220"/>
      <c r="DZM105" s="220"/>
      <c r="DZN105" s="220"/>
      <c r="DZO105" s="220"/>
      <c r="DZP105" s="220"/>
      <c r="DZQ105" s="220"/>
      <c r="DZR105" s="220"/>
      <c r="DZS105" s="220"/>
      <c r="DZT105" s="220"/>
      <c r="DZU105" s="220"/>
      <c r="DZV105" s="220"/>
      <c r="DZW105" s="220"/>
      <c r="DZX105" s="220"/>
      <c r="DZY105" s="220"/>
      <c r="DZZ105" s="220"/>
      <c r="EAA105" s="220"/>
      <c r="EAB105" s="220"/>
      <c r="EAC105" s="220"/>
      <c r="EAD105" s="220"/>
      <c r="EAE105" s="220"/>
      <c r="EAF105" s="220"/>
      <c r="EAG105" s="220"/>
      <c r="EAH105" s="220"/>
      <c r="EAI105" s="220"/>
      <c r="EAJ105" s="220"/>
      <c r="EAK105" s="220"/>
      <c r="EAL105" s="220"/>
      <c r="EAM105" s="220"/>
      <c r="EAN105" s="220"/>
      <c r="EAO105" s="220"/>
      <c r="EAP105" s="220"/>
      <c r="EAQ105" s="220"/>
      <c r="EAR105" s="220"/>
      <c r="EAS105" s="220"/>
      <c r="EAT105" s="220"/>
      <c r="EAU105" s="220"/>
      <c r="EAV105" s="220"/>
      <c r="EAW105" s="220"/>
      <c r="EAX105" s="220"/>
      <c r="EAY105" s="220"/>
      <c r="EAZ105" s="220"/>
      <c r="EBA105" s="220"/>
      <c r="EBB105" s="220"/>
      <c r="EBC105" s="220"/>
      <c r="EBD105" s="220"/>
      <c r="EBE105" s="220"/>
      <c r="EBF105" s="220"/>
      <c r="EBG105" s="220"/>
      <c r="EBH105" s="220"/>
      <c r="EBI105" s="220"/>
      <c r="EBJ105" s="220"/>
      <c r="EBK105" s="220"/>
      <c r="EBL105" s="220"/>
      <c r="EBM105" s="220"/>
      <c r="EBN105" s="220"/>
      <c r="EBO105" s="220"/>
      <c r="EBP105" s="220"/>
      <c r="EBQ105" s="220"/>
      <c r="EBR105" s="220"/>
      <c r="EBS105" s="220"/>
      <c r="EBT105" s="220"/>
      <c r="EBU105" s="220"/>
      <c r="EBV105" s="220"/>
      <c r="EBW105" s="220"/>
      <c r="EBX105" s="220"/>
      <c r="EBY105" s="220"/>
      <c r="EBZ105" s="220"/>
      <c r="ECA105" s="220"/>
      <c r="ECB105" s="220"/>
      <c r="ECC105" s="220"/>
      <c r="ECD105" s="220"/>
      <c r="ECE105" s="220"/>
      <c r="ECF105" s="220"/>
      <c r="ECG105" s="220"/>
      <c r="ECH105" s="220"/>
      <c r="ECI105" s="220"/>
      <c r="ECJ105" s="220"/>
      <c r="ECK105" s="220"/>
      <c r="ECL105" s="220"/>
      <c r="ECM105" s="220"/>
      <c r="ECN105" s="220"/>
      <c r="ECO105" s="220"/>
      <c r="ECP105" s="220"/>
      <c r="ECQ105" s="220"/>
      <c r="ECR105" s="220"/>
      <c r="ECS105" s="220"/>
      <c r="ECT105" s="220"/>
      <c r="ECU105" s="220"/>
      <c r="ECV105" s="220"/>
      <c r="ECW105" s="220"/>
      <c r="ECX105" s="220"/>
      <c r="ECY105" s="220"/>
      <c r="ECZ105" s="220"/>
      <c r="EDA105" s="220"/>
      <c r="EDB105" s="220"/>
      <c r="EDC105" s="220"/>
      <c r="EDD105" s="220"/>
      <c r="EDE105" s="220"/>
      <c r="EDF105" s="220"/>
      <c r="EDG105" s="220"/>
      <c r="EDH105" s="220"/>
      <c r="EDI105" s="220"/>
      <c r="EDJ105" s="220"/>
      <c r="EDK105" s="220"/>
      <c r="EDL105" s="220"/>
      <c r="EDM105" s="220"/>
      <c r="EDN105" s="220"/>
      <c r="EDO105" s="220"/>
      <c r="EDP105" s="220"/>
      <c r="EDQ105" s="220"/>
      <c r="EDR105" s="220"/>
      <c r="EDS105" s="220"/>
      <c r="EDT105" s="220"/>
      <c r="EDU105" s="220"/>
      <c r="EDV105" s="220"/>
      <c r="EDW105" s="220"/>
      <c r="EDX105" s="220"/>
      <c r="EDY105" s="220"/>
      <c r="EDZ105" s="220"/>
      <c r="EEA105" s="220"/>
      <c r="EEB105" s="220"/>
      <c r="EEC105" s="220"/>
      <c r="EED105" s="220"/>
      <c r="EEE105" s="220"/>
      <c r="EEF105" s="220"/>
      <c r="EEG105" s="220"/>
      <c r="EEH105" s="220"/>
      <c r="EEI105" s="220"/>
      <c r="EEJ105" s="220"/>
      <c r="EEK105" s="220"/>
      <c r="EEL105" s="220"/>
      <c r="EEM105" s="220"/>
      <c r="EEN105" s="220"/>
      <c r="EEO105" s="220"/>
      <c r="EEP105" s="220"/>
      <c r="EEQ105" s="220"/>
      <c r="EER105" s="220"/>
      <c r="EES105" s="220"/>
      <c r="EET105" s="220"/>
      <c r="EEU105" s="220"/>
      <c r="EEV105" s="220"/>
      <c r="EEW105" s="220"/>
      <c r="EEX105" s="220"/>
      <c r="EEY105" s="220"/>
      <c r="EEZ105" s="220"/>
      <c r="EFA105" s="220"/>
      <c r="EFB105" s="220"/>
      <c r="EFC105" s="220"/>
      <c r="EFD105" s="220"/>
      <c r="EFE105" s="220"/>
      <c r="EFF105" s="220"/>
      <c r="EFG105" s="220"/>
      <c r="EFH105" s="220"/>
      <c r="EFI105" s="220"/>
      <c r="EFJ105" s="220"/>
      <c r="EFK105" s="220"/>
      <c r="EFL105" s="220"/>
      <c r="EFM105" s="220"/>
      <c r="EFN105" s="220"/>
      <c r="EFO105" s="220"/>
      <c r="EFP105" s="220"/>
      <c r="EFQ105" s="220"/>
      <c r="EFR105" s="220"/>
      <c r="EFS105" s="220"/>
      <c r="EFT105" s="220"/>
      <c r="EFU105" s="220"/>
      <c r="EFV105" s="220"/>
      <c r="EFW105" s="220"/>
      <c r="EFX105" s="220"/>
      <c r="EFY105" s="220"/>
      <c r="EFZ105" s="220"/>
      <c r="EGA105" s="220"/>
      <c r="EGB105" s="220"/>
      <c r="EGC105" s="220"/>
      <c r="EGD105" s="220"/>
      <c r="EGE105" s="220"/>
      <c r="EGF105" s="220"/>
      <c r="EGG105" s="220"/>
      <c r="EGH105" s="220"/>
      <c r="EGI105" s="220"/>
      <c r="EGJ105" s="220"/>
      <c r="EGK105" s="220"/>
      <c r="EGL105" s="220"/>
      <c r="EGM105" s="220"/>
      <c r="EGN105" s="220"/>
      <c r="EGO105" s="220"/>
      <c r="EGP105" s="220"/>
      <c r="EGQ105" s="220"/>
      <c r="EGR105" s="220"/>
      <c r="EGS105" s="220"/>
      <c r="EGT105" s="220"/>
      <c r="EGU105" s="220"/>
      <c r="EGV105" s="220"/>
      <c r="EGW105" s="220"/>
      <c r="EGX105" s="220"/>
      <c r="EGY105" s="220"/>
      <c r="EGZ105" s="220"/>
      <c r="EHA105" s="220"/>
      <c r="EHB105" s="220"/>
      <c r="EHC105" s="220"/>
      <c r="EHD105" s="220"/>
      <c r="EHE105" s="220"/>
      <c r="EHF105" s="220"/>
      <c r="EHG105" s="220"/>
      <c r="EHH105" s="220"/>
      <c r="EHI105" s="220"/>
      <c r="EHJ105" s="220"/>
      <c r="EHK105" s="220"/>
      <c r="EHL105" s="220"/>
      <c r="EHM105" s="220"/>
      <c r="EHN105" s="220"/>
      <c r="EHO105" s="220"/>
      <c r="EHP105" s="220"/>
      <c r="EHQ105" s="220"/>
      <c r="EHR105" s="220"/>
      <c r="EHS105" s="220"/>
      <c r="EHT105" s="220"/>
      <c r="EHU105" s="220"/>
      <c r="EHV105" s="220"/>
      <c r="EHW105" s="220"/>
      <c r="EHX105" s="220"/>
      <c r="EHY105" s="220"/>
      <c r="EHZ105" s="220"/>
      <c r="EIA105" s="220"/>
      <c r="EIB105" s="220"/>
      <c r="EIC105" s="220"/>
      <c r="EID105" s="220"/>
      <c r="EIE105" s="220"/>
      <c r="EIF105" s="220"/>
      <c r="EIG105" s="220"/>
      <c r="EIH105" s="220"/>
      <c r="EII105" s="220"/>
      <c r="EIJ105" s="220"/>
      <c r="EIK105" s="220"/>
      <c r="EIL105" s="220"/>
      <c r="EIM105" s="220"/>
      <c r="EIN105" s="220"/>
      <c r="EIO105" s="220"/>
      <c r="EIP105" s="220"/>
      <c r="EIQ105" s="220"/>
      <c r="EIR105" s="220"/>
      <c r="EIS105" s="220"/>
      <c r="EIT105" s="220"/>
      <c r="EIU105" s="220"/>
      <c r="EIV105" s="220"/>
      <c r="EIW105" s="220"/>
      <c r="EIX105" s="220"/>
      <c r="EIY105" s="220"/>
      <c r="EIZ105" s="220"/>
      <c r="EJA105" s="220"/>
      <c r="EJB105" s="220"/>
      <c r="EJC105" s="220"/>
      <c r="EJD105" s="220"/>
      <c r="EJE105" s="220"/>
      <c r="EJF105" s="220"/>
      <c r="EJG105" s="220"/>
      <c r="EJH105" s="220"/>
      <c r="EJI105" s="220"/>
      <c r="EJJ105" s="220"/>
      <c r="EJK105" s="220"/>
      <c r="EJL105" s="220"/>
      <c r="EJM105" s="220"/>
      <c r="EJN105" s="220"/>
      <c r="EJO105" s="220"/>
      <c r="EJP105" s="220"/>
      <c r="EJQ105" s="220"/>
      <c r="EJR105" s="220"/>
      <c r="EJS105" s="220"/>
      <c r="EJT105" s="220"/>
      <c r="EJU105" s="220"/>
      <c r="EJV105" s="220"/>
      <c r="EJW105" s="220"/>
      <c r="EJX105" s="220"/>
      <c r="EJY105" s="220"/>
      <c r="EJZ105" s="220"/>
      <c r="EKA105" s="220"/>
      <c r="EKB105" s="220"/>
      <c r="EKC105" s="220"/>
      <c r="EKD105" s="220"/>
      <c r="EKE105" s="220"/>
      <c r="EKF105" s="220"/>
      <c r="EKG105" s="220"/>
      <c r="EKH105" s="220"/>
      <c r="EKI105" s="220"/>
      <c r="EKJ105" s="220"/>
      <c r="EKK105" s="220"/>
      <c r="EKL105" s="220"/>
      <c r="EKM105" s="220"/>
      <c r="EKN105" s="220"/>
      <c r="EKO105" s="220"/>
      <c r="EKP105" s="220"/>
      <c r="EKQ105" s="220"/>
      <c r="EKR105" s="220"/>
      <c r="EKS105" s="220"/>
      <c r="EKT105" s="220"/>
      <c r="EKU105" s="220"/>
      <c r="EKV105" s="220"/>
      <c r="EKW105" s="220"/>
      <c r="EKX105" s="220"/>
      <c r="EKY105" s="220"/>
      <c r="EKZ105" s="220"/>
      <c r="ELA105" s="220"/>
      <c r="ELB105" s="220"/>
      <c r="ELC105" s="220"/>
      <c r="ELD105" s="220"/>
      <c r="ELE105" s="220"/>
      <c r="ELF105" s="220"/>
      <c r="ELG105" s="220"/>
      <c r="ELH105" s="220"/>
      <c r="ELI105" s="220"/>
      <c r="ELJ105" s="220"/>
      <c r="ELK105" s="220"/>
      <c r="ELL105" s="220"/>
      <c r="ELM105" s="220"/>
      <c r="ELN105" s="220"/>
      <c r="ELO105" s="220"/>
      <c r="ELP105" s="220"/>
      <c r="ELQ105" s="220"/>
      <c r="ELR105" s="220"/>
      <c r="ELS105" s="220"/>
      <c r="ELT105" s="220"/>
      <c r="ELU105" s="220"/>
      <c r="ELV105" s="220"/>
      <c r="ELW105" s="220"/>
      <c r="ELX105" s="220"/>
      <c r="ELY105" s="220"/>
      <c r="ELZ105" s="220"/>
      <c r="EMA105" s="220"/>
      <c r="EMB105" s="220"/>
      <c r="EMC105" s="220"/>
      <c r="EMD105" s="220"/>
      <c r="EME105" s="220"/>
      <c r="EMF105" s="220"/>
      <c r="EMG105" s="220"/>
      <c r="EMH105" s="220"/>
      <c r="EMI105" s="220"/>
      <c r="EMJ105" s="220"/>
      <c r="EMK105" s="220"/>
      <c r="EML105" s="220"/>
      <c r="EMM105" s="220"/>
      <c r="EMN105" s="220"/>
      <c r="EMO105" s="220"/>
      <c r="EMP105" s="220"/>
      <c r="EMQ105" s="220"/>
      <c r="EMR105" s="220"/>
      <c r="EMS105" s="220"/>
      <c r="EMT105" s="220"/>
      <c r="EMU105" s="220"/>
      <c r="EMV105" s="220"/>
      <c r="EMW105" s="220"/>
      <c r="EMX105" s="220"/>
      <c r="EMY105" s="220"/>
      <c r="EMZ105" s="220"/>
      <c r="ENA105" s="220"/>
      <c r="ENB105" s="220"/>
      <c r="ENC105" s="220"/>
      <c r="END105" s="220"/>
      <c r="ENE105" s="220"/>
      <c r="ENF105" s="220"/>
      <c r="ENG105" s="220"/>
      <c r="ENH105" s="220"/>
      <c r="ENI105" s="220"/>
      <c r="ENJ105" s="220"/>
      <c r="ENK105" s="220"/>
      <c r="ENL105" s="220"/>
      <c r="ENM105" s="220"/>
      <c r="ENN105" s="220"/>
      <c r="ENO105" s="220"/>
      <c r="ENP105" s="220"/>
      <c r="ENQ105" s="220"/>
      <c r="ENR105" s="220"/>
      <c r="ENS105" s="220"/>
      <c r="ENT105" s="220"/>
      <c r="ENU105" s="220"/>
      <c r="ENV105" s="220"/>
      <c r="ENW105" s="220"/>
      <c r="ENX105" s="220"/>
      <c r="ENY105" s="220"/>
      <c r="ENZ105" s="220"/>
      <c r="EOA105" s="220"/>
      <c r="EOB105" s="220"/>
      <c r="EOC105" s="220"/>
      <c r="EOD105" s="220"/>
      <c r="EOE105" s="220"/>
      <c r="EOF105" s="220"/>
      <c r="EOG105" s="220"/>
      <c r="EOH105" s="220"/>
      <c r="EOI105" s="220"/>
      <c r="EOJ105" s="220"/>
      <c r="EOK105" s="220"/>
      <c r="EOL105" s="220"/>
      <c r="EOM105" s="220"/>
      <c r="EON105" s="220"/>
      <c r="EOO105" s="220"/>
      <c r="EOP105" s="220"/>
      <c r="EOQ105" s="220"/>
      <c r="EOR105" s="220"/>
      <c r="EOS105" s="220"/>
      <c r="EOT105" s="220"/>
      <c r="EOU105" s="220"/>
      <c r="EOV105" s="220"/>
      <c r="EOW105" s="220"/>
      <c r="EOX105" s="220"/>
      <c r="EOY105" s="220"/>
      <c r="EOZ105" s="220"/>
      <c r="EPA105" s="220"/>
      <c r="EPB105" s="220"/>
      <c r="EPC105" s="220"/>
      <c r="EPD105" s="220"/>
      <c r="EPE105" s="220"/>
      <c r="EPF105" s="220"/>
      <c r="EPG105" s="220"/>
      <c r="EPH105" s="220"/>
      <c r="EPI105" s="220"/>
      <c r="EPJ105" s="220"/>
      <c r="EPK105" s="220"/>
      <c r="EPL105" s="220"/>
      <c r="EPM105" s="220"/>
      <c r="EPN105" s="220"/>
      <c r="EPO105" s="220"/>
      <c r="EPP105" s="220"/>
      <c r="EPQ105" s="220"/>
      <c r="EPR105" s="220"/>
      <c r="EPS105" s="220"/>
      <c r="EPT105" s="220"/>
      <c r="EPU105" s="220"/>
      <c r="EPV105" s="220"/>
      <c r="EPW105" s="220"/>
      <c r="EPX105" s="220"/>
      <c r="EPY105" s="220"/>
      <c r="EPZ105" s="220"/>
      <c r="EQA105" s="220"/>
      <c r="EQB105" s="220"/>
      <c r="EQC105" s="220"/>
      <c r="EQD105" s="220"/>
      <c r="EQE105" s="220"/>
      <c r="EQF105" s="220"/>
      <c r="EQG105" s="220"/>
      <c r="EQH105" s="220"/>
      <c r="EQI105" s="220"/>
      <c r="EQJ105" s="220"/>
      <c r="EQK105" s="220"/>
      <c r="EQL105" s="220"/>
      <c r="EQM105" s="220"/>
      <c r="EQN105" s="220"/>
      <c r="EQO105" s="220"/>
      <c r="EQP105" s="220"/>
      <c r="EQQ105" s="220"/>
      <c r="EQR105" s="220"/>
      <c r="EQS105" s="220"/>
      <c r="EQT105" s="220"/>
      <c r="EQU105" s="220"/>
      <c r="EQV105" s="220"/>
      <c r="EQW105" s="220"/>
      <c r="EQX105" s="220"/>
      <c r="EQY105" s="220"/>
      <c r="EQZ105" s="220"/>
      <c r="ERA105" s="220"/>
      <c r="ERB105" s="220"/>
      <c r="ERC105" s="220"/>
      <c r="ERD105" s="220"/>
      <c r="ERE105" s="220"/>
      <c r="ERF105" s="220"/>
      <c r="ERG105" s="220"/>
      <c r="ERH105" s="220"/>
      <c r="ERI105" s="220"/>
      <c r="ERJ105" s="220"/>
      <c r="ERK105" s="220"/>
      <c r="ERL105" s="220"/>
      <c r="ERM105" s="220"/>
      <c r="ERN105" s="220"/>
      <c r="ERO105" s="220"/>
      <c r="ERP105" s="220"/>
      <c r="ERQ105" s="220"/>
      <c r="ERR105" s="220"/>
      <c r="ERS105" s="220"/>
      <c r="ERT105" s="220"/>
      <c r="ERU105" s="220"/>
      <c r="ERV105" s="220"/>
      <c r="ERW105" s="220"/>
      <c r="ERX105" s="220"/>
      <c r="ERY105" s="220"/>
      <c r="ERZ105" s="220"/>
      <c r="ESA105" s="220"/>
      <c r="ESB105" s="220"/>
      <c r="ESC105" s="220"/>
      <c r="ESD105" s="220"/>
      <c r="ESE105" s="220"/>
      <c r="ESF105" s="220"/>
      <c r="ESG105" s="220"/>
      <c r="ESH105" s="220"/>
      <c r="ESI105" s="220"/>
      <c r="ESJ105" s="220"/>
      <c r="ESK105" s="220"/>
      <c r="ESL105" s="220"/>
      <c r="ESM105" s="220"/>
      <c r="ESN105" s="220"/>
      <c r="ESO105" s="220"/>
      <c r="ESP105" s="220"/>
      <c r="ESQ105" s="220"/>
      <c r="ESR105" s="220"/>
      <c r="ESS105" s="220"/>
      <c r="EST105" s="220"/>
      <c r="ESU105" s="220"/>
      <c r="ESV105" s="220"/>
      <c r="ESW105" s="220"/>
      <c r="ESX105" s="220"/>
      <c r="ESY105" s="220"/>
      <c r="ESZ105" s="220"/>
      <c r="ETA105" s="220"/>
      <c r="ETB105" s="220"/>
      <c r="ETC105" s="220"/>
      <c r="ETD105" s="220"/>
      <c r="ETE105" s="220"/>
      <c r="ETF105" s="220"/>
      <c r="ETG105" s="220"/>
      <c r="ETH105" s="220"/>
      <c r="ETI105" s="220"/>
      <c r="ETJ105" s="220"/>
      <c r="ETK105" s="220"/>
      <c r="ETL105" s="220"/>
      <c r="ETM105" s="220"/>
      <c r="ETN105" s="220"/>
      <c r="ETO105" s="220"/>
      <c r="ETP105" s="220"/>
      <c r="ETQ105" s="220"/>
      <c r="ETR105" s="220"/>
      <c r="ETS105" s="220"/>
      <c r="ETT105" s="220"/>
      <c r="ETU105" s="220"/>
      <c r="ETV105" s="220"/>
      <c r="ETW105" s="220"/>
      <c r="ETX105" s="220"/>
      <c r="ETY105" s="220"/>
      <c r="ETZ105" s="220"/>
      <c r="EUA105" s="220"/>
      <c r="EUB105" s="220"/>
      <c r="EUC105" s="220"/>
      <c r="EUD105" s="220"/>
      <c r="EUE105" s="220"/>
      <c r="EUF105" s="220"/>
      <c r="EUG105" s="220"/>
      <c r="EUH105" s="220"/>
      <c r="EUI105" s="220"/>
      <c r="EUJ105" s="220"/>
      <c r="EUK105" s="220"/>
      <c r="EUL105" s="220"/>
      <c r="EUM105" s="220"/>
      <c r="EUN105" s="220"/>
      <c r="EUO105" s="220"/>
      <c r="EUP105" s="220"/>
      <c r="EUQ105" s="220"/>
      <c r="EUR105" s="220"/>
      <c r="EUS105" s="220"/>
      <c r="EUT105" s="220"/>
      <c r="EUU105" s="220"/>
      <c r="EUV105" s="220"/>
      <c r="EUW105" s="220"/>
      <c r="EUX105" s="220"/>
      <c r="EUY105" s="220"/>
      <c r="EUZ105" s="220"/>
      <c r="EVA105" s="220"/>
      <c r="EVB105" s="220"/>
      <c r="EVC105" s="220"/>
      <c r="EVD105" s="220"/>
      <c r="EVE105" s="220"/>
      <c r="EVF105" s="220"/>
      <c r="EVG105" s="220"/>
      <c r="EVH105" s="220"/>
      <c r="EVI105" s="220"/>
      <c r="EVJ105" s="220"/>
      <c r="EVK105" s="220"/>
      <c r="EVL105" s="220"/>
      <c r="EVM105" s="220"/>
      <c r="EVN105" s="220"/>
      <c r="EVO105" s="220"/>
      <c r="EVP105" s="220"/>
      <c r="EVQ105" s="220"/>
      <c r="EVR105" s="220"/>
      <c r="EVS105" s="220"/>
      <c r="EVT105" s="220"/>
      <c r="EVU105" s="220"/>
      <c r="EVV105" s="220"/>
      <c r="EVW105" s="220"/>
      <c r="EVX105" s="220"/>
      <c r="EVY105" s="220"/>
      <c r="EVZ105" s="220"/>
      <c r="EWA105" s="220"/>
      <c r="EWB105" s="220"/>
      <c r="EWC105" s="220"/>
      <c r="EWD105" s="220"/>
      <c r="EWE105" s="220"/>
      <c r="EWF105" s="220"/>
      <c r="EWG105" s="220"/>
      <c r="EWH105" s="220"/>
      <c r="EWI105" s="220"/>
      <c r="EWJ105" s="220"/>
      <c r="EWK105" s="220"/>
      <c r="EWL105" s="220"/>
      <c r="EWM105" s="220"/>
      <c r="EWN105" s="220"/>
      <c r="EWO105" s="220"/>
      <c r="EWP105" s="220"/>
      <c r="EWQ105" s="220"/>
      <c r="EWR105" s="220"/>
      <c r="EWS105" s="220"/>
      <c r="EWT105" s="220"/>
      <c r="EWU105" s="220"/>
      <c r="EWV105" s="220"/>
      <c r="EWW105" s="220"/>
      <c r="EWX105" s="220"/>
      <c r="EWY105" s="220"/>
      <c r="EWZ105" s="220"/>
      <c r="EXA105" s="220"/>
      <c r="EXB105" s="220"/>
      <c r="EXC105" s="220"/>
      <c r="EXD105" s="220"/>
      <c r="EXE105" s="220"/>
      <c r="EXF105" s="220"/>
      <c r="EXG105" s="220"/>
      <c r="EXH105" s="220"/>
      <c r="EXI105" s="220"/>
      <c r="EXJ105" s="220"/>
      <c r="EXK105" s="220"/>
      <c r="EXL105" s="220"/>
      <c r="EXM105" s="220"/>
      <c r="EXN105" s="220"/>
      <c r="EXO105" s="220"/>
      <c r="EXP105" s="220"/>
      <c r="EXQ105" s="220"/>
      <c r="EXR105" s="220"/>
      <c r="EXS105" s="220"/>
      <c r="EXT105" s="220"/>
      <c r="EXU105" s="220"/>
      <c r="EXV105" s="220"/>
      <c r="EXW105" s="220"/>
      <c r="EXX105" s="220"/>
      <c r="EXY105" s="220"/>
      <c r="EXZ105" s="220"/>
      <c r="EYA105" s="220"/>
      <c r="EYB105" s="220"/>
      <c r="EYC105" s="220"/>
      <c r="EYD105" s="220"/>
      <c r="EYE105" s="220"/>
      <c r="EYF105" s="220"/>
      <c r="EYG105" s="220"/>
      <c r="EYH105" s="220"/>
      <c r="EYI105" s="220"/>
      <c r="EYJ105" s="220"/>
      <c r="EYK105" s="220"/>
      <c r="EYL105" s="220"/>
      <c r="EYM105" s="220"/>
      <c r="EYN105" s="220"/>
      <c r="EYO105" s="220"/>
      <c r="EYP105" s="220"/>
      <c r="EYQ105" s="220"/>
      <c r="EYR105" s="220"/>
      <c r="EYS105" s="220"/>
      <c r="EYT105" s="220"/>
      <c r="EYU105" s="220"/>
      <c r="EYV105" s="220"/>
      <c r="EYW105" s="220"/>
      <c r="EYX105" s="220"/>
      <c r="EYY105" s="220"/>
      <c r="EYZ105" s="220"/>
      <c r="EZA105" s="220"/>
      <c r="EZB105" s="220"/>
      <c r="EZC105" s="220"/>
      <c r="EZD105" s="220"/>
      <c r="EZE105" s="220"/>
      <c r="EZF105" s="220"/>
      <c r="EZG105" s="220"/>
      <c r="EZH105" s="220"/>
      <c r="EZI105" s="220"/>
      <c r="EZJ105" s="220"/>
      <c r="EZK105" s="220"/>
      <c r="EZL105" s="220"/>
      <c r="EZM105" s="220"/>
      <c r="EZN105" s="220"/>
      <c r="EZO105" s="220"/>
      <c r="EZP105" s="220"/>
      <c r="EZQ105" s="220"/>
      <c r="EZR105" s="220"/>
      <c r="EZS105" s="220"/>
      <c r="EZT105" s="220"/>
      <c r="EZU105" s="220"/>
      <c r="EZV105" s="220"/>
      <c r="EZW105" s="220"/>
      <c r="EZX105" s="220"/>
      <c r="EZY105" s="220"/>
      <c r="EZZ105" s="220"/>
      <c r="FAA105" s="220"/>
      <c r="FAB105" s="220"/>
      <c r="FAC105" s="220"/>
      <c r="FAD105" s="220"/>
      <c r="FAE105" s="220"/>
      <c r="FAF105" s="220"/>
      <c r="FAG105" s="220"/>
      <c r="FAH105" s="220"/>
      <c r="FAI105" s="220"/>
      <c r="FAJ105" s="220"/>
      <c r="FAK105" s="220"/>
      <c r="FAL105" s="220"/>
      <c r="FAM105" s="220"/>
      <c r="FAN105" s="220"/>
      <c r="FAO105" s="220"/>
      <c r="FAP105" s="220"/>
      <c r="FAQ105" s="220"/>
      <c r="FAR105" s="220"/>
      <c r="FAS105" s="220"/>
      <c r="FAT105" s="220"/>
      <c r="FAU105" s="220"/>
      <c r="FAV105" s="220"/>
      <c r="FAW105" s="220"/>
      <c r="FAX105" s="220"/>
      <c r="FAY105" s="220"/>
      <c r="FAZ105" s="220"/>
      <c r="FBA105" s="220"/>
      <c r="FBB105" s="220"/>
      <c r="FBC105" s="220"/>
      <c r="FBD105" s="220"/>
      <c r="FBE105" s="220"/>
      <c r="FBF105" s="220"/>
      <c r="FBG105" s="220"/>
      <c r="FBH105" s="220"/>
      <c r="FBI105" s="220"/>
      <c r="FBJ105" s="220"/>
      <c r="FBK105" s="220"/>
      <c r="FBL105" s="220"/>
      <c r="FBM105" s="220"/>
      <c r="FBN105" s="220"/>
      <c r="FBO105" s="220"/>
      <c r="FBP105" s="220"/>
      <c r="FBQ105" s="220"/>
      <c r="FBR105" s="220"/>
      <c r="FBS105" s="220"/>
      <c r="FBT105" s="220"/>
      <c r="FBU105" s="220"/>
      <c r="FBV105" s="220"/>
      <c r="FBW105" s="220"/>
      <c r="FBX105" s="220"/>
      <c r="FBY105" s="220"/>
      <c r="FBZ105" s="220"/>
      <c r="FCA105" s="220"/>
      <c r="FCB105" s="220"/>
      <c r="FCC105" s="220"/>
      <c r="FCD105" s="220"/>
      <c r="FCE105" s="220"/>
      <c r="FCF105" s="220"/>
      <c r="FCG105" s="220"/>
      <c r="FCH105" s="220"/>
      <c r="FCI105" s="220"/>
      <c r="FCJ105" s="220"/>
      <c r="FCK105" s="220"/>
      <c r="FCL105" s="220"/>
      <c r="FCM105" s="220"/>
      <c r="FCN105" s="220"/>
      <c r="FCO105" s="220"/>
      <c r="FCP105" s="220"/>
      <c r="FCQ105" s="220"/>
      <c r="FCR105" s="220"/>
      <c r="FCS105" s="220"/>
      <c r="FCT105" s="220"/>
      <c r="FCU105" s="220"/>
      <c r="FCV105" s="220"/>
      <c r="FCW105" s="220"/>
      <c r="FCX105" s="220"/>
      <c r="FCY105" s="220"/>
      <c r="FCZ105" s="220"/>
      <c r="FDA105" s="220"/>
      <c r="FDB105" s="220"/>
      <c r="FDC105" s="220"/>
      <c r="FDD105" s="220"/>
      <c r="FDE105" s="220"/>
      <c r="FDF105" s="220"/>
      <c r="FDG105" s="220"/>
      <c r="FDH105" s="220"/>
      <c r="FDI105" s="220"/>
      <c r="FDJ105" s="220"/>
      <c r="FDK105" s="220"/>
      <c r="FDL105" s="220"/>
      <c r="FDM105" s="220"/>
      <c r="FDN105" s="220"/>
      <c r="FDO105" s="220"/>
      <c r="FDP105" s="220"/>
      <c r="FDQ105" s="220"/>
      <c r="FDR105" s="220"/>
      <c r="FDS105" s="220"/>
      <c r="FDT105" s="220"/>
      <c r="FDU105" s="220"/>
      <c r="FDV105" s="220"/>
      <c r="FDW105" s="220"/>
      <c r="FDX105" s="220"/>
      <c r="FDY105" s="220"/>
      <c r="FDZ105" s="220"/>
      <c r="FEA105" s="220"/>
      <c r="FEB105" s="220"/>
      <c r="FEC105" s="220"/>
      <c r="FED105" s="220"/>
      <c r="FEE105" s="220"/>
      <c r="FEF105" s="220"/>
      <c r="FEG105" s="220"/>
      <c r="FEH105" s="220"/>
      <c r="FEI105" s="220"/>
      <c r="FEJ105" s="220"/>
      <c r="FEK105" s="220"/>
      <c r="FEL105" s="220"/>
      <c r="FEM105" s="220"/>
      <c r="FEN105" s="220"/>
      <c r="FEO105" s="220"/>
      <c r="FEP105" s="220"/>
      <c r="FEQ105" s="220"/>
      <c r="FER105" s="220"/>
      <c r="FES105" s="220"/>
      <c r="FET105" s="220"/>
      <c r="FEU105" s="220"/>
      <c r="FEV105" s="220"/>
      <c r="FEW105" s="220"/>
      <c r="FEX105" s="220"/>
      <c r="FEY105" s="220"/>
      <c r="FEZ105" s="220"/>
      <c r="FFA105" s="220"/>
      <c r="FFB105" s="220"/>
      <c r="FFC105" s="220"/>
      <c r="FFD105" s="220"/>
      <c r="FFE105" s="220"/>
      <c r="FFF105" s="220"/>
      <c r="FFG105" s="220"/>
      <c r="FFH105" s="220"/>
      <c r="FFI105" s="220"/>
      <c r="FFJ105" s="220"/>
      <c r="FFK105" s="220"/>
      <c r="FFL105" s="220"/>
      <c r="FFM105" s="220"/>
      <c r="FFN105" s="220"/>
      <c r="FFO105" s="220"/>
      <c r="FFP105" s="220"/>
      <c r="FFQ105" s="220"/>
      <c r="FFR105" s="220"/>
      <c r="FFS105" s="220"/>
      <c r="FFT105" s="220"/>
      <c r="FFU105" s="220"/>
      <c r="FFV105" s="220"/>
      <c r="FFW105" s="220"/>
      <c r="FFX105" s="220"/>
      <c r="FFY105" s="220"/>
      <c r="FFZ105" s="220"/>
      <c r="FGA105" s="220"/>
      <c r="FGB105" s="220"/>
      <c r="FGC105" s="220"/>
      <c r="FGD105" s="220"/>
      <c r="FGE105" s="220"/>
      <c r="FGF105" s="220"/>
      <c r="FGG105" s="220"/>
      <c r="FGH105" s="220"/>
      <c r="FGI105" s="220"/>
      <c r="FGJ105" s="220"/>
      <c r="FGK105" s="220"/>
      <c r="FGL105" s="220"/>
      <c r="FGM105" s="220"/>
      <c r="FGN105" s="220"/>
      <c r="FGO105" s="220"/>
      <c r="FGP105" s="220"/>
      <c r="FGQ105" s="220"/>
      <c r="FGR105" s="220"/>
      <c r="FGS105" s="220"/>
      <c r="FGT105" s="220"/>
      <c r="FGU105" s="220"/>
      <c r="FGV105" s="220"/>
      <c r="FGW105" s="220"/>
      <c r="FGX105" s="220"/>
      <c r="FGY105" s="220"/>
      <c r="FGZ105" s="220"/>
      <c r="FHA105" s="220"/>
      <c r="FHB105" s="220"/>
      <c r="FHC105" s="220"/>
      <c r="FHD105" s="220"/>
      <c r="FHE105" s="220"/>
      <c r="FHF105" s="220"/>
      <c r="FHG105" s="220"/>
      <c r="FHH105" s="220"/>
      <c r="FHI105" s="220"/>
      <c r="FHJ105" s="220"/>
      <c r="FHK105" s="220"/>
      <c r="FHL105" s="220"/>
      <c r="FHM105" s="220"/>
      <c r="FHN105" s="220"/>
      <c r="FHO105" s="220"/>
      <c r="FHP105" s="220"/>
      <c r="FHQ105" s="220"/>
      <c r="FHR105" s="220"/>
      <c r="FHS105" s="220"/>
      <c r="FHT105" s="220"/>
      <c r="FHU105" s="220"/>
      <c r="FHV105" s="220"/>
      <c r="FHW105" s="220"/>
      <c r="FHX105" s="220"/>
      <c r="FHY105" s="220"/>
      <c r="FHZ105" s="220"/>
      <c r="FIA105" s="220"/>
      <c r="FIB105" s="220"/>
      <c r="FIC105" s="220"/>
      <c r="FID105" s="220"/>
      <c r="FIE105" s="220"/>
      <c r="FIF105" s="220"/>
      <c r="FIG105" s="220"/>
      <c r="FIH105" s="220"/>
      <c r="FII105" s="220"/>
      <c r="FIJ105" s="220"/>
      <c r="FIK105" s="220"/>
      <c r="FIL105" s="220"/>
      <c r="FIM105" s="220"/>
      <c r="FIN105" s="220"/>
      <c r="FIO105" s="220"/>
      <c r="FIP105" s="220"/>
      <c r="FIQ105" s="220"/>
      <c r="FIR105" s="220"/>
      <c r="FIS105" s="220"/>
      <c r="FIT105" s="220"/>
      <c r="FIU105" s="220"/>
      <c r="FIV105" s="220"/>
      <c r="FIW105" s="220"/>
      <c r="FIX105" s="220"/>
      <c r="FIY105" s="220"/>
      <c r="FIZ105" s="220"/>
      <c r="FJA105" s="220"/>
      <c r="FJB105" s="220"/>
      <c r="FJC105" s="220"/>
      <c r="FJD105" s="220"/>
      <c r="FJE105" s="220"/>
      <c r="FJF105" s="220"/>
      <c r="FJG105" s="220"/>
      <c r="FJH105" s="220"/>
      <c r="FJI105" s="220"/>
      <c r="FJJ105" s="220"/>
      <c r="FJK105" s="220"/>
      <c r="FJL105" s="220"/>
      <c r="FJM105" s="220"/>
      <c r="FJN105" s="220"/>
      <c r="FJO105" s="220"/>
      <c r="FJP105" s="220"/>
      <c r="FJQ105" s="220"/>
      <c r="FJR105" s="220"/>
      <c r="FJS105" s="220"/>
      <c r="FJT105" s="220"/>
      <c r="FJU105" s="220"/>
      <c r="FJV105" s="220"/>
      <c r="FJW105" s="220"/>
      <c r="FJX105" s="220"/>
      <c r="FJY105" s="220"/>
      <c r="FJZ105" s="220"/>
      <c r="FKA105" s="220"/>
      <c r="FKB105" s="220"/>
      <c r="FKC105" s="220"/>
      <c r="FKD105" s="220"/>
      <c r="FKE105" s="220"/>
      <c r="FKF105" s="220"/>
      <c r="FKG105" s="220"/>
      <c r="FKH105" s="220"/>
      <c r="FKI105" s="220"/>
      <c r="FKJ105" s="220"/>
      <c r="FKK105" s="220"/>
      <c r="FKL105" s="220"/>
      <c r="FKM105" s="220"/>
      <c r="FKN105" s="220"/>
      <c r="FKO105" s="220"/>
      <c r="FKP105" s="220"/>
      <c r="FKQ105" s="220"/>
      <c r="FKR105" s="220"/>
      <c r="FKS105" s="220"/>
      <c r="FKT105" s="220"/>
      <c r="FKU105" s="220"/>
      <c r="FKV105" s="220"/>
      <c r="FKW105" s="220"/>
      <c r="FKX105" s="220"/>
      <c r="FKY105" s="220"/>
      <c r="FKZ105" s="220"/>
      <c r="FLA105" s="220"/>
      <c r="FLB105" s="220"/>
      <c r="FLC105" s="220"/>
      <c r="FLD105" s="220"/>
      <c r="FLE105" s="220"/>
      <c r="FLF105" s="220"/>
      <c r="FLG105" s="220"/>
      <c r="FLH105" s="220"/>
      <c r="FLI105" s="220"/>
      <c r="FLJ105" s="220"/>
      <c r="FLK105" s="220"/>
      <c r="FLL105" s="220"/>
      <c r="FLM105" s="220"/>
      <c r="FLN105" s="220"/>
      <c r="FLO105" s="220"/>
      <c r="FLP105" s="220"/>
      <c r="FLQ105" s="220"/>
      <c r="FLR105" s="220"/>
      <c r="FLS105" s="220"/>
      <c r="FLT105" s="220"/>
      <c r="FLU105" s="220"/>
      <c r="FLV105" s="220"/>
      <c r="FLW105" s="220"/>
      <c r="FLX105" s="220"/>
      <c r="FLY105" s="220"/>
      <c r="FLZ105" s="220"/>
      <c r="FMA105" s="220"/>
      <c r="FMB105" s="220"/>
      <c r="FMC105" s="220"/>
      <c r="FMD105" s="220"/>
      <c r="FME105" s="220"/>
      <c r="FMF105" s="220"/>
      <c r="FMG105" s="220"/>
      <c r="FMH105" s="220"/>
      <c r="FMI105" s="220"/>
      <c r="FMJ105" s="220"/>
      <c r="FMK105" s="220"/>
      <c r="FML105" s="220"/>
      <c r="FMM105" s="220"/>
      <c r="FMN105" s="220"/>
      <c r="FMO105" s="220"/>
      <c r="FMP105" s="220"/>
      <c r="FMQ105" s="220"/>
      <c r="FMR105" s="220"/>
      <c r="FMS105" s="220"/>
      <c r="FMT105" s="220"/>
      <c r="FMU105" s="220"/>
      <c r="FMV105" s="220"/>
      <c r="FMW105" s="220"/>
      <c r="FMX105" s="220"/>
      <c r="FMY105" s="220"/>
      <c r="FMZ105" s="220"/>
      <c r="FNA105" s="220"/>
      <c r="FNB105" s="220"/>
      <c r="FNC105" s="220"/>
      <c r="FND105" s="220"/>
      <c r="FNE105" s="220"/>
      <c r="FNF105" s="220"/>
      <c r="FNG105" s="220"/>
      <c r="FNH105" s="220"/>
      <c r="FNI105" s="220"/>
      <c r="FNJ105" s="220"/>
      <c r="FNK105" s="220"/>
      <c r="FNL105" s="220"/>
      <c r="FNM105" s="220"/>
      <c r="FNN105" s="220"/>
      <c r="FNO105" s="220"/>
      <c r="FNP105" s="220"/>
      <c r="FNQ105" s="220"/>
      <c r="FNR105" s="220"/>
      <c r="FNS105" s="220"/>
      <c r="FNT105" s="220"/>
      <c r="FNU105" s="220"/>
      <c r="FNV105" s="220"/>
      <c r="FNW105" s="220"/>
      <c r="FNX105" s="220"/>
      <c r="FNY105" s="220"/>
      <c r="FNZ105" s="220"/>
      <c r="FOA105" s="220"/>
      <c r="FOB105" s="220"/>
      <c r="FOC105" s="220"/>
      <c r="FOD105" s="220"/>
      <c r="FOE105" s="220"/>
      <c r="FOF105" s="220"/>
      <c r="FOG105" s="220"/>
      <c r="FOH105" s="220"/>
      <c r="FOI105" s="220"/>
      <c r="FOJ105" s="220"/>
      <c r="FOK105" s="220"/>
      <c r="FOL105" s="220"/>
      <c r="FOM105" s="220"/>
      <c r="FON105" s="220"/>
      <c r="FOO105" s="220"/>
      <c r="FOP105" s="220"/>
      <c r="FOQ105" s="220"/>
      <c r="FOR105" s="220"/>
      <c r="FOS105" s="220"/>
      <c r="FOT105" s="220"/>
      <c r="FOU105" s="220"/>
      <c r="FOV105" s="220"/>
      <c r="FOW105" s="220"/>
      <c r="FOX105" s="220"/>
      <c r="FOY105" s="220"/>
      <c r="FOZ105" s="220"/>
      <c r="FPA105" s="220"/>
      <c r="FPB105" s="220"/>
      <c r="FPC105" s="220"/>
      <c r="FPD105" s="220"/>
      <c r="FPE105" s="220"/>
      <c r="FPF105" s="220"/>
      <c r="FPG105" s="220"/>
      <c r="FPH105" s="220"/>
      <c r="FPI105" s="220"/>
      <c r="FPJ105" s="220"/>
      <c r="FPK105" s="220"/>
      <c r="FPL105" s="220"/>
      <c r="FPM105" s="220"/>
      <c r="FPN105" s="220"/>
      <c r="FPO105" s="220"/>
      <c r="FPP105" s="220"/>
      <c r="FPQ105" s="220"/>
      <c r="FPR105" s="220"/>
      <c r="FPS105" s="220"/>
      <c r="FPT105" s="220"/>
      <c r="FPU105" s="220"/>
      <c r="FPV105" s="220"/>
      <c r="FPW105" s="220"/>
      <c r="FPX105" s="220"/>
      <c r="FPY105" s="220"/>
      <c r="FPZ105" s="220"/>
      <c r="FQA105" s="220"/>
      <c r="FQB105" s="220"/>
      <c r="FQC105" s="220"/>
      <c r="FQD105" s="220"/>
      <c r="FQE105" s="220"/>
      <c r="FQF105" s="220"/>
      <c r="FQG105" s="220"/>
      <c r="FQH105" s="220"/>
      <c r="FQI105" s="220"/>
      <c r="FQJ105" s="220"/>
      <c r="FQK105" s="220"/>
      <c r="FQL105" s="220"/>
      <c r="FQM105" s="220"/>
      <c r="FQN105" s="220"/>
      <c r="FQO105" s="220"/>
      <c r="FQP105" s="220"/>
      <c r="FQQ105" s="220"/>
      <c r="FQR105" s="220"/>
      <c r="FQS105" s="220"/>
      <c r="FQT105" s="220"/>
      <c r="FQU105" s="220"/>
      <c r="FQV105" s="220"/>
      <c r="FQW105" s="220"/>
      <c r="FQX105" s="220"/>
      <c r="FQY105" s="220"/>
      <c r="FQZ105" s="220"/>
      <c r="FRA105" s="220"/>
      <c r="FRB105" s="220"/>
      <c r="FRC105" s="220"/>
      <c r="FRD105" s="220"/>
      <c r="FRE105" s="220"/>
      <c r="FRF105" s="220"/>
      <c r="FRG105" s="220"/>
      <c r="FRH105" s="220"/>
      <c r="FRI105" s="220"/>
      <c r="FRJ105" s="220"/>
      <c r="FRK105" s="220"/>
      <c r="FRL105" s="220"/>
      <c r="FRM105" s="220"/>
      <c r="FRN105" s="220"/>
      <c r="FRO105" s="220"/>
      <c r="FRP105" s="220"/>
      <c r="FRQ105" s="220"/>
      <c r="FRR105" s="220"/>
      <c r="FRS105" s="220"/>
      <c r="FRT105" s="220"/>
      <c r="FRU105" s="220"/>
      <c r="FRV105" s="220"/>
      <c r="FRW105" s="220"/>
      <c r="FRX105" s="220"/>
      <c r="FRY105" s="220"/>
      <c r="FRZ105" s="220"/>
      <c r="FSA105" s="220"/>
      <c r="FSB105" s="220"/>
      <c r="FSC105" s="220"/>
      <c r="FSD105" s="220"/>
      <c r="FSE105" s="220"/>
      <c r="FSF105" s="220"/>
      <c r="FSG105" s="220"/>
      <c r="FSH105" s="220"/>
      <c r="FSI105" s="220"/>
      <c r="FSJ105" s="220"/>
      <c r="FSK105" s="220"/>
      <c r="FSL105" s="220"/>
      <c r="FSM105" s="220"/>
      <c r="FSN105" s="220"/>
      <c r="FSO105" s="220"/>
      <c r="FSP105" s="220"/>
      <c r="FSQ105" s="220"/>
      <c r="FSR105" s="220"/>
      <c r="FSS105" s="220"/>
      <c r="FST105" s="220"/>
      <c r="FSU105" s="220"/>
      <c r="FSV105" s="220"/>
      <c r="FSW105" s="220"/>
      <c r="FSX105" s="220"/>
      <c r="FSY105" s="220"/>
      <c r="FSZ105" s="220"/>
      <c r="FTA105" s="220"/>
      <c r="FTB105" s="220"/>
      <c r="FTC105" s="220"/>
      <c r="FTD105" s="220"/>
      <c r="FTE105" s="220"/>
      <c r="FTF105" s="220"/>
      <c r="FTG105" s="220"/>
      <c r="FTH105" s="220"/>
      <c r="FTI105" s="220"/>
      <c r="FTJ105" s="220"/>
      <c r="FTK105" s="220"/>
      <c r="FTL105" s="220"/>
      <c r="FTM105" s="220"/>
      <c r="FTN105" s="220"/>
      <c r="FTO105" s="220"/>
      <c r="FTP105" s="220"/>
      <c r="FTQ105" s="220"/>
      <c r="FTR105" s="220"/>
      <c r="FTS105" s="220"/>
      <c r="FTT105" s="220"/>
      <c r="FTU105" s="220"/>
      <c r="FTV105" s="220"/>
      <c r="FTW105" s="220"/>
      <c r="FTX105" s="220"/>
      <c r="FTY105" s="220"/>
      <c r="FTZ105" s="220"/>
      <c r="FUA105" s="220"/>
      <c r="FUB105" s="220"/>
      <c r="FUC105" s="220"/>
      <c r="FUD105" s="220"/>
      <c r="FUE105" s="220"/>
      <c r="FUF105" s="220"/>
      <c r="FUG105" s="220"/>
      <c r="FUH105" s="220"/>
      <c r="FUI105" s="220"/>
      <c r="FUJ105" s="220"/>
      <c r="FUK105" s="220"/>
      <c r="FUL105" s="220"/>
      <c r="FUM105" s="220"/>
      <c r="FUN105" s="220"/>
      <c r="FUO105" s="220"/>
      <c r="FUP105" s="220"/>
      <c r="FUQ105" s="220"/>
      <c r="FUR105" s="220"/>
      <c r="FUS105" s="220"/>
      <c r="FUT105" s="220"/>
      <c r="FUU105" s="220"/>
      <c r="FUV105" s="220"/>
      <c r="FUW105" s="220"/>
      <c r="FUX105" s="220"/>
      <c r="FUY105" s="220"/>
      <c r="FUZ105" s="220"/>
      <c r="FVA105" s="220"/>
      <c r="FVB105" s="220"/>
      <c r="FVC105" s="220"/>
      <c r="FVD105" s="220"/>
      <c r="FVE105" s="220"/>
      <c r="FVF105" s="220"/>
      <c r="FVG105" s="220"/>
      <c r="FVH105" s="220"/>
      <c r="FVI105" s="220"/>
      <c r="FVJ105" s="220"/>
      <c r="FVK105" s="220"/>
      <c r="FVL105" s="220"/>
      <c r="FVM105" s="220"/>
      <c r="FVN105" s="220"/>
      <c r="FVO105" s="220"/>
      <c r="FVP105" s="220"/>
      <c r="FVQ105" s="220"/>
      <c r="FVR105" s="220"/>
      <c r="FVS105" s="220"/>
      <c r="FVT105" s="220"/>
      <c r="FVU105" s="220"/>
      <c r="FVV105" s="220"/>
      <c r="FVW105" s="220"/>
      <c r="FVX105" s="220"/>
      <c r="FVY105" s="220"/>
      <c r="FVZ105" s="220"/>
      <c r="FWA105" s="220"/>
      <c r="FWB105" s="220"/>
      <c r="FWC105" s="220"/>
      <c r="FWD105" s="220"/>
      <c r="FWE105" s="220"/>
      <c r="FWF105" s="220"/>
      <c r="FWG105" s="220"/>
      <c r="FWH105" s="220"/>
      <c r="FWI105" s="220"/>
      <c r="FWJ105" s="220"/>
      <c r="FWK105" s="220"/>
      <c r="FWL105" s="220"/>
      <c r="FWM105" s="220"/>
      <c r="FWN105" s="220"/>
      <c r="FWO105" s="220"/>
      <c r="FWP105" s="220"/>
      <c r="FWQ105" s="220"/>
      <c r="FWR105" s="220"/>
      <c r="FWS105" s="220"/>
      <c r="FWT105" s="220"/>
      <c r="FWU105" s="220"/>
      <c r="FWV105" s="220"/>
      <c r="FWW105" s="220"/>
      <c r="FWX105" s="220"/>
      <c r="FWY105" s="220"/>
      <c r="FWZ105" s="220"/>
      <c r="FXA105" s="220"/>
      <c r="FXB105" s="220"/>
      <c r="FXC105" s="220"/>
      <c r="FXD105" s="220"/>
      <c r="FXE105" s="220"/>
      <c r="FXF105" s="220"/>
      <c r="FXG105" s="220"/>
      <c r="FXH105" s="220"/>
      <c r="FXI105" s="220"/>
      <c r="FXJ105" s="220"/>
      <c r="FXK105" s="220"/>
      <c r="FXL105" s="220"/>
      <c r="FXM105" s="220"/>
      <c r="FXN105" s="220"/>
      <c r="FXO105" s="220"/>
      <c r="FXP105" s="220"/>
      <c r="FXQ105" s="220"/>
      <c r="FXR105" s="220"/>
      <c r="FXS105" s="220"/>
      <c r="FXT105" s="220"/>
      <c r="FXU105" s="220"/>
      <c r="FXV105" s="220"/>
      <c r="FXW105" s="220"/>
      <c r="FXX105" s="220"/>
      <c r="FXY105" s="220"/>
      <c r="FXZ105" s="220"/>
      <c r="FYA105" s="220"/>
      <c r="FYB105" s="220"/>
      <c r="FYC105" s="220"/>
      <c r="FYD105" s="220"/>
      <c r="FYE105" s="220"/>
      <c r="FYF105" s="220"/>
      <c r="FYG105" s="220"/>
      <c r="FYH105" s="220"/>
      <c r="FYI105" s="220"/>
      <c r="FYJ105" s="220"/>
      <c r="FYK105" s="220"/>
      <c r="FYL105" s="220"/>
      <c r="FYM105" s="220"/>
      <c r="FYN105" s="220"/>
      <c r="FYO105" s="220"/>
      <c r="FYP105" s="220"/>
      <c r="FYQ105" s="220"/>
      <c r="FYR105" s="220"/>
      <c r="FYS105" s="220"/>
      <c r="FYT105" s="220"/>
      <c r="FYU105" s="220"/>
      <c r="FYV105" s="220"/>
      <c r="FYW105" s="220"/>
      <c r="FYX105" s="220"/>
      <c r="FYY105" s="220"/>
      <c r="FYZ105" s="220"/>
      <c r="FZA105" s="220"/>
      <c r="FZB105" s="220"/>
      <c r="FZC105" s="220"/>
      <c r="FZD105" s="220"/>
      <c r="FZE105" s="220"/>
      <c r="FZF105" s="220"/>
      <c r="FZG105" s="220"/>
      <c r="FZH105" s="220"/>
      <c r="FZI105" s="220"/>
      <c r="FZJ105" s="220"/>
      <c r="FZK105" s="220"/>
      <c r="FZL105" s="220"/>
      <c r="FZM105" s="220"/>
      <c r="FZN105" s="220"/>
      <c r="FZO105" s="220"/>
      <c r="FZP105" s="220"/>
      <c r="FZQ105" s="220"/>
      <c r="FZR105" s="220"/>
      <c r="FZS105" s="220"/>
      <c r="FZT105" s="220"/>
      <c r="FZU105" s="220"/>
      <c r="FZV105" s="220"/>
      <c r="FZW105" s="220"/>
      <c r="FZX105" s="220"/>
      <c r="FZY105" s="220"/>
      <c r="FZZ105" s="220"/>
      <c r="GAA105" s="220"/>
      <c r="GAB105" s="220"/>
      <c r="GAC105" s="220"/>
      <c r="GAD105" s="220"/>
      <c r="GAE105" s="220"/>
      <c r="GAF105" s="220"/>
      <c r="GAG105" s="220"/>
      <c r="GAH105" s="220"/>
      <c r="GAI105" s="220"/>
      <c r="GAJ105" s="220"/>
      <c r="GAK105" s="220"/>
      <c r="GAL105" s="220"/>
      <c r="GAM105" s="220"/>
      <c r="GAN105" s="220"/>
      <c r="GAO105" s="220"/>
      <c r="GAP105" s="220"/>
      <c r="GAQ105" s="220"/>
      <c r="GAR105" s="220"/>
      <c r="GAS105" s="220"/>
      <c r="GAT105" s="220"/>
      <c r="GAU105" s="220"/>
      <c r="GAV105" s="220"/>
      <c r="GAW105" s="220"/>
      <c r="GAX105" s="220"/>
      <c r="GAY105" s="220"/>
      <c r="GAZ105" s="220"/>
      <c r="GBA105" s="220"/>
      <c r="GBB105" s="220"/>
      <c r="GBC105" s="220"/>
      <c r="GBD105" s="220"/>
      <c r="GBE105" s="220"/>
      <c r="GBF105" s="220"/>
      <c r="GBG105" s="220"/>
      <c r="GBH105" s="220"/>
      <c r="GBI105" s="220"/>
      <c r="GBJ105" s="220"/>
      <c r="GBK105" s="220"/>
      <c r="GBL105" s="220"/>
      <c r="GBM105" s="220"/>
      <c r="GBN105" s="220"/>
      <c r="GBO105" s="220"/>
      <c r="GBP105" s="220"/>
      <c r="GBQ105" s="220"/>
      <c r="GBR105" s="220"/>
      <c r="GBS105" s="220"/>
      <c r="GBT105" s="220"/>
      <c r="GBU105" s="220"/>
      <c r="GBV105" s="220"/>
      <c r="GBW105" s="220"/>
      <c r="GBX105" s="220"/>
      <c r="GBY105" s="220"/>
      <c r="GBZ105" s="220"/>
      <c r="GCA105" s="220"/>
      <c r="GCB105" s="220"/>
      <c r="GCC105" s="220"/>
      <c r="GCD105" s="220"/>
      <c r="GCE105" s="220"/>
      <c r="GCF105" s="220"/>
      <c r="GCG105" s="220"/>
      <c r="GCH105" s="220"/>
      <c r="GCI105" s="220"/>
      <c r="GCJ105" s="220"/>
      <c r="GCK105" s="220"/>
      <c r="GCL105" s="220"/>
      <c r="GCM105" s="220"/>
      <c r="GCN105" s="220"/>
      <c r="GCO105" s="220"/>
      <c r="GCP105" s="220"/>
      <c r="GCQ105" s="220"/>
      <c r="GCR105" s="220"/>
      <c r="GCS105" s="220"/>
      <c r="GCT105" s="220"/>
      <c r="GCU105" s="220"/>
      <c r="GCV105" s="220"/>
      <c r="GCW105" s="220"/>
      <c r="GCX105" s="220"/>
      <c r="GCY105" s="220"/>
      <c r="GCZ105" s="220"/>
      <c r="GDA105" s="220"/>
      <c r="GDB105" s="220"/>
      <c r="GDC105" s="220"/>
      <c r="GDD105" s="220"/>
      <c r="GDE105" s="220"/>
      <c r="GDF105" s="220"/>
      <c r="GDG105" s="220"/>
      <c r="GDH105" s="220"/>
      <c r="GDI105" s="220"/>
      <c r="GDJ105" s="220"/>
      <c r="GDK105" s="220"/>
      <c r="GDL105" s="220"/>
      <c r="GDM105" s="220"/>
      <c r="GDN105" s="220"/>
      <c r="GDO105" s="220"/>
      <c r="GDP105" s="220"/>
      <c r="GDQ105" s="220"/>
      <c r="GDR105" s="220"/>
      <c r="GDS105" s="220"/>
      <c r="GDT105" s="220"/>
      <c r="GDU105" s="220"/>
      <c r="GDV105" s="220"/>
      <c r="GDW105" s="220"/>
      <c r="GDX105" s="220"/>
      <c r="GDY105" s="220"/>
      <c r="GDZ105" s="220"/>
      <c r="GEA105" s="220"/>
      <c r="GEB105" s="220"/>
      <c r="GEC105" s="220"/>
      <c r="GED105" s="220"/>
      <c r="GEE105" s="220"/>
      <c r="GEF105" s="220"/>
      <c r="GEG105" s="220"/>
      <c r="GEH105" s="220"/>
      <c r="GEI105" s="220"/>
      <c r="GEJ105" s="220"/>
      <c r="GEK105" s="220"/>
      <c r="GEL105" s="220"/>
      <c r="GEM105" s="220"/>
      <c r="GEN105" s="220"/>
      <c r="GEO105" s="220"/>
      <c r="GEP105" s="220"/>
      <c r="GEQ105" s="220"/>
      <c r="GER105" s="220"/>
      <c r="GES105" s="220"/>
      <c r="GET105" s="220"/>
      <c r="GEU105" s="220"/>
      <c r="GEV105" s="220"/>
      <c r="GEW105" s="220"/>
      <c r="GEX105" s="220"/>
      <c r="GEY105" s="220"/>
      <c r="GEZ105" s="220"/>
      <c r="GFA105" s="220"/>
      <c r="GFB105" s="220"/>
      <c r="GFC105" s="220"/>
      <c r="GFD105" s="220"/>
      <c r="GFE105" s="220"/>
      <c r="GFF105" s="220"/>
      <c r="GFG105" s="220"/>
      <c r="GFH105" s="220"/>
      <c r="GFI105" s="220"/>
      <c r="GFJ105" s="220"/>
      <c r="GFK105" s="220"/>
      <c r="GFL105" s="220"/>
      <c r="GFM105" s="220"/>
      <c r="GFN105" s="220"/>
      <c r="GFO105" s="220"/>
      <c r="GFP105" s="220"/>
      <c r="GFQ105" s="220"/>
      <c r="GFR105" s="220"/>
      <c r="GFS105" s="220"/>
      <c r="GFT105" s="220"/>
      <c r="GFU105" s="220"/>
      <c r="GFV105" s="220"/>
      <c r="GFW105" s="220"/>
      <c r="GFX105" s="220"/>
      <c r="GFY105" s="220"/>
      <c r="GFZ105" s="220"/>
      <c r="GGA105" s="220"/>
      <c r="GGB105" s="220"/>
      <c r="GGC105" s="220"/>
      <c r="GGD105" s="220"/>
      <c r="GGE105" s="220"/>
      <c r="GGF105" s="220"/>
      <c r="GGG105" s="220"/>
      <c r="GGH105" s="220"/>
      <c r="GGI105" s="220"/>
      <c r="GGJ105" s="220"/>
      <c r="GGK105" s="220"/>
      <c r="GGL105" s="220"/>
      <c r="GGM105" s="220"/>
      <c r="GGN105" s="220"/>
      <c r="GGO105" s="220"/>
      <c r="GGP105" s="220"/>
      <c r="GGQ105" s="220"/>
      <c r="GGR105" s="220"/>
      <c r="GGS105" s="220"/>
      <c r="GGT105" s="220"/>
      <c r="GGU105" s="220"/>
      <c r="GGV105" s="220"/>
      <c r="GGW105" s="220"/>
      <c r="GGX105" s="220"/>
      <c r="GGY105" s="220"/>
      <c r="GGZ105" s="220"/>
      <c r="GHA105" s="220"/>
      <c r="GHB105" s="220"/>
      <c r="GHC105" s="220"/>
      <c r="GHD105" s="220"/>
      <c r="GHE105" s="220"/>
      <c r="GHF105" s="220"/>
      <c r="GHG105" s="220"/>
      <c r="GHH105" s="220"/>
      <c r="GHI105" s="220"/>
      <c r="GHJ105" s="220"/>
      <c r="GHK105" s="220"/>
      <c r="GHL105" s="220"/>
      <c r="GHM105" s="220"/>
      <c r="GHN105" s="220"/>
      <c r="GHO105" s="220"/>
      <c r="GHP105" s="220"/>
      <c r="GHQ105" s="220"/>
      <c r="GHR105" s="220"/>
      <c r="GHS105" s="220"/>
      <c r="GHT105" s="220"/>
      <c r="GHU105" s="220"/>
      <c r="GHV105" s="220"/>
      <c r="GHW105" s="220"/>
      <c r="GHX105" s="220"/>
      <c r="GHY105" s="220"/>
      <c r="GHZ105" s="220"/>
      <c r="GIA105" s="220"/>
      <c r="GIB105" s="220"/>
      <c r="GIC105" s="220"/>
      <c r="GID105" s="220"/>
      <c r="GIE105" s="220"/>
      <c r="GIF105" s="220"/>
      <c r="GIG105" s="220"/>
      <c r="GIH105" s="220"/>
      <c r="GII105" s="220"/>
      <c r="GIJ105" s="220"/>
      <c r="GIK105" s="220"/>
      <c r="GIL105" s="220"/>
      <c r="GIM105" s="220"/>
      <c r="GIN105" s="220"/>
      <c r="GIO105" s="220"/>
      <c r="GIP105" s="220"/>
      <c r="GIQ105" s="220"/>
      <c r="GIR105" s="220"/>
      <c r="GIS105" s="220"/>
      <c r="GIT105" s="220"/>
      <c r="GIU105" s="220"/>
      <c r="GIV105" s="220"/>
      <c r="GIW105" s="220"/>
      <c r="GIX105" s="220"/>
      <c r="GIY105" s="220"/>
      <c r="GIZ105" s="220"/>
      <c r="GJA105" s="220"/>
      <c r="GJB105" s="220"/>
      <c r="GJC105" s="220"/>
      <c r="GJD105" s="220"/>
      <c r="GJE105" s="220"/>
      <c r="GJF105" s="220"/>
      <c r="GJG105" s="220"/>
      <c r="GJH105" s="220"/>
      <c r="GJI105" s="220"/>
      <c r="GJJ105" s="220"/>
      <c r="GJK105" s="220"/>
      <c r="GJL105" s="220"/>
      <c r="GJM105" s="220"/>
      <c r="GJN105" s="220"/>
      <c r="GJO105" s="220"/>
      <c r="GJP105" s="220"/>
      <c r="GJQ105" s="220"/>
      <c r="GJR105" s="220"/>
      <c r="GJS105" s="220"/>
      <c r="GJT105" s="220"/>
      <c r="GJU105" s="220"/>
      <c r="GJV105" s="220"/>
      <c r="GJW105" s="220"/>
      <c r="GJX105" s="220"/>
      <c r="GJY105" s="220"/>
      <c r="GJZ105" s="220"/>
      <c r="GKA105" s="220"/>
      <c r="GKB105" s="220"/>
      <c r="GKC105" s="220"/>
      <c r="GKD105" s="220"/>
      <c r="GKE105" s="220"/>
      <c r="GKF105" s="220"/>
      <c r="GKG105" s="220"/>
      <c r="GKH105" s="220"/>
      <c r="GKI105" s="220"/>
      <c r="GKJ105" s="220"/>
      <c r="GKK105" s="220"/>
      <c r="GKL105" s="220"/>
      <c r="GKM105" s="220"/>
      <c r="GKN105" s="220"/>
      <c r="GKO105" s="220"/>
      <c r="GKP105" s="220"/>
      <c r="GKQ105" s="220"/>
      <c r="GKR105" s="220"/>
      <c r="GKS105" s="220"/>
      <c r="GKT105" s="220"/>
      <c r="GKU105" s="220"/>
      <c r="GKV105" s="220"/>
      <c r="GKW105" s="220"/>
      <c r="GKX105" s="220"/>
      <c r="GKY105" s="220"/>
      <c r="GKZ105" s="220"/>
      <c r="GLA105" s="220"/>
      <c r="GLB105" s="220"/>
      <c r="GLC105" s="220"/>
      <c r="GLD105" s="220"/>
      <c r="GLE105" s="220"/>
      <c r="GLF105" s="220"/>
      <c r="GLG105" s="220"/>
      <c r="GLH105" s="220"/>
      <c r="GLI105" s="220"/>
      <c r="GLJ105" s="220"/>
      <c r="GLK105" s="220"/>
      <c r="GLL105" s="220"/>
      <c r="GLM105" s="220"/>
      <c r="GLN105" s="220"/>
      <c r="GLO105" s="220"/>
      <c r="GLP105" s="220"/>
      <c r="GLQ105" s="220"/>
      <c r="GLR105" s="220"/>
      <c r="GLS105" s="220"/>
      <c r="GLT105" s="220"/>
      <c r="GLU105" s="220"/>
      <c r="GLV105" s="220"/>
      <c r="GLW105" s="220"/>
      <c r="GLX105" s="220"/>
      <c r="GLY105" s="220"/>
      <c r="GLZ105" s="220"/>
      <c r="GMA105" s="220"/>
      <c r="GMB105" s="220"/>
      <c r="GMC105" s="220"/>
      <c r="GMD105" s="220"/>
      <c r="GME105" s="220"/>
      <c r="GMF105" s="220"/>
      <c r="GMG105" s="220"/>
      <c r="GMH105" s="220"/>
      <c r="GMI105" s="220"/>
      <c r="GMJ105" s="220"/>
      <c r="GMK105" s="220"/>
      <c r="GML105" s="220"/>
      <c r="GMM105" s="220"/>
      <c r="GMN105" s="220"/>
      <c r="GMO105" s="220"/>
      <c r="GMP105" s="220"/>
      <c r="GMQ105" s="220"/>
      <c r="GMR105" s="220"/>
      <c r="GMS105" s="220"/>
      <c r="GMT105" s="220"/>
      <c r="GMU105" s="220"/>
      <c r="GMV105" s="220"/>
      <c r="GMW105" s="220"/>
      <c r="GMX105" s="220"/>
      <c r="GMY105" s="220"/>
      <c r="GMZ105" s="220"/>
      <c r="GNA105" s="220"/>
      <c r="GNB105" s="220"/>
      <c r="GNC105" s="220"/>
      <c r="GND105" s="220"/>
      <c r="GNE105" s="220"/>
      <c r="GNF105" s="220"/>
      <c r="GNG105" s="220"/>
      <c r="GNH105" s="220"/>
      <c r="GNI105" s="220"/>
      <c r="GNJ105" s="220"/>
      <c r="GNK105" s="220"/>
      <c r="GNL105" s="220"/>
      <c r="GNM105" s="220"/>
      <c r="GNN105" s="220"/>
      <c r="GNO105" s="220"/>
      <c r="GNP105" s="220"/>
      <c r="GNQ105" s="220"/>
      <c r="GNR105" s="220"/>
      <c r="GNS105" s="220"/>
      <c r="GNT105" s="220"/>
      <c r="GNU105" s="220"/>
      <c r="GNV105" s="220"/>
      <c r="GNW105" s="220"/>
      <c r="GNX105" s="220"/>
      <c r="GNY105" s="220"/>
      <c r="GNZ105" s="220"/>
      <c r="GOA105" s="220"/>
      <c r="GOB105" s="220"/>
      <c r="GOC105" s="220"/>
      <c r="GOD105" s="220"/>
      <c r="GOE105" s="220"/>
      <c r="GOF105" s="220"/>
      <c r="GOG105" s="220"/>
      <c r="GOH105" s="220"/>
      <c r="GOI105" s="220"/>
      <c r="GOJ105" s="220"/>
      <c r="GOK105" s="220"/>
      <c r="GOL105" s="220"/>
      <c r="GOM105" s="220"/>
      <c r="GON105" s="220"/>
      <c r="GOO105" s="220"/>
      <c r="GOP105" s="220"/>
      <c r="GOQ105" s="220"/>
      <c r="GOR105" s="220"/>
      <c r="GOS105" s="220"/>
      <c r="GOT105" s="220"/>
      <c r="GOU105" s="220"/>
      <c r="GOV105" s="220"/>
      <c r="GOW105" s="220"/>
      <c r="GOX105" s="220"/>
      <c r="GOY105" s="220"/>
      <c r="GOZ105" s="220"/>
      <c r="GPA105" s="220"/>
      <c r="GPB105" s="220"/>
      <c r="GPC105" s="220"/>
      <c r="GPD105" s="220"/>
      <c r="GPE105" s="220"/>
      <c r="GPF105" s="220"/>
      <c r="GPG105" s="220"/>
      <c r="GPH105" s="220"/>
      <c r="GPI105" s="220"/>
      <c r="GPJ105" s="220"/>
      <c r="GPK105" s="220"/>
      <c r="GPL105" s="220"/>
      <c r="GPM105" s="220"/>
      <c r="GPN105" s="220"/>
      <c r="GPO105" s="220"/>
      <c r="GPP105" s="220"/>
      <c r="GPQ105" s="220"/>
      <c r="GPR105" s="220"/>
      <c r="GPS105" s="220"/>
      <c r="GPT105" s="220"/>
      <c r="GPU105" s="220"/>
      <c r="GPV105" s="220"/>
      <c r="GPW105" s="220"/>
      <c r="GPX105" s="220"/>
      <c r="GPY105" s="220"/>
      <c r="GPZ105" s="220"/>
      <c r="GQA105" s="220"/>
      <c r="GQB105" s="220"/>
      <c r="GQC105" s="220"/>
      <c r="GQD105" s="220"/>
      <c r="GQE105" s="220"/>
      <c r="GQF105" s="220"/>
      <c r="GQG105" s="220"/>
      <c r="GQH105" s="220"/>
      <c r="GQI105" s="220"/>
      <c r="GQJ105" s="220"/>
      <c r="GQK105" s="220"/>
      <c r="GQL105" s="220"/>
      <c r="GQM105" s="220"/>
      <c r="GQN105" s="220"/>
      <c r="GQO105" s="220"/>
      <c r="GQP105" s="220"/>
      <c r="GQQ105" s="220"/>
      <c r="GQR105" s="220"/>
      <c r="GQS105" s="220"/>
      <c r="GQT105" s="220"/>
      <c r="GQU105" s="220"/>
      <c r="GQV105" s="220"/>
      <c r="GQW105" s="220"/>
      <c r="GQX105" s="220"/>
      <c r="GQY105" s="220"/>
      <c r="GQZ105" s="220"/>
      <c r="GRA105" s="220"/>
      <c r="GRB105" s="220"/>
      <c r="GRC105" s="220"/>
      <c r="GRD105" s="220"/>
      <c r="GRE105" s="220"/>
      <c r="GRF105" s="220"/>
      <c r="GRG105" s="220"/>
      <c r="GRH105" s="220"/>
      <c r="GRI105" s="220"/>
      <c r="GRJ105" s="220"/>
      <c r="GRK105" s="220"/>
      <c r="GRL105" s="220"/>
      <c r="GRM105" s="220"/>
      <c r="GRN105" s="220"/>
      <c r="GRO105" s="220"/>
      <c r="GRP105" s="220"/>
      <c r="GRQ105" s="220"/>
      <c r="GRR105" s="220"/>
      <c r="GRS105" s="220"/>
      <c r="GRT105" s="220"/>
      <c r="GRU105" s="220"/>
      <c r="GRV105" s="220"/>
      <c r="GRW105" s="220"/>
      <c r="GRX105" s="220"/>
      <c r="GRY105" s="220"/>
      <c r="GRZ105" s="220"/>
      <c r="GSA105" s="220"/>
      <c r="GSB105" s="220"/>
      <c r="GSC105" s="220"/>
      <c r="GSD105" s="220"/>
      <c r="GSE105" s="220"/>
      <c r="GSF105" s="220"/>
      <c r="GSG105" s="220"/>
      <c r="GSH105" s="220"/>
      <c r="GSI105" s="220"/>
      <c r="GSJ105" s="220"/>
      <c r="GSK105" s="220"/>
      <c r="GSL105" s="220"/>
      <c r="GSM105" s="220"/>
      <c r="GSN105" s="220"/>
      <c r="GSO105" s="220"/>
      <c r="GSP105" s="220"/>
      <c r="GSQ105" s="220"/>
      <c r="GSR105" s="220"/>
      <c r="GSS105" s="220"/>
      <c r="GST105" s="220"/>
      <c r="GSU105" s="220"/>
      <c r="GSV105" s="220"/>
      <c r="GSW105" s="220"/>
      <c r="GSX105" s="220"/>
      <c r="GSY105" s="220"/>
      <c r="GSZ105" s="220"/>
      <c r="GTA105" s="220"/>
      <c r="GTB105" s="220"/>
      <c r="GTC105" s="220"/>
      <c r="GTD105" s="220"/>
      <c r="GTE105" s="220"/>
      <c r="GTF105" s="220"/>
      <c r="GTG105" s="220"/>
      <c r="GTH105" s="220"/>
      <c r="GTI105" s="220"/>
      <c r="GTJ105" s="220"/>
      <c r="GTK105" s="220"/>
      <c r="GTL105" s="220"/>
      <c r="GTM105" s="220"/>
      <c r="GTN105" s="220"/>
      <c r="GTO105" s="220"/>
      <c r="GTP105" s="220"/>
      <c r="GTQ105" s="220"/>
      <c r="GTR105" s="220"/>
      <c r="GTS105" s="220"/>
      <c r="GTT105" s="220"/>
      <c r="GTU105" s="220"/>
      <c r="GTV105" s="220"/>
      <c r="GTW105" s="220"/>
      <c r="GTX105" s="220"/>
      <c r="GTY105" s="220"/>
      <c r="GTZ105" s="220"/>
      <c r="GUA105" s="220"/>
      <c r="GUB105" s="220"/>
      <c r="GUC105" s="220"/>
      <c r="GUD105" s="220"/>
      <c r="GUE105" s="220"/>
      <c r="GUF105" s="220"/>
      <c r="GUG105" s="220"/>
      <c r="GUH105" s="220"/>
      <c r="GUI105" s="220"/>
      <c r="GUJ105" s="220"/>
      <c r="GUK105" s="220"/>
      <c r="GUL105" s="220"/>
      <c r="GUM105" s="220"/>
      <c r="GUN105" s="220"/>
      <c r="GUO105" s="220"/>
      <c r="GUP105" s="220"/>
      <c r="GUQ105" s="220"/>
      <c r="GUR105" s="220"/>
      <c r="GUS105" s="220"/>
      <c r="GUT105" s="220"/>
      <c r="GUU105" s="220"/>
      <c r="GUV105" s="220"/>
      <c r="GUW105" s="220"/>
      <c r="GUX105" s="220"/>
      <c r="GUY105" s="220"/>
      <c r="GUZ105" s="220"/>
      <c r="GVA105" s="220"/>
      <c r="GVB105" s="220"/>
      <c r="GVC105" s="220"/>
      <c r="GVD105" s="220"/>
      <c r="GVE105" s="220"/>
      <c r="GVF105" s="220"/>
      <c r="GVG105" s="220"/>
      <c r="GVH105" s="220"/>
      <c r="GVI105" s="220"/>
      <c r="GVJ105" s="220"/>
      <c r="GVK105" s="220"/>
      <c r="GVL105" s="220"/>
      <c r="GVM105" s="220"/>
      <c r="GVN105" s="220"/>
      <c r="GVO105" s="220"/>
      <c r="GVP105" s="220"/>
      <c r="GVQ105" s="220"/>
      <c r="GVR105" s="220"/>
      <c r="GVS105" s="220"/>
      <c r="GVT105" s="220"/>
      <c r="GVU105" s="220"/>
      <c r="GVV105" s="220"/>
      <c r="GVW105" s="220"/>
      <c r="GVX105" s="220"/>
      <c r="GVY105" s="220"/>
      <c r="GVZ105" s="220"/>
      <c r="GWA105" s="220"/>
      <c r="GWB105" s="220"/>
      <c r="GWC105" s="220"/>
      <c r="GWD105" s="220"/>
      <c r="GWE105" s="220"/>
      <c r="GWF105" s="220"/>
      <c r="GWG105" s="220"/>
      <c r="GWH105" s="220"/>
      <c r="GWI105" s="220"/>
      <c r="GWJ105" s="220"/>
      <c r="GWK105" s="220"/>
      <c r="GWL105" s="220"/>
      <c r="GWM105" s="220"/>
      <c r="GWN105" s="220"/>
      <c r="GWO105" s="220"/>
      <c r="GWP105" s="220"/>
      <c r="GWQ105" s="220"/>
      <c r="GWR105" s="220"/>
      <c r="GWS105" s="220"/>
      <c r="GWT105" s="220"/>
      <c r="GWU105" s="220"/>
      <c r="GWV105" s="220"/>
      <c r="GWW105" s="220"/>
      <c r="GWX105" s="220"/>
      <c r="GWY105" s="220"/>
      <c r="GWZ105" s="220"/>
      <c r="GXA105" s="220"/>
      <c r="GXB105" s="220"/>
      <c r="GXC105" s="220"/>
      <c r="GXD105" s="220"/>
      <c r="GXE105" s="220"/>
      <c r="GXF105" s="220"/>
      <c r="GXG105" s="220"/>
      <c r="GXH105" s="220"/>
      <c r="GXI105" s="220"/>
      <c r="GXJ105" s="220"/>
      <c r="GXK105" s="220"/>
      <c r="GXL105" s="220"/>
      <c r="GXM105" s="220"/>
      <c r="GXN105" s="220"/>
      <c r="GXO105" s="220"/>
      <c r="GXP105" s="220"/>
      <c r="GXQ105" s="220"/>
      <c r="GXR105" s="220"/>
      <c r="GXS105" s="220"/>
      <c r="GXT105" s="220"/>
      <c r="GXU105" s="220"/>
      <c r="GXV105" s="220"/>
      <c r="GXW105" s="220"/>
      <c r="GXX105" s="220"/>
      <c r="GXY105" s="220"/>
      <c r="GXZ105" s="220"/>
      <c r="GYA105" s="220"/>
      <c r="GYB105" s="220"/>
      <c r="GYC105" s="220"/>
      <c r="GYD105" s="220"/>
      <c r="GYE105" s="220"/>
      <c r="GYF105" s="220"/>
      <c r="GYG105" s="220"/>
      <c r="GYH105" s="220"/>
      <c r="GYI105" s="220"/>
      <c r="GYJ105" s="220"/>
      <c r="GYK105" s="220"/>
      <c r="GYL105" s="220"/>
      <c r="GYM105" s="220"/>
      <c r="GYN105" s="220"/>
      <c r="GYO105" s="220"/>
      <c r="GYP105" s="220"/>
      <c r="GYQ105" s="220"/>
      <c r="GYR105" s="220"/>
      <c r="GYS105" s="220"/>
      <c r="GYT105" s="220"/>
      <c r="GYU105" s="220"/>
      <c r="GYV105" s="220"/>
      <c r="GYW105" s="220"/>
      <c r="GYX105" s="220"/>
      <c r="GYY105" s="220"/>
      <c r="GYZ105" s="220"/>
      <c r="GZA105" s="220"/>
      <c r="GZB105" s="220"/>
      <c r="GZC105" s="220"/>
      <c r="GZD105" s="220"/>
      <c r="GZE105" s="220"/>
      <c r="GZF105" s="220"/>
      <c r="GZG105" s="220"/>
      <c r="GZH105" s="220"/>
      <c r="GZI105" s="220"/>
      <c r="GZJ105" s="220"/>
      <c r="GZK105" s="220"/>
      <c r="GZL105" s="220"/>
      <c r="GZM105" s="220"/>
      <c r="GZN105" s="220"/>
      <c r="GZO105" s="220"/>
      <c r="GZP105" s="220"/>
      <c r="GZQ105" s="220"/>
      <c r="GZR105" s="220"/>
      <c r="GZS105" s="220"/>
      <c r="GZT105" s="220"/>
      <c r="GZU105" s="220"/>
      <c r="GZV105" s="220"/>
      <c r="GZW105" s="220"/>
      <c r="GZX105" s="220"/>
      <c r="GZY105" s="220"/>
      <c r="GZZ105" s="220"/>
      <c r="HAA105" s="220"/>
      <c r="HAB105" s="220"/>
      <c r="HAC105" s="220"/>
      <c r="HAD105" s="220"/>
      <c r="HAE105" s="220"/>
      <c r="HAF105" s="220"/>
      <c r="HAG105" s="220"/>
      <c r="HAH105" s="220"/>
      <c r="HAI105" s="220"/>
      <c r="HAJ105" s="220"/>
      <c r="HAK105" s="220"/>
      <c r="HAL105" s="220"/>
      <c r="HAM105" s="220"/>
      <c r="HAN105" s="220"/>
      <c r="HAO105" s="220"/>
      <c r="HAP105" s="220"/>
      <c r="HAQ105" s="220"/>
      <c r="HAR105" s="220"/>
      <c r="HAS105" s="220"/>
      <c r="HAT105" s="220"/>
      <c r="HAU105" s="220"/>
      <c r="HAV105" s="220"/>
      <c r="HAW105" s="220"/>
      <c r="HAX105" s="220"/>
      <c r="HAY105" s="220"/>
      <c r="HAZ105" s="220"/>
      <c r="HBA105" s="220"/>
      <c r="HBB105" s="220"/>
      <c r="HBC105" s="220"/>
      <c r="HBD105" s="220"/>
      <c r="HBE105" s="220"/>
      <c r="HBF105" s="220"/>
      <c r="HBG105" s="220"/>
      <c r="HBH105" s="220"/>
      <c r="HBI105" s="220"/>
      <c r="HBJ105" s="220"/>
      <c r="HBK105" s="220"/>
      <c r="HBL105" s="220"/>
      <c r="HBM105" s="220"/>
      <c r="HBN105" s="220"/>
      <c r="HBO105" s="220"/>
      <c r="HBP105" s="220"/>
      <c r="HBQ105" s="220"/>
      <c r="HBR105" s="220"/>
      <c r="HBS105" s="220"/>
      <c r="HBT105" s="220"/>
      <c r="HBU105" s="220"/>
      <c r="HBV105" s="220"/>
      <c r="HBW105" s="220"/>
      <c r="HBX105" s="220"/>
      <c r="HBY105" s="220"/>
      <c r="HBZ105" s="220"/>
      <c r="HCA105" s="220"/>
      <c r="HCB105" s="220"/>
      <c r="HCC105" s="220"/>
      <c r="HCD105" s="220"/>
      <c r="HCE105" s="220"/>
      <c r="HCF105" s="220"/>
      <c r="HCG105" s="220"/>
      <c r="HCH105" s="220"/>
      <c r="HCI105" s="220"/>
      <c r="HCJ105" s="220"/>
      <c r="HCK105" s="220"/>
      <c r="HCL105" s="220"/>
      <c r="HCM105" s="220"/>
      <c r="HCN105" s="220"/>
      <c r="HCO105" s="220"/>
      <c r="HCP105" s="220"/>
      <c r="HCQ105" s="220"/>
      <c r="HCR105" s="220"/>
      <c r="HCS105" s="220"/>
      <c r="HCT105" s="220"/>
      <c r="HCU105" s="220"/>
      <c r="HCV105" s="220"/>
      <c r="HCW105" s="220"/>
      <c r="HCX105" s="220"/>
      <c r="HCY105" s="220"/>
      <c r="HCZ105" s="220"/>
      <c r="HDA105" s="220"/>
      <c r="HDB105" s="220"/>
      <c r="HDC105" s="220"/>
      <c r="HDD105" s="220"/>
      <c r="HDE105" s="220"/>
      <c r="HDF105" s="220"/>
      <c r="HDG105" s="220"/>
      <c r="HDH105" s="220"/>
      <c r="HDI105" s="220"/>
      <c r="HDJ105" s="220"/>
      <c r="HDK105" s="220"/>
      <c r="HDL105" s="220"/>
      <c r="HDM105" s="220"/>
      <c r="HDN105" s="220"/>
      <c r="HDO105" s="220"/>
      <c r="HDP105" s="220"/>
      <c r="HDQ105" s="220"/>
      <c r="HDR105" s="220"/>
      <c r="HDS105" s="220"/>
      <c r="HDT105" s="220"/>
      <c r="HDU105" s="220"/>
      <c r="HDV105" s="220"/>
      <c r="HDW105" s="220"/>
      <c r="HDX105" s="220"/>
      <c r="HDY105" s="220"/>
      <c r="HDZ105" s="220"/>
      <c r="HEA105" s="220"/>
      <c r="HEB105" s="220"/>
      <c r="HEC105" s="220"/>
      <c r="HED105" s="220"/>
      <c r="HEE105" s="220"/>
      <c r="HEF105" s="220"/>
      <c r="HEG105" s="220"/>
      <c r="HEH105" s="220"/>
      <c r="HEI105" s="220"/>
      <c r="HEJ105" s="220"/>
      <c r="HEK105" s="220"/>
      <c r="HEL105" s="220"/>
      <c r="HEM105" s="220"/>
      <c r="HEN105" s="220"/>
      <c r="HEO105" s="220"/>
      <c r="HEP105" s="220"/>
      <c r="HEQ105" s="220"/>
      <c r="HER105" s="220"/>
      <c r="HES105" s="220"/>
      <c r="HET105" s="220"/>
      <c r="HEU105" s="220"/>
      <c r="HEV105" s="220"/>
      <c r="HEW105" s="220"/>
      <c r="HEX105" s="220"/>
      <c r="HEY105" s="220"/>
      <c r="HEZ105" s="220"/>
      <c r="HFA105" s="220"/>
      <c r="HFB105" s="220"/>
      <c r="HFC105" s="220"/>
      <c r="HFD105" s="220"/>
      <c r="HFE105" s="220"/>
      <c r="HFF105" s="220"/>
      <c r="HFG105" s="220"/>
      <c r="HFH105" s="220"/>
      <c r="HFI105" s="220"/>
      <c r="HFJ105" s="220"/>
      <c r="HFK105" s="220"/>
      <c r="HFL105" s="220"/>
      <c r="HFM105" s="220"/>
      <c r="HFN105" s="220"/>
      <c r="HFO105" s="220"/>
      <c r="HFP105" s="220"/>
      <c r="HFQ105" s="220"/>
      <c r="HFR105" s="220"/>
      <c r="HFS105" s="220"/>
      <c r="HFT105" s="220"/>
      <c r="HFU105" s="220"/>
      <c r="HFV105" s="220"/>
      <c r="HFW105" s="220"/>
      <c r="HFX105" s="220"/>
      <c r="HFY105" s="220"/>
      <c r="HFZ105" s="220"/>
      <c r="HGA105" s="220"/>
      <c r="HGB105" s="220"/>
      <c r="HGC105" s="220"/>
      <c r="HGD105" s="220"/>
      <c r="HGE105" s="220"/>
      <c r="HGF105" s="220"/>
      <c r="HGG105" s="220"/>
      <c r="HGH105" s="220"/>
      <c r="HGI105" s="220"/>
      <c r="HGJ105" s="220"/>
      <c r="HGK105" s="220"/>
      <c r="HGL105" s="220"/>
      <c r="HGM105" s="220"/>
      <c r="HGN105" s="220"/>
      <c r="HGO105" s="220"/>
      <c r="HGP105" s="220"/>
      <c r="HGQ105" s="220"/>
      <c r="HGR105" s="220"/>
      <c r="HGS105" s="220"/>
      <c r="HGT105" s="220"/>
      <c r="HGU105" s="220"/>
      <c r="HGV105" s="220"/>
      <c r="HGW105" s="220"/>
      <c r="HGX105" s="220"/>
      <c r="HGY105" s="220"/>
      <c r="HGZ105" s="220"/>
      <c r="HHA105" s="220"/>
      <c r="HHB105" s="220"/>
      <c r="HHC105" s="220"/>
      <c r="HHD105" s="220"/>
      <c r="HHE105" s="220"/>
      <c r="HHF105" s="220"/>
      <c r="HHG105" s="220"/>
      <c r="HHH105" s="220"/>
      <c r="HHI105" s="220"/>
      <c r="HHJ105" s="220"/>
      <c r="HHK105" s="220"/>
      <c r="HHL105" s="220"/>
      <c r="HHM105" s="220"/>
      <c r="HHN105" s="220"/>
      <c r="HHO105" s="220"/>
      <c r="HHP105" s="220"/>
      <c r="HHQ105" s="220"/>
      <c r="HHR105" s="220"/>
      <c r="HHS105" s="220"/>
      <c r="HHT105" s="220"/>
      <c r="HHU105" s="220"/>
      <c r="HHV105" s="220"/>
      <c r="HHW105" s="220"/>
      <c r="HHX105" s="220"/>
      <c r="HHY105" s="220"/>
      <c r="HHZ105" s="220"/>
      <c r="HIA105" s="220"/>
      <c r="HIB105" s="220"/>
      <c r="HIC105" s="220"/>
      <c r="HID105" s="220"/>
      <c r="HIE105" s="220"/>
      <c r="HIF105" s="220"/>
      <c r="HIG105" s="220"/>
      <c r="HIH105" s="220"/>
      <c r="HII105" s="220"/>
      <c r="HIJ105" s="220"/>
      <c r="HIK105" s="220"/>
      <c r="HIL105" s="220"/>
      <c r="HIM105" s="220"/>
      <c r="HIN105" s="220"/>
      <c r="HIO105" s="220"/>
      <c r="HIP105" s="220"/>
      <c r="HIQ105" s="220"/>
      <c r="HIR105" s="220"/>
      <c r="HIS105" s="220"/>
      <c r="HIT105" s="220"/>
      <c r="HIU105" s="220"/>
      <c r="HIV105" s="220"/>
      <c r="HIW105" s="220"/>
      <c r="HIX105" s="220"/>
      <c r="HIY105" s="220"/>
      <c r="HIZ105" s="220"/>
      <c r="HJA105" s="220"/>
      <c r="HJB105" s="220"/>
      <c r="HJC105" s="220"/>
      <c r="HJD105" s="220"/>
      <c r="HJE105" s="220"/>
      <c r="HJF105" s="220"/>
      <c r="HJG105" s="220"/>
      <c r="HJH105" s="220"/>
      <c r="HJI105" s="220"/>
      <c r="HJJ105" s="220"/>
      <c r="HJK105" s="220"/>
      <c r="HJL105" s="220"/>
      <c r="HJM105" s="220"/>
      <c r="HJN105" s="220"/>
      <c r="HJO105" s="220"/>
      <c r="HJP105" s="220"/>
      <c r="HJQ105" s="220"/>
      <c r="HJR105" s="220"/>
      <c r="HJS105" s="220"/>
      <c r="HJT105" s="220"/>
      <c r="HJU105" s="220"/>
      <c r="HJV105" s="220"/>
      <c r="HJW105" s="220"/>
      <c r="HJX105" s="220"/>
      <c r="HJY105" s="220"/>
      <c r="HJZ105" s="220"/>
      <c r="HKA105" s="220"/>
      <c r="HKB105" s="220"/>
      <c r="HKC105" s="220"/>
      <c r="HKD105" s="220"/>
      <c r="HKE105" s="220"/>
      <c r="HKF105" s="220"/>
      <c r="HKG105" s="220"/>
      <c r="HKH105" s="220"/>
      <c r="HKI105" s="220"/>
      <c r="HKJ105" s="220"/>
      <c r="HKK105" s="220"/>
      <c r="HKL105" s="220"/>
      <c r="HKM105" s="220"/>
      <c r="HKN105" s="220"/>
      <c r="HKO105" s="220"/>
      <c r="HKP105" s="220"/>
      <c r="HKQ105" s="220"/>
      <c r="HKR105" s="220"/>
      <c r="HKS105" s="220"/>
      <c r="HKT105" s="220"/>
      <c r="HKU105" s="220"/>
      <c r="HKV105" s="220"/>
      <c r="HKW105" s="220"/>
      <c r="HKX105" s="220"/>
      <c r="HKY105" s="220"/>
      <c r="HKZ105" s="220"/>
      <c r="HLA105" s="220"/>
      <c r="HLB105" s="220"/>
      <c r="HLC105" s="220"/>
      <c r="HLD105" s="220"/>
      <c r="HLE105" s="220"/>
      <c r="HLF105" s="220"/>
      <c r="HLG105" s="220"/>
      <c r="HLH105" s="220"/>
      <c r="HLI105" s="220"/>
      <c r="HLJ105" s="220"/>
      <c r="HLK105" s="220"/>
      <c r="HLL105" s="220"/>
      <c r="HLM105" s="220"/>
      <c r="HLN105" s="220"/>
      <c r="HLO105" s="220"/>
      <c r="HLP105" s="220"/>
      <c r="HLQ105" s="220"/>
      <c r="HLR105" s="220"/>
      <c r="HLS105" s="220"/>
      <c r="HLT105" s="220"/>
      <c r="HLU105" s="220"/>
      <c r="HLV105" s="220"/>
      <c r="HLW105" s="220"/>
      <c r="HLX105" s="220"/>
      <c r="HLY105" s="220"/>
      <c r="HLZ105" s="220"/>
      <c r="HMA105" s="220"/>
      <c r="HMB105" s="220"/>
      <c r="HMC105" s="220"/>
      <c r="HMD105" s="220"/>
      <c r="HME105" s="220"/>
      <c r="HMF105" s="220"/>
      <c r="HMG105" s="220"/>
      <c r="HMH105" s="220"/>
      <c r="HMI105" s="220"/>
      <c r="HMJ105" s="220"/>
      <c r="HMK105" s="220"/>
      <c r="HML105" s="220"/>
      <c r="HMM105" s="220"/>
      <c r="HMN105" s="220"/>
      <c r="HMO105" s="220"/>
      <c r="HMP105" s="220"/>
      <c r="HMQ105" s="220"/>
      <c r="HMR105" s="220"/>
      <c r="HMS105" s="220"/>
      <c r="HMT105" s="220"/>
      <c r="HMU105" s="220"/>
      <c r="HMV105" s="220"/>
      <c r="HMW105" s="220"/>
      <c r="HMX105" s="220"/>
      <c r="HMY105" s="220"/>
      <c r="HMZ105" s="220"/>
      <c r="HNA105" s="220"/>
      <c r="HNB105" s="220"/>
      <c r="HNC105" s="220"/>
      <c r="HND105" s="220"/>
      <c r="HNE105" s="220"/>
      <c r="HNF105" s="220"/>
      <c r="HNG105" s="220"/>
      <c r="HNH105" s="220"/>
      <c r="HNI105" s="220"/>
      <c r="HNJ105" s="220"/>
      <c r="HNK105" s="220"/>
      <c r="HNL105" s="220"/>
      <c r="HNM105" s="220"/>
      <c r="HNN105" s="220"/>
      <c r="HNO105" s="220"/>
      <c r="HNP105" s="220"/>
      <c r="HNQ105" s="220"/>
      <c r="HNR105" s="220"/>
      <c r="HNS105" s="220"/>
      <c r="HNT105" s="220"/>
      <c r="HNU105" s="220"/>
      <c r="HNV105" s="220"/>
      <c r="HNW105" s="220"/>
      <c r="HNX105" s="220"/>
      <c r="HNY105" s="220"/>
      <c r="HNZ105" s="220"/>
      <c r="HOA105" s="220"/>
      <c r="HOB105" s="220"/>
      <c r="HOC105" s="220"/>
      <c r="HOD105" s="220"/>
      <c r="HOE105" s="220"/>
      <c r="HOF105" s="220"/>
      <c r="HOG105" s="220"/>
      <c r="HOH105" s="220"/>
      <c r="HOI105" s="220"/>
      <c r="HOJ105" s="220"/>
      <c r="HOK105" s="220"/>
      <c r="HOL105" s="220"/>
      <c r="HOM105" s="220"/>
      <c r="HON105" s="220"/>
      <c r="HOO105" s="220"/>
      <c r="HOP105" s="220"/>
      <c r="HOQ105" s="220"/>
      <c r="HOR105" s="220"/>
      <c r="HOS105" s="220"/>
      <c r="HOT105" s="220"/>
      <c r="HOU105" s="220"/>
      <c r="HOV105" s="220"/>
      <c r="HOW105" s="220"/>
      <c r="HOX105" s="220"/>
      <c r="HOY105" s="220"/>
      <c r="HOZ105" s="220"/>
      <c r="HPA105" s="220"/>
      <c r="HPB105" s="220"/>
      <c r="HPC105" s="220"/>
      <c r="HPD105" s="220"/>
      <c r="HPE105" s="220"/>
      <c r="HPF105" s="220"/>
      <c r="HPG105" s="220"/>
      <c r="HPH105" s="220"/>
      <c r="HPI105" s="220"/>
      <c r="HPJ105" s="220"/>
      <c r="HPK105" s="220"/>
      <c r="HPL105" s="220"/>
      <c r="HPM105" s="220"/>
      <c r="HPN105" s="220"/>
      <c r="HPO105" s="220"/>
      <c r="HPP105" s="220"/>
      <c r="HPQ105" s="220"/>
      <c r="HPR105" s="220"/>
      <c r="HPS105" s="220"/>
      <c r="HPT105" s="220"/>
      <c r="HPU105" s="220"/>
      <c r="HPV105" s="220"/>
      <c r="HPW105" s="220"/>
      <c r="HPX105" s="220"/>
      <c r="HPY105" s="220"/>
      <c r="HPZ105" s="220"/>
      <c r="HQA105" s="220"/>
      <c r="HQB105" s="220"/>
      <c r="HQC105" s="220"/>
      <c r="HQD105" s="220"/>
      <c r="HQE105" s="220"/>
      <c r="HQF105" s="220"/>
      <c r="HQG105" s="220"/>
      <c r="HQH105" s="220"/>
      <c r="HQI105" s="220"/>
      <c r="HQJ105" s="220"/>
      <c r="HQK105" s="220"/>
      <c r="HQL105" s="220"/>
      <c r="HQM105" s="220"/>
      <c r="HQN105" s="220"/>
      <c r="HQO105" s="220"/>
      <c r="HQP105" s="220"/>
      <c r="HQQ105" s="220"/>
      <c r="HQR105" s="220"/>
      <c r="HQS105" s="220"/>
      <c r="HQT105" s="220"/>
      <c r="HQU105" s="220"/>
      <c r="HQV105" s="220"/>
      <c r="HQW105" s="220"/>
      <c r="HQX105" s="220"/>
      <c r="HQY105" s="220"/>
      <c r="HQZ105" s="220"/>
      <c r="HRA105" s="220"/>
      <c r="HRB105" s="220"/>
      <c r="HRC105" s="220"/>
      <c r="HRD105" s="220"/>
      <c r="HRE105" s="220"/>
      <c r="HRF105" s="220"/>
      <c r="HRG105" s="220"/>
      <c r="HRH105" s="220"/>
      <c r="HRI105" s="220"/>
      <c r="HRJ105" s="220"/>
      <c r="HRK105" s="220"/>
      <c r="HRL105" s="220"/>
      <c r="HRM105" s="220"/>
      <c r="HRN105" s="220"/>
      <c r="HRO105" s="220"/>
      <c r="HRP105" s="220"/>
      <c r="HRQ105" s="220"/>
      <c r="HRR105" s="220"/>
      <c r="HRS105" s="220"/>
      <c r="HRT105" s="220"/>
      <c r="HRU105" s="220"/>
      <c r="HRV105" s="220"/>
      <c r="HRW105" s="220"/>
      <c r="HRX105" s="220"/>
      <c r="HRY105" s="220"/>
      <c r="HRZ105" s="220"/>
      <c r="HSA105" s="220"/>
      <c r="HSB105" s="220"/>
      <c r="HSC105" s="220"/>
      <c r="HSD105" s="220"/>
      <c r="HSE105" s="220"/>
      <c r="HSF105" s="220"/>
      <c r="HSG105" s="220"/>
      <c r="HSH105" s="220"/>
      <c r="HSI105" s="220"/>
      <c r="HSJ105" s="220"/>
      <c r="HSK105" s="220"/>
      <c r="HSL105" s="220"/>
      <c r="HSM105" s="220"/>
      <c r="HSN105" s="220"/>
      <c r="HSO105" s="220"/>
      <c r="HSP105" s="220"/>
      <c r="HSQ105" s="220"/>
      <c r="HSR105" s="220"/>
      <c r="HSS105" s="220"/>
      <c r="HST105" s="220"/>
      <c r="HSU105" s="220"/>
      <c r="HSV105" s="220"/>
      <c r="HSW105" s="220"/>
      <c r="HSX105" s="220"/>
      <c r="HSY105" s="220"/>
      <c r="HSZ105" s="220"/>
      <c r="HTA105" s="220"/>
      <c r="HTB105" s="220"/>
      <c r="HTC105" s="220"/>
      <c r="HTD105" s="220"/>
      <c r="HTE105" s="220"/>
      <c r="HTF105" s="220"/>
      <c r="HTG105" s="220"/>
      <c r="HTH105" s="220"/>
      <c r="HTI105" s="220"/>
      <c r="HTJ105" s="220"/>
      <c r="HTK105" s="220"/>
      <c r="HTL105" s="220"/>
      <c r="HTM105" s="220"/>
      <c r="HTN105" s="220"/>
      <c r="HTO105" s="220"/>
      <c r="HTP105" s="220"/>
      <c r="HTQ105" s="220"/>
      <c r="HTR105" s="220"/>
      <c r="HTS105" s="220"/>
      <c r="HTT105" s="220"/>
      <c r="HTU105" s="220"/>
      <c r="HTV105" s="220"/>
      <c r="HTW105" s="220"/>
      <c r="HTX105" s="220"/>
      <c r="HTY105" s="220"/>
      <c r="HTZ105" s="220"/>
      <c r="HUA105" s="220"/>
      <c r="HUB105" s="220"/>
      <c r="HUC105" s="220"/>
      <c r="HUD105" s="220"/>
      <c r="HUE105" s="220"/>
      <c r="HUF105" s="220"/>
      <c r="HUG105" s="220"/>
      <c r="HUH105" s="220"/>
      <c r="HUI105" s="220"/>
      <c r="HUJ105" s="220"/>
      <c r="HUK105" s="220"/>
      <c r="HUL105" s="220"/>
      <c r="HUM105" s="220"/>
      <c r="HUN105" s="220"/>
      <c r="HUO105" s="220"/>
      <c r="HUP105" s="220"/>
      <c r="HUQ105" s="220"/>
      <c r="HUR105" s="220"/>
      <c r="HUS105" s="220"/>
      <c r="HUT105" s="220"/>
      <c r="HUU105" s="220"/>
      <c r="HUV105" s="220"/>
      <c r="HUW105" s="220"/>
      <c r="HUX105" s="220"/>
      <c r="HUY105" s="220"/>
      <c r="HUZ105" s="220"/>
      <c r="HVA105" s="220"/>
      <c r="HVB105" s="220"/>
      <c r="HVC105" s="220"/>
      <c r="HVD105" s="220"/>
      <c r="HVE105" s="220"/>
      <c r="HVF105" s="220"/>
      <c r="HVG105" s="220"/>
      <c r="HVH105" s="220"/>
      <c r="HVI105" s="220"/>
      <c r="HVJ105" s="220"/>
      <c r="HVK105" s="220"/>
      <c r="HVL105" s="220"/>
      <c r="HVM105" s="220"/>
      <c r="HVN105" s="220"/>
      <c r="HVO105" s="220"/>
      <c r="HVP105" s="220"/>
      <c r="HVQ105" s="220"/>
      <c r="HVR105" s="220"/>
      <c r="HVS105" s="220"/>
      <c r="HVT105" s="220"/>
      <c r="HVU105" s="220"/>
      <c r="HVV105" s="220"/>
      <c r="HVW105" s="220"/>
      <c r="HVX105" s="220"/>
      <c r="HVY105" s="220"/>
      <c r="HVZ105" s="220"/>
      <c r="HWA105" s="220"/>
      <c r="HWB105" s="220"/>
      <c r="HWC105" s="220"/>
      <c r="HWD105" s="220"/>
      <c r="HWE105" s="220"/>
      <c r="HWF105" s="220"/>
      <c r="HWG105" s="220"/>
      <c r="HWH105" s="220"/>
      <c r="HWI105" s="220"/>
      <c r="HWJ105" s="220"/>
      <c r="HWK105" s="220"/>
      <c r="HWL105" s="220"/>
      <c r="HWM105" s="220"/>
      <c r="HWN105" s="220"/>
      <c r="HWO105" s="220"/>
      <c r="HWP105" s="220"/>
      <c r="HWQ105" s="220"/>
      <c r="HWR105" s="220"/>
      <c r="HWS105" s="220"/>
      <c r="HWT105" s="220"/>
      <c r="HWU105" s="220"/>
      <c r="HWV105" s="220"/>
      <c r="HWW105" s="220"/>
      <c r="HWX105" s="220"/>
      <c r="HWY105" s="220"/>
      <c r="HWZ105" s="220"/>
      <c r="HXA105" s="220"/>
      <c r="HXB105" s="220"/>
      <c r="HXC105" s="220"/>
      <c r="HXD105" s="220"/>
      <c r="HXE105" s="220"/>
      <c r="HXF105" s="220"/>
      <c r="HXG105" s="220"/>
      <c r="HXH105" s="220"/>
      <c r="HXI105" s="220"/>
      <c r="HXJ105" s="220"/>
      <c r="HXK105" s="220"/>
      <c r="HXL105" s="220"/>
      <c r="HXM105" s="220"/>
      <c r="HXN105" s="220"/>
      <c r="HXO105" s="220"/>
      <c r="HXP105" s="220"/>
      <c r="HXQ105" s="220"/>
      <c r="HXR105" s="220"/>
      <c r="HXS105" s="220"/>
      <c r="HXT105" s="220"/>
      <c r="HXU105" s="220"/>
      <c r="HXV105" s="220"/>
      <c r="HXW105" s="220"/>
      <c r="HXX105" s="220"/>
      <c r="HXY105" s="220"/>
      <c r="HXZ105" s="220"/>
      <c r="HYA105" s="220"/>
      <c r="HYB105" s="220"/>
      <c r="HYC105" s="220"/>
      <c r="HYD105" s="220"/>
      <c r="HYE105" s="220"/>
      <c r="HYF105" s="220"/>
      <c r="HYG105" s="220"/>
      <c r="HYH105" s="220"/>
      <c r="HYI105" s="220"/>
      <c r="HYJ105" s="220"/>
      <c r="HYK105" s="220"/>
      <c r="HYL105" s="220"/>
      <c r="HYM105" s="220"/>
      <c r="HYN105" s="220"/>
      <c r="HYO105" s="220"/>
      <c r="HYP105" s="220"/>
      <c r="HYQ105" s="220"/>
      <c r="HYR105" s="220"/>
      <c r="HYS105" s="220"/>
      <c r="HYT105" s="220"/>
      <c r="HYU105" s="220"/>
      <c r="HYV105" s="220"/>
      <c r="HYW105" s="220"/>
      <c r="HYX105" s="220"/>
      <c r="HYY105" s="220"/>
      <c r="HYZ105" s="220"/>
      <c r="HZA105" s="220"/>
      <c r="HZB105" s="220"/>
      <c r="HZC105" s="220"/>
      <c r="HZD105" s="220"/>
      <c r="HZE105" s="220"/>
      <c r="HZF105" s="220"/>
      <c r="HZG105" s="220"/>
      <c r="HZH105" s="220"/>
      <c r="HZI105" s="220"/>
      <c r="HZJ105" s="220"/>
      <c r="HZK105" s="220"/>
      <c r="HZL105" s="220"/>
      <c r="HZM105" s="220"/>
      <c r="HZN105" s="220"/>
      <c r="HZO105" s="220"/>
      <c r="HZP105" s="220"/>
      <c r="HZQ105" s="220"/>
      <c r="HZR105" s="220"/>
      <c r="HZS105" s="220"/>
      <c r="HZT105" s="220"/>
      <c r="HZU105" s="220"/>
      <c r="HZV105" s="220"/>
      <c r="HZW105" s="220"/>
      <c r="HZX105" s="220"/>
      <c r="HZY105" s="220"/>
      <c r="HZZ105" s="220"/>
      <c r="IAA105" s="220"/>
      <c r="IAB105" s="220"/>
      <c r="IAC105" s="220"/>
      <c r="IAD105" s="220"/>
      <c r="IAE105" s="220"/>
      <c r="IAF105" s="220"/>
      <c r="IAG105" s="220"/>
      <c r="IAH105" s="220"/>
      <c r="IAI105" s="220"/>
      <c r="IAJ105" s="220"/>
      <c r="IAK105" s="220"/>
      <c r="IAL105" s="220"/>
      <c r="IAM105" s="220"/>
      <c r="IAN105" s="220"/>
      <c r="IAO105" s="220"/>
      <c r="IAP105" s="220"/>
      <c r="IAQ105" s="220"/>
      <c r="IAR105" s="220"/>
      <c r="IAS105" s="220"/>
      <c r="IAT105" s="220"/>
      <c r="IAU105" s="220"/>
      <c r="IAV105" s="220"/>
      <c r="IAW105" s="220"/>
      <c r="IAX105" s="220"/>
      <c r="IAY105" s="220"/>
      <c r="IAZ105" s="220"/>
      <c r="IBA105" s="220"/>
      <c r="IBB105" s="220"/>
      <c r="IBC105" s="220"/>
      <c r="IBD105" s="220"/>
      <c r="IBE105" s="220"/>
      <c r="IBF105" s="220"/>
      <c r="IBG105" s="220"/>
      <c r="IBH105" s="220"/>
      <c r="IBI105" s="220"/>
      <c r="IBJ105" s="220"/>
      <c r="IBK105" s="220"/>
      <c r="IBL105" s="220"/>
      <c r="IBM105" s="220"/>
      <c r="IBN105" s="220"/>
      <c r="IBO105" s="220"/>
      <c r="IBP105" s="220"/>
      <c r="IBQ105" s="220"/>
      <c r="IBR105" s="220"/>
      <c r="IBS105" s="220"/>
      <c r="IBT105" s="220"/>
      <c r="IBU105" s="220"/>
      <c r="IBV105" s="220"/>
      <c r="IBW105" s="220"/>
      <c r="IBX105" s="220"/>
      <c r="IBY105" s="220"/>
      <c r="IBZ105" s="220"/>
      <c r="ICA105" s="220"/>
      <c r="ICB105" s="220"/>
      <c r="ICC105" s="220"/>
      <c r="ICD105" s="220"/>
      <c r="ICE105" s="220"/>
      <c r="ICF105" s="220"/>
      <c r="ICG105" s="220"/>
      <c r="ICH105" s="220"/>
      <c r="ICI105" s="220"/>
      <c r="ICJ105" s="220"/>
      <c r="ICK105" s="220"/>
      <c r="ICL105" s="220"/>
      <c r="ICM105" s="220"/>
      <c r="ICN105" s="220"/>
      <c r="ICO105" s="220"/>
      <c r="ICP105" s="220"/>
      <c r="ICQ105" s="220"/>
      <c r="ICR105" s="220"/>
      <c r="ICS105" s="220"/>
      <c r="ICT105" s="220"/>
      <c r="ICU105" s="220"/>
      <c r="ICV105" s="220"/>
      <c r="ICW105" s="220"/>
      <c r="ICX105" s="220"/>
      <c r="ICY105" s="220"/>
      <c r="ICZ105" s="220"/>
      <c r="IDA105" s="220"/>
      <c r="IDB105" s="220"/>
      <c r="IDC105" s="220"/>
      <c r="IDD105" s="220"/>
      <c r="IDE105" s="220"/>
      <c r="IDF105" s="220"/>
      <c r="IDG105" s="220"/>
      <c r="IDH105" s="220"/>
      <c r="IDI105" s="220"/>
      <c r="IDJ105" s="220"/>
      <c r="IDK105" s="220"/>
      <c r="IDL105" s="220"/>
      <c r="IDM105" s="220"/>
      <c r="IDN105" s="220"/>
      <c r="IDO105" s="220"/>
      <c r="IDP105" s="220"/>
      <c r="IDQ105" s="220"/>
      <c r="IDR105" s="220"/>
      <c r="IDS105" s="220"/>
      <c r="IDT105" s="220"/>
      <c r="IDU105" s="220"/>
      <c r="IDV105" s="220"/>
      <c r="IDW105" s="220"/>
      <c r="IDX105" s="220"/>
      <c r="IDY105" s="220"/>
      <c r="IDZ105" s="220"/>
      <c r="IEA105" s="220"/>
      <c r="IEB105" s="220"/>
      <c r="IEC105" s="220"/>
      <c r="IED105" s="220"/>
      <c r="IEE105" s="220"/>
      <c r="IEF105" s="220"/>
      <c r="IEG105" s="220"/>
      <c r="IEH105" s="220"/>
      <c r="IEI105" s="220"/>
      <c r="IEJ105" s="220"/>
      <c r="IEK105" s="220"/>
      <c r="IEL105" s="220"/>
      <c r="IEM105" s="220"/>
      <c r="IEN105" s="220"/>
      <c r="IEO105" s="220"/>
      <c r="IEP105" s="220"/>
      <c r="IEQ105" s="220"/>
      <c r="IER105" s="220"/>
      <c r="IES105" s="220"/>
      <c r="IET105" s="220"/>
      <c r="IEU105" s="220"/>
      <c r="IEV105" s="220"/>
      <c r="IEW105" s="220"/>
      <c r="IEX105" s="220"/>
      <c r="IEY105" s="220"/>
      <c r="IEZ105" s="220"/>
      <c r="IFA105" s="220"/>
      <c r="IFB105" s="220"/>
      <c r="IFC105" s="220"/>
      <c r="IFD105" s="220"/>
      <c r="IFE105" s="220"/>
      <c r="IFF105" s="220"/>
      <c r="IFG105" s="220"/>
      <c r="IFH105" s="220"/>
      <c r="IFI105" s="220"/>
      <c r="IFJ105" s="220"/>
      <c r="IFK105" s="220"/>
      <c r="IFL105" s="220"/>
      <c r="IFM105" s="220"/>
      <c r="IFN105" s="220"/>
      <c r="IFO105" s="220"/>
      <c r="IFP105" s="220"/>
      <c r="IFQ105" s="220"/>
      <c r="IFR105" s="220"/>
      <c r="IFS105" s="220"/>
      <c r="IFT105" s="220"/>
      <c r="IFU105" s="220"/>
      <c r="IFV105" s="220"/>
      <c r="IFW105" s="220"/>
      <c r="IFX105" s="220"/>
      <c r="IFY105" s="220"/>
      <c r="IFZ105" s="220"/>
      <c r="IGA105" s="220"/>
      <c r="IGB105" s="220"/>
      <c r="IGC105" s="220"/>
      <c r="IGD105" s="220"/>
      <c r="IGE105" s="220"/>
      <c r="IGF105" s="220"/>
      <c r="IGG105" s="220"/>
      <c r="IGH105" s="220"/>
      <c r="IGI105" s="220"/>
      <c r="IGJ105" s="220"/>
      <c r="IGK105" s="220"/>
      <c r="IGL105" s="220"/>
      <c r="IGM105" s="220"/>
      <c r="IGN105" s="220"/>
      <c r="IGO105" s="220"/>
      <c r="IGP105" s="220"/>
      <c r="IGQ105" s="220"/>
      <c r="IGR105" s="220"/>
      <c r="IGS105" s="220"/>
      <c r="IGT105" s="220"/>
      <c r="IGU105" s="220"/>
      <c r="IGV105" s="220"/>
      <c r="IGW105" s="220"/>
      <c r="IGX105" s="220"/>
      <c r="IGY105" s="220"/>
      <c r="IGZ105" s="220"/>
      <c r="IHA105" s="220"/>
      <c r="IHB105" s="220"/>
      <c r="IHC105" s="220"/>
      <c r="IHD105" s="220"/>
      <c r="IHE105" s="220"/>
      <c r="IHF105" s="220"/>
      <c r="IHG105" s="220"/>
      <c r="IHH105" s="220"/>
      <c r="IHI105" s="220"/>
      <c r="IHJ105" s="220"/>
      <c r="IHK105" s="220"/>
      <c r="IHL105" s="220"/>
      <c r="IHM105" s="220"/>
      <c r="IHN105" s="220"/>
      <c r="IHO105" s="220"/>
      <c r="IHP105" s="220"/>
      <c r="IHQ105" s="220"/>
      <c r="IHR105" s="220"/>
      <c r="IHS105" s="220"/>
      <c r="IHT105" s="220"/>
      <c r="IHU105" s="220"/>
      <c r="IHV105" s="220"/>
      <c r="IHW105" s="220"/>
      <c r="IHX105" s="220"/>
      <c r="IHY105" s="220"/>
      <c r="IHZ105" s="220"/>
      <c r="IIA105" s="220"/>
      <c r="IIB105" s="220"/>
      <c r="IIC105" s="220"/>
      <c r="IID105" s="220"/>
      <c r="IIE105" s="220"/>
      <c r="IIF105" s="220"/>
      <c r="IIG105" s="220"/>
      <c r="IIH105" s="220"/>
      <c r="III105" s="220"/>
      <c r="IIJ105" s="220"/>
      <c r="IIK105" s="220"/>
      <c r="IIL105" s="220"/>
      <c r="IIM105" s="220"/>
      <c r="IIN105" s="220"/>
      <c r="IIO105" s="220"/>
      <c r="IIP105" s="220"/>
      <c r="IIQ105" s="220"/>
      <c r="IIR105" s="220"/>
      <c r="IIS105" s="220"/>
      <c r="IIT105" s="220"/>
      <c r="IIU105" s="220"/>
      <c r="IIV105" s="220"/>
      <c r="IIW105" s="220"/>
      <c r="IIX105" s="220"/>
      <c r="IIY105" s="220"/>
      <c r="IIZ105" s="220"/>
      <c r="IJA105" s="220"/>
      <c r="IJB105" s="220"/>
      <c r="IJC105" s="220"/>
      <c r="IJD105" s="220"/>
      <c r="IJE105" s="220"/>
      <c r="IJF105" s="220"/>
      <c r="IJG105" s="220"/>
      <c r="IJH105" s="220"/>
      <c r="IJI105" s="220"/>
      <c r="IJJ105" s="220"/>
      <c r="IJK105" s="220"/>
      <c r="IJL105" s="220"/>
      <c r="IJM105" s="220"/>
      <c r="IJN105" s="220"/>
      <c r="IJO105" s="220"/>
      <c r="IJP105" s="220"/>
      <c r="IJQ105" s="220"/>
      <c r="IJR105" s="220"/>
      <c r="IJS105" s="220"/>
      <c r="IJT105" s="220"/>
      <c r="IJU105" s="220"/>
      <c r="IJV105" s="220"/>
      <c r="IJW105" s="220"/>
      <c r="IJX105" s="220"/>
      <c r="IJY105" s="220"/>
      <c r="IJZ105" s="220"/>
      <c r="IKA105" s="220"/>
      <c r="IKB105" s="220"/>
      <c r="IKC105" s="220"/>
      <c r="IKD105" s="220"/>
      <c r="IKE105" s="220"/>
      <c r="IKF105" s="220"/>
      <c r="IKG105" s="220"/>
      <c r="IKH105" s="220"/>
      <c r="IKI105" s="220"/>
      <c r="IKJ105" s="220"/>
      <c r="IKK105" s="220"/>
      <c r="IKL105" s="220"/>
      <c r="IKM105" s="220"/>
      <c r="IKN105" s="220"/>
      <c r="IKO105" s="220"/>
      <c r="IKP105" s="220"/>
      <c r="IKQ105" s="220"/>
      <c r="IKR105" s="220"/>
      <c r="IKS105" s="220"/>
      <c r="IKT105" s="220"/>
      <c r="IKU105" s="220"/>
      <c r="IKV105" s="220"/>
      <c r="IKW105" s="220"/>
      <c r="IKX105" s="220"/>
      <c r="IKY105" s="220"/>
      <c r="IKZ105" s="220"/>
      <c r="ILA105" s="220"/>
      <c r="ILB105" s="220"/>
      <c r="ILC105" s="220"/>
      <c r="ILD105" s="220"/>
      <c r="ILE105" s="220"/>
      <c r="ILF105" s="220"/>
      <c r="ILG105" s="220"/>
      <c r="ILH105" s="220"/>
      <c r="ILI105" s="220"/>
      <c r="ILJ105" s="220"/>
      <c r="ILK105" s="220"/>
      <c r="ILL105" s="220"/>
      <c r="ILM105" s="220"/>
      <c r="ILN105" s="220"/>
      <c r="ILO105" s="220"/>
      <c r="ILP105" s="220"/>
      <c r="ILQ105" s="220"/>
      <c r="ILR105" s="220"/>
      <c r="ILS105" s="220"/>
      <c r="ILT105" s="220"/>
      <c r="ILU105" s="220"/>
      <c r="ILV105" s="220"/>
      <c r="ILW105" s="220"/>
      <c r="ILX105" s="220"/>
      <c r="ILY105" s="220"/>
      <c r="ILZ105" s="220"/>
      <c r="IMA105" s="220"/>
      <c r="IMB105" s="220"/>
      <c r="IMC105" s="220"/>
      <c r="IMD105" s="220"/>
      <c r="IME105" s="220"/>
      <c r="IMF105" s="220"/>
      <c r="IMG105" s="220"/>
      <c r="IMH105" s="220"/>
      <c r="IMI105" s="220"/>
      <c r="IMJ105" s="220"/>
      <c r="IMK105" s="220"/>
      <c r="IML105" s="220"/>
      <c r="IMM105" s="220"/>
      <c r="IMN105" s="220"/>
      <c r="IMO105" s="220"/>
      <c r="IMP105" s="220"/>
      <c r="IMQ105" s="220"/>
      <c r="IMR105" s="220"/>
      <c r="IMS105" s="220"/>
      <c r="IMT105" s="220"/>
      <c r="IMU105" s="220"/>
      <c r="IMV105" s="220"/>
      <c r="IMW105" s="220"/>
      <c r="IMX105" s="220"/>
      <c r="IMY105" s="220"/>
      <c r="IMZ105" s="220"/>
      <c r="INA105" s="220"/>
      <c r="INB105" s="220"/>
      <c r="INC105" s="220"/>
      <c r="IND105" s="220"/>
      <c r="INE105" s="220"/>
      <c r="INF105" s="220"/>
      <c r="ING105" s="220"/>
      <c r="INH105" s="220"/>
      <c r="INI105" s="220"/>
      <c r="INJ105" s="220"/>
      <c r="INK105" s="220"/>
      <c r="INL105" s="220"/>
      <c r="INM105" s="220"/>
      <c r="INN105" s="220"/>
      <c r="INO105" s="220"/>
      <c r="INP105" s="220"/>
      <c r="INQ105" s="220"/>
      <c r="INR105" s="220"/>
      <c r="INS105" s="220"/>
      <c r="INT105" s="220"/>
      <c r="INU105" s="220"/>
      <c r="INV105" s="220"/>
      <c r="INW105" s="220"/>
      <c r="INX105" s="220"/>
      <c r="INY105" s="220"/>
      <c r="INZ105" s="220"/>
      <c r="IOA105" s="220"/>
      <c r="IOB105" s="220"/>
      <c r="IOC105" s="220"/>
      <c r="IOD105" s="220"/>
      <c r="IOE105" s="220"/>
      <c r="IOF105" s="220"/>
      <c r="IOG105" s="220"/>
      <c r="IOH105" s="220"/>
      <c r="IOI105" s="220"/>
      <c r="IOJ105" s="220"/>
      <c r="IOK105" s="220"/>
      <c r="IOL105" s="220"/>
      <c r="IOM105" s="220"/>
      <c r="ION105" s="220"/>
      <c r="IOO105" s="220"/>
      <c r="IOP105" s="220"/>
      <c r="IOQ105" s="220"/>
      <c r="IOR105" s="220"/>
      <c r="IOS105" s="220"/>
      <c r="IOT105" s="220"/>
      <c r="IOU105" s="220"/>
      <c r="IOV105" s="220"/>
      <c r="IOW105" s="220"/>
      <c r="IOX105" s="220"/>
      <c r="IOY105" s="220"/>
      <c r="IOZ105" s="220"/>
      <c r="IPA105" s="220"/>
      <c r="IPB105" s="220"/>
      <c r="IPC105" s="220"/>
      <c r="IPD105" s="220"/>
      <c r="IPE105" s="220"/>
      <c r="IPF105" s="220"/>
      <c r="IPG105" s="220"/>
      <c r="IPH105" s="220"/>
      <c r="IPI105" s="220"/>
      <c r="IPJ105" s="220"/>
      <c r="IPK105" s="220"/>
      <c r="IPL105" s="220"/>
      <c r="IPM105" s="220"/>
      <c r="IPN105" s="220"/>
      <c r="IPO105" s="220"/>
      <c r="IPP105" s="220"/>
      <c r="IPQ105" s="220"/>
      <c r="IPR105" s="220"/>
      <c r="IPS105" s="220"/>
      <c r="IPT105" s="220"/>
      <c r="IPU105" s="220"/>
      <c r="IPV105" s="220"/>
      <c r="IPW105" s="220"/>
      <c r="IPX105" s="220"/>
      <c r="IPY105" s="220"/>
      <c r="IPZ105" s="220"/>
      <c r="IQA105" s="220"/>
      <c r="IQB105" s="220"/>
      <c r="IQC105" s="220"/>
      <c r="IQD105" s="220"/>
      <c r="IQE105" s="220"/>
      <c r="IQF105" s="220"/>
      <c r="IQG105" s="220"/>
      <c r="IQH105" s="220"/>
      <c r="IQI105" s="220"/>
      <c r="IQJ105" s="220"/>
      <c r="IQK105" s="220"/>
      <c r="IQL105" s="220"/>
      <c r="IQM105" s="220"/>
      <c r="IQN105" s="220"/>
      <c r="IQO105" s="220"/>
      <c r="IQP105" s="220"/>
      <c r="IQQ105" s="220"/>
      <c r="IQR105" s="220"/>
      <c r="IQS105" s="220"/>
      <c r="IQT105" s="220"/>
      <c r="IQU105" s="220"/>
      <c r="IQV105" s="220"/>
      <c r="IQW105" s="220"/>
      <c r="IQX105" s="220"/>
      <c r="IQY105" s="220"/>
      <c r="IQZ105" s="220"/>
      <c r="IRA105" s="220"/>
      <c r="IRB105" s="220"/>
      <c r="IRC105" s="220"/>
      <c r="IRD105" s="220"/>
      <c r="IRE105" s="220"/>
      <c r="IRF105" s="220"/>
      <c r="IRG105" s="220"/>
      <c r="IRH105" s="220"/>
      <c r="IRI105" s="220"/>
      <c r="IRJ105" s="220"/>
      <c r="IRK105" s="220"/>
      <c r="IRL105" s="220"/>
      <c r="IRM105" s="220"/>
      <c r="IRN105" s="220"/>
      <c r="IRO105" s="220"/>
      <c r="IRP105" s="220"/>
      <c r="IRQ105" s="220"/>
      <c r="IRR105" s="220"/>
      <c r="IRS105" s="220"/>
      <c r="IRT105" s="220"/>
      <c r="IRU105" s="220"/>
      <c r="IRV105" s="220"/>
      <c r="IRW105" s="220"/>
      <c r="IRX105" s="220"/>
      <c r="IRY105" s="220"/>
      <c r="IRZ105" s="220"/>
      <c r="ISA105" s="220"/>
      <c r="ISB105" s="220"/>
      <c r="ISC105" s="220"/>
      <c r="ISD105" s="220"/>
      <c r="ISE105" s="220"/>
      <c r="ISF105" s="220"/>
      <c r="ISG105" s="220"/>
      <c r="ISH105" s="220"/>
      <c r="ISI105" s="220"/>
      <c r="ISJ105" s="220"/>
      <c r="ISK105" s="220"/>
      <c r="ISL105" s="220"/>
      <c r="ISM105" s="220"/>
      <c r="ISN105" s="220"/>
      <c r="ISO105" s="220"/>
      <c r="ISP105" s="220"/>
      <c r="ISQ105" s="220"/>
      <c r="ISR105" s="220"/>
      <c r="ISS105" s="220"/>
      <c r="IST105" s="220"/>
      <c r="ISU105" s="220"/>
      <c r="ISV105" s="220"/>
      <c r="ISW105" s="220"/>
      <c r="ISX105" s="220"/>
      <c r="ISY105" s="220"/>
      <c r="ISZ105" s="220"/>
      <c r="ITA105" s="220"/>
      <c r="ITB105" s="220"/>
      <c r="ITC105" s="220"/>
      <c r="ITD105" s="220"/>
      <c r="ITE105" s="220"/>
      <c r="ITF105" s="220"/>
      <c r="ITG105" s="220"/>
      <c r="ITH105" s="220"/>
      <c r="ITI105" s="220"/>
      <c r="ITJ105" s="220"/>
      <c r="ITK105" s="220"/>
      <c r="ITL105" s="220"/>
      <c r="ITM105" s="220"/>
      <c r="ITN105" s="220"/>
      <c r="ITO105" s="220"/>
      <c r="ITP105" s="220"/>
      <c r="ITQ105" s="220"/>
      <c r="ITR105" s="220"/>
      <c r="ITS105" s="220"/>
      <c r="ITT105" s="220"/>
      <c r="ITU105" s="220"/>
      <c r="ITV105" s="220"/>
      <c r="ITW105" s="220"/>
      <c r="ITX105" s="220"/>
      <c r="ITY105" s="220"/>
      <c r="ITZ105" s="220"/>
      <c r="IUA105" s="220"/>
      <c r="IUB105" s="220"/>
      <c r="IUC105" s="220"/>
      <c r="IUD105" s="220"/>
      <c r="IUE105" s="220"/>
      <c r="IUF105" s="220"/>
      <c r="IUG105" s="220"/>
      <c r="IUH105" s="220"/>
      <c r="IUI105" s="220"/>
      <c r="IUJ105" s="220"/>
      <c r="IUK105" s="220"/>
      <c r="IUL105" s="220"/>
      <c r="IUM105" s="220"/>
      <c r="IUN105" s="220"/>
      <c r="IUO105" s="220"/>
      <c r="IUP105" s="220"/>
      <c r="IUQ105" s="220"/>
      <c r="IUR105" s="220"/>
      <c r="IUS105" s="220"/>
      <c r="IUT105" s="220"/>
      <c r="IUU105" s="220"/>
      <c r="IUV105" s="220"/>
      <c r="IUW105" s="220"/>
      <c r="IUX105" s="220"/>
      <c r="IUY105" s="220"/>
      <c r="IUZ105" s="220"/>
      <c r="IVA105" s="220"/>
      <c r="IVB105" s="220"/>
      <c r="IVC105" s="220"/>
      <c r="IVD105" s="220"/>
      <c r="IVE105" s="220"/>
      <c r="IVF105" s="220"/>
      <c r="IVG105" s="220"/>
      <c r="IVH105" s="220"/>
      <c r="IVI105" s="220"/>
      <c r="IVJ105" s="220"/>
      <c r="IVK105" s="220"/>
      <c r="IVL105" s="220"/>
      <c r="IVM105" s="220"/>
      <c r="IVN105" s="220"/>
      <c r="IVO105" s="220"/>
      <c r="IVP105" s="220"/>
      <c r="IVQ105" s="220"/>
      <c r="IVR105" s="220"/>
      <c r="IVS105" s="220"/>
      <c r="IVT105" s="220"/>
      <c r="IVU105" s="220"/>
      <c r="IVV105" s="220"/>
      <c r="IVW105" s="220"/>
      <c r="IVX105" s="220"/>
      <c r="IVY105" s="220"/>
      <c r="IVZ105" s="220"/>
      <c r="IWA105" s="220"/>
      <c r="IWB105" s="220"/>
      <c r="IWC105" s="220"/>
      <c r="IWD105" s="220"/>
      <c r="IWE105" s="220"/>
      <c r="IWF105" s="220"/>
      <c r="IWG105" s="220"/>
      <c r="IWH105" s="220"/>
      <c r="IWI105" s="220"/>
      <c r="IWJ105" s="220"/>
      <c r="IWK105" s="220"/>
      <c r="IWL105" s="220"/>
      <c r="IWM105" s="220"/>
      <c r="IWN105" s="220"/>
      <c r="IWO105" s="220"/>
      <c r="IWP105" s="220"/>
      <c r="IWQ105" s="220"/>
      <c r="IWR105" s="220"/>
      <c r="IWS105" s="220"/>
      <c r="IWT105" s="220"/>
      <c r="IWU105" s="220"/>
      <c r="IWV105" s="220"/>
      <c r="IWW105" s="220"/>
      <c r="IWX105" s="220"/>
      <c r="IWY105" s="220"/>
      <c r="IWZ105" s="220"/>
      <c r="IXA105" s="220"/>
      <c r="IXB105" s="220"/>
      <c r="IXC105" s="220"/>
      <c r="IXD105" s="220"/>
      <c r="IXE105" s="220"/>
      <c r="IXF105" s="220"/>
      <c r="IXG105" s="220"/>
      <c r="IXH105" s="220"/>
      <c r="IXI105" s="220"/>
      <c r="IXJ105" s="220"/>
      <c r="IXK105" s="220"/>
      <c r="IXL105" s="220"/>
      <c r="IXM105" s="220"/>
      <c r="IXN105" s="220"/>
      <c r="IXO105" s="220"/>
      <c r="IXP105" s="220"/>
      <c r="IXQ105" s="220"/>
      <c r="IXR105" s="220"/>
      <c r="IXS105" s="220"/>
      <c r="IXT105" s="220"/>
      <c r="IXU105" s="220"/>
      <c r="IXV105" s="220"/>
      <c r="IXW105" s="220"/>
      <c r="IXX105" s="220"/>
      <c r="IXY105" s="220"/>
      <c r="IXZ105" s="220"/>
      <c r="IYA105" s="220"/>
      <c r="IYB105" s="220"/>
      <c r="IYC105" s="220"/>
      <c r="IYD105" s="220"/>
      <c r="IYE105" s="220"/>
      <c r="IYF105" s="220"/>
      <c r="IYG105" s="220"/>
      <c r="IYH105" s="220"/>
      <c r="IYI105" s="220"/>
      <c r="IYJ105" s="220"/>
      <c r="IYK105" s="220"/>
      <c r="IYL105" s="220"/>
      <c r="IYM105" s="220"/>
      <c r="IYN105" s="220"/>
      <c r="IYO105" s="220"/>
      <c r="IYP105" s="220"/>
      <c r="IYQ105" s="220"/>
      <c r="IYR105" s="220"/>
      <c r="IYS105" s="220"/>
      <c r="IYT105" s="220"/>
      <c r="IYU105" s="220"/>
      <c r="IYV105" s="220"/>
      <c r="IYW105" s="220"/>
      <c r="IYX105" s="220"/>
      <c r="IYY105" s="220"/>
      <c r="IYZ105" s="220"/>
      <c r="IZA105" s="220"/>
      <c r="IZB105" s="220"/>
      <c r="IZC105" s="220"/>
      <c r="IZD105" s="220"/>
      <c r="IZE105" s="220"/>
      <c r="IZF105" s="220"/>
      <c r="IZG105" s="220"/>
      <c r="IZH105" s="220"/>
      <c r="IZI105" s="220"/>
      <c r="IZJ105" s="220"/>
      <c r="IZK105" s="220"/>
      <c r="IZL105" s="220"/>
      <c r="IZM105" s="220"/>
      <c r="IZN105" s="220"/>
      <c r="IZO105" s="220"/>
      <c r="IZP105" s="220"/>
      <c r="IZQ105" s="220"/>
      <c r="IZR105" s="220"/>
      <c r="IZS105" s="220"/>
      <c r="IZT105" s="220"/>
      <c r="IZU105" s="220"/>
      <c r="IZV105" s="220"/>
      <c r="IZW105" s="220"/>
      <c r="IZX105" s="220"/>
      <c r="IZY105" s="220"/>
      <c r="IZZ105" s="220"/>
      <c r="JAA105" s="220"/>
      <c r="JAB105" s="220"/>
      <c r="JAC105" s="220"/>
      <c r="JAD105" s="220"/>
      <c r="JAE105" s="220"/>
      <c r="JAF105" s="220"/>
      <c r="JAG105" s="220"/>
      <c r="JAH105" s="220"/>
      <c r="JAI105" s="220"/>
      <c r="JAJ105" s="220"/>
      <c r="JAK105" s="220"/>
      <c r="JAL105" s="220"/>
      <c r="JAM105" s="220"/>
      <c r="JAN105" s="220"/>
      <c r="JAO105" s="220"/>
      <c r="JAP105" s="220"/>
      <c r="JAQ105" s="220"/>
      <c r="JAR105" s="220"/>
      <c r="JAS105" s="220"/>
      <c r="JAT105" s="220"/>
      <c r="JAU105" s="220"/>
      <c r="JAV105" s="220"/>
      <c r="JAW105" s="220"/>
      <c r="JAX105" s="220"/>
      <c r="JAY105" s="220"/>
      <c r="JAZ105" s="220"/>
      <c r="JBA105" s="220"/>
      <c r="JBB105" s="220"/>
      <c r="JBC105" s="220"/>
      <c r="JBD105" s="220"/>
      <c r="JBE105" s="220"/>
      <c r="JBF105" s="220"/>
      <c r="JBG105" s="220"/>
      <c r="JBH105" s="220"/>
      <c r="JBI105" s="220"/>
      <c r="JBJ105" s="220"/>
      <c r="JBK105" s="220"/>
      <c r="JBL105" s="220"/>
      <c r="JBM105" s="220"/>
      <c r="JBN105" s="220"/>
      <c r="JBO105" s="220"/>
      <c r="JBP105" s="220"/>
      <c r="JBQ105" s="220"/>
      <c r="JBR105" s="220"/>
      <c r="JBS105" s="220"/>
      <c r="JBT105" s="220"/>
      <c r="JBU105" s="220"/>
      <c r="JBV105" s="220"/>
      <c r="JBW105" s="220"/>
      <c r="JBX105" s="220"/>
      <c r="JBY105" s="220"/>
      <c r="JBZ105" s="220"/>
      <c r="JCA105" s="220"/>
      <c r="JCB105" s="220"/>
      <c r="JCC105" s="220"/>
      <c r="JCD105" s="220"/>
      <c r="JCE105" s="220"/>
      <c r="JCF105" s="220"/>
      <c r="JCG105" s="220"/>
      <c r="JCH105" s="220"/>
      <c r="JCI105" s="220"/>
      <c r="JCJ105" s="220"/>
      <c r="JCK105" s="220"/>
      <c r="JCL105" s="220"/>
      <c r="JCM105" s="220"/>
      <c r="JCN105" s="220"/>
      <c r="JCO105" s="220"/>
      <c r="JCP105" s="220"/>
      <c r="JCQ105" s="220"/>
      <c r="JCR105" s="220"/>
      <c r="JCS105" s="220"/>
      <c r="JCT105" s="220"/>
      <c r="JCU105" s="220"/>
      <c r="JCV105" s="220"/>
      <c r="JCW105" s="220"/>
      <c r="JCX105" s="220"/>
      <c r="JCY105" s="220"/>
      <c r="JCZ105" s="220"/>
      <c r="JDA105" s="220"/>
      <c r="JDB105" s="220"/>
      <c r="JDC105" s="220"/>
      <c r="JDD105" s="220"/>
      <c r="JDE105" s="220"/>
      <c r="JDF105" s="220"/>
      <c r="JDG105" s="220"/>
      <c r="JDH105" s="220"/>
      <c r="JDI105" s="220"/>
      <c r="JDJ105" s="220"/>
      <c r="JDK105" s="220"/>
      <c r="JDL105" s="220"/>
      <c r="JDM105" s="220"/>
      <c r="JDN105" s="220"/>
      <c r="JDO105" s="220"/>
      <c r="JDP105" s="220"/>
      <c r="JDQ105" s="220"/>
      <c r="JDR105" s="220"/>
      <c r="JDS105" s="220"/>
      <c r="JDT105" s="220"/>
      <c r="JDU105" s="220"/>
      <c r="JDV105" s="220"/>
      <c r="JDW105" s="220"/>
      <c r="JDX105" s="220"/>
      <c r="JDY105" s="220"/>
      <c r="JDZ105" s="220"/>
      <c r="JEA105" s="220"/>
      <c r="JEB105" s="220"/>
      <c r="JEC105" s="220"/>
      <c r="JED105" s="220"/>
      <c r="JEE105" s="220"/>
      <c r="JEF105" s="220"/>
      <c r="JEG105" s="220"/>
      <c r="JEH105" s="220"/>
      <c r="JEI105" s="220"/>
      <c r="JEJ105" s="220"/>
      <c r="JEK105" s="220"/>
      <c r="JEL105" s="220"/>
      <c r="JEM105" s="220"/>
      <c r="JEN105" s="220"/>
      <c r="JEO105" s="220"/>
      <c r="JEP105" s="220"/>
      <c r="JEQ105" s="220"/>
      <c r="JER105" s="220"/>
      <c r="JES105" s="220"/>
      <c r="JET105" s="220"/>
      <c r="JEU105" s="220"/>
      <c r="JEV105" s="220"/>
      <c r="JEW105" s="220"/>
      <c r="JEX105" s="220"/>
      <c r="JEY105" s="220"/>
      <c r="JEZ105" s="220"/>
      <c r="JFA105" s="220"/>
      <c r="JFB105" s="220"/>
      <c r="JFC105" s="220"/>
      <c r="JFD105" s="220"/>
      <c r="JFE105" s="220"/>
      <c r="JFF105" s="220"/>
      <c r="JFG105" s="220"/>
      <c r="JFH105" s="220"/>
      <c r="JFI105" s="220"/>
      <c r="JFJ105" s="220"/>
      <c r="JFK105" s="220"/>
      <c r="JFL105" s="220"/>
      <c r="JFM105" s="220"/>
      <c r="JFN105" s="220"/>
      <c r="JFO105" s="220"/>
      <c r="JFP105" s="220"/>
      <c r="JFQ105" s="220"/>
      <c r="JFR105" s="220"/>
      <c r="JFS105" s="220"/>
      <c r="JFT105" s="220"/>
      <c r="JFU105" s="220"/>
      <c r="JFV105" s="220"/>
      <c r="JFW105" s="220"/>
      <c r="JFX105" s="220"/>
      <c r="JFY105" s="220"/>
      <c r="JFZ105" s="220"/>
      <c r="JGA105" s="220"/>
      <c r="JGB105" s="220"/>
      <c r="JGC105" s="220"/>
      <c r="JGD105" s="220"/>
      <c r="JGE105" s="220"/>
      <c r="JGF105" s="220"/>
      <c r="JGG105" s="220"/>
      <c r="JGH105" s="220"/>
      <c r="JGI105" s="220"/>
      <c r="JGJ105" s="220"/>
      <c r="JGK105" s="220"/>
      <c r="JGL105" s="220"/>
      <c r="JGM105" s="220"/>
      <c r="JGN105" s="220"/>
      <c r="JGO105" s="220"/>
      <c r="JGP105" s="220"/>
      <c r="JGQ105" s="220"/>
      <c r="JGR105" s="220"/>
      <c r="JGS105" s="220"/>
      <c r="JGT105" s="220"/>
      <c r="JGU105" s="220"/>
      <c r="JGV105" s="220"/>
      <c r="JGW105" s="220"/>
      <c r="JGX105" s="220"/>
      <c r="JGY105" s="220"/>
      <c r="JGZ105" s="220"/>
      <c r="JHA105" s="220"/>
      <c r="JHB105" s="220"/>
      <c r="JHC105" s="220"/>
      <c r="JHD105" s="220"/>
      <c r="JHE105" s="220"/>
      <c r="JHF105" s="220"/>
      <c r="JHG105" s="220"/>
      <c r="JHH105" s="220"/>
      <c r="JHI105" s="220"/>
      <c r="JHJ105" s="220"/>
      <c r="JHK105" s="220"/>
      <c r="JHL105" s="220"/>
      <c r="JHM105" s="220"/>
      <c r="JHN105" s="220"/>
      <c r="JHO105" s="220"/>
      <c r="JHP105" s="220"/>
      <c r="JHQ105" s="220"/>
      <c r="JHR105" s="220"/>
      <c r="JHS105" s="220"/>
      <c r="JHT105" s="220"/>
      <c r="JHU105" s="220"/>
      <c r="JHV105" s="220"/>
      <c r="JHW105" s="220"/>
      <c r="JHX105" s="220"/>
      <c r="JHY105" s="220"/>
      <c r="JHZ105" s="220"/>
      <c r="JIA105" s="220"/>
      <c r="JIB105" s="220"/>
      <c r="JIC105" s="220"/>
      <c r="JID105" s="220"/>
      <c r="JIE105" s="220"/>
      <c r="JIF105" s="220"/>
      <c r="JIG105" s="220"/>
      <c r="JIH105" s="220"/>
      <c r="JII105" s="220"/>
      <c r="JIJ105" s="220"/>
      <c r="JIK105" s="220"/>
      <c r="JIL105" s="220"/>
      <c r="JIM105" s="220"/>
      <c r="JIN105" s="220"/>
      <c r="JIO105" s="220"/>
      <c r="JIP105" s="220"/>
      <c r="JIQ105" s="220"/>
      <c r="JIR105" s="220"/>
      <c r="JIS105" s="220"/>
      <c r="JIT105" s="220"/>
      <c r="JIU105" s="220"/>
      <c r="JIV105" s="220"/>
      <c r="JIW105" s="220"/>
      <c r="JIX105" s="220"/>
      <c r="JIY105" s="220"/>
      <c r="JIZ105" s="220"/>
      <c r="JJA105" s="220"/>
      <c r="JJB105" s="220"/>
      <c r="JJC105" s="220"/>
      <c r="JJD105" s="220"/>
      <c r="JJE105" s="220"/>
      <c r="JJF105" s="220"/>
      <c r="JJG105" s="220"/>
      <c r="JJH105" s="220"/>
      <c r="JJI105" s="220"/>
      <c r="JJJ105" s="220"/>
      <c r="JJK105" s="220"/>
      <c r="JJL105" s="220"/>
      <c r="JJM105" s="220"/>
      <c r="JJN105" s="220"/>
      <c r="JJO105" s="220"/>
      <c r="JJP105" s="220"/>
      <c r="JJQ105" s="220"/>
      <c r="JJR105" s="220"/>
      <c r="JJS105" s="220"/>
      <c r="JJT105" s="220"/>
      <c r="JJU105" s="220"/>
      <c r="JJV105" s="220"/>
      <c r="JJW105" s="220"/>
      <c r="JJX105" s="220"/>
      <c r="JJY105" s="220"/>
      <c r="JJZ105" s="220"/>
      <c r="JKA105" s="220"/>
      <c r="JKB105" s="220"/>
      <c r="JKC105" s="220"/>
      <c r="JKD105" s="220"/>
      <c r="JKE105" s="220"/>
      <c r="JKF105" s="220"/>
      <c r="JKG105" s="220"/>
      <c r="JKH105" s="220"/>
      <c r="JKI105" s="220"/>
      <c r="JKJ105" s="220"/>
      <c r="JKK105" s="220"/>
      <c r="JKL105" s="220"/>
      <c r="JKM105" s="220"/>
      <c r="JKN105" s="220"/>
      <c r="JKO105" s="220"/>
      <c r="JKP105" s="220"/>
      <c r="JKQ105" s="220"/>
      <c r="JKR105" s="220"/>
      <c r="JKS105" s="220"/>
      <c r="JKT105" s="220"/>
      <c r="JKU105" s="220"/>
      <c r="JKV105" s="220"/>
      <c r="JKW105" s="220"/>
      <c r="JKX105" s="220"/>
      <c r="JKY105" s="220"/>
      <c r="JKZ105" s="220"/>
      <c r="JLA105" s="220"/>
      <c r="JLB105" s="220"/>
      <c r="JLC105" s="220"/>
      <c r="JLD105" s="220"/>
      <c r="JLE105" s="220"/>
      <c r="JLF105" s="220"/>
      <c r="JLG105" s="220"/>
      <c r="JLH105" s="220"/>
      <c r="JLI105" s="220"/>
      <c r="JLJ105" s="220"/>
      <c r="JLK105" s="220"/>
      <c r="JLL105" s="220"/>
      <c r="JLM105" s="220"/>
      <c r="JLN105" s="220"/>
      <c r="JLO105" s="220"/>
      <c r="JLP105" s="220"/>
      <c r="JLQ105" s="220"/>
      <c r="JLR105" s="220"/>
      <c r="JLS105" s="220"/>
      <c r="JLT105" s="220"/>
      <c r="JLU105" s="220"/>
      <c r="JLV105" s="220"/>
      <c r="JLW105" s="220"/>
      <c r="JLX105" s="220"/>
      <c r="JLY105" s="220"/>
      <c r="JLZ105" s="220"/>
      <c r="JMA105" s="220"/>
      <c r="JMB105" s="220"/>
      <c r="JMC105" s="220"/>
      <c r="JMD105" s="220"/>
      <c r="JME105" s="220"/>
      <c r="JMF105" s="220"/>
      <c r="JMG105" s="220"/>
      <c r="JMH105" s="220"/>
      <c r="JMI105" s="220"/>
      <c r="JMJ105" s="220"/>
      <c r="JMK105" s="220"/>
      <c r="JML105" s="220"/>
      <c r="JMM105" s="220"/>
      <c r="JMN105" s="220"/>
      <c r="JMO105" s="220"/>
      <c r="JMP105" s="220"/>
      <c r="JMQ105" s="220"/>
      <c r="JMR105" s="220"/>
      <c r="JMS105" s="220"/>
      <c r="JMT105" s="220"/>
      <c r="JMU105" s="220"/>
      <c r="JMV105" s="220"/>
      <c r="JMW105" s="220"/>
      <c r="JMX105" s="220"/>
      <c r="JMY105" s="220"/>
      <c r="JMZ105" s="220"/>
      <c r="JNA105" s="220"/>
      <c r="JNB105" s="220"/>
      <c r="JNC105" s="220"/>
      <c r="JND105" s="220"/>
      <c r="JNE105" s="220"/>
      <c r="JNF105" s="220"/>
      <c r="JNG105" s="220"/>
      <c r="JNH105" s="220"/>
      <c r="JNI105" s="220"/>
      <c r="JNJ105" s="220"/>
      <c r="JNK105" s="220"/>
      <c r="JNL105" s="220"/>
      <c r="JNM105" s="220"/>
      <c r="JNN105" s="220"/>
      <c r="JNO105" s="220"/>
      <c r="JNP105" s="220"/>
      <c r="JNQ105" s="220"/>
      <c r="JNR105" s="220"/>
      <c r="JNS105" s="220"/>
      <c r="JNT105" s="220"/>
      <c r="JNU105" s="220"/>
      <c r="JNV105" s="220"/>
      <c r="JNW105" s="220"/>
      <c r="JNX105" s="220"/>
      <c r="JNY105" s="220"/>
      <c r="JNZ105" s="220"/>
      <c r="JOA105" s="220"/>
      <c r="JOB105" s="220"/>
      <c r="JOC105" s="220"/>
      <c r="JOD105" s="220"/>
      <c r="JOE105" s="220"/>
      <c r="JOF105" s="220"/>
      <c r="JOG105" s="220"/>
      <c r="JOH105" s="220"/>
      <c r="JOI105" s="220"/>
      <c r="JOJ105" s="220"/>
      <c r="JOK105" s="220"/>
      <c r="JOL105" s="220"/>
      <c r="JOM105" s="220"/>
      <c r="JON105" s="220"/>
      <c r="JOO105" s="220"/>
      <c r="JOP105" s="220"/>
      <c r="JOQ105" s="220"/>
      <c r="JOR105" s="220"/>
      <c r="JOS105" s="220"/>
      <c r="JOT105" s="220"/>
      <c r="JOU105" s="220"/>
      <c r="JOV105" s="220"/>
      <c r="JOW105" s="220"/>
      <c r="JOX105" s="220"/>
      <c r="JOY105" s="220"/>
      <c r="JOZ105" s="220"/>
      <c r="JPA105" s="220"/>
      <c r="JPB105" s="220"/>
      <c r="JPC105" s="220"/>
      <c r="JPD105" s="220"/>
      <c r="JPE105" s="220"/>
      <c r="JPF105" s="220"/>
      <c r="JPG105" s="220"/>
      <c r="JPH105" s="220"/>
      <c r="JPI105" s="220"/>
      <c r="JPJ105" s="220"/>
      <c r="JPK105" s="220"/>
      <c r="JPL105" s="220"/>
      <c r="JPM105" s="220"/>
      <c r="JPN105" s="220"/>
      <c r="JPO105" s="220"/>
      <c r="JPP105" s="220"/>
      <c r="JPQ105" s="220"/>
      <c r="JPR105" s="220"/>
      <c r="JPS105" s="220"/>
      <c r="JPT105" s="220"/>
      <c r="JPU105" s="220"/>
      <c r="JPV105" s="220"/>
      <c r="JPW105" s="220"/>
      <c r="JPX105" s="220"/>
      <c r="JPY105" s="220"/>
      <c r="JPZ105" s="220"/>
      <c r="JQA105" s="220"/>
      <c r="JQB105" s="220"/>
      <c r="JQC105" s="220"/>
      <c r="JQD105" s="220"/>
      <c r="JQE105" s="220"/>
      <c r="JQF105" s="220"/>
      <c r="JQG105" s="220"/>
      <c r="JQH105" s="220"/>
      <c r="JQI105" s="220"/>
      <c r="JQJ105" s="220"/>
      <c r="JQK105" s="220"/>
      <c r="JQL105" s="220"/>
      <c r="JQM105" s="220"/>
      <c r="JQN105" s="220"/>
      <c r="JQO105" s="220"/>
      <c r="JQP105" s="220"/>
      <c r="JQQ105" s="220"/>
      <c r="JQR105" s="220"/>
      <c r="JQS105" s="220"/>
      <c r="JQT105" s="220"/>
      <c r="JQU105" s="220"/>
      <c r="JQV105" s="220"/>
      <c r="JQW105" s="220"/>
      <c r="JQX105" s="220"/>
      <c r="JQY105" s="220"/>
      <c r="JQZ105" s="220"/>
      <c r="JRA105" s="220"/>
      <c r="JRB105" s="220"/>
      <c r="JRC105" s="220"/>
      <c r="JRD105" s="220"/>
      <c r="JRE105" s="220"/>
      <c r="JRF105" s="220"/>
      <c r="JRG105" s="220"/>
      <c r="JRH105" s="220"/>
      <c r="JRI105" s="220"/>
      <c r="JRJ105" s="220"/>
      <c r="JRK105" s="220"/>
      <c r="JRL105" s="220"/>
      <c r="JRM105" s="220"/>
      <c r="JRN105" s="220"/>
      <c r="JRO105" s="220"/>
      <c r="JRP105" s="220"/>
      <c r="JRQ105" s="220"/>
      <c r="JRR105" s="220"/>
      <c r="JRS105" s="220"/>
      <c r="JRT105" s="220"/>
      <c r="JRU105" s="220"/>
      <c r="JRV105" s="220"/>
      <c r="JRW105" s="220"/>
      <c r="JRX105" s="220"/>
      <c r="JRY105" s="220"/>
      <c r="JRZ105" s="220"/>
      <c r="JSA105" s="220"/>
      <c r="JSB105" s="220"/>
      <c r="JSC105" s="220"/>
      <c r="JSD105" s="220"/>
      <c r="JSE105" s="220"/>
      <c r="JSF105" s="220"/>
      <c r="JSG105" s="220"/>
      <c r="JSH105" s="220"/>
      <c r="JSI105" s="220"/>
      <c r="JSJ105" s="220"/>
      <c r="JSK105" s="220"/>
      <c r="JSL105" s="220"/>
      <c r="JSM105" s="220"/>
      <c r="JSN105" s="220"/>
      <c r="JSO105" s="220"/>
      <c r="JSP105" s="220"/>
      <c r="JSQ105" s="220"/>
      <c r="JSR105" s="220"/>
      <c r="JSS105" s="220"/>
      <c r="JST105" s="220"/>
      <c r="JSU105" s="220"/>
      <c r="JSV105" s="220"/>
      <c r="JSW105" s="220"/>
      <c r="JSX105" s="220"/>
      <c r="JSY105" s="220"/>
      <c r="JSZ105" s="220"/>
      <c r="JTA105" s="220"/>
      <c r="JTB105" s="220"/>
      <c r="JTC105" s="220"/>
      <c r="JTD105" s="220"/>
      <c r="JTE105" s="220"/>
      <c r="JTF105" s="220"/>
      <c r="JTG105" s="220"/>
      <c r="JTH105" s="220"/>
      <c r="JTI105" s="220"/>
      <c r="JTJ105" s="220"/>
      <c r="JTK105" s="220"/>
      <c r="JTL105" s="220"/>
      <c r="JTM105" s="220"/>
      <c r="JTN105" s="220"/>
      <c r="JTO105" s="220"/>
      <c r="JTP105" s="220"/>
      <c r="JTQ105" s="220"/>
      <c r="JTR105" s="220"/>
      <c r="JTS105" s="220"/>
      <c r="JTT105" s="220"/>
      <c r="JTU105" s="220"/>
      <c r="JTV105" s="220"/>
      <c r="JTW105" s="220"/>
      <c r="JTX105" s="220"/>
      <c r="JTY105" s="220"/>
      <c r="JTZ105" s="220"/>
      <c r="JUA105" s="220"/>
      <c r="JUB105" s="220"/>
      <c r="JUC105" s="220"/>
      <c r="JUD105" s="220"/>
      <c r="JUE105" s="220"/>
      <c r="JUF105" s="220"/>
      <c r="JUG105" s="220"/>
      <c r="JUH105" s="220"/>
      <c r="JUI105" s="220"/>
      <c r="JUJ105" s="220"/>
      <c r="JUK105" s="220"/>
      <c r="JUL105" s="220"/>
      <c r="JUM105" s="220"/>
      <c r="JUN105" s="220"/>
      <c r="JUO105" s="220"/>
      <c r="JUP105" s="220"/>
      <c r="JUQ105" s="220"/>
      <c r="JUR105" s="220"/>
      <c r="JUS105" s="220"/>
      <c r="JUT105" s="220"/>
      <c r="JUU105" s="220"/>
      <c r="JUV105" s="220"/>
      <c r="JUW105" s="220"/>
      <c r="JUX105" s="220"/>
      <c r="JUY105" s="220"/>
      <c r="JUZ105" s="220"/>
      <c r="JVA105" s="220"/>
      <c r="JVB105" s="220"/>
      <c r="JVC105" s="220"/>
      <c r="JVD105" s="220"/>
      <c r="JVE105" s="220"/>
      <c r="JVF105" s="220"/>
      <c r="JVG105" s="220"/>
      <c r="JVH105" s="220"/>
      <c r="JVI105" s="220"/>
      <c r="JVJ105" s="220"/>
      <c r="JVK105" s="220"/>
      <c r="JVL105" s="220"/>
      <c r="JVM105" s="220"/>
      <c r="JVN105" s="220"/>
      <c r="JVO105" s="220"/>
      <c r="JVP105" s="220"/>
      <c r="JVQ105" s="220"/>
      <c r="JVR105" s="220"/>
      <c r="JVS105" s="220"/>
      <c r="JVT105" s="220"/>
      <c r="JVU105" s="220"/>
      <c r="JVV105" s="220"/>
      <c r="JVW105" s="220"/>
      <c r="JVX105" s="220"/>
      <c r="JVY105" s="220"/>
      <c r="JVZ105" s="220"/>
      <c r="JWA105" s="220"/>
      <c r="JWB105" s="220"/>
      <c r="JWC105" s="220"/>
      <c r="JWD105" s="220"/>
      <c r="JWE105" s="220"/>
      <c r="JWF105" s="220"/>
      <c r="JWG105" s="220"/>
      <c r="JWH105" s="220"/>
      <c r="JWI105" s="220"/>
      <c r="JWJ105" s="220"/>
      <c r="JWK105" s="220"/>
      <c r="JWL105" s="220"/>
      <c r="JWM105" s="220"/>
      <c r="JWN105" s="220"/>
      <c r="JWO105" s="220"/>
      <c r="JWP105" s="220"/>
      <c r="JWQ105" s="220"/>
      <c r="JWR105" s="220"/>
      <c r="JWS105" s="220"/>
      <c r="JWT105" s="220"/>
      <c r="JWU105" s="220"/>
      <c r="JWV105" s="220"/>
      <c r="JWW105" s="220"/>
      <c r="JWX105" s="220"/>
      <c r="JWY105" s="220"/>
      <c r="JWZ105" s="220"/>
      <c r="JXA105" s="220"/>
      <c r="JXB105" s="220"/>
      <c r="JXC105" s="220"/>
      <c r="JXD105" s="220"/>
      <c r="JXE105" s="220"/>
      <c r="JXF105" s="220"/>
      <c r="JXG105" s="220"/>
      <c r="JXH105" s="220"/>
      <c r="JXI105" s="220"/>
      <c r="JXJ105" s="220"/>
      <c r="JXK105" s="220"/>
      <c r="JXL105" s="220"/>
      <c r="JXM105" s="220"/>
      <c r="JXN105" s="220"/>
      <c r="JXO105" s="220"/>
      <c r="JXP105" s="220"/>
      <c r="JXQ105" s="220"/>
      <c r="JXR105" s="220"/>
      <c r="JXS105" s="220"/>
      <c r="JXT105" s="220"/>
      <c r="JXU105" s="220"/>
      <c r="JXV105" s="220"/>
      <c r="JXW105" s="220"/>
      <c r="JXX105" s="220"/>
      <c r="JXY105" s="220"/>
      <c r="JXZ105" s="220"/>
      <c r="JYA105" s="220"/>
      <c r="JYB105" s="220"/>
      <c r="JYC105" s="220"/>
      <c r="JYD105" s="220"/>
      <c r="JYE105" s="220"/>
      <c r="JYF105" s="220"/>
      <c r="JYG105" s="220"/>
      <c r="JYH105" s="220"/>
      <c r="JYI105" s="220"/>
      <c r="JYJ105" s="220"/>
      <c r="JYK105" s="220"/>
      <c r="JYL105" s="220"/>
      <c r="JYM105" s="220"/>
      <c r="JYN105" s="220"/>
      <c r="JYO105" s="220"/>
      <c r="JYP105" s="220"/>
      <c r="JYQ105" s="220"/>
      <c r="JYR105" s="220"/>
      <c r="JYS105" s="220"/>
      <c r="JYT105" s="220"/>
      <c r="JYU105" s="220"/>
      <c r="JYV105" s="220"/>
      <c r="JYW105" s="220"/>
      <c r="JYX105" s="220"/>
      <c r="JYY105" s="220"/>
      <c r="JYZ105" s="220"/>
      <c r="JZA105" s="220"/>
      <c r="JZB105" s="220"/>
      <c r="JZC105" s="220"/>
      <c r="JZD105" s="220"/>
      <c r="JZE105" s="220"/>
      <c r="JZF105" s="220"/>
      <c r="JZG105" s="220"/>
      <c r="JZH105" s="220"/>
      <c r="JZI105" s="220"/>
      <c r="JZJ105" s="220"/>
      <c r="JZK105" s="220"/>
      <c r="JZL105" s="220"/>
      <c r="JZM105" s="220"/>
      <c r="JZN105" s="220"/>
      <c r="JZO105" s="220"/>
      <c r="JZP105" s="220"/>
      <c r="JZQ105" s="220"/>
      <c r="JZR105" s="220"/>
      <c r="JZS105" s="220"/>
      <c r="JZT105" s="220"/>
      <c r="JZU105" s="220"/>
      <c r="JZV105" s="220"/>
      <c r="JZW105" s="220"/>
      <c r="JZX105" s="220"/>
      <c r="JZY105" s="220"/>
      <c r="JZZ105" s="220"/>
      <c r="KAA105" s="220"/>
      <c r="KAB105" s="220"/>
      <c r="KAC105" s="220"/>
      <c r="KAD105" s="220"/>
      <c r="KAE105" s="220"/>
      <c r="KAF105" s="220"/>
      <c r="KAG105" s="220"/>
      <c r="KAH105" s="220"/>
      <c r="KAI105" s="220"/>
      <c r="KAJ105" s="220"/>
      <c r="KAK105" s="220"/>
      <c r="KAL105" s="220"/>
      <c r="KAM105" s="220"/>
      <c r="KAN105" s="220"/>
      <c r="KAO105" s="220"/>
      <c r="KAP105" s="220"/>
      <c r="KAQ105" s="220"/>
      <c r="KAR105" s="220"/>
      <c r="KAS105" s="220"/>
      <c r="KAT105" s="220"/>
      <c r="KAU105" s="220"/>
      <c r="KAV105" s="220"/>
      <c r="KAW105" s="220"/>
      <c r="KAX105" s="220"/>
      <c r="KAY105" s="220"/>
      <c r="KAZ105" s="220"/>
      <c r="KBA105" s="220"/>
      <c r="KBB105" s="220"/>
      <c r="KBC105" s="220"/>
      <c r="KBD105" s="220"/>
      <c r="KBE105" s="220"/>
      <c r="KBF105" s="220"/>
      <c r="KBG105" s="220"/>
      <c r="KBH105" s="220"/>
      <c r="KBI105" s="220"/>
      <c r="KBJ105" s="220"/>
      <c r="KBK105" s="220"/>
      <c r="KBL105" s="220"/>
      <c r="KBM105" s="220"/>
      <c r="KBN105" s="220"/>
      <c r="KBO105" s="220"/>
      <c r="KBP105" s="220"/>
      <c r="KBQ105" s="220"/>
      <c r="KBR105" s="220"/>
      <c r="KBS105" s="220"/>
      <c r="KBT105" s="220"/>
      <c r="KBU105" s="220"/>
      <c r="KBV105" s="220"/>
      <c r="KBW105" s="220"/>
      <c r="KBX105" s="220"/>
      <c r="KBY105" s="220"/>
      <c r="KBZ105" s="220"/>
      <c r="KCA105" s="220"/>
      <c r="KCB105" s="220"/>
      <c r="KCC105" s="220"/>
      <c r="KCD105" s="220"/>
      <c r="KCE105" s="220"/>
      <c r="KCF105" s="220"/>
      <c r="KCG105" s="220"/>
      <c r="KCH105" s="220"/>
      <c r="KCI105" s="220"/>
      <c r="KCJ105" s="220"/>
      <c r="KCK105" s="220"/>
      <c r="KCL105" s="220"/>
      <c r="KCM105" s="220"/>
      <c r="KCN105" s="220"/>
      <c r="KCO105" s="220"/>
      <c r="KCP105" s="220"/>
      <c r="KCQ105" s="220"/>
      <c r="KCR105" s="220"/>
      <c r="KCS105" s="220"/>
      <c r="KCT105" s="220"/>
      <c r="KCU105" s="220"/>
      <c r="KCV105" s="220"/>
      <c r="KCW105" s="220"/>
      <c r="KCX105" s="220"/>
      <c r="KCY105" s="220"/>
      <c r="KCZ105" s="220"/>
      <c r="KDA105" s="220"/>
      <c r="KDB105" s="220"/>
      <c r="KDC105" s="220"/>
      <c r="KDD105" s="220"/>
      <c r="KDE105" s="220"/>
      <c r="KDF105" s="220"/>
      <c r="KDG105" s="220"/>
      <c r="KDH105" s="220"/>
      <c r="KDI105" s="220"/>
      <c r="KDJ105" s="220"/>
      <c r="KDK105" s="220"/>
      <c r="KDL105" s="220"/>
      <c r="KDM105" s="220"/>
      <c r="KDN105" s="220"/>
      <c r="KDO105" s="220"/>
      <c r="KDP105" s="220"/>
      <c r="KDQ105" s="220"/>
      <c r="KDR105" s="220"/>
      <c r="KDS105" s="220"/>
      <c r="KDT105" s="220"/>
      <c r="KDU105" s="220"/>
      <c r="KDV105" s="220"/>
      <c r="KDW105" s="220"/>
      <c r="KDX105" s="220"/>
      <c r="KDY105" s="220"/>
      <c r="KDZ105" s="220"/>
      <c r="KEA105" s="220"/>
      <c r="KEB105" s="220"/>
      <c r="KEC105" s="220"/>
      <c r="KED105" s="220"/>
      <c r="KEE105" s="220"/>
      <c r="KEF105" s="220"/>
      <c r="KEG105" s="220"/>
      <c r="KEH105" s="220"/>
      <c r="KEI105" s="220"/>
      <c r="KEJ105" s="220"/>
      <c r="KEK105" s="220"/>
      <c r="KEL105" s="220"/>
      <c r="KEM105" s="220"/>
      <c r="KEN105" s="220"/>
      <c r="KEO105" s="220"/>
      <c r="KEP105" s="220"/>
      <c r="KEQ105" s="220"/>
      <c r="KER105" s="220"/>
      <c r="KES105" s="220"/>
      <c r="KET105" s="220"/>
      <c r="KEU105" s="220"/>
      <c r="KEV105" s="220"/>
      <c r="KEW105" s="220"/>
      <c r="KEX105" s="220"/>
      <c r="KEY105" s="220"/>
      <c r="KEZ105" s="220"/>
      <c r="KFA105" s="220"/>
      <c r="KFB105" s="220"/>
      <c r="KFC105" s="220"/>
      <c r="KFD105" s="220"/>
      <c r="KFE105" s="220"/>
      <c r="KFF105" s="220"/>
      <c r="KFG105" s="220"/>
      <c r="KFH105" s="220"/>
      <c r="KFI105" s="220"/>
      <c r="KFJ105" s="220"/>
      <c r="KFK105" s="220"/>
      <c r="KFL105" s="220"/>
      <c r="KFM105" s="220"/>
      <c r="KFN105" s="220"/>
      <c r="KFO105" s="220"/>
      <c r="KFP105" s="220"/>
      <c r="KFQ105" s="220"/>
      <c r="KFR105" s="220"/>
      <c r="KFS105" s="220"/>
      <c r="KFT105" s="220"/>
      <c r="KFU105" s="220"/>
      <c r="KFV105" s="220"/>
      <c r="KFW105" s="220"/>
      <c r="KFX105" s="220"/>
      <c r="KFY105" s="220"/>
      <c r="KFZ105" s="220"/>
      <c r="KGA105" s="220"/>
      <c r="KGB105" s="220"/>
      <c r="KGC105" s="220"/>
      <c r="KGD105" s="220"/>
      <c r="KGE105" s="220"/>
      <c r="KGF105" s="220"/>
      <c r="KGG105" s="220"/>
      <c r="KGH105" s="220"/>
      <c r="KGI105" s="220"/>
      <c r="KGJ105" s="220"/>
      <c r="KGK105" s="220"/>
      <c r="KGL105" s="220"/>
      <c r="KGM105" s="220"/>
      <c r="KGN105" s="220"/>
      <c r="KGO105" s="220"/>
      <c r="KGP105" s="220"/>
      <c r="KGQ105" s="220"/>
      <c r="KGR105" s="220"/>
      <c r="KGS105" s="220"/>
      <c r="KGT105" s="220"/>
      <c r="KGU105" s="220"/>
      <c r="KGV105" s="220"/>
      <c r="KGW105" s="220"/>
      <c r="KGX105" s="220"/>
      <c r="KGY105" s="220"/>
      <c r="KGZ105" s="220"/>
      <c r="KHA105" s="220"/>
      <c r="KHB105" s="220"/>
      <c r="KHC105" s="220"/>
      <c r="KHD105" s="220"/>
      <c r="KHE105" s="220"/>
      <c r="KHF105" s="220"/>
      <c r="KHG105" s="220"/>
      <c r="KHH105" s="220"/>
      <c r="KHI105" s="220"/>
      <c r="KHJ105" s="220"/>
      <c r="KHK105" s="220"/>
      <c r="KHL105" s="220"/>
      <c r="KHM105" s="220"/>
      <c r="KHN105" s="220"/>
      <c r="KHO105" s="220"/>
      <c r="KHP105" s="220"/>
      <c r="KHQ105" s="220"/>
      <c r="KHR105" s="220"/>
      <c r="KHS105" s="220"/>
      <c r="KHT105" s="220"/>
      <c r="KHU105" s="220"/>
      <c r="KHV105" s="220"/>
      <c r="KHW105" s="220"/>
      <c r="KHX105" s="220"/>
      <c r="KHY105" s="220"/>
      <c r="KHZ105" s="220"/>
      <c r="KIA105" s="220"/>
      <c r="KIB105" s="220"/>
      <c r="KIC105" s="220"/>
      <c r="KID105" s="220"/>
      <c r="KIE105" s="220"/>
      <c r="KIF105" s="220"/>
      <c r="KIG105" s="220"/>
      <c r="KIH105" s="220"/>
      <c r="KII105" s="220"/>
      <c r="KIJ105" s="220"/>
      <c r="KIK105" s="220"/>
      <c r="KIL105" s="220"/>
      <c r="KIM105" s="220"/>
      <c r="KIN105" s="220"/>
      <c r="KIO105" s="220"/>
      <c r="KIP105" s="220"/>
      <c r="KIQ105" s="220"/>
      <c r="KIR105" s="220"/>
      <c r="KIS105" s="220"/>
      <c r="KIT105" s="220"/>
      <c r="KIU105" s="220"/>
      <c r="KIV105" s="220"/>
      <c r="KIW105" s="220"/>
      <c r="KIX105" s="220"/>
      <c r="KIY105" s="220"/>
      <c r="KIZ105" s="220"/>
      <c r="KJA105" s="220"/>
      <c r="KJB105" s="220"/>
      <c r="KJC105" s="220"/>
      <c r="KJD105" s="220"/>
      <c r="KJE105" s="220"/>
      <c r="KJF105" s="220"/>
      <c r="KJG105" s="220"/>
      <c r="KJH105" s="220"/>
      <c r="KJI105" s="220"/>
      <c r="KJJ105" s="220"/>
      <c r="KJK105" s="220"/>
      <c r="KJL105" s="220"/>
      <c r="KJM105" s="220"/>
      <c r="KJN105" s="220"/>
      <c r="KJO105" s="220"/>
      <c r="KJP105" s="220"/>
      <c r="KJQ105" s="220"/>
      <c r="KJR105" s="220"/>
      <c r="KJS105" s="220"/>
      <c r="KJT105" s="220"/>
      <c r="KJU105" s="220"/>
      <c r="KJV105" s="220"/>
      <c r="KJW105" s="220"/>
      <c r="KJX105" s="220"/>
      <c r="KJY105" s="220"/>
      <c r="KJZ105" s="220"/>
      <c r="KKA105" s="220"/>
      <c r="KKB105" s="220"/>
      <c r="KKC105" s="220"/>
      <c r="KKD105" s="220"/>
      <c r="KKE105" s="220"/>
      <c r="KKF105" s="220"/>
      <c r="KKG105" s="220"/>
      <c r="KKH105" s="220"/>
      <c r="KKI105" s="220"/>
      <c r="KKJ105" s="220"/>
      <c r="KKK105" s="220"/>
      <c r="KKL105" s="220"/>
      <c r="KKM105" s="220"/>
      <c r="KKN105" s="220"/>
      <c r="KKO105" s="220"/>
      <c r="KKP105" s="220"/>
      <c r="KKQ105" s="220"/>
      <c r="KKR105" s="220"/>
      <c r="KKS105" s="220"/>
      <c r="KKT105" s="220"/>
      <c r="KKU105" s="220"/>
      <c r="KKV105" s="220"/>
      <c r="KKW105" s="220"/>
      <c r="KKX105" s="220"/>
      <c r="KKY105" s="220"/>
      <c r="KKZ105" s="220"/>
      <c r="KLA105" s="220"/>
      <c r="KLB105" s="220"/>
      <c r="KLC105" s="220"/>
      <c r="KLD105" s="220"/>
      <c r="KLE105" s="220"/>
      <c r="KLF105" s="220"/>
      <c r="KLG105" s="220"/>
      <c r="KLH105" s="220"/>
      <c r="KLI105" s="220"/>
      <c r="KLJ105" s="220"/>
      <c r="KLK105" s="220"/>
      <c r="KLL105" s="220"/>
      <c r="KLM105" s="220"/>
      <c r="KLN105" s="220"/>
      <c r="KLO105" s="220"/>
      <c r="KLP105" s="220"/>
      <c r="KLQ105" s="220"/>
      <c r="KLR105" s="220"/>
      <c r="KLS105" s="220"/>
      <c r="KLT105" s="220"/>
      <c r="KLU105" s="220"/>
      <c r="KLV105" s="220"/>
      <c r="KLW105" s="220"/>
      <c r="KLX105" s="220"/>
      <c r="KLY105" s="220"/>
      <c r="KLZ105" s="220"/>
      <c r="KMA105" s="220"/>
      <c r="KMB105" s="220"/>
      <c r="KMC105" s="220"/>
      <c r="KMD105" s="220"/>
      <c r="KME105" s="220"/>
      <c r="KMF105" s="220"/>
      <c r="KMG105" s="220"/>
      <c r="KMH105" s="220"/>
      <c r="KMI105" s="220"/>
      <c r="KMJ105" s="220"/>
      <c r="KMK105" s="220"/>
      <c r="KML105" s="220"/>
      <c r="KMM105" s="220"/>
      <c r="KMN105" s="220"/>
      <c r="KMO105" s="220"/>
      <c r="KMP105" s="220"/>
      <c r="KMQ105" s="220"/>
      <c r="KMR105" s="220"/>
      <c r="KMS105" s="220"/>
      <c r="KMT105" s="220"/>
      <c r="KMU105" s="220"/>
      <c r="KMV105" s="220"/>
      <c r="KMW105" s="220"/>
      <c r="KMX105" s="220"/>
      <c r="KMY105" s="220"/>
      <c r="KMZ105" s="220"/>
      <c r="KNA105" s="220"/>
      <c r="KNB105" s="220"/>
      <c r="KNC105" s="220"/>
      <c r="KND105" s="220"/>
      <c r="KNE105" s="220"/>
      <c r="KNF105" s="220"/>
      <c r="KNG105" s="220"/>
      <c r="KNH105" s="220"/>
      <c r="KNI105" s="220"/>
      <c r="KNJ105" s="220"/>
      <c r="KNK105" s="220"/>
      <c r="KNL105" s="220"/>
      <c r="KNM105" s="220"/>
      <c r="KNN105" s="220"/>
      <c r="KNO105" s="220"/>
      <c r="KNP105" s="220"/>
      <c r="KNQ105" s="220"/>
      <c r="KNR105" s="220"/>
      <c r="KNS105" s="220"/>
      <c r="KNT105" s="220"/>
      <c r="KNU105" s="220"/>
      <c r="KNV105" s="220"/>
      <c r="KNW105" s="220"/>
      <c r="KNX105" s="220"/>
      <c r="KNY105" s="220"/>
      <c r="KNZ105" s="220"/>
      <c r="KOA105" s="220"/>
      <c r="KOB105" s="220"/>
      <c r="KOC105" s="220"/>
      <c r="KOD105" s="220"/>
      <c r="KOE105" s="220"/>
      <c r="KOF105" s="220"/>
      <c r="KOG105" s="220"/>
      <c r="KOH105" s="220"/>
      <c r="KOI105" s="220"/>
      <c r="KOJ105" s="220"/>
      <c r="KOK105" s="220"/>
      <c r="KOL105" s="220"/>
      <c r="KOM105" s="220"/>
      <c r="KON105" s="220"/>
      <c r="KOO105" s="220"/>
      <c r="KOP105" s="220"/>
      <c r="KOQ105" s="220"/>
      <c r="KOR105" s="220"/>
      <c r="KOS105" s="220"/>
      <c r="KOT105" s="220"/>
      <c r="KOU105" s="220"/>
      <c r="KOV105" s="220"/>
      <c r="KOW105" s="220"/>
      <c r="KOX105" s="220"/>
      <c r="KOY105" s="220"/>
      <c r="KOZ105" s="220"/>
      <c r="KPA105" s="220"/>
      <c r="KPB105" s="220"/>
      <c r="KPC105" s="220"/>
      <c r="KPD105" s="220"/>
      <c r="KPE105" s="220"/>
      <c r="KPF105" s="220"/>
      <c r="KPG105" s="220"/>
      <c r="KPH105" s="220"/>
      <c r="KPI105" s="220"/>
      <c r="KPJ105" s="220"/>
      <c r="KPK105" s="220"/>
      <c r="KPL105" s="220"/>
      <c r="KPM105" s="220"/>
      <c r="KPN105" s="220"/>
      <c r="KPO105" s="220"/>
      <c r="KPP105" s="220"/>
      <c r="KPQ105" s="220"/>
      <c r="KPR105" s="220"/>
      <c r="KPS105" s="220"/>
      <c r="KPT105" s="220"/>
      <c r="KPU105" s="220"/>
      <c r="KPV105" s="220"/>
      <c r="KPW105" s="220"/>
      <c r="KPX105" s="220"/>
      <c r="KPY105" s="220"/>
      <c r="KPZ105" s="220"/>
      <c r="KQA105" s="220"/>
      <c r="KQB105" s="220"/>
      <c r="KQC105" s="220"/>
      <c r="KQD105" s="220"/>
      <c r="KQE105" s="220"/>
      <c r="KQF105" s="220"/>
      <c r="KQG105" s="220"/>
      <c r="KQH105" s="220"/>
      <c r="KQI105" s="220"/>
      <c r="KQJ105" s="220"/>
      <c r="KQK105" s="220"/>
      <c r="KQL105" s="220"/>
      <c r="KQM105" s="220"/>
      <c r="KQN105" s="220"/>
      <c r="KQO105" s="220"/>
      <c r="KQP105" s="220"/>
      <c r="KQQ105" s="220"/>
      <c r="KQR105" s="220"/>
      <c r="KQS105" s="220"/>
      <c r="KQT105" s="220"/>
      <c r="KQU105" s="220"/>
      <c r="KQV105" s="220"/>
      <c r="KQW105" s="220"/>
      <c r="KQX105" s="220"/>
      <c r="KQY105" s="220"/>
      <c r="KQZ105" s="220"/>
      <c r="KRA105" s="220"/>
      <c r="KRB105" s="220"/>
      <c r="KRC105" s="220"/>
      <c r="KRD105" s="220"/>
      <c r="KRE105" s="220"/>
      <c r="KRF105" s="220"/>
      <c r="KRG105" s="220"/>
      <c r="KRH105" s="220"/>
      <c r="KRI105" s="220"/>
      <c r="KRJ105" s="220"/>
      <c r="KRK105" s="220"/>
      <c r="KRL105" s="220"/>
      <c r="KRM105" s="220"/>
      <c r="KRN105" s="220"/>
      <c r="KRO105" s="220"/>
      <c r="KRP105" s="220"/>
      <c r="KRQ105" s="220"/>
      <c r="KRR105" s="220"/>
      <c r="KRS105" s="220"/>
      <c r="KRT105" s="220"/>
      <c r="KRU105" s="220"/>
      <c r="KRV105" s="220"/>
      <c r="KRW105" s="220"/>
      <c r="KRX105" s="220"/>
      <c r="KRY105" s="220"/>
      <c r="KRZ105" s="220"/>
      <c r="KSA105" s="220"/>
      <c r="KSB105" s="220"/>
      <c r="KSC105" s="220"/>
      <c r="KSD105" s="220"/>
      <c r="KSE105" s="220"/>
      <c r="KSF105" s="220"/>
      <c r="KSG105" s="220"/>
      <c r="KSH105" s="220"/>
      <c r="KSI105" s="220"/>
      <c r="KSJ105" s="220"/>
      <c r="KSK105" s="220"/>
      <c r="KSL105" s="220"/>
      <c r="KSM105" s="220"/>
      <c r="KSN105" s="220"/>
      <c r="KSO105" s="220"/>
      <c r="KSP105" s="220"/>
      <c r="KSQ105" s="220"/>
      <c r="KSR105" s="220"/>
      <c r="KSS105" s="220"/>
      <c r="KST105" s="220"/>
      <c r="KSU105" s="220"/>
      <c r="KSV105" s="220"/>
      <c r="KSW105" s="220"/>
      <c r="KSX105" s="220"/>
      <c r="KSY105" s="220"/>
      <c r="KSZ105" s="220"/>
      <c r="KTA105" s="220"/>
      <c r="KTB105" s="220"/>
      <c r="KTC105" s="220"/>
      <c r="KTD105" s="220"/>
      <c r="KTE105" s="220"/>
      <c r="KTF105" s="220"/>
      <c r="KTG105" s="220"/>
      <c r="KTH105" s="220"/>
      <c r="KTI105" s="220"/>
      <c r="KTJ105" s="220"/>
      <c r="KTK105" s="220"/>
      <c r="KTL105" s="220"/>
      <c r="KTM105" s="220"/>
      <c r="KTN105" s="220"/>
      <c r="KTO105" s="220"/>
      <c r="KTP105" s="220"/>
      <c r="KTQ105" s="220"/>
      <c r="KTR105" s="220"/>
      <c r="KTS105" s="220"/>
      <c r="KTT105" s="220"/>
      <c r="KTU105" s="220"/>
      <c r="KTV105" s="220"/>
      <c r="KTW105" s="220"/>
      <c r="KTX105" s="220"/>
      <c r="KTY105" s="220"/>
      <c r="KTZ105" s="220"/>
      <c r="KUA105" s="220"/>
      <c r="KUB105" s="220"/>
      <c r="KUC105" s="220"/>
      <c r="KUD105" s="220"/>
      <c r="KUE105" s="220"/>
      <c r="KUF105" s="220"/>
      <c r="KUG105" s="220"/>
      <c r="KUH105" s="220"/>
      <c r="KUI105" s="220"/>
      <c r="KUJ105" s="220"/>
      <c r="KUK105" s="220"/>
      <c r="KUL105" s="220"/>
      <c r="KUM105" s="220"/>
      <c r="KUN105" s="220"/>
      <c r="KUO105" s="220"/>
      <c r="KUP105" s="220"/>
      <c r="KUQ105" s="220"/>
      <c r="KUR105" s="220"/>
      <c r="KUS105" s="220"/>
      <c r="KUT105" s="220"/>
      <c r="KUU105" s="220"/>
      <c r="KUV105" s="220"/>
      <c r="KUW105" s="220"/>
      <c r="KUX105" s="220"/>
      <c r="KUY105" s="220"/>
      <c r="KUZ105" s="220"/>
      <c r="KVA105" s="220"/>
      <c r="KVB105" s="220"/>
      <c r="KVC105" s="220"/>
      <c r="KVD105" s="220"/>
      <c r="KVE105" s="220"/>
      <c r="KVF105" s="220"/>
      <c r="KVG105" s="220"/>
      <c r="KVH105" s="220"/>
      <c r="KVI105" s="220"/>
      <c r="KVJ105" s="220"/>
      <c r="KVK105" s="220"/>
      <c r="KVL105" s="220"/>
      <c r="KVM105" s="220"/>
      <c r="KVN105" s="220"/>
      <c r="KVO105" s="220"/>
      <c r="KVP105" s="220"/>
      <c r="KVQ105" s="220"/>
      <c r="KVR105" s="220"/>
      <c r="KVS105" s="220"/>
      <c r="KVT105" s="220"/>
      <c r="KVU105" s="220"/>
      <c r="KVV105" s="220"/>
      <c r="KVW105" s="220"/>
      <c r="KVX105" s="220"/>
      <c r="KVY105" s="220"/>
      <c r="KVZ105" s="220"/>
      <c r="KWA105" s="220"/>
      <c r="KWB105" s="220"/>
      <c r="KWC105" s="220"/>
      <c r="KWD105" s="220"/>
      <c r="KWE105" s="220"/>
      <c r="KWF105" s="220"/>
      <c r="KWG105" s="220"/>
      <c r="KWH105" s="220"/>
      <c r="KWI105" s="220"/>
      <c r="KWJ105" s="220"/>
      <c r="KWK105" s="220"/>
      <c r="KWL105" s="220"/>
      <c r="KWM105" s="220"/>
      <c r="KWN105" s="220"/>
      <c r="KWO105" s="220"/>
      <c r="KWP105" s="220"/>
      <c r="KWQ105" s="220"/>
      <c r="KWR105" s="220"/>
      <c r="KWS105" s="220"/>
      <c r="KWT105" s="220"/>
      <c r="KWU105" s="220"/>
      <c r="KWV105" s="220"/>
      <c r="KWW105" s="220"/>
      <c r="KWX105" s="220"/>
      <c r="KWY105" s="220"/>
      <c r="KWZ105" s="220"/>
      <c r="KXA105" s="220"/>
      <c r="KXB105" s="220"/>
      <c r="KXC105" s="220"/>
      <c r="KXD105" s="220"/>
      <c r="KXE105" s="220"/>
      <c r="KXF105" s="220"/>
      <c r="KXG105" s="220"/>
      <c r="KXH105" s="220"/>
      <c r="KXI105" s="220"/>
      <c r="KXJ105" s="220"/>
      <c r="KXK105" s="220"/>
      <c r="KXL105" s="220"/>
      <c r="KXM105" s="220"/>
      <c r="KXN105" s="220"/>
      <c r="KXO105" s="220"/>
      <c r="KXP105" s="220"/>
      <c r="KXQ105" s="220"/>
      <c r="KXR105" s="220"/>
      <c r="KXS105" s="220"/>
      <c r="KXT105" s="220"/>
      <c r="KXU105" s="220"/>
      <c r="KXV105" s="220"/>
      <c r="KXW105" s="220"/>
      <c r="KXX105" s="220"/>
      <c r="KXY105" s="220"/>
      <c r="KXZ105" s="220"/>
      <c r="KYA105" s="220"/>
      <c r="KYB105" s="220"/>
      <c r="KYC105" s="220"/>
      <c r="KYD105" s="220"/>
      <c r="KYE105" s="220"/>
      <c r="KYF105" s="220"/>
      <c r="KYG105" s="220"/>
      <c r="KYH105" s="220"/>
      <c r="KYI105" s="220"/>
      <c r="KYJ105" s="220"/>
      <c r="KYK105" s="220"/>
      <c r="KYL105" s="220"/>
      <c r="KYM105" s="220"/>
      <c r="KYN105" s="220"/>
      <c r="KYO105" s="220"/>
      <c r="KYP105" s="220"/>
      <c r="KYQ105" s="220"/>
      <c r="KYR105" s="220"/>
      <c r="KYS105" s="220"/>
      <c r="KYT105" s="220"/>
      <c r="KYU105" s="220"/>
      <c r="KYV105" s="220"/>
      <c r="KYW105" s="220"/>
      <c r="KYX105" s="220"/>
      <c r="KYY105" s="220"/>
      <c r="KYZ105" s="220"/>
      <c r="KZA105" s="220"/>
      <c r="KZB105" s="220"/>
      <c r="KZC105" s="220"/>
      <c r="KZD105" s="220"/>
      <c r="KZE105" s="220"/>
      <c r="KZF105" s="220"/>
      <c r="KZG105" s="220"/>
      <c r="KZH105" s="220"/>
      <c r="KZI105" s="220"/>
      <c r="KZJ105" s="220"/>
      <c r="KZK105" s="220"/>
      <c r="KZL105" s="220"/>
      <c r="KZM105" s="220"/>
      <c r="KZN105" s="220"/>
      <c r="KZO105" s="220"/>
      <c r="KZP105" s="220"/>
      <c r="KZQ105" s="220"/>
      <c r="KZR105" s="220"/>
      <c r="KZS105" s="220"/>
      <c r="KZT105" s="220"/>
      <c r="KZU105" s="220"/>
      <c r="KZV105" s="220"/>
      <c r="KZW105" s="220"/>
      <c r="KZX105" s="220"/>
      <c r="KZY105" s="220"/>
      <c r="KZZ105" s="220"/>
      <c r="LAA105" s="220"/>
      <c r="LAB105" s="220"/>
      <c r="LAC105" s="220"/>
      <c r="LAD105" s="220"/>
      <c r="LAE105" s="220"/>
      <c r="LAF105" s="220"/>
      <c r="LAG105" s="220"/>
      <c r="LAH105" s="220"/>
      <c r="LAI105" s="220"/>
      <c r="LAJ105" s="220"/>
      <c r="LAK105" s="220"/>
      <c r="LAL105" s="220"/>
      <c r="LAM105" s="220"/>
      <c r="LAN105" s="220"/>
      <c r="LAO105" s="220"/>
      <c r="LAP105" s="220"/>
      <c r="LAQ105" s="220"/>
      <c r="LAR105" s="220"/>
      <c r="LAS105" s="220"/>
      <c r="LAT105" s="220"/>
      <c r="LAU105" s="220"/>
      <c r="LAV105" s="220"/>
      <c r="LAW105" s="220"/>
      <c r="LAX105" s="220"/>
      <c r="LAY105" s="220"/>
      <c r="LAZ105" s="220"/>
      <c r="LBA105" s="220"/>
      <c r="LBB105" s="220"/>
      <c r="LBC105" s="220"/>
      <c r="LBD105" s="220"/>
      <c r="LBE105" s="220"/>
      <c r="LBF105" s="220"/>
      <c r="LBG105" s="220"/>
      <c r="LBH105" s="220"/>
      <c r="LBI105" s="220"/>
      <c r="LBJ105" s="220"/>
      <c r="LBK105" s="220"/>
      <c r="LBL105" s="220"/>
      <c r="LBM105" s="220"/>
      <c r="LBN105" s="220"/>
      <c r="LBO105" s="220"/>
      <c r="LBP105" s="220"/>
      <c r="LBQ105" s="220"/>
      <c r="LBR105" s="220"/>
      <c r="LBS105" s="220"/>
      <c r="LBT105" s="220"/>
      <c r="LBU105" s="220"/>
      <c r="LBV105" s="220"/>
      <c r="LBW105" s="220"/>
      <c r="LBX105" s="220"/>
      <c r="LBY105" s="220"/>
      <c r="LBZ105" s="220"/>
      <c r="LCA105" s="220"/>
      <c r="LCB105" s="220"/>
      <c r="LCC105" s="220"/>
      <c r="LCD105" s="220"/>
      <c r="LCE105" s="220"/>
      <c r="LCF105" s="220"/>
      <c r="LCG105" s="220"/>
      <c r="LCH105" s="220"/>
      <c r="LCI105" s="220"/>
      <c r="LCJ105" s="220"/>
      <c r="LCK105" s="220"/>
      <c r="LCL105" s="220"/>
      <c r="LCM105" s="220"/>
      <c r="LCN105" s="220"/>
      <c r="LCO105" s="220"/>
      <c r="LCP105" s="220"/>
      <c r="LCQ105" s="220"/>
      <c r="LCR105" s="220"/>
      <c r="LCS105" s="220"/>
      <c r="LCT105" s="220"/>
      <c r="LCU105" s="220"/>
      <c r="LCV105" s="220"/>
      <c r="LCW105" s="220"/>
      <c r="LCX105" s="220"/>
      <c r="LCY105" s="220"/>
      <c r="LCZ105" s="220"/>
      <c r="LDA105" s="220"/>
      <c r="LDB105" s="220"/>
      <c r="LDC105" s="220"/>
      <c r="LDD105" s="220"/>
      <c r="LDE105" s="220"/>
      <c r="LDF105" s="220"/>
      <c r="LDG105" s="220"/>
      <c r="LDH105" s="220"/>
      <c r="LDI105" s="220"/>
      <c r="LDJ105" s="220"/>
      <c r="LDK105" s="220"/>
      <c r="LDL105" s="220"/>
      <c r="LDM105" s="220"/>
      <c r="LDN105" s="220"/>
      <c r="LDO105" s="220"/>
      <c r="LDP105" s="220"/>
      <c r="LDQ105" s="220"/>
      <c r="LDR105" s="220"/>
      <c r="LDS105" s="220"/>
      <c r="LDT105" s="220"/>
      <c r="LDU105" s="220"/>
      <c r="LDV105" s="220"/>
      <c r="LDW105" s="220"/>
      <c r="LDX105" s="220"/>
      <c r="LDY105" s="220"/>
      <c r="LDZ105" s="220"/>
      <c r="LEA105" s="220"/>
      <c r="LEB105" s="220"/>
      <c r="LEC105" s="220"/>
      <c r="LED105" s="220"/>
      <c r="LEE105" s="220"/>
      <c r="LEF105" s="220"/>
      <c r="LEG105" s="220"/>
      <c r="LEH105" s="220"/>
      <c r="LEI105" s="220"/>
      <c r="LEJ105" s="220"/>
      <c r="LEK105" s="220"/>
      <c r="LEL105" s="220"/>
      <c r="LEM105" s="220"/>
      <c r="LEN105" s="220"/>
      <c r="LEO105" s="220"/>
      <c r="LEP105" s="220"/>
      <c r="LEQ105" s="220"/>
      <c r="LER105" s="220"/>
      <c r="LES105" s="220"/>
      <c r="LET105" s="220"/>
      <c r="LEU105" s="220"/>
      <c r="LEV105" s="220"/>
      <c r="LEW105" s="220"/>
      <c r="LEX105" s="220"/>
      <c r="LEY105" s="220"/>
      <c r="LEZ105" s="220"/>
      <c r="LFA105" s="220"/>
      <c r="LFB105" s="220"/>
      <c r="LFC105" s="220"/>
      <c r="LFD105" s="220"/>
      <c r="LFE105" s="220"/>
      <c r="LFF105" s="220"/>
      <c r="LFG105" s="220"/>
      <c r="LFH105" s="220"/>
      <c r="LFI105" s="220"/>
      <c r="LFJ105" s="220"/>
      <c r="LFK105" s="220"/>
      <c r="LFL105" s="220"/>
      <c r="LFM105" s="220"/>
      <c r="LFN105" s="220"/>
      <c r="LFO105" s="220"/>
      <c r="LFP105" s="220"/>
      <c r="LFQ105" s="220"/>
      <c r="LFR105" s="220"/>
      <c r="LFS105" s="220"/>
      <c r="LFT105" s="220"/>
      <c r="LFU105" s="220"/>
      <c r="LFV105" s="220"/>
      <c r="LFW105" s="220"/>
      <c r="LFX105" s="220"/>
      <c r="LFY105" s="220"/>
      <c r="LFZ105" s="220"/>
      <c r="LGA105" s="220"/>
      <c r="LGB105" s="220"/>
      <c r="LGC105" s="220"/>
      <c r="LGD105" s="220"/>
      <c r="LGE105" s="220"/>
      <c r="LGF105" s="220"/>
      <c r="LGG105" s="220"/>
      <c r="LGH105" s="220"/>
      <c r="LGI105" s="220"/>
      <c r="LGJ105" s="220"/>
      <c r="LGK105" s="220"/>
      <c r="LGL105" s="220"/>
      <c r="LGM105" s="220"/>
      <c r="LGN105" s="220"/>
      <c r="LGO105" s="220"/>
      <c r="LGP105" s="220"/>
      <c r="LGQ105" s="220"/>
      <c r="LGR105" s="220"/>
      <c r="LGS105" s="220"/>
      <c r="LGT105" s="220"/>
      <c r="LGU105" s="220"/>
      <c r="LGV105" s="220"/>
      <c r="LGW105" s="220"/>
      <c r="LGX105" s="220"/>
      <c r="LGY105" s="220"/>
      <c r="LGZ105" s="220"/>
      <c r="LHA105" s="220"/>
      <c r="LHB105" s="220"/>
      <c r="LHC105" s="220"/>
      <c r="LHD105" s="220"/>
      <c r="LHE105" s="220"/>
      <c r="LHF105" s="220"/>
      <c r="LHG105" s="220"/>
      <c r="LHH105" s="220"/>
      <c r="LHI105" s="220"/>
      <c r="LHJ105" s="220"/>
      <c r="LHK105" s="220"/>
      <c r="LHL105" s="220"/>
      <c r="LHM105" s="220"/>
      <c r="LHN105" s="220"/>
      <c r="LHO105" s="220"/>
      <c r="LHP105" s="220"/>
      <c r="LHQ105" s="220"/>
      <c r="LHR105" s="220"/>
      <c r="LHS105" s="220"/>
      <c r="LHT105" s="220"/>
      <c r="LHU105" s="220"/>
      <c r="LHV105" s="220"/>
      <c r="LHW105" s="220"/>
      <c r="LHX105" s="220"/>
      <c r="LHY105" s="220"/>
      <c r="LHZ105" s="220"/>
      <c r="LIA105" s="220"/>
      <c r="LIB105" s="220"/>
      <c r="LIC105" s="220"/>
      <c r="LID105" s="220"/>
      <c r="LIE105" s="220"/>
      <c r="LIF105" s="220"/>
      <c r="LIG105" s="220"/>
      <c r="LIH105" s="220"/>
      <c r="LII105" s="220"/>
      <c r="LIJ105" s="220"/>
      <c r="LIK105" s="220"/>
      <c r="LIL105" s="220"/>
      <c r="LIM105" s="220"/>
      <c r="LIN105" s="220"/>
      <c r="LIO105" s="220"/>
      <c r="LIP105" s="220"/>
      <c r="LIQ105" s="220"/>
      <c r="LIR105" s="220"/>
      <c r="LIS105" s="220"/>
      <c r="LIT105" s="220"/>
      <c r="LIU105" s="220"/>
      <c r="LIV105" s="220"/>
      <c r="LIW105" s="220"/>
      <c r="LIX105" s="220"/>
      <c r="LIY105" s="220"/>
      <c r="LIZ105" s="220"/>
      <c r="LJA105" s="220"/>
      <c r="LJB105" s="220"/>
      <c r="LJC105" s="220"/>
      <c r="LJD105" s="220"/>
      <c r="LJE105" s="220"/>
      <c r="LJF105" s="220"/>
      <c r="LJG105" s="220"/>
      <c r="LJH105" s="220"/>
      <c r="LJI105" s="220"/>
      <c r="LJJ105" s="220"/>
      <c r="LJK105" s="220"/>
      <c r="LJL105" s="220"/>
      <c r="LJM105" s="220"/>
      <c r="LJN105" s="220"/>
      <c r="LJO105" s="220"/>
      <c r="LJP105" s="220"/>
      <c r="LJQ105" s="220"/>
      <c r="LJR105" s="220"/>
      <c r="LJS105" s="220"/>
      <c r="LJT105" s="220"/>
      <c r="LJU105" s="220"/>
      <c r="LJV105" s="220"/>
      <c r="LJW105" s="220"/>
      <c r="LJX105" s="220"/>
      <c r="LJY105" s="220"/>
      <c r="LJZ105" s="220"/>
      <c r="LKA105" s="220"/>
      <c r="LKB105" s="220"/>
      <c r="LKC105" s="220"/>
      <c r="LKD105" s="220"/>
      <c r="LKE105" s="220"/>
      <c r="LKF105" s="220"/>
      <c r="LKG105" s="220"/>
      <c r="LKH105" s="220"/>
      <c r="LKI105" s="220"/>
      <c r="LKJ105" s="220"/>
      <c r="LKK105" s="220"/>
      <c r="LKL105" s="220"/>
      <c r="LKM105" s="220"/>
      <c r="LKN105" s="220"/>
      <c r="LKO105" s="220"/>
      <c r="LKP105" s="220"/>
      <c r="LKQ105" s="220"/>
      <c r="LKR105" s="220"/>
      <c r="LKS105" s="220"/>
      <c r="LKT105" s="220"/>
      <c r="LKU105" s="220"/>
      <c r="LKV105" s="220"/>
      <c r="LKW105" s="220"/>
      <c r="LKX105" s="220"/>
      <c r="LKY105" s="220"/>
      <c r="LKZ105" s="220"/>
      <c r="LLA105" s="220"/>
      <c r="LLB105" s="220"/>
      <c r="LLC105" s="220"/>
      <c r="LLD105" s="220"/>
      <c r="LLE105" s="220"/>
      <c r="LLF105" s="220"/>
      <c r="LLG105" s="220"/>
      <c r="LLH105" s="220"/>
      <c r="LLI105" s="220"/>
      <c r="LLJ105" s="220"/>
      <c r="LLK105" s="220"/>
      <c r="LLL105" s="220"/>
      <c r="LLM105" s="220"/>
      <c r="LLN105" s="220"/>
      <c r="LLO105" s="220"/>
      <c r="LLP105" s="220"/>
      <c r="LLQ105" s="220"/>
      <c r="LLR105" s="220"/>
      <c r="LLS105" s="220"/>
      <c r="LLT105" s="220"/>
      <c r="LLU105" s="220"/>
      <c r="LLV105" s="220"/>
      <c r="LLW105" s="220"/>
      <c r="LLX105" s="220"/>
      <c r="LLY105" s="220"/>
      <c r="LLZ105" s="220"/>
      <c r="LMA105" s="220"/>
      <c r="LMB105" s="220"/>
      <c r="LMC105" s="220"/>
      <c r="LMD105" s="220"/>
      <c r="LME105" s="220"/>
      <c r="LMF105" s="220"/>
      <c r="LMG105" s="220"/>
      <c r="LMH105" s="220"/>
      <c r="LMI105" s="220"/>
      <c r="LMJ105" s="220"/>
      <c r="LMK105" s="220"/>
      <c r="LML105" s="220"/>
      <c r="LMM105" s="220"/>
      <c r="LMN105" s="220"/>
      <c r="LMO105" s="220"/>
      <c r="LMP105" s="220"/>
      <c r="LMQ105" s="220"/>
      <c r="LMR105" s="220"/>
      <c r="LMS105" s="220"/>
      <c r="LMT105" s="220"/>
      <c r="LMU105" s="220"/>
      <c r="LMV105" s="220"/>
      <c r="LMW105" s="220"/>
      <c r="LMX105" s="220"/>
      <c r="LMY105" s="220"/>
      <c r="LMZ105" s="220"/>
      <c r="LNA105" s="220"/>
      <c r="LNB105" s="220"/>
      <c r="LNC105" s="220"/>
      <c r="LND105" s="220"/>
      <c r="LNE105" s="220"/>
      <c r="LNF105" s="220"/>
      <c r="LNG105" s="220"/>
      <c r="LNH105" s="220"/>
      <c r="LNI105" s="220"/>
      <c r="LNJ105" s="220"/>
      <c r="LNK105" s="220"/>
      <c r="LNL105" s="220"/>
      <c r="LNM105" s="220"/>
      <c r="LNN105" s="220"/>
      <c r="LNO105" s="220"/>
      <c r="LNP105" s="220"/>
      <c r="LNQ105" s="220"/>
      <c r="LNR105" s="220"/>
      <c r="LNS105" s="220"/>
      <c r="LNT105" s="220"/>
      <c r="LNU105" s="220"/>
      <c r="LNV105" s="220"/>
      <c r="LNW105" s="220"/>
      <c r="LNX105" s="220"/>
      <c r="LNY105" s="220"/>
      <c r="LNZ105" s="220"/>
      <c r="LOA105" s="220"/>
      <c r="LOB105" s="220"/>
      <c r="LOC105" s="220"/>
      <c r="LOD105" s="220"/>
      <c r="LOE105" s="220"/>
      <c r="LOF105" s="220"/>
      <c r="LOG105" s="220"/>
      <c r="LOH105" s="220"/>
      <c r="LOI105" s="220"/>
      <c r="LOJ105" s="220"/>
      <c r="LOK105" s="220"/>
      <c r="LOL105" s="220"/>
      <c r="LOM105" s="220"/>
      <c r="LON105" s="220"/>
      <c r="LOO105" s="220"/>
      <c r="LOP105" s="220"/>
      <c r="LOQ105" s="220"/>
      <c r="LOR105" s="220"/>
      <c r="LOS105" s="220"/>
      <c r="LOT105" s="220"/>
      <c r="LOU105" s="220"/>
      <c r="LOV105" s="220"/>
      <c r="LOW105" s="220"/>
      <c r="LOX105" s="220"/>
      <c r="LOY105" s="220"/>
      <c r="LOZ105" s="220"/>
      <c r="LPA105" s="220"/>
      <c r="LPB105" s="220"/>
      <c r="LPC105" s="220"/>
      <c r="LPD105" s="220"/>
      <c r="LPE105" s="220"/>
      <c r="LPF105" s="220"/>
      <c r="LPG105" s="220"/>
      <c r="LPH105" s="220"/>
      <c r="LPI105" s="220"/>
      <c r="LPJ105" s="220"/>
      <c r="LPK105" s="220"/>
      <c r="LPL105" s="220"/>
      <c r="LPM105" s="220"/>
      <c r="LPN105" s="220"/>
      <c r="LPO105" s="220"/>
      <c r="LPP105" s="220"/>
      <c r="LPQ105" s="220"/>
      <c r="LPR105" s="220"/>
      <c r="LPS105" s="220"/>
      <c r="LPT105" s="220"/>
      <c r="LPU105" s="220"/>
      <c r="LPV105" s="220"/>
      <c r="LPW105" s="220"/>
      <c r="LPX105" s="220"/>
      <c r="LPY105" s="220"/>
      <c r="LPZ105" s="220"/>
      <c r="LQA105" s="220"/>
      <c r="LQB105" s="220"/>
      <c r="LQC105" s="220"/>
      <c r="LQD105" s="220"/>
      <c r="LQE105" s="220"/>
      <c r="LQF105" s="220"/>
      <c r="LQG105" s="220"/>
      <c r="LQH105" s="220"/>
      <c r="LQI105" s="220"/>
      <c r="LQJ105" s="220"/>
      <c r="LQK105" s="220"/>
      <c r="LQL105" s="220"/>
      <c r="LQM105" s="220"/>
      <c r="LQN105" s="220"/>
      <c r="LQO105" s="220"/>
      <c r="LQP105" s="220"/>
      <c r="LQQ105" s="220"/>
      <c r="LQR105" s="220"/>
      <c r="LQS105" s="220"/>
      <c r="LQT105" s="220"/>
      <c r="LQU105" s="220"/>
      <c r="LQV105" s="220"/>
      <c r="LQW105" s="220"/>
      <c r="LQX105" s="220"/>
      <c r="LQY105" s="220"/>
      <c r="LQZ105" s="220"/>
      <c r="LRA105" s="220"/>
      <c r="LRB105" s="220"/>
      <c r="LRC105" s="220"/>
      <c r="LRD105" s="220"/>
      <c r="LRE105" s="220"/>
      <c r="LRF105" s="220"/>
      <c r="LRG105" s="220"/>
      <c r="LRH105" s="220"/>
      <c r="LRI105" s="220"/>
      <c r="LRJ105" s="220"/>
      <c r="LRK105" s="220"/>
      <c r="LRL105" s="220"/>
      <c r="LRM105" s="220"/>
      <c r="LRN105" s="220"/>
      <c r="LRO105" s="220"/>
      <c r="LRP105" s="220"/>
      <c r="LRQ105" s="220"/>
      <c r="LRR105" s="220"/>
      <c r="LRS105" s="220"/>
      <c r="LRT105" s="220"/>
      <c r="LRU105" s="220"/>
      <c r="LRV105" s="220"/>
      <c r="LRW105" s="220"/>
      <c r="LRX105" s="220"/>
      <c r="LRY105" s="220"/>
      <c r="LRZ105" s="220"/>
      <c r="LSA105" s="220"/>
      <c r="LSB105" s="220"/>
      <c r="LSC105" s="220"/>
      <c r="LSD105" s="220"/>
      <c r="LSE105" s="220"/>
      <c r="LSF105" s="220"/>
      <c r="LSG105" s="220"/>
      <c r="LSH105" s="220"/>
      <c r="LSI105" s="220"/>
      <c r="LSJ105" s="220"/>
      <c r="LSK105" s="220"/>
      <c r="LSL105" s="220"/>
      <c r="LSM105" s="220"/>
      <c r="LSN105" s="220"/>
      <c r="LSO105" s="220"/>
      <c r="LSP105" s="220"/>
      <c r="LSQ105" s="220"/>
      <c r="LSR105" s="220"/>
      <c r="LSS105" s="220"/>
      <c r="LST105" s="220"/>
      <c r="LSU105" s="220"/>
      <c r="LSV105" s="220"/>
      <c r="LSW105" s="220"/>
      <c r="LSX105" s="220"/>
      <c r="LSY105" s="220"/>
      <c r="LSZ105" s="220"/>
      <c r="LTA105" s="220"/>
      <c r="LTB105" s="220"/>
      <c r="LTC105" s="220"/>
      <c r="LTD105" s="220"/>
      <c r="LTE105" s="220"/>
      <c r="LTF105" s="220"/>
      <c r="LTG105" s="220"/>
      <c r="LTH105" s="220"/>
      <c r="LTI105" s="220"/>
      <c r="LTJ105" s="220"/>
      <c r="LTK105" s="220"/>
      <c r="LTL105" s="220"/>
      <c r="LTM105" s="220"/>
      <c r="LTN105" s="220"/>
      <c r="LTO105" s="220"/>
      <c r="LTP105" s="220"/>
      <c r="LTQ105" s="220"/>
      <c r="LTR105" s="220"/>
      <c r="LTS105" s="220"/>
      <c r="LTT105" s="220"/>
      <c r="LTU105" s="220"/>
      <c r="LTV105" s="220"/>
      <c r="LTW105" s="220"/>
      <c r="LTX105" s="220"/>
      <c r="LTY105" s="220"/>
      <c r="LTZ105" s="220"/>
      <c r="LUA105" s="220"/>
      <c r="LUB105" s="220"/>
      <c r="LUC105" s="220"/>
      <c r="LUD105" s="220"/>
      <c r="LUE105" s="220"/>
      <c r="LUF105" s="220"/>
      <c r="LUG105" s="220"/>
      <c r="LUH105" s="220"/>
      <c r="LUI105" s="220"/>
      <c r="LUJ105" s="220"/>
      <c r="LUK105" s="220"/>
      <c r="LUL105" s="220"/>
      <c r="LUM105" s="220"/>
      <c r="LUN105" s="220"/>
      <c r="LUO105" s="220"/>
      <c r="LUP105" s="220"/>
      <c r="LUQ105" s="220"/>
      <c r="LUR105" s="220"/>
      <c r="LUS105" s="220"/>
      <c r="LUT105" s="220"/>
      <c r="LUU105" s="220"/>
      <c r="LUV105" s="220"/>
      <c r="LUW105" s="220"/>
      <c r="LUX105" s="220"/>
      <c r="LUY105" s="220"/>
      <c r="LUZ105" s="220"/>
      <c r="LVA105" s="220"/>
      <c r="LVB105" s="220"/>
      <c r="LVC105" s="220"/>
      <c r="LVD105" s="220"/>
      <c r="LVE105" s="220"/>
      <c r="LVF105" s="220"/>
      <c r="LVG105" s="220"/>
      <c r="LVH105" s="220"/>
      <c r="LVI105" s="220"/>
      <c r="LVJ105" s="220"/>
      <c r="LVK105" s="220"/>
      <c r="LVL105" s="220"/>
      <c r="LVM105" s="220"/>
      <c r="LVN105" s="220"/>
      <c r="LVO105" s="220"/>
      <c r="LVP105" s="220"/>
      <c r="LVQ105" s="220"/>
      <c r="LVR105" s="220"/>
      <c r="LVS105" s="220"/>
      <c r="LVT105" s="220"/>
      <c r="LVU105" s="220"/>
      <c r="LVV105" s="220"/>
      <c r="LVW105" s="220"/>
      <c r="LVX105" s="220"/>
      <c r="LVY105" s="220"/>
      <c r="LVZ105" s="220"/>
      <c r="LWA105" s="220"/>
      <c r="LWB105" s="220"/>
      <c r="LWC105" s="220"/>
      <c r="LWD105" s="220"/>
      <c r="LWE105" s="220"/>
      <c r="LWF105" s="220"/>
      <c r="LWG105" s="220"/>
      <c r="LWH105" s="220"/>
      <c r="LWI105" s="220"/>
      <c r="LWJ105" s="220"/>
      <c r="LWK105" s="220"/>
      <c r="LWL105" s="220"/>
      <c r="LWM105" s="220"/>
      <c r="LWN105" s="220"/>
      <c r="LWO105" s="220"/>
      <c r="LWP105" s="220"/>
      <c r="LWQ105" s="220"/>
      <c r="LWR105" s="220"/>
      <c r="LWS105" s="220"/>
      <c r="LWT105" s="220"/>
      <c r="LWU105" s="220"/>
      <c r="LWV105" s="220"/>
      <c r="LWW105" s="220"/>
      <c r="LWX105" s="220"/>
      <c r="LWY105" s="220"/>
      <c r="LWZ105" s="220"/>
      <c r="LXA105" s="220"/>
      <c r="LXB105" s="220"/>
      <c r="LXC105" s="220"/>
      <c r="LXD105" s="220"/>
      <c r="LXE105" s="220"/>
      <c r="LXF105" s="220"/>
      <c r="LXG105" s="220"/>
      <c r="LXH105" s="220"/>
      <c r="LXI105" s="220"/>
      <c r="LXJ105" s="220"/>
      <c r="LXK105" s="220"/>
      <c r="LXL105" s="220"/>
      <c r="LXM105" s="220"/>
      <c r="LXN105" s="220"/>
      <c r="LXO105" s="220"/>
      <c r="LXP105" s="220"/>
      <c r="LXQ105" s="220"/>
      <c r="LXR105" s="220"/>
      <c r="LXS105" s="220"/>
      <c r="LXT105" s="220"/>
      <c r="LXU105" s="220"/>
      <c r="LXV105" s="220"/>
      <c r="LXW105" s="220"/>
      <c r="LXX105" s="220"/>
      <c r="LXY105" s="220"/>
      <c r="LXZ105" s="220"/>
      <c r="LYA105" s="220"/>
      <c r="LYB105" s="220"/>
      <c r="LYC105" s="220"/>
      <c r="LYD105" s="220"/>
      <c r="LYE105" s="220"/>
      <c r="LYF105" s="220"/>
      <c r="LYG105" s="220"/>
      <c r="LYH105" s="220"/>
      <c r="LYI105" s="220"/>
      <c r="LYJ105" s="220"/>
      <c r="LYK105" s="220"/>
      <c r="LYL105" s="220"/>
      <c r="LYM105" s="220"/>
      <c r="LYN105" s="220"/>
      <c r="LYO105" s="220"/>
      <c r="LYP105" s="220"/>
      <c r="LYQ105" s="220"/>
      <c r="LYR105" s="220"/>
      <c r="LYS105" s="220"/>
      <c r="LYT105" s="220"/>
      <c r="LYU105" s="220"/>
      <c r="LYV105" s="220"/>
      <c r="LYW105" s="220"/>
      <c r="LYX105" s="220"/>
      <c r="LYY105" s="220"/>
      <c r="LYZ105" s="220"/>
      <c r="LZA105" s="220"/>
      <c r="LZB105" s="220"/>
      <c r="LZC105" s="220"/>
      <c r="LZD105" s="220"/>
      <c r="LZE105" s="220"/>
      <c r="LZF105" s="220"/>
      <c r="LZG105" s="220"/>
      <c r="LZH105" s="220"/>
      <c r="LZI105" s="220"/>
      <c r="LZJ105" s="220"/>
      <c r="LZK105" s="220"/>
      <c r="LZL105" s="220"/>
      <c r="LZM105" s="220"/>
      <c r="LZN105" s="220"/>
      <c r="LZO105" s="220"/>
      <c r="LZP105" s="220"/>
      <c r="LZQ105" s="220"/>
      <c r="LZR105" s="220"/>
      <c r="LZS105" s="220"/>
      <c r="LZT105" s="220"/>
      <c r="LZU105" s="220"/>
      <c r="LZV105" s="220"/>
      <c r="LZW105" s="220"/>
      <c r="LZX105" s="220"/>
      <c r="LZY105" s="220"/>
      <c r="LZZ105" s="220"/>
      <c r="MAA105" s="220"/>
      <c r="MAB105" s="220"/>
      <c r="MAC105" s="220"/>
      <c r="MAD105" s="220"/>
      <c r="MAE105" s="220"/>
      <c r="MAF105" s="220"/>
      <c r="MAG105" s="220"/>
      <c r="MAH105" s="220"/>
      <c r="MAI105" s="220"/>
      <c r="MAJ105" s="220"/>
      <c r="MAK105" s="220"/>
      <c r="MAL105" s="220"/>
      <c r="MAM105" s="220"/>
      <c r="MAN105" s="220"/>
      <c r="MAO105" s="220"/>
      <c r="MAP105" s="220"/>
      <c r="MAQ105" s="220"/>
      <c r="MAR105" s="220"/>
      <c r="MAS105" s="220"/>
      <c r="MAT105" s="220"/>
      <c r="MAU105" s="220"/>
      <c r="MAV105" s="220"/>
      <c r="MAW105" s="220"/>
      <c r="MAX105" s="220"/>
      <c r="MAY105" s="220"/>
      <c r="MAZ105" s="220"/>
      <c r="MBA105" s="220"/>
      <c r="MBB105" s="220"/>
      <c r="MBC105" s="220"/>
      <c r="MBD105" s="220"/>
      <c r="MBE105" s="220"/>
      <c r="MBF105" s="220"/>
      <c r="MBG105" s="220"/>
      <c r="MBH105" s="220"/>
      <c r="MBI105" s="220"/>
      <c r="MBJ105" s="220"/>
      <c r="MBK105" s="220"/>
      <c r="MBL105" s="220"/>
      <c r="MBM105" s="220"/>
      <c r="MBN105" s="220"/>
      <c r="MBO105" s="220"/>
      <c r="MBP105" s="220"/>
      <c r="MBQ105" s="220"/>
      <c r="MBR105" s="220"/>
      <c r="MBS105" s="220"/>
      <c r="MBT105" s="220"/>
      <c r="MBU105" s="220"/>
      <c r="MBV105" s="220"/>
      <c r="MBW105" s="220"/>
      <c r="MBX105" s="220"/>
      <c r="MBY105" s="220"/>
      <c r="MBZ105" s="220"/>
      <c r="MCA105" s="220"/>
      <c r="MCB105" s="220"/>
      <c r="MCC105" s="220"/>
      <c r="MCD105" s="220"/>
      <c r="MCE105" s="220"/>
      <c r="MCF105" s="220"/>
      <c r="MCG105" s="220"/>
      <c r="MCH105" s="220"/>
      <c r="MCI105" s="220"/>
      <c r="MCJ105" s="220"/>
      <c r="MCK105" s="220"/>
      <c r="MCL105" s="220"/>
      <c r="MCM105" s="220"/>
      <c r="MCN105" s="220"/>
      <c r="MCO105" s="220"/>
      <c r="MCP105" s="220"/>
      <c r="MCQ105" s="220"/>
      <c r="MCR105" s="220"/>
      <c r="MCS105" s="220"/>
      <c r="MCT105" s="220"/>
      <c r="MCU105" s="220"/>
      <c r="MCV105" s="220"/>
      <c r="MCW105" s="220"/>
      <c r="MCX105" s="220"/>
      <c r="MCY105" s="220"/>
      <c r="MCZ105" s="220"/>
      <c r="MDA105" s="220"/>
      <c r="MDB105" s="220"/>
      <c r="MDC105" s="220"/>
      <c r="MDD105" s="220"/>
      <c r="MDE105" s="220"/>
      <c r="MDF105" s="220"/>
      <c r="MDG105" s="220"/>
      <c r="MDH105" s="220"/>
      <c r="MDI105" s="220"/>
      <c r="MDJ105" s="220"/>
      <c r="MDK105" s="220"/>
      <c r="MDL105" s="220"/>
      <c r="MDM105" s="220"/>
      <c r="MDN105" s="220"/>
      <c r="MDO105" s="220"/>
      <c r="MDP105" s="220"/>
      <c r="MDQ105" s="220"/>
      <c r="MDR105" s="220"/>
      <c r="MDS105" s="220"/>
      <c r="MDT105" s="220"/>
      <c r="MDU105" s="220"/>
      <c r="MDV105" s="220"/>
      <c r="MDW105" s="220"/>
      <c r="MDX105" s="220"/>
      <c r="MDY105" s="220"/>
      <c r="MDZ105" s="220"/>
      <c r="MEA105" s="220"/>
      <c r="MEB105" s="220"/>
      <c r="MEC105" s="220"/>
      <c r="MED105" s="220"/>
      <c r="MEE105" s="220"/>
      <c r="MEF105" s="220"/>
      <c r="MEG105" s="220"/>
      <c r="MEH105" s="220"/>
      <c r="MEI105" s="220"/>
      <c r="MEJ105" s="220"/>
      <c r="MEK105" s="220"/>
      <c r="MEL105" s="220"/>
      <c r="MEM105" s="220"/>
      <c r="MEN105" s="220"/>
      <c r="MEO105" s="220"/>
      <c r="MEP105" s="220"/>
      <c r="MEQ105" s="220"/>
      <c r="MER105" s="220"/>
      <c r="MES105" s="220"/>
      <c r="MET105" s="220"/>
      <c r="MEU105" s="220"/>
      <c r="MEV105" s="220"/>
      <c r="MEW105" s="220"/>
      <c r="MEX105" s="220"/>
      <c r="MEY105" s="220"/>
      <c r="MEZ105" s="220"/>
      <c r="MFA105" s="220"/>
      <c r="MFB105" s="220"/>
      <c r="MFC105" s="220"/>
      <c r="MFD105" s="220"/>
      <c r="MFE105" s="220"/>
      <c r="MFF105" s="220"/>
      <c r="MFG105" s="220"/>
      <c r="MFH105" s="220"/>
      <c r="MFI105" s="220"/>
      <c r="MFJ105" s="220"/>
      <c r="MFK105" s="220"/>
      <c r="MFL105" s="220"/>
      <c r="MFM105" s="220"/>
      <c r="MFN105" s="220"/>
      <c r="MFO105" s="220"/>
      <c r="MFP105" s="220"/>
      <c r="MFQ105" s="220"/>
      <c r="MFR105" s="220"/>
      <c r="MFS105" s="220"/>
      <c r="MFT105" s="220"/>
      <c r="MFU105" s="220"/>
      <c r="MFV105" s="220"/>
      <c r="MFW105" s="220"/>
      <c r="MFX105" s="220"/>
      <c r="MFY105" s="220"/>
      <c r="MFZ105" s="220"/>
      <c r="MGA105" s="220"/>
      <c r="MGB105" s="220"/>
      <c r="MGC105" s="220"/>
      <c r="MGD105" s="220"/>
      <c r="MGE105" s="220"/>
      <c r="MGF105" s="220"/>
      <c r="MGG105" s="220"/>
      <c r="MGH105" s="220"/>
      <c r="MGI105" s="220"/>
      <c r="MGJ105" s="220"/>
      <c r="MGK105" s="220"/>
      <c r="MGL105" s="220"/>
      <c r="MGM105" s="220"/>
      <c r="MGN105" s="220"/>
      <c r="MGO105" s="220"/>
      <c r="MGP105" s="220"/>
      <c r="MGQ105" s="220"/>
      <c r="MGR105" s="220"/>
      <c r="MGS105" s="220"/>
      <c r="MGT105" s="220"/>
      <c r="MGU105" s="220"/>
      <c r="MGV105" s="220"/>
      <c r="MGW105" s="220"/>
      <c r="MGX105" s="220"/>
      <c r="MGY105" s="220"/>
      <c r="MGZ105" s="220"/>
      <c r="MHA105" s="220"/>
      <c r="MHB105" s="220"/>
      <c r="MHC105" s="220"/>
      <c r="MHD105" s="220"/>
      <c r="MHE105" s="220"/>
      <c r="MHF105" s="220"/>
      <c r="MHG105" s="220"/>
      <c r="MHH105" s="220"/>
      <c r="MHI105" s="220"/>
      <c r="MHJ105" s="220"/>
      <c r="MHK105" s="220"/>
      <c r="MHL105" s="220"/>
      <c r="MHM105" s="220"/>
      <c r="MHN105" s="220"/>
      <c r="MHO105" s="220"/>
      <c r="MHP105" s="220"/>
      <c r="MHQ105" s="220"/>
      <c r="MHR105" s="220"/>
      <c r="MHS105" s="220"/>
      <c r="MHT105" s="220"/>
      <c r="MHU105" s="220"/>
      <c r="MHV105" s="220"/>
      <c r="MHW105" s="220"/>
      <c r="MHX105" s="220"/>
      <c r="MHY105" s="220"/>
      <c r="MHZ105" s="220"/>
      <c r="MIA105" s="220"/>
      <c r="MIB105" s="220"/>
      <c r="MIC105" s="220"/>
      <c r="MID105" s="220"/>
      <c r="MIE105" s="220"/>
      <c r="MIF105" s="220"/>
      <c r="MIG105" s="220"/>
      <c r="MIH105" s="220"/>
      <c r="MII105" s="220"/>
      <c r="MIJ105" s="220"/>
      <c r="MIK105" s="220"/>
      <c r="MIL105" s="220"/>
      <c r="MIM105" s="220"/>
      <c r="MIN105" s="220"/>
      <c r="MIO105" s="220"/>
      <c r="MIP105" s="220"/>
      <c r="MIQ105" s="220"/>
      <c r="MIR105" s="220"/>
      <c r="MIS105" s="220"/>
      <c r="MIT105" s="220"/>
      <c r="MIU105" s="220"/>
      <c r="MIV105" s="220"/>
      <c r="MIW105" s="220"/>
      <c r="MIX105" s="220"/>
      <c r="MIY105" s="220"/>
      <c r="MIZ105" s="220"/>
      <c r="MJA105" s="220"/>
      <c r="MJB105" s="220"/>
      <c r="MJC105" s="220"/>
      <c r="MJD105" s="220"/>
      <c r="MJE105" s="220"/>
      <c r="MJF105" s="220"/>
      <c r="MJG105" s="220"/>
      <c r="MJH105" s="220"/>
      <c r="MJI105" s="220"/>
      <c r="MJJ105" s="220"/>
      <c r="MJK105" s="220"/>
      <c r="MJL105" s="220"/>
      <c r="MJM105" s="220"/>
      <c r="MJN105" s="220"/>
      <c r="MJO105" s="220"/>
      <c r="MJP105" s="220"/>
      <c r="MJQ105" s="220"/>
      <c r="MJR105" s="220"/>
      <c r="MJS105" s="220"/>
      <c r="MJT105" s="220"/>
      <c r="MJU105" s="220"/>
      <c r="MJV105" s="220"/>
      <c r="MJW105" s="220"/>
      <c r="MJX105" s="220"/>
      <c r="MJY105" s="220"/>
      <c r="MJZ105" s="220"/>
      <c r="MKA105" s="220"/>
      <c r="MKB105" s="220"/>
      <c r="MKC105" s="220"/>
      <c r="MKD105" s="220"/>
      <c r="MKE105" s="220"/>
      <c r="MKF105" s="220"/>
      <c r="MKG105" s="220"/>
      <c r="MKH105" s="220"/>
      <c r="MKI105" s="220"/>
      <c r="MKJ105" s="220"/>
      <c r="MKK105" s="220"/>
      <c r="MKL105" s="220"/>
      <c r="MKM105" s="220"/>
      <c r="MKN105" s="220"/>
      <c r="MKO105" s="220"/>
      <c r="MKP105" s="220"/>
      <c r="MKQ105" s="220"/>
      <c r="MKR105" s="220"/>
      <c r="MKS105" s="220"/>
      <c r="MKT105" s="220"/>
      <c r="MKU105" s="220"/>
      <c r="MKV105" s="220"/>
      <c r="MKW105" s="220"/>
      <c r="MKX105" s="220"/>
      <c r="MKY105" s="220"/>
      <c r="MKZ105" s="220"/>
      <c r="MLA105" s="220"/>
      <c r="MLB105" s="220"/>
      <c r="MLC105" s="220"/>
      <c r="MLD105" s="220"/>
      <c r="MLE105" s="220"/>
      <c r="MLF105" s="220"/>
      <c r="MLG105" s="220"/>
      <c r="MLH105" s="220"/>
      <c r="MLI105" s="220"/>
      <c r="MLJ105" s="220"/>
      <c r="MLK105" s="220"/>
      <c r="MLL105" s="220"/>
      <c r="MLM105" s="220"/>
      <c r="MLN105" s="220"/>
      <c r="MLO105" s="220"/>
      <c r="MLP105" s="220"/>
      <c r="MLQ105" s="220"/>
      <c r="MLR105" s="220"/>
      <c r="MLS105" s="220"/>
      <c r="MLT105" s="220"/>
      <c r="MLU105" s="220"/>
      <c r="MLV105" s="220"/>
      <c r="MLW105" s="220"/>
      <c r="MLX105" s="220"/>
      <c r="MLY105" s="220"/>
      <c r="MLZ105" s="220"/>
      <c r="MMA105" s="220"/>
      <c r="MMB105" s="220"/>
      <c r="MMC105" s="220"/>
      <c r="MMD105" s="220"/>
      <c r="MME105" s="220"/>
      <c r="MMF105" s="220"/>
      <c r="MMG105" s="220"/>
      <c r="MMH105" s="220"/>
      <c r="MMI105" s="220"/>
      <c r="MMJ105" s="220"/>
      <c r="MMK105" s="220"/>
      <c r="MML105" s="220"/>
      <c r="MMM105" s="220"/>
      <c r="MMN105" s="220"/>
      <c r="MMO105" s="220"/>
      <c r="MMP105" s="220"/>
      <c r="MMQ105" s="220"/>
      <c r="MMR105" s="220"/>
      <c r="MMS105" s="220"/>
      <c r="MMT105" s="220"/>
      <c r="MMU105" s="220"/>
      <c r="MMV105" s="220"/>
      <c r="MMW105" s="220"/>
      <c r="MMX105" s="220"/>
      <c r="MMY105" s="220"/>
      <c r="MMZ105" s="220"/>
      <c r="MNA105" s="220"/>
      <c r="MNB105" s="220"/>
      <c r="MNC105" s="220"/>
      <c r="MND105" s="220"/>
      <c r="MNE105" s="220"/>
      <c r="MNF105" s="220"/>
      <c r="MNG105" s="220"/>
      <c r="MNH105" s="220"/>
      <c r="MNI105" s="220"/>
      <c r="MNJ105" s="220"/>
      <c r="MNK105" s="220"/>
      <c r="MNL105" s="220"/>
      <c r="MNM105" s="220"/>
      <c r="MNN105" s="220"/>
      <c r="MNO105" s="220"/>
      <c r="MNP105" s="220"/>
      <c r="MNQ105" s="220"/>
      <c r="MNR105" s="220"/>
      <c r="MNS105" s="220"/>
      <c r="MNT105" s="220"/>
      <c r="MNU105" s="220"/>
      <c r="MNV105" s="220"/>
      <c r="MNW105" s="220"/>
      <c r="MNX105" s="220"/>
      <c r="MNY105" s="220"/>
      <c r="MNZ105" s="220"/>
      <c r="MOA105" s="220"/>
      <c r="MOB105" s="220"/>
      <c r="MOC105" s="220"/>
      <c r="MOD105" s="220"/>
      <c r="MOE105" s="220"/>
      <c r="MOF105" s="220"/>
      <c r="MOG105" s="220"/>
      <c r="MOH105" s="220"/>
      <c r="MOI105" s="220"/>
      <c r="MOJ105" s="220"/>
      <c r="MOK105" s="220"/>
      <c r="MOL105" s="220"/>
      <c r="MOM105" s="220"/>
      <c r="MON105" s="220"/>
      <c r="MOO105" s="220"/>
      <c r="MOP105" s="220"/>
      <c r="MOQ105" s="220"/>
      <c r="MOR105" s="220"/>
      <c r="MOS105" s="220"/>
      <c r="MOT105" s="220"/>
      <c r="MOU105" s="220"/>
      <c r="MOV105" s="220"/>
      <c r="MOW105" s="220"/>
      <c r="MOX105" s="220"/>
      <c r="MOY105" s="220"/>
      <c r="MOZ105" s="220"/>
      <c r="MPA105" s="220"/>
      <c r="MPB105" s="220"/>
      <c r="MPC105" s="220"/>
      <c r="MPD105" s="220"/>
      <c r="MPE105" s="220"/>
      <c r="MPF105" s="220"/>
      <c r="MPG105" s="220"/>
      <c r="MPH105" s="220"/>
      <c r="MPI105" s="220"/>
      <c r="MPJ105" s="220"/>
      <c r="MPK105" s="220"/>
      <c r="MPL105" s="220"/>
      <c r="MPM105" s="220"/>
      <c r="MPN105" s="220"/>
      <c r="MPO105" s="220"/>
      <c r="MPP105" s="220"/>
      <c r="MPQ105" s="220"/>
      <c r="MPR105" s="220"/>
      <c r="MPS105" s="220"/>
      <c r="MPT105" s="220"/>
      <c r="MPU105" s="220"/>
      <c r="MPV105" s="220"/>
      <c r="MPW105" s="220"/>
      <c r="MPX105" s="220"/>
      <c r="MPY105" s="220"/>
      <c r="MPZ105" s="220"/>
      <c r="MQA105" s="220"/>
      <c r="MQB105" s="220"/>
      <c r="MQC105" s="220"/>
      <c r="MQD105" s="220"/>
      <c r="MQE105" s="220"/>
      <c r="MQF105" s="220"/>
      <c r="MQG105" s="220"/>
      <c r="MQH105" s="220"/>
      <c r="MQI105" s="220"/>
      <c r="MQJ105" s="220"/>
      <c r="MQK105" s="220"/>
      <c r="MQL105" s="220"/>
      <c r="MQM105" s="220"/>
      <c r="MQN105" s="220"/>
      <c r="MQO105" s="220"/>
      <c r="MQP105" s="220"/>
      <c r="MQQ105" s="220"/>
      <c r="MQR105" s="220"/>
      <c r="MQS105" s="220"/>
      <c r="MQT105" s="220"/>
      <c r="MQU105" s="220"/>
      <c r="MQV105" s="220"/>
      <c r="MQW105" s="220"/>
      <c r="MQX105" s="220"/>
      <c r="MQY105" s="220"/>
      <c r="MQZ105" s="220"/>
      <c r="MRA105" s="220"/>
      <c r="MRB105" s="220"/>
      <c r="MRC105" s="220"/>
      <c r="MRD105" s="220"/>
      <c r="MRE105" s="220"/>
      <c r="MRF105" s="220"/>
      <c r="MRG105" s="220"/>
      <c r="MRH105" s="220"/>
      <c r="MRI105" s="220"/>
      <c r="MRJ105" s="220"/>
      <c r="MRK105" s="220"/>
      <c r="MRL105" s="220"/>
      <c r="MRM105" s="220"/>
      <c r="MRN105" s="220"/>
      <c r="MRO105" s="220"/>
      <c r="MRP105" s="220"/>
      <c r="MRQ105" s="220"/>
      <c r="MRR105" s="220"/>
      <c r="MRS105" s="220"/>
      <c r="MRT105" s="220"/>
      <c r="MRU105" s="220"/>
      <c r="MRV105" s="220"/>
      <c r="MRW105" s="220"/>
      <c r="MRX105" s="220"/>
      <c r="MRY105" s="220"/>
      <c r="MRZ105" s="220"/>
      <c r="MSA105" s="220"/>
      <c r="MSB105" s="220"/>
      <c r="MSC105" s="220"/>
      <c r="MSD105" s="220"/>
      <c r="MSE105" s="220"/>
      <c r="MSF105" s="220"/>
      <c r="MSG105" s="220"/>
      <c r="MSH105" s="220"/>
      <c r="MSI105" s="220"/>
      <c r="MSJ105" s="220"/>
      <c r="MSK105" s="220"/>
      <c r="MSL105" s="220"/>
      <c r="MSM105" s="220"/>
      <c r="MSN105" s="220"/>
      <c r="MSO105" s="220"/>
      <c r="MSP105" s="220"/>
      <c r="MSQ105" s="220"/>
      <c r="MSR105" s="220"/>
      <c r="MSS105" s="220"/>
      <c r="MST105" s="220"/>
      <c r="MSU105" s="220"/>
      <c r="MSV105" s="220"/>
      <c r="MSW105" s="220"/>
      <c r="MSX105" s="220"/>
      <c r="MSY105" s="220"/>
      <c r="MSZ105" s="220"/>
      <c r="MTA105" s="220"/>
      <c r="MTB105" s="220"/>
      <c r="MTC105" s="220"/>
      <c r="MTD105" s="220"/>
      <c r="MTE105" s="220"/>
      <c r="MTF105" s="220"/>
      <c r="MTG105" s="220"/>
      <c r="MTH105" s="220"/>
      <c r="MTI105" s="220"/>
      <c r="MTJ105" s="220"/>
      <c r="MTK105" s="220"/>
      <c r="MTL105" s="220"/>
      <c r="MTM105" s="220"/>
      <c r="MTN105" s="220"/>
      <c r="MTO105" s="220"/>
      <c r="MTP105" s="220"/>
      <c r="MTQ105" s="220"/>
      <c r="MTR105" s="220"/>
      <c r="MTS105" s="220"/>
      <c r="MTT105" s="220"/>
      <c r="MTU105" s="220"/>
      <c r="MTV105" s="220"/>
      <c r="MTW105" s="220"/>
      <c r="MTX105" s="220"/>
      <c r="MTY105" s="220"/>
      <c r="MTZ105" s="220"/>
      <c r="MUA105" s="220"/>
      <c r="MUB105" s="220"/>
      <c r="MUC105" s="220"/>
      <c r="MUD105" s="220"/>
      <c r="MUE105" s="220"/>
      <c r="MUF105" s="220"/>
      <c r="MUG105" s="220"/>
      <c r="MUH105" s="220"/>
      <c r="MUI105" s="220"/>
      <c r="MUJ105" s="220"/>
      <c r="MUK105" s="220"/>
      <c r="MUL105" s="220"/>
      <c r="MUM105" s="220"/>
      <c r="MUN105" s="220"/>
      <c r="MUO105" s="220"/>
      <c r="MUP105" s="220"/>
      <c r="MUQ105" s="220"/>
      <c r="MUR105" s="220"/>
      <c r="MUS105" s="220"/>
      <c r="MUT105" s="220"/>
      <c r="MUU105" s="220"/>
      <c r="MUV105" s="220"/>
      <c r="MUW105" s="220"/>
      <c r="MUX105" s="220"/>
      <c r="MUY105" s="220"/>
      <c r="MUZ105" s="220"/>
      <c r="MVA105" s="220"/>
      <c r="MVB105" s="220"/>
      <c r="MVC105" s="220"/>
      <c r="MVD105" s="220"/>
      <c r="MVE105" s="220"/>
      <c r="MVF105" s="220"/>
      <c r="MVG105" s="220"/>
      <c r="MVH105" s="220"/>
      <c r="MVI105" s="220"/>
      <c r="MVJ105" s="220"/>
      <c r="MVK105" s="220"/>
      <c r="MVL105" s="220"/>
      <c r="MVM105" s="220"/>
      <c r="MVN105" s="220"/>
      <c r="MVO105" s="220"/>
      <c r="MVP105" s="220"/>
      <c r="MVQ105" s="220"/>
      <c r="MVR105" s="220"/>
      <c r="MVS105" s="220"/>
      <c r="MVT105" s="220"/>
      <c r="MVU105" s="220"/>
      <c r="MVV105" s="220"/>
      <c r="MVW105" s="220"/>
      <c r="MVX105" s="220"/>
      <c r="MVY105" s="220"/>
      <c r="MVZ105" s="220"/>
      <c r="MWA105" s="220"/>
      <c r="MWB105" s="220"/>
      <c r="MWC105" s="220"/>
      <c r="MWD105" s="220"/>
      <c r="MWE105" s="220"/>
      <c r="MWF105" s="220"/>
      <c r="MWG105" s="220"/>
      <c r="MWH105" s="220"/>
      <c r="MWI105" s="220"/>
      <c r="MWJ105" s="220"/>
      <c r="MWK105" s="220"/>
      <c r="MWL105" s="220"/>
      <c r="MWM105" s="220"/>
      <c r="MWN105" s="220"/>
      <c r="MWO105" s="220"/>
      <c r="MWP105" s="220"/>
      <c r="MWQ105" s="220"/>
      <c r="MWR105" s="220"/>
      <c r="MWS105" s="220"/>
      <c r="MWT105" s="220"/>
      <c r="MWU105" s="220"/>
      <c r="MWV105" s="220"/>
      <c r="MWW105" s="220"/>
      <c r="MWX105" s="220"/>
      <c r="MWY105" s="220"/>
      <c r="MWZ105" s="220"/>
      <c r="MXA105" s="220"/>
      <c r="MXB105" s="220"/>
      <c r="MXC105" s="220"/>
      <c r="MXD105" s="220"/>
      <c r="MXE105" s="220"/>
      <c r="MXF105" s="220"/>
      <c r="MXG105" s="220"/>
      <c r="MXH105" s="220"/>
      <c r="MXI105" s="220"/>
      <c r="MXJ105" s="220"/>
      <c r="MXK105" s="220"/>
      <c r="MXL105" s="220"/>
      <c r="MXM105" s="220"/>
      <c r="MXN105" s="220"/>
      <c r="MXO105" s="220"/>
      <c r="MXP105" s="220"/>
      <c r="MXQ105" s="220"/>
      <c r="MXR105" s="220"/>
      <c r="MXS105" s="220"/>
      <c r="MXT105" s="220"/>
      <c r="MXU105" s="220"/>
      <c r="MXV105" s="220"/>
      <c r="MXW105" s="220"/>
      <c r="MXX105" s="220"/>
      <c r="MXY105" s="220"/>
      <c r="MXZ105" s="220"/>
      <c r="MYA105" s="220"/>
      <c r="MYB105" s="220"/>
      <c r="MYC105" s="220"/>
      <c r="MYD105" s="220"/>
      <c r="MYE105" s="220"/>
      <c r="MYF105" s="220"/>
      <c r="MYG105" s="220"/>
      <c r="MYH105" s="220"/>
      <c r="MYI105" s="220"/>
      <c r="MYJ105" s="220"/>
      <c r="MYK105" s="220"/>
      <c r="MYL105" s="220"/>
      <c r="MYM105" s="220"/>
      <c r="MYN105" s="220"/>
      <c r="MYO105" s="220"/>
      <c r="MYP105" s="220"/>
      <c r="MYQ105" s="220"/>
      <c r="MYR105" s="220"/>
      <c r="MYS105" s="220"/>
      <c r="MYT105" s="220"/>
      <c r="MYU105" s="220"/>
      <c r="MYV105" s="220"/>
      <c r="MYW105" s="220"/>
      <c r="MYX105" s="220"/>
      <c r="MYY105" s="220"/>
      <c r="MYZ105" s="220"/>
      <c r="MZA105" s="220"/>
      <c r="MZB105" s="220"/>
      <c r="MZC105" s="220"/>
      <c r="MZD105" s="220"/>
      <c r="MZE105" s="220"/>
      <c r="MZF105" s="220"/>
      <c r="MZG105" s="220"/>
      <c r="MZH105" s="220"/>
      <c r="MZI105" s="220"/>
      <c r="MZJ105" s="220"/>
      <c r="MZK105" s="220"/>
      <c r="MZL105" s="220"/>
      <c r="MZM105" s="220"/>
      <c r="MZN105" s="220"/>
      <c r="MZO105" s="220"/>
      <c r="MZP105" s="220"/>
      <c r="MZQ105" s="220"/>
      <c r="MZR105" s="220"/>
      <c r="MZS105" s="220"/>
      <c r="MZT105" s="220"/>
      <c r="MZU105" s="220"/>
      <c r="MZV105" s="220"/>
      <c r="MZW105" s="220"/>
      <c r="MZX105" s="220"/>
      <c r="MZY105" s="220"/>
      <c r="MZZ105" s="220"/>
      <c r="NAA105" s="220"/>
      <c r="NAB105" s="220"/>
      <c r="NAC105" s="220"/>
      <c r="NAD105" s="220"/>
      <c r="NAE105" s="220"/>
      <c r="NAF105" s="220"/>
      <c r="NAG105" s="220"/>
      <c r="NAH105" s="220"/>
      <c r="NAI105" s="220"/>
      <c r="NAJ105" s="220"/>
      <c r="NAK105" s="220"/>
      <c r="NAL105" s="220"/>
      <c r="NAM105" s="220"/>
      <c r="NAN105" s="220"/>
      <c r="NAO105" s="220"/>
      <c r="NAP105" s="220"/>
      <c r="NAQ105" s="220"/>
      <c r="NAR105" s="220"/>
      <c r="NAS105" s="220"/>
      <c r="NAT105" s="220"/>
      <c r="NAU105" s="220"/>
      <c r="NAV105" s="220"/>
      <c r="NAW105" s="220"/>
      <c r="NAX105" s="220"/>
      <c r="NAY105" s="220"/>
      <c r="NAZ105" s="220"/>
      <c r="NBA105" s="220"/>
      <c r="NBB105" s="220"/>
      <c r="NBC105" s="220"/>
      <c r="NBD105" s="220"/>
      <c r="NBE105" s="220"/>
      <c r="NBF105" s="220"/>
      <c r="NBG105" s="220"/>
      <c r="NBH105" s="220"/>
      <c r="NBI105" s="220"/>
      <c r="NBJ105" s="220"/>
      <c r="NBK105" s="220"/>
      <c r="NBL105" s="220"/>
      <c r="NBM105" s="220"/>
      <c r="NBN105" s="220"/>
      <c r="NBO105" s="220"/>
      <c r="NBP105" s="220"/>
      <c r="NBQ105" s="220"/>
      <c r="NBR105" s="220"/>
      <c r="NBS105" s="220"/>
      <c r="NBT105" s="220"/>
      <c r="NBU105" s="220"/>
      <c r="NBV105" s="220"/>
      <c r="NBW105" s="220"/>
      <c r="NBX105" s="220"/>
      <c r="NBY105" s="220"/>
      <c r="NBZ105" s="220"/>
      <c r="NCA105" s="220"/>
      <c r="NCB105" s="220"/>
      <c r="NCC105" s="220"/>
      <c r="NCD105" s="220"/>
      <c r="NCE105" s="220"/>
      <c r="NCF105" s="220"/>
      <c r="NCG105" s="220"/>
      <c r="NCH105" s="220"/>
      <c r="NCI105" s="220"/>
      <c r="NCJ105" s="220"/>
      <c r="NCK105" s="220"/>
      <c r="NCL105" s="220"/>
      <c r="NCM105" s="220"/>
      <c r="NCN105" s="220"/>
      <c r="NCO105" s="220"/>
      <c r="NCP105" s="220"/>
      <c r="NCQ105" s="220"/>
      <c r="NCR105" s="220"/>
      <c r="NCS105" s="220"/>
      <c r="NCT105" s="220"/>
      <c r="NCU105" s="220"/>
      <c r="NCV105" s="220"/>
      <c r="NCW105" s="220"/>
      <c r="NCX105" s="220"/>
      <c r="NCY105" s="220"/>
      <c r="NCZ105" s="220"/>
      <c r="NDA105" s="220"/>
      <c r="NDB105" s="220"/>
      <c r="NDC105" s="220"/>
      <c r="NDD105" s="220"/>
      <c r="NDE105" s="220"/>
      <c r="NDF105" s="220"/>
      <c r="NDG105" s="220"/>
      <c r="NDH105" s="220"/>
      <c r="NDI105" s="220"/>
      <c r="NDJ105" s="220"/>
      <c r="NDK105" s="220"/>
      <c r="NDL105" s="220"/>
      <c r="NDM105" s="220"/>
      <c r="NDN105" s="220"/>
      <c r="NDO105" s="220"/>
      <c r="NDP105" s="220"/>
      <c r="NDQ105" s="220"/>
      <c r="NDR105" s="220"/>
      <c r="NDS105" s="220"/>
      <c r="NDT105" s="220"/>
      <c r="NDU105" s="220"/>
      <c r="NDV105" s="220"/>
      <c r="NDW105" s="220"/>
      <c r="NDX105" s="220"/>
      <c r="NDY105" s="220"/>
      <c r="NDZ105" s="220"/>
      <c r="NEA105" s="220"/>
      <c r="NEB105" s="220"/>
      <c r="NEC105" s="220"/>
      <c r="NED105" s="220"/>
      <c r="NEE105" s="220"/>
      <c r="NEF105" s="220"/>
      <c r="NEG105" s="220"/>
      <c r="NEH105" s="220"/>
      <c r="NEI105" s="220"/>
      <c r="NEJ105" s="220"/>
      <c r="NEK105" s="220"/>
      <c r="NEL105" s="220"/>
      <c r="NEM105" s="220"/>
      <c r="NEN105" s="220"/>
      <c r="NEO105" s="220"/>
      <c r="NEP105" s="220"/>
      <c r="NEQ105" s="220"/>
      <c r="NER105" s="220"/>
      <c r="NES105" s="220"/>
      <c r="NET105" s="220"/>
      <c r="NEU105" s="220"/>
      <c r="NEV105" s="220"/>
      <c r="NEW105" s="220"/>
      <c r="NEX105" s="220"/>
      <c r="NEY105" s="220"/>
      <c r="NEZ105" s="220"/>
      <c r="NFA105" s="220"/>
      <c r="NFB105" s="220"/>
      <c r="NFC105" s="220"/>
      <c r="NFD105" s="220"/>
      <c r="NFE105" s="220"/>
      <c r="NFF105" s="220"/>
      <c r="NFG105" s="220"/>
      <c r="NFH105" s="220"/>
      <c r="NFI105" s="220"/>
      <c r="NFJ105" s="220"/>
      <c r="NFK105" s="220"/>
      <c r="NFL105" s="220"/>
      <c r="NFM105" s="220"/>
      <c r="NFN105" s="220"/>
      <c r="NFO105" s="220"/>
      <c r="NFP105" s="220"/>
      <c r="NFQ105" s="220"/>
      <c r="NFR105" s="220"/>
      <c r="NFS105" s="220"/>
      <c r="NFT105" s="220"/>
      <c r="NFU105" s="220"/>
      <c r="NFV105" s="220"/>
      <c r="NFW105" s="220"/>
      <c r="NFX105" s="220"/>
      <c r="NFY105" s="220"/>
      <c r="NFZ105" s="220"/>
      <c r="NGA105" s="220"/>
      <c r="NGB105" s="220"/>
      <c r="NGC105" s="220"/>
      <c r="NGD105" s="220"/>
      <c r="NGE105" s="220"/>
      <c r="NGF105" s="220"/>
      <c r="NGG105" s="220"/>
      <c r="NGH105" s="220"/>
      <c r="NGI105" s="220"/>
      <c r="NGJ105" s="220"/>
      <c r="NGK105" s="220"/>
      <c r="NGL105" s="220"/>
      <c r="NGM105" s="220"/>
      <c r="NGN105" s="220"/>
      <c r="NGO105" s="220"/>
      <c r="NGP105" s="220"/>
      <c r="NGQ105" s="220"/>
      <c r="NGR105" s="220"/>
      <c r="NGS105" s="220"/>
      <c r="NGT105" s="220"/>
      <c r="NGU105" s="220"/>
      <c r="NGV105" s="220"/>
      <c r="NGW105" s="220"/>
      <c r="NGX105" s="220"/>
      <c r="NGY105" s="220"/>
      <c r="NGZ105" s="220"/>
      <c r="NHA105" s="220"/>
      <c r="NHB105" s="220"/>
      <c r="NHC105" s="220"/>
      <c r="NHD105" s="220"/>
      <c r="NHE105" s="220"/>
      <c r="NHF105" s="220"/>
      <c r="NHG105" s="220"/>
      <c r="NHH105" s="220"/>
      <c r="NHI105" s="220"/>
      <c r="NHJ105" s="220"/>
      <c r="NHK105" s="220"/>
      <c r="NHL105" s="220"/>
      <c r="NHM105" s="220"/>
      <c r="NHN105" s="220"/>
      <c r="NHO105" s="220"/>
      <c r="NHP105" s="220"/>
      <c r="NHQ105" s="220"/>
      <c r="NHR105" s="220"/>
      <c r="NHS105" s="220"/>
      <c r="NHT105" s="220"/>
      <c r="NHU105" s="220"/>
      <c r="NHV105" s="220"/>
      <c r="NHW105" s="220"/>
      <c r="NHX105" s="220"/>
      <c r="NHY105" s="220"/>
      <c r="NHZ105" s="220"/>
      <c r="NIA105" s="220"/>
      <c r="NIB105" s="220"/>
      <c r="NIC105" s="220"/>
      <c r="NID105" s="220"/>
      <c r="NIE105" s="220"/>
      <c r="NIF105" s="220"/>
      <c r="NIG105" s="220"/>
      <c r="NIH105" s="220"/>
      <c r="NII105" s="220"/>
      <c r="NIJ105" s="220"/>
      <c r="NIK105" s="220"/>
      <c r="NIL105" s="220"/>
      <c r="NIM105" s="220"/>
      <c r="NIN105" s="220"/>
      <c r="NIO105" s="220"/>
      <c r="NIP105" s="220"/>
      <c r="NIQ105" s="220"/>
      <c r="NIR105" s="220"/>
      <c r="NIS105" s="220"/>
      <c r="NIT105" s="220"/>
      <c r="NIU105" s="220"/>
      <c r="NIV105" s="220"/>
      <c r="NIW105" s="220"/>
      <c r="NIX105" s="220"/>
      <c r="NIY105" s="220"/>
      <c r="NIZ105" s="220"/>
      <c r="NJA105" s="220"/>
      <c r="NJB105" s="220"/>
      <c r="NJC105" s="220"/>
      <c r="NJD105" s="220"/>
      <c r="NJE105" s="220"/>
      <c r="NJF105" s="220"/>
      <c r="NJG105" s="220"/>
      <c r="NJH105" s="220"/>
      <c r="NJI105" s="220"/>
      <c r="NJJ105" s="220"/>
      <c r="NJK105" s="220"/>
      <c r="NJL105" s="220"/>
      <c r="NJM105" s="220"/>
      <c r="NJN105" s="220"/>
      <c r="NJO105" s="220"/>
      <c r="NJP105" s="220"/>
      <c r="NJQ105" s="220"/>
      <c r="NJR105" s="220"/>
      <c r="NJS105" s="220"/>
      <c r="NJT105" s="220"/>
      <c r="NJU105" s="220"/>
      <c r="NJV105" s="220"/>
      <c r="NJW105" s="220"/>
      <c r="NJX105" s="220"/>
      <c r="NJY105" s="220"/>
      <c r="NJZ105" s="220"/>
      <c r="NKA105" s="220"/>
      <c r="NKB105" s="220"/>
      <c r="NKC105" s="220"/>
      <c r="NKD105" s="220"/>
      <c r="NKE105" s="220"/>
      <c r="NKF105" s="220"/>
      <c r="NKG105" s="220"/>
      <c r="NKH105" s="220"/>
      <c r="NKI105" s="220"/>
      <c r="NKJ105" s="220"/>
      <c r="NKK105" s="220"/>
      <c r="NKL105" s="220"/>
      <c r="NKM105" s="220"/>
      <c r="NKN105" s="220"/>
      <c r="NKO105" s="220"/>
      <c r="NKP105" s="220"/>
      <c r="NKQ105" s="220"/>
      <c r="NKR105" s="220"/>
      <c r="NKS105" s="220"/>
      <c r="NKT105" s="220"/>
      <c r="NKU105" s="220"/>
      <c r="NKV105" s="220"/>
      <c r="NKW105" s="220"/>
      <c r="NKX105" s="220"/>
      <c r="NKY105" s="220"/>
      <c r="NKZ105" s="220"/>
      <c r="NLA105" s="220"/>
      <c r="NLB105" s="220"/>
      <c r="NLC105" s="220"/>
      <c r="NLD105" s="220"/>
      <c r="NLE105" s="220"/>
      <c r="NLF105" s="220"/>
      <c r="NLG105" s="220"/>
      <c r="NLH105" s="220"/>
      <c r="NLI105" s="220"/>
      <c r="NLJ105" s="220"/>
      <c r="NLK105" s="220"/>
      <c r="NLL105" s="220"/>
      <c r="NLM105" s="220"/>
      <c r="NLN105" s="220"/>
      <c r="NLO105" s="220"/>
      <c r="NLP105" s="220"/>
      <c r="NLQ105" s="220"/>
      <c r="NLR105" s="220"/>
      <c r="NLS105" s="220"/>
      <c r="NLT105" s="220"/>
      <c r="NLU105" s="220"/>
      <c r="NLV105" s="220"/>
      <c r="NLW105" s="220"/>
      <c r="NLX105" s="220"/>
      <c r="NLY105" s="220"/>
      <c r="NLZ105" s="220"/>
      <c r="NMA105" s="220"/>
      <c r="NMB105" s="220"/>
      <c r="NMC105" s="220"/>
      <c r="NMD105" s="220"/>
      <c r="NME105" s="220"/>
      <c r="NMF105" s="220"/>
      <c r="NMG105" s="220"/>
      <c r="NMH105" s="220"/>
      <c r="NMI105" s="220"/>
      <c r="NMJ105" s="220"/>
      <c r="NMK105" s="220"/>
      <c r="NML105" s="220"/>
      <c r="NMM105" s="220"/>
      <c r="NMN105" s="220"/>
      <c r="NMO105" s="220"/>
      <c r="NMP105" s="220"/>
      <c r="NMQ105" s="220"/>
      <c r="NMR105" s="220"/>
      <c r="NMS105" s="220"/>
      <c r="NMT105" s="220"/>
      <c r="NMU105" s="220"/>
      <c r="NMV105" s="220"/>
      <c r="NMW105" s="220"/>
      <c r="NMX105" s="220"/>
      <c r="NMY105" s="220"/>
      <c r="NMZ105" s="220"/>
      <c r="NNA105" s="220"/>
      <c r="NNB105" s="220"/>
      <c r="NNC105" s="220"/>
      <c r="NND105" s="220"/>
      <c r="NNE105" s="220"/>
      <c r="NNF105" s="220"/>
      <c r="NNG105" s="220"/>
      <c r="NNH105" s="220"/>
      <c r="NNI105" s="220"/>
      <c r="NNJ105" s="220"/>
      <c r="NNK105" s="220"/>
      <c r="NNL105" s="220"/>
      <c r="NNM105" s="220"/>
      <c r="NNN105" s="220"/>
      <c r="NNO105" s="220"/>
      <c r="NNP105" s="220"/>
      <c r="NNQ105" s="220"/>
      <c r="NNR105" s="220"/>
      <c r="NNS105" s="220"/>
      <c r="NNT105" s="220"/>
      <c r="NNU105" s="220"/>
      <c r="NNV105" s="220"/>
      <c r="NNW105" s="220"/>
      <c r="NNX105" s="220"/>
      <c r="NNY105" s="220"/>
      <c r="NNZ105" s="220"/>
      <c r="NOA105" s="220"/>
      <c r="NOB105" s="220"/>
      <c r="NOC105" s="220"/>
      <c r="NOD105" s="220"/>
      <c r="NOE105" s="220"/>
      <c r="NOF105" s="220"/>
      <c r="NOG105" s="220"/>
      <c r="NOH105" s="220"/>
      <c r="NOI105" s="220"/>
      <c r="NOJ105" s="220"/>
      <c r="NOK105" s="220"/>
      <c r="NOL105" s="220"/>
      <c r="NOM105" s="220"/>
      <c r="NON105" s="220"/>
      <c r="NOO105" s="220"/>
      <c r="NOP105" s="220"/>
      <c r="NOQ105" s="220"/>
      <c r="NOR105" s="220"/>
      <c r="NOS105" s="220"/>
      <c r="NOT105" s="220"/>
      <c r="NOU105" s="220"/>
      <c r="NOV105" s="220"/>
      <c r="NOW105" s="220"/>
      <c r="NOX105" s="220"/>
      <c r="NOY105" s="220"/>
      <c r="NOZ105" s="220"/>
      <c r="NPA105" s="220"/>
      <c r="NPB105" s="220"/>
      <c r="NPC105" s="220"/>
      <c r="NPD105" s="220"/>
      <c r="NPE105" s="220"/>
      <c r="NPF105" s="220"/>
      <c r="NPG105" s="220"/>
      <c r="NPH105" s="220"/>
      <c r="NPI105" s="220"/>
      <c r="NPJ105" s="220"/>
      <c r="NPK105" s="220"/>
      <c r="NPL105" s="220"/>
      <c r="NPM105" s="220"/>
      <c r="NPN105" s="220"/>
      <c r="NPO105" s="220"/>
      <c r="NPP105" s="220"/>
      <c r="NPQ105" s="220"/>
      <c r="NPR105" s="220"/>
      <c r="NPS105" s="220"/>
      <c r="NPT105" s="220"/>
      <c r="NPU105" s="220"/>
      <c r="NPV105" s="220"/>
      <c r="NPW105" s="220"/>
      <c r="NPX105" s="220"/>
      <c r="NPY105" s="220"/>
      <c r="NPZ105" s="220"/>
      <c r="NQA105" s="220"/>
      <c r="NQB105" s="220"/>
      <c r="NQC105" s="220"/>
      <c r="NQD105" s="220"/>
      <c r="NQE105" s="220"/>
      <c r="NQF105" s="220"/>
      <c r="NQG105" s="220"/>
      <c r="NQH105" s="220"/>
      <c r="NQI105" s="220"/>
      <c r="NQJ105" s="220"/>
      <c r="NQK105" s="220"/>
      <c r="NQL105" s="220"/>
      <c r="NQM105" s="220"/>
      <c r="NQN105" s="220"/>
      <c r="NQO105" s="220"/>
      <c r="NQP105" s="220"/>
      <c r="NQQ105" s="220"/>
      <c r="NQR105" s="220"/>
      <c r="NQS105" s="220"/>
      <c r="NQT105" s="220"/>
      <c r="NQU105" s="220"/>
      <c r="NQV105" s="220"/>
      <c r="NQW105" s="220"/>
      <c r="NQX105" s="220"/>
      <c r="NQY105" s="220"/>
      <c r="NQZ105" s="220"/>
      <c r="NRA105" s="220"/>
      <c r="NRB105" s="220"/>
      <c r="NRC105" s="220"/>
      <c r="NRD105" s="220"/>
      <c r="NRE105" s="220"/>
      <c r="NRF105" s="220"/>
      <c r="NRG105" s="220"/>
      <c r="NRH105" s="220"/>
      <c r="NRI105" s="220"/>
      <c r="NRJ105" s="220"/>
      <c r="NRK105" s="220"/>
      <c r="NRL105" s="220"/>
      <c r="NRM105" s="220"/>
      <c r="NRN105" s="220"/>
      <c r="NRO105" s="220"/>
      <c r="NRP105" s="220"/>
      <c r="NRQ105" s="220"/>
      <c r="NRR105" s="220"/>
      <c r="NRS105" s="220"/>
      <c r="NRT105" s="220"/>
      <c r="NRU105" s="220"/>
      <c r="NRV105" s="220"/>
      <c r="NRW105" s="220"/>
      <c r="NRX105" s="220"/>
      <c r="NRY105" s="220"/>
      <c r="NRZ105" s="220"/>
      <c r="NSA105" s="220"/>
      <c r="NSB105" s="220"/>
      <c r="NSC105" s="220"/>
      <c r="NSD105" s="220"/>
      <c r="NSE105" s="220"/>
      <c r="NSF105" s="220"/>
      <c r="NSG105" s="220"/>
      <c r="NSH105" s="220"/>
      <c r="NSI105" s="220"/>
      <c r="NSJ105" s="220"/>
      <c r="NSK105" s="220"/>
      <c r="NSL105" s="220"/>
      <c r="NSM105" s="220"/>
      <c r="NSN105" s="220"/>
      <c r="NSO105" s="220"/>
      <c r="NSP105" s="220"/>
      <c r="NSQ105" s="220"/>
      <c r="NSR105" s="220"/>
      <c r="NSS105" s="220"/>
      <c r="NST105" s="220"/>
      <c r="NSU105" s="220"/>
      <c r="NSV105" s="220"/>
      <c r="NSW105" s="220"/>
      <c r="NSX105" s="220"/>
      <c r="NSY105" s="220"/>
      <c r="NSZ105" s="220"/>
      <c r="NTA105" s="220"/>
      <c r="NTB105" s="220"/>
      <c r="NTC105" s="220"/>
      <c r="NTD105" s="220"/>
      <c r="NTE105" s="220"/>
      <c r="NTF105" s="220"/>
      <c r="NTG105" s="220"/>
      <c r="NTH105" s="220"/>
      <c r="NTI105" s="220"/>
      <c r="NTJ105" s="220"/>
      <c r="NTK105" s="220"/>
      <c r="NTL105" s="220"/>
      <c r="NTM105" s="220"/>
      <c r="NTN105" s="220"/>
      <c r="NTO105" s="220"/>
      <c r="NTP105" s="220"/>
      <c r="NTQ105" s="220"/>
      <c r="NTR105" s="220"/>
      <c r="NTS105" s="220"/>
      <c r="NTT105" s="220"/>
      <c r="NTU105" s="220"/>
      <c r="NTV105" s="220"/>
      <c r="NTW105" s="220"/>
      <c r="NTX105" s="220"/>
      <c r="NTY105" s="220"/>
      <c r="NTZ105" s="220"/>
      <c r="NUA105" s="220"/>
      <c r="NUB105" s="220"/>
      <c r="NUC105" s="220"/>
      <c r="NUD105" s="220"/>
      <c r="NUE105" s="220"/>
      <c r="NUF105" s="220"/>
      <c r="NUG105" s="220"/>
      <c r="NUH105" s="220"/>
      <c r="NUI105" s="220"/>
      <c r="NUJ105" s="220"/>
      <c r="NUK105" s="220"/>
      <c r="NUL105" s="220"/>
      <c r="NUM105" s="220"/>
      <c r="NUN105" s="220"/>
      <c r="NUO105" s="220"/>
      <c r="NUP105" s="220"/>
      <c r="NUQ105" s="220"/>
      <c r="NUR105" s="220"/>
      <c r="NUS105" s="220"/>
      <c r="NUT105" s="220"/>
      <c r="NUU105" s="220"/>
      <c r="NUV105" s="220"/>
      <c r="NUW105" s="220"/>
      <c r="NUX105" s="220"/>
      <c r="NUY105" s="220"/>
      <c r="NUZ105" s="220"/>
      <c r="NVA105" s="220"/>
      <c r="NVB105" s="220"/>
      <c r="NVC105" s="220"/>
      <c r="NVD105" s="220"/>
      <c r="NVE105" s="220"/>
      <c r="NVF105" s="220"/>
      <c r="NVG105" s="220"/>
      <c r="NVH105" s="220"/>
      <c r="NVI105" s="220"/>
      <c r="NVJ105" s="220"/>
      <c r="NVK105" s="220"/>
      <c r="NVL105" s="220"/>
      <c r="NVM105" s="220"/>
      <c r="NVN105" s="220"/>
      <c r="NVO105" s="220"/>
      <c r="NVP105" s="220"/>
      <c r="NVQ105" s="220"/>
      <c r="NVR105" s="220"/>
      <c r="NVS105" s="220"/>
      <c r="NVT105" s="220"/>
      <c r="NVU105" s="220"/>
      <c r="NVV105" s="220"/>
      <c r="NVW105" s="220"/>
      <c r="NVX105" s="220"/>
      <c r="NVY105" s="220"/>
      <c r="NVZ105" s="220"/>
      <c r="NWA105" s="220"/>
      <c r="NWB105" s="220"/>
      <c r="NWC105" s="220"/>
      <c r="NWD105" s="220"/>
      <c r="NWE105" s="220"/>
      <c r="NWF105" s="220"/>
      <c r="NWG105" s="220"/>
      <c r="NWH105" s="220"/>
      <c r="NWI105" s="220"/>
      <c r="NWJ105" s="220"/>
      <c r="NWK105" s="220"/>
      <c r="NWL105" s="220"/>
      <c r="NWM105" s="220"/>
      <c r="NWN105" s="220"/>
      <c r="NWO105" s="220"/>
      <c r="NWP105" s="220"/>
      <c r="NWQ105" s="220"/>
      <c r="NWR105" s="220"/>
      <c r="NWS105" s="220"/>
      <c r="NWT105" s="220"/>
      <c r="NWU105" s="220"/>
      <c r="NWV105" s="220"/>
      <c r="NWW105" s="220"/>
      <c r="NWX105" s="220"/>
      <c r="NWY105" s="220"/>
      <c r="NWZ105" s="220"/>
      <c r="NXA105" s="220"/>
      <c r="NXB105" s="220"/>
      <c r="NXC105" s="220"/>
      <c r="NXD105" s="220"/>
      <c r="NXE105" s="220"/>
      <c r="NXF105" s="220"/>
      <c r="NXG105" s="220"/>
      <c r="NXH105" s="220"/>
      <c r="NXI105" s="220"/>
      <c r="NXJ105" s="220"/>
      <c r="NXK105" s="220"/>
      <c r="NXL105" s="220"/>
      <c r="NXM105" s="220"/>
      <c r="NXN105" s="220"/>
      <c r="NXO105" s="220"/>
      <c r="NXP105" s="220"/>
      <c r="NXQ105" s="220"/>
      <c r="NXR105" s="220"/>
      <c r="NXS105" s="220"/>
      <c r="NXT105" s="220"/>
      <c r="NXU105" s="220"/>
      <c r="NXV105" s="220"/>
      <c r="NXW105" s="220"/>
      <c r="NXX105" s="220"/>
      <c r="NXY105" s="220"/>
      <c r="NXZ105" s="220"/>
      <c r="NYA105" s="220"/>
      <c r="NYB105" s="220"/>
      <c r="NYC105" s="220"/>
      <c r="NYD105" s="220"/>
      <c r="NYE105" s="220"/>
      <c r="NYF105" s="220"/>
      <c r="NYG105" s="220"/>
      <c r="NYH105" s="220"/>
      <c r="NYI105" s="220"/>
      <c r="NYJ105" s="220"/>
      <c r="NYK105" s="220"/>
      <c r="NYL105" s="220"/>
      <c r="NYM105" s="220"/>
      <c r="NYN105" s="220"/>
      <c r="NYO105" s="220"/>
      <c r="NYP105" s="220"/>
      <c r="NYQ105" s="220"/>
      <c r="NYR105" s="220"/>
      <c r="NYS105" s="220"/>
      <c r="NYT105" s="220"/>
      <c r="NYU105" s="220"/>
      <c r="NYV105" s="220"/>
      <c r="NYW105" s="220"/>
      <c r="NYX105" s="220"/>
      <c r="NYY105" s="220"/>
      <c r="NYZ105" s="220"/>
      <c r="NZA105" s="220"/>
      <c r="NZB105" s="220"/>
      <c r="NZC105" s="220"/>
      <c r="NZD105" s="220"/>
      <c r="NZE105" s="220"/>
      <c r="NZF105" s="220"/>
      <c r="NZG105" s="220"/>
      <c r="NZH105" s="220"/>
      <c r="NZI105" s="220"/>
      <c r="NZJ105" s="220"/>
      <c r="NZK105" s="220"/>
      <c r="NZL105" s="220"/>
      <c r="NZM105" s="220"/>
      <c r="NZN105" s="220"/>
      <c r="NZO105" s="220"/>
      <c r="NZP105" s="220"/>
      <c r="NZQ105" s="220"/>
      <c r="NZR105" s="220"/>
      <c r="NZS105" s="220"/>
      <c r="NZT105" s="220"/>
      <c r="NZU105" s="220"/>
      <c r="NZV105" s="220"/>
      <c r="NZW105" s="220"/>
      <c r="NZX105" s="220"/>
      <c r="NZY105" s="220"/>
      <c r="NZZ105" s="220"/>
      <c r="OAA105" s="220"/>
      <c r="OAB105" s="220"/>
      <c r="OAC105" s="220"/>
      <c r="OAD105" s="220"/>
      <c r="OAE105" s="220"/>
      <c r="OAF105" s="220"/>
      <c r="OAG105" s="220"/>
      <c r="OAH105" s="220"/>
      <c r="OAI105" s="220"/>
      <c r="OAJ105" s="220"/>
      <c r="OAK105" s="220"/>
      <c r="OAL105" s="220"/>
      <c r="OAM105" s="220"/>
      <c r="OAN105" s="220"/>
      <c r="OAO105" s="220"/>
      <c r="OAP105" s="220"/>
      <c r="OAQ105" s="220"/>
      <c r="OAR105" s="220"/>
      <c r="OAS105" s="220"/>
      <c r="OAT105" s="220"/>
      <c r="OAU105" s="220"/>
      <c r="OAV105" s="220"/>
      <c r="OAW105" s="220"/>
      <c r="OAX105" s="220"/>
      <c r="OAY105" s="220"/>
      <c r="OAZ105" s="220"/>
      <c r="OBA105" s="220"/>
      <c r="OBB105" s="220"/>
      <c r="OBC105" s="220"/>
      <c r="OBD105" s="220"/>
      <c r="OBE105" s="220"/>
      <c r="OBF105" s="220"/>
      <c r="OBG105" s="220"/>
      <c r="OBH105" s="220"/>
      <c r="OBI105" s="220"/>
      <c r="OBJ105" s="220"/>
      <c r="OBK105" s="220"/>
      <c r="OBL105" s="220"/>
      <c r="OBM105" s="220"/>
      <c r="OBN105" s="220"/>
      <c r="OBO105" s="220"/>
      <c r="OBP105" s="220"/>
      <c r="OBQ105" s="220"/>
      <c r="OBR105" s="220"/>
      <c r="OBS105" s="220"/>
      <c r="OBT105" s="220"/>
      <c r="OBU105" s="220"/>
      <c r="OBV105" s="220"/>
      <c r="OBW105" s="220"/>
      <c r="OBX105" s="220"/>
      <c r="OBY105" s="220"/>
      <c r="OBZ105" s="220"/>
      <c r="OCA105" s="220"/>
      <c r="OCB105" s="220"/>
      <c r="OCC105" s="220"/>
      <c r="OCD105" s="220"/>
      <c r="OCE105" s="220"/>
      <c r="OCF105" s="220"/>
      <c r="OCG105" s="220"/>
      <c r="OCH105" s="220"/>
      <c r="OCI105" s="220"/>
      <c r="OCJ105" s="220"/>
      <c r="OCK105" s="220"/>
      <c r="OCL105" s="220"/>
      <c r="OCM105" s="220"/>
      <c r="OCN105" s="220"/>
      <c r="OCO105" s="220"/>
      <c r="OCP105" s="220"/>
      <c r="OCQ105" s="220"/>
      <c r="OCR105" s="220"/>
      <c r="OCS105" s="220"/>
      <c r="OCT105" s="220"/>
      <c r="OCU105" s="220"/>
      <c r="OCV105" s="220"/>
      <c r="OCW105" s="220"/>
      <c r="OCX105" s="220"/>
      <c r="OCY105" s="220"/>
      <c r="OCZ105" s="220"/>
      <c r="ODA105" s="220"/>
      <c r="ODB105" s="220"/>
      <c r="ODC105" s="220"/>
      <c r="ODD105" s="220"/>
      <c r="ODE105" s="220"/>
      <c r="ODF105" s="220"/>
      <c r="ODG105" s="220"/>
      <c r="ODH105" s="220"/>
      <c r="ODI105" s="220"/>
      <c r="ODJ105" s="220"/>
      <c r="ODK105" s="220"/>
      <c r="ODL105" s="220"/>
      <c r="ODM105" s="220"/>
      <c r="ODN105" s="220"/>
      <c r="ODO105" s="220"/>
      <c r="ODP105" s="220"/>
      <c r="ODQ105" s="220"/>
      <c r="ODR105" s="220"/>
      <c r="ODS105" s="220"/>
      <c r="ODT105" s="220"/>
      <c r="ODU105" s="220"/>
      <c r="ODV105" s="220"/>
      <c r="ODW105" s="220"/>
      <c r="ODX105" s="220"/>
      <c r="ODY105" s="220"/>
      <c r="ODZ105" s="220"/>
      <c r="OEA105" s="220"/>
      <c r="OEB105" s="220"/>
      <c r="OEC105" s="220"/>
      <c r="OED105" s="220"/>
      <c r="OEE105" s="220"/>
      <c r="OEF105" s="220"/>
      <c r="OEG105" s="220"/>
      <c r="OEH105" s="220"/>
      <c r="OEI105" s="220"/>
      <c r="OEJ105" s="220"/>
      <c r="OEK105" s="220"/>
      <c r="OEL105" s="220"/>
      <c r="OEM105" s="220"/>
      <c r="OEN105" s="220"/>
      <c r="OEO105" s="220"/>
      <c r="OEP105" s="220"/>
      <c r="OEQ105" s="220"/>
      <c r="OER105" s="220"/>
      <c r="OES105" s="220"/>
      <c r="OET105" s="220"/>
      <c r="OEU105" s="220"/>
      <c r="OEV105" s="220"/>
      <c r="OEW105" s="220"/>
      <c r="OEX105" s="220"/>
      <c r="OEY105" s="220"/>
      <c r="OEZ105" s="220"/>
      <c r="OFA105" s="220"/>
      <c r="OFB105" s="220"/>
      <c r="OFC105" s="220"/>
      <c r="OFD105" s="220"/>
      <c r="OFE105" s="220"/>
      <c r="OFF105" s="220"/>
      <c r="OFG105" s="220"/>
      <c r="OFH105" s="220"/>
      <c r="OFI105" s="220"/>
      <c r="OFJ105" s="220"/>
      <c r="OFK105" s="220"/>
      <c r="OFL105" s="220"/>
      <c r="OFM105" s="220"/>
      <c r="OFN105" s="220"/>
      <c r="OFO105" s="220"/>
      <c r="OFP105" s="220"/>
      <c r="OFQ105" s="220"/>
      <c r="OFR105" s="220"/>
      <c r="OFS105" s="220"/>
      <c r="OFT105" s="220"/>
      <c r="OFU105" s="220"/>
      <c r="OFV105" s="220"/>
      <c r="OFW105" s="220"/>
      <c r="OFX105" s="220"/>
      <c r="OFY105" s="220"/>
      <c r="OFZ105" s="220"/>
      <c r="OGA105" s="220"/>
      <c r="OGB105" s="220"/>
      <c r="OGC105" s="220"/>
      <c r="OGD105" s="220"/>
      <c r="OGE105" s="220"/>
      <c r="OGF105" s="220"/>
      <c r="OGG105" s="220"/>
      <c r="OGH105" s="220"/>
      <c r="OGI105" s="220"/>
      <c r="OGJ105" s="220"/>
      <c r="OGK105" s="220"/>
      <c r="OGL105" s="220"/>
      <c r="OGM105" s="220"/>
      <c r="OGN105" s="220"/>
      <c r="OGO105" s="220"/>
      <c r="OGP105" s="220"/>
      <c r="OGQ105" s="220"/>
      <c r="OGR105" s="220"/>
      <c r="OGS105" s="220"/>
      <c r="OGT105" s="220"/>
      <c r="OGU105" s="220"/>
      <c r="OGV105" s="220"/>
      <c r="OGW105" s="220"/>
      <c r="OGX105" s="220"/>
      <c r="OGY105" s="220"/>
      <c r="OGZ105" s="220"/>
      <c r="OHA105" s="220"/>
      <c r="OHB105" s="220"/>
      <c r="OHC105" s="220"/>
      <c r="OHD105" s="220"/>
      <c r="OHE105" s="220"/>
      <c r="OHF105" s="220"/>
      <c r="OHG105" s="220"/>
      <c r="OHH105" s="220"/>
      <c r="OHI105" s="220"/>
      <c r="OHJ105" s="220"/>
      <c r="OHK105" s="220"/>
      <c r="OHL105" s="220"/>
      <c r="OHM105" s="220"/>
      <c r="OHN105" s="220"/>
      <c r="OHO105" s="220"/>
      <c r="OHP105" s="220"/>
      <c r="OHQ105" s="220"/>
      <c r="OHR105" s="220"/>
      <c r="OHS105" s="220"/>
      <c r="OHT105" s="220"/>
      <c r="OHU105" s="220"/>
      <c r="OHV105" s="220"/>
      <c r="OHW105" s="220"/>
      <c r="OHX105" s="220"/>
      <c r="OHY105" s="220"/>
      <c r="OHZ105" s="220"/>
      <c r="OIA105" s="220"/>
      <c r="OIB105" s="220"/>
      <c r="OIC105" s="220"/>
      <c r="OID105" s="220"/>
      <c r="OIE105" s="220"/>
      <c r="OIF105" s="220"/>
      <c r="OIG105" s="220"/>
      <c r="OIH105" s="220"/>
      <c r="OII105" s="220"/>
      <c r="OIJ105" s="220"/>
      <c r="OIK105" s="220"/>
      <c r="OIL105" s="220"/>
      <c r="OIM105" s="220"/>
      <c r="OIN105" s="220"/>
      <c r="OIO105" s="220"/>
      <c r="OIP105" s="220"/>
      <c r="OIQ105" s="220"/>
      <c r="OIR105" s="220"/>
      <c r="OIS105" s="220"/>
      <c r="OIT105" s="220"/>
      <c r="OIU105" s="220"/>
      <c r="OIV105" s="220"/>
      <c r="OIW105" s="220"/>
      <c r="OIX105" s="220"/>
      <c r="OIY105" s="220"/>
      <c r="OIZ105" s="220"/>
      <c r="OJA105" s="220"/>
      <c r="OJB105" s="220"/>
      <c r="OJC105" s="220"/>
      <c r="OJD105" s="220"/>
      <c r="OJE105" s="220"/>
      <c r="OJF105" s="220"/>
      <c r="OJG105" s="220"/>
      <c r="OJH105" s="220"/>
      <c r="OJI105" s="220"/>
      <c r="OJJ105" s="220"/>
      <c r="OJK105" s="220"/>
      <c r="OJL105" s="220"/>
      <c r="OJM105" s="220"/>
      <c r="OJN105" s="220"/>
      <c r="OJO105" s="220"/>
      <c r="OJP105" s="220"/>
      <c r="OJQ105" s="220"/>
      <c r="OJR105" s="220"/>
      <c r="OJS105" s="220"/>
      <c r="OJT105" s="220"/>
      <c r="OJU105" s="220"/>
      <c r="OJV105" s="220"/>
      <c r="OJW105" s="220"/>
      <c r="OJX105" s="220"/>
      <c r="OJY105" s="220"/>
      <c r="OJZ105" s="220"/>
      <c r="OKA105" s="220"/>
      <c r="OKB105" s="220"/>
      <c r="OKC105" s="220"/>
      <c r="OKD105" s="220"/>
      <c r="OKE105" s="220"/>
      <c r="OKF105" s="220"/>
      <c r="OKG105" s="220"/>
      <c r="OKH105" s="220"/>
      <c r="OKI105" s="220"/>
      <c r="OKJ105" s="220"/>
      <c r="OKK105" s="220"/>
      <c r="OKL105" s="220"/>
      <c r="OKM105" s="220"/>
      <c r="OKN105" s="220"/>
      <c r="OKO105" s="220"/>
      <c r="OKP105" s="220"/>
      <c r="OKQ105" s="220"/>
      <c r="OKR105" s="220"/>
      <c r="OKS105" s="220"/>
      <c r="OKT105" s="220"/>
      <c r="OKU105" s="220"/>
      <c r="OKV105" s="220"/>
      <c r="OKW105" s="220"/>
      <c r="OKX105" s="220"/>
      <c r="OKY105" s="220"/>
      <c r="OKZ105" s="220"/>
      <c r="OLA105" s="220"/>
      <c r="OLB105" s="220"/>
      <c r="OLC105" s="220"/>
      <c r="OLD105" s="220"/>
      <c r="OLE105" s="220"/>
      <c r="OLF105" s="220"/>
      <c r="OLG105" s="220"/>
      <c r="OLH105" s="220"/>
      <c r="OLI105" s="220"/>
      <c r="OLJ105" s="220"/>
      <c r="OLK105" s="220"/>
      <c r="OLL105" s="220"/>
      <c r="OLM105" s="220"/>
      <c r="OLN105" s="220"/>
      <c r="OLO105" s="220"/>
      <c r="OLP105" s="220"/>
      <c r="OLQ105" s="220"/>
      <c r="OLR105" s="220"/>
      <c r="OLS105" s="220"/>
      <c r="OLT105" s="220"/>
      <c r="OLU105" s="220"/>
      <c r="OLV105" s="220"/>
      <c r="OLW105" s="220"/>
      <c r="OLX105" s="220"/>
      <c r="OLY105" s="220"/>
      <c r="OLZ105" s="220"/>
      <c r="OMA105" s="220"/>
      <c r="OMB105" s="220"/>
      <c r="OMC105" s="220"/>
      <c r="OMD105" s="220"/>
      <c r="OME105" s="220"/>
      <c r="OMF105" s="220"/>
      <c r="OMG105" s="220"/>
      <c r="OMH105" s="220"/>
      <c r="OMI105" s="220"/>
      <c r="OMJ105" s="220"/>
      <c r="OMK105" s="220"/>
      <c r="OML105" s="220"/>
      <c r="OMM105" s="220"/>
      <c r="OMN105" s="220"/>
      <c r="OMO105" s="220"/>
      <c r="OMP105" s="220"/>
      <c r="OMQ105" s="220"/>
      <c r="OMR105" s="220"/>
      <c r="OMS105" s="220"/>
      <c r="OMT105" s="220"/>
      <c r="OMU105" s="220"/>
      <c r="OMV105" s="220"/>
      <c r="OMW105" s="220"/>
      <c r="OMX105" s="220"/>
      <c r="OMY105" s="220"/>
      <c r="OMZ105" s="220"/>
      <c r="ONA105" s="220"/>
      <c r="ONB105" s="220"/>
      <c r="ONC105" s="220"/>
      <c r="OND105" s="220"/>
      <c r="ONE105" s="220"/>
      <c r="ONF105" s="220"/>
      <c r="ONG105" s="220"/>
      <c r="ONH105" s="220"/>
      <c r="ONI105" s="220"/>
      <c r="ONJ105" s="220"/>
      <c r="ONK105" s="220"/>
      <c r="ONL105" s="220"/>
      <c r="ONM105" s="220"/>
      <c r="ONN105" s="220"/>
      <c r="ONO105" s="220"/>
      <c r="ONP105" s="220"/>
      <c r="ONQ105" s="220"/>
      <c r="ONR105" s="220"/>
      <c r="ONS105" s="220"/>
      <c r="ONT105" s="220"/>
      <c r="ONU105" s="220"/>
      <c r="ONV105" s="220"/>
      <c r="ONW105" s="220"/>
      <c r="ONX105" s="220"/>
      <c r="ONY105" s="220"/>
      <c r="ONZ105" s="220"/>
      <c r="OOA105" s="220"/>
      <c r="OOB105" s="220"/>
      <c r="OOC105" s="220"/>
      <c r="OOD105" s="220"/>
      <c r="OOE105" s="220"/>
      <c r="OOF105" s="220"/>
      <c r="OOG105" s="220"/>
      <c r="OOH105" s="220"/>
      <c r="OOI105" s="220"/>
      <c r="OOJ105" s="220"/>
      <c r="OOK105" s="220"/>
      <c r="OOL105" s="220"/>
      <c r="OOM105" s="220"/>
      <c r="OON105" s="220"/>
      <c r="OOO105" s="220"/>
      <c r="OOP105" s="220"/>
      <c r="OOQ105" s="220"/>
      <c r="OOR105" s="220"/>
      <c r="OOS105" s="220"/>
      <c r="OOT105" s="220"/>
      <c r="OOU105" s="220"/>
      <c r="OOV105" s="220"/>
      <c r="OOW105" s="220"/>
      <c r="OOX105" s="220"/>
      <c r="OOY105" s="220"/>
      <c r="OOZ105" s="220"/>
      <c r="OPA105" s="220"/>
      <c r="OPB105" s="220"/>
      <c r="OPC105" s="220"/>
      <c r="OPD105" s="220"/>
      <c r="OPE105" s="220"/>
      <c r="OPF105" s="220"/>
      <c r="OPG105" s="220"/>
      <c r="OPH105" s="220"/>
      <c r="OPI105" s="220"/>
      <c r="OPJ105" s="220"/>
      <c r="OPK105" s="220"/>
      <c r="OPL105" s="220"/>
      <c r="OPM105" s="220"/>
      <c r="OPN105" s="220"/>
      <c r="OPO105" s="220"/>
      <c r="OPP105" s="220"/>
      <c r="OPQ105" s="220"/>
      <c r="OPR105" s="220"/>
      <c r="OPS105" s="220"/>
      <c r="OPT105" s="220"/>
      <c r="OPU105" s="220"/>
      <c r="OPV105" s="220"/>
      <c r="OPW105" s="220"/>
      <c r="OPX105" s="220"/>
      <c r="OPY105" s="220"/>
      <c r="OPZ105" s="220"/>
      <c r="OQA105" s="220"/>
      <c r="OQB105" s="220"/>
      <c r="OQC105" s="220"/>
      <c r="OQD105" s="220"/>
      <c r="OQE105" s="220"/>
      <c r="OQF105" s="220"/>
      <c r="OQG105" s="220"/>
      <c r="OQH105" s="220"/>
      <c r="OQI105" s="220"/>
      <c r="OQJ105" s="220"/>
      <c r="OQK105" s="220"/>
      <c r="OQL105" s="220"/>
      <c r="OQM105" s="220"/>
      <c r="OQN105" s="220"/>
      <c r="OQO105" s="220"/>
      <c r="OQP105" s="220"/>
      <c r="OQQ105" s="220"/>
      <c r="OQR105" s="220"/>
      <c r="OQS105" s="220"/>
      <c r="OQT105" s="220"/>
      <c r="OQU105" s="220"/>
      <c r="OQV105" s="220"/>
      <c r="OQW105" s="220"/>
      <c r="OQX105" s="220"/>
      <c r="OQY105" s="220"/>
      <c r="OQZ105" s="220"/>
      <c r="ORA105" s="220"/>
      <c r="ORB105" s="220"/>
      <c r="ORC105" s="220"/>
      <c r="ORD105" s="220"/>
      <c r="ORE105" s="220"/>
      <c r="ORF105" s="220"/>
      <c r="ORG105" s="220"/>
      <c r="ORH105" s="220"/>
      <c r="ORI105" s="220"/>
      <c r="ORJ105" s="220"/>
      <c r="ORK105" s="220"/>
      <c r="ORL105" s="220"/>
      <c r="ORM105" s="220"/>
      <c r="ORN105" s="220"/>
      <c r="ORO105" s="220"/>
      <c r="ORP105" s="220"/>
      <c r="ORQ105" s="220"/>
      <c r="ORR105" s="220"/>
      <c r="ORS105" s="220"/>
      <c r="ORT105" s="220"/>
      <c r="ORU105" s="220"/>
      <c r="ORV105" s="220"/>
      <c r="ORW105" s="220"/>
      <c r="ORX105" s="220"/>
      <c r="ORY105" s="220"/>
      <c r="ORZ105" s="220"/>
      <c r="OSA105" s="220"/>
      <c r="OSB105" s="220"/>
      <c r="OSC105" s="220"/>
      <c r="OSD105" s="220"/>
      <c r="OSE105" s="220"/>
      <c r="OSF105" s="220"/>
      <c r="OSG105" s="220"/>
      <c r="OSH105" s="220"/>
      <c r="OSI105" s="220"/>
      <c r="OSJ105" s="220"/>
      <c r="OSK105" s="220"/>
      <c r="OSL105" s="220"/>
      <c r="OSM105" s="220"/>
      <c r="OSN105" s="220"/>
      <c r="OSO105" s="220"/>
      <c r="OSP105" s="220"/>
      <c r="OSQ105" s="220"/>
      <c r="OSR105" s="220"/>
      <c r="OSS105" s="220"/>
      <c r="OST105" s="220"/>
      <c r="OSU105" s="220"/>
      <c r="OSV105" s="220"/>
      <c r="OSW105" s="220"/>
      <c r="OSX105" s="220"/>
      <c r="OSY105" s="220"/>
      <c r="OSZ105" s="220"/>
      <c r="OTA105" s="220"/>
      <c r="OTB105" s="220"/>
      <c r="OTC105" s="220"/>
      <c r="OTD105" s="220"/>
      <c r="OTE105" s="220"/>
      <c r="OTF105" s="220"/>
      <c r="OTG105" s="220"/>
      <c r="OTH105" s="220"/>
      <c r="OTI105" s="220"/>
      <c r="OTJ105" s="220"/>
      <c r="OTK105" s="220"/>
      <c r="OTL105" s="220"/>
      <c r="OTM105" s="220"/>
      <c r="OTN105" s="220"/>
      <c r="OTO105" s="220"/>
      <c r="OTP105" s="220"/>
      <c r="OTQ105" s="220"/>
      <c r="OTR105" s="220"/>
      <c r="OTS105" s="220"/>
      <c r="OTT105" s="220"/>
      <c r="OTU105" s="220"/>
      <c r="OTV105" s="220"/>
      <c r="OTW105" s="220"/>
      <c r="OTX105" s="220"/>
      <c r="OTY105" s="220"/>
      <c r="OTZ105" s="220"/>
      <c r="OUA105" s="220"/>
      <c r="OUB105" s="220"/>
      <c r="OUC105" s="220"/>
      <c r="OUD105" s="220"/>
      <c r="OUE105" s="220"/>
      <c r="OUF105" s="220"/>
      <c r="OUG105" s="220"/>
      <c r="OUH105" s="220"/>
      <c r="OUI105" s="220"/>
      <c r="OUJ105" s="220"/>
      <c r="OUK105" s="220"/>
      <c r="OUL105" s="220"/>
      <c r="OUM105" s="220"/>
      <c r="OUN105" s="220"/>
      <c r="OUO105" s="220"/>
      <c r="OUP105" s="220"/>
      <c r="OUQ105" s="220"/>
      <c r="OUR105" s="220"/>
      <c r="OUS105" s="220"/>
      <c r="OUT105" s="220"/>
      <c r="OUU105" s="220"/>
      <c r="OUV105" s="220"/>
      <c r="OUW105" s="220"/>
      <c r="OUX105" s="220"/>
      <c r="OUY105" s="220"/>
      <c r="OUZ105" s="220"/>
      <c r="OVA105" s="220"/>
      <c r="OVB105" s="220"/>
      <c r="OVC105" s="220"/>
      <c r="OVD105" s="220"/>
      <c r="OVE105" s="220"/>
      <c r="OVF105" s="220"/>
      <c r="OVG105" s="220"/>
      <c r="OVH105" s="220"/>
      <c r="OVI105" s="220"/>
      <c r="OVJ105" s="220"/>
      <c r="OVK105" s="220"/>
      <c r="OVL105" s="220"/>
      <c r="OVM105" s="220"/>
      <c r="OVN105" s="220"/>
      <c r="OVO105" s="220"/>
      <c r="OVP105" s="220"/>
      <c r="OVQ105" s="220"/>
      <c r="OVR105" s="220"/>
      <c r="OVS105" s="220"/>
      <c r="OVT105" s="220"/>
      <c r="OVU105" s="220"/>
      <c r="OVV105" s="220"/>
      <c r="OVW105" s="220"/>
      <c r="OVX105" s="220"/>
      <c r="OVY105" s="220"/>
      <c r="OVZ105" s="220"/>
      <c r="OWA105" s="220"/>
      <c r="OWB105" s="220"/>
      <c r="OWC105" s="220"/>
      <c r="OWD105" s="220"/>
      <c r="OWE105" s="220"/>
      <c r="OWF105" s="220"/>
      <c r="OWG105" s="220"/>
      <c r="OWH105" s="220"/>
      <c r="OWI105" s="220"/>
      <c r="OWJ105" s="220"/>
      <c r="OWK105" s="220"/>
      <c r="OWL105" s="220"/>
      <c r="OWM105" s="220"/>
      <c r="OWN105" s="220"/>
      <c r="OWO105" s="220"/>
      <c r="OWP105" s="220"/>
      <c r="OWQ105" s="220"/>
      <c r="OWR105" s="220"/>
      <c r="OWS105" s="220"/>
      <c r="OWT105" s="220"/>
      <c r="OWU105" s="220"/>
      <c r="OWV105" s="220"/>
      <c r="OWW105" s="220"/>
      <c r="OWX105" s="220"/>
      <c r="OWY105" s="220"/>
      <c r="OWZ105" s="220"/>
      <c r="OXA105" s="220"/>
      <c r="OXB105" s="220"/>
      <c r="OXC105" s="220"/>
      <c r="OXD105" s="220"/>
      <c r="OXE105" s="220"/>
      <c r="OXF105" s="220"/>
      <c r="OXG105" s="220"/>
      <c r="OXH105" s="220"/>
      <c r="OXI105" s="220"/>
      <c r="OXJ105" s="220"/>
      <c r="OXK105" s="220"/>
      <c r="OXL105" s="220"/>
      <c r="OXM105" s="220"/>
      <c r="OXN105" s="220"/>
      <c r="OXO105" s="220"/>
      <c r="OXP105" s="220"/>
      <c r="OXQ105" s="220"/>
      <c r="OXR105" s="220"/>
      <c r="OXS105" s="220"/>
      <c r="OXT105" s="220"/>
      <c r="OXU105" s="220"/>
      <c r="OXV105" s="220"/>
      <c r="OXW105" s="220"/>
      <c r="OXX105" s="220"/>
      <c r="OXY105" s="220"/>
      <c r="OXZ105" s="220"/>
      <c r="OYA105" s="220"/>
      <c r="OYB105" s="220"/>
      <c r="OYC105" s="220"/>
      <c r="OYD105" s="220"/>
      <c r="OYE105" s="220"/>
      <c r="OYF105" s="220"/>
      <c r="OYG105" s="220"/>
      <c r="OYH105" s="220"/>
      <c r="OYI105" s="220"/>
      <c r="OYJ105" s="220"/>
      <c r="OYK105" s="220"/>
      <c r="OYL105" s="220"/>
      <c r="OYM105" s="220"/>
      <c r="OYN105" s="220"/>
      <c r="OYO105" s="220"/>
      <c r="OYP105" s="220"/>
      <c r="OYQ105" s="220"/>
      <c r="OYR105" s="220"/>
      <c r="OYS105" s="220"/>
      <c r="OYT105" s="220"/>
      <c r="OYU105" s="220"/>
      <c r="OYV105" s="220"/>
      <c r="OYW105" s="220"/>
      <c r="OYX105" s="220"/>
      <c r="OYY105" s="220"/>
      <c r="OYZ105" s="220"/>
      <c r="OZA105" s="220"/>
      <c r="OZB105" s="220"/>
      <c r="OZC105" s="220"/>
      <c r="OZD105" s="220"/>
      <c r="OZE105" s="220"/>
      <c r="OZF105" s="220"/>
      <c r="OZG105" s="220"/>
      <c r="OZH105" s="220"/>
      <c r="OZI105" s="220"/>
      <c r="OZJ105" s="220"/>
      <c r="OZK105" s="220"/>
      <c r="OZL105" s="220"/>
      <c r="OZM105" s="220"/>
      <c r="OZN105" s="220"/>
      <c r="OZO105" s="220"/>
      <c r="OZP105" s="220"/>
      <c r="OZQ105" s="220"/>
      <c r="OZR105" s="220"/>
      <c r="OZS105" s="220"/>
      <c r="OZT105" s="220"/>
      <c r="OZU105" s="220"/>
      <c r="OZV105" s="220"/>
      <c r="OZW105" s="220"/>
      <c r="OZX105" s="220"/>
      <c r="OZY105" s="220"/>
      <c r="OZZ105" s="220"/>
      <c r="PAA105" s="220"/>
      <c r="PAB105" s="220"/>
      <c r="PAC105" s="220"/>
      <c r="PAD105" s="220"/>
      <c r="PAE105" s="220"/>
      <c r="PAF105" s="220"/>
      <c r="PAG105" s="220"/>
      <c r="PAH105" s="220"/>
      <c r="PAI105" s="220"/>
      <c r="PAJ105" s="220"/>
      <c r="PAK105" s="220"/>
      <c r="PAL105" s="220"/>
      <c r="PAM105" s="220"/>
      <c r="PAN105" s="220"/>
      <c r="PAO105" s="220"/>
      <c r="PAP105" s="220"/>
      <c r="PAQ105" s="220"/>
      <c r="PAR105" s="220"/>
      <c r="PAS105" s="220"/>
      <c r="PAT105" s="220"/>
      <c r="PAU105" s="220"/>
      <c r="PAV105" s="220"/>
      <c r="PAW105" s="220"/>
      <c r="PAX105" s="220"/>
      <c r="PAY105" s="220"/>
      <c r="PAZ105" s="220"/>
      <c r="PBA105" s="220"/>
      <c r="PBB105" s="220"/>
      <c r="PBC105" s="220"/>
      <c r="PBD105" s="220"/>
      <c r="PBE105" s="220"/>
      <c r="PBF105" s="220"/>
      <c r="PBG105" s="220"/>
      <c r="PBH105" s="220"/>
      <c r="PBI105" s="220"/>
      <c r="PBJ105" s="220"/>
      <c r="PBK105" s="220"/>
      <c r="PBL105" s="220"/>
      <c r="PBM105" s="220"/>
      <c r="PBN105" s="220"/>
      <c r="PBO105" s="220"/>
      <c r="PBP105" s="220"/>
      <c r="PBQ105" s="220"/>
      <c r="PBR105" s="220"/>
      <c r="PBS105" s="220"/>
      <c r="PBT105" s="220"/>
      <c r="PBU105" s="220"/>
      <c r="PBV105" s="220"/>
      <c r="PBW105" s="220"/>
      <c r="PBX105" s="220"/>
      <c r="PBY105" s="220"/>
      <c r="PBZ105" s="220"/>
      <c r="PCA105" s="220"/>
      <c r="PCB105" s="220"/>
      <c r="PCC105" s="220"/>
      <c r="PCD105" s="220"/>
      <c r="PCE105" s="220"/>
      <c r="PCF105" s="220"/>
      <c r="PCG105" s="220"/>
      <c r="PCH105" s="220"/>
      <c r="PCI105" s="220"/>
      <c r="PCJ105" s="220"/>
      <c r="PCK105" s="220"/>
      <c r="PCL105" s="220"/>
      <c r="PCM105" s="220"/>
      <c r="PCN105" s="220"/>
      <c r="PCO105" s="220"/>
      <c r="PCP105" s="220"/>
      <c r="PCQ105" s="220"/>
      <c r="PCR105" s="220"/>
      <c r="PCS105" s="220"/>
      <c r="PCT105" s="220"/>
      <c r="PCU105" s="220"/>
      <c r="PCV105" s="220"/>
      <c r="PCW105" s="220"/>
      <c r="PCX105" s="220"/>
      <c r="PCY105" s="220"/>
      <c r="PCZ105" s="220"/>
      <c r="PDA105" s="220"/>
      <c r="PDB105" s="220"/>
      <c r="PDC105" s="220"/>
      <c r="PDD105" s="220"/>
      <c r="PDE105" s="220"/>
      <c r="PDF105" s="220"/>
      <c r="PDG105" s="220"/>
      <c r="PDH105" s="220"/>
      <c r="PDI105" s="220"/>
      <c r="PDJ105" s="220"/>
      <c r="PDK105" s="220"/>
      <c r="PDL105" s="220"/>
      <c r="PDM105" s="220"/>
      <c r="PDN105" s="220"/>
      <c r="PDO105" s="220"/>
      <c r="PDP105" s="220"/>
      <c r="PDQ105" s="220"/>
      <c r="PDR105" s="220"/>
      <c r="PDS105" s="220"/>
      <c r="PDT105" s="220"/>
      <c r="PDU105" s="220"/>
      <c r="PDV105" s="220"/>
      <c r="PDW105" s="220"/>
      <c r="PDX105" s="220"/>
      <c r="PDY105" s="220"/>
      <c r="PDZ105" s="220"/>
      <c r="PEA105" s="220"/>
      <c r="PEB105" s="220"/>
      <c r="PEC105" s="220"/>
      <c r="PED105" s="220"/>
      <c r="PEE105" s="220"/>
      <c r="PEF105" s="220"/>
      <c r="PEG105" s="220"/>
      <c r="PEH105" s="220"/>
      <c r="PEI105" s="220"/>
      <c r="PEJ105" s="220"/>
      <c r="PEK105" s="220"/>
      <c r="PEL105" s="220"/>
      <c r="PEM105" s="220"/>
      <c r="PEN105" s="220"/>
      <c r="PEO105" s="220"/>
      <c r="PEP105" s="220"/>
      <c r="PEQ105" s="220"/>
      <c r="PER105" s="220"/>
      <c r="PES105" s="220"/>
      <c r="PET105" s="220"/>
      <c r="PEU105" s="220"/>
      <c r="PEV105" s="220"/>
      <c r="PEW105" s="220"/>
      <c r="PEX105" s="220"/>
      <c r="PEY105" s="220"/>
      <c r="PEZ105" s="220"/>
      <c r="PFA105" s="220"/>
      <c r="PFB105" s="220"/>
      <c r="PFC105" s="220"/>
      <c r="PFD105" s="220"/>
      <c r="PFE105" s="220"/>
      <c r="PFF105" s="220"/>
      <c r="PFG105" s="220"/>
      <c r="PFH105" s="220"/>
      <c r="PFI105" s="220"/>
      <c r="PFJ105" s="220"/>
      <c r="PFK105" s="220"/>
      <c r="PFL105" s="220"/>
      <c r="PFM105" s="220"/>
      <c r="PFN105" s="220"/>
      <c r="PFO105" s="220"/>
      <c r="PFP105" s="220"/>
      <c r="PFQ105" s="220"/>
      <c r="PFR105" s="220"/>
      <c r="PFS105" s="220"/>
      <c r="PFT105" s="220"/>
      <c r="PFU105" s="220"/>
      <c r="PFV105" s="220"/>
      <c r="PFW105" s="220"/>
      <c r="PFX105" s="220"/>
      <c r="PFY105" s="220"/>
      <c r="PFZ105" s="220"/>
      <c r="PGA105" s="220"/>
      <c r="PGB105" s="220"/>
      <c r="PGC105" s="220"/>
      <c r="PGD105" s="220"/>
      <c r="PGE105" s="220"/>
      <c r="PGF105" s="220"/>
      <c r="PGG105" s="220"/>
      <c r="PGH105" s="220"/>
      <c r="PGI105" s="220"/>
      <c r="PGJ105" s="220"/>
      <c r="PGK105" s="220"/>
      <c r="PGL105" s="220"/>
      <c r="PGM105" s="220"/>
      <c r="PGN105" s="220"/>
      <c r="PGO105" s="220"/>
      <c r="PGP105" s="220"/>
      <c r="PGQ105" s="220"/>
      <c r="PGR105" s="220"/>
      <c r="PGS105" s="220"/>
      <c r="PGT105" s="220"/>
      <c r="PGU105" s="220"/>
      <c r="PGV105" s="220"/>
      <c r="PGW105" s="220"/>
      <c r="PGX105" s="220"/>
      <c r="PGY105" s="220"/>
      <c r="PGZ105" s="220"/>
      <c r="PHA105" s="220"/>
      <c r="PHB105" s="220"/>
      <c r="PHC105" s="220"/>
      <c r="PHD105" s="220"/>
      <c r="PHE105" s="220"/>
      <c r="PHF105" s="220"/>
      <c r="PHG105" s="220"/>
      <c r="PHH105" s="220"/>
      <c r="PHI105" s="220"/>
      <c r="PHJ105" s="220"/>
      <c r="PHK105" s="220"/>
      <c r="PHL105" s="220"/>
      <c r="PHM105" s="220"/>
      <c r="PHN105" s="220"/>
      <c r="PHO105" s="220"/>
      <c r="PHP105" s="220"/>
      <c r="PHQ105" s="220"/>
      <c r="PHR105" s="220"/>
      <c r="PHS105" s="220"/>
      <c r="PHT105" s="220"/>
      <c r="PHU105" s="220"/>
      <c r="PHV105" s="220"/>
      <c r="PHW105" s="220"/>
      <c r="PHX105" s="220"/>
      <c r="PHY105" s="220"/>
      <c r="PHZ105" s="220"/>
      <c r="PIA105" s="220"/>
      <c r="PIB105" s="220"/>
      <c r="PIC105" s="220"/>
      <c r="PID105" s="220"/>
      <c r="PIE105" s="220"/>
      <c r="PIF105" s="220"/>
      <c r="PIG105" s="220"/>
      <c r="PIH105" s="220"/>
      <c r="PII105" s="220"/>
      <c r="PIJ105" s="220"/>
      <c r="PIK105" s="220"/>
      <c r="PIL105" s="220"/>
      <c r="PIM105" s="220"/>
      <c r="PIN105" s="220"/>
      <c r="PIO105" s="220"/>
      <c r="PIP105" s="220"/>
      <c r="PIQ105" s="220"/>
      <c r="PIR105" s="220"/>
      <c r="PIS105" s="220"/>
      <c r="PIT105" s="220"/>
      <c r="PIU105" s="220"/>
      <c r="PIV105" s="220"/>
      <c r="PIW105" s="220"/>
      <c r="PIX105" s="220"/>
      <c r="PIY105" s="220"/>
      <c r="PIZ105" s="220"/>
      <c r="PJA105" s="220"/>
      <c r="PJB105" s="220"/>
      <c r="PJC105" s="220"/>
      <c r="PJD105" s="220"/>
      <c r="PJE105" s="220"/>
      <c r="PJF105" s="220"/>
      <c r="PJG105" s="220"/>
      <c r="PJH105" s="220"/>
      <c r="PJI105" s="220"/>
      <c r="PJJ105" s="220"/>
      <c r="PJK105" s="220"/>
      <c r="PJL105" s="220"/>
      <c r="PJM105" s="220"/>
      <c r="PJN105" s="220"/>
      <c r="PJO105" s="220"/>
      <c r="PJP105" s="220"/>
      <c r="PJQ105" s="220"/>
      <c r="PJR105" s="220"/>
      <c r="PJS105" s="220"/>
      <c r="PJT105" s="220"/>
      <c r="PJU105" s="220"/>
      <c r="PJV105" s="220"/>
      <c r="PJW105" s="220"/>
      <c r="PJX105" s="220"/>
      <c r="PJY105" s="220"/>
      <c r="PJZ105" s="220"/>
      <c r="PKA105" s="220"/>
      <c r="PKB105" s="220"/>
      <c r="PKC105" s="220"/>
      <c r="PKD105" s="220"/>
      <c r="PKE105" s="220"/>
      <c r="PKF105" s="220"/>
      <c r="PKG105" s="220"/>
      <c r="PKH105" s="220"/>
      <c r="PKI105" s="220"/>
      <c r="PKJ105" s="220"/>
      <c r="PKK105" s="220"/>
      <c r="PKL105" s="220"/>
      <c r="PKM105" s="220"/>
      <c r="PKN105" s="220"/>
      <c r="PKO105" s="220"/>
      <c r="PKP105" s="220"/>
      <c r="PKQ105" s="220"/>
      <c r="PKR105" s="220"/>
      <c r="PKS105" s="220"/>
      <c r="PKT105" s="220"/>
      <c r="PKU105" s="220"/>
      <c r="PKV105" s="220"/>
      <c r="PKW105" s="220"/>
      <c r="PKX105" s="220"/>
      <c r="PKY105" s="220"/>
      <c r="PKZ105" s="220"/>
      <c r="PLA105" s="220"/>
      <c r="PLB105" s="220"/>
      <c r="PLC105" s="220"/>
      <c r="PLD105" s="220"/>
      <c r="PLE105" s="220"/>
      <c r="PLF105" s="220"/>
      <c r="PLG105" s="220"/>
      <c r="PLH105" s="220"/>
      <c r="PLI105" s="220"/>
      <c r="PLJ105" s="220"/>
      <c r="PLK105" s="220"/>
      <c r="PLL105" s="220"/>
      <c r="PLM105" s="220"/>
      <c r="PLN105" s="220"/>
      <c r="PLO105" s="220"/>
      <c r="PLP105" s="220"/>
      <c r="PLQ105" s="220"/>
      <c r="PLR105" s="220"/>
      <c r="PLS105" s="220"/>
      <c r="PLT105" s="220"/>
      <c r="PLU105" s="220"/>
      <c r="PLV105" s="220"/>
      <c r="PLW105" s="220"/>
      <c r="PLX105" s="220"/>
      <c r="PLY105" s="220"/>
      <c r="PLZ105" s="220"/>
      <c r="PMA105" s="220"/>
      <c r="PMB105" s="220"/>
      <c r="PMC105" s="220"/>
      <c r="PMD105" s="220"/>
      <c r="PME105" s="220"/>
      <c r="PMF105" s="220"/>
      <c r="PMG105" s="220"/>
      <c r="PMH105" s="220"/>
      <c r="PMI105" s="220"/>
      <c r="PMJ105" s="220"/>
      <c r="PMK105" s="220"/>
      <c r="PML105" s="220"/>
      <c r="PMM105" s="220"/>
      <c r="PMN105" s="220"/>
      <c r="PMO105" s="220"/>
      <c r="PMP105" s="220"/>
      <c r="PMQ105" s="220"/>
      <c r="PMR105" s="220"/>
      <c r="PMS105" s="220"/>
      <c r="PMT105" s="220"/>
      <c r="PMU105" s="220"/>
      <c r="PMV105" s="220"/>
      <c r="PMW105" s="220"/>
      <c r="PMX105" s="220"/>
      <c r="PMY105" s="220"/>
      <c r="PMZ105" s="220"/>
      <c r="PNA105" s="220"/>
      <c r="PNB105" s="220"/>
      <c r="PNC105" s="220"/>
      <c r="PND105" s="220"/>
      <c r="PNE105" s="220"/>
      <c r="PNF105" s="220"/>
      <c r="PNG105" s="220"/>
      <c r="PNH105" s="220"/>
      <c r="PNI105" s="220"/>
      <c r="PNJ105" s="220"/>
      <c r="PNK105" s="220"/>
      <c r="PNL105" s="220"/>
      <c r="PNM105" s="220"/>
      <c r="PNN105" s="220"/>
      <c r="PNO105" s="220"/>
      <c r="PNP105" s="220"/>
      <c r="PNQ105" s="220"/>
      <c r="PNR105" s="220"/>
      <c r="PNS105" s="220"/>
      <c r="PNT105" s="220"/>
      <c r="PNU105" s="220"/>
      <c r="PNV105" s="220"/>
      <c r="PNW105" s="220"/>
      <c r="PNX105" s="220"/>
      <c r="PNY105" s="220"/>
      <c r="PNZ105" s="220"/>
      <c r="POA105" s="220"/>
      <c r="POB105" s="220"/>
      <c r="POC105" s="220"/>
      <c r="POD105" s="220"/>
      <c r="POE105" s="220"/>
      <c r="POF105" s="220"/>
      <c r="POG105" s="220"/>
      <c r="POH105" s="220"/>
      <c r="POI105" s="220"/>
      <c r="POJ105" s="220"/>
      <c r="POK105" s="220"/>
      <c r="POL105" s="220"/>
      <c r="POM105" s="220"/>
      <c r="PON105" s="220"/>
      <c r="POO105" s="220"/>
      <c r="POP105" s="220"/>
      <c r="POQ105" s="220"/>
      <c r="POR105" s="220"/>
      <c r="POS105" s="220"/>
      <c r="POT105" s="220"/>
      <c r="POU105" s="220"/>
      <c r="POV105" s="220"/>
      <c r="POW105" s="220"/>
      <c r="POX105" s="220"/>
      <c r="POY105" s="220"/>
      <c r="POZ105" s="220"/>
      <c r="PPA105" s="220"/>
      <c r="PPB105" s="220"/>
      <c r="PPC105" s="220"/>
      <c r="PPD105" s="220"/>
      <c r="PPE105" s="220"/>
      <c r="PPF105" s="220"/>
      <c r="PPG105" s="220"/>
      <c r="PPH105" s="220"/>
      <c r="PPI105" s="220"/>
      <c r="PPJ105" s="220"/>
      <c r="PPK105" s="220"/>
      <c r="PPL105" s="220"/>
      <c r="PPM105" s="220"/>
      <c r="PPN105" s="220"/>
      <c r="PPO105" s="220"/>
      <c r="PPP105" s="220"/>
      <c r="PPQ105" s="220"/>
      <c r="PPR105" s="220"/>
      <c r="PPS105" s="220"/>
      <c r="PPT105" s="220"/>
      <c r="PPU105" s="220"/>
      <c r="PPV105" s="220"/>
      <c r="PPW105" s="220"/>
      <c r="PPX105" s="220"/>
      <c r="PPY105" s="220"/>
      <c r="PPZ105" s="220"/>
      <c r="PQA105" s="220"/>
      <c r="PQB105" s="220"/>
      <c r="PQC105" s="220"/>
      <c r="PQD105" s="220"/>
      <c r="PQE105" s="220"/>
      <c r="PQF105" s="220"/>
      <c r="PQG105" s="220"/>
      <c r="PQH105" s="220"/>
      <c r="PQI105" s="220"/>
      <c r="PQJ105" s="220"/>
      <c r="PQK105" s="220"/>
      <c r="PQL105" s="220"/>
      <c r="PQM105" s="220"/>
      <c r="PQN105" s="220"/>
      <c r="PQO105" s="220"/>
      <c r="PQP105" s="220"/>
      <c r="PQQ105" s="220"/>
      <c r="PQR105" s="220"/>
      <c r="PQS105" s="220"/>
      <c r="PQT105" s="220"/>
      <c r="PQU105" s="220"/>
      <c r="PQV105" s="220"/>
      <c r="PQW105" s="220"/>
      <c r="PQX105" s="220"/>
      <c r="PQY105" s="220"/>
      <c r="PQZ105" s="220"/>
      <c r="PRA105" s="220"/>
      <c r="PRB105" s="220"/>
      <c r="PRC105" s="220"/>
      <c r="PRD105" s="220"/>
      <c r="PRE105" s="220"/>
      <c r="PRF105" s="220"/>
      <c r="PRG105" s="220"/>
      <c r="PRH105" s="220"/>
      <c r="PRI105" s="220"/>
      <c r="PRJ105" s="220"/>
      <c r="PRK105" s="220"/>
      <c r="PRL105" s="220"/>
      <c r="PRM105" s="220"/>
      <c r="PRN105" s="220"/>
      <c r="PRO105" s="220"/>
      <c r="PRP105" s="220"/>
      <c r="PRQ105" s="220"/>
      <c r="PRR105" s="220"/>
      <c r="PRS105" s="220"/>
      <c r="PRT105" s="220"/>
      <c r="PRU105" s="220"/>
      <c r="PRV105" s="220"/>
      <c r="PRW105" s="220"/>
      <c r="PRX105" s="220"/>
      <c r="PRY105" s="220"/>
      <c r="PRZ105" s="220"/>
      <c r="PSA105" s="220"/>
      <c r="PSB105" s="220"/>
      <c r="PSC105" s="220"/>
      <c r="PSD105" s="220"/>
      <c r="PSE105" s="220"/>
      <c r="PSF105" s="220"/>
      <c r="PSG105" s="220"/>
      <c r="PSH105" s="220"/>
      <c r="PSI105" s="220"/>
      <c r="PSJ105" s="220"/>
      <c r="PSK105" s="220"/>
      <c r="PSL105" s="220"/>
      <c r="PSM105" s="220"/>
      <c r="PSN105" s="220"/>
      <c r="PSO105" s="220"/>
      <c r="PSP105" s="220"/>
      <c r="PSQ105" s="220"/>
      <c r="PSR105" s="220"/>
      <c r="PSS105" s="220"/>
      <c r="PST105" s="220"/>
      <c r="PSU105" s="220"/>
      <c r="PSV105" s="220"/>
      <c r="PSW105" s="220"/>
      <c r="PSX105" s="220"/>
      <c r="PSY105" s="220"/>
      <c r="PSZ105" s="220"/>
      <c r="PTA105" s="220"/>
      <c r="PTB105" s="220"/>
      <c r="PTC105" s="220"/>
      <c r="PTD105" s="220"/>
      <c r="PTE105" s="220"/>
      <c r="PTF105" s="220"/>
      <c r="PTG105" s="220"/>
      <c r="PTH105" s="220"/>
      <c r="PTI105" s="220"/>
      <c r="PTJ105" s="220"/>
      <c r="PTK105" s="220"/>
      <c r="PTL105" s="220"/>
      <c r="PTM105" s="220"/>
      <c r="PTN105" s="220"/>
      <c r="PTO105" s="220"/>
      <c r="PTP105" s="220"/>
      <c r="PTQ105" s="220"/>
      <c r="PTR105" s="220"/>
      <c r="PTS105" s="220"/>
      <c r="PTT105" s="220"/>
      <c r="PTU105" s="220"/>
      <c r="PTV105" s="220"/>
      <c r="PTW105" s="220"/>
      <c r="PTX105" s="220"/>
      <c r="PTY105" s="220"/>
      <c r="PTZ105" s="220"/>
      <c r="PUA105" s="220"/>
      <c r="PUB105" s="220"/>
      <c r="PUC105" s="220"/>
      <c r="PUD105" s="220"/>
      <c r="PUE105" s="220"/>
      <c r="PUF105" s="220"/>
      <c r="PUG105" s="220"/>
      <c r="PUH105" s="220"/>
      <c r="PUI105" s="220"/>
      <c r="PUJ105" s="220"/>
      <c r="PUK105" s="220"/>
      <c r="PUL105" s="220"/>
      <c r="PUM105" s="220"/>
      <c r="PUN105" s="220"/>
      <c r="PUO105" s="220"/>
      <c r="PUP105" s="220"/>
      <c r="PUQ105" s="220"/>
      <c r="PUR105" s="220"/>
      <c r="PUS105" s="220"/>
      <c r="PUT105" s="220"/>
      <c r="PUU105" s="220"/>
      <c r="PUV105" s="220"/>
      <c r="PUW105" s="220"/>
      <c r="PUX105" s="220"/>
      <c r="PUY105" s="220"/>
      <c r="PUZ105" s="220"/>
      <c r="PVA105" s="220"/>
      <c r="PVB105" s="220"/>
      <c r="PVC105" s="220"/>
      <c r="PVD105" s="220"/>
      <c r="PVE105" s="220"/>
      <c r="PVF105" s="220"/>
      <c r="PVG105" s="220"/>
      <c r="PVH105" s="220"/>
      <c r="PVI105" s="220"/>
      <c r="PVJ105" s="220"/>
      <c r="PVK105" s="220"/>
      <c r="PVL105" s="220"/>
      <c r="PVM105" s="220"/>
      <c r="PVN105" s="220"/>
      <c r="PVO105" s="220"/>
      <c r="PVP105" s="220"/>
      <c r="PVQ105" s="220"/>
      <c r="PVR105" s="220"/>
      <c r="PVS105" s="220"/>
      <c r="PVT105" s="220"/>
      <c r="PVU105" s="220"/>
      <c r="PVV105" s="220"/>
      <c r="PVW105" s="220"/>
      <c r="PVX105" s="220"/>
      <c r="PVY105" s="220"/>
      <c r="PVZ105" s="220"/>
      <c r="PWA105" s="220"/>
      <c r="PWB105" s="220"/>
      <c r="PWC105" s="220"/>
      <c r="PWD105" s="220"/>
      <c r="PWE105" s="220"/>
      <c r="PWF105" s="220"/>
      <c r="PWG105" s="220"/>
      <c r="PWH105" s="220"/>
      <c r="PWI105" s="220"/>
      <c r="PWJ105" s="220"/>
      <c r="PWK105" s="220"/>
      <c r="PWL105" s="220"/>
      <c r="PWM105" s="220"/>
      <c r="PWN105" s="220"/>
      <c r="PWO105" s="220"/>
      <c r="PWP105" s="220"/>
      <c r="PWQ105" s="220"/>
      <c r="PWR105" s="220"/>
      <c r="PWS105" s="220"/>
      <c r="PWT105" s="220"/>
      <c r="PWU105" s="220"/>
      <c r="PWV105" s="220"/>
      <c r="PWW105" s="220"/>
      <c r="PWX105" s="220"/>
      <c r="PWY105" s="220"/>
      <c r="PWZ105" s="220"/>
      <c r="PXA105" s="220"/>
      <c r="PXB105" s="220"/>
      <c r="PXC105" s="220"/>
      <c r="PXD105" s="220"/>
      <c r="PXE105" s="220"/>
      <c r="PXF105" s="220"/>
      <c r="PXG105" s="220"/>
      <c r="PXH105" s="220"/>
      <c r="PXI105" s="220"/>
      <c r="PXJ105" s="220"/>
      <c r="PXK105" s="220"/>
      <c r="PXL105" s="220"/>
      <c r="PXM105" s="220"/>
      <c r="PXN105" s="220"/>
      <c r="PXO105" s="220"/>
      <c r="PXP105" s="220"/>
      <c r="PXQ105" s="220"/>
      <c r="PXR105" s="220"/>
      <c r="PXS105" s="220"/>
      <c r="PXT105" s="220"/>
      <c r="PXU105" s="220"/>
      <c r="PXV105" s="220"/>
      <c r="PXW105" s="220"/>
      <c r="PXX105" s="220"/>
      <c r="PXY105" s="220"/>
      <c r="PXZ105" s="220"/>
      <c r="PYA105" s="220"/>
      <c r="PYB105" s="220"/>
      <c r="PYC105" s="220"/>
      <c r="PYD105" s="220"/>
      <c r="PYE105" s="220"/>
      <c r="PYF105" s="220"/>
      <c r="PYG105" s="220"/>
      <c r="PYH105" s="220"/>
      <c r="PYI105" s="220"/>
      <c r="PYJ105" s="220"/>
      <c r="PYK105" s="220"/>
      <c r="PYL105" s="220"/>
      <c r="PYM105" s="220"/>
      <c r="PYN105" s="220"/>
      <c r="PYO105" s="220"/>
      <c r="PYP105" s="220"/>
      <c r="PYQ105" s="220"/>
      <c r="PYR105" s="220"/>
      <c r="PYS105" s="220"/>
      <c r="PYT105" s="220"/>
      <c r="PYU105" s="220"/>
      <c r="PYV105" s="220"/>
      <c r="PYW105" s="220"/>
      <c r="PYX105" s="220"/>
      <c r="PYY105" s="220"/>
      <c r="PYZ105" s="220"/>
      <c r="PZA105" s="220"/>
      <c r="PZB105" s="220"/>
      <c r="PZC105" s="220"/>
      <c r="PZD105" s="220"/>
      <c r="PZE105" s="220"/>
      <c r="PZF105" s="220"/>
      <c r="PZG105" s="220"/>
      <c r="PZH105" s="220"/>
      <c r="PZI105" s="220"/>
      <c r="PZJ105" s="220"/>
      <c r="PZK105" s="220"/>
      <c r="PZL105" s="220"/>
      <c r="PZM105" s="220"/>
      <c r="PZN105" s="220"/>
      <c r="PZO105" s="220"/>
      <c r="PZP105" s="220"/>
      <c r="PZQ105" s="220"/>
      <c r="PZR105" s="220"/>
      <c r="PZS105" s="220"/>
      <c r="PZT105" s="220"/>
      <c r="PZU105" s="220"/>
      <c r="PZV105" s="220"/>
      <c r="PZW105" s="220"/>
      <c r="PZX105" s="220"/>
      <c r="PZY105" s="220"/>
      <c r="PZZ105" s="220"/>
      <c r="QAA105" s="220"/>
      <c r="QAB105" s="220"/>
      <c r="QAC105" s="220"/>
      <c r="QAD105" s="220"/>
      <c r="QAE105" s="220"/>
      <c r="QAF105" s="220"/>
      <c r="QAG105" s="220"/>
      <c r="QAH105" s="220"/>
      <c r="QAI105" s="220"/>
      <c r="QAJ105" s="220"/>
      <c r="QAK105" s="220"/>
      <c r="QAL105" s="220"/>
      <c r="QAM105" s="220"/>
      <c r="QAN105" s="220"/>
      <c r="QAO105" s="220"/>
      <c r="QAP105" s="220"/>
      <c r="QAQ105" s="220"/>
      <c r="QAR105" s="220"/>
      <c r="QAS105" s="220"/>
      <c r="QAT105" s="220"/>
      <c r="QAU105" s="220"/>
      <c r="QAV105" s="220"/>
      <c r="QAW105" s="220"/>
      <c r="QAX105" s="220"/>
      <c r="QAY105" s="220"/>
      <c r="QAZ105" s="220"/>
      <c r="QBA105" s="220"/>
      <c r="QBB105" s="220"/>
      <c r="QBC105" s="220"/>
      <c r="QBD105" s="220"/>
      <c r="QBE105" s="220"/>
      <c r="QBF105" s="220"/>
      <c r="QBG105" s="220"/>
      <c r="QBH105" s="220"/>
      <c r="QBI105" s="220"/>
      <c r="QBJ105" s="220"/>
      <c r="QBK105" s="220"/>
      <c r="QBL105" s="220"/>
      <c r="QBM105" s="220"/>
      <c r="QBN105" s="220"/>
      <c r="QBO105" s="220"/>
      <c r="QBP105" s="220"/>
      <c r="QBQ105" s="220"/>
      <c r="QBR105" s="220"/>
      <c r="QBS105" s="220"/>
      <c r="QBT105" s="220"/>
      <c r="QBU105" s="220"/>
      <c r="QBV105" s="220"/>
      <c r="QBW105" s="220"/>
      <c r="QBX105" s="220"/>
      <c r="QBY105" s="220"/>
      <c r="QBZ105" s="220"/>
      <c r="QCA105" s="220"/>
      <c r="QCB105" s="220"/>
      <c r="QCC105" s="220"/>
      <c r="QCD105" s="220"/>
      <c r="QCE105" s="220"/>
      <c r="QCF105" s="220"/>
      <c r="QCG105" s="220"/>
      <c r="QCH105" s="220"/>
      <c r="QCI105" s="220"/>
      <c r="QCJ105" s="220"/>
      <c r="QCK105" s="220"/>
      <c r="QCL105" s="220"/>
      <c r="QCM105" s="220"/>
      <c r="QCN105" s="220"/>
      <c r="QCO105" s="220"/>
      <c r="QCP105" s="220"/>
      <c r="QCQ105" s="220"/>
      <c r="QCR105" s="220"/>
      <c r="QCS105" s="220"/>
      <c r="QCT105" s="220"/>
      <c r="QCU105" s="220"/>
      <c r="QCV105" s="220"/>
      <c r="QCW105" s="220"/>
      <c r="QCX105" s="220"/>
      <c r="QCY105" s="220"/>
      <c r="QCZ105" s="220"/>
      <c r="QDA105" s="220"/>
      <c r="QDB105" s="220"/>
      <c r="QDC105" s="220"/>
      <c r="QDD105" s="220"/>
      <c r="QDE105" s="220"/>
      <c r="QDF105" s="220"/>
      <c r="QDG105" s="220"/>
      <c r="QDH105" s="220"/>
      <c r="QDI105" s="220"/>
      <c r="QDJ105" s="220"/>
      <c r="QDK105" s="220"/>
      <c r="QDL105" s="220"/>
      <c r="QDM105" s="220"/>
      <c r="QDN105" s="220"/>
      <c r="QDO105" s="220"/>
      <c r="QDP105" s="220"/>
      <c r="QDQ105" s="220"/>
      <c r="QDR105" s="220"/>
      <c r="QDS105" s="220"/>
      <c r="QDT105" s="220"/>
      <c r="QDU105" s="220"/>
      <c r="QDV105" s="220"/>
      <c r="QDW105" s="220"/>
      <c r="QDX105" s="220"/>
      <c r="QDY105" s="220"/>
      <c r="QDZ105" s="220"/>
      <c r="QEA105" s="220"/>
      <c r="QEB105" s="220"/>
      <c r="QEC105" s="220"/>
      <c r="QED105" s="220"/>
      <c r="QEE105" s="220"/>
      <c r="QEF105" s="220"/>
      <c r="QEG105" s="220"/>
      <c r="QEH105" s="220"/>
      <c r="QEI105" s="220"/>
      <c r="QEJ105" s="220"/>
      <c r="QEK105" s="220"/>
      <c r="QEL105" s="220"/>
      <c r="QEM105" s="220"/>
      <c r="QEN105" s="220"/>
      <c r="QEO105" s="220"/>
      <c r="QEP105" s="220"/>
      <c r="QEQ105" s="220"/>
      <c r="QER105" s="220"/>
      <c r="QES105" s="220"/>
      <c r="QET105" s="220"/>
      <c r="QEU105" s="220"/>
      <c r="QEV105" s="220"/>
      <c r="QEW105" s="220"/>
      <c r="QEX105" s="220"/>
      <c r="QEY105" s="220"/>
      <c r="QEZ105" s="220"/>
      <c r="QFA105" s="220"/>
      <c r="QFB105" s="220"/>
      <c r="QFC105" s="220"/>
      <c r="QFD105" s="220"/>
      <c r="QFE105" s="220"/>
      <c r="QFF105" s="220"/>
      <c r="QFG105" s="220"/>
      <c r="QFH105" s="220"/>
      <c r="QFI105" s="220"/>
      <c r="QFJ105" s="220"/>
      <c r="QFK105" s="220"/>
      <c r="QFL105" s="220"/>
      <c r="QFM105" s="220"/>
      <c r="QFN105" s="220"/>
      <c r="QFO105" s="220"/>
      <c r="QFP105" s="220"/>
      <c r="QFQ105" s="220"/>
      <c r="QFR105" s="220"/>
      <c r="QFS105" s="220"/>
      <c r="QFT105" s="220"/>
      <c r="QFU105" s="220"/>
      <c r="QFV105" s="220"/>
      <c r="QFW105" s="220"/>
      <c r="QFX105" s="220"/>
      <c r="QFY105" s="220"/>
      <c r="QFZ105" s="220"/>
      <c r="QGA105" s="220"/>
      <c r="QGB105" s="220"/>
      <c r="QGC105" s="220"/>
      <c r="QGD105" s="220"/>
      <c r="QGE105" s="220"/>
      <c r="QGF105" s="220"/>
      <c r="QGG105" s="220"/>
      <c r="QGH105" s="220"/>
      <c r="QGI105" s="220"/>
      <c r="QGJ105" s="220"/>
      <c r="QGK105" s="220"/>
      <c r="QGL105" s="220"/>
      <c r="QGM105" s="220"/>
      <c r="QGN105" s="220"/>
      <c r="QGO105" s="220"/>
      <c r="QGP105" s="220"/>
      <c r="QGQ105" s="220"/>
      <c r="QGR105" s="220"/>
      <c r="QGS105" s="220"/>
      <c r="QGT105" s="220"/>
      <c r="QGU105" s="220"/>
      <c r="QGV105" s="220"/>
      <c r="QGW105" s="220"/>
      <c r="QGX105" s="220"/>
      <c r="QGY105" s="220"/>
      <c r="QGZ105" s="220"/>
      <c r="QHA105" s="220"/>
      <c r="QHB105" s="220"/>
      <c r="QHC105" s="220"/>
      <c r="QHD105" s="220"/>
      <c r="QHE105" s="220"/>
      <c r="QHF105" s="220"/>
      <c r="QHG105" s="220"/>
      <c r="QHH105" s="220"/>
      <c r="QHI105" s="220"/>
      <c r="QHJ105" s="220"/>
      <c r="QHK105" s="220"/>
      <c r="QHL105" s="220"/>
      <c r="QHM105" s="220"/>
      <c r="QHN105" s="220"/>
      <c r="QHO105" s="220"/>
      <c r="QHP105" s="220"/>
      <c r="QHQ105" s="220"/>
      <c r="QHR105" s="220"/>
      <c r="QHS105" s="220"/>
      <c r="QHT105" s="220"/>
      <c r="QHU105" s="220"/>
      <c r="QHV105" s="220"/>
      <c r="QHW105" s="220"/>
      <c r="QHX105" s="220"/>
      <c r="QHY105" s="220"/>
      <c r="QHZ105" s="220"/>
      <c r="QIA105" s="220"/>
      <c r="QIB105" s="220"/>
      <c r="QIC105" s="220"/>
      <c r="QID105" s="220"/>
      <c r="QIE105" s="220"/>
      <c r="QIF105" s="220"/>
      <c r="QIG105" s="220"/>
      <c r="QIH105" s="220"/>
      <c r="QII105" s="220"/>
      <c r="QIJ105" s="220"/>
      <c r="QIK105" s="220"/>
      <c r="QIL105" s="220"/>
      <c r="QIM105" s="220"/>
      <c r="QIN105" s="220"/>
      <c r="QIO105" s="220"/>
      <c r="QIP105" s="220"/>
      <c r="QIQ105" s="220"/>
      <c r="QIR105" s="220"/>
      <c r="QIS105" s="220"/>
      <c r="QIT105" s="220"/>
      <c r="QIU105" s="220"/>
      <c r="QIV105" s="220"/>
      <c r="QIW105" s="220"/>
      <c r="QIX105" s="220"/>
      <c r="QIY105" s="220"/>
      <c r="QIZ105" s="220"/>
      <c r="QJA105" s="220"/>
      <c r="QJB105" s="220"/>
      <c r="QJC105" s="220"/>
      <c r="QJD105" s="220"/>
      <c r="QJE105" s="220"/>
      <c r="QJF105" s="220"/>
      <c r="QJG105" s="220"/>
      <c r="QJH105" s="220"/>
      <c r="QJI105" s="220"/>
      <c r="QJJ105" s="220"/>
      <c r="QJK105" s="220"/>
      <c r="QJL105" s="220"/>
      <c r="QJM105" s="220"/>
      <c r="QJN105" s="220"/>
      <c r="QJO105" s="220"/>
      <c r="QJP105" s="220"/>
      <c r="QJQ105" s="220"/>
      <c r="QJR105" s="220"/>
      <c r="QJS105" s="220"/>
      <c r="QJT105" s="220"/>
      <c r="QJU105" s="220"/>
      <c r="QJV105" s="220"/>
      <c r="QJW105" s="220"/>
      <c r="QJX105" s="220"/>
      <c r="QJY105" s="220"/>
      <c r="QJZ105" s="220"/>
      <c r="QKA105" s="220"/>
      <c r="QKB105" s="220"/>
      <c r="QKC105" s="220"/>
      <c r="QKD105" s="220"/>
      <c r="QKE105" s="220"/>
      <c r="QKF105" s="220"/>
      <c r="QKG105" s="220"/>
      <c r="QKH105" s="220"/>
      <c r="QKI105" s="220"/>
      <c r="QKJ105" s="220"/>
      <c r="QKK105" s="220"/>
      <c r="QKL105" s="220"/>
      <c r="QKM105" s="220"/>
      <c r="QKN105" s="220"/>
      <c r="QKO105" s="220"/>
      <c r="QKP105" s="220"/>
      <c r="QKQ105" s="220"/>
      <c r="QKR105" s="220"/>
      <c r="QKS105" s="220"/>
      <c r="QKT105" s="220"/>
      <c r="QKU105" s="220"/>
      <c r="QKV105" s="220"/>
      <c r="QKW105" s="220"/>
      <c r="QKX105" s="220"/>
      <c r="QKY105" s="220"/>
      <c r="QKZ105" s="220"/>
      <c r="QLA105" s="220"/>
      <c r="QLB105" s="220"/>
      <c r="QLC105" s="220"/>
      <c r="QLD105" s="220"/>
      <c r="QLE105" s="220"/>
      <c r="QLF105" s="220"/>
      <c r="QLG105" s="220"/>
      <c r="QLH105" s="220"/>
      <c r="QLI105" s="220"/>
      <c r="QLJ105" s="220"/>
      <c r="QLK105" s="220"/>
      <c r="QLL105" s="220"/>
      <c r="QLM105" s="220"/>
      <c r="QLN105" s="220"/>
      <c r="QLO105" s="220"/>
      <c r="QLP105" s="220"/>
      <c r="QLQ105" s="220"/>
      <c r="QLR105" s="220"/>
      <c r="QLS105" s="220"/>
      <c r="QLT105" s="220"/>
      <c r="QLU105" s="220"/>
      <c r="QLV105" s="220"/>
      <c r="QLW105" s="220"/>
      <c r="QLX105" s="220"/>
      <c r="QLY105" s="220"/>
      <c r="QLZ105" s="220"/>
      <c r="QMA105" s="220"/>
      <c r="QMB105" s="220"/>
      <c r="QMC105" s="220"/>
      <c r="QMD105" s="220"/>
      <c r="QME105" s="220"/>
      <c r="QMF105" s="220"/>
      <c r="QMG105" s="220"/>
      <c r="QMH105" s="220"/>
      <c r="QMI105" s="220"/>
      <c r="QMJ105" s="220"/>
      <c r="QMK105" s="220"/>
      <c r="QML105" s="220"/>
      <c r="QMM105" s="220"/>
      <c r="QMN105" s="220"/>
      <c r="QMO105" s="220"/>
      <c r="QMP105" s="220"/>
      <c r="QMQ105" s="220"/>
      <c r="QMR105" s="220"/>
      <c r="QMS105" s="220"/>
      <c r="QMT105" s="220"/>
      <c r="QMU105" s="220"/>
      <c r="QMV105" s="220"/>
      <c r="QMW105" s="220"/>
      <c r="QMX105" s="220"/>
      <c r="QMY105" s="220"/>
      <c r="QMZ105" s="220"/>
      <c r="QNA105" s="220"/>
      <c r="QNB105" s="220"/>
      <c r="QNC105" s="220"/>
      <c r="QND105" s="220"/>
      <c r="QNE105" s="220"/>
      <c r="QNF105" s="220"/>
      <c r="QNG105" s="220"/>
      <c r="QNH105" s="220"/>
      <c r="QNI105" s="220"/>
      <c r="QNJ105" s="220"/>
      <c r="QNK105" s="220"/>
      <c r="QNL105" s="220"/>
      <c r="QNM105" s="220"/>
      <c r="QNN105" s="220"/>
      <c r="QNO105" s="220"/>
      <c r="QNP105" s="220"/>
      <c r="QNQ105" s="220"/>
      <c r="QNR105" s="220"/>
      <c r="QNS105" s="220"/>
      <c r="QNT105" s="220"/>
      <c r="QNU105" s="220"/>
      <c r="QNV105" s="220"/>
      <c r="QNW105" s="220"/>
      <c r="QNX105" s="220"/>
      <c r="QNY105" s="220"/>
      <c r="QNZ105" s="220"/>
      <c r="QOA105" s="220"/>
      <c r="QOB105" s="220"/>
      <c r="QOC105" s="220"/>
      <c r="QOD105" s="220"/>
      <c r="QOE105" s="220"/>
      <c r="QOF105" s="220"/>
      <c r="QOG105" s="220"/>
      <c r="QOH105" s="220"/>
      <c r="QOI105" s="220"/>
      <c r="QOJ105" s="220"/>
      <c r="QOK105" s="220"/>
      <c r="QOL105" s="220"/>
      <c r="QOM105" s="220"/>
      <c r="QON105" s="220"/>
      <c r="QOO105" s="220"/>
      <c r="QOP105" s="220"/>
      <c r="QOQ105" s="220"/>
      <c r="QOR105" s="220"/>
      <c r="QOS105" s="220"/>
      <c r="QOT105" s="220"/>
      <c r="QOU105" s="220"/>
      <c r="QOV105" s="220"/>
      <c r="QOW105" s="220"/>
      <c r="QOX105" s="220"/>
      <c r="QOY105" s="220"/>
      <c r="QOZ105" s="220"/>
      <c r="QPA105" s="220"/>
      <c r="QPB105" s="220"/>
      <c r="QPC105" s="220"/>
      <c r="QPD105" s="220"/>
      <c r="QPE105" s="220"/>
      <c r="QPF105" s="220"/>
      <c r="QPG105" s="220"/>
      <c r="QPH105" s="220"/>
      <c r="QPI105" s="220"/>
      <c r="QPJ105" s="220"/>
      <c r="QPK105" s="220"/>
      <c r="QPL105" s="220"/>
      <c r="QPM105" s="220"/>
      <c r="QPN105" s="220"/>
      <c r="QPO105" s="220"/>
      <c r="QPP105" s="220"/>
      <c r="QPQ105" s="220"/>
      <c r="QPR105" s="220"/>
      <c r="QPS105" s="220"/>
      <c r="QPT105" s="220"/>
      <c r="QPU105" s="220"/>
      <c r="QPV105" s="220"/>
      <c r="QPW105" s="220"/>
      <c r="QPX105" s="220"/>
      <c r="QPY105" s="220"/>
      <c r="QPZ105" s="220"/>
      <c r="QQA105" s="220"/>
      <c r="QQB105" s="220"/>
      <c r="QQC105" s="220"/>
      <c r="QQD105" s="220"/>
      <c r="QQE105" s="220"/>
      <c r="QQF105" s="220"/>
      <c r="QQG105" s="220"/>
      <c r="QQH105" s="220"/>
      <c r="QQI105" s="220"/>
      <c r="QQJ105" s="220"/>
      <c r="QQK105" s="220"/>
      <c r="QQL105" s="220"/>
      <c r="QQM105" s="220"/>
      <c r="QQN105" s="220"/>
      <c r="QQO105" s="220"/>
      <c r="QQP105" s="220"/>
      <c r="QQQ105" s="220"/>
      <c r="QQR105" s="220"/>
      <c r="QQS105" s="220"/>
      <c r="QQT105" s="220"/>
      <c r="QQU105" s="220"/>
      <c r="QQV105" s="220"/>
      <c r="QQW105" s="220"/>
      <c r="QQX105" s="220"/>
      <c r="QQY105" s="220"/>
      <c r="QQZ105" s="220"/>
      <c r="QRA105" s="220"/>
      <c r="QRB105" s="220"/>
      <c r="QRC105" s="220"/>
      <c r="QRD105" s="220"/>
      <c r="QRE105" s="220"/>
      <c r="QRF105" s="220"/>
      <c r="QRG105" s="220"/>
      <c r="QRH105" s="220"/>
      <c r="QRI105" s="220"/>
      <c r="QRJ105" s="220"/>
      <c r="QRK105" s="220"/>
      <c r="QRL105" s="220"/>
      <c r="QRM105" s="220"/>
      <c r="QRN105" s="220"/>
      <c r="QRO105" s="220"/>
      <c r="QRP105" s="220"/>
      <c r="QRQ105" s="220"/>
      <c r="QRR105" s="220"/>
      <c r="QRS105" s="220"/>
      <c r="QRT105" s="220"/>
      <c r="QRU105" s="220"/>
      <c r="QRV105" s="220"/>
      <c r="QRW105" s="220"/>
      <c r="QRX105" s="220"/>
      <c r="QRY105" s="220"/>
      <c r="QRZ105" s="220"/>
      <c r="QSA105" s="220"/>
      <c r="QSB105" s="220"/>
      <c r="QSC105" s="220"/>
      <c r="QSD105" s="220"/>
      <c r="QSE105" s="220"/>
      <c r="QSF105" s="220"/>
      <c r="QSG105" s="220"/>
      <c r="QSH105" s="220"/>
      <c r="QSI105" s="220"/>
      <c r="QSJ105" s="220"/>
      <c r="QSK105" s="220"/>
      <c r="QSL105" s="220"/>
      <c r="QSM105" s="220"/>
      <c r="QSN105" s="220"/>
      <c r="QSO105" s="220"/>
      <c r="QSP105" s="220"/>
      <c r="QSQ105" s="220"/>
      <c r="QSR105" s="220"/>
      <c r="QSS105" s="220"/>
      <c r="QST105" s="220"/>
      <c r="QSU105" s="220"/>
      <c r="QSV105" s="220"/>
      <c r="QSW105" s="220"/>
      <c r="QSX105" s="220"/>
      <c r="QSY105" s="220"/>
      <c r="QSZ105" s="220"/>
      <c r="QTA105" s="220"/>
      <c r="QTB105" s="220"/>
      <c r="QTC105" s="220"/>
      <c r="QTD105" s="220"/>
      <c r="QTE105" s="220"/>
      <c r="QTF105" s="220"/>
      <c r="QTG105" s="220"/>
      <c r="QTH105" s="220"/>
      <c r="QTI105" s="220"/>
      <c r="QTJ105" s="220"/>
      <c r="QTK105" s="220"/>
      <c r="QTL105" s="220"/>
      <c r="QTM105" s="220"/>
      <c r="QTN105" s="220"/>
      <c r="QTO105" s="220"/>
      <c r="QTP105" s="220"/>
      <c r="QTQ105" s="220"/>
      <c r="QTR105" s="220"/>
      <c r="QTS105" s="220"/>
      <c r="QTT105" s="220"/>
      <c r="QTU105" s="220"/>
      <c r="QTV105" s="220"/>
      <c r="QTW105" s="220"/>
      <c r="QTX105" s="220"/>
      <c r="QTY105" s="220"/>
      <c r="QTZ105" s="220"/>
      <c r="QUA105" s="220"/>
      <c r="QUB105" s="220"/>
      <c r="QUC105" s="220"/>
      <c r="QUD105" s="220"/>
      <c r="QUE105" s="220"/>
      <c r="QUF105" s="220"/>
      <c r="QUG105" s="220"/>
      <c r="QUH105" s="220"/>
      <c r="QUI105" s="220"/>
      <c r="QUJ105" s="220"/>
      <c r="QUK105" s="220"/>
      <c r="QUL105" s="220"/>
      <c r="QUM105" s="220"/>
      <c r="QUN105" s="220"/>
      <c r="QUO105" s="220"/>
      <c r="QUP105" s="220"/>
      <c r="QUQ105" s="220"/>
      <c r="QUR105" s="220"/>
      <c r="QUS105" s="220"/>
      <c r="QUT105" s="220"/>
      <c r="QUU105" s="220"/>
      <c r="QUV105" s="220"/>
      <c r="QUW105" s="220"/>
      <c r="QUX105" s="220"/>
      <c r="QUY105" s="220"/>
      <c r="QUZ105" s="220"/>
      <c r="QVA105" s="220"/>
      <c r="QVB105" s="220"/>
      <c r="QVC105" s="220"/>
      <c r="QVD105" s="220"/>
      <c r="QVE105" s="220"/>
      <c r="QVF105" s="220"/>
      <c r="QVG105" s="220"/>
      <c r="QVH105" s="220"/>
      <c r="QVI105" s="220"/>
      <c r="QVJ105" s="220"/>
      <c r="QVK105" s="220"/>
      <c r="QVL105" s="220"/>
      <c r="QVM105" s="220"/>
      <c r="QVN105" s="220"/>
      <c r="QVO105" s="220"/>
      <c r="QVP105" s="220"/>
      <c r="QVQ105" s="220"/>
      <c r="QVR105" s="220"/>
      <c r="QVS105" s="220"/>
      <c r="QVT105" s="220"/>
      <c r="QVU105" s="220"/>
      <c r="QVV105" s="220"/>
      <c r="QVW105" s="220"/>
      <c r="QVX105" s="220"/>
      <c r="QVY105" s="220"/>
      <c r="QVZ105" s="220"/>
      <c r="QWA105" s="220"/>
      <c r="QWB105" s="220"/>
      <c r="QWC105" s="220"/>
      <c r="QWD105" s="220"/>
      <c r="QWE105" s="220"/>
      <c r="QWF105" s="220"/>
      <c r="QWG105" s="220"/>
      <c r="QWH105" s="220"/>
      <c r="QWI105" s="220"/>
      <c r="QWJ105" s="220"/>
      <c r="QWK105" s="220"/>
      <c r="QWL105" s="220"/>
      <c r="QWM105" s="220"/>
      <c r="QWN105" s="220"/>
      <c r="QWO105" s="220"/>
      <c r="QWP105" s="220"/>
      <c r="QWQ105" s="220"/>
      <c r="QWR105" s="220"/>
      <c r="QWS105" s="220"/>
      <c r="QWT105" s="220"/>
      <c r="QWU105" s="220"/>
      <c r="QWV105" s="220"/>
      <c r="QWW105" s="220"/>
      <c r="QWX105" s="220"/>
      <c r="QWY105" s="220"/>
      <c r="QWZ105" s="220"/>
      <c r="QXA105" s="220"/>
      <c r="QXB105" s="220"/>
      <c r="QXC105" s="220"/>
      <c r="QXD105" s="220"/>
      <c r="QXE105" s="220"/>
      <c r="QXF105" s="220"/>
      <c r="QXG105" s="220"/>
      <c r="QXH105" s="220"/>
      <c r="QXI105" s="220"/>
      <c r="QXJ105" s="220"/>
      <c r="QXK105" s="220"/>
      <c r="QXL105" s="220"/>
      <c r="QXM105" s="220"/>
      <c r="QXN105" s="220"/>
      <c r="QXO105" s="220"/>
      <c r="QXP105" s="220"/>
      <c r="QXQ105" s="220"/>
      <c r="QXR105" s="220"/>
      <c r="QXS105" s="220"/>
      <c r="QXT105" s="220"/>
      <c r="QXU105" s="220"/>
      <c r="QXV105" s="220"/>
      <c r="QXW105" s="220"/>
      <c r="QXX105" s="220"/>
      <c r="QXY105" s="220"/>
      <c r="QXZ105" s="220"/>
      <c r="QYA105" s="220"/>
      <c r="QYB105" s="220"/>
      <c r="QYC105" s="220"/>
      <c r="QYD105" s="220"/>
      <c r="QYE105" s="220"/>
      <c r="QYF105" s="220"/>
      <c r="QYG105" s="220"/>
      <c r="QYH105" s="220"/>
      <c r="QYI105" s="220"/>
      <c r="QYJ105" s="220"/>
      <c r="QYK105" s="220"/>
      <c r="QYL105" s="220"/>
      <c r="QYM105" s="220"/>
      <c r="QYN105" s="220"/>
      <c r="QYO105" s="220"/>
      <c r="QYP105" s="220"/>
      <c r="QYQ105" s="220"/>
      <c r="QYR105" s="220"/>
      <c r="QYS105" s="220"/>
      <c r="QYT105" s="220"/>
      <c r="QYU105" s="220"/>
      <c r="QYV105" s="220"/>
      <c r="QYW105" s="220"/>
      <c r="QYX105" s="220"/>
      <c r="QYY105" s="220"/>
      <c r="QYZ105" s="220"/>
      <c r="QZA105" s="220"/>
      <c r="QZB105" s="220"/>
      <c r="QZC105" s="220"/>
      <c r="QZD105" s="220"/>
      <c r="QZE105" s="220"/>
      <c r="QZF105" s="220"/>
      <c r="QZG105" s="220"/>
      <c r="QZH105" s="220"/>
      <c r="QZI105" s="220"/>
      <c r="QZJ105" s="220"/>
      <c r="QZK105" s="220"/>
      <c r="QZL105" s="220"/>
      <c r="QZM105" s="220"/>
      <c r="QZN105" s="220"/>
      <c r="QZO105" s="220"/>
      <c r="QZP105" s="220"/>
      <c r="QZQ105" s="220"/>
      <c r="QZR105" s="220"/>
      <c r="QZS105" s="220"/>
      <c r="QZT105" s="220"/>
      <c r="QZU105" s="220"/>
      <c r="QZV105" s="220"/>
      <c r="QZW105" s="220"/>
      <c r="QZX105" s="220"/>
      <c r="QZY105" s="220"/>
      <c r="QZZ105" s="220"/>
      <c r="RAA105" s="220"/>
      <c r="RAB105" s="220"/>
      <c r="RAC105" s="220"/>
      <c r="RAD105" s="220"/>
      <c r="RAE105" s="220"/>
      <c r="RAF105" s="220"/>
      <c r="RAG105" s="220"/>
      <c r="RAH105" s="220"/>
      <c r="RAI105" s="220"/>
      <c r="RAJ105" s="220"/>
      <c r="RAK105" s="220"/>
      <c r="RAL105" s="220"/>
      <c r="RAM105" s="220"/>
      <c r="RAN105" s="220"/>
      <c r="RAO105" s="220"/>
      <c r="RAP105" s="220"/>
      <c r="RAQ105" s="220"/>
      <c r="RAR105" s="220"/>
      <c r="RAS105" s="220"/>
      <c r="RAT105" s="220"/>
      <c r="RAU105" s="220"/>
      <c r="RAV105" s="220"/>
      <c r="RAW105" s="220"/>
      <c r="RAX105" s="220"/>
      <c r="RAY105" s="220"/>
      <c r="RAZ105" s="220"/>
      <c r="RBA105" s="220"/>
      <c r="RBB105" s="220"/>
      <c r="RBC105" s="220"/>
      <c r="RBD105" s="220"/>
      <c r="RBE105" s="220"/>
      <c r="RBF105" s="220"/>
      <c r="RBG105" s="220"/>
      <c r="RBH105" s="220"/>
      <c r="RBI105" s="220"/>
      <c r="RBJ105" s="220"/>
      <c r="RBK105" s="220"/>
      <c r="RBL105" s="220"/>
      <c r="RBM105" s="220"/>
      <c r="RBN105" s="220"/>
      <c r="RBO105" s="220"/>
      <c r="RBP105" s="220"/>
      <c r="RBQ105" s="220"/>
      <c r="RBR105" s="220"/>
      <c r="RBS105" s="220"/>
      <c r="RBT105" s="220"/>
      <c r="RBU105" s="220"/>
      <c r="RBV105" s="220"/>
      <c r="RBW105" s="220"/>
      <c r="RBX105" s="220"/>
      <c r="RBY105" s="220"/>
      <c r="RBZ105" s="220"/>
      <c r="RCA105" s="220"/>
      <c r="RCB105" s="220"/>
      <c r="RCC105" s="220"/>
      <c r="RCD105" s="220"/>
      <c r="RCE105" s="220"/>
      <c r="RCF105" s="220"/>
      <c r="RCG105" s="220"/>
      <c r="RCH105" s="220"/>
      <c r="RCI105" s="220"/>
      <c r="RCJ105" s="220"/>
      <c r="RCK105" s="220"/>
      <c r="RCL105" s="220"/>
      <c r="RCM105" s="220"/>
      <c r="RCN105" s="220"/>
      <c r="RCO105" s="220"/>
      <c r="RCP105" s="220"/>
      <c r="RCQ105" s="220"/>
      <c r="RCR105" s="220"/>
      <c r="RCS105" s="220"/>
      <c r="RCT105" s="220"/>
      <c r="RCU105" s="220"/>
      <c r="RCV105" s="220"/>
      <c r="RCW105" s="220"/>
      <c r="RCX105" s="220"/>
      <c r="RCY105" s="220"/>
      <c r="RCZ105" s="220"/>
      <c r="RDA105" s="220"/>
      <c r="RDB105" s="220"/>
      <c r="RDC105" s="220"/>
      <c r="RDD105" s="220"/>
      <c r="RDE105" s="220"/>
      <c r="RDF105" s="220"/>
      <c r="RDG105" s="220"/>
      <c r="RDH105" s="220"/>
      <c r="RDI105" s="220"/>
      <c r="RDJ105" s="220"/>
      <c r="RDK105" s="220"/>
      <c r="RDL105" s="220"/>
      <c r="RDM105" s="220"/>
      <c r="RDN105" s="220"/>
      <c r="RDO105" s="220"/>
      <c r="RDP105" s="220"/>
      <c r="RDQ105" s="220"/>
      <c r="RDR105" s="220"/>
      <c r="RDS105" s="220"/>
      <c r="RDT105" s="220"/>
      <c r="RDU105" s="220"/>
      <c r="RDV105" s="220"/>
      <c r="RDW105" s="220"/>
      <c r="RDX105" s="220"/>
      <c r="RDY105" s="220"/>
      <c r="RDZ105" s="220"/>
      <c r="REA105" s="220"/>
      <c r="REB105" s="220"/>
      <c r="REC105" s="220"/>
      <c r="RED105" s="220"/>
      <c r="REE105" s="220"/>
      <c r="REF105" s="220"/>
      <c r="REG105" s="220"/>
      <c r="REH105" s="220"/>
      <c r="REI105" s="220"/>
      <c r="REJ105" s="220"/>
      <c r="REK105" s="220"/>
      <c r="REL105" s="220"/>
      <c r="REM105" s="220"/>
      <c r="REN105" s="220"/>
      <c r="REO105" s="220"/>
      <c r="REP105" s="220"/>
      <c r="REQ105" s="220"/>
      <c r="RER105" s="220"/>
      <c r="RES105" s="220"/>
      <c r="RET105" s="220"/>
      <c r="REU105" s="220"/>
      <c r="REV105" s="220"/>
      <c r="REW105" s="220"/>
      <c r="REX105" s="220"/>
      <c r="REY105" s="220"/>
      <c r="REZ105" s="220"/>
      <c r="RFA105" s="220"/>
      <c r="RFB105" s="220"/>
      <c r="RFC105" s="220"/>
      <c r="RFD105" s="220"/>
      <c r="RFE105" s="220"/>
      <c r="RFF105" s="220"/>
      <c r="RFG105" s="220"/>
      <c r="RFH105" s="220"/>
      <c r="RFI105" s="220"/>
      <c r="RFJ105" s="220"/>
      <c r="RFK105" s="220"/>
      <c r="RFL105" s="220"/>
      <c r="RFM105" s="220"/>
      <c r="RFN105" s="220"/>
      <c r="RFO105" s="220"/>
      <c r="RFP105" s="220"/>
      <c r="RFQ105" s="220"/>
      <c r="RFR105" s="220"/>
      <c r="RFS105" s="220"/>
      <c r="RFT105" s="220"/>
      <c r="RFU105" s="220"/>
      <c r="RFV105" s="220"/>
      <c r="RFW105" s="220"/>
      <c r="RFX105" s="220"/>
      <c r="RFY105" s="220"/>
      <c r="RFZ105" s="220"/>
      <c r="RGA105" s="220"/>
      <c r="RGB105" s="220"/>
      <c r="RGC105" s="220"/>
      <c r="RGD105" s="220"/>
      <c r="RGE105" s="220"/>
      <c r="RGF105" s="220"/>
      <c r="RGG105" s="220"/>
      <c r="RGH105" s="220"/>
      <c r="RGI105" s="220"/>
      <c r="RGJ105" s="220"/>
      <c r="RGK105" s="220"/>
      <c r="RGL105" s="220"/>
      <c r="RGM105" s="220"/>
      <c r="RGN105" s="220"/>
      <c r="RGO105" s="220"/>
      <c r="RGP105" s="220"/>
      <c r="RGQ105" s="220"/>
      <c r="RGR105" s="220"/>
      <c r="RGS105" s="220"/>
      <c r="RGT105" s="220"/>
      <c r="RGU105" s="220"/>
      <c r="RGV105" s="220"/>
      <c r="RGW105" s="220"/>
      <c r="RGX105" s="220"/>
      <c r="RGY105" s="220"/>
      <c r="RGZ105" s="220"/>
      <c r="RHA105" s="220"/>
      <c r="RHB105" s="220"/>
      <c r="RHC105" s="220"/>
      <c r="RHD105" s="220"/>
      <c r="RHE105" s="220"/>
      <c r="RHF105" s="220"/>
      <c r="RHG105" s="220"/>
      <c r="RHH105" s="220"/>
      <c r="RHI105" s="220"/>
      <c r="RHJ105" s="220"/>
      <c r="RHK105" s="220"/>
      <c r="RHL105" s="220"/>
      <c r="RHM105" s="220"/>
      <c r="RHN105" s="220"/>
      <c r="RHO105" s="220"/>
      <c r="RHP105" s="220"/>
      <c r="RHQ105" s="220"/>
      <c r="RHR105" s="220"/>
      <c r="RHS105" s="220"/>
      <c r="RHT105" s="220"/>
      <c r="RHU105" s="220"/>
      <c r="RHV105" s="220"/>
      <c r="RHW105" s="220"/>
      <c r="RHX105" s="220"/>
      <c r="RHY105" s="220"/>
      <c r="RHZ105" s="220"/>
      <c r="RIA105" s="220"/>
      <c r="RIB105" s="220"/>
      <c r="RIC105" s="220"/>
      <c r="RID105" s="220"/>
      <c r="RIE105" s="220"/>
      <c r="RIF105" s="220"/>
      <c r="RIG105" s="220"/>
      <c r="RIH105" s="220"/>
      <c r="RII105" s="220"/>
      <c r="RIJ105" s="220"/>
      <c r="RIK105" s="220"/>
      <c r="RIL105" s="220"/>
      <c r="RIM105" s="220"/>
      <c r="RIN105" s="220"/>
      <c r="RIO105" s="220"/>
      <c r="RIP105" s="220"/>
      <c r="RIQ105" s="220"/>
      <c r="RIR105" s="220"/>
      <c r="RIS105" s="220"/>
      <c r="RIT105" s="220"/>
      <c r="RIU105" s="220"/>
      <c r="RIV105" s="220"/>
      <c r="RIW105" s="220"/>
      <c r="RIX105" s="220"/>
      <c r="RIY105" s="220"/>
      <c r="RIZ105" s="220"/>
      <c r="RJA105" s="220"/>
      <c r="RJB105" s="220"/>
      <c r="RJC105" s="220"/>
      <c r="RJD105" s="220"/>
      <c r="RJE105" s="220"/>
      <c r="RJF105" s="220"/>
      <c r="RJG105" s="220"/>
      <c r="RJH105" s="220"/>
      <c r="RJI105" s="220"/>
      <c r="RJJ105" s="220"/>
      <c r="RJK105" s="220"/>
      <c r="RJL105" s="220"/>
      <c r="RJM105" s="220"/>
      <c r="RJN105" s="220"/>
      <c r="RJO105" s="220"/>
      <c r="RJP105" s="220"/>
      <c r="RJQ105" s="220"/>
      <c r="RJR105" s="220"/>
      <c r="RJS105" s="220"/>
      <c r="RJT105" s="220"/>
      <c r="RJU105" s="220"/>
      <c r="RJV105" s="220"/>
      <c r="RJW105" s="220"/>
      <c r="RJX105" s="220"/>
      <c r="RJY105" s="220"/>
      <c r="RJZ105" s="220"/>
      <c r="RKA105" s="220"/>
      <c r="RKB105" s="220"/>
      <c r="RKC105" s="220"/>
      <c r="RKD105" s="220"/>
      <c r="RKE105" s="220"/>
      <c r="RKF105" s="220"/>
      <c r="RKG105" s="220"/>
      <c r="RKH105" s="220"/>
      <c r="RKI105" s="220"/>
      <c r="RKJ105" s="220"/>
      <c r="RKK105" s="220"/>
      <c r="RKL105" s="220"/>
      <c r="RKM105" s="220"/>
      <c r="RKN105" s="220"/>
      <c r="RKO105" s="220"/>
      <c r="RKP105" s="220"/>
      <c r="RKQ105" s="220"/>
      <c r="RKR105" s="220"/>
      <c r="RKS105" s="220"/>
      <c r="RKT105" s="220"/>
      <c r="RKU105" s="220"/>
      <c r="RKV105" s="220"/>
      <c r="RKW105" s="220"/>
      <c r="RKX105" s="220"/>
      <c r="RKY105" s="220"/>
      <c r="RKZ105" s="220"/>
      <c r="RLA105" s="220"/>
      <c r="RLB105" s="220"/>
      <c r="RLC105" s="220"/>
      <c r="RLD105" s="220"/>
      <c r="RLE105" s="220"/>
      <c r="RLF105" s="220"/>
      <c r="RLG105" s="220"/>
      <c r="RLH105" s="220"/>
      <c r="RLI105" s="220"/>
      <c r="RLJ105" s="220"/>
      <c r="RLK105" s="220"/>
      <c r="RLL105" s="220"/>
      <c r="RLM105" s="220"/>
      <c r="RLN105" s="220"/>
      <c r="RLO105" s="220"/>
      <c r="RLP105" s="220"/>
      <c r="RLQ105" s="220"/>
      <c r="RLR105" s="220"/>
      <c r="RLS105" s="220"/>
      <c r="RLT105" s="220"/>
      <c r="RLU105" s="220"/>
      <c r="RLV105" s="220"/>
      <c r="RLW105" s="220"/>
      <c r="RLX105" s="220"/>
      <c r="RLY105" s="220"/>
      <c r="RLZ105" s="220"/>
      <c r="RMA105" s="220"/>
      <c r="RMB105" s="220"/>
      <c r="RMC105" s="220"/>
      <c r="RMD105" s="220"/>
      <c r="RME105" s="220"/>
      <c r="RMF105" s="220"/>
      <c r="RMG105" s="220"/>
      <c r="RMH105" s="220"/>
      <c r="RMI105" s="220"/>
      <c r="RMJ105" s="220"/>
      <c r="RMK105" s="220"/>
      <c r="RML105" s="220"/>
      <c r="RMM105" s="220"/>
      <c r="RMN105" s="220"/>
      <c r="RMO105" s="220"/>
      <c r="RMP105" s="220"/>
      <c r="RMQ105" s="220"/>
      <c r="RMR105" s="220"/>
      <c r="RMS105" s="220"/>
      <c r="RMT105" s="220"/>
      <c r="RMU105" s="220"/>
      <c r="RMV105" s="220"/>
      <c r="RMW105" s="220"/>
      <c r="RMX105" s="220"/>
      <c r="RMY105" s="220"/>
      <c r="RMZ105" s="220"/>
      <c r="RNA105" s="220"/>
      <c r="RNB105" s="220"/>
      <c r="RNC105" s="220"/>
      <c r="RND105" s="220"/>
      <c r="RNE105" s="220"/>
      <c r="RNF105" s="220"/>
      <c r="RNG105" s="220"/>
      <c r="RNH105" s="220"/>
      <c r="RNI105" s="220"/>
      <c r="RNJ105" s="220"/>
      <c r="RNK105" s="220"/>
      <c r="RNL105" s="220"/>
      <c r="RNM105" s="220"/>
      <c r="RNN105" s="220"/>
      <c r="RNO105" s="220"/>
      <c r="RNP105" s="220"/>
      <c r="RNQ105" s="220"/>
      <c r="RNR105" s="220"/>
      <c r="RNS105" s="220"/>
      <c r="RNT105" s="220"/>
      <c r="RNU105" s="220"/>
      <c r="RNV105" s="220"/>
      <c r="RNW105" s="220"/>
      <c r="RNX105" s="220"/>
      <c r="RNY105" s="220"/>
      <c r="RNZ105" s="220"/>
      <c r="ROA105" s="220"/>
      <c r="ROB105" s="220"/>
      <c r="ROC105" s="220"/>
      <c r="ROD105" s="220"/>
      <c r="ROE105" s="220"/>
      <c r="ROF105" s="220"/>
      <c r="ROG105" s="220"/>
      <c r="ROH105" s="220"/>
      <c r="ROI105" s="220"/>
      <c r="ROJ105" s="220"/>
      <c r="ROK105" s="220"/>
      <c r="ROL105" s="220"/>
      <c r="ROM105" s="220"/>
      <c r="RON105" s="220"/>
      <c r="ROO105" s="220"/>
      <c r="ROP105" s="220"/>
      <c r="ROQ105" s="220"/>
      <c r="ROR105" s="220"/>
      <c r="ROS105" s="220"/>
      <c r="ROT105" s="220"/>
      <c r="ROU105" s="220"/>
      <c r="ROV105" s="220"/>
      <c r="ROW105" s="220"/>
      <c r="ROX105" s="220"/>
      <c r="ROY105" s="220"/>
      <c r="ROZ105" s="220"/>
      <c r="RPA105" s="220"/>
      <c r="RPB105" s="220"/>
      <c r="RPC105" s="220"/>
      <c r="RPD105" s="220"/>
      <c r="RPE105" s="220"/>
      <c r="RPF105" s="220"/>
      <c r="RPG105" s="220"/>
      <c r="RPH105" s="220"/>
      <c r="RPI105" s="220"/>
      <c r="RPJ105" s="220"/>
      <c r="RPK105" s="220"/>
      <c r="RPL105" s="220"/>
      <c r="RPM105" s="220"/>
      <c r="RPN105" s="220"/>
      <c r="RPO105" s="220"/>
      <c r="RPP105" s="220"/>
      <c r="RPQ105" s="220"/>
      <c r="RPR105" s="220"/>
      <c r="RPS105" s="220"/>
      <c r="RPT105" s="220"/>
      <c r="RPU105" s="220"/>
      <c r="RPV105" s="220"/>
      <c r="RPW105" s="220"/>
      <c r="RPX105" s="220"/>
      <c r="RPY105" s="220"/>
      <c r="RPZ105" s="220"/>
      <c r="RQA105" s="220"/>
      <c r="RQB105" s="220"/>
      <c r="RQC105" s="220"/>
      <c r="RQD105" s="220"/>
      <c r="RQE105" s="220"/>
      <c r="RQF105" s="220"/>
      <c r="RQG105" s="220"/>
      <c r="RQH105" s="220"/>
      <c r="RQI105" s="220"/>
      <c r="RQJ105" s="220"/>
      <c r="RQK105" s="220"/>
      <c r="RQL105" s="220"/>
      <c r="RQM105" s="220"/>
      <c r="RQN105" s="220"/>
      <c r="RQO105" s="220"/>
      <c r="RQP105" s="220"/>
      <c r="RQQ105" s="220"/>
      <c r="RQR105" s="220"/>
      <c r="RQS105" s="220"/>
      <c r="RQT105" s="220"/>
      <c r="RQU105" s="220"/>
      <c r="RQV105" s="220"/>
      <c r="RQW105" s="220"/>
      <c r="RQX105" s="220"/>
      <c r="RQY105" s="220"/>
      <c r="RQZ105" s="220"/>
      <c r="RRA105" s="220"/>
      <c r="RRB105" s="220"/>
      <c r="RRC105" s="220"/>
      <c r="RRD105" s="220"/>
      <c r="RRE105" s="220"/>
      <c r="RRF105" s="220"/>
      <c r="RRG105" s="220"/>
      <c r="RRH105" s="220"/>
      <c r="RRI105" s="220"/>
      <c r="RRJ105" s="220"/>
      <c r="RRK105" s="220"/>
      <c r="RRL105" s="220"/>
      <c r="RRM105" s="220"/>
      <c r="RRN105" s="220"/>
      <c r="RRO105" s="220"/>
      <c r="RRP105" s="220"/>
      <c r="RRQ105" s="220"/>
      <c r="RRR105" s="220"/>
      <c r="RRS105" s="220"/>
      <c r="RRT105" s="220"/>
      <c r="RRU105" s="220"/>
      <c r="RRV105" s="220"/>
      <c r="RRW105" s="220"/>
      <c r="RRX105" s="220"/>
      <c r="RRY105" s="220"/>
      <c r="RRZ105" s="220"/>
      <c r="RSA105" s="220"/>
      <c r="RSB105" s="220"/>
      <c r="RSC105" s="220"/>
      <c r="RSD105" s="220"/>
      <c r="RSE105" s="220"/>
      <c r="RSF105" s="220"/>
      <c r="RSG105" s="220"/>
      <c r="RSH105" s="220"/>
      <c r="RSI105" s="220"/>
      <c r="RSJ105" s="220"/>
      <c r="RSK105" s="220"/>
      <c r="RSL105" s="220"/>
      <c r="RSM105" s="220"/>
      <c r="RSN105" s="220"/>
      <c r="RSO105" s="220"/>
      <c r="RSP105" s="220"/>
      <c r="RSQ105" s="220"/>
      <c r="RSR105" s="220"/>
      <c r="RSS105" s="220"/>
      <c r="RST105" s="220"/>
      <c r="RSU105" s="220"/>
      <c r="RSV105" s="220"/>
      <c r="RSW105" s="220"/>
      <c r="RSX105" s="220"/>
      <c r="RSY105" s="220"/>
      <c r="RSZ105" s="220"/>
      <c r="RTA105" s="220"/>
      <c r="RTB105" s="220"/>
      <c r="RTC105" s="220"/>
      <c r="RTD105" s="220"/>
      <c r="RTE105" s="220"/>
      <c r="RTF105" s="220"/>
      <c r="RTG105" s="220"/>
      <c r="RTH105" s="220"/>
      <c r="RTI105" s="220"/>
      <c r="RTJ105" s="220"/>
      <c r="RTK105" s="220"/>
      <c r="RTL105" s="220"/>
      <c r="RTM105" s="220"/>
      <c r="RTN105" s="220"/>
      <c r="RTO105" s="220"/>
      <c r="RTP105" s="220"/>
      <c r="RTQ105" s="220"/>
      <c r="RTR105" s="220"/>
      <c r="RTS105" s="220"/>
      <c r="RTT105" s="220"/>
      <c r="RTU105" s="220"/>
      <c r="RTV105" s="220"/>
      <c r="RTW105" s="220"/>
      <c r="RTX105" s="220"/>
      <c r="RTY105" s="220"/>
      <c r="RTZ105" s="220"/>
      <c r="RUA105" s="220"/>
      <c r="RUB105" s="220"/>
      <c r="RUC105" s="220"/>
      <c r="RUD105" s="220"/>
      <c r="RUE105" s="220"/>
      <c r="RUF105" s="220"/>
      <c r="RUG105" s="220"/>
      <c r="RUH105" s="220"/>
      <c r="RUI105" s="220"/>
      <c r="RUJ105" s="220"/>
      <c r="RUK105" s="220"/>
      <c r="RUL105" s="220"/>
      <c r="RUM105" s="220"/>
      <c r="RUN105" s="220"/>
      <c r="RUO105" s="220"/>
      <c r="RUP105" s="220"/>
      <c r="RUQ105" s="220"/>
      <c r="RUR105" s="220"/>
      <c r="RUS105" s="220"/>
      <c r="RUT105" s="220"/>
      <c r="RUU105" s="220"/>
      <c r="RUV105" s="220"/>
      <c r="RUW105" s="220"/>
      <c r="RUX105" s="220"/>
      <c r="RUY105" s="220"/>
      <c r="RUZ105" s="220"/>
      <c r="RVA105" s="220"/>
      <c r="RVB105" s="220"/>
      <c r="RVC105" s="220"/>
      <c r="RVD105" s="220"/>
      <c r="RVE105" s="220"/>
      <c r="RVF105" s="220"/>
      <c r="RVG105" s="220"/>
      <c r="RVH105" s="220"/>
      <c r="RVI105" s="220"/>
      <c r="RVJ105" s="220"/>
      <c r="RVK105" s="220"/>
      <c r="RVL105" s="220"/>
      <c r="RVM105" s="220"/>
      <c r="RVN105" s="220"/>
      <c r="RVO105" s="220"/>
      <c r="RVP105" s="220"/>
      <c r="RVQ105" s="220"/>
      <c r="RVR105" s="220"/>
      <c r="RVS105" s="220"/>
      <c r="RVT105" s="220"/>
      <c r="RVU105" s="220"/>
      <c r="RVV105" s="220"/>
      <c r="RVW105" s="220"/>
      <c r="RVX105" s="220"/>
      <c r="RVY105" s="220"/>
      <c r="RVZ105" s="220"/>
      <c r="RWA105" s="220"/>
      <c r="RWB105" s="220"/>
      <c r="RWC105" s="220"/>
      <c r="RWD105" s="220"/>
      <c r="RWE105" s="220"/>
      <c r="RWF105" s="220"/>
      <c r="RWG105" s="220"/>
      <c r="RWH105" s="220"/>
      <c r="RWI105" s="220"/>
      <c r="RWJ105" s="220"/>
      <c r="RWK105" s="220"/>
      <c r="RWL105" s="220"/>
      <c r="RWM105" s="220"/>
      <c r="RWN105" s="220"/>
      <c r="RWO105" s="220"/>
      <c r="RWP105" s="220"/>
      <c r="RWQ105" s="220"/>
      <c r="RWR105" s="220"/>
      <c r="RWS105" s="220"/>
      <c r="RWT105" s="220"/>
      <c r="RWU105" s="220"/>
      <c r="RWV105" s="220"/>
      <c r="RWW105" s="220"/>
      <c r="RWX105" s="220"/>
      <c r="RWY105" s="220"/>
      <c r="RWZ105" s="220"/>
      <c r="RXA105" s="220"/>
      <c r="RXB105" s="220"/>
      <c r="RXC105" s="220"/>
      <c r="RXD105" s="220"/>
      <c r="RXE105" s="220"/>
      <c r="RXF105" s="220"/>
      <c r="RXG105" s="220"/>
      <c r="RXH105" s="220"/>
      <c r="RXI105" s="220"/>
      <c r="RXJ105" s="220"/>
      <c r="RXK105" s="220"/>
      <c r="RXL105" s="220"/>
      <c r="RXM105" s="220"/>
      <c r="RXN105" s="220"/>
      <c r="RXO105" s="220"/>
      <c r="RXP105" s="220"/>
      <c r="RXQ105" s="220"/>
      <c r="RXR105" s="220"/>
      <c r="RXS105" s="220"/>
      <c r="RXT105" s="220"/>
      <c r="RXU105" s="220"/>
      <c r="RXV105" s="220"/>
      <c r="RXW105" s="220"/>
      <c r="RXX105" s="220"/>
      <c r="RXY105" s="220"/>
      <c r="RXZ105" s="220"/>
      <c r="RYA105" s="220"/>
      <c r="RYB105" s="220"/>
      <c r="RYC105" s="220"/>
      <c r="RYD105" s="220"/>
      <c r="RYE105" s="220"/>
      <c r="RYF105" s="220"/>
      <c r="RYG105" s="220"/>
      <c r="RYH105" s="220"/>
      <c r="RYI105" s="220"/>
      <c r="RYJ105" s="220"/>
      <c r="RYK105" s="220"/>
      <c r="RYL105" s="220"/>
      <c r="RYM105" s="220"/>
      <c r="RYN105" s="220"/>
      <c r="RYO105" s="220"/>
      <c r="RYP105" s="220"/>
      <c r="RYQ105" s="220"/>
      <c r="RYR105" s="220"/>
      <c r="RYS105" s="220"/>
      <c r="RYT105" s="220"/>
      <c r="RYU105" s="220"/>
      <c r="RYV105" s="220"/>
      <c r="RYW105" s="220"/>
      <c r="RYX105" s="220"/>
      <c r="RYY105" s="220"/>
      <c r="RYZ105" s="220"/>
      <c r="RZA105" s="220"/>
      <c r="RZB105" s="220"/>
      <c r="RZC105" s="220"/>
      <c r="RZD105" s="220"/>
      <c r="RZE105" s="220"/>
      <c r="RZF105" s="220"/>
      <c r="RZG105" s="220"/>
      <c r="RZH105" s="220"/>
      <c r="RZI105" s="220"/>
      <c r="RZJ105" s="220"/>
      <c r="RZK105" s="220"/>
      <c r="RZL105" s="220"/>
      <c r="RZM105" s="220"/>
      <c r="RZN105" s="220"/>
      <c r="RZO105" s="220"/>
      <c r="RZP105" s="220"/>
      <c r="RZQ105" s="220"/>
      <c r="RZR105" s="220"/>
      <c r="RZS105" s="220"/>
      <c r="RZT105" s="220"/>
      <c r="RZU105" s="220"/>
      <c r="RZV105" s="220"/>
      <c r="RZW105" s="220"/>
      <c r="RZX105" s="220"/>
      <c r="RZY105" s="220"/>
      <c r="RZZ105" s="220"/>
      <c r="SAA105" s="220"/>
      <c r="SAB105" s="220"/>
      <c r="SAC105" s="220"/>
      <c r="SAD105" s="220"/>
      <c r="SAE105" s="220"/>
      <c r="SAF105" s="220"/>
      <c r="SAG105" s="220"/>
      <c r="SAH105" s="220"/>
      <c r="SAI105" s="220"/>
      <c r="SAJ105" s="220"/>
      <c r="SAK105" s="220"/>
      <c r="SAL105" s="220"/>
      <c r="SAM105" s="220"/>
      <c r="SAN105" s="220"/>
      <c r="SAO105" s="220"/>
      <c r="SAP105" s="220"/>
      <c r="SAQ105" s="220"/>
      <c r="SAR105" s="220"/>
      <c r="SAS105" s="220"/>
      <c r="SAT105" s="220"/>
      <c r="SAU105" s="220"/>
      <c r="SAV105" s="220"/>
      <c r="SAW105" s="220"/>
      <c r="SAX105" s="220"/>
      <c r="SAY105" s="220"/>
      <c r="SAZ105" s="220"/>
      <c r="SBA105" s="220"/>
      <c r="SBB105" s="220"/>
      <c r="SBC105" s="220"/>
      <c r="SBD105" s="220"/>
      <c r="SBE105" s="220"/>
      <c r="SBF105" s="220"/>
      <c r="SBG105" s="220"/>
      <c r="SBH105" s="220"/>
      <c r="SBI105" s="220"/>
      <c r="SBJ105" s="220"/>
      <c r="SBK105" s="220"/>
      <c r="SBL105" s="220"/>
      <c r="SBM105" s="220"/>
      <c r="SBN105" s="220"/>
      <c r="SBO105" s="220"/>
      <c r="SBP105" s="220"/>
      <c r="SBQ105" s="220"/>
      <c r="SBR105" s="220"/>
      <c r="SBS105" s="220"/>
      <c r="SBT105" s="220"/>
      <c r="SBU105" s="220"/>
      <c r="SBV105" s="220"/>
      <c r="SBW105" s="220"/>
      <c r="SBX105" s="220"/>
      <c r="SBY105" s="220"/>
      <c r="SBZ105" s="220"/>
      <c r="SCA105" s="220"/>
      <c r="SCB105" s="220"/>
      <c r="SCC105" s="220"/>
      <c r="SCD105" s="220"/>
      <c r="SCE105" s="220"/>
      <c r="SCF105" s="220"/>
      <c r="SCG105" s="220"/>
      <c r="SCH105" s="220"/>
      <c r="SCI105" s="220"/>
      <c r="SCJ105" s="220"/>
      <c r="SCK105" s="220"/>
      <c r="SCL105" s="220"/>
      <c r="SCM105" s="220"/>
      <c r="SCN105" s="220"/>
      <c r="SCO105" s="220"/>
      <c r="SCP105" s="220"/>
      <c r="SCQ105" s="220"/>
      <c r="SCR105" s="220"/>
      <c r="SCS105" s="220"/>
      <c r="SCT105" s="220"/>
      <c r="SCU105" s="220"/>
      <c r="SCV105" s="220"/>
      <c r="SCW105" s="220"/>
      <c r="SCX105" s="220"/>
      <c r="SCY105" s="220"/>
      <c r="SCZ105" s="220"/>
      <c r="SDA105" s="220"/>
      <c r="SDB105" s="220"/>
      <c r="SDC105" s="220"/>
      <c r="SDD105" s="220"/>
      <c r="SDE105" s="220"/>
      <c r="SDF105" s="220"/>
      <c r="SDG105" s="220"/>
      <c r="SDH105" s="220"/>
      <c r="SDI105" s="220"/>
      <c r="SDJ105" s="220"/>
      <c r="SDK105" s="220"/>
      <c r="SDL105" s="220"/>
      <c r="SDM105" s="220"/>
      <c r="SDN105" s="220"/>
      <c r="SDO105" s="220"/>
      <c r="SDP105" s="220"/>
      <c r="SDQ105" s="220"/>
      <c r="SDR105" s="220"/>
      <c r="SDS105" s="220"/>
      <c r="SDT105" s="220"/>
      <c r="SDU105" s="220"/>
      <c r="SDV105" s="220"/>
      <c r="SDW105" s="220"/>
      <c r="SDX105" s="220"/>
      <c r="SDY105" s="220"/>
      <c r="SDZ105" s="220"/>
      <c r="SEA105" s="220"/>
      <c r="SEB105" s="220"/>
      <c r="SEC105" s="220"/>
      <c r="SED105" s="220"/>
      <c r="SEE105" s="220"/>
      <c r="SEF105" s="220"/>
      <c r="SEG105" s="220"/>
      <c r="SEH105" s="220"/>
      <c r="SEI105" s="220"/>
      <c r="SEJ105" s="220"/>
      <c r="SEK105" s="220"/>
      <c r="SEL105" s="220"/>
      <c r="SEM105" s="220"/>
      <c r="SEN105" s="220"/>
      <c r="SEO105" s="220"/>
      <c r="SEP105" s="220"/>
      <c r="SEQ105" s="220"/>
      <c r="SER105" s="220"/>
      <c r="SES105" s="220"/>
      <c r="SET105" s="220"/>
      <c r="SEU105" s="220"/>
      <c r="SEV105" s="220"/>
      <c r="SEW105" s="220"/>
      <c r="SEX105" s="220"/>
      <c r="SEY105" s="220"/>
      <c r="SEZ105" s="220"/>
      <c r="SFA105" s="220"/>
      <c r="SFB105" s="220"/>
      <c r="SFC105" s="220"/>
      <c r="SFD105" s="220"/>
      <c r="SFE105" s="220"/>
      <c r="SFF105" s="220"/>
      <c r="SFG105" s="220"/>
      <c r="SFH105" s="220"/>
      <c r="SFI105" s="220"/>
      <c r="SFJ105" s="220"/>
      <c r="SFK105" s="220"/>
      <c r="SFL105" s="220"/>
      <c r="SFM105" s="220"/>
      <c r="SFN105" s="220"/>
      <c r="SFO105" s="220"/>
      <c r="SFP105" s="220"/>
      <c r="SFQ105" s="220"/>
      <c r="SFR105" s="220"/>
      <c r="SFS105" s="220"/>
      <c r="SFT105" s="220"/>
      <c r="SFU105" s="220"/>
      <c r="SFV105" s="220"/>
      <c r="SFW105" s="220"/>
      <c r="SFX105" s="220"/>
      <c r="SFY105" s="220"/>
      <c r="SFZ105" s="220"/>
      <c r="SGA105" s="220"/>
      <c r="SGB105" s="220"/>
      <c r="SGC105" s="220"/>
      <c r="SGD105" s="220"/>
      <c r="SGE105" s="220"/>
      <c r="SGF105" s="220"/>
      <c r="SGG105" s="220"/>
      <c r="SGH105" s="220"/>
      <c r="SGI105" s="220"/>
      <c r="SGJ105" s="220"/>
      <c r="SGK105" s="220"/>
      <c r="SGL105" s="220"/>
      <c r="SGM105" s="220"/>
      <c r="SGN105" s="220"/>
      <c r="SGO105" s="220"/>
      <c r="SGP105" s="220"/>
      <c r="SGQ105" s="220"/>
      <c r="SGR105" s="220"/>
      <c r="SGS105" s="220"/>
      <c r="SGT105" s="220"/>
      <c r="SGU105" s="220"/>
      <c r="SGV105" s="220"/>
      <c r="SGW105" s="220"/>
      <c r="SGX105" s="220"/>
      <c r="SGY105" s="220"/>
      <c r="SGZ105" s="220"/>
      <c r="SHA105" s="220"/>
      <c r="SHB105" s="220"/>
      <c r="SHC105" s="220"/>
      <c r="SHD105" s="220"/>
      <c r="SHE105" s="220"/>
      <c r="SHF105" s="220"/>
      <c r="SHG105" s="220"/>
      <c r="SHH105" s="220"/>
      <c r="SHI105" s="220"/>
      <c r="SHJ105" s="220"/>
      <c r="SHK105" s="220"/>
      <c r="SHL105" s="220"/>
      <c r="SHM105" s="220"/>
      <c r="SHN105" s="220"/>
      <c r="SHO105" s="220"/>
      <c r="SHP105" s="220"/>
      <c r="SHQ105" s="220"/>
      <c r="SHR105" s="220"/>
      <c r="SHS105" s="220"/>
      <c r="SHT105" s="220"/>
      <c r="SHU105" s="220"/>
      <c r="SHV105" s="220"/>
      <c r="SHW105" s="220"/>
      <c r="SHX105" s="220"/>
      <c r="SHY105" s="220"/>
      <c r="SHZ105" s="220"/>
      <c r="SIA105" s="220"/>
      <c r="SIB105" s="220"/>
      <c r="SIC105" s="220"/>
      <c r="SID105" s="220"/>
      <c r="SIE105" s="220"/>
      <c r="SIF105" s="220"/>
      <c r="SIG105" s="220"/>
      <c r="SIH105" s="220"/>
      <c r="SII105" s="220"/>
      <c r="SIJ105" s="220"/>
      <c r="SIK105" s="220"/>
      <c r="SIL105" s="220"/>
      <c r="SIM105" s="220"/>
      <c r="SIN105" s="220"/>
      <c r="SIO105" s="220"/>
      <c r="SIP105" s="220"/>
      <c r="SIQ105" s="220"/>
      <c r="SIR105" s="220"/>
      <c r="SIS105" s="220"/>
      <c r="SIT105" s="220"/>
      <c r="SIU105" s="220"/>
      <c r="SIV105" s="220"/>
      <c r="SIW105" s="220"/>
      <c r="SIX105" s="220"/>
      <c r="SIY105" s="220"/>
      <c r="SIZ105" s="220"/>
      <c r="SJA105" s="220"/>
      <c r="SJB105" s="220"/>
      <c r="SJC105" s="220"/>
      <c r="SJD105" s="220"/>
      <c r="SJE105" s="220"/>
      <c r="SJF105" s="220"/>
      <c r="SJG105" s="220"/>
      <c r="SJH105" s="220"/>
      <c r="SJI105" s="220"/>
      <c r="SJJ105" s="220"/>
      <c r="SJK105" s="220"/>
      <c r="SJL105" s="220"/>
      <c r="SJM105" s="220"/>
      <c r="SJN105" s="220"/>
      <c r="SJO105" s="220"/>
      <c r="SJP105" s="220"/>
      <c r="SJQ105" s="220"/>
      <c r="SJR105" s="220"/>
      <c r="SJS105" s="220"/>
      <c r="SJT105" s="220"/>
      <c r="SJU105" s="220"/>
      <c r="SJV105" s="220"/>
      <c r="SJW105" s="220"/>
      <c r="SJX105" s="220"/>
      <c r="SJY105" s="220"/>
      <c r="SJZ105" s="220"/>
      <c r="SKA105" s="220"/>
      <c r="SKB105" s="220"/>
      <c r="SKC105" s="220"/>
      <c r="SKD105" s="220"/>
      <c r="SKE105" s="220"/>
      <c r="SKF105" s="220"/>
      <c r="SKG105" s="220"/>
      <c r="SKH105" s="220"/>
      <c r="SKI105" s="220"/>
      <c r="SKJ105" s="220"/>
      <c r="SKK105" s="220"/>
      <c r="SKL105" s="220"/>
      <c r="SKM105" s="220"/>
      <c r="SKN105" s="220"/>
      <c r="SKO105" s="220"/>
      <c r="SKP105" s="220"/>
      <c r="SKQ105" s="220"/>
      <c r="SKR105" s="220"/>
      <c r="SKS105" s="220"/>
      <c r="SKT105" s="220"/>
      <c r="SKU105" s="220"/>
      <c r="SKV105" s="220"/>
      <c r="SKW105" s="220"/>
      <c r="SKX105" s="220"/>
      <c r="SKY105" s="220"/>
      <c r="SKZ105" s="220"/>
      <c r="SLA105" s="220"/>
      <c r="SLB105" s="220"/>
      <c r="SLC105" s="220"/>
      <c r="SLD105" s="220"/>
      <c r="SLE105" s="220"/>
      <c r="SLF105" s="220"/>
      <c r="SLG105" s="220"/>
      <c r="SLH105" s="220"/>
      <c r="SLI105" s="220"/>
      <c r="SLJ105" s="220"/>
      <c r="SLK105" s="220"/>
      <c r="SLL105" s="220"/>
      <c r="SLM105" s="220"/>
      <c r="SLN105" s="220"/>
      <c r="SLO105" s="220"/>
      <c r="SLP105" s="220"/>
      <c r="SLQ105" s="220"/>
      <c r="SLR105" s="220"/>
      <c r="SLS105" s="220"/>
      <c r="SLT105" s="220"/>
      <c r="SLU105" s="220"/>
      <c r="SLV105" s="220"/>
      <c r="SLW105" s="220"/>
      <c r="SLX105" s="220"/>
      <c r="SLY105" s="220"/>
      <c r="SLZ105" s="220"/>
      <c r="SMA105" s="220"/>
      <c r="SMB105" s="220"/>
      <c r="SMC105" s="220"/>
      <c r="SMD105" s="220"/>
      <c r="SME105" s="220"/>
      <c r="SMF105" s="220"/>
      <c r="SMG105" s="220"/>
      <c r="SMH105" s="220"/>
      <c r="SMI105" s="220"/>
      <c r="SMJ105" s="220"/>
      <c r="SMK105" s="220"/>
      <c r="SML105" s="220"/>
      <c r="SMM105" s="220"/>
      <c r="SMN105" s="220"/>
      <c r="SMO105" s="220"/>
      <c r="SMP105" s="220"/>
      <c r="SMQ105" s="220"/>
      <c r="SMR105" s="220"/>
      <c r="SMS105" s="220"/>
      <c r="SMT105" s="220"/>
      <c r="SMU105" s="220"/>
      <c r="SMV105" s="220"/>
      <c r="SMW105" s="220"/>
      <c r="SMX105" s="220"/>
      <c r="SMY105" s="220"/>
      <c r="SMZ105" s="220"/>
      <c r="SNA105" s="220"/>
      <c r="SNB105" s="220"/>
      <c r="SNC105" s="220"/>
      <c r="SND105" s="220"/>
      <c r="SNE105" s="220"/>
      <c r="SNF105" s="220"/>
      <c r="SNG105" s="220"/>
      <c r="SNH105" s="220"/>
      <c r="SNI105" s="220"/>
      <c r="SNJ105" s="220"/>
      <c r="SNK105" s="220"/>
      <c r="SNL105" s="220"/>
      <c r="SNM105" s="220"/>
      <c r="SNN105" s="220"/>
      <c r="SNO105" s="220"/>
      <c r="SNP105" s="220"/>
      <c r="SNQ105" s="220"/>
      <c r="SNR105" s="220"/>
      <c r="SNS105" s="220"/>
      <c r="SNT105" s="220"/>
      <c r="SNU105" s="220"/>
      <c r="SNV105" s="220"/>
      <c r="SNW105" s="220"/>
      <c r="SNX105" s="220"/>
      <c r="SNY105" s="220"/>
      <c r="SNZ105" s="220"/>
      <c r="SOA105" s="220"/>
      <c r="SOB105" s="220"/>
      <c r="SOC105" s="220"/>
      <c r="SOD105" s="220"/>
      <c r="SOE105" s="220"/>
      <c r="SOF105" s="220"/>
      <c r="SOG105" s="220"/>
      <c r="SOH105" s="220"/>
      <c r="SOI105" s="220"/>
      <c r="SOJ105" s="220"/>
      <c r="SOK105" s="220"/>
      <c r="SOL105" s="220"/>
      <c r="SOM105" s="220"/>
      <c r="SON105" s="220"/>
      <c r="SOO105" s="220"/>
      <c r="SOP105" s="220"/>
      <c r="SOQ105" s="220"/>
      <c r="SOR105" s="220"/>
      <c r="SOS105" s="220"/>
      <c r="SOT105" s="220"/>
      <c r="SOU105" s="220"/>
      <c r="SOV105" s="220"/>
      <c r="SOW105" s="220"/>
      <c r="SOX105" s="220"/>
      <c r="SOY105" s="220"/>
      <c r="SOZ105" s="220"/>
      <c r="SPA105" s="220"/>
      <c r="SPB105" s="220"/>
      <c r="SPC105" s="220"/>
      <c r="SPD105" s="220"/>
      <c r="SPE105" s="220"/>
      <c r="SPF105" s="220"/>
      <c r="SPG105" s="220"/>
      <c r="SPH105" s="220"/>
      <c r="SPI105" s="220"/>
      <c r="SPJ105" s="220"/>
      <c r="SPK105" s="220"/>
      <c r="SPL105" s="220"/>
      <c r="SPM105" s="220"/>
      <c r="SPN105" s="220"/>
      <c r="SPO105" s="220"/>
      <c r="SPP105" s="220"/>
      <c r="SPQ105" s="220"/>
      <c r="SPR105" s="220"/>
      <c r="SPS105" s="220"/>
      <c r="SPT105" s="220"/>
      <c r="SPU105" s="220"/>
      <c r="SPV105" s="220"/>
      <c r="SPW105" s="220"/>
      <c r="SPX105" s="220"/>
      <c r="SPY105" s="220"/>
      <c r="SPZ105" s="220"/>
      <c r="SQA105" s="220"/>
      <c r="SQB105" s="220"/>
      <c r="SQC105" s="220"/>
      <c r="SQD105" s="220"/>
      <c r="SQE105" s="220"/>
      <c r="SQF105" s="220"/>
      <c r="SQG105" s="220"/>
      <c r="SQH105" s="220"/>
      <c r="SQI105" s="220"/>
      <c r="SQJ105" s="220"/>
      <c r="SQK105" s="220"/>
      <c r="SQL105" s="220"/>
      <c r="SQM105" s="220"/>
      <c r="SQN105" s="220"/>
      <c r="SQO105" s="220"/>
      <c r="SQP105" s="220"/>
      <c r="SQQ105" s="220"/>
      <c r="SQR105" s="220"/>
      <c r="SQS105" s="220"/>
      <c r="SQT105" s="220"/>
      <c r="SQU105" s="220"/>
      <c r="SQV105" s="220"/>
      <c r="SQW105" s="220"/>
      <c r="SQX105" s="220"/>
      <c r="SQY105" s="220"/>
      <c r="SQZ105" s="220"/>
      <c r="SRA105" s="220"/>
      <c r="SRB105" s="220"/>
      <c r="SRC105" s="220"/>
      <c r="SRD105" s="220"/>
      <c r="SRE105" s="220"/>
      <c r="SRF105" s="220"/>
      <c r="SRG105" s="220"/>
      <c r="SRH105" s="220"/>
      <c r="SRI105" s="220"/>
      <c r="SRJ105" s="220"/>
      <c r="SRK105" s="220"/>
      <c r="SRL105" s="220"/>
      <c r="SRM105" s="220"/>
      <c r="SRN105" s="220"/>
      <c r="SRO105" s="220"/>
      <c r="SRP105" s="220"/>
      <c r="SRQ105" s="220"/>
      <c r="SRR105" s="220"/>
      <c r="SRS105" s="220"/>
      <c r="SRT105" s="220"/>
      <c r="SRU105" s="220"/>
      <c r="SRV105" s="220"/>
      <c r="SRW105" s="220"/>
      <c r="SRX105" s="220"/>
      <c r="SRY105" s="220"/>
      <c r="SRZ105" s="220"/>
      <c r="SSA105" s="220"/>
      <c r="SSB105" s="220"/>
      <c r="SSC105" s="220"/>
      <c r="SSD105" s="220"/>
      <c r="SSE105" s="220"/>
      <c r="SSF105" s="220"/>
      <c r="SSG105" s="220"/>
      <c r="SSH105" s="220"/>
      <c r="SSI105" s="220"/>
      <c r="SSJ105" s="220"/>
      <c r="SSK105" s="220"/>
      <c r="SSL105" s="220"/>
      <c r="SSM105" s="220"/>
      <c r="SSN105" s="220"/>
      <c r="SSO105" s="220"/>
      <c r="SSP105" s="220"/>
      <c r="SSQ105" s="220"/>
      <c r="SSR105" s="220"/>
      <c r="SSS105" s="220"/>
      <c r="SST105" s="220"/>
      <c r="SSU105" s="220"/>
      <c r="SSV105" s="220"/>
      <c r="SSW105" s="220"/>
      <c r="SSX105" s="220"/>
      <c r="SSY105" s="220"/>
      <c r="SSZ105" s="220"/>
      <c r="STA105" s="220"/>
      <c r="STB105" s="220"/>
      <c r="STC105" s="220"/>
      <c r="STD105" s="220"/>
      <c r="STE105" s="220"/>
      <c r="STF105" s="220"/>
      <c r="STG105" s="220"/>
      <c r="STH105" s="220"/>
      <c r="STI105" s="220"/>
      <c r="STJ105" s="220"/>
      <c r="STK105" s="220"/>
      <c r="STL105" s="220"/>
      <c r="STM105" s="220"/>
      <c r="STN105" s="220"/>
      <c r="STO105" s="220"/>
      <c r="STP105" s="220"/>
      <c r="STQ105" s="220"/>
      <c r="STR105" s="220"/>
      <c r="STS105" s="220"/>
      <c r="STT105" s="220"/>
      <c r="STU105" s="220"/>
      <c r="STV105" s="220"/>
      <c r="STW105" s="220"/>
      <c r="STX105" s="220"/>
      <c r="STY105" s="220"/>
      <c r="STZ105" s="220"/>
      <c r="SUA105" s="220"/>
      <c r="SUB105" s="220"/>
      <c r="SUC105" s="220"/>
      <c r="SUD105" s="220"/>
      <c r="SUE105" s="220"/>
      <c r="SUF105" s="220"/>
      <c r="SUG105" s="220"/>
      <c r="SUH105" s="220"/>
      <c r="SUI105" s="220"/>
      <c r="SUJ105" s="220"/>
      <c r="SUK105" s="220"/>
      <c r="SUL105" s="220"/>
      <c r="SUM105" s="220"/>
      <c r="SUN105" s="220"/>
      <c r="SUO105" s="220"/>
      <c r="SUP105" s="220"/>
      <c r="SUQ105" s="220"/>
      <c r="SUR105" s="220"/>
      <c r="SUS105" s="220"/>
      <c r="SUT105" s="220"/>
      <c r="SUU105" s="220"/>
      <c r="SUV105" s="220"/>
      <c r="SUW105" s="220"/>
      <c r="SUX105" s="220"/>
      <c r="SUY105" s="220"/>
      <c r="SUZ105" s="220"/>
      <c r="SVA105" s="220"/>
      <c r="SVB105" s="220"/>
      <c r="SVC105" s="220"/>
      <c r="SVD105" s="220"/>
      <c r="SVE105" s="220"/>
      <c r="SVF105" s="220"/>
      <c r="SVG105" s="220"/>
      <c r="SVH105" s="220"/>
      <c r="SVI105" s="220"/>
      <c r="SVJ105" s="220"/>
      <c r="SVK105" s="220"/>
      <c r="SVL105" s="220"/>
      <c r="SVM105" s="220"/>
      <c r="SVN105" s="220"/>
      <c r="SVO105" s="220"/>
      <c r="SVP105" s="220"/>
      <c r="SVQ105" s="220"/>
      <c r="SVR105" s="220"/>
      <c r="SVS105" s="220"/>
      <c r="SVT105" s="220"/>
      <c r="SVU105" s="220"/>
      <c r="SVV105" s="220"/>
      <c r="SVW105" s="220"/>
      <c r="SVX105" s="220"/>
      <c r="SVY105" s="220"/>
      <c r="SVZ105" s="220"/>
      <c r="SWA105" s="220"/>
      <c r="SWB105" s="220"/>
      <c r="SWC105" s="220"/>
      <c r="SWD105" s="220"/>
      <c r="SWE105" s="220"/>
      <c r="SWF105" s="220"/>
      <c r="SWG105" s="220"/>
      <c r="SWH105" s="220"/>
      <c r="SWI105" s="220"/>
      <c r="SWJ105" s="220"/>
      <c r="SWK105" s="220"/>
      <c r="SWL105" s="220"/>
      <c r="SWM105" s="220"/>
      <c r="SWN105" s="220"/>
      <c r="SWO105" s="220"/>
      <c r="SWP105" s="220"/>
      <c r="SWQ105" s="220"/>
      <c r="SWR105" s="220"/>
      <c r="SWS105" s="220"/>
      <c r="SWT105" s="220"/>
      <c r="SWU105" s="220"/>
      <c r="SWV105" s="220"/>
      <c r="SWW105" s="220"/>
      <c r="SWX105" s="220"/>
      <c r="SWY105" s="220"/>
      <c r="SWZ105" s="220"/>
      <c r="SXA105" s="220"/>
      <c r="SXB105" s="220"/>
      <c r="SXC105" s="220"/>
      <c r="SXD105" s="220"/>
      <c r="SXE105" s="220"/>
      <c r="SXF105" s="220"/>
      <c r="SXG105" s="220"/>
      <c r="SXH105" s="220"/>
      <c r="SXI105" s="220"/>
      <c r="SXJ105" s="220"/>
      <c r="SXK105" s="220"/>
      <c r="SXL105" s="220"/>
      <c r="SXM105" s="220"/>
      <c r="SXN105" s="220"/>
      <c r="SXO105" s="220"/>
      <c r="SXP105" s="220"/>
      <c r="SXQ105" s="220"/>
      <c r="SXR105" s="220"/>
      <c r="SXS105" s="220"/>
      <c r="SXT105" s="220"/>
      <c r="SXU105" s="220"/>
      <c r="SXV105" s="220"/>
      <c r="SXW105" s="220"/>
      <c r="SXX105" s="220"/>
      <c r="SXY105" s="220"/>
      <c r="SXZ105" s="220"/>
      <c r="SYA105" s="220"/>
      <c r="SYB105" s="220"/>
      <c r="SYC105" s="220"/>
      <c r="SYD105" s="220"/>
      <c r="SYE105" s="220"/>
      <c r="SYF105" s="220"/>
      <c r="SYG105" s="220"/>
      <c r="SYH105" s="220"/>
      <c r="SYI105" s="220"/>
      <c r="SYJ105" s="220"/>
      <c r="SYK105" s="220"/>
      <c r="SYL105" s="220"/>
      <c r="SYM105" s="220"/>
      <c r="SYN105" s="220"/>
      <c r="SYO105" s="220"/>
      <c r="SYP105" s="220"/>
      <c r="SYQ105" s="220"/>
      <c r="SYR105" s="220"/>
      <c r="SYS105" s="220"/>
      <c r="SYT105" s="220"/>
      <c r="SYU105" s="220"/>
      <c r="SYV105" s="220"/>
      <c r="SYW105" s="220"/>
      <c r="SYX105" s="220"/>
      <c r="SYY105" s="220"/>
      <c r="SYZ105" s="220"/>
      <c r="SZA105" s="220"/>
      <c r="SZB105" s="220"/>
      <c r="SZC105" s="220"/>
      <c r="SZD105" s="220"/>
      <c r="SZE105" s="220"/>
      <c r="SZF105" s="220"/>
      <c r="SZG105" s="220"/>
      <c r="SZH105" s="220"/>
      <c r="SZI105" s="220"/>
      <c r="SZJ105" s="220"/>
      <c r="SZK105" s="220"/>
      <c r="SZL105" s="220"/>
      <c r="SZM105" s="220"/>
      <c r="SZN105" s="220"/>
      <c r="SZO105" s="220"/>
      <c r="SZP105" s="220"/>
      <c r="SZQ105" s="220"/>
      <c r="SZR105" s="220"/>
      <c r="SZS105" s="220"/>
      <c r="SZT105" s="220"/>
      <c r="SZU105" s="220"/>
      <c r="SZV105" s="220"/>
      <c r="SZW105" s="220"/>
      <c r="SZX105" s="220"/>
      <c r="SZY105" s="220"/>
      <c r="SZZ105" s="220"/>
      <c r="TAA105" s="220"/>
      <c r="TAB105" s="220"/>
      <c r="TAC105" s="220"/>
      <c r="TAD105" s="220"/>
      <c r="TAE105" s="220"/>
      <c r="TAF105" s="220"/>
      <c r="TAG105" s="220"/>
      <c r="TAH105" s="220"/>
      <c r="TAI105" s="220"/>
      <c r="TAJ105" s="220"/>
      <c r="TAK105" s="220"/>
      <c r="TAL105" s="220"/>
      <c r="TAM105" s="220"/>
      <c r="TAN105" s="220"/>
      <c r="TAO105" s="220"/>
      <c r="TAP105" s="220"/>
      <c r="TAQ105" s="220"/>
      <c r="TAR105" s="220"/>
      <c r="TAS105" s="220"/>
      <c r="TAT105" s="220"/>
      <c r="TAU105" s="220"/>
      <c r="TAV105" s="220"/>
      <c r="TAW105" s="220"/>
      <c r="TAX105" s="220"/>
      <c r="TAY105" s="220"/>
      <c r="TAZ105" s="220"/>
      <c r="TBA105" s="220"/>
      <c r="TBB105" s="220"/>
      <c r="TBC105" s="220"/>
      <c r="TBD105" s="220"/>
      <c r="TBE105" s="220"/>
      <c r="TBF105" s="220"/>
      <c r="TBG105" s="220"/>
      <c r="TBH105" s="220"/>
      <c r="TBI105" s="220"/>
      <c r="TBJ105" s="220"/>
      <c r="TBK105" s="220"/>
      <c r="TBL105" s="220"/>
      <c r="TBM105" s="220"/>
      <c r="TBN105" s="220"/>
      <c r="TBO105" s="220"/>
      <c r="TBP105" s="220"/>
      <c r="TBQ105" s="220"/>
      <c r="TBR105" s="220"/>
      <c r="TBS105" s="220"/>
      <c r="TBT105" s="220"/>
      <c r="TBU105" s="220"/>
      <c r="TBV105" s="220"/>
      <c r="TBW105" s="220"/>
      <c r="TBX105" s="220"/>
      <c r="TBY105" s="220"/>
      <c r="TBZ105" s="220"/>
      <c r="TCA105" s="220"/>
      <c r="TCB105" s="220"/>
      <c r="TCC105" s="220"/>
      <c r="TCD105" s="220"/>
      <c r="TCE105" s="220"/>
      <c r="TCF105" s="220"/>
      <c r="TCG105" s="220"/>
      <c r="TCH105" s="220"/>
      <c r="TCI105" s="220"/>
      <c r="TCJ105" s="220"/>
      <c r="TCK105" s="220"/>
      <c r="TCL105" s="220"/>
      <c r="TCM105" s="220"/>
      <c r="TCN105" s="220"/>
      <c r="TCO105" s="220"/>
      <c r="TCP105" s="220"/>
      <c r="TCQ105" s="220"/>
      <c r="TCR105" s="220"/>
      <c r="TCS105" s="220"/>
      <c r="TCT105" s="220"/>
      <c r="TCU105" s="220"/>
      <c r="TCV105" s="220"/>
      <c r="TCW105" s="220"/>
      <c r="TCX105" s="220"/>
      <c r="TCY105" s="220"/>
      <c r="TCZ105" s="220"/>
      <c r="TDA105" s="220"/>
      <c r="TDB105" s="220"/>
      <c r="TDC105" s="220"/>
      <c r="TDD105" s="220"/>
      <c r="TDE105" s="220"/>
      <c r="TDF105" s="220"/>
      <c r="TDG105" s="220"/>
      <c r="TDH105" s="220"/>
      <c r="TDI105" s="220"/>
      <c r="TDJ105" s="220"/>
      <c r="TDK105" s="220"/>
      <c r="TDL105" s="220"/>
      <c r="TDM105" s="220"/>
      <c r="TDN105" s="220"/>
      <c r="TDO105" s="220"/>
      <c r="TDP105" s="220"/>
      <c r="TDQ105" s="220"/>
      <c r="TDR105" s="220"/>
      <c r="TDS105" s="220"/>
      <c r="TDT105" s="220"/>
      <c r="TDU105" s="220"/>
      <c r="TDV105" s="220"/>
      <c r="TDW105" s="220"/>
      <c r="TDX105" s="220"/>
      <c r="TDY105" s="220"/>
      <c r="TDZ105" s="220"/>
      <c r="TEA105" s="220"/>
      <c r="TEB105" s="220"/>
      <c r="TEC105" s="220"/>
      <c r="TED105" s="220"/>
      <c r="TEE105" s="220"/>
      <c r="TEF105" s="220"/>
      <c r="TEG105" s="220"/>
      <c r="TEH105" s="220"/>
      <c r="TEI105" s="220"/>
      <c r="TEJ105" s="220"/>
      <c r="TEK105" s="220"/>
      <c r="TEL105" s="220"/>
      <c r="TEM105" s="220"/>
      <c r="TEN105" s="220"/>
      <c r="TEO105" s="220"/>
      <c r="TEP105" s="220"/>
      <c r="TEQ105" s="220"/>
      <c r="TER105" s="220"/>
      <c r="TES105" s="220"/>
      <c r="TET105" s="220"/>
      <c r="TEU105" s="220"/>
      <c r="TEV105" s="220"/>
      <c r="TEW105" s="220"/>
      <c r="TEX105" s="220"/>
      <c r="TEY105" s="220"/>
      <c r="TEZ105" s="220"/>
      <c r="TFA105" s="220"/>
      <c r="TFB105" s="220"/>
      <c r="TFC105" s="220"/>
      <c r="TFD105" s="220"/>
      <c r="TFE105" s="220"/>
      <c r="TFF105" s="220"/>
      <c r="TFG105" s="220"/>
      <c r="TFH105" s="220"/>
      <c r="TFI105" s="220"/>
      <c r="TFJ105" s="220"/>
      <c r="TFK105" s="220"/>
      <c r="TFL105" s="220"/>
      <c r="TFM105" s="220"/>
      <c r="TFN105" s="220"/>
      <c r="TFO105" s="220"/>
      <c r="TFP105" s="220"/>
      <c r="TFQ105" s="220"/>
      <c r="TFR105" s="220"/>
      <c r="TFS105" s="220"/>
      <c r="TFT105" s="220"/>
      <c r="TFU105" s="220"/>
      <c r="TFV105" s="220"/>
      <c r="TFW105" s="220"/>
      <c r="TFX105" s="220"/>
      <c r="TFY105" s="220"/>
      <c r="TFZ105" s="220"/>
      <c r="TGA105" s="220"/>
      <c r="TGB105" s="220"/>
      <c r="TGC105" s="220"/>
      <c r="TGD105" s="220"/>
      <c r="TGE105" s="220"/>
      <c r="TGF105" s="220"/>
      <c r="TGG105" s="220"/>
      <c r="TGH105" s="220"/>
      <c r="TGI105" s="220"/>
      <c r="TGJ105" s="220"/>
      <c r="TGK105" s="220"/>
      <c r="TGL105" s="220"/>
      <c r="TGM105" s="220"/>
      <c r="TGN105" s="220"/>
      <c r="TGO105" s="220"/>
      <c r="TGP105" s="220"/>
      <c r="TGQ105" s="220"/>
      <c r="TGR105" s="220"/>
      <c r="TGS105" s="220"/>
      <c r="TGT105" s="220"/>
      <c r="TGU105" s="220"/>
      <c r="TGV105" s="220"/>
      <c r="TGW105" s="220"/>
      <c r="TGX105" s="220"/>
      <c r="TGY105" s="220"/>
      <c r="TGZ105" s="220"/>
      <c r="THA105" s="220"/>
      <c r="THB105" s="220"/>
      <c r="THC105" s="220"/>
      <c r="THD105" s="220"/>
      <c r="THE105" s="220"/>
      <c r="THF105" s="220"/>
      <c r="THG105" s="220"/>
      <c r="THH105" s="220"/>
      <c r="THI105" s="220"/>
      <c r="THJ105" s="220"/>
      <c r="THK105" s="220"/>
      <c r="THL105" s="220"/>
      <c r="THM105" s="220"/>
      <c r="THN105" s="220"/>
      <c r="THO105" s="220"/>
      <c r="THP105" s="220"/>
      <c r="THQ105" s="220"/>
      <c r="THR105" s="220"/>
      <c r="THS105" s="220"/>
      <c r="THT105" s="220"/>
      <c r="THU105" s="220"/>
      <c r="THV105" s="220"/>
      <c r="THW105" s="220"/>
      <c r="THX105" s="220"/>
      <c r="THY105" s="220"/>
      <c r="THZ105" s="220"/>
      <c r="TIA105" s="220"/>
      <c r="TIB105" s="220"/>
      <c r="TIC105" s="220"/>
      <c r="TID105" s="220"/>
      <c r="TIE105" s="220"/>
      <c r="TIF105" s="220"/>
      <c r="TIG105" s="220"/>
      <c r="TIH105" s="220"/>
      <c r="TII105" s="220"/>
      <c r="TIJ105" s="220"/>
      <c r="TIK105" s="220"/>
      <c r="TIL105" s="220"/>
      <c r="TIM105" s="220"/>
      <c r="TIN105" s="220"/>
      <c r="TIO105" s="220"/>
      <c r="TIP105" s="220"/>
      <c r="TIQ105" s="220"/>
      <c r="TIR105" s="220"/>
      <c r="TIS105" s="220"/>
      <c r="TIT105" s="220"/>
      <c r="TIU105" s="220"/>
      <c r="TIV105" s="220"/>
      <c r="TIW105" s="220"/>
      <c r="TIX105" s="220"/>
      <c r="TIY105" s="220"/>
      <c r="TIZ105" s="220"/>
      <c r="TJA105" s="220"/>
      <c r="TJB105" s="220"/>
      <c r="TJC105" s="220"/>
      <c r="TJD105" s="220"/>
      <c r="TJE105" s="220"/>
      <c r="TJF105" s="220"/>
      <c r="TJG105" s="220"/>
      <c r="TJH105" s="220"/>
      <c r="TJI105" s="220"/>
      <c r="TJJ105" s="220"/>
      <c r="TJK105" s="220"/>
      <c r="TJL105" s="220"/>
      <c r="TJM105" s="220"/>
      <c r="TJN105" s="220"/>
      <c r="TJO105" s="220"/>
      <c r="TJP105" s="220"/>
      <c r="TJQ105" s="220"/>
      <c r="TJR105" s="220"/>
      <c r="TJS105" s="220"/>
      <c r="TJT105" s="220"/>
      <c r="TJU105" s="220"/>
      <c r="TJV105" s="220"/>
      <c r="TJW105" s="220"/>
      <c r="TJX105" s="220"/>
      <c r="TJY105" s="220"/>
      <c r="TJZ105" s="220"/>
      <c r="TKA105" s="220"/>
      <c r="TKB105" s="220"/>
      <c r="TKC105" s="220"/>
      <c r="TKD105" s="220"/>
      <c r="TKE105" s="220"/>
      <c r="TKF105" s="220"/>
      <c r="TKG105" s="220"/>
      <c r="TKH105" s="220"/>
      <c r="TKI105" s="220"/>
      <c r="TKJ105" s="220"/>
      <c r="TKK105" s="220"/>
      <c r="TKL105" s="220"/>
      <c r="TKM105" s="220"/>
      <c r="TKN105" s="220"/>
      <c r="TKO105" s="220"/>
      <c r="TKP105" s="220"/>
      <c r="TKQ105" s="220"/>
      <c r="TKR105" s="220"/>
      <c r="TKS105" s="220"/>
      <c r="TKT105" s="220"/>
      <c r="TKU105" s="220"/>
      <c r="TKV105" s="220"/>
      <c r="TKW105" s="220"/>
      <c r="TKX105" s="220"/>
      <c r="TKY105" s="220"/>
      <c r="TKZ105" s="220"/>
      <c r="TLA105" s="220"/>
      <c r="TLB105" s="220"/>
      <c r="TLC105" s="220"/>
      <c r="TLD105" s="220"/>
      <c r="TLE105" s="220"/>
      <c r="TLF105" s="220"/>
      <c r="TLG105" s="220"/>
      <c r="TLH105" s="220"/>
      <c r="TLI105" s="220"/>
      <c r="TLJ105" s="220"/>
      <c r="TLK105" s="220"/>
      <c r="TLL105" s="220"/>
      <c r="TLM105" s="220"/>
      <c r="TLN105" s="220"/>
      <c r="TLO105" s="220"/>
      <c r="TLP105" s="220"/>
      <c r="TLQ105" s="220"/>
      <c r="TLR105" s="220"/>
      <c r="TLS105" s="220"/>
      <c r="TLT105" s="220"/>
      <c r="TLU105" s="220"/>
      <c r="TLV105" s="220"/>
      <c r="TLW105" s="220"/>
      <c r="TLX105" s="220"/>
      <c r="TLY105" s="220"/>
      <c r="TLZ105" s="220"/>
      <c r="TMA105" s="220"/>
      <c r="TMB105" s="220"/>
      <c r="TMC105" s="220"/>
      <c r="TMD105" s="220"/>
      <c r="TME105" s="220"/>
      <c r="TMF105" s="220"/>
      <c r="TMG105" s="220"/>
      <c r="TMH105" s="220"/>
      <c r="TMI105" s="220"/>
      <c r="TMJ105" s="220"/>
      <c r="TMK105" s="220"/>
      <c r="TML105" s="220"/>
      <c r="TMM105" s="220"/>
      <c r="TMN105" s="220"/>
      <c r="TMO105" s="220"/>
      <c r="TMP105" s="220"/>
      <c r="TMQ105" s="220"/>
      <c r="TMR105" s="220"/>
      <c r="TMS105" s="220"/>
      <c r="TMT105" s="220"/>
      <c r="TMU105" s="220"/>
      <c r="TMV105" s="220"/>
      <c r="TMW105" s="220"/>
      <c r="TMX105" s="220"/>
      <c r="TMY105" s="220"/>
      <c r="TMZ105" s="220"/>
      <c r="TNA105" s="220"/>
      <c r="TNB105" s="220"/>
      <c r="TNC105" s="220"/>
      <c r="TND105" s="220"/>
      <c r="TNE105" s="220"/>
      <c r="TNF105" s="220"/>
      <c r="TNG105" s="220"/>
      <c r="TNH105" s="220"/>
      <c r="TNI105" s="220"/>
      <c r="TNJ105" s="220"/>
      <c r="TNK105" s="220"/>
      <c r="TNL105" s="220"/>
      <c r="TNM105" s="220"/>
      <c r="TNN105" s="220"/>
      <c r="TNO105" s="220"/>
      <c r="TNP105" s="220"/>
      <c r="TNQ105" s="220"/>
      <c r="TNR105" s="220"/>
      <c r="TNS105" s="220"/>
      <c r="TNT105" s="220"/>
      <c r="TNU105" s="220"/>
      <c r="TNV105" s="220"/>
      <c r="TNW105" s="220"/>
      <c r="TNX105" s="220"/>
      <c r="TNY105" s="220"/>
      <c r="TNZ105" s="220"/>
      <c r="TOA105" s="220"/>
      <c r="TOB105" s="220"/>
      <c r="TOC105" s="220"/>
      <c r="TOD105" s="220"/>
      <c r="TOE105" s="220"/>
      <c r="TOF105" s="220"/>
      <c r="TOG105" s="220"/>
      <c r="TOH105" s="220"/>
      <c r="TOI105" s="220"/>
      <c r="TOJ105" s="220"/>
      <c r="TOK105" s="220"/>
      <c r="TOL105" s="220"/>
      <c r="TOM105" s="220"/>
      <c r="TON105" s="220"/>
      <c r="TOO105" s="220"/>
      <c r="TOP105" s="220"/>
      <c r="TOQ105" s="220"/>
      <c r="TOR105" s="220"/>
      <c r="TOS105" s="220"/>
      <c r="TOT105" s="220"/>
      <c r="TOU105" s="220"/>
      <c r="TOV105" s="220"/>
      <c r="TOW105" s="220"/>
      <c r="TOX105" s="220"/>
      <c r="TOY105" s="220"/>
      <c r="TOZ105" s="220"/>
      <c r="TPA105" s="220"/>
      <c r="TPB105" s="220"/>
      <c r="TPC105" s="220"/>
      <c r="TPD105" s="220"/>
      <c r="TPE105" s="220"/>
      <c r="TPF105" s="220"/>
      <c r="TPG105" s="220"/>
      <c r="TPH105" s="220"/>
      <c r="TPI105" s="220"/>
      <c r="TPJ105" s="220"/>
      <c r="TPK105" s="220"/>
      <c r="TPL105" s="220"/>
      <c r="TPM105" s="220"/>
      <c r="TPN105" s="220"/>
      <c r="TPO105" s="220"/>
      <c r="TPP105" s="220"/>
      <c r="TPQ105" s="220"/>
      <c r="TPR105" s="220"/>
      <c r="TPS105" s="220"/>
      <c r="TPT105" s="220"/>
      <c r="TPU105" s="220"/>
      <c r="TPV105" s="220"/>
      <c r="TPW105" s="220"/>
      <c r="TPX105" s="220"/>
      <c r="TPY105" s="220"/>
      <c r="TPZ105" s="220"/>
      <c r="TQA105" s="220"/>
      <c r="TQB105" s="220"/>
      <c r="TQC105" s="220"/>
      <c r="TQD105" s="220"/>
      <c r="TQE105" s="220"/>
      <c r="TQF105" s="220"/>
      <c r="TQG105" s="220"/>
      <c r="TQH105" s="220"/>
      <c r="TQI105" s="220"/>
      <c r="TQJ105" s="220"/>
      <c r="TQK105" s="220"/>
      <c r="TQL105" s="220"/>
      <c r="TQM105" s="220"/>
      <c r="TQN105" s="220"/>
      <c r="TQO105" s="220"/>
      <c r="TQP105" s="220"/>
      <c r="TQQ105" s="220"/>
      <c r="TQR105" s="220"/>
      <c r="TQS105" s="220"/>
      <c r="TQT105" s="220"/>
      <c r="TQU105" s="220"/>
      <c r="TQV105" s="220"/>
      <c r="TQW105" s="220"/>
      <c r="TQX105" s="220"/>
      <c r="TQY105" s="220"/>
      <c r="TQZ105" s="220"/>
      <c r="TRA105" s="220"/>
      <c r="TRB105" s="220"/>
      <c r="TRC105" s="220"/>
      <c r="TRD105" s="220"/>
      <c r="TRE105" s="220"/>
      <c r="TRF105" s="220"/>
      <c r="TRG105" s="220"/>
      <c r="TRH105" s="220"/>
      <c r="TRI105" s="220"/>
      <c r="TRJ105" s="220"/>
      <c r="TRK105" s="220"/>
      <c r="TRL105" s="220"/>
      <c r="TRM105" s="220"/>
      <c r="TRN105" s="220"/>
      <c r="TRO105" s="220"/>
      <c r="TRP105" s="220"/>
      <c r="TRQ105" s="220"/>
      <c r="TRR105" s="220"/>
      <c r="TRS105" s="220"/>
      <c r="TRT105" s="220"/>
      <c r="TRU105" s="220"/>
      <c r="TRV105" s="220"/>
      <c r="TRW105" s="220"/>
      <c r="TRX105" s="220"/>
      <c r="TRY105" s="220"/>
      <c r="TRZ105" s="220"/>
      <c r="TSA105" s="220"/>
      <c r="TSB105" s="220"/>
      <c r="TSC105" s="220"/>
      <c r="TSD105" s="220"/>
      <c r="TSE105" s="220"/>
      <c r="TSF105" s="220"/>
      <c r="TSG105" s="220"/>
      <c r="TSH105" s="220"/>
      <c r="TSI105" s="220"/>
      <c r="TSJ105" s="220"/>
      <c r="TSK105" s="220"/>
      <c r="TSL105" s="220"/>
      <c r="TSM105" s="220"/>
      <c r="TSN105" s="220"/>
      <c r="TSO105" s="220"/>
      <c r="TSP105" s="220"/>
      <c r="TSQ105" s="220"/>
      <c r="TSR105" s="220"/>
      <c r="TSS105" s="220"/>
      <c r="TST105" s="220"/>
      <c r="TSU105" s="220"/>
      <c r="TSV105" s="220"/>
      <c r="TSW105" s="220"/>
      <c r="TSX105" s="220"/>
      <c r="TSY105" s="220"/>
      <c r="TSZ105" s="220"/>
      <c r="TTA105" s="220"/>
      <c r="TTB105" s="220"/>
      <c r="TTC105" s="220"/>
      <c r="TTD105" s="220"/>
      <c r="TTE105" s="220"/>
      <c r="TTF105" s="220"/>
      <c r="TTG105" s="220"/>
      <c r="TTH105" s="220"/>
      <c r="TTI105" s="220"/>
      <c r="TTJ105" s="220"/>
      <c r="TTK105" s="220"/>
      <c r="TTL105" s="220"/>
      <c r="TTM105" s="220"/>
      <c r="TTN105" s="220"/>
      <c r="TTO105" s="220"/>
      <c r="TTP105" s="220"/>
      <c r="TTQ105" s="220"/>
      <c r="TTR105" s="220"/>
      <c r="TTS105" s="220"/>
      <c r="TTT105" s="220"/>
      <c r="TTU105" s="220"/>
      <c r="TTV105" s="220"/>
      <c r="TTW105" s="220"/>
      <c r="TTX105" s="220"/>
      <c r="TTY105" s="220"/>
      <c r="TTZ105" s="220"/>
      <c r="TUA105" s="220"/>
      <c r="TUB105" s="220"/>
      <c r="TUC105" s="220"/>
      <c r="TUD105" s="220"/>
      <c r="TUE105" s="220"/>
      <c r="TUF105" s="220"/>
      <c r="TUG105" s="220"/>
      <c r="TUH105" s="220"/>
      <c r="TUI105" s="220"/>
      <c r="TUJ105" s="220"/>
      <c r="TUK105" s="220"/>
      <c r="TUL105" s="220"/>
      <c r="TUM105" s="220"/>
      <c r="TUN105" s="220"/>
      <c r="TUO105" s="220"/>
      <c r="TUP105" s="220"/>
      <c r="TUQ105" s="220"/>
      <c r="TUR105" s="220"/>
      <c r="TUS105" s="220"/>
      <c r="TUT105" s="220"/>
      <c r="TUU105" s="220"/>
      <c r="TUV105" s="220"/>
      <c r="TUW105" s="220"/>
      <c r="TUX105" s="220"/>
      <c r="TUY105" s="220"/>
      <c r="TUZ105" s="220"/>
      <c r="TVA105" s="220"/>
      <c r="TVB105" s="220"/>
      <c r="TVC105" s="220"/>
      <c r="TVD105" s="220"/>
      <c r="TVE105" s="220"/>
      <c r="TVF105" s="220"/>
      <c r="TVG105" s="220"/>
      <c r="TVH105" s="220"/>
      <c r="TVI105" s="220"/>
      <c r="TVJ105" s="220"/>
      <c r="TVK105" s="220"/>
      <c r="TVL105" s="220"/>
      <c r="TVM105" s="220"/>
      <c r="TVN105" s="220"/>
      <c r="TVO105" s="220"/>
      <c r="TVP105" s="220"/>
      <c r="TVQ105" s="220"/>
      <c r="TVR105" s="220"/>
      <c r="TVS105" s="220"/>
      <c r="TVT105" s="220"/>
      <c r="TVU105" s="220"/>
      <c r="TVV105" s="220"/>
      <c r="TVW105" s="220"/>
      <c r="TVX105" s="220"/>
      <c r="TVY105" s="220"/>
      <c r="TVZ105" s="220"/>
      <c r="TWA105" s="220"/>
      <c r="TWB105" s="220"/>
      <c r="TWC105" s="220"/>
      <c r="TWD105" s="220"/>
      <c r="TWE105" s="220"/>
      <c r="TWF105" s="220"/>
      <c r="TWG105" s="220"/>
      <c r="TWH105" s="220"/>
      <c r="TWI105" s="220"/>
      <c r="TWJ105" s="220"/>
      <c r="TWK105" s="220"/>
      <c r="TWL105" s="220"/>
      <c r="TWM105" s="220"/>
      <c r="TWN105" s="220"/>
      <c r="TWO105" s="220"/>
      <c r="TWP105" s="220"/>
      <c r="TWQ105" s="220"/>
      <c r="TWR105" s="220"/>
      <c r="TWS105" s="220"/>
      <c r="TWT105" s="220"/>
      <c r="TWU105" s="220"/>
      <c r="TWV105" s="220"/>
      <c r="TWW105" s="220"/>
      <c r="TWX105" s="220"/>
      <c r="TWY105" s="220"/>
      <c r="TWZ105" s="220"/>
      <c r="TXA105" s="220"/>
      <c r="TXB105" s="220"/>
      <c r="TXC105" s="220"/>
      <c r="TXD105" s="220"/>
      <c r="TXE105" s="220"/>
      <c r="TXF105" s="220"/>
      <c r="TXG105" s="220"/>
      <c r="TXH105" s="220"/>
      <c r="TXI105" s="220"/>
      <c r="TXJ105" s="220"/>
      <c r="TXK105" s="220"/>
      <c r="TXL105" s="220"/>
      <c r="TXM105" s="220"/>
      <c r="TXN105" s="220"/>
      <c r="TXO105" s="220"/>
      <c r="TXP105" s="220"/>
      <c r="TXQ105" s="220"/>
      <c r="TXR105" s="220"/>
      <c r="TXS105" s="220"/>
      <c r="TXT105" s="220"/>
      <c r="TXU105" s="220"/>
      <c r="TXV105" s="220"/>
      <c r="TXW105" s="220"/>
      <c r="TXX105" s="220"/>
      <c r="TXY105" s="220"/>
      <c r="TXZ105" s="220"/>
      <c r="TYA105" s="220"/>
      <c r="TYB105" s="220"/>
      <c r="TYC105" s="220"/>
      <c r="TYD105" s="220"/>
      <c r="TYE105" s="220"/>
      <c r="TYF105" s="220"/>
      <c r="TYG105" s="220"/>
      <c r="TYH105" s="220"/>
      <c r="TYI105" s="220"/>
      <c r="TYJ105" s="220"/>
      <c r="TYK105" s="220"/>
      <c r="TYL105" s="220"/>
      <c r="TYM105" s="220"/>
      <c r="TYN105" s="220"/>
      <c r="TYO105" s="220"/>
      <c r="TYP105" s="220"/>
      <c r="TYQ105" s="220"/>
      <c r="TYR105" s="220"/>
      <c r="TYS105" s="220"/>
      <c r="TYT105" s="220"/>
      <c r="TYU105" s="220"/>
      <c r="TYV105" s="220"/>
      <c r="TYW105" s="220"/>
      <c r="TYX105" s="220"/>
      <c r="TYY105" s="220"/>
      <c r="TYZ105" s="220"/>
      <c r="TZA105" s="220"/>
      <c r="TZB105" s="220"/>
      <c r="TZC105" s="220"/>
      <c r="TZD105" s="220"/>
      <c r="TZE105" s="220"/>
      <c r="TZF105" s="220"/>
      <c r="TZG105" s="220"/>
      <c r="TZH105" s="220"/>
      <c r="TZI105" s="220"/>
      <c r="TZJ105" s="220"/>
      <c r="TZK105" s="220"/>
      <c r="TZL105" s="220"/>
      <c r="TZM105" s="220"/>
      <c r="TZN105" s="220"/>
      <c r="TZO105" s="220"/>
      <c r="TZP105" s="220"/>
      <c r="TZQ105" s="220"/>
      <c r="TZR105" s="220"/>
      <c r="TZS105" s="220"/>
      <c r="TZT105" s="220"/>
      <c r="TZU105" s="220"/>
      <c r="TZV105" s="220"/>
      <c r="TZW105" s="220"/>
      <c r="TZX105" s="220"/>
      <c r="TZY105" s="220"/>
      <c r="TZZ105" s="220"/>
      <c r="UAA105" s="220"/>
      <c r="UAB105" s="220"/>
      <c r="UAC105" s="220"/>
      <c r="UAD105" s="220"/>
      <c r="UAE105" s="220"/>
      <c r="UAF105" s="220"/>
      <c r="UAG105" s="220"/>
      <c r="UAH105" s="220"/>
      <c r="UAI105" s="220"/>
      <c r="UAJ105" s="220"/>
      <c r="UAK105" s="220"/>
      <c r="UAL105" s="220"/>
      <c r="UAM105" s="220"/>
      <c r="UAN105" s="220"/>
      <c r="UAO105" s="220"/>
      <c r="UAP105" s="220"/>
      <c r="UAQ105" s="220"/>
      <c r="UAR105" s="220"/>
      <c r="UAS105" s="220"/>
      <c r="UAT105" s="220"/>
      <c r="UAU105" s="220"/>
      <c r="UAV105" s="220"/>
      <c r="UAW105" s="220"/>
      <c r="UAX105" s="220"/>
      <c r="UAY105" s="220"/>
      <c r="UAZ105" s="220"/>
      <c r="UBA105" s="220"/>
      <c r="UBB105" s="220"/>
      <c r="UBC105" s="220"/>
      <c r="UBD105" s="220"/>
      <c r="UBE105" s="220"/>
      <c r="UBF105" s="220"/>
      <c r="UBG105" s="220"/>
      <c r="UBH105" s="220"/>
      <c r="UBI105" s="220"/>
      <c r="UBJ105" s="220"/>
      <c r="UBK105" s="220"/>
      <c r="UBL105" s="220"/>
      <c r="UBM105" s="220"/>
      <c r="UBN105" s="220"/>
      <c r="UBO105" s="220"/>
      <c r="UBP105" s="220"/>
      <c r="UBQ105" s="220"/>
      <c r="UBR105" s="220"/>
      <c r="UBS105" s="220"/>
      <c r="UBT105" s="220"/>
      <c r="UBU105" s="220"/>
      <c r="UBV105" s="220"/>
      <c r="UBW105" s="220"/>
      <c r="UBX105" s="220"/>
      <c r="UBY105" s="220"/>
      <c r="UBZ105" s="220"/>
      <c r="UCA105" s="220"/>
      <c r="UCB105" s="220"/>
      <c r="UCC105" s="220"/>
      <c r="UCD105" s="220"/>
      <c r="UCE105" s="220"/>
      <c r="UCF105" s="220"/>
      <c r="UCG105" s="220"/>
      <c r="UCH105" s="220"/>
      <c r="UCI105" s="220"/>
      <c r="UCJ105" s="220"/>
      <c r="UCK105" s="220"/>
      <c r="UCL105" s="220"/>
      <c r="UCM105" s="220"/>
      <c r="UCN105" s="220"/>
      <c r="UCO105" s="220"/>
      <c r="UCP105" s="220"/>
      <c r="UCQ105" s="220"/>
      <c r="UCR105" s="220"/>
      <c r="UCS105" s="220"/>
      <c r="UCT105" s="220"/>
      <c r="UCU105" s="220"/>
      <c r="UCV105" s="220"/>
      <c r="UCW105" s="220"/>
      <c r="UCX105" s="220"/>
      <c r="UCY105" s="220"/>
      <c r="UCZ105" s="220"/>
      <c r="UDA105" s="220"/>
      <c r="UDB105" s="220"/>
      <c r="UDC105" s="220"/>
      <c r="UDD105" s="220"/>
      <c r="UDE105" s="220"/>
      <c r="UDF105" s="220"/>
      <c r="UDG105" s="220"/>
      <c r="UDH105" s="220"/>
      <c r="UDI105" s="220"/>
      <c r="UDJ105" s="220"/>
      <c r="UDK105" s="220"/>
      <c r="UDL105" s="220"/>
      <c r="UDM105" s="220"/>
      <c r="UDN105" s="220"/>
      <c r="UDO105" s="220"/>
      <c r="UDP105" s="220"/>
      <c r="UDQ105" s="220"/>
      <c r="UDR105" s="220"/>
      <c r="UDS105" s="220"/>
      <c r="UDT105" s="220"/>
      <c r="UDU105" s="220"/>
      <c r="UDV105" s="220"/>
      <c r="UDW105" s="220"/>
      <c r="UDX105" s="220"/>
      <c r="UDY105" s="220"/>
      <c r="UDZ105" s="220"/>
      <c r="UEA105" s="220"/>
      <c r="UEB105" s="220"/>
      <c r="UEC105" s="220"/>
      <c r="UED105" s="220"/>
      <c r="UEE105" s="220"/>
      <c r="UEF105" s="220"/>
      <c r="UEG105" s="220"/>
      <c r="UEH105" s="220"/>
      <c r="UEI105" s="220"/>
      <c r="UEJ105" s="220"/>
      <c r="UEK105" s="220"/>
      <c r="UEL105" s="220"/>
      <c r="UEM105" s="220"/>
      <c r="UEN105" s="220"/>
      <c r="UEO105" s="220"/>
      <c r="UEP105" s="220"/>
      <c r="UEQ105" s="220"/>
      <c r="UER105" s="220"/>
      <c r="UES105" s="220"/>
      <c r="UET105" s="220"/>
      <c r="UEU105" s="220"/>
      <c r="UEV105" s="220"/>
      <c r="UEW105" s="220"/>
      <c r="UEX105" s="220"/>
      <c r="UEY105" s="220"/>
      <c r="UEZ105" s="220"/>
      <c r="UFA105" s="220"/>
      <c r="UFB105" s="220"/>
      <c r="UFC105" s="220"/>
      <c r="UFD105" s="220"/>
      <c r="UFE105" s="220"/>
      <c r="UFF105" s="220"/>
      <c r="UFG105" s="220"/>
      <c r="UFH105" s="220"/>
      <c r="UFI105" s="220"/>
      <c r="UFJ105" s="220"/>
      <c r="UFK105" s="220"/>
      <c r="UFL105" s="220"/>
      <c r="UFM105" s="220"/>
      <c r="UFN105" s="220"/>
      <c r="UFO105" s="220"/>
      <c r="UFP105" s="220"/>
      <c r="UFQ105" s="220"/>
      <c r="UFR105" s="220"/>
      <c r="UFS105" s="220"/>
      <c r="UFT105" s="220"/>
      <c r="UFU105" s="220"/>
      <c r="UFV105" s="220"/>
      <c r="UFW105" s="220"/>
      <c r="UFX105" s="220"/>
      <c r="UFY105" s="220"/>
      <c r="UFZ105" s="220"/>
      <c r="UGA105" s="220"/>
      <c r="UGB105" s="220"/>
      <c r="UGC105" s="220"/>
      <c r="UGD105" s="220"/>
      <c r="UGE105" s="220"/>
      <c r="UGF105" s="220"/>
      <c r="UGG105" s="220"/>
      <c r="UGH105" s="220"/>
      <c r="UGI105" s="220"/>
      <c r="UGJ105" s="220"/>
      <c r="UGK105" s="220"/>
      <c r="UGL105" s="220"/>
      <c r="UGM105" s="220"/>
      <c r="UGN105" s="220"/>
      <c r="UGO105" s="220"/>
      <c r="UGP105" s="220"/>
      <c r="UGQ105" s="220"/>
      <c r="UGR105" s="220"/>
      <c r="UGS105" s="220"/>
      <c r="UGT105" s="220"/>
      <c r="UGU105" s="220"/>
      <c r="UGV105" s="220"/>
      <c r="UGW105" s="220"/>
      <c r="UGX105" s="220"/>
      <c r="UGY105" s="220"/>
      <c r="UGZ105" s="220"/>
      <c r="UHA105" s="220"/>
      <c r="UHB105" s="220"/>
      <c r="UHC105" s="220"/>
      <c r="UHD105" s="220"/>
      <c r="UHE105" s="220"/>
      <c r="UHF105" s="220"/>
      <c r="UHG105" s="220"/>
      <c r="UHH105" s="220"/>
      <c r="UHI105" s="220"/>
      <c r="UHJ105" s="220"/>
      <c r="UHK105" s="220"/>
      <c r="UHL105" s="220"/>
      <c r="UHM105" s="220"/>
      <c r="UHN105" s="220"/>
      <c r="UHO105" s="220"/>
      <c r="UHP105" s="220"/>
      <c r="UHQ105" s="220"/>
      <c r="UHR105" s="220"/>
      <c r="UHS105" s="220"/>
      <c r="UHT105" s="220"/>
      <c r="UHU105" s="220"/>
      <c r="UHV105" s="220"/>
      <c r="UHW105" s="220"/>
      <c r="UHX105" s="220"/>
      <c r="UHY105" s="220"/>
      <c r="UHZ105" s="220"/>
      <c r="UIA105" s="220"/>
      <c r="UIB105" s="220"/>
      <c r="UIC105" s="220"/>
      <c r="UID105" s="220"/>
      <c r="UIE105" s="220"/>
      <c r="UIF105" s="220"/>
      <c r="UIG105" s="220"/>
      <c r="UIH105" s="220"/>
      <c r="UII105" s="220"/>
      <c r="UIJ105" s="220"/>
      <c r="UIK105" s="220"/>
      <c r="UIL105" s="220"/>
      <c r="UIM105" s="220"/>
      <c r="UIN105" s="220"/>
      <c r="UIO105" s="220"/>
      <c r="UIP105" s="220"/>
      <c r="UIQ105" s="220"/>
      <c r="UIR105" s="220"/>
      <c r="UIS105" s="220"/>
      <c r="UIT105" s="220"/>
      <c r="UIU105" s="220"/>
      <c r="UIV105" s="220"/>
      <c r="UIW105" s="220"/>
      <c r="UIX105" s="220"/>
      <c r="UIY105" s="220"/>
      <c r="UIZ105" s="220"/>
      <c r="UJA105" s="220"/>
      <c r="UJB105" s="220"/>
      <c r="UJC105" s="220"/>
      <c r="UJD105" s="220"/>
      <c r="UJE105" s="220"/>
      <c r="UJF105" s="220"/>
      <c r="UJG105" s="220"/>
      <c r="UJH105" s="220"/>
      <c r="UJI105" s="220"/>
      <c r="UJJ105" s="220"/>
      <c r="UJK105" s="220"/>
      <c r="UJL105" s="220"/>
      <c r="UJM105" s="220"/>
      <c r="UJN105" s="220"/>
      <c r="UJO105" s="220"/>
      <c r="UJP105" s="220"/>
      <c r="UJQ105" s="220"/>
      <c r="UJR105" s="220"/>
      <c r="UJS105" s="220"/>
      <c r="UJT105" s="220"/>
      <c r="UJU105" s="220"/>
      <c r="UJV105" s="220"/>
      <c r="UJW105" s="220"/>
      <c r="UJX105" s="220"/>
      <c r="UJY105" s="220"/>
      <c r="UJZ105" s="220"/>
      <c r="UKA105" s="220"/>
      <c r="UKB105" s="220"/>
      <c r="UKC105" s="220"/>
      <c r="UKD105" s="220"/>
      <c r="UKE105" s="220"/>
      <c r="UKF105" s="220"/>
      <c r="UKG105" s="220"/>
      <c r="UKH105" s="220"/>
      <c r="UKI105" s="220"/>
      <c r="UKJ105" s="220"/>
      <c r="UKK105" s="220"/>
      <c r="UKL105" s="220"/>
      <c r="UKM105" s="220"/>
      <c r="UKN105" s="220"/>
      <c r="UKO105" s="220"/>
      <c r="UKP105" s="220"/>
      <c r="UKQ105" s="220"/>
      <c r="UKR105" s="220"/>
      <c r="UKS105" s="220"/>
      <c r="UKT105" s="220"/>
      <c r="UKU105" s="220"/>
      <c r="UKV105" s="220"/>
      <c r="UKW105" s="220"/>
      <c r="UKX105" s="220"/>
      <c r="UKY105" s="220"/>
      <c r="UKZ105" s="220"/>
      <c r="ULA105" s="220"/>
      <c r="ULB105" s="220"/>
      <c r="ULC105" s="220"/>
      <c r="ULD105" s="220"/>
      <c r="ULE105" s="220"/>
      <c r="ULF105" s="220"/>
      <c r="ULG105" s="220"/>
      <c r="ULH105" s="220"/>
      <c r="ULI105" s="220"/>
      <c r="ULJ105" s="220"/>
      <c r="ULK105" s="220"/>
      <c r="ULL105" s="220"/>
      <c r="ULM105" s="220"/>
      <c r="ULN105" s="220"/>
      <c r="ULO105" s="220"/>
      <c r="ULP105" s="220"/>
      <c r="ULQ105" s="220"/>
      <c r="ULR105" s="220"/>
      <c r="ULS105" s="220"/>
      <c r="ULT105" s="220"/>
      <c r="ULU105" s="220"/>
      <c r="ULV105" s="220"/>
      <c r="ULW105" s="220"/>
      <c r="ULX105" s="220"/>
      <c r="ULY105" s="220"/>
      <c r="ULZ105" s="220"/>
      <c r="UMA105" s="220"/>
      <c r="UMB105" s="220"/>
      <c r="UMC105" s="220"/>
      <c r="UMD105" s="220"/>
      <c r="UME105" s="220"/>
      <c r="UMF105" s="220"/>
      <c r="UMG105" s="220"/>
      <c r="UMH105" s="220"/>
      <c r="UMI105" s="220"/>
      <c r="UMJ105" s="220"/>
      <c r="UMK105" s="220"/>
      <c r="UML105" s="220"/>
      <c r="UMM105" s="220"/>
      <c r="UMN105" s="220"/>
      <c r="UMO105" s="220"/>
      <c r="UMP105" s="220"/>
      <c r="UMQ105" s="220"/>
      <c r="UMR105" s="220"/>
      <c r="UMS105" s="220"/>
      <c r="UMT105" s="220"/>
      <c r="UMU105" s="220"/>
      <c r="UMV105" s="220"/>
      <c r="UMW105" s="220"/>
      <c r="UMX105" s="220"/>
      <c r="UMY105" s="220"/>
      <c r="UMZ105" s="220"/>
      <c r="UNA105" s="220"/>
      <c r="UNB105" s="220"/>
      <c r="UNC105" s="220"/>
      <c r="UND105" s="220"/>
      <c r="UNE105" s="220"/>
      <c r="UNF105" s="220"/>
      <c r="UNG105" s="220"/>
      <c r="UNH105" s="220"/>
      <c r="UNI105" s="220"/>
      <c r="UNJ105" s="220"/>
      <c r="UNK105" s="220"/>
      <c r="UNL105" s="220"/>
      <c r="UNM105" s="220"/>
      <c r="UNN105" s="220"/>
      <c r="UNO105" s="220"/>
      <c r="UNP105" s="220"/>
      <c r="UNQ105" s="220"/>
      <c r="UNR105" s="220"/>
      <c r="UNS105" s="220"/>
      <c r="UNT105" s="220"/>
      <c r="UNU105" s="220"/>
      <c r="UNV105" s="220"/>
      <c r="UNW105" s="220"/>
      <c r="UNX105" s="220"/>
      <c r="UNY105" s="220"/>
      <c r="UNZ105" s="220"/>
      <c r="UOA105" s="220"/>
      <c r="UOB105" s="220"/>
      <c r="UOC105" s="220"/>
      <c r="UOD105" s="220"/>
      <c r="UOE105" s="220"/>
      <c r="UOF105" s="220"/>
      <c r="UOG105" s="220"/>
      <c r="UOH105" s="220"/>
      <c r="UOI105" s="220"/>
      <c r="UOJ105" s="220"/>
      <c r="UOK105" s="220"/>
      <c r="UOL105" s="220"/>
      <c r="UOM105" s="220"/>
      <c r="UON105" s="220"/>
      <c r="UOO105" s="220"/>
      <c r="UOP105" s="220"/>
      <c r="UOQ105" s="220"/>
      <c r="UOR105" s="220"/>
      <c r="UOS105" s="220"/>
      <c r="UOT105" s="220"/>
      <c r="UOU105" s="220"/>
      <c r="UOV105" s="220"/>
      <c r="UOW105" s="220"/>
      <c r="UOX105" s="220"/>
      <c r="UOY105" s="220"/>
      <c r="UOZ105" s="220"/>
      <c r="UPA105" s="220"/>
      <c r="UPB105" s="220"/>
      <c r="UPC105" s="220"/>
      <c r="UPD105" s="220"/>
      <c r="UPE105" s="220"/>
      <c r="UPF105" s="220"/>
      <c r="UPG105" s="220"/>
      <c r="UPH105" s="220"/>
      <c r="UPI105" s="220"/>
      <c r="UPJ105" s="220"/>
      <c r="UPK105" s="220"/>
      <c r="UPL105" s="220"/>
      <c r="UPM105" s="220"/>
      <c r="UPN105" s="220"/>
      <c r="UPO105" s="220"/>
      <c r="UPP105" s="220"/>
      <c r="UPQ105" s="220"/>
      <c r="UPR105" s="220"/>
      <c r="UPS105" s="220"/>
      <c r="UPT105" s="220"/>
      <c r="UPU105" s="220"/>
      <c r="UPV105" s="220"/>
      <c r="UPW105" s="220"/>
      <c r="UPX105" s="220"/>
      <c r="UPY105" s="220"/>
      <c r="UPZ105" s="220"/>
      <c r="UQA105" s="220"/>
      <c r="UQB105" s="220"/>
      <c r="UQC105" s="220"/>
      <c r="UQD105" s="220"/>
      <c r="UQE105" s="220"/>
      <c r="UQF105" s="220"/>
      <c r="UQG105" s="220"/>
      <c r="UQH105" s="220"/>
      <c r="UQI105" s="220"/>
      <c r="UQJ105" s="220"/>
      <c r="UQK105" s="220"/>
      <c r="UQL105" s="220"/>
      <c r="UQM105" s="220"/>
      <c r="UQN105" s="220"/>
      <c r="UQO105" s="220"/>
      <c r="UQP105" s="220"/>
      <c r="UQQ105" s="220"/>
      <c r="UQR105" s="220"/>
      <c r="UQS105" s="220"/>
      <c r="UQT105" s="220"/>
      <c r="UQU105" s="220"/>
      <c r="UQV105" s="220"/>
      <c r="UQW105" s="220"/>
      <c r="UQX105" s="220"/>
      <c r="UQY105" s="220"/>
      <c r="UQZ105" s="220"/>
      <c r="URA105" s="220"/>
      <c r="URB105" s="220"/>
      <c r="URC105" s="220"/>
      <c r="URD105" s="220"/>
      <c r="URE105" s="220"/>
      <c r="URF105" s="220"/>
      <c r="URG105" s="220"/>
      <c r="URH105" s="220"/>
      <c r="URI105" s="220"/>
      <c r="URJ105" s="220"/>
      <c r="URK105" s="220"/>
      <c r="URL105" s="220"/>
      <c r="URM105" s="220"/>
      <c r="URN105" s="220"/>
      <c r="URO105" s="220"/>
      <c r="URP105" s="220"/>
      <c r="URQ105" s="220"/>
      <c r="URR105" s="220"/>
      <c r="URS105" s="220"/>
      <c r="URT105" s="220"/>
      <c r="URU105" s="220"/>
      <c r="URV105" s="220"/>
      <c r="URW105" s="220"/>
      <c r="URX105" s="220"/>
      <c r="URY105" s="220"/>
      <c r="URZ105" s="220"/>
      <c r="USA105" s="220"/>
      <c r="USB105" s="220"/>
      <c r="USC105" s="220"/>
      <c r="USD105" s="220"/>
      <c r="USE105" s="220"/>
      <c r="USF105" s="220"/>
      <c r="USG105" s="220"/>
      <c r="USH105" s="220"/>
      <c r="USI105" s="220"/>
      <c r="USJ105" s="220"/>
      <c r="USK105" s="220"/>
      <c r="USL105" s="220"/>
      <c r="USM105" s="220"/>
      <c r="USN105" s="220"/>
      <c r="USO105" s="220"/>
      <c r="USP105" s="220"/>
      <c r="USQ105" s="220"/>
      <c r="USR105" s="220"/>
      <c r="USS105" s="220"/>
      <c r="UST105" s="220"/>
      <c r="USU105" s="220"/>
      <c r="USV105" s="220"/>
      <c r="USW105" s="220"/>
      <c r="USX105" s="220"/>
      <c r="USY105" s="220"/>
      <c r="USZ105" s="220"/>
      <c r="UTA105" s="220"/>
      <c r="UTB105" s="220"/>
      <c r="UTC105" s="220"/>
      <c r="UTD105" s="220"/>
      <c r="UTE105" s="220"/>
      <c r="UTF105" s="220"/>
      <c r="UTG105" s="220"/>
      <c r="UTH105" s="220"/>
      <c r="UTI105" s="220"/>
      <c r="UTJ105" s="220"/>
      <c r="UTK105" s="220"/>
      <c r="UTL105" s="220"/>
      <c r="UTM105" s="220"/>
      <c r="UTN105" s="220"/>
      <c r="UTO105" s="220"/>
      <c r="UTP105" s="220"/>
      <c r="UTQ105" s="220"/>
      <c r="UTR105" s="220"/>
      <c r="UTS105" s="220"/>
      <c r="UTT105" s="220"/>
      <c r="UTU105" s="220"/>
      <c r="UTV105" s="220"/>
      <c r="UTW105" s="220"/>
      <c r="UTX105" s="220"/>
      <c r="UTY105" s="220"/>
      <c r="UTZ105" s="220"/>
      <c r="UUA105" s="220"/>
      <c r="UUB105" s="220"/>
      <c r="UUC105" s="220"/>
      <c r="UUD105" s="220"/>
      <c r="UUE105" s="220"/>
      <c r="UUF105" s="220"/>
      <c r="UUG105" s="220"/>
      <c r="UUH105" s="220"/>
      <c r="UUI105" s="220"/>
      <c r="UUJ105" s="220"/>
      <c r="UUK105" s="220"/>
      <c r="UUL105" s="220"/>
      <c r="UUM105" s="220"/>
      <c r="UUN105" s="220"/>
      <c r="UUO105" s="220"/>
      <c r="UUP105" s="220"/>
      <c r="UUQ105" s="220"/>
      <c r="UUR105" s="220"/>
      <c r="UUS105" s="220"/>
      <c r="UUT105" s="220"/>
      <c r="UUU105" s="220"/>
      <c r="UUV105" s="220"/>
      <c r="UUW105" s="220"/>
      <c r="UUX105" s="220"/>
      <c r="UUY105" s="220"/>
      <c r="UUZ105" s="220"/>
      <c r="UVA105" s="220"/>
      <c r="UVB105" s="220"/>
      <c r="UVC105" s="220"/>
      <c r="UVD105" s="220"/>
      <c r="UVE105" s="220"/>
      <c r="UVF105" s="220"/>
      <c r="UVG105" s="220"/>
      <c r="UVH105" s="220"/>
      <c r="UVI105" s="220"/>
      <c r="UVJ105" s="220"/>
      <c r="UVK105" s="220"/>
      <c r="UVL105" s="220"/>
      <c r="UVM105" s="220"/>
      <c r="UVN105" s="220"/>
      <c r="UVO105" s="220"/>
      <c r="UVP105" s="220"/>
      <c r="UVQ105" s="220"/>
      <c r="UVR105" s="220"/>
      <c r="UVS105" s="220"/>
      <c r="UVT105" s="220"/>
      <c r="UVU105" s="220"/>
      <c r="UVV105" s="220"/>
      <c r="UVW105" s="220"/>
      <c r="UVX105" s="220"/>
      <c r="UVY105" s="220"/>
      <c r="UVZ105" s="220"/>
      <c r="UWA105" s="220"/>
      <c r="UWB105" s="220"/>
      <c r="UWC105" s="220"/>
      <c r="UWD105" s="220"/>
      <c r="UWE105" s="220"/>
      <c r="UWF105" s="220"/>
      <c r="UWG105" s="220"/>
      <c r="UWH105" s="220"/>
      <c r="UWI105" s="220"/>
      <c r="UWJ105" s="220"/>
      <c r="UWK105" s="220"/>
      <c r="UWL105" s="220"/>
      <c r="UWM105" s="220"/>
      <c r="UWN105" s="220"/>
      <c r="UWO105" s="220"/>
      <c r="UWP105" s="220"/>
      <c r="UWQ105" s="220"/>
      <c r="UWR105" s="220"/>
      <c r="UWS105" s="220"/>
      <c r="UWT105" s="220"/>
      <c r="UWU105" s="220"/>
      <c r="UWV105" s="220"/>
      <c r="UWW105" s="220"/>
      <c r="UWX105" s="220"/>
      <c r="UWY105" s="220"/>
      <c r="UWZ105" s="220"/>
      <c r="UXA105" s="220"/>
      <c r="UXB105" s="220"/>
      <c r="UXC105" s="220"/>
      <c r="UXD105" s="220"/>
      <c r="UXE105" s="220"/>
      <c r="UXF105" s="220"/>
      <c r="UXG105" s="220"/>
      <c r="UXH105" s="220"/>
      <c r="UXI105" s="220"/>
      <c r="UXJ105" s="220"/>
      <c r="UXK105" s="220"/>
      <c r="UXL105" s="220"/>
      <c r="UXM105" s="220"/>
      <c r="UXN105" s="220"/>
      <c r="UXO105" s="220"/>
      <c r="UXP105" s="220"/>
      <c r="UXQ105" s="220"/>
      <c r="UXR105" s="220"/>
      <c r="UXS105" s="220"/>
      <c r="UXT105" s="220"/>
      <c r="UXU105" s="220"/>
      <c r="UXV105" s="220"/>
      <c r="UXW105" s="220"/>
      <c r="UXX105" s="220"/>
      <c r="UXY105" s="220"/>
      <c r="UXZ105" s="220"/>
      <c r="UYA105" s="220"/>
      <c r="UYB105" s="220"/>
      <c r="UYC105" s="220"/>
      <c r="UYD105" s="220"/>
      <c r="UYE105" s="220"/>
      <c r="UYF105" s="220"/>
      <c r="UYG105" s="220"/>
      <c r="UYH105" s="220"/>
      <c r="UYI105" s="220"/>
      <c r="UYJ105" s="220"/>
      <c r="UYK105" s="220"/>
      <c r="UYL105" s="220"/>
      <c r="UYM105" s="220"/>
      <c r="UYN105" s="220"/>
      <c r="UYO105" s="220"/>
      <c r="UYP105" s="220"/>
      <c r="UYQ105" s="220"/>
      <c r="UYR105" s="220"/>
      <c r="UYS105" s="220"/>
      <c r="UYT105" s="220"/>
      <c r="UYU105" s="220"/>
      <c r="UYV105" s="220"/>
      <c r="UYW105" s="220"/>
      <c r="UYX105" s="220"/>
      <c r="UYY105" s="220"/>
      <c r="UYZ105" s="220"/>
      <c r="UZA105" s="220"/>
      <c r="UZB105" s="220"/>
      <c r="UZC105" s="220"/>
      <c r="UZD105" s="220"/>
      <c r="UZE105" s="220"/>
      <c r="UZF105" s="220"/>
      <c r="UZG105" s="220"/>
      <c r="UZH105" s="220"/>
      <c r="UZI105" s="220"/>
      <c r="UZJ105" s="220"/>
      <c r="UZK105" s="220"/>
      <c r="UZL105" s="220"/>
      <c r="UZM105" s="220"/>
      <c r="UZN105" s="220"/>
      <c r="UZO105" s="220"/>
      <c r="UZP105" s="220"/>
      <c r="UZQ105" s="220"/>
      <c r="UZR105" s="220"/>
      <c r="UZS105" s="220"/>
      <c r="UZT105" s="220"/>
      <c r="UZU105" s="220"/>
      <c r="UZV105" s="220"/>
      <c r="UZW105" s="220"/>
      <c r="UZX105" s="220"/>
      <c r="UZY105" s="220"/>
      <c r="UZZ105" s="220"/>
      <c r="VAA105" s="220"/>
      <c r="VAB105" s="220"/>
      <c r="VAC105" s="220"/>
      <c r="VAD105" s="220"/>
      <c r="VAE105" s="220"/>
      <c r="VAF105" s="220"/>
      <c r="VAG105" s="220"/>
      <c r="VAH105" s="220"/>
      <c r="VAI105" s="220"/>
      <c r="VAJ105" s="220"/>
      <c r="VAK105" s="220"/>
      <c r="VAL105" s="220"/>
      <c r="VAM105" s="220"/>
      <c r="VAN105" s="220"/>
      <c r="VAO105" s="220"/>
      <c r="VAP105" s="220"/>
      <c r="VAQ105" s="220"/>
      <c r="VAR105" s="220"/>
      <c r="VAS105" s="220"/>
      <c r="VAT105" s="220"/>
      <c r="VAU105" s="220"/>
      <c r="VAV105" s="220"/>
      <c r="VAW105" s="220"/>
      <c r="VAX105" s="220"/>
      <c r="VAY105" s="220"/>
      <c r="VAZ105" s="220"/>
      <c r="VBA105" s="220"/>
      <c r="VBB105" s="220"/>
      <c r="VBC105" s="220"/>
      <c r="VBD105" s="220"/>
      <c r="VBE105" s="220"/>
      <c r="VBF105" s="220"/>
      <c r="VBG105" s="220"/>
      <c r="VBH105" s="220"/>
      <c r="VBI105" s="220"/>
      <c r="VBJ105" s="220"/>
      <c r="VBK105" s="220"/>
      <c r="VBL105" s="220"/>
      <c r="VBM105" s="220"/>
      <c r="VBN105" s="220"/>
      <c r="VBO105" s="220"/>
      <c r="VBP105" s="220"/>
      <c r="VBQ105" s="220"/>
      <c r="VBR105" s="220"/>
      <c r="VBS105" s="220"/>
      <c r="VBT105" s="220"/>
      <c r="VBU105" s="220"/>
      <c r="VBV105" s="220"/>
      <c r="VBW105" s="220"/>
      <c r="VBX105" s="220"/>
      <c r="VBY105" s="220"/>
      <c r="VBZ105" s="220"/>
      <c r="VCA105" s="220"/>
      <c r="VCB105" s="220"/>
      <c r="VCC105" s="220"/>
      <c r="VCD105" s="220"/>
      <c r="VCE105" s="220"/>
      <c r="VCF105" s="220"/>
      <c r="VCG105" s="220"/>
      <c r="VCH105" s="220"/>
      <c r="VCI105" s="220"/>
      <c r="VCJ105" s="220"/>
      <c r="VCK105" s="220"/>
      <c r="VCL105" s="220"/>
      <c r="VCM105" s="220"/>
      <c r="VCN105" s="220"/>
      <c r="VCO105" s="220"/>
      <c r="VCP105" s="220"/>
      <c r="VCQ105" s="220"/>
      <c r="VCR105" s="220"/>
      <c r="VCS105" s="220"/>
      <c r="VCT105" s="220"/>
      <c r="VCU105" s="220"/>
      <c r="VCV105" s="220"/>
      <c r="VCW105" s="220"/>
      <c r="VCX105" s="220"/>
      <c r="VCY105" s="220"/>
      <c r="VCZ105" s="220"/>
      <c r="VDA105" s="220"/>
      <c r="VDB105" s="220"/>
      <c r="VDC105" s="220"/>
      <c r="VDD105" s="220"/>
      <c r="VDE105" s="220"/>
      <c r="VDF105" s="220"/>
      <c r="VDG105" s="220"/>
      <c r="VDH105" s="220"/>
      <c r="VDI105" s="220"/>
      <c r="VDJ105" s="220"/>
      <c r="VDK105" s="220"/>
      <c r="VDL105" s="220"/>
      <c r="VDM105" s="220"/>
      <c r="VDN105" s="220"/>
      <c r="VDO105" s="220"/>
      <c r="VDP105" s="220"/>
      <c r="VDQ105" s="220"/>
      <c r="VDR105" s="220"/>
      <c r="VDS105" s="220"/>
      <c r="VDT105" s="220"/>
      <c r="VDU105" s="220"/>
      <c r="VDV105" s="220"/>
      <c r="VDW105" s="220"/>
      <c r="VDX105" s="220"/>
      <c r="VDY105" s="220"/>
      <c r="VDZ105" s="220"/>
      <c r="VEA105" s="220"/>
      <c r="VEB105" s="220"/>
      <c r="VEC105" s="220"/>
      <c r="VED105" s="220"/>
      <c r="VEE105" s="220"/>
      <c r="VEF105" s="220"/>
      <c r="VEG105" s="220"/>
      <c r="VEH105" s="220"/>
      <c r="VEI105" s="220"/>
      <c r="VEJ105" s="220"/>
      <c r="VEK105" s="220"/>
      <c r="VEL105" s="220"/>
      <c r="VEM105" s="220"/>
      <c r="VEN105" s="220"/>
      <c r="VEO105" s="220"/>
      <c r="VEP105" s="220"/>
      <c r="VEQ105" s="220"/>
      <c r="VER105" s="220"/>
      <c r="VES105" s="220"/>
      <c r="VET105" s="220"/>
      <c r="VEU105" s="220"/>
      <c r="VEV105" s="220"/>
      <c r="VEW105" s="220"/>
      <c r="VEX105" s="220"/>
      <c r="VEY105" s="220"/>
      <c r="VEZ105" s="220"/>
      <c r="VFA105" s="220"/>
      <c r="VFB105" s="220"/>
      <c r="VFC105" s="220"/>
      <c r="VFD105" s="220"/>
      <c r="VFE105" s="220"/>
      <c r="VFF105" s="220"/>
      <c r="VFG105" s="220"/>
      <c r="VFH105" s="220"/>
      <c r="VFI105" s="220"/>
      <c r="VFJ105" s="220"/>
      <c r="VFK105" s="220"/>
      <c r="VFL105" s="220"/>
      <c r="VFM105" s="220"/>
      <c r="VFN105" s="220"/>
      <c r="VFO105" s="220"/>
      <c r="VFP105" s="220"/>
      <c r="VFQ105" s="220"/>
      <c r="VFR105" s="220"/>
      <c r="VFS105" s="220"/>
      <c r="VFT105" s="220"/>
      <c r="VFU105" s="220"/>
      <c r="VFV105" s="220"/>
      <c r="VFW105" s="220"/>
      <c r="VFX105" s="220"/>
      <c r="VFY105" s="220"/>
      <c r="VFZ105" s="220"/>
      <c r="VGA105" s="220"/>
      <c r="VGB105" s="220"/>
      <c r="VGC105" s="220"/>
      <c r="VGD105" s="220"/>
      <c r="VGE105" s="220"/>
      <c r="VGF105" s="220"/>
      <c r="VGG105" s="220"/>
      <c r="VGH105" s="220"/>
      <c r="VGI105" s="220"/>
      <c r="VGJ105" s="220"/>
      <c r="VGK105" s="220"/>
      <c r="VGL105" s="220"/>
      <c r="VGM105" s="220"/>
      <c r="VGN105" s="220"/>
      <c r="VGO105" s="220"/>
      <c r="VGP105" s="220"/>
      <c r="VGQ105" s="220"/>
      <c r="VGR105" s="220"/>
      <c r="VGS105" s="220"/>
      <c r="VGT105" s="220"/>
      <c r="VGU105" s="220"/>
      <c r="VGV105" s="220"/>
      <c r="VGW105" s="220"/>
      <c r="VGX105" s="220"/>
      <c r="VGY105" s="220"/>
      <c r="VGZ105" s="220"/>
      <c r="VHA105" s="220"/>
      <c r="VHB105" s="220"/>
      <c r="VHC105" s="220"/>
      <c r="VHD105" s="220"/>
      <c r="VHE105" s="220"/>
      <c r="VHF105" s="220"/>
      <c r="VHG105" s="220"/>
      <c r="VHH105" s="220"/>
      <c r="VHI105" s="220"/>
      <c r="VHJ105" s="220"/>
      <c r="VHK105" s="220"/>
      <c r="VHL105" s="220"/>
      <c r="VHM105" s="220"/>
      <c r="VHN105" s="220"/>
      <c r="VHO105" s="220"/>
      <c r="VHP105" s="220"/>
      <c r="VHQ105" s="220"/>
      <c r="VHR105" s="220"/>
      <c r="VHS105" s="220"/>
      <c r="VHT105" s="220"/>
      <c r="VHU105" s="220"/>
      <c r="VHV105" s="220"/>
      <c r="VHW105" s="220"/>
      <c r="VHX105" s="220"/>
      <c r="VHY105" s="220"/>
      <c r="VHZ105" s="220"/>
      <c r="VIA105" s="220"/>
      <c r="VIB105" s="220"/>
      <c r="VIC105" s="220"/>
      <c r="VID105" s="220"/>
      <c r="VIE105" s="220"/>
      <c r="VIF105" s="220"/>
      <c r="VIG105" s="220"/>
      <c r="VIH105" s="220"/>
      <c r="VII105" s="220"/>
      <c r="VIJ105" s="220"/>
      <c r="VIK105" s="220"/>
      <c r="VIL105" s="220"/>
      <c r="VIM105" s="220"/>
      <c r="VIN105" s="220"/>
      <c r="VIO105" s="220"/>
      <c r="VIP105" s="220"/>
      <c r="VIQ105" s="220"/>
      <c r="VIR105" s="220"/>
      <c r="VIS105" s="220"/>
      <c r="VIT105" s="220"/>
      <c r="VIU105" s="220"/>
      <c r="VIV105" s="220"/>
      <c r="VIW105" s="220"/>
      <c r="VIX105" s="220"/>
      <c r="VIY105" s="220"/>
      <c r="VIZ105" s="220"/>
      <c r="VJA105" s="220"/>
      <c r="VJB105" s="220"/>
      <c r="VJC105" s="220"/>
      <c r="VJD105" s="220"/>
      <c r="VJE105" s="220"/>
      <c r="VJF105" s="220"/>
      <c r="VJG105" s="220"/>
      <c r="VJH105" s="220"/>
      <c r="VJI105" s="220"/>
      <c r="VJJ105" s="220"/>
      <c r="VJK105" s="220"/>
      <c r="VJL105" s="220"/>
      <c r="VJM105" s="220"/>
      <c r="VJN105" s="220"/>
      <c r="VJO105" s="220"/>
      <c r="VJP105" s="220"/>
      <c r="VJQ105" s="220"/>
      <c r="VJR105" s="220"/>
      <c r="VJS105" s="220"/>
      <c r="VJT105" s="220"/>
      <c r="VJU105" s="220"/>
      <c r="VJV105" s="220"/>
      <c r="VJW105" s="220"/>
      <c r="VJX105" s="220"/>
      <c r="VJY105" s="220"/>
      <c r="VJZ105" s="220"/>
      <c r="VKA105" s="220"/>
      <c r="VKB105" s="220"/>
      <c r="VKC105" s="220"/>
      <c r="VKD105" s="220"/>
      <c r="VKE105" s="220"/>
      <c r="VKF105" s="220"/>
      <c r="VKG105" s="220"/>
      <c r="VKH105" s="220"/>
      <c r="VKI105" s="220"/>
      <c r="VKJ105" s="220"/>
      <c r="VKK105" s="220"/>
      <c r="VKL105" s="220"/>
      <c r="VKM105" s="220"/>
      <c r="VKN105" s="220"/>
      <c r="VKO105" s="220"/>
      <c r="VKP105" s="220"/>
      <c r="VKQ105" s="220"/>
      <c r="VKR105" s="220"/>
      <c r="VKS105" s="220"/>
      <c r="VKT105" s="220"/>
      <c r="VKU105" s="220"/>
      <c r="VKV105" s="220"/>
      <c r="VKW105" s="220"/>
      <c r="VKX105" s="220"/>
      <c r="VKY105" s="220"/>
      <c r="VKZ105" s="220"/>
      <c r="VLA105" s="220"/>
      <c r="VLB105" s="220"/>
      <c r="VLC105" s="220"/>
      <c r="VLD105" s="220"/>
      <c r="VLE105" s="220"/>
      <c r="VLF105" s="220"/>
      <c r="VLG105" s="220"/>
      <c r="VLH105" s="220"/>
      <c r="VLI105" s="220"/>
      <c r="VLJ105" s="220"/>
      <c r="VLK105" s="220"/>
      <c r="VLL105" s="220"/>
      <c r="VLM105" s="220"/>
      <c r="VLN105" s="220"/>
      <c r="VLO105" s="220"/>
      <c r="VLP105" s="220"/>
      <c r="VLQ105" s="220"/>
      <c r="VLR105" s="220"/>
      <c r="VLS105" s="220"/>
      <c r="VLT105" s="220"/>
      <c r="VLU105" s="220"/>
      <c r="VLV105" s="220"/>
      <c r="VLW105" s="220"/>
      <c r="VLX105" s="220"/>
      <c r="VLY105" s="220"/>
      <c r="VLZ105" s="220"/>
      <c r="VMA105" s="220"/>
      <c r="VMB105" s="220"/>
      <c r="VMC105" s="220"/>
      <c r="VMD105" s="220"/>
      <c r="VME105" s="220"/>
      <c r="VMF105" s="220"/>
      <c r="VMG105" s="220"/>
      <c r="VMH105" s="220"/>
      <c r="VMI105" s="220"/>
      <c r="VMJ105" s="220"/>
      <c r="VMK105" s="220"/>
      <c r="VML105" s="220"/>
      <c r="VMM105" s="220"/>
      <c r="VMN105" s="220"/>
      <c r="VMO105" s="220"/>
      <c r="VMP105" s="220"/>
      <c r="VMQ105" s="220"/>
      <c r="VMR105" s="220"/>
      <c r="VMS105" s="220"/>
      <c r="VMT105" s="220"/>
      <c r="VMU105" s="220"/>
      <c r="VMV105" s="220"/>
      <c r="VMW105" s="220"/>
      <c r="VMX105" s="220"/>
      <c r="VMY105" s="220"/>
      <c r="VMZ105" s="220"/>
      <c r="VNA105" s="220"/>
      <c r="VNB105" s="220"/>
      <c r="VNC105" s="220"/>
      <c r="VND105" s="220"/>
      <c r="VNE105" s="220"/>
      <c r="VNF105" s="220"/>
      <c r="VNG105" s="220"/>
      <c r="VNH105" s="220"/>
      <c r="VNI105" s="220"/>
      <c r="VNJ105" s="220"/>
      <c r="VNK105" s="220"/>
      <c r="VNL105" s="220"/>
      <c r="VNM105" s="220"/>
      <c r="VNN105" s="220"/>
      <c r="VNO105" s="220"/>
      <c r="VNP105" s="220"/>
      <c r="VNQ105" s="220"/>
      <c r="VNR105" s="220"/>
      <c r="VNS105" s="220"/>
      <c r="VNT105" s="220"/>
      <c r="VNU105" s="220"/>
      <c r="VNV105" s="220"/>
      <c r="VNW105" s="220"/>
      <c r="VNX105" s="220"/>
      <c r="VNY105" s="220"/>
      <c r="VNZ105" s="220"/>
      <c r="VOA105" s="220"/>
      <c r="VOB105" s="220"/>
      <c r="VOC105" s="220"/>
      <c r="VOD105" s="220"/>
      <c r="VOE105" s="220"/>
      <c r="VOF105" s="220"/>
      <c r="VOG105" s="220"/>
      <c r="VOH105" s="220"/>
      <c r="VOI105" s="220"/>
      <c r="VOJ105" s="220"/>
      <c r="VOK105" s="220"/>
      <c r="VOL105" s="220"/>
      <c r="VOM105" s="220"/>
      <c r="VON105" s="220"/>
      <c r="VOO105" s="220"/>
      <c r="VOP105" s="220"/>
      <c r="VOQ105" s="220"/>
      <c r="VOR105" s="220"/>
      <c r="VOS105" s="220"/>
      <c r="VOT105" s="220"/>
      <c r="VOU105" s="220"/>
      <c r="VOV105" s="220"/>
      <c r="VOW105" s="220"/>
      <c r="VOX105" s="220"/>
      <c r="VOY105" s="220"/>
      <c r="VOZ105" s="220"/>
      <c r="VPA105" s="220"/>
      <c r="VPB105" s="220"/>
      <c r="VPC105" s="220"/>
      <c r="VPD105" s="220"/>
      <c r="VPE105" s="220"/>
      <c r="VPF105" s="220"/>
      <c r="VPG105" s="220"/>
      <c r="VPH105" s="220"/>
      <c r="VPI105" s="220"/>
      <c r="VPJ105" s="220"/>
      <c r="VPK105" s="220"/>
      <c r="VPL105" s="220"/>
      <c r="VPM105" s="220"/>
      <c r="VPN105" s="220"/>
      <c r="VPO105" s="220"/>
      <c r="VPP105" s="220"/>
      <c r="VPQ105" s="220"/>
      <c r="VPR105" s="220"/>
      <c r="VPS105" s="220"/>
      <c r="VPT105" s="220"/>
      <c r="VPU105" s="220"/>
      <c r="VPV105" s="220"/>
      <c r="VPW105" s="220"/>
      <c r="VPX105" s="220"/>
      <c r="VPY105" s="220"/>
      <c r="VPZ105" s="220"/>
      <c r="VQA105" s="220"/>
      <c r="VQB105" s="220"/>
      <c r="VQC105" s="220"/>
      <c r="VQD105" s="220"/>
      <c r="VQE105" s="220"/>
      <c r="VQF105" s="220"/>
      <c r="VQG105" s="220"/>
      <c r="VQH105" s="220"/>
      <c r="VQI105" s="220"/>
      <c r="VQJ105" s="220"/>
      <c r="VQK105" s="220"/>
      <c r="VQL105" s="220"/>
      <c r="VQM105" s="220"/>
      <c r="VQN105" s="220"/>
      <c r="VQO105" s="220"/>
      <c r="VQP105" s="220"/>
      <c r="VQQ105" s="220"/>
      <c r="VQR105" s="220"/>
      <c r="VQS105" s="220"/>
      <c r="VQT105" s="220"/>
      <c r="VQU105" s="220"/>
      <c r="VQV105" s="220"/>
      <c r="VQW105" s="220"/>
      <c r="VQX105" s="220"/>
      <c r="VQY105" s="220"/>
      <c r="VQZ105" s="220"/>
      <c r="VRA105" s="220"/>
      <c r="VRB105" s="220"/>
      <c r="VRC105" s="220"/>
      <c r="VRD105" s="220"/>
      <c r="VRE105" s="220"/>
      <c r="VRF105" s="220"/>
      <c r="VRG105" s="220"/>
      <c r="VRH105" s="220"/>
      <c r="VRI105" s="220"/>
      <c r="VRJ105" s="220"/>
      <c r="VRK105" s="220"/>
      <c r="VRL105" s="220"/>
      <c r="VRM105" s="220"/>
      <c r="VRN105" s="220"/>
      <c r="VRO105" s="220"/>
      <c r="VRP105" s="220"/>
      <c r="VRQ105" s="220"/>
      <c r="VRR105" s="220"/>
      <c r="VRS105" s="220"/>
      <c r="VRT105" s="220"/>
      <c r="VRU105" s="220"/>
      <c r="VRV105" s="220"/>
      <c r="VRW105" s="220"/>
      <c r="VRX105" s="220"/>
      <c r="VRY105" s="220"/>
      <c r="VRZ105" s="220"/>
      <c r="VSA105" s="220"/>
      <c r="VSB105" s="220"/>
      <c r="VSC105" s="220"/>
      <c r="VSD105" s="220"/>
      <c r="VSE105" s="220"/>
      <c r="VSF105" s="220"/>
      <c r="VSG105" s="220"/>
      <c r="VSH105" s="220"/>
      <c r="VSI105" s="220"/>
      <c r="VSJ105" s="220"/>
      <c r="VSK105" s="220"/>
      <c r="VSL105" s="220"/>
      <c r="VSM105" s="220"/>
      <c r="VSN105" s="220"/>
      <c r="VSO105" s="220"/>
      <c r="VSP105" s="220"/>
      <c r="VSQ105" s="220"/>
      <c r="VSR105" s="220"/>
      <c r="VSS105" s="220"/>
      <c r="VST105" s="220"/>
      <c r="VSU105" s="220"/>
      <c r="VSV105" s="220"/>
      <c r="VSW105" s="220"/>
      <c r="VSX105" s="220"/>
      <c r="VSY105" s="220"/>
      <c r="VSZ105" s="220"/>
      <c r="VTA105" s="220"/>
      <c r="VTB105" s="220"/>
      <c r="VTC105" s="220"/>
      <c r="VTD105" s="220"/>
      <c r="VTE105" s="220"/>
      <c r="VTF105" s="220"/>
      <c r="VTG105" s="220"/>
      <c r="VTH105" s="220"/>
      <c r="VTI105" s="220"/>
      <c r="VTJ105" s="220"/>
      <c r="VTK105" s="220"/>
      <c r="VTL105" s="220"/>
      <c r="VTM105" s="220"/>
      <c r="VTN105" s="220"/>
      <c r="VTO105" s="220"/>
      <c r="VTP105" s="220"/>
      <c r="VTQ105" s="220"/>
      <c r="VTR105" s="220"/>
      <c r="VTS105" s="220"/>
      <c r="VTT105" s="220"/>
      <c r="VTU105" s="220"/>
      <c r="VTV105" s="220"/>
      <c r="VTW105" s="220"/>
      <c r="VTX105" s="220"/>
      <c r="VTY105" s="220"/>
      <c r="VTZ105" s="220"/>
      <c r="VUA105" s="220"/>
      <c r="VUB105" s="220"/>
      <c r="VUC105" s="220"/>
      <c r="VUD105" s="220"/>
      <c r="VUE105" s="220"/>
      <c r="VUF105" s="220"/>
      <c r="VUG105" s="220"/>
      <c r="VUH105" s="220"/>
      <c r="VUI105" s="220"/>
      <c r="VUJ105" s="220"/>
      <c r="VUK105" s="220"/>
      <c r="VUL105" s="220"/>
      <c r="VUM105" s="220"/>
      <c r="VUN105" s="220"/>
      <c r="VUO105" s="220"/>
      <c r="VUP105" s="220"/>
      <c r="VUQ105" s="220"/>
      <c r="VUR105" s="220"/>
      <c r="VUS105" s="220"/>
      <c r="VUT105" s="220"/>
      <c r="VUU105" s="220"/>
      <c r="VUV105" s="220"/>
      <c r="VUW105" s="220"/>
      <c r="VUX105" s="220"/>
      <c r="VUY105" s="220"/>
      <c r="VUZ105" s="220"/>
      <c r="VVA105" s="220"/>
      <c r="VVB105" s="220"/>
      <c r="VVC105" s="220"/>
      <c r="VVD105" s="220"/>
      <c r="VVE105" s="220"/>
      <c r="VVF105" s="220"/>
      <c r="VVG105" s="220"/>
      <c r="VVH105" s="220"/>
      <c r="VVI105" s="220"/>
      <c r="VVJ105" s="220"/>
      <c r="VVK105" s="220"/>
      <c r="VVL105" s="220"/>
      <c r="VVM105" s="220"/>
      <c r="VVN105" s="220"/>
      <c r="VVO105" s="220"/>
      <c r="VVP105" s="220"/>
      <c r="VVQ105" s="220"/>
      <c r="VVR105" s="220"/>
      <c r="VVS105" s="220"/>
      <c r="VVT105" s="220"/>
      <c r="VVU105" s="220"/>
      <c r="VVV105" s="220"/>
      <c r="VVW105" s="220"/>
      <c r="VVX105" s="220"/>
      <c r="VVY105" s="220"/>
      <c r="VVZ105" s="220"/>
      <c r="VWA105" s="220"/>
      <c r="VWB105" s="220"/>
      <c r="VWC105" s="220"/>
      <c r="VWD105" s="220"/>
      <c r="VWE105" s="220"/>
      <c r="VWF105" s="220"/>
      <c r="VWG105" s="220"/>
      <c r="VWH105" s="220"/>
      <c r="VWI105" s="220"/>
      <c r="VWJ105" s="220"/>
      <c r="VWK105" s="220"/>
      <c r="VWL105" s="220"/>
      <c r="VWM105" s="220"/>
      <c r="VWN105" s="220"/>
      <c r="VWO105" s="220"/>
      <c r="VWP105" s="220"/>
      <c r="VWQ105" s="220"/>
      <c r="VWR105" s="220"/>
      <c r="VWS105" s="220"/>
      <c r="VWT105" s="220"/>
      <c r="VWU105" s="220"/>
      <c r="VWV105" s="220"/>
      <c r="VWW105" s="220"/>
      <c r="VWX105" s="220"/>
      <c r="VWY105" s="220"/>
      <c r="VWZ105" s="220"/>
      <c r="VXA105" s="220"/>
      <c r="VXB105" s="220"/>
      <c r="VXC105" s="220"/>
      <c r="VXD105" s="220"/>
      <c r="VXE105" s="220"/>
      <c r="VXF105" s="220"/>
      <c r="VXG105" s="220"/>
      <c r="VXH105" s="220"/>
      <c r="VXI105" s="220"/>
      <c r="VXJ105" s="220"/>
      <c r="VXK105" s="220"/>
      <c r="VXL105" s="220"/>
      <c r="VXM105" s="220"/>
      <c r="VXN105" s="220"/>
      <c r="VXO105" s="220"/>
      <c r="VXP105" s="220"/>
      <c r="VXQ105" s="220"/>
      <c r="VXR105" s="220"/>
      <c r="VXS105" s="220"/>
      <c r="VXT105" s="220"/>
      <c r="VXU105" s="220"/>
      <c r="VXV105" s="220"/>
      <c r="VXW105" s="220"/>
      <c r="VXX105" s="220"/>
      <c r="VXY105" s="220"/>
      <c r="VXZ105" s="220"/>
      <c r="VYA105" s="220"/>
      <c r="VYB105" s="220"/>
      <c r="VYC105" s="220"/>
      <c r="VYD105" s="220"/>
      <c r="VYE105" s="220"/>
      <c r="VYF105" s="220"/>
      <c r="VYG105" s="220"/>
      <c r="VYH105" s="220"/>
      <c r="VYI105" s="220"/>
      <c r="VYJ105" s="220"/>
      <c r="VYK105" s="220"/>
      <c r="VYL105" s="220"/>
      <c r="VYM105" s="220"/>
      <c r="VYN105" s="220"/>
      <c r="VYO105" s="220"/>
      <c r="VYP105" s="220"/>
      <c r="VYQ105" s="220"/>
      <c r="VYR105" s="220"/>
      <c r="VYS105" s="220"/>
      <c r="VYT105" s="220"/>
      <c r="VYU105" s="220"/>
      <c r="VYV105" s="220"/>
      <c r="VYW105" s="220"/>
      <c r="VYX105" s="220"/>
      <c r="VYY105" s="220"/>
      <c r="VYZ105" s="220"/>
      <c r="VZA105" s="220"/>
      <c r="VZB105" s="220"/>
      <c r="VZC105" s="220"/>
      <c r="VZD105" s="220"/>
      <c r="VZE105" s="220"/>
      <c r="VZF105" s="220"/>
      <c r="VZG105" s="220"/>
      <c r="VZH105" s="220"/>
      <c r="VZI105" s="220"/>
      <c r="VZJ105" s="220"/>
      <c r="VZK105" s="220"/>
      <c r="VZL105" s="220"/>
      <c r="VZM105" s="220"/>
      <c r="VZN105" s="220"/>
      <c r="VZO105" s="220"/>
      <c r="VZP105" s="220"/>
      <c r="VZQ105" s="220"/>
      <c r="VZR105" s="220"/>
      <c r="VZS105" s="220"/>
      <c r="VZT105" s="220"/>
      <c r="VZU105" s="220"/>
      <c r="VZV105" s="220"/>
      <c r="VZW105" s="220"/>
      <c r="VZX105" s="220"/>
      <c r="VZY105" s="220"/>
      <c r="VZZ105" s="220"/>
      <c r="WAA105" s="220"/>
      <c r="WAB105" s="220"/>
      <c r="WAC105" s="220"/>
      <c r="WAD105" s="220"/>
      <c r="WAE105" s="220"/>
      <c r="WAF105" s="220"/>
      <c r="WAG105" s="220"/>
      <c r="WAH105" s="220"/>
      <c r="WAI105" s="220"/>
      <c r="WAJ105" s="220"/>
      <c r="WAK105" s="220"/>
      <c r="WAL105" s="220"/>
      <c r="WAM105" s="220"/>
      <c r="WAN105" s="220"/>
      <c r="WAO105" s="220"/>
      <c r="WAP105" s="220"/>
      <c r="WAQ105" s="220"/>
      <c r="WAR105" s="220"/>
      <c r="WAS105" s="220"/>
      <c r="WAT105" s="220"/>
      <c r="WAU105" s="220"/>
      <c r="WAV105" s="220"/>
      <c r="WAW105" s="220"/>
      <c r="WAX105" s="220"/>
      <c r="WAY105" s="220"/>
      <c r="WAZ105" s="220"/>
      <c r="WBA105" s="220"/>
      <c r="WBB105" s="220"/>
      <c r="WBC105" s="220"/>
      <c r="WBD105" s="220"/>
      <c r="WBE105" s="220"/>
      <c r="WBF105" s="220"/>
      <c r="WBG105" s="220"/>
      <c r="WBH105" s="220"/>
      <c r="WBI105" s="220"/>
      <c r="WBJ105" s="220"/>
      <c r="WBK105" s="220"/>
      <c r="WBL105" s="220"/>
      <c r="WBM105" s="220"/>
      <c r="WBN105" s="220"/>
      <c r="WBO105" s="220"/>
      <c r="WBP105" s="220"/>
      <c r="WBQ105" s="220"/>
      <c r="WBR105" s="220"/>
      <c r="WBS105" s="220"/>
      <c r="WBT105" s="220"/>
      <c r="WBU105" s="220"/>
      <c r="WBV105" s="220"/>
      <c r="WBW105" s="220"/>
      <c r="WBX105" s="220"/>
      <c r="WBY105" s="220"/>
      <c r="WBZ105" s="220"/>
      <c r="WCA105" s="220"/>
      <c r="WCB105" s="220"/>
      <c r="WCC105" s="220"/>
      <c r="WCD105" s="220"/>
      <c r="WCE105" s="220"/>
      <c r="WCF105" s="220"/>
      <c r="WCG105" s="220"/>
      <c r="WCH105" s="220"/>
      <c r="WCI105" s="220"/>
      <c r="WCJ105" s="220"/>
      <c r="WCK105" s="220"/>
      <c r="WCL105" s="220"/>
      <c r="WCM105" s="220"/>
      <c r="WCN105" s="220"/>
      <c r="WCO105" s="220"/>
      <c r="WCP105" s="220"/>
      <c r="WCQ105" s="220"/>
      <c r="WCR105" s="220"/>
      <c r="WCS105" s="220"/>
      <c r="WCT105" s="220"/>
      <c r="WCU105" s="220"/>
      <c r="WCV105" s="220"/>
      <c r="WCW105" s="220"/>
      <c r="WCX105" s="220"/>
      <c r="WCY105" s="220"/>
      <c r="WCZ105" s="220"/>
      <c r="WDA105" s="220"/>
      <c r="WDB105" s="220"/>
      <c r="WDC105" s="220"/>
      <c r="WDD105" s="220"/>
      <c r="WDE105" s="220"/>
      <c r="WDF105" s="220"/>
      <c r="WDG105" s="220"/>
      <c r="WDH105" s="220"/>
      <c r="WDI105" s="220"/>
      <c r="WDJ105" s="220"/>
      <c r="WDK105" s="220"/>
      <c r="WDL105" s="220"/>
      <c r="WDM105" s="220"/>
      <c r="WDN105" s="220"/>
      <c r="WDO105" s="220"/>
      <c r="WDP105" s="220"/>
      <c r="WDQ105" s="220"/>
      <c r="WDR105" s="220"/>
      <c r="WDS105" s="220"/>
      <c r="WDT105" s="220"/>
      <c r="WDU105" s="220"/>
      <c r="WDV105" s="220"/>
      <c r="WDW105" s="220"/>
      <c r="WDX105" s="220"/>
      <c r="WDY105" s="220"/>
      <c r="WDZ105" s="220"/>
      <c r="WEA105" s="220"/>
      <c r="WEB105" s="220"/>
      <c r="WEC105" s="220"/>
      <c r="WED105" s="220"/>
      <c r="WEE105" s="220"/>
      <c r="WEF105" s="220"/>
      <c r="WEG105" s="220"/>
      <c r="WEH105" s="220"/>
      <c r="WEI105" s="220"/>
      <c r="WEJ105" s="220"/>
      <c r="WEK105" s="220"/>
      <c r="WEL105" s="220"/>
      <c r="WEM105" s="220"/>
      <c r="WEN105" s="220"/>
      <c r="WEO105" s="220"/>
      <c r="WEP105" s="220"/>
      <c r="WEQ105" s="220"/>
      <c r="WER105" s="220"/>
      <c r="WES105" s="220"/>
      <c r="WET105" s="220"/>
      <c r="WEU105" s="220"/>
      <c r="WEV105" s="220"/>
      <c r="WEW105" s="220"/>
      <c r="WEX105" s="220"/>
      <c r="WEY105" s="220"/>
      <c r="WEZ105" s="220"/>
      <c r="WFA105" s="220"/>
      <c r="WFB105" s="220"/>
      <c r="WFC105" s="220"/>
      <c r="WFD105" s="220"/>
      <c r="WFE105" s="220"/>
      <c r="WFF105" s="220"/>
      <c r="WFG105" s="220"/>
      <c r="WFH105" s="220"/>
      <c r="WFI105" s="220"/>
      <c r="WFJ105" s="220"/>
      <c r="WFK105" s="220"/>
      <c r="WFL105" s="220"/>
      <c r="WFM105" s="220"/>
      <c r="WFN105" s="220"/>
      <c r="WFO105" s="220"/>
      <c r="WFP105" s="220"/>
      <c r="WFQ105" s="220"/>
      <c r="WFR105" s="220"/>
      <c r="WFS105" s="220"/>
      <c r="WFT105" s="220"/>
      <c r="WFU105" s="220"/>
      <c r="WFV105" s="220"/>
      <c r="WFW105" s="220"/>
      <c r="WFX105" s="220"/>
      <c r="WFY105" s="220"/>
      <c r="WFZ105" s="220"/>
      <c r="WGA105" s="220"/>
      <c r="WGB105" s="220"/>
      <c r="WGC105" s="220"/>
      <c r="WGD105" s="220"/>
      <c r="WGE105" s="220"/>
      <c r="WGF105" s="220"/>
      <c r="WGG105" s="220"/>
      <c r="WGH105" s="220"/>
      <c r="WGI105" s="220"/>
      <c r="WGJ105" s="220"/>
      <c r="WGK105" s="220"/>
      <c r="WGL105" s="220"/>
      <c r="WGM105" s="220"/>
      <c r="WGN105" s="220"/>
      <c r="WGO105" s="220"/>
      <c r="WGP105" s="220"/>
      <c r="WGQ105" s="220"/>
      <c r="WGR105" s="220"/>
      <c r="WGS105" s="220"/>
      <c r="WGT105" s="220"/>
      <c r="WGU105" s="220"/>
      <c r="WGV105" s="220"/>
      <c r="WGW105" s="220"/>
      <c r="WGX105" s="220"/>
      <c r="WGY105" s="220"/>
      <c r="WGZ105" s="220"/>
      <c r="WHA105" s="220"/>
      <c r="WHB105" s="220"/>
      <c r="WHC105" s="220"/>
      <c r="WHD105" s="220"/>
      <c r="WHE105" s="220"/>
      <c r="WHF105" s="220"/>
      <c r="WHG105" s="220"/>
      <c r="WHH105" s="220"/>
      <c r="WHI105" s="220"/>
      <c r="WHJ105" s="220"/>
      <c r="WHK105" s="220"/>
      <c r="WHL105" s="220"/>
      <c r="WHM105" s="220"/>
      <c r="WHN105" s="220"/>
      <c r="WHO105" s="220"/>
      <c r="WHP105" s="220"/>
      <c r="WHQ105" s="220"/>
      <c r="WHR105" s="220"/>
      <c r="WHS105" s="220"/>
      <c r="WHT105" s="220"/>
      <c r="WHU105" s="220"/>
      <c r="WHV105" s="220"/>
      <c r="WHW105" s="220"/>
      <c r="WHX105" s="220"/>
      <c r="WHY105" s="220"/>
      <c r="WHZ105" s="220"/>
      <c r="WIA105" s="220"/>
      <c r="WIB105" s="220"/>
      <c r="WIC105" s="220"/>
      <c r="WID105" s="220"/>
      <c r="WIE105" s="220"/>
      <c r="WIF105" s="220"/>
      <c r="WIG105" s="220"/>
      <c r="WIH105" s="220"/>
      <c r="WII105" s="220"/>
      <c r="WIJ105" s="220"/>
      <c r="WIK105" s="220"/>
      <c r="WIL105" s="220"/>
      <c r="WIM105" s="220"/>
      <c r="WIN105" s="220"/>
      <c r="WIO105" s="220"/>
      <c r="WIP105" s="220"/>
      <c r="WIQ105" s="220"/>
      <c r="WIR105" s="220"/>
      <c r="WIS105" s="220"/>
      <c r="WIT105" s="220"/>
      <c r="WIU105" s="220"/>
      <c r="WIV105" s="220"/>
      <c r="WIW105" s="220"/>
      <c r="WIX105" s="220"/>
      <c r="WIY105" s="220"/>
      <c r="WIZ105" s="220"/>
      <c r="WJA105" s="220"/>
      <c r="WJB105" s="220"/>
      <c r="WJC105" s="220"/>
      <c r="WJD105" s="220"/>
      <c r="WJE105" s="220"/>
      <c r="WJF105" s="220"/>
      <c r="WJG105" s="220"/>
      <c r="WJH105" s="220"/>
      <c r="WJI105" s="220"/>
      <c r="WJJ105" s="220"/>
      <c r="WJK105" s="220"/>
      <c r="WJL105" s="220"/>
      <c r="WJM105" s="220"/>
      <c r="WJN105" s="220"/>
      <c r="WJO105" s="220"/>
      <c r="WJP105" s="220"/>
      <c r="WJQ105" s="220"/>
      <c r="WJR105" s="220"/>
      <c r="WJS105" s="220"/>
      <c r="WJT105" s="220"/>
      <c r="WJU105" s="220"/>
      <c r="WJV105" s="220"/>
      <c r="WJW105" s="220"/>
      <c r="WJX105" s="220"/>
      <c r="WJY105" s="220"/>
      <c r="WJZ105" s="220"/>
      <c r="WKA105" s="220"/>
      <c r="WKB105" s="220"/>
      <c r="WKC105" s="220"/>
      <c r="WKD105" s="220"/>
      <c r="WKE105" s="220"/>
      <c r="WKF105" s="220"/>
      <c r="WKG105" s="220"/>
      <c r="WKH105" s="220"/>
      <c r="WKI105" s="220"/>
      <c r="WKJ105" s="220"/>
      <c r="WKK105" s="220"/>
      <c r="WKL105" s="220"/>
      <c r="WKM105" s="220"/>
      <c r="WKN105" s="220"/>
      <c r="WKO105" s="220"/>
      <c r="WKP105" s="220"/>
      <c r="WKQ105" s="220"/>
      <c r="WKR105" s="220"/>
      <c r="WKS105" s="220"/>
      <c r="WKT105" s="220"/>
      <c r="WKU105" s="220"/>
      <c r="WKV105" s="220"/>
      <c r="WKW105" s="220"/>
      <c r="WKX105" s="220"/>
      <c r="WKY105" s="220"/>
      <c r="WKZ105" s="220"/>
      <c r="WLA105" s="220"/>
      <c r="WLB105" s="220"/>
      <c r="WLC105" s="220"/>
      <c r="WLD105" s="220"/>
      <c r="WLE105" s="220"/>
      <c r="WLF105" s="220"/>
      <c r="WLG105" s="220"/>
      <c r="WLH105" s="220"/>
      <c r="WLI105" s="220"/>
      <c r="WLJ105" s="220"/>
      <c r="WLK105" s="220"/>
      <c r="WLL105" s="220"/>
      <c r="WLM105" s="220"/>
      <c r="WLN105" s="220"/>
      <c r="WLO105" s="220"/>
      <c r="WLP105" s="220"/>
      <c r="WLQ105" s="220"/>
      <c r="WLR105" s="220"/>
      <c r="WLS105" s="220"/>
      <c r="WLT105" s="220"/>
      <c r="WLU105" s="220"/>
      <c r="WLV105" s="220"/>
      <c r="WLW105" s="220"/>
      <c r="WLX105" s="220"/>
      <c r="WLY105" s="220"/>
      <c r="WLZ105" s="220"/>
      <c r="WMA105" s="220"/>
      <c r="WMB105" s="220"/>
      <c r="WMC105" s="220"/>
      <c r="WMD105" s="220"/>
      <c r="WME105" s="220"/>
      <c r="WMF105" s="220"/>
      <c r="WMG105" s="220"/>
      <c r="WMH105" s="220"/>
      <c r="WMI105" s="220"/>
      <c r="WMJ105" s="220"/>
      <c r="WMK105" s="220"/>
      <c r="WML105" s="220"/>
      <c r="WMM105" s="220"/>
      <c r="WMN105" s="220"/>
      <c r="WMO105" s="220"/>
      <c r="WMP105" s="220"/>
      <c r="WMQ105" s="220"/>
      <c r="WMR105" s="220"/>
      <c r="WMS105" s="220"/>
      <c r="WMT105" s="220"/>
      <c r="WMU105" s="220"/>
      <c r="WMV105" s="220"/>
      <c r="WMW105" s="220"/>
      <c r="WMX105" s="220"/>
      <c r="WMY105" s="220"/>
      <c r="WMZ105" s="220"/>
      <c r="WNA105" s="220"/>
      <c r="WNB105" s="220"/>
      <c r="WNC105" s="220"/>
      <c r="WND105" s="220"/>
      <c r="WNE105" s="220"/>
      <c r="WNF105" s="220"/>
      <c r="WNG105" s="220"/>
      <c r="WNH105" s="220"/>
      <c r="WNI105" s="220"/>
      <c r="WNJ105" s="220"/>
      <c r="WNK105" s="220"/>
      <c r="WNL105" s="220"/>
      <c r="WNM105" s="220"/>
      <c r="WNN105" s="220"/>
      <c r="WNO105" s="220"/>
      <c r="WNP105" s="220"/>
      <c r="WNQ105" s="220"/>
      <c r="WNR105" s="220"/>
      <c r="WNS105" s="220"/>
      <c r="WNT105" s="220"/>
      <c r="WNU105" s="220"/>
      <c r="WNV105" s="220"/>
      <c r="WNW105" s="220"/>
      <c r="WNX105" s="220"/>
      <c r="WNY105" s="220"/>
      <c r="WNZ105" s="220"/>
      <c r="WOA105" s="220"/>
      <c r="WOB105" s="220"/>
      <c r="WOC105" s="220"/>
      <c r="WOD105" s="220"/>
      <c r="WOE105" s="220"/>
      <c r="WOF105" s="220"/>
      <c r="WOG105" s="220"/>
      <c r="WOH105" s="220"/>
      <c r="WOI105" s="220"/>
      <c r="WOJ105" s="220"/>
      <c r="WOK105" s="220"/>
      <c r="WOL105" s="220"/>
      <c r="WOM105" s="220"/>
      <c r="WON105" s="220"/>
      <c r="WOO105" s="220"/>
      <c r="WOP105" s="220"/>
      <c r="WOQ105" s="220"/>
      <c r="WOR105" s="220"/>
      <c r="WOS105" s="220"/>
      <c r="WOT105" s="220"/>
      <c r="WOU105" s="220"/>
      <c r="WOV105" s="220"/>
      <c r="WOW105" s="220"/>
      <c r="WOX105" s="220"/>
      <c r="WOY105" s="220"/>
      <c r="WOZ105" s="220"/>
      <c r="WPA105" s="220"/>
      <c r="WPB105" s="220"/>
      <c r="WPC105" s="220"/>
      <c r="WPD105" s="220"/>
      <c r="WPE105" s="220"/>
      <c r="WPF105" s="220"/>
      <c r="WPG105" s="220"/>
      <c r="WPH105" s="220"/>
      <c r="WPI105" s="220"/>
      <c r="WPJ105" s="220"/>
      <c r="WPK105" s="220"/>
      <c r="WPL105" s="220"/>
      <c r="WPM105" s="220"/>
      <c r="WPN105" s="220"/>
      <c r="WPO105" s="220"/>
      <c r="WPP105" s="220"/>
      <c r="WPQ105" s="220"/>
      <c r="WPR105" s="220"/>
      <c r="WPS105" s="220"/>
      <c r="WPT105" s="220"/>
      <c r="WPU105" s="220"/>
      <c r="WPV105" s="220"/>
      <c r="WPW105" s="220"/>
      <c r="WPX105" s="220"/>
      <c r="WPY105" s="220"/>
      <c r="WPZ105" s="220"/>
      <c r="WQA105" s="220"/>
      <c r="WQB105" s="220"/>
      <c r="WQC105" s="220"/>
      <c r="WQD105" s="220"/>
      <c r="WQE105" s="220"/>
      <c r="WQF105" s="220"/>
      <c r="WQG105" s="220"/>
      <c r="WQH105" s="220"/>
      <c r="WQI105" s="220"/>
      <c r="WQJ105" s="220"/>
      <c r="WQK105" s="220"/>
      <c r="WQL105" s="220"/>
      <c r="WQM105" s="220"/>
      <c r="WQN105" s="220"/>
      <c r="WQO105" s="220"/>
      <c r="WQP105" s="220"/>
      <c r="WQQ105" s="220"/>
      <c r="WQR105" s="220"/>
      <c r="WQS105" s="220"/>
      <c r="WQT105" s="220"/>
      <c r="WQU105" s="220"/>
      <c r="WQV105" s="220"/>
      <c r="WQW105" s="220"/>
      <c r="WQX105" s="220"/>
      <c r="WQY105" s="220"/>
      <c r="WQZ105" s="220"/>
      <c r="WRA105" s="220"/>
      <c r="WRB105" s="220"/>
      <c r="WRC105" s="220"/>
      <c r="WRD105" s="220"/>
      <c r="WRE105" s="220"/>
      <c r="WRF105" s="220"/>
      <c r="WRG105" s="220"/>
      <c r="WRH105" s="220"/>
      <c r="WRI105" s="220"/>
      <c r="WRJ105" s="220"/>
      <c r="WRK105" s="220"/>
      <c r="WRL105" s="220"/>
      <c r="WRM105" s="220"/>
      <c r="WRN105" s="220"/>
      <c r="WRO105" s="220"/>
      <c r="WRP105" s="220"/>
      <c r="WRQ105" s="220"/>
      <c r="WRR105" s="220"/>
      <c r="WRS105" s="220"/>
      <c r="WRT105" s="220"/>
      <c r="WRU105" s="220"/>
      <c r="WRV105" s="220"/>
      <c r="WRW105" s="220"/>
      <c r="WRX105" s="220"/>
      <c r="WRY105" s="220"/>
      <c r="WRZ105" s="220"/>
      <c r="WSA105" s="220"/>
      <c r="WSB105" s="220"/>
      <c r="WSC105" s="220"/>
      <c r="WSD105" s="220"/>
      <c r="WSE105" s="220"/>
      <c r="WSF105" s="220"/>
      <c r="WSG105" s="220"/>
      <c r="WSH105" s="220"/>
      <c r="WSI105" s="220"/>
      <c r="WSJ105" s="220"/>
      <c r="WSK105" s="220"/>
      <c r="WSL105" s="220"/>
      <c r="WSM105" s="220"/>
      <c r="WSN105" s="220"/>
      <c r="WSO105" s="220"/>
      <c r="WSP105" s="220"/>
      <c r="WSQ105" s="220"/>
      <c r="WSR105" s="220"/>
      <c r="WSS105" s="220"/>
      <c r="WST105" s="220"/>
      <c r="WSU105" s="220"/>
      <c r="WSV105" s="220"/>
      <c r="WSW105" s="220"/>
      <c r="WSX105" s="220"/>
      <c r="WSY105" s="220"/>
      <c r="WSZ105" s="220"/>
      <c r="WTA105" s="220"/>
      <c r="WTB105" s="220"/>
      <c r="WTC105" s="220"/>
      <c r="WTD105" s="220"/>
      <c r="WTE105" s="220"/>
      <c r="WTF105" s="220"/>
      <c r="WTG105" s="220"/>
      <c r="WTH105" s="220"/>
      <c r="WTI105" s="220"/>
      <c r="WTJ105" s="220"/>
      <c r="WTK105" s="220"/>
      <c r="WTL105" s="220"/>
      <c r="WTM105" s="220"/>
      <c r="WTN105" s="220"/>
      <c r="WTO105" s="220"/>
      <c r="WTP105" s="220"/>
      <c r="WTQ105" s="220"/>
      <c r="WTR105" s="220"/>
      <c r="WTS105" s="220"/>
      <c r="WTT105" s="220"/>
      <c r="WTU105" s="220"/>
      <c r="WTV105" s="220"/>
      <c r="WTW105" s="220"/>
      <c r="WTX105" s="220"/>
      <c r="WTY105" s="220"/>
      <c r="WTZ105" s="220"/>
      <c r="WUA105" s="220"/>
      <c r="WUB105" s="220"/>
      <c r="WUC105" s="220"/>
      <c r="WUD105" s="220"/>
      <c r="WUE105" s="220"/>
      <c r="WUF105" s="220"/>
      <c r="WUG105" s="220"/>
      <c r="WUH105" s="220"/>
      <c r="WUI105" s="220"/>
      <c r="WUJ105" s="220"/>
      <c r="WUK105" s="220"/>
      <c r="WUL105" s="220"/>
      <c r="WUM105" s="220"/>
      <c r="WUN105" s="220"/>
      <c r="WUO105" s="220"/>
      <c r="WUP105" s="220"/>
      <c r="WUQ105" s="220"/>
      <c r="WUR105" s="220"/>
      <c r="WUS105" s="220"/>
      <c r="WUT105" s="220"/>
      <c r="WUU105" s="220"/>
      <c r="WUV105" s="220"/>
      <c r="WUW105" s="220"/>
      <c r="WUX105" s="220"/>
      <c r="WUY105" s="220"/>
      <c r="WUZ105" s="220"/>
      <c r="WVA105" s="220"/>
      <c r="WVB105" s="220"/>
      <c r="WVC105" s="220"/>
      <c r="WVD105" s="220"/>
      <c r="WVE105" s="220"/>
      <c r="WVF105" s="220"/>
      <c r="WVG105" s="220"/>
      <c r="WVH105" s="220"/>
      <c r="WVI105" s="220"/>
      <c r="WVJ105" s="220"/>
      <c r="WVK105" s="220"/>
      <c r="WVL105" s="220"/>
      <c r="WVM105" s="220"/>
      <c r="WVN105" s="220"/>
      <c r="WVO105" s="220"/>
      <c r="WVP105" s="220"/>
      <c r="WVQ105" s="220"/>
      <c r="WVR105" s="220"/>
      <c r="WVS105" s="220"/>
      <c r="WVT105" s="220"/>
      <c r="WVU105" s="220"/>
      <c r="WVV105" s="220"/>
      <c r="WVW105" s="220"/>
      <c r="WVX105" s="220"/>
      <c r="WVY105" s="220"/>
      <c r="WVZ105" s="220"/>
      <c r="WWA105" s="220"/>
      <c r="WWB105" s="220"/>
      <c r="WWC105" s="220"/>
      <c r="WWD105" s="220"/>
      <c r="WWE105" s="220"/>
      <c r="WWF105" s="220"/>
      <c r="WWG105" s="220"/>
      <c r="WWH105" s="220"/>
      <c r="WWI105" s="220"/>
      <c r="WWJ105" s="220"/>
      <c r="WWK105" s="220"/>
      <c r="WWL105" s="220"/>
      <c r="WWM105" s="220"/>
      <c r="WWN105" s="220"/>
      <c r="WWO105" s="220"/>
      <c r="WWP105" s="220"/>
      <c r="WWQ105" s="220"/>
      <c r="WWR105" s="220"/>
      <c r="WWS105" s="220"/>
      <c r="WWT105" s="220"/>
      <c r="WWU105" s="220"/>
      <c r="WWV105" s="220"/>
      <c r="WWW105" s="220"/>
      <c r="WWX105" s="220"/>
      <c r="WWY105" s="220"/>
      <c r="WWZ105" s="220"/>
      <c r="WXA105" s="220"/>
      <c r="WXB105" s="220"/>
      <c r="WXC105" s="220"/>
      <c r="WXD105" s="220"/>
      <c r="WXE105" s="220"/>
      <c r="WXF105" s="220"/>
      <c r="WXG105" s="220"/>
      <c r="WXH105" s="220"/>
      <c r="WXI105" s="220"/>
      <c r="WXJ105" s="220"/>
      <c r="WXK105" s="220"/>
      <c r="WXL105" s="220"/>
      <c r="WXM105" s="220"/>
      <c r="WXN105" s="220"/>
      <c r="WXO105" s="220"/>
      <c r="WXP105" s="220"/>
      <c r="WXQ105" s="220"/>
      <c r="WXR105" s="220"/>
      <c r="WXS105" s="220"/>
      <c r="WXT105" s="220"/>
      <c r="WXU105" s="220"/>
      <c r="WXV105" s="220"/>
      <c r="WXW105" s="220"/>
      <c r="WXX105" s="220"/>
      <c r="WXY105" s="220"/>
      <c r="WXZ105" s="220"/>
      <c r="WYA105" s="220"/>
      <c r="WYB105" s="220"/>
      <c r="WYC105" s="220"/>
      <c r="WYD105" s="220"/>
      <c r="WYE105" s="220"/>
      <c r="WYF105" s="220"/>
      <c r="WYG105" s="220"/>
      <c r="WYH105" s="220"/>
      <c r="WYI105" s="220"/>
      <c r="WYJ105" s="220"/>
      <c r="WYK105" s="220"/>
      <c r="WYL105" s="220"/>
      <c r="WYM105" s="220"/>
      <c r="WYN105" s="220"/>
      <c r="WYO105" s="220"/>
      <c r="WYP105" s="220"/>
      <c r="WYQ105" s="220"/>
      <c r="WYR105" s="220"/>
      <c r="WYS105" s="220"/>
      <c r="WYT105" s="220"/>
      <c r="WYU105" s="220"/>
      <c r="WYV105" s="220"/>
      <c r="WYW105" s="220"/>
      <c r="WYX105" s="220"/>
      <c r="WYY105" s="220"/>
      <c r="WYZ105" s="220"/>
      <c r="WZA105" s="220"/>
      <c r="WZB105" s="220"/>
      <c r="WZC105" s="220"/>
      <c r="WZD105" s="220"/>
      <c r="WZE105" s="220"/>
      <c r="WZF105" s="220"/>
      <c r="WZG105" s="220"/>
      <c r="WZH105" s="220"/>
      <c r="WZI105" s="220"/>
      <c r="WZJ105" s="220"/>
      <c r="WZK105" s="220"/>
      <c r="WZL105" s="220"/>
      <c r="WZM105" s="220"/>
      <c r="WZN105" s="220"/>
      <c r="WZO105" s="220"/>
      <c r="WZP105" s="220"/>
      <c r="WZQ105" s="220"/>
      <c r="WZR105" s="220"/>
      <c r="WZS105" s="220"/>
      <c r="WZT105" s="220"/>
      <c r="WZU105" s="220"/>
      <c r="WZV105" s="220"/>
      <c r="WZW105" s="220"/>
      <c r="WZX105" s="220"/>
      <c r="WZY105" s="220"/>
      <c r="WZZ105" s="220"/>
      <c r="XAA105" s="220"/>
      <c r="XAB105" s="220"/>
      <c r="XAC105" s="220"/>
      <c r="XAD105" s="220"/>
      <c r="XAE105" s="220"/>
      <c r="XAF105" s="220"/>
      <c r="XAG105" s="220"/>
      <c r="XAH105" s="220"/>
      <c r="XAI105" s="220"/>
      <c r="XAJ105" s="220"/>
      <c r="XAK105" s="220"/>
      <c r="XAL105" s="220"/>
      <c r="XAM105" s="220"/>
      <c r="XAN105" s="220"/>
      <c r="XAO105" s="220"/>
      <c r="XAP105" s="220"/>
      <c r="XAQ105" s="220"/>
      <c r="XAR105" s="220"/>
      <c r="XAS105" s="220"/>
      <c r="XAT105" s="220"/>
      <c r="XAU105" s="220"/>
      <c r="XAV105" s="220"/>
      <c r="XAW105" s="220"/>
      <c r="XAX105" s="220"/>
      <c r="XAY105" s="220"/>
      <c r="XAZ105" s="220"/>
      <c r="XBA105" s="220"/>
      <c r="XBB105" s="220"/>
      <c r="XBC105" s="220"/>
      <c r="XBD105" s="220"/>
      <c r="XBE105" s="220"/>
      <c r="XBF105" s="220"/>
      <c r="XBG105" s="220"/>
      <c r="XBH105" s="220"/>
      <c r="XBI105" s="220"/>
      <c r="XBJ105" s="220"/>
      <c r="XBK105" s="220"/>
      <c r="XBL105" s="220"/>
      <c r="XBM105" s="220"/>
      <c r="XBN105" s="220"/>
      <c r="XBO105" s="220"/>
      <c r="XBP105" s="220"/>
      <c r="XBQ105" s="220"/>
      <c r="XBR105" s="220"/>
      <c r="XBS105" s="220"/>
      <c r="XBT105" s="220"/>
      <c r="XBU105" s="220"/>
      <c r="XBV105" s="220"/>
      <c r="XBW105" s="220"/>
      <c r="XBX105" s="220"/>
      <c r="XBY105" s="220"/>
      <c r="XBZ105" s="220"/>
      <c r="XCA105" s="220"/>
      <c r="XCB105" s="220"/>
      <c r="XCC105" s="220"/>
      <c r="XCD105" s="220"/>
      <c r="XCE105" s="220"/>
      <c r="XCF105" s="220"/>
      <c r="XCG105" s="220"/>
      <c r="XCH105" s="220"/>
      <c r="XCI105" s="220"/>
      <c r="XCJ105" s="220"/>
      <c r="XCK105" s="220"/>
      <c r="XCL105" s="220"/>
      <c r="XCM105" s="220"/>
      <c r="XCN105" s="220"/>
      <c r="XCO105" s="220"/>
      <c r="XCP105" s="220"/>
      <c r="XCQ105" s="220"/>
      <c r="XCR105" s="220"/>
      <c r="XCS105" s="220"/>
      <c r="XCT105" s="220"/>
      <c r="XCU105" s="220"/>
      <c r="XCV105" s="220"/>
      <c r="XCW105" s="220"/>
      <c r="XCX105" s="220"/>
      <c r="XCY105" s="220"/>
      <c r="XCZ105" s="220"/>
      <c r="XDA105" s="220"/>
      <c r="XDB105" s="220"/>
      <c r="XDC105" s="220"/>
      <c r="XDD105" s="220"/>
      <c r="XDE105" s="220"/>
      <c r="XDF105" s="220"/>
      <c r="XDG105" s="220"/>
      <c r="XDH105" s="220"/>
      <c r="XDI105" s="220"/>
      <c r="XDJ105" s="220"/>
      <c r="XDK105" s="220"/>
      <c r="XDL105" s="220"/>
      <c r="XDM105" s="220"/>
      <c r="XDN105" s="220"/>
      <c r="XDO105" s="220"/>
      <c r="XDP105" s="220"/>
      <c r="XDQ105" s="220"/>
      <c r="XDR105" s="220"/>
      <c r="XDS105" s="220"/>
      <c r="XDT105" s="220"/>
      <c r="XDU105" s="220"/>
      <c r="XDV105" s="220"/>
      <c r="XDW105" s="220"/>
      <c r="XDX105" s="220"/>
      <c r="XDY105" s="220"/>
      <c r="XDZ105" s="220"/>
      <c r="XEA105" s="220"/>
      <c r="XEB105" s="220"/>
      <c r="XEC105" s="220"/>
      <c r="XED105" s="220"/>
      <c r="XEE105" s="220"/>
      <c r="XEF105" s="220"/>
      <c r="XEG105" s="220"/>
      <c r="XEH105" s="220"/>
      <c r="XEI105" s="220"/>
      <c r="XEJ105" s="220"/>
      <c r="XEK105" s="220"/>
      <c r="XEL105" s="220"/>
      <c r="XEM105" s="220"/>
      <c r="XEN105" s="220"/>
      <c r="XEO105" s="220"/>
      <c r="XEP105" s="220"/>
      <c r="XEQ105" s="220"/>
      <c r="XER105" s="220"/>
      <c r="XES105" s="220"/>
      <c r="XET105" s="220"/>
      <c r="XEU105" s="220"/>
      <c r="XEV105" s="220"/>
    </row>
    <row r="106" s="127" customFormat="1" ht="27" hidden="1" customHeight="1" spans="1:1024 1025:16377">
      <c r="A106" s="152">
        <v>100</v>
      </c>
      <c r="B106" s="171" t="s">
        <v>2357</v>
      </c>
      <c r="C106" s="170" t="s">
        <v>2358</v>
      </c>
      <c r="D106" s="155" t="s">
        <v>1996</v>
      </c>
      <c r="E106" s="156" t="s">
        <v>2194</v>
      </c>
      <c r="F106" s="157" t="s">
        <v>2359</v>
      </c>
      <c r="G106" s="158" t="s">
        <v>2360</v>
      </c>
      <c r="H106" s="157" t="str">
        <f>IF(G106="","",VLOOKUP(G106,'附表8-合同明细采集底稿'!B:I,2,0))</f>
        <v>沁春锦苑幼儿园大门、亮化、自行车棚工程合同</v>
      </c>
      <c r="I106" s="121" t="str">
        <f>IF(G106="","",VLOOKUP(G106,'附表8-合同明细采集底稿'!B:I,3,0))</f>
        <v>买卖合同</v>
      </c>
      <c r="J106" s="157" t="str">
        <f>IF(G106="","",VLOOKUP(G106,'附表8-合同明细采集底稿'!B:I,4,0))</f>
        <v>新疆智明建设工程有限公司</v>
      </c>
      <c r="K106" s="157" t="s">
        <v>2007</v>
      </c>
      <c r="L106" s="158">
        <v>6500203130</v>
      </c>
      <c r="M106" s="158" t="s">
        <v>2361</v>
      </c>
      <c r="N106" s="187">
        <v>321100.92</v>
      </c>
      <c r="O106" s="160">
        <v>350000</v>
      </c>
      <c r="P106" s="160">
        <v>321100.92</v>
      </c>
      <c r="Q106" s="160"/>
      <c r="R106" s="160">
        <f t="shared" si="4"/>
        <v>321100.92</v>
      </c>
      <c r="S106" s="161">
        <f>IFERROR(VLOOKUP(G106,'附表8-合同明细采集底稿'!B:M,12,0),100%)</f>
        <v>0.331924265795271</v>
      </c>
      <c r="T106" s="160">
        <f t="shared" si="2"/>
        <v>106581.19</v>
      </c>
      <c r="U106" s="157" t="s">
        <v>2009</v>
      </c>
      <c r="V106" s="162" t="s">
        <v>309</v>
      </c>
      <c r="W106" s="163">
        <f>IF('附表1-面积统计表'!$D$29=0,"",IF(AND(V106="共同成本费用",Z106="总建筑面积法"),ROUND(T106/'附表1-面积统计表'!$D$29*'附表1-面积统计表'!$D$5,2),IF(AND(V106="共同成本费用",Z106="可售建筑面积法"),ROUND(T106/'附表1-面积统计表'!$F$29*'附表1-面积统计表'!$F$5,2),"请手工填写")))</f>
        <v>100345.26</v>
      </c>
      <c r="X106" s="163" t="str">
        <f>IF(SUM('附表1-面积统计表'!$D$6)=0,"",SUM(T106)-SUM(W106)-SUM(Y106))</f>
        <v/>
      </c>
      <c r="Y106" s="163">
        <f>IF(SUM('附表1-面积统计表'!$D$6)=0,SUM(T106)-SUM(W106),IF('附表1-面积统计表'!$D$29=0,"",IF(AND(V106="共同成本费用",Z106="总建筑面积法"),ROUND(T106/'附表1-面积统计表'!$D$29*'附表1-面积统计表'!$D$7,2),IF(AND(V106="共同成本费用",Z106="可售建筑面积法"),ROUND(T106/'附表1-面积统计表'!$F$29*'附表1-面积统计表'!$F$7,2),"请手工填写"))))</f>
        <v>6235.93000000001</v>
      </c>
      <c r="Z106" s="164" t="s">
        <v>282</v>
      </c>
      <c r="AA106" s="157"/>
      <c r="AB106" s="165" t="s">
        <v>1986</v>
      </c>
      <c r="AC106" s="165"/>
    </row>
    <row r="107" s="127" customFormat="1" ht="27" hidden="1" customHeight="1" spans="1:1024 1025:16377">
      <c r="A107" s="152">
        <v>101</v>
      </c>
      <c r="B107" s="171" t="s">
        <v>1456</v>
      </c>
      <c r="C107" s="170" t="s">
        <v>2362</v>
      </c>
      <c r="D107" s="155" t="s">
        <v>1996</v>
      </c>
      <c r="E107" s="156" t="s">
        <v>2120</v>
      </c>
      <c r="F107" s="157" t="s">
        <v>2363</v>
      </c>
      <c r="G107" s="158" t="s">
        <v>2216</v>
      </c>
      <c r="H107" s="157" t="str">
        <f>IF(G107="","",VLOOKUP(G107,'附表8-合同明细采集底稿'!B:I,2,0))</f>
        <v>沁春锦苑项目人防门购置18#-21#</v>
      </c>
      <c r="I107" s="121" t="str">
        <f>IF(G107="","",VLOOKUP(G107,'附表8-合同明细采集底稿'!B:I,3,0))</f>
        <v>买卖合同</v>
      </c>
      <c r="J107" s="157" t="str">
        <f>IF(G107="","",VLOOKUP(G107,'附表8-合同明细采集底稿'!B:I,4,0))</f>
        <v>新疆巨安新粤防护设备有限公司（张照平18167948637）</v>
      </c>
      <c r="K107" s="157" t="s">
        <v>2007</v>
      </c>
      <c r="L107" s="158">
        <v>6500212130</v>
      </c>
      <c r="M107" s="158" t="s">
        <v>2364</v>
      </c>
      <c r="N107" s="187">
        <v>492668.85</v>
      </c>
      <c r="O107" s="160">
        <v>556715.8</v>
      </c>
      <c r="P107" s="160">
        <v>492668.85</v>
      </c>
      <c r="Q107" s="160"/>
      <c r="R107" s="160">
        <f t="shared" si="4"/>
        <v>492668.85</v>
      </c>
      <c r="S107" s="161">
        <f>IFERROR(VLOOKUP(G107,'附表8-合同明细采集底稿'!B:M,12,0),100%)</f>
        <v>0.571474059785587</v>
      </c>
      <c r="T107" s="160">
        <f t="shared" si="2"/>
        <v>281547.47</v>
      </c>
      <c r="U107" s="157" t="s">
        <v>2026</v>
      </c>
      <c r="V107" s="162" t="s">
        <v>309</v>
      </c>
      <c r="W107" s="163">
        <f>IF('附表1-面积统计表'!$D$29=0,"",IF(AND(V107="共同成本费用",Z107="总建筑面积法"),ROUND(T107/'附表1-面积统计表'!$D$29*'附表1-面积统计表'!$D$5,2),IF(AND(V107="共同成本费用",Z107="可售建筑面积法"),ROUND(T107/'附表1-面积统计表'!$F$29*'附表1-面积统计表'!$F$5,2),"请手工填写")))</f>
        <v>265074.48</v>
      </c>
      <c r="X107" s="163" t="str">
        <f>IF(SUM('附表1-面积统计表'!$D$6)=0,"",SUM(T107)-SUM(W107)-SUM(Y107))</f>
        <v/>
      </c>
      <c r="Y107" s="163">
        <f>IF(SUM('附表1-面积统计表'!$D$6)=0,SUM(T107)-SUM(W107),IF('附表1-面积统计表'!$D$29=0,"",IF(AND(V107="共同成本费用",Z107="总建筑面积法"),ROUND(T107/'附表1-面积统计表'!$D$29*'附表1-面积统计表'!$D$7,2),IF(AND(V107="共同成本费用",Z107="可售建筑面积法"),ROUND(T107/'附表1-面积统计表'!$F$29*'附表1-面积统计表'!$F$7,2),"请手工填写"))))</f>
        <v>16472.99</v>
      </c>
      <c r="Z107" s="164" t="s">
        <v>282</v>
      </c>
      <c r="AA107" s="157"/>
      <c r="AB107" s="165" t="s">
        <v>1986</v>
      </c>
      <c r="AC107" s="165"/>
    </row>
    <row r="108" s="129" customFormat="1" ht="27" customHeight="1" spans="1:1024 1025:16377">
      <c r="A108" s="205">
        <v>102</v>
      </c>
      <c r="B108" s="206" t="s">
        <v>126</v>
      </c>
      <c r="C108" s="207" t="s">
        <v>2365</v>
      </c>
      <c r="D108" s="208" t="s">
        <v>1996</v>
      </c>
      <c r="E108" s="209" t="s">
        <v>2120</v>
      </c>
      <c r="F108" s="210" t="s">
        <v>2366</v>
      </c>
      <c r="G108" s="211" t="s">
        <v>2355</v>
      </c>
      <c r="H108" s="210" t="str">
        <f>IF(G108="","",VLOOKUP(G108,'附表8-合同明细采集底稿'!B:I,2,0))</f>
        <v>沁春锦苑18#、21#、22#楼、37#社区、地下车库及人防部分建设工程（地下人防）</v>
      </c>
      <c r="I108" s="212" t="str">
        <f>IF(G108="","",VLOOKUP(G108,'附表8-合同明细采集底稿'!B:I,3,0))</f>
        <v>其他合同</v>
      </c>
      <c r="J108" s="210" t="str">
        <f>IF(G108="","",VLOOKUP(G108,'附表8-合同明细采集底稿'!B:I,4,0))</f>
        <v>新疆通力建设集团股份有限公司（高）</v>
      </c>
      <c r="K108" s="210" t="s">
        <v>2007</v>
      </c>
      <c r="L108" s="211">
        <v>6500203130</v>
      </c>
      <c r="M108" s="211" t="s">
        <v>2367</v>
      </c>
      <c r="N108" s="213">
        <v>3944954.13</v>
      </c>
      <c r="O108" s="214">
        <v>4300000</v>
      </c>
      <c r="P108" s="214">
        <v>3944954.13</v>
      </c>
      <c r="Q108" s="214"/>
      <c r="R108" s="214">
        <f t="shared" si="4"/>
        <v>3944954.13</v>
      </c>
      <c r="S108" s="215">
        <f>IFERROR(VLOOKUP(G108,'附表8-合同明细采集底稿'!B:M,12,0),100%)</f>
        <v>0.571474059785587</v>
      </c>
      <c r="T108" s="214">
        <f t="shared" si="2"/>
        <v>2254438.95</v>
      </c>
      <c r="U108" s="210"/>
      <c r="V108" s="216" t="s">
        <v>309</v>
      </c>
      <c r="W108" s="217">
        <f>IF('附表1-面积统计表'!$D$29=0,"",IF(AND(V108="共同成本费用",Z108="总建筑面积法"),ROUND(T108/'附表1-面积统计表'!$D$29*'附表1-面积统计表'!$D$5,2),IF(AND(V108="共同成本费用",Z108="可售建筑面积法"),ROUND(T108/'附表1-面积统计表'!$F$29*'附表1-面积统计表'!$F$5,2),"请手工填写")))</f>
        <v>2122534.54</v>
      </c>
      <c r="X108" s="217" t="str">
        <f>IF(SUM('附表1-面积统计表'!$D$6)=0,"",SUM(T108)-SUM(W108)-SUM(Y108))</f>
        <v/>
      </c>
      <c r="Y108" s="217">
        <f>IF(SUM('附表1-面积统计表'!$D$6)=0,SUM(T108)-SUM(W108),IF('附表1-面积统计表'!$D$29=0,"",IF(AND(V108="共同成本费用",Z108="总建筑面积法"),ROUND(T108/'附表1-面积统计表'!$D$29*'附表1-面积统计表'!$D$7,2),IF(AND(V108="共同成本费用",Z108="可售建筑面积法"),ROUND(T108/'附表1-面积统计表'!$F$29*'附表1-面积统计表'!$F$7,2),"请手工填写"))))</f>
        <v>131904.41</v>
      </c>
      <c r="Z108" s="218" t="s">
        <v>282</v>
      </c>
      <c r="AA108" s="210"/>
      <c r="AB108" s="219" t="s">
        <v>1986</v>
      </c>
      <c r="AC108" s="219"/>
      <c r="AD108" s="220"/>
      <c r="AE108" s="220"/>
      <c r="AF108" s="220"/>
      <c r="AG108" s="220"/>
      <c r="AH108" s="220"/>
      <c r="AI108" s="220"/>
      <c r="AJ108" s="220"/>
      <c r="AK108" s="220"/>
      <c r="AL108" s="220"/>
      <c r="AM108" s="220"/>
      <c r="AN108" s="220"/>
      <c r="AO108" s="220"/>
      <c r="AP108" s="220"/>
      <c r="AQ108" s="220"/>
      <c r="AR108" s="220"/>
      <c r="AS108" s="220"/>
      <c r="AT108" s="220"/>
      <c r="AU108" s="220"/>
      <c r="AV108" s="220"/>
      <c r="AW108" s="220"/>
      <c r="AX108" s="220"/>
      <c r="AY108" s="220"/>
      <c r="AZ108" s="220"/>
      <c r="BA108" s="220"/>
      <c r="BB108" s="220"/>
      <c r="BC108" s="220"/>
      <c r="BD108" s="220"/>
      <c r="BE108" s="220"/>
      <c r="BF108" s="220"/>
      <c r="BG108" s="220"/>
      <c r="BH108" s="220"/>
      <c r="BI108" s="220"/>
      <c r="BJ108" s="220"/>
      <c r="BK108" s="220"/>
      <c r="BL108" s="220"/>
      <c r="BM108" s="220"/>
      <c r="BN108" s="220"/>
      <c r="BO108" s="220"/>
      <c r="BP108" s="220"/>
      <c r="BQ108" s="220"/>
      <c r="BR108" s="220"/>
      <c r="BS108" s="220"/>
      <c r="BT108" s="220"/>
      <c r="BU108" s="220"/>
      <c r="BV108" s="220"/>
      <c r="BW108" s="220"/>
      <c r="BX108" s="220"/>
      <c r="BY108" s="220"/>
      <c r="BZ108" s="220"/>
      <c r="CA108" s="220"/>
      <c r="CB108" s="220"/>
      <c r="CC108" s="220"/>
      <c r="CD108" s="220"/>
      <c r="CE108" s="220"/>
      <c r="CF108" s="220"/>
      <c r="CG108" s="220"/>
      <c r="CH108" s="220"/>
      <c r="CI108" s="220"/>
      <c r="CJ108" s="220"/>
      <c r="CK108" s="220"/>
      <c r="CL108" s="220"/>
      <c r="CM108" s="220"/>
      <c r="CN108" s="220"/>
      <c r="CO108" s="220"/>
      <c r="CP108" s="220"/>
      <c r="CQ108" s="220"/>
      <c r="CR108" s="220"/>
      <c r="CS108" s="220"/>
      <c r="CT108" s="220"/>
      <c r="CU108" s="220"/>
      <c r="CV108" s="220"/>
      <c r="CW108" s="220"/>
      <c r="CX108" s="220"/>
      <c r="CY108" s="220"/>
      <c r="CZ108" s="220"/>
      <c r="DA108" s="220"/>
      <c r="DB108" s="220"/>
      <c r="DC108" s="220"/>
      <c r="DD108" s="220"/>
      <c r="DE108" s="220"/>
      <c r="DF108" s="220"/>
      <c r="DG108" s="220"/>
      <c r="DH108" s="220"/>
      <c r="DI108" s="220"/>
      <c r="DJ108" s="220"/>
      <c r="DK108" s="220"/>
      <c r="DL108" s="220"/>
      <c r="DM108" s="220"/>
      <c r="DN108" s="220"/>
      <c r="DO108" s="220"/>
      <c r="DP108" s="220"/>
      <c r="DQ108" s="220"/>
      <c r="DR108" s="220"/>
      <c r="DS108" s="220"/>
      <c r="DT108" s="220"/>
      <c r="DU108" s="220"/>
      <c r="DV108" s="220"/>
      <c r="DW108" s="220"/>
      <c r="DX108" s="220"/>
      <c r="DY108" s="220"/>
      <c r="DZ108" s="220"/>
      <c r="EA108" s="220"/>
      <c r="EB108" s="220"/>
      <c r="EC108" s="220"/>
      <c r="ED108" s="220"/>
      <c r="EE108" s="220"/>
      <c r="EF108" s="220"/>
      <c r="EG108" s="220"/>
      <c r="EH108" s="220"/>
      <c r="EI108" s="220"/>
      <c r="EJ108" s="220"/>
      <c r="EK108" s="220"/>
      <c r="EL108" s="220"/>
      <c r="EM108" s="220"/>
      <c r="EN108" s="220"/>
      <c r="EO108" s="220"/>
      <c r="EP108" s="220"/>
      <c r="EQ108" s="220"/>
      <c r="ER108" s="220"/>
      <c r="ES108" s="220"/>
      <c r="ET108" s="220"/>
      <c r="EU108" s="220"/>
      <c r="EV108" s="220"/>
      <c r="EW108" s="220"/>
      <c r="EX108" s="220"/>
      <c r="EY108" s="220"/>
      <c r="EZ108" s="220"/>
      <c r="FA108" s="220"/>
      <c r="FB108" s="220"/>
      <c r="FC108" s="220"/>
      <c r="FD108" s="220"/>
      <c r="FE108" s="220"/>
      <c r="FF108" s="220"/>
      <c r="FG108" s="220"/>
      <c r="FH108" s="220"/>
      <c r="FI108" s="220"/>
      <c r="FJ108" s="220"/>
      <c r="FK108" s="220"/>
      <c r="FL108" s="220"/>
      <c r="FM108" s="220"/>
      <c r="FN108" s="220"/>
      <c r="FO108" s="220"/>
      <c r="FP108" s="220"/>
      <c r="FQ108" s="220"/>
      <c r="FR108" s="220"/>
      <c r="FS108" s="220"/>
      <c r="FT108" s="220"/>
      <c r="FU108" s="220"/>
      <c r="FV108" s="220"/>
      <c r="FW108" s="220"/>
      <c r="FX108" s="220"/>
      <c r="FY108" s="220"/>
      <c r="FZ108" s="220"/>
      <c r="GA108" s="220"/>
      <c r="GB108" s="220"/>
      <c r="GC108" s="220"/>
      <c r="GD108" s="220"/>
      <c r="GE108" s="220"/>
      <c r="GF108" s="220"/>
      <c r="GG108" s="220"/>
      <c r="GH108" s="220"/>
      <c r="GI108" s="220"/>
      <c r="GJ108" s="220"/>
      <c r="GK108" s="220"/>
      <c r="GL108" s="220"/>
      <c r="GM108" s="220"/>
      <c r="GN108" s="220"/>
      <c r="GO108" s="220"/>
      <c r="GP108" s="220"/>
      <c r="GQ108" s="220"/>
      <c r="GR108" s="220"/>
      <c r="GS108" s="220"/>
      <c r="GT108" s="220"/>
      <c r="GU108" s="220"/>
      <c r="GV108" s="220"/>
      <c r="GW108" s="220"/>
      <c r="GX108" s="220"/>
      <c r="GY108" s="220"/>
      <c r="GZ108" s="220"/>
      <c r="HA108" s="220"/>
      <c r="HB108" s="220"/>
      <c r="HC108" s="220"/>
      <c r="HD108" s="220"/>
      <c r="HE108" s="220"/>
      <c r="HF108" s="220"/>
      <c r="HG108" s="220"/>
      <c r="HH108" s="220"/>
      <c r="HI108" s="220"/>
      <c r="HJ108" s="220"/>
      <c r="HK108" s="220"/>
      <c r="HL108" s="220"/>
      <c r="HM108" s="220"/>
      <c r="HN108" s="220"/>
      <c r="HO108" s="220"/>
      <c r="HP108" s="220"/>
      <c r="HQ108" s="220"/>
      <c r="HR108" s="220"/>
      <c r="HS108" s="220"/>
      <c r="HT108" s="220"/>
      <c r="HU108" s="220"/>
      <c r="HV108" s="220"/>
      <c r="HW108" s="220"/>
      <c r="HX108" s="220"/>
      <c r="HY108" s="220"/>
      <c r="HZ108" s="220"/>
      <c r="IA108" s="220"/>
      <c r="IB108" s="220"/>
      <c r="IC108" s="220"/>
      <c r="ID108" s="220"/>
      <c r="IE108" s="220"/>
      <c r="IF108" s="220"/>
      <c r="IG108" s="220"/>
      <c r="IH108" s="220"/>
      <c r="II108" s="220"/>
      <c r="IJ108" s="220"/>
      <c r="IK108" s="220"/>
      <c r="IL108" s="220"/>
      <c r="IM108" s="220"/>
      <c r="IN108" s="220"/>
      <c r="IO108" s="220"/>
      <c r="IP108" s="220"/>
      <c r="IQ108" s="220"/>
      <c r="IR108" s="220"/>
      <c r="IS108" s="220"/>
      <c r="IT108" s="220"/>
      <c r="IU108" s="220"/>
      <c r="IV108" s="220"/>
      <c r="IW108" s="220"/>
      <c r="IX108" s="220"/>
      <c r="IY108" s="220"/>
      <c r="IZ108" s="220"/>
      <c r="JA108" s="220"/>
      <c r="JB108" s="220"/>
      <c r="JC108" s="220"/>
      <c r="JD108" s="220"/>
      <c r="JE108" s="220"/>
      <c r="JF108" s="220"/>
      <c r="JG108" s="220"/>
      <c r="JH108" s="220"/>
      <c r="JI108" s="220"/>
      <c r="JJ108" s="220"/>
      <c r="JK108" s="220"/>
      <c r="JL108" s="220"/>
      <c r="JM108" s="220"/>
      <c r="JN108" s="220"/>
      <c r="JO108" s="220"/>
      <c r="JP108" s="220"/>
      <c r="JQ108" s="220"/>
      <c r="JR108" s="220"/>
      <c r="JS108" s="220"/>
      <c r="JT108" s="220"/>
      <c r="JU108" s="220"/>
      <c r="JV108" s="220"/>
      <c r="JW108" s="220"/>
      <c r="JX108" s="220"/>
      <c r="JY108" s="220"/>
      <c r="JZ108" s="220"/>
      <c r="KA108" s="220"/>
      <c r="KB108" s="220"/>
      <c r="KC108" s="220"/>
      <c r="KD108" s="220"/>
      <c r="KE108" s="220"/>
      <c r="KF108" s="220"/>
      <c r="KG108" s="220"/>
      <c r="KH108" s="220"/>
      <c r="KI108" s="220"/>
      <c r="KJ108" s="220"/>
      <c r="KK108" s="220"/>
      <c r="KL108" s="220"/>
      <c r="KM108" s="220"/>
      <c r="KN108" s="220"/>
      <c r="KO108" s="220"/>
      <c r="KP108" s="220"/>
      <c r="KQ108" s="220"/>
      <c r="KR108" s="220"/>
      <c r="KS108" s="220"/>
      <c r="KT108" s="220"/>
      <c r="KU108" s="220"/>
      <c r="KV108" s="220"/>
      <c r="KW108" s="220"/>
      <c r="KX108" s="220"/>
      <c r="KY108" s="220"/>
      <c r="KZ108" s="220"/>
      <c r="LA108" s="220"/>
      <c r="LB108" s="220"/>
      <c r="LC108" s="220"/>
      <c r="LD108" s="220"/>
      <c r="LE108" s="220"/>
      <c r="LF108" s="220"/>
      <c r="LG108" s="220"/>
      <c r="LH108" s="220"/>
      <c r="LI108" s="220"/>
      <c r="LJ108" s="220"/>
      <c r="LK108" s="220"/>
      <c r="LL108" s="220"/>
      <c r="LM108" s="220"/>
      <c r="LN108" s="220"/>
      <c r="LO108" s="220"/>
      <c r="LP108" s="220"/>
      <c r="LQ108" s="220"/>
      <c r="LR108" s="220"/>
      <c r="LS108" s="220"/>
      <c r="LT108" s="220"/>
      <c r="LU108" s="220"/>
      <c r="LV108" s="220"/>
      <c r="LW108" s="220"/>
      <c r="LX108" s="220"/>
      <c r="LY108" s="220"/>
      <c r="LZ108" s="220"/>
      <c r="MA108" s="220"/>
      <c r="MB108" s="220"/>
      <c r="MC108" s="220"/>
      <c r="MD108" s="220"/>
      <c r="ME108" s="220"/>
      <c r="MF108" s="220"/>
      <c r="MG108" s="220"/>
      <c r="MH108" s="220"/>
      <c r="MI108" s="220"/>
      <c r="MJ108" s="220"/>
      <c r="MK108" s="220"/>
      <c r="ML108" s="220"/>
      <c r="MM108" s="220"/>
      <c r="MN108" s="220"/>
      <c r="MO108" s="220"/>
      <c r="MP108" s="220"/>
      <c r="MQ108" s="220"/>
      <c r="MR108" s="220"/>
      <c r="MS108" s="220"/>
      <c r="MT108" s="220"/>
      <c r="MU108" s="220"/>
      <c r="MV108" s="220"/>
      <c r="MW108" s="220"/>
      <c r="MX108" s="220"/>
      <c r="MY108" s="220"/>
      <c r="MZ108" s="220"/>
      <c r="NA108" s="220"/>
      <c r="NB108" s="220"/>
      <c r="NC108" s="220"/>
      <c r="ND108" s="220"/>
      <c r="NE108" s="220"/>
      <c r="NF108" s="220"/>
      <c r="NG108" s="220"/>
      <c r="NH108" s="220"/>
      <c r="NI108" s="220"/>
      <c r="NJ108" s="220"/>
      <c r="NK108" s="220"/>
      <c r="NL108" s="220"/>
      <c r="NM108" s="220"/>
      <c r="NN108" s="220"/>
      <c r="NO108" s="220"/>
      <c r="NP108" s="220"/>
      <c r="NQ108" s="220"/>
      <c r="NR108" s="220"/>
      <c r="NS108" s="220"/>
      <c r="NT108" s="220"/>
      <c r="NU108" s="220"/>
      <c r="NV108" s="220"/>
      <c r="NW108" s="220"/>
      <c r="NX108" s="220"/>
      <c r="NY108" s="220"/>
      <c r="NZ108" s="220"/>
      <c r="OA108" s="220"/>
      <c r="OB108" s="220"/>
      <c r="OC108" s="220"/>
      <c r="OD108" s="220"/>
      <c r="OE108" s="220"/>
      <c r="OF108" s="220"/>
      <c r="OG108" s="220"/>
      <c r="OH108" s="220"/>
      <c r="OI108" s="220"/>
      <c r="OJ108" s="220"/>
      <c r="OK108" s="220"/>
      <c r="OL108" s="220"/>
      <c r="OM108" s="220"/>
      <c r="ON108" s="220"/>
      <c r="OO108" s="220"/>
      <c r="OP108" s="220"/>
      <c r="OQ108" s="220"/>
      <c r="OR108" s="220"/>
      <c r="OS108" s="220"/>
      <c r="OT108" s="220"/>
      <c r="OU108" s="220"/>
      <c r="OV108" s="220"/>
      <c r="OW108" s="220"/>
      <c r="OX108" s="220"/>
      <c r="OY108" s="220"/>
      <c r="OZ108" s="220"/>
      <c r="PA108" s="220"/>
      <c r="PB108" s="220"/>
      <c r="PC108" s="220"/>
      <c r="PD108" s="220"/>
      <c r="PE108" s="220"/>
      <c r="PF108" s="220"/>
      <c r="PG108" s="220"/>
      <c r="PH108" s="220"/>
      <c r="PI108" s="220"/>
      <c r="PJ108" s="220"/>
      <c r="PK108" s="220"/>
      <c r="PL108" s="220"/>
      <c r="PM108" s="220"/>
      <c r="PN108" s="220"/>
      <c r="PO108" s="220"/>
      <c r="PP108" s="220"/>
      <c r="PQ108" s="220"/>
      <c r="PR108" s="220"/>
      <c r="PS108" s="220"/>
      <c r="PT108" s="220"/>
      <c r="PU108" s="220"/>
      <c r="PV108" s="220"/>
      <c r="PW108" s="220"/>
      <c r="PX108" s="220"/>
      <c r="PY108" s="220"/>
      <c r="PZ108" s="220"/>
      <c r="QA108" s="220"/>
      <c r="QB108" s="220"/>
      <c r="QC108" s="220"/>
      <c r="QD108" s="220"/>
      <c r="QE108" s="220"/>
      <c r="QF108" s="220"/>
      <c r="QG108" s="220"/>
      <c r="QH108" s="220"/>
      <c r="QI108" s="220"/>
      <c r="QJ108" s="220"/>
      <c r="QK108" s="220"/>
      <c r="QL108" s="220"/>
      <c r="QM108" s="220"/>
      <c r="QN108" s="220"/>
      <c r="QO108" s="220"/>
      <c r="QP108" s="220"/>
      <c r="QQ108" s="220"/>
      <c r="QR108" s="220"/>
      <c r="QS108" s="220"/>
      <c r="QT108" s="220"/>
      <c r="QU108" s="220"/>
      <c r="QV108" s="220"/>
      <c r="QW108" s="220"/>
      <c r="QX108" s="220"/>
      <c r="QY108" s="220"/>
      <c r="QZ108" s="220"/>
      <c r="RA108" s="220"/>
      <c r="RB108" s="220"/>
      <c r="RC108" s="220"/>
      <c r="RD108" s="220"/>
      <c r="RE108" s="220"/>
      <c r="RF108" s="220"/>
      <c r="RG108" s="220"/>
      <c r="RH108" s="220"/>
      <c r="RI108" s="220"/>
      <c r="RJ108" s="220"/>
      <c r="RK108" s="220"/>
      <c r="RL108" s="220"/>
      <c r="RM108" s="220"/>
      <c r="RN108" s="220"/>
      <c r="RO108" s="220"/>
      <c r="RP108" s="220"/>
      <c r="RQ108" s="220"/>
      <c r="RR108" s="220"/>
      <c r="RS108" s="220"/>
      <c r="RT108" s="220"/>
      <c r="RU108" s="220"/>
      <c r="RV108" s="220"/>
      <c r="RW108" s="220"/>
      <c r="RX108" s="220"/>
      <c r="RY108" s="220"/>
      <c r="RZ108" s="220"/>
      <c r="SA108" s="220"/>
      <c r="SB108" s="220"/>
      <c r="SC108" s="220"/>
      <c r="SD108" s="220"/>
      <c r="SE108" s="220"/>
      <c r="SF108" s="220"/>
      <c r="SG108" s="220"/>
      <c r="SH108" s="220"/>
      <c r="SI108" s="220"/>
      <c r="SJ108" s="220"/>
      <c r="SK108" s="220"/>
      <c r="SL108" s="220"/>
      <c r="SM108" s="220"/>
      <c r="SN108" s="220"/>
      <c r="SO108" s="220"/>
      <c r="SP108" s="220"/>
      <c r="SQ108" s="220"/>
      <c r="SR108" s="220"/>
      <c r="SS108" s="220"/>
      <c r="ST108" s="220"/>
      <c r="SU108" s="220"/>
      <c r="SV108" s="220"/>
      <c r="SW108" s="220"/>
      <c r="SX108" s="220"/>
      <c r="SY108" s="220"/>
      <c r="SZ108" s="220"/>
      <c r="TA108" s="220"/>
      <c r="TB108" s="220"/>
      <c r="TC108" s="220"/>
      <c r="TD108" s="220"/>
      <c r="TE108" s="220"/>
      <c r="TF108" s="220"/>
      <c r="TG108" s="220"/>
      <c r="TH108" s="220"/>
      <c r="TI108" s="220"/>
      <c r="TJ108" s="220"/>
      <c r="TK108" s="220"/>
      <c r="TL108" s="220"/>
      <c r="TM108" s="220"/>
      <c r="TN108" s="220"/>
      <c r="TO108" s="220"/>
      <c r="TP108" s="220"/>
      <c r="TQ108" s="220"/>
      <c r="TR108" s="220"/>
      <c r="TS108" s="220"/>
      <c r="TT108" s="220"/>
      <c r="TU108" s="220"/>
      <c r="TV108" s="220"/>
      <c r="TW108" s="220"/>
      <c r="TX108" s="220"/>
      <c r="TY108" s="220"/>
      <c r="TZ108" s="220"/>
      <c r="UA108" s="220"/>
      <c r="UB108" s="220"/>
      <c r="UC108" s="220"/>
      <c r="UD108" s="220"/>
      <c r="UE108" s="220"/>
      <c r="UF108" s="220"/>
      <c r="UG108" s="220"/>
      <c r="UH108" s="220"/>
      <c r="UI108" s="220"/>
      <c r="UJ108" s="220"/>
      <c r="UK108" s="220"/>
      <c r="UL108" s="220"/>
      <c r="UM108" s="220"/>
      <c r="UN108" s="220"/>
      <c r="UO108" s="220"/>
      <c r="UP108" s="220"/>
      <c r="UQ108" s="220"/>
      <c r="UR108" s="220"/>
      <c r="US108" s="220"/>
      <c r="UT108" s="220"/>
      <c r="UU108" s="220"/>
      <c r="UV108" s="220"/>
      <c r="UW108" s="220"/>
      <c r="UX108" s="220"/>
      <c r="UY108" s="220"/>
      <c r="UZ108" s="220"/>
      <c r="VA108" s="220"/>
      <c r="VB108" s="220"/>
      <c r="VC108" s="220"/>
      <c r="VD108" s="220"/>
      <c r="VE108" s="220"/>
      <c r="VF108" s="220"/>
      <c r="VG108" s="220"/>
      <c r="VH108" s="220"/>
      <c r="VI108" s="220"/>
      <c r="VJ108" s="220"/>
      <c r="VK108" s="220"/>
      <c r="VL108" s="220"/>
      <c r="VM108" s="220"/>
      <c r="VN108" s="220"/>
      <c r="VO108" s="220"/>
      <c r="VP108" s="220"/>
      <c r="VQ108" s="220"/>
      <c r="VR108" s="220"/>
      <c r="VS108" s="220"/>
      <c r="VT108" s="220"/>
      <c r="VU108" s="220"/>
      <c r="VV108" s="220"/>
      <c r="VW108" s="220"/>
      <c r="VX108" s="220"/>
      <c r="VY108" s="220"/>
      <c r="VZ108" s="220"/>
      <c r="WA108" s="220"/>
      <c r="WB108" s="220"/>
      <c r="WC108" s="220"/>
      <c r="WD108" s="220"/>
      <c r="WE108" s="220"/>
      <c r="WF108" s="220"/>
      <c r="WG108" s="220"/>
      <c r="WH108" s="220"/>
      <c r="WI108" s="220"/>
      <c r="WJ108" s="220"/>
      <c r="WK108" s="220"/>
      <c r="WL108" s="220"/>
      <c r="WM108" s="220"/>
      <c r="WN108" s="220"/>
      <c r="WO108" s="220"/>
      <c r="WP108" s="220"/>
      <c r="WQ108" s="220"/>
      <c r="WR108" s="220"/>
      <c r="WS108" s="220"/>
      <c r="WT108" s="220"/>
      <c r="WU108" s="220"/>
      <c r="WV108" s="220"/>
      <c r="WW108" s="220"/>
      <c r="WX108" s="220"/>
      <c r="WY108" s="220"/>
      <c r="WZ108" s="220"/>
      <c r="XA108" s="220"/>
      <c r="XB108" s="220"/>
      <c r="XC108" s="220"/>
      <c r="XD108" s="220"/>
      <c r="XE108" s="220"/>
      <c r="XF108" s="220"/>
      <c r="XG108" s="220"/>
      <c r="XH108" s="220"/>
      <c r="XI108" s="220"/>
      <c r="XJ108" s="220"/>
      <c r="XK108" s="220"/>
      <c r="XL108" s="220"/>
      <c r="XM108" s="220"/>
      <c r="XN108" s="220"/>
      <c r="XO108" s="220"/>
      <c r="XP108" s="220"/>
      <c r="XQ108" s="220"/>
      <c r="XR108" s="220"/>
      <c r="XS108" s="220"/>
      <c r="XT108" s="220"/>
      <c r="XU108" s="220"/>
      <c r="XV108" s="220"/>
      <c r="XW108" s="220"/>
      <c r="XX108" s="220"/>
      <c r="XY108" s="220"/>
      <c r="XZ108" s="220"/>
      <c r="YA108" s="220"/>
      <c r="YB108" s="220"/>
      <c r="YC108" s="220"/>
      <c r="YD108" s="220"/>
      <c r="YE108" s="220"/>
      <c r="YF108" s="220"/>
      <c r="YG108" s="220"/>
      <c r="YH108" s="220"/>
      <c r="YI108" s="220"/>
      <c r="YJ108" s="220"/>
      <c r="YK108" s="220"/>
      <c r="YL108" s="220"/>
      <c r="YM108" s="220"/>
      <c r="YN108" s="220"/>
      <c r="YO108" s="220"/>
      <c r="YP108" s="220"/>
      <c r="YQ108" s="220"/>
      <c r="YR108" s="220"/>
      <c r="YS108" s="220"/>
      <c r="YT108" s="220"/>
      <c r="YU108" s="220"/>
      <c r="YV108" s="220"/>
      <c r="YW108" s="220"/>
      <c r="YX108" s="220"/>
      <c r="YY108" s="220"/>
      <c r="YZ108" s="220"/>
      <c r="ZA108" s="220"/>
      <c r="ZB108" s="220"/>
      <c r="ZC108" s="220"/>
      <c r="ZD108" s="220"/>
      <c r="ZE108" s="220"/>
      <c r="ZF108" s="220"/>
      <c r="ZG108" s="220"/>
      <c r="ZH108" s="220"/>
      <c r="ZI108" s="220"/>
      <c r="ZJ108" s="220"/>
      <c r="ZK108" s="220"/>
      <c r="ZL108" s="220"/>
      <c r="ZM108" s="220"/>
      <c r="ZN108" s="220"/>
      <c r="ZO108" s="220"/>
      <c r="ZP108" s="220"/>
      <c r="ZQ108" s="220"/>
      <c r="ZR108" s="220"/>
      <c r="ZS108" s="220"/>
      <c r="ZT108" s="220"/>
      <c r="ZU108" s="220"/>
      <c r="ZV108" s="220"/>
      <c r="ZW108" s="220"/>
      <c r="ZX108" s="220"/>
      <c r="ZY108" s="220"/>
      <c r="ZZ108" s="220"/>
      <c r="AAA108" s="220"/>
      <c r="AAB108" s="220"/>
      <c r="AAC108" s="220"/>
      <c r="AAD108" s="220"/>
      <c r="AAE108" s="220"/>
      <c r="AAF108" s="220"/>
      <c r="AAG108" s="220"/>
      <c r="AAH108" s="220"/>
      <c r="AAI108" s="220"/>
      <c r="AAJ108" s="220"/>
      <c r="AAK108" s="220"/>
      <c r="AAL108" s="220"/>
      <c r="AAM108" s="220"/>
      <c r="AAN108" s="220"/>
      <c r="AAO108" s="220"/>
      <c r="AAP108" s="220"/>
      <c r="AAQ108" s="220"/>
      <c r="AAR108" s="220"/>
      <c r="AAS108" s="220"/>
      <c r="AAT108" s="220"/>
      <c r="AAU108" s="220"/>
      <c r="AAV108" s="220"/>
      <c r="AAW108" s="220"/>
      <c r="AAX108" s="220"/>
      <c r="AAY108" s="220"/>
      <c r="AAZ108" s="220"/>
      <c r="ABA108" s="220"/>
      <c r="ABB108" s="220"/>
      <c r="ABC108" s="220"/>
      <c r="ABD108" s="220"/>
      <c r="ABE108" s="220"/>
      <c r="ABF108" s="220"/>
      <c r="ABG108" s="220"/>
      <c r="ABH108" s="220"/>
      <c r="ABI108" s="220"/>
      <c r="ABJ108" s="220"/>
      <c r="ABK108" s="220"/>
      <c r="ABL108" s="220"/>
      <c r="ABM108" s="220"/>
      <c r="ABN108" s="220"/>
      <c r="ABO108" s="220"/>
      <c r="ABP108" s="220"/>
      <c r="ABQ108" s="220"/>
      <c r="ABR108" s="220"/>
      <c r="ABS108" s="220"/>
      <c r="ABT108" s="220"/>
      <c r="ABU108" s="220"/>
      <c r="ABV108" s="220"/>
      <c r="ABW108" s="220"/>
      <c r="ABX108" s="220"/>
      <c r="ABY108" s="220"/>
      <c r="ABZ108" s="220"/>
      <c r="ACA108" s="220"/>
      <c r="ACB108" s="220"/>
      <c r="ACC108" s="220"/>
      <c r="ACD108" s="220"/>
      <c r="ACE108" s="220"/>
      <c r="ACF108" s="220"/>
      <c r="ACG108" s="220"/>
      <c r="ACH108" s="220"/>
      <c r="ACI108" s="220"/>
      <c r="ACJ108" s="220"/>
      <c r="ACK108" s="220"/>
      <c r="ACL108" s="220"/>
      <c r="ACM108" s="220"/>
      <c r="ACN108" s="220"/>
      <c r="ACO108" s="220"/>
      <c r="ACP108" s="220"/>
      <c r="ACQ108" s="220"/>
      <c r="ACR108" s="220"/>
      <c r="ACS108" s="220"/>
      <c r="ACT108" s="220"/>
      <c r="ACU108" s="220"/>
      <c r="ACV108" s="220"/>
      <c r="ACW108" s="220"/>
      <c r="ACX108" s="220"/>
      <c r="ACY108" s="220"/>
      <c r="ACZ108" s="220"/>
      <c r="ADA108" s="220"/>
      <c r="ADB108" s="220"/>
      <c r="ADC108" s="220"/>
      <c r="ADD108" s="220"/>
      <c r="ADE108" s="220"/>
      <c r="ADF108" s="220"/>
      <c r="ADG108" s="220"/>
      <c r="ADH108" s="220"/>
      <c r="ADI108" s="220"/>
      <c r="ADJ108" s="220"/>
      <c r="ADK108" s="220"/>
      <c r="ADL108" s="220"/>
      <c r="ADM108" s="220"/>
      <c r="ADN108" s="220"/>
      <c r="ADO108" s="220"/>
      <c r="ADP108" s="220"/>
      <c r="ADQ108" s="220"/>
      <c r="ADR108" s="220"/>
      <c r="ADS108" s="220"/>
      <c r="ADT108" s="220"/>
      <c r="ADU108" s="220"/>
      <c r="ADV108" s="220"/>
      <c r="ADW108" s="220"/>
      <c r="ADX108" s="220"/>
      <c r="ADY108" s="220"/>
      <c r="ADZ108" s="220"/>
      <c r="AEA108" s="220"/>
      <c r="AEB108" s="220"/>
      <c r="AEC108" s="220"/>
      <c r="AED108" s="220"/>
      <c r="AEE108" s="220"/>
      <c r="AEF108" s="220"/>
      <c r="AEG108" s="220"/>
      <c r="AEH108" s="220"/>
      <c r="AEI108" s="220"/>
      <c r="AEJ108" s="220"/>
      <c r="AEK108" s="220"/>
      <c r="AEL108" s="220"/>
      <c r="AEM108" s="220"/>
      <c r="AEN108" s="220"/>
      <c r="AEO108" s="220"/>
      <c r="AEP108" s="220"/>
      <c r="AEQ108" s="220"/>
      <c r="AER108" s="220"/>
      <c r="AES108" s="220"/>
      <c r="AET108" s="220"/>
      <c r="AEU108" s="220"/>
      <c r="AEV108" s="220"/>
      <c r="AEW108" s="220"/>
      <c r="AEX108" s="220"/>
      <c r="AEY108" s="220"/>
      <c r="AEZ108" s="220"/>
      <c r="AFA108" s="220"/>
      <c r="AFB108" s="220"/>
      <c r="AFC108" s="220"/>
      <c r="AFD108" s="220"/>
      <c r="AFE108" s="220"/>
      <c r="AFF108" s="220"/>
      <c r="AFG108" s="220"/>
      <c r="AFH108" s="220"/>
      <c r="AFI108" s="220"/>
      <c r="AFJ108" s="220"/>
      <c r="AFK108" s="220"/>
      <c r="AFL108" s="220"/>
      <c r="AFM108" s="220"/>
      <c r="AFN108" s="220"/>
      <c r="AFO108" s="220"/>
      <c r="AFP108" s="220"/>
      <c r="AFQ108" s="220"/>
      <c r="AFR108" s="220"/>
      <c r="AFS108" s="220"/>
      <c r="AFT108" s="220"/>
      <c r="AFU108" s="220"/>
      <c r="AFV108" s="220"/>
      <c r="AFW108" s="220"/>
      <c r="AFX108" s="220"/>
      <c r="AFY108" s="220"/>
      <c r="AFZ108" s="220"/>
      <c r="AGA108" s="220"/>
      <c r="AGB108" s="220"/>
      <c r="AGC108" s="220"/>
      <c r="AGD108" s="220"/>
      <c r="AGE108" s="220"/>
      <c r="AGF108" s="220"/>
      <c r="AGG108" s="220"/>
      <c r="AGH108" s="220"/>
      <c r="AGI108" s="220"/>
      <c r="AGJ108" s="220"/>
      <c r="AGK108" s="220"/>
      <c r="AGL108" s="220"/>
      <c r="AGM108" s="220"/>
      <c r="AGN108" s="220"/>
      <c r="AGO108" s="220"/>
      <c r="AGP108" s="220"/>
      <c r="AGQ108" s="220"/>
      <c r="AGR108" s="220"/>
      <c r="AGS108" s="220"/>
      <c r="AGT108" s="220"/>
      <c r="AGU108" s="220"/>
      <c r="AGV108" s="220"/>
      <c r="AGW108" s="220"/>
      <c r="AGX108" s="220"/>
      <c r="AGY108" s="220"/>
      <c r="AGZ108" s="220"/>
      <c r="AHA108" s="220"/>
      <c r="AHB108" s="220"/>
      <c r="AHC108" s="220"/>
      <c r="AHD108" s="220"/>
      <c r="AHE108" s="220"/>
      <c r="AHF108" s="220"/>
      <c r="AHG108" s="220"/>
      <c r="AHH108" s="220"/>
      <c r="AHI108" s="220"/>
      <c r="AHJ108" s="220"/>
      <c r="AHK108" s="220"/>
      <c r="AHL108" s="220"/>
      <c r="AHM108" s="220"/>
      <c r="AHN108" s="220"/>
      <c r="AHO108" s="220"/>
      <c r="AHP108" s="220"/>
      <c r="AHQ108" s="220"/>
      <c r="AHR108" s="220"/>
      <c r="AHS108" s="220"/>
      <c r="AHT108" s="220"/>
      <c r="AHU108" s="220"/>
      <c r="AHV108" s="220"/>
      <c r="AHW108" s="220"/>
      <c r="AHX108" s="220"/>
      <c r="AHY108" s="220"/>
      <c r="AHZ108" s="220"/>
      <c r="AIA108" s="220"/>
      <c r="AIB108" s="220"/>
      <c r="AIC108" s="220"/>
      <c r="AID108" s="220"/>
      <c r="AIE108" s="220"/>
      <c r="AIF108" s="220"/>
      <c r="AIG108" s="220"/>
      <c r="AIH108" s="220"/>
      <c r="AII108" s="220"/>
      <c r="AIJ108" s="220"/>
      <c r="AIK108" s="220"/>
      <c r="AIL108" s="220"/>
      <c r="AIM108" s="220"/>
      <c r="AIN108" s="220"/>
      <c r="AIO108" s="220"/>
      <c r="AIP108" s="220"/>
      <c r="AIQ108" s="220"/>
      <c r="AIR108" s="220"/>
      <c r="AIS108" s="220"/>
      <c r="AIT108" s="220"/>
      <c r="AIU108" s="220"/>
      <c r="AIV108" s="220"/>
      <c r="AIW108" s="220"/>
      <c r="AIX108" s="220"/>
      <c r="AIY108" s="220"/>
      <c r="AIZ108" s="220"/>
      <c r="AJA108" s="220"/>
      <c r="AJB108" s="220"/>
      <c r="AJC108" s="220"/>
      <c r="AJD108" s="220"/>
      <c r="AJE108" s="220"/>
      <c r="AJF108" s="220"/>
      <c r="AJG108" s="220"/>
      <c r="AJH108" s="220"/>
      <c r="AJI108" s="220"/>
      <c r="AJJ108" s="220"/>
      <c r="AJK108" s="220"/>
      <c r="AJL108" s="220"/>
      <c r="AJM108" s="220"/>
      <c r="AJN108" s="220"/>
      <c r="AJO108" s="220"/>
      <c r="AJP108" s="220"/>
      <c r="AJQ108" s="220"/>
      <c r="AJR108" s="220"/>
      <c r="AJS108" s="220"/>
      <c r="AJT108" s="220"/>
      <c r="AJU108" s="220"/>
      <c r="AJV108" s="220"/>
      <c r="AJW108" s="220"/>
      <c r="AJX108" s="220"/>
      <c r="AJY108" s="220"/>
      <c r="AJZ108" s="220"/>
      <c r="AKA108" s="220"/>
      <c r="AKB108" s="220"/>
      <c r="AKC108" s="220"/>
      <c r="AKD108" s="220"/>
      <c r="AKE108" s="220"/>
      <c r="AKF108" s="220"/>
      <c r="AKG108" s="220"/>
      <c r="AKH108" s="220"/>
      <c r="AKI108" s="220"/>
      <c r="AKJ108" s="220"/>
      <c r="AKK108" s="220"/>
      <c r="AKL108" s="220"/>
      <c r="AKM108" s="220"/>
      <c r="AKN108" s="220"/>
      <c r="AKO108" s="220"/>
      <c r="AKP108" s="220"/>
      <c r="AKQ108" s="220"/>
      <c r="AKR108" s="220"/>
      <c r="AKS108" s="220"/>
      <c r="AKT108" s="220"/>
      <c r="AKU108" s="220"/>
      <c r="AKV108" s="220"/>
      <c r="AKW108" s="220"/>
      <c r="AKX108" s="220"/>
      <c r="AKY108" s="220"/>
      <c r="AKZ108" s="220"/>
      <c r="ALA108" s="220"/>
      <c r="ALB108" s="220"/>
      <c r="ALC108" s="220"/>
      <c r="ALD108" s="220"/>
      <c r="ALE108" s="220"/>
      <c r="ALF108" s="220"/>
      <c r="ALG108" s="220"/>
      <c r="ALH108" s="220"/>
      <c r="ALI108" s="220"/>
      <c r="ALJ108" s="220"/>
      <c r="ALK108" s="220"/>
      <c r="ALL108" s="220"/>
      <c r="ALM108" s="220"/>
      <c r="ALN108" s="220"/>
      <c r="ALO108" s="220"/>
      <c r="ALP108" s="220"/>
      <c r="ALQ108" s="220"/>
      <c r="ALR108" s="220"/>
      <c r="ALS108" s="220"/>
      <c r="ALT108" s="220"/>
      <c r="ALU108" s="220"/>
      <c r="ALV108" s="220"/>
      <c r="ALW108" s="220"/>
      <c r="ALX108" s="220"/>
      <c r="ALY108" s="220"/>
      <c r="ALZ108" s="220"/>
      <c r="AMA108" s="220"/>
      <c r="AMB108" s="220"/>
      <c r="AMC108" s="220"/>
      <c r="AMD108" s="220"/>
      <c r="AME108" s="220"/>
      <c r="AMF108" s="220"/>
      <c r="AMG108" s="220"/>
      <c r="AMH108" s="220"/>
      <c r="AMI108" s="220"/>
      <c r="AMJ108" s="220"/>
      <c r="AMK108" s="220"/>
      <c r="AML108" s="220"/>
      <c r="AMM108" s="220"/>
      <c r="AMN108" s="220"/>
      <c r="AMO108" s="220"/>
      <c r="AMP108" s="220"/>
      <c r="AMQ108" s="220"/>
      <c r="AMR108" s="220"/>
      <c r="AMS108" s="220"/>
      <c r="AMT108" s="220"/>
      <c r="AMU108" s="220"/>
      <c r="AMV108" s="220"/>
      <c r="AMW108" s="220"/>
      <c r="AMX108" s="220"/>
      <c r="AMY108" s="220"/>
      <c r="AMZ108" s="220"/>
      <c r="ANA108" s="220"/>
      <c r="ANB108" s="220"/>
      <c r="ANC108" s="220"/>
      <c r="AND108" s="220"/>
      <c r="ANE108" s="220"/>
      <c r="ANF108" s="220"/>
      <c r="ANG108" s="220"/>
      <c r="ANH108" s="220"/>
      <c r="ANI108" s="220"/>
      <c r="ANJ108" s="220"/>
      <c r="ANK108" s="220"/>
      <c r="ANL108" s="220"/>
      <c r="ANM108" s="220"/>
      <c r="ANN108" s="220"/>
      <c r="ANO108" s="220"/>
      <c r="ANP108" s="220"/>
      <c r="ANQ108" s="220"/>
      <c r="ANR108" s="220"/>
      <c r="ANS108" s="220"/>
      <c r="ANT108" s="220"/>
      <c r="ANU108" s="220"/>
      <c r="ANV108" s="220"/>
      <c r="ANW108" s="220"/>
      <c r="ANX108" s="220"/>
      <c r="ANY108" s="220"/>
      <c r="ANZ108" s="220"/>
      <c r="AOA108" s="220"/>
      <c r="AOB108" s="220"/>
      <c r="AOC108" s="220"/>
      <c r="AOD108" s="220"/>
      <c r="AOE108" s="220"/>
      <c r="AOF108" s="220"/>
      <c r="AOG108" s="220"/>
      <c r="AOH108" s="220"/>
      <c r="AOI108" s="220"/>
      <c r="AOJ108" s="220"/>
      <c r="AOK108" s="220"/>
      <c r="AOL108" s="220"/>
      <c r="AOM108" s="220"/>
      <c r="AON108" s="220"/>
      <c r="AOO108" s="220"/>
      <c r="AOP108" s="220"/>
      <c r="AOQ108" s="220"/>
      <c r="AOR108" s="220"/>
      <c r="AOS108" s="220"/>
      <c r="AOT108" s="220"/>
      <c r="AOU108" s="220"/>
      <c r="AOV108" s="220"/>
      <c r="AOW108" s="220"/>
      <c r="AOX108" s="220"/>
      <c r="AOY108" s="220"/>
      <c r="AOZ108" s="220"/>
      <c r="APA108" s="220"/>
      <c r="APB108" s="220"/>
      <c r="APC108" s="220"/>
      <c r="APD108" s="220"/>
      <c r="APE108" s="220"/>
      <c r="APF108" s="220"/>
      <c r="APG108" s="220"/>
      <c r="APH108" s="220"/>
      <c r="API108" s="220"/>
      <c r="APJ108" s="220"/>
      <c r="APK108" s="220"/>
      <c r="APL108" s="220"/>
      <c r="APM108" s="220"/>
      <c r="APN108" s="220"/>
      <c r="APO108" s="220"/>
      <c r="APP108" s="220"/>
      <c r="APQ108" s="220"/>
      <c r="APR108" s="220"/>
      <c r="APS108" s="220"/>
      <c r="APT108" s="220"/>
      <c r="APU108" s="220"/>
      <c r="APV108" s="220"/>
      <c r="APW108" s="220"/>
      <c r="APX108" s="220"/>
      <c r="APY108" s="220"/>
      <c r="APZ108" s="220"/>
      <c r="AQA108" s="220"/>
      <c r="AQB108" s="220"/>
      <c r="AQC108" s="220"/>
      <c r="AQD108" s="220"/>
      <c r="AQE108" s="220"/>
      <c r="AQF108" s="220"/>
      <c r="AQG108" s="220"/>
      <c r="AQH108" s="220"/>
      <c r="AQI108" s="220"/>
      <c r="AQJ108" s="220"/>
      <c r="AQK108" s="220"/>
      <c r="AQL108" s="220"/>
      <c r="AQM108" s="220"/>
      <c r="AQN108" s="220"/>
      <c r="AQO108" s="220"/>
      <c r="AQP108" s="220"/>
      <c r="AQQ108" s="220"/>
      <c r="AQR108" s="220"/>
      <c r="AQS108" s="220"/>
      <c r="AQT108" s="220"/>
      <c r="AQU108" s="220"/>
      <c r="AQV108" s="220"/>
      <c r="AQW108" s="220"/>
      <c r="AQX108" s="220"/>
      <c r="AQY108" s="220"/>
      <c r="AQZ108" s="220"/>
      <c r="ARA108" s="220"/>
      <c r="ARB108" s="220"/>
      <c r="ARC108" s="220"/>
      <c r="ARD108" s="220"/>
      <c r="ARE108" s="220"/>
      <c r="ARF108" s="220"/>
      <c r="ARG108" s="220"/>
      <c r="ARH108" s="220"/>
      <c r="ARI108" s="220"/>
      <c r="ARJ108" s="220"/>
      <c r="ARK108" s="220"/>
      <c r="ARL108" s="220"/>
      <c r="ARM108" s="220"/>
      <c r="ARN108" s="220"/>
      <c r="ARO108" s="220"/>
      <c r="ARP108" s="220"/>
      <c r="ARQ108" s="220"/>
      <c r="ARR108" s="220"/>
      <c r="ARS108" s="220"/>
      <c r="ART108" s="220"/>
      <c r="ARU108" s="220"/>
      <c r="ARV108" s="220"/>
      <c r="ARW108" s="220"/>
      <c r="ARX108" s="220"/>
      <c r="ARY108" s="220"/>
      <c r="ARZ108" s="220"/>
      <c r="ASA108" s="220"/>
      <c r="ASB108" s="220"/>
      <c r="ASC108" s="220"/>
      <c r="ASD108" s="220"/>
      <c r="ASE108" s="220"/>
      <c r="ASF108" s="220"/>
      <c r="ASG108" s="220"/>
      <c r="ASH108" s="220"/>
      <c r="ASI108" s="220"/>
      <c r="ASJ108" s="220"/>
      <c r="ASK108" s="220"/>
      <c r="ASL108" s="220"/>
      <c r="ASM108" s="220"/>
      <c r="ASN108" s="220"/>
      <c r="ASO108" s="220"/>
      <c r="ASP108" s="220"/>
      <c r="ASQ108" s="220"/>
      <c r="ASR108" s="220"/>
      <c r="ASS108" s="220"/>
      <c r="AST108" s="220"/>
      <c r="ASU108" s="220"/>
      <c r="ASV108" s="220"/>
      <c r="ASW108" s="220"/>
      <c r="ASX108" s="220"/>
      <c r="ASY108" s="220"/>
      <c r="ASZ108" s="220"/>
      <c r="ATA108" s="220"/>
      <c r="ATB108" s="220"/>
      <c r="ATC108" s="220"/>
      <c r="ATD108" s="220"/>
      <c r="ATE108" s="220"/>
      <c r="ATF108" s="220"/>
      <c r="ATG108" s="220"/>
      <c r="ATH108" s="220"/>
      <c r="ATI108" s="220"/>
      <c r="ATJ108" s="220"/>
      <c r="ATK108" s="220"/>
      <c r="ATL108" s="220"/>
      <c r="ATM108" s="220"/>
      <c r="ATN108" s="220"/>
      <c r="ATO108" s="220"/>
      <c r="ATP108" s="220"/>
      <c r="ATQ108" s="220"/>
      <c r="ATR108" s="220"/>
      <c r="ATS108" s="220"/>
      <c r="ATT108" s="220"/>
      <c r="ATU108" s="220"/>
      <c r="ATV108" s="220"/>
      <c r="ATW108" s="220"/>
      <c r="ATX108" s="220"/>
      <c r="ATY108" s="220"/>
      <c r="ATZ108" s="220"/>
      <c r="AUA108" s="220"/>
      <c r="AUB108" s="220"/>
      <c r="AUC108" s="220"/>
      <c r="AUD108" s="220"/>
      <c r="AUE108" s="220"/>
      <c r="AUF108" s="220"/>
      <c r="AUG108" s="220"/>
      <c r="AUH108" s="220"/>
      <c r="AUI108" s="220"/>
      <c r="AUJ108" s="220"/>
      <c r="AUK108" s="220"/>
      <c r="AUL108" s="220"/>
      <c r="AUM108" s="220"/>
      <c r="AUN108" s="220"/>
      <c r="AUO108" s="220"/>
      <c r="AUP108" s="220"/>
      <c r="AUQ108" s="220"/>
      <c r="AUR108" s="220"/>
      <c r="AUS108" s="220"/>
      <c r="AUT108" s="220"/>
      <c r="AUU108" s="220"/>
      <c r="AUV108" s="220"/>
      <c r="AUW108" s="220"/>
      <c r="AUX108" s="220"/>
      <c r="AUY108" s="220"/>
      <c r="AUZ108" s="220"/>
      <c r="AVA108" s="220"/>
      <c r="AVB108" s="220"/>
      <c r="AVC108" s="220"/>
      <c r="AVD108" s="220"/>
      <c r="AVE108" s="220"/>
      <c r="AVF108" s="220"/>
      <c r="AVG108" s="220"/>
      <c r="AVH108" s="220"/>
      <c r="AVI108" s="220"/>
      <c r="AVJ108" s="220"/>
      <c r="AVK108" s="220"/>
      <c r="AVL108" s="220"/>
      <c r="AVM108" s="220"/>
      <c r="AVN108" s="220"/>
      <c r="AVO108" s="220"/>
      <c r="AVP108" s="220"/>
      <c r="AVQ108" s="220"/>
      <c r="AVR108" s="220"/>
      <c r="AVS108" s="220"/>
      <c r="AVT108" s="220"/>
      <c r="AVU108" s="220"/>
      <c r="AVV108" s="220"/>
      <c r="AVW108" s="220"/>
      <c r="AVX108" s="220"/>
      <c r="AVY108" s="220"/>
      <c r="AVZ108" s="220"/>
      <c r="AWA108" s="220"/>
      <c r="AWB108" s="220"/>
      <c r="AWC108" s="220"/>
      <c r="AWD108" s="220"/>
      <c r="AWE108" s="220"/>
      <c r="AWF108" s="220"/>
      <c r="AWG108" s="220"/>
      <c r="AWH108" s="220"/>
      <c r="AWI108" s="220"/>
      <c r="AWJ108" s="220"/>
      <c r="AWK108" s="220"/>
      <c r="AWL108" s="220"/>
      <c r="AWM108" s="220"/>
      <c r="AWN108" s="220"/>
      <c r="AWO108" s="220"/>
      <c r="AWP108" s="220"/>
      <c r="AWQ108" s="220"/>
      <c r="AWR108" s="220"/>
      <c r="AWS108" s="220"/>
      <c r="AWT108" s="220"/>
      <c r="AWU108" s="220"/>
      <c r="AWV108" s="220"/>
      <c r="AWW108" s="220"/>
      <c r="AWX108" s="220"/>
      <c r="AWY108" s="220"/>
      <c r="AWZ108" s="220"/>
      <c r="AXA108" s="220"/>
      <c r="AXB108" s="220"/>
      <c r="AXC108" s="220"/>
      <c r="AXD108" s="220"/>
      <c r="AXE108" s="220"/>
      <c r="AXF108" s="220"/>
      <c r="AXG108" s="220"/>
      <c r="AXH108" s="220"/>
      <c r="AXI108" s="220"/>
      <c r="AXJ108" s="220"/>
      <c r="AXK108" s="220"/>
      <c r="AXL108" s="220"/>
      <c r="AXM108" s="220"/>
      <c r="AXN108" s="220"/>
      <c r="AXO108" s="220"/>
      <c r="AXP108" s="220"/>
      <c r="AXQ108" s="220"/>
      <c r="AXR108" s="220"/>
      <c r="AXS108" s="220"/>
      <c r="AXT108" s="220"/>
      <c r="AXU108" s="220"/>
      <c r="AXV108" s="220"/>
      <c r="AXW108" s="220"/>
      <c r="AXX108" s="220"/>
      <c r="AXY108" s="220"/>
      <c r="AXZ108" s="220"/>
      <c r="AYA108" s="220"/>
      <c r="AYB108" s="220"/>
      <c r="AYC108" s="220"/>
      <c r="AYD108" s="220"/>
      <c r="AYE108" s="220"/>
      <c r="AYF108" s="220"/>
      <c r="AYG108" s="220"/>
      <c r="AYH108" s="220"/>
      <c r="AYI108" s="220"/>
      <c r="AYJ108" s="220"/>
      <c r="AYK108" s="220"/>
      <c r="AYL108" s="220"/>
      <c r="AYM108" s="220"/>
      <c r="AYN108" s="220"/>
      <c r="AYO108" s="220"/>
      <c r="AYP108" s="220"/>
      <c r="AYQ108" s="220"/>
      <c r="AYR108" s="220"/>
      <c r="AYS108" s="220"/>
      <c r="AYT108" s="220"/>
      <c r="AYU108" s="220"/>
      <c r="AYV108" s="220"/>
      <c r="AYW108" s="220"/>
      <c r="AYX108" s="220"/>
      <c r="AYY108" s="220"/>
      <c r="AYZ108" s="220"/>
      <c r="AZA108" s="220"/>
      <c r="AZB108" s="220"/>
      <c r="AZC108" s="220"/>
      <c r="AZD108" s="220"/>
      <c r="AZE108" s="220"/>
      <c r="AZF108" s="220"/>
      <c r="AZG108" s="220"/>
      <c r="AZH108" s="220"/>
      <c r="AZI108" s="220"/>
      <c r="AZJ108" s="220"/>
      <c r="AZK108" s="220"/>
      <c r="AZL108" s="220"/>
      <c r="AZM108" s="220"/>
      <c r="AZN108" s="220"/>
      <c r="AZO108" s="220"/>
      <c r="AZP108" s="220"/>
      <c r="AZQ108" s="220"/>
      <c r="AZR108" s="220"/>
      <c r="AZS108" s="220"/>
      <c r="AZT108" s="220"/>
      <c r="AZU108" s="220"/>
      <c r="AZV108" s="220"/>
      <c r="AZW108" s="220"/>
      <c r="AZX108" s="220"/>
      <c r="AZY108" s="220"/>
      <c r="AZZ108" s="220"/>
      <c r="BAA108" s="220"/>
      <c r="BAB108" s="220"/>
      <c r="BAC108" s="220"/>
      <c r="BAD108" s="220"/>
      <c r="BAE108" s="220"/>
      <c r="BAF108" s="220"/>
      <c r="BAG108" s="220"/>
      <c r="BAH108" s="220"/>
      <c r="BAI108" s="220"/>
      <c r="BAJ108" s="220"/>
      <c r="BAK108" s="220"/>
      <c r="BAL108" s="220"/>
      <c r="BAM108" s="220"/>
      <c r="BAN108" s="220"/>
      <c r="BAO108" s="220"/>
      <c r="BAP108" s="220"/>
      <c r="BAQ108" s="220"/>
      <c r="BAR108" s="220"/>
      <c r="BAS108" s="220"/>
      <c r="BAT108" s="220"/>
      <c r="BAU108" s="220"/>
      <c r="BAV108" s="220"/>
      <c r="BAW108" s="220"/>
      <c r="BAX108" s="220"/>
      <c r="BAY108" s="220"/>
      <c r="BAZ108" s="220"/>
      <c r="BBA108" s="220"/>
      <c r="BBB108" s="220"/>
      <c r="BBC108" s="220"/>
      <c r="BBD108" s="220"/>
      <c r="BBE108" s="220"/>
      <c r="BBF108" s="220"/>
      <c r="BBG108" s="220"/>
      <c r="BBH108" s="220"/>
      <c r="BBI108" s="220"/>
      <c r="BBJ108" s="220"/>
      <c r="BBK108" s="220"/>
      <c r="BBL108" s="220"/>
      <c r="BBM108" s="220"/>
      <c r="BBN108" s="220"/>
      <c r="BBO108" s="220"/>
      <c r="BBP108" s="220"/>
      <c r="BBQ108" s="220"/>
      <c r="BBR108" s="220"/>
      <c r="BBS108" s="220"/>
      <c r="BBT108" s="220"/>
      <c r="BBU108" s="220"/>
      <c r="BBV108" s="220"/>
      <c r="BBW108" s="220"/>
      <c r="BBX108" s="220"/>
      <c r="BBY108" s="220"/>
      <c r="BBZ108" s="220"/>
      <c r="BCA108" s="220"/>
      <c r="BCB108" s="220"/>
      <c r="BCC108" s="220"/>
      <c r="BCD108" s="220"/>
      <c r="BCE108" s="220"/>
      <c r="BCF108" s="220"/>
      <c r="BCG108" s="220"/>
      <c r="BCH108" s="220"/>
      <c r="BCI108" s="220"/>
      <c r="BCJ108" s="220"/>
      <c r="BCK108" s="220"/>
      <c r="BCL108" s="220"/>
      <c r="BCM108" s="220"/>
      <c r="BCN108" s="220"/>
      <c r="BCO108" s="220"/>
      <c r="BCP108" s="220"/>
      <c r="BCQ108" s="220"/>
      <c r="BCR108" s="220"/>
      <c r="BCS108" s="220"/>
      <c r="BCT108" s="220"/>
      <c r="BCU108" s="220"/>
      <c r="BCV108" s="220"/>
      <c r="BCW108" s="220"/>
      <c r="BCX108" s="220"/>
      <c r="BCY108" s="220"/>
      <c r="BCZ108" s="220"/>
      <c r="BDA108" s="220"/>
      <c r="BDB108" s="220"/>
      <c r="BDC108" s="220"/>
      <c r="BDD108" s="220"/>
      <c r="BDE108" s="220"/>
      <c r="BDF108" s="220"/>
      <c r="BDG108" s="220"/>
      <c r="BDH108" s="220"/>
      <c r="BDI108" s="220"/>
      <c r="BDJ108" s="220"/>
      <c r="BDK108" s="220"/>
      <c r="BDL108" s="220"/>
      <c r="BDM108" s="220"/>
      <c r="BDN108" s="220"/>
      <c r="BDO108" s="220"/>
      <c r="BDP108" s="220"/>
      <c r="BDQ108" s="220"/>
      <c r="BDR108" s="220"/>
      <c r="BDS108" s="220"/>
      <c r="BDT108" s="220"/>
      <c r="BDU108" s="220"/>
      <c r="BDV108" s="220"/>
      <c r="BDW108" s="220"/>
      <c r="BDX108" s="220"/>
      <c r="BDY108" s="220"/>
      <c r="BDZ108" s="220"/>
      <c r="BEA108" s="220"/>
      <c r="BEB108" s="220"/>
      <c r="BEC108" s="220"/>
      <c r="BED108" s="220"/>
      <c r="BEE108" s="220"/>
      <c r="BEF108" s="220"/>
      <c r="BEG108" s="220"/>
      <c r="BEH108" s="220"/>
      <c r="BEI108" s="220"/>
      <c r="BEJ108" s="220"/>
      <c r="BEK108" s="220"/>
      <c r="BEL108" s="220"/>
      <c r="BEM108" s="220"/>
      <c r="BEN108" s="220"/>
      <c r="BEO108" s="220"/>
      <c r="BEP108" s="220"/>
      <c r="BEQ108" s="220"/>
      <c r="BER108" s="220"/>
      <c r="BES108" s="220"/>
      <c r="BET108" s="220"/>
      <c r="BEU108" s="220"/>
      <c r="BEV108" s="220"/>
      <c r="BEW108" s="220"/>
      <c r="BEX108" s="220"/>
      <c r="BEY108" s="220"/>
      <c r="BEZ108" s="220"/>
      <c r="BFA108" s="220"/>
      <c r="BFB108" s="220"/>
      <c r="BFC108" s="220"/>
      <c r="BFD108" s="220"/>
      <c r="BFE108" s="220"/>
      <c r="BFF108" s="220"/>
      <c r="BFG108" s="220"/>
      <c r="BFH108" s="220"/>
      <c r="BFI108" s="220"/>
      <c r="BFJ108" s="220"/>
      <c r="BFK108" s="220"/>
      <c r="BFL108" s="220"/>
      <c r="BFM108" s="220"/>
      <c r="BFN108" s="220"/>
      <c r="BFO108" s="220"/>
      <c r="BFP108" s="220"/>
      <c r="BFQ108" s="220"/>
      <c r="BFR108" s="220"/>
      <c r="BFS108" s="220"/>
      <c r="BFT108" s="220"/>
      <c r="BFU108" s="220"/>
      <c r="BFV108" s="220"/>
      <c r="BFW108" s="220"/>
      <c r="BFX108" s="220"/>
      <c r="BFY108" s="220"/>
      <c r="BFZ108" s="220"/>
      <c r="BGA108" s="220"/>
      <c r="BGB108" s="220"/>
      <c r="BGC108" s="220"/>
      <c r="BGD108" s="220"/>
      <c r="BGE108" s="220"/>
      <c r="BGF108" s="220"/>
      <c r="BGG108" s="220"/>
      <c r="BGH108" s="220"/>
      <c r="BGI108" s="220"/>
      <c r="BGJ108" s="220"/>
      <c r="BGK108" s="220"/>
      <c r="BGL108" s="220"/>
      <c r="BGM108" s="220"/>
      <c r="BGN108" s="220"/>
      <c r="BGO108" s="220"/>
      <c r="BGP108" s="220"/>
      <c r="BGQ108" s="220"/>
      <c r="BGR108" s="220"/>
      <c r="BGS108" s="220"/>
      <c r="BGT108" s="220"/>
      <c r="BGU108" s="220"/>
      <c r="BGV108" s="220"/>
      <c r="BGW108" s="220"/>
      <c r="BGX108" s="220"/>
      <c r="BGY108" s="220"/>
      <c r="BGZ108" s="220"/>
      <c r="BHA108" s="220"/>
      <c r="BHB108" s="220"/>
      <c r="BHC108" s="220"/>
      <c r="BHD108" s="220"/>
      <c r="BHE108" s="220"/>
      <c r="BHF108" s="220"/>
      <c r="BHG108" s="220"/>
      <c r="BHH108" s="220"/>
      <c r="BHI108" s="220"/>
      <c r="BHJ108" s="220"/>
      <c r="BHK108" s="220"/>
      <c r="BHL108" s="220"/>
      <c r="BHM108" s="220"/>
      <c r="BHN108" s="220"/>
      <c r="BHO108" s="220"/>
      <c r="BHP108" s="220"/>
      <c r="BHQ108" s="220"/>
      <c r="BHR108" s="220"/>
      <c r="BHS108" s="220"/>
      <c r="BHT108" s="220"/>
      <c r="BHU108" s="220"/>
      <c r="BHV108" s="220"/>
      <c r="BHW108" s="220"/>
      <c r="BHX108" s="220"/>
      <c r="BHY108" s="220"/>
      <c r="BHZ108" s="220"/>
      <c r="BIA108" s="220"/>
      <c r="BIB108" s="220"/>
      <c r="BIC108" s="220"/>
      <c r="BID108" s="220"/>
      <c r="BIE108" s="220"/>
      <c r="BIF108" s="220"/>
      <c r="BIG108" s="220"/>
      <c r="BIH108" s="220"/>
      <c r="BII108" s="220"/>
      <c r="BIJ108" s="220"/>
      <c r="BIK108" s="220"/>
      <c r="BIL108" s="220"/>
      <c r="BIM108" s="220"/>
      <c r="BIN108" s="220"/>
      <c r="BIO108" s="220"/>
      <c r="BIP108" s="220"/>
      <c r="BIQ108" s="220"/>
      <c r="BIR108" s="220"/>
      <c r="BIS108" s="220"/>
      <c r="BIT108" s="220"/>
      <c r="BIU108" s="220"/>
      <c r="BIV108" s="220"/>
      <c r="BIW108" s="220"/>
      <c r="BIX108" s="220"/>
      <c r="BIY108" s="220"/>
      <c r="BIZ108" s="220"/>
      <c r="BJA108" s="220"/>
      <c r="BJB108" s="220"/>
      <c r="BJC108" s="220"/>
      <c r="BJD108" s="220"/>
      <c r="BJE108" s="220"/>
      <c r="BJF108" s="220"/>
      <c r="BJG108" s="220"/>
      <c r="BJH108" s="220"/>
      <c r="BJI108" s="220"/>
      <c r="BJJ108" s="220"/>
      <c r="BJK108" s="220"/>
      <c r="BJL108" s="220"/>
      <c r="BJM108" s="220"/>
      <c r="BJN108" s="220"/>
      <c r="BJO108" s="220"/>
      <c r="BJP108" s="220"/>
      <c r="BJQ108" s="220"/>
      <c r="BJR108" s="220"/>
      <c r="BJS108" s="220"/>
      <c r="BJT108" s="220"/>
      <c r="BJU108" s="220"/>
      <c r="BJV108" s="220"/>
      <c r="BJW108" s="220"/>
      <c r="BJX108" s="220"/>
      <c r="BJY108" s="220"/>
      <c r="BJZ108" s="220"/>
      <c r="BKA108" s="220"/>
      <c r="BKB108" s="220"/>
      <c r="BKC108" s="220"/>
      <c r="BKD108" s="220"/>
      <c r="BKE108" s="220"/>
      <c r="BKF108" s="220"/>
      <c r="BKG108" s="220"/>
      <c r="BKH108" s="220"/>
      <c r="BKI108" s="220"/>
      <c r="BKJ108" s="220"/>
      <c r="BKK108" s="220"/>
      <c r="BKL108" s="220"/>
      <c r="BKM108" s="220"/>
      <c r="BKN108" s="220"/>
      <c r="BKO108" s="220"/>
      <c r="BKP108" s="220"/>
      <c r="BKQ108" s="220"/>
      <c r="BKR108" s="220"/>
      <c r="BKS108" s="220"/>
      <c r="BKT108" s="220"/>
      <c r="BKU108" s="220"/>
      <c r="BKV108" s="220"/>
      <c r="BKW108" s="220"/>
      <c r="BKX108" s="220"/>
      <c r="BKY108" s="220"/>
      <c r="BKZ108" s="220"/>
      <c r="BLA108" s="220"/>
      <c r="BLB108" s="220"/>
      <c r="BLC108" s="220"/>
      <c r="BLD108" s="220"/>
      <c r="BLE108" s="220"/>
      <c r="BLF108" s="220"/>
      <c r="BLG108" s="220"/>
      <c r="BLH108" s="220"/>
      <c r="BLI108" s="220"/>
      <c r="BLJ108" s="220"/>
      <c r="BLK108" s="220"/>
      <c r="BLL108" s="220"/>
      <c r="BLM108" s="220"/>
      <c r="BLN108" s="220"/>
      <c r="BLO108" s="220"/>
      <c r="BLP108" s="220"/>
      <c r="BLQ108" s="220"/>
      <c r="BLR108" s="220"/>
      <c r="BLS108" s="220"/>
      <c r="BLT108" s="220"/>
      <c r="BLU108" s="220"/>
      <c r="BLV108" s="220"/>
      <c r="BLW108" s="220"/>
      <c r="BLX108" s="220"/>
      <c r="BLY108" s="220"/>
      <c r="BLZ108" s="220"/>
      <c r="BMA108" s="220"/>
      <c r="BMB108" s="220"/>
      <c r="BMC108" s="220"/>
      <c r="BMD108" s="220"/>
      <c r="BME108" s="220"/>
      <c r="BMF108" s="220"/>
      <c r="BMG108" s="220"/>
      <c r="BMH108" s="220"/>
      <c r="BMI108" s="220"/>
      <c r="BMJ108" s="220"/>
      <c r="BMK108" s="220"/>
      <c r="BML108" s="220"/>
      <c r="BMM108" s="220"/>
      <c r="BMN108" s="220"/>
      <c r="BMO108" s="220"/>
      <c r="BMP108" s="220"/>
      <c r="BMQ108" s="220"/>
      <c r="BMR108" s="220"/>
      <c r="BMS108" s="220"/>
      <c r="BMT108" s="220"/>
      <c r="BMU108" s="220"/>
      <c r="BMV108" s="220"/>
      <c r="BMW108" s="220"/>
      <c r="BMX108" s="220"/>
      <c r="BMY108" s="220"/>
      <c r="BMZ108" s="220"/>
      <c r="BNA108" s="220"/>
      <c r="BNB108" s="220"/>
      <c r="BNC108" s="220"/>
      <c r="BND108" s="220"/>
      <c r="BNE108" s="220"/>
      <c r="BNF108" s="220"/>
      <c r="BNG108" s="220"/>
      <c r="BNH108" s="220"/>
      <c r="BNI108" s="220"/>
      <c r="BNJ108" s="220"/>
      <c r="BNK108" s="220"/>
      <c r="BNL108" s="220"/>
      <c r="BNM108" s="220"/>
      <c r="BNN108" s="220"/>
      <c r="BNO108" s="220"/>
      <c r="BNP108" s="220"/>
      <c r="BNQ108" s="220"/>
      <c r="BNR108" s="220"/>
      <c r="BNS108" s="220"/>
      <c r="BNT108" s="220"/>
      <c r="BNU108" s="220"/>
      <c r="BNV108" s="220"/>
      <c r="BNW108" s="220"/>
      <c r="BNX108" s="220"/>
      <c r="BNY108" s="220"/>
      <c r="BNZ108" s="220"/>
      <c r="BOA108" s="220"/>
      <c r="BOB108" s="220"/>
      <c r="BOC108" s="220"/>
      <c r="BOD108" s="220"/>
      <c r="BOE108" s="220"/>
      <c r="BOF108" s="220"/>
      <c r="BOG108" s="220"/>
      <c r="BOH108" s="220"/>
      <c r="BOI108" s="220"/>
      <c r="BOJ108" s="220"/>
      <c r="BOK108" s="220"/>
      <c r="BOL108" s="220"/>
      <c r="BOM108" s="220"/>
      <c r="BON108" s="220"/>
      <c r="BOO108" s="220"/>
      <c r="BOP108" s="220"/>
      <c r="BOQ108" s="220"/>
      <c r="BOR108" s="220"/>
      <c r="BOS108" s="220"/>
      <c r="BOT108" s="220"/>
      <c r="BOU108" s="220"/>
      <c r="BOV108" s="220"/>
      <c r="BOW108" s="220"/>
      <c r="BOX108" s="220"/>
      <c r="BOY108" s="220"/>
      <c r="BOZ108" s="220"/>
      <c r="BPA108" s="220"/>
      <c r="BPB108" s="220"/>
      <c r="BPC108" s="220"/>
      <c r="BPD108" s="220"/>
      <c r="BPE108" s="220"/>
      <c r="BPF108" s="220"/>
      <c r="BPG108" s="220"/>
      <c r="BPH108" s="220"/>
      <c r="BPI108" s="220"/>
      <c r="BPJ108" s="220"/>
      <c r="BPK108" s="220"/>
      <c r="BPL108" s="220"/>
      <c r="BPM108" s="220"/>
      <c r="BPN108" s="220"/>
      <c r="BPO108" s="220"/>
      <c r="BPP108" s="220"/>
      <c r="BPQ108" s="220"/>
      <c r="BPR108" s="220"/>
      <c r="BPS108" s="220"/>
      <c r="BPT108" s="220"/>
      <c r="BPU108" s="220"/>
      <c r="BPV108" s="220"/>
      <c r="BPW108" s="220"/>
      <c r="BPX108" s="220"/>
      <c r="BPY108" s="220"/>
      <c r="BPZ108" s="220"/>
      <c r="BQA108" s="220"/>
      <c r="BQB108" s="220"/>
      <c r="BQC108" s="220"/>
      <c r="BQD108" s="220"/>
      <c r="BQE108" s="220"/>
      <c r="BQF108" s="220"/>
      <c r="BQG108" s="220"/>
      <c r="BQH108" s="220"/>
      <c r="BQI108" s="220"/>
      <c r="BQJ108" s="220"/>
      <c r="BQK108" s="220"/>
      <c r="BQL108" s="220"/>
      <c r="BQM108" s="220"/>
      <c r="BQN108" s="220"/>
      <c r="BQO108" s="220"/>
      <c r="BQP108" s="220"/>
      <c r="BQQ108" s="220"/>
      <c r="BQR108" s="220"/>
      <c r="BQS108" s="220"/>
      <c r="BQT108" s="220"/>
      <c r="BQU108" s="220"/>
      <c r="BQV108" s="220"/>
      <c r="BQW108" s="220"/>
      <c r="BQX108" s="220"/>
      <c r="BQY108" s="220"/>
      <c r="BQZ108" s="220"/>
      <c r="BRA108" s="220"/>
      <c r="BRB108" s="220"/>
      <c r="BRC108" s="220"/>
      <c r="BRD108" s="220"/>
      <c r="BRE108" s="220"/>
      <c r="BRF108" s="220"/>
      <c r="BRG108" s="220"/>
      <c r="BRH108" s="220"/>
      <c r="BRI108" s="220"/>
      <c r="BRJ108" s="220"/>
      <c r="BRK108" s="220"/>
      <c r="BRL108" s="220"/>
      <c r="BRM108" s="220"/>
      <c r="BRN108" s="220"/>
      <c r="BRO108" s="220"/>
      <c r="BRP108" s="220"/>
      <c r="BRQ108" s="220"/>
      <c r="BRR108" s="220"/>
      <c r="BRS108" s="220"/>
      <c r="BRT108" s="220"/>
      <c r="BRU108" s="220"/>
      <c r="BRV108" s="220"/>
      <c r="BRW108" s="220"/>
      <c r="BRX108" s="220"/>
      <c r="BRY108" s="220"/>
      <c r="BRZ108" s="220"/>
      <c r="BSA108" s="220"/>
      <c r="BSB108" s="220"/>
      <c r="BSC108" s="220"/>
      <c r="BSD108" s="220"/>
      <c r="BSE108" s="220"/>
      <c r="BSF108" s="220"/>
      <c r="BSG108" s="220"/>
      <c r="BSH108" s="220"/>
      <c r="BSI108" s="220"/>
      <c r="BSJ108" s="220"/>
      <c r="BSK108" s="220"/>
      <c r="BSL108" s="220"/>
      <c r="BSM108" s="220"/>
      <c r="BSN108" s="220"/>
      <c r="BSO108" s="220"/>
      <c r="BSP108" s="220"/>
      <c r="BSQ108" s="220"/>
      <c r="BSR108" s="220"/>
      <c r="BSS108" s="220"/>
      <c r="BST108" s="220"/>
      <c r="BSU108" s="220"/>
      <c r="BSV108" s="220"/>
      <c r="BSW108" s="220"/>
      <c r="BSX108" s="220"/>
      <c r="BSY108" s="220"/>
      <c r="BSZ108" s="220"/>
      <c r="BTA108" s="220"/>
      <c r="BTB108" s="220"/>
      <c r="BTC108" s="220"/>
      <c r="BTD108" s="220"/>
      <c r="BTE108" s="220"/>
      <c r="BTF108" s="220"/>
      <c r="BTG108" s="220"/>
      <c r="BTH108" s="220"/>
      <c r="BTI108" s="220"/>
      <c r="BTJ108" s="220"/>
      <c r="BTK108" s="220"/>
      <c r="BTL108" s="220"/>
      <c r="BTM108" s="220"/>
      <c r="BTN108" s="220"/>
      <c r="BTO108" s="220"/>
      <c r="BTP108" s="220"/>
      <c r="BTQ108" s="220"/>
      <c r="BTR108" s="220"/>
      <c r="BTS108" s="220"/>
      <c r="BTT108" s="220"/>
      <c r="BTU108" s="220"/>
      <c r="BTV108" s="220"/>
      <c r="BTW108" s="220"/>
      <c r="BTX108" s="220"/>
      <c r="BTY108" s="220"/>
      <c r="BTZ108" s="220"/>
      <c r="BUA108" s="220"/>
      <c r="BUB108" s="220"/>
      <c r="BUC108" s="220"/>
      <c r="BUD108" s="220"/>
      <c r="BUE108" s="220"/>
      <c r="BUF108" s="220"/>
      <c r="BUG108" s="220"/>
      <c r="BUH108" s="220"/>
      <c r="BUI108" s="220"/>
      <c r="BUJ108" s="220"/>
      <c r="BUK108" s="220"/>
      <c r="BUL108" s="220"/>
      <c r="BUM108" s="220"/>
      <c r="BUN108" s="220"/>
      <c r="BUO108" s="220"/>
      <c r="BUP108" s="220"/>
      <c r="BUQ108" s="220"/>
      <c r="BUR108" s="220"/>
      <c r="BUS108" s="220"/>
      <c r="BUT108" s="220"/>
      <c r="BUU108" s="220"/>
      <c r="BUV108" s="220"/>
      <c r="BUW108" s="220"/>
      <c r="BUX108" s="220"/>
      <c r="BUY108" s="220"/>
      <c r="BUZ108" s="220"/>
      <c r="BVA108" s="220"/>
      <c r="BVB108" s="220"/>
      <c r="BVC108" s="220"/>
      <c r="BVD108" s="220"/>
      <c r="BVE108" s="220"/>
      <c r="BVF108" s="220"/>
      <c r="BVG108" s="220"/>
      <c r="BVH108" s="220"/>
      <c r="BVI108" s="220"/>
      <c r="BVJ108" s="220"/>
      <c r="BVK108" s="220"/>
      <c r="BVL108" s="220"/>
      <c r="BVM108" s="220"/>
      <c r="BVN108" s="220"/>
      <c r="BVO108" s="220"/>
      <c r="BVP108" s="220"/>
      <c r="BVQ108" s="220"/>
      <c r="BVR108" s="220"/>
      <c r="BVS108" s="220"/>
      <c r="BVT108" s="220"/>
      <c r="BVU108" s="220"/>
      <c r="BVV108" s="220"/>
      <c r="BVW108" s="220"/>
      <c r="BVX108" s="220"/>
      <c r="BVY108" s="220"/>
      <c r="BVZ108" s="220"/>
      <c r="BWA108" s="220"/>
      <c r="BWB108" s="220"/>
      <c r="BWC108" s="220"/>
      <c r="BWD108" s="220"/>
      <c r="BWE108" s="220"/>
      <c r="BWF108" s="220"/>
      <c r="BWG108" s="220"/>
      <c r="BWH108" s="220"/>
      <c r="BWI108" s="220"/>
      <c r="BWJ108" s="220"/>
      <c r="BWK108" s="220"/>
      <c r="BWL108" s="220"/>
      <c r="BWM108" s="220"/>
      <c r="BWN108" s="220"/>
      <c r="BWO108" s="220"/>
      <c r="BWP108" s="220"/>
      <c r="BWQ108" s="220"/>
      <c r="BWR108" s="220"/>
      <c r="BWS108" s="220"/>
      <c r="BWT108" s="220"/>
      <c r="BWU108" s="220"/>
      <c r="BWV108" s="220"/>
      <c r="BWW108" s="220"/>
      <c r="BWX108" s="220"/>
      <c r="BWY108" s="220"/>
      <c r="BWZ108" s="220"/>
      <c r="BXA108" s="220"/>
      <c r="BXB108" s="220"/>
      <c r="BXC108" s="220"/>
      <c r="BXD108" s="220"/>
      <c r="BXE108" s="220"/>
      <c r="BXF108" s="220"/>
      <c r="BXG108" s="220"/>
      <c r="BXH108" s="220"/>
      <c r="BXI108" s="220"/>
      <c r="BXJ108" s="220"/>
      <c r="BXK108" s="220"/>
      <c r="BXL108" s="220"/>
      <c r="BXM108" s="220"/>
      <c r="BXN108" s="220"/>
      <c r="BXO108" s="220"/>
      <c r="BXP108" s="220"/>
      <c r="BXQ108" s="220"/>
      <c r="BXR108" s="220"/>
      <c r="BXS108" s="220"/>
      <c r="BXT108" s="220"/>
      <c r="BXU108" s="220"/>
      <c r="BXV108" s="220"/>
      <c r="BXW108" s="220"/>
      <c r="BXX108" s="220"/>
      <c r="BXY108" s="220"/>
      <c r="BXZ108" s="220"/>
      <c r="BYA108" s="220"/>
      <c r="BYB108" s="220"/>
      <c r="BYC108" s="220"/>
      <c r="BYD108" s="220"/>
      <c r="BYE108" s="220"/>
      <c r="BYF108" s="220"/>
      <c r="BYG108" s="220"/>
      <c r="BYH108" s="220"/>
      <c r="BYI108" s="220"/>
      <c r="BYJ108" s="220"/>
      <c r="BYK108" s="220"/>
      <c r="BYL108" s="220"/>
      <c r="BYM108" s="220"/>
      <c r="BYN108" s="220"/>
      <c r="BYO108" s="220"/>
      <c r="BYP108" s="220"/>
      <c r="BYQ108" s="220"/>
      <c r="BYR108" s="220"/>
      <c r="BYS108" s="220"/>
      <c r="BYT108" s="220"/>
      <c r="BYU108" s="220"/>
      <c r="BYV108" s="220"/>
      <c r="BYW108" s="220"/>
      <c r="BYX108" s="220"/>
      <c r="BYY108" s="220"/>
      <c r="BYZ108" s="220"/>
      <c r="BZA108" s="220"/>
      <c r="BZB108" s="220"/>
      <c r="BZC108" s="220"/>
      <c r="BZD108" s="220"/>
      <c r="BZE108" s="220"/>
      <c r="BZF108" s="220"/>
      <c r="BZG108" s="220"/>
      <c r="BZH108" s="220"/>
      <c r="BZI108" s="220"/>
      <c r="BZJ108" s="220"/>
      <c r="BZK108" s="220"/>
      <c r="BZL108" s="220"/>
      <c r="BZM108" s="220"/>
      <c r="BZN108" s="220"/>
      <c r="BZO108" s="220"/>
      <c r="BZP108" s="220"/>
      <c r="BZQ108" s="220"/>
      <c r="BZR108" s="220"/>
      <c r="BZS108" s="220"/>
      <c r="BZT108" s="220"/>
      <c r="BZU108" s="220"/>
      <c r="BZV108" s="220"/>
      <c r="BZW108" s="220"/>
      <c r="BZX108" s="220"/>
      <c r="BZY108" s="220"/>
      <c r="BZZ108" s="220"/>
      <c r="CAA108" s="220"/>
      <c r="CAB108" s="220"/>
      <c r="CAC108" s="220"/>
      <c r="CAD108" s="220"/>
      <c r="CAE108" s="220"/>
      <c r="CAF108" s="220"/>
      <c r="CAG108" s="220"/>
      <c r="CAH108" s="220"/>
      <c r="CAI108" s="220"/>
      <c r="CAJ108" s="220"/>
      <c r="CAK108" s="220"/>
      <c r="CAL108" s="220"/>
      <c r="CAM108" s="220"/>
      <c r="CAN108" s="220"/>
      <c r="CAO108" s="220"/>
      <c r="CAP108" s="220"/>
      <c r="CAQ108" s="220"/>
      <c r="CAR108" s="220"/>
      <c r="CAS108" s="220"/>
      <c r="CAT108" s="220"/>
      <c r="CAU108" s="220"/>
      <c r="CAV108" s="220"/>
      <c r="CAW108" s="220"/>
      <c r="CAX108" s="220"/>
      <c r="CAY108" s="220"/>
      <c r="CAZ108" s="220"/>
      <c r="CBA108" s="220"/>
      <c r="CBB108" s="220"/>
      <c r="CBC108" s="220"/>
      <c r="CBD108" s="220"/>
      <c r="CBE108" s="220"/>
      <c r="CBF108" s="220"/>
      <c r="CBG108" s="220"/>
      <c r="CBH108" s="220"/>
      <c r="CBI108" s="220"/>
      <c r="CBJ108" s="220"/>
      <c r="CBK108" s="220"/>
      <c r="CBL108" s="220"/>
      <c r="CBM108" s="220"/>
      <c r="CBN108" s="220"/>
      <c r="CBO108" s="220"/>
      <c r="CBP108" s="220"/>
      <c r="CBQ108" s="220"/>
      <c r="CBR108" s="220"/>
      <c r="CBS108" s="220"/>
      <c r="CBT108" s="220"/>
      <c r="CBU108" s="220"/>
      <c r="CBV108" s="220"/>
      <c r="CBW108" s="220"/>
      <c r="CBX108" s="220"/>
      <c r="CBY108" s="220"/>
      <c r="CBZ108" s="220"/>
      <c r="CCA108" s="220"/>
      <c r="CCB108" s="220"/>
      <c r="CCC108" s="220"/>
      <c r="CCD108" s="220"/>
      <c r="CCE108" s="220"/>
      <c r="CCF108" s="220"/>
      <c r="CCG108" s="220"/>
      <c r="CCH108" s="220"/>
      <c r="CCI108" s="220"/>
      <c r="CCJ108" s="220"/>
      <c r="CCK108" s="220"/>
      <c r="CCL108" s="220"/>
      <c r="CCM108" s="220"/>
      <c r="CCN108" s="220"/>
      <c r="CCO108" s="220"/>
      <c r="CCP108" s="220"/>
      <c r="CCQ108" s="220"/>
      <c r="CCR108" s="220"/>
      <c r="CCS108" s="220"/>
      <c r="CCT108" s="220"/>
      <c r="CCU108" s="220"/>
      <c r="CCV108" s="220"/>
      <c r="CCW108" s="220"/>
      <c r="CCX108" s="220"/>
      <c r="CCY108" s="220"/>
      <c r="CCZ108" s="220"/>
      <c r="CDA108" s="220"/>
      <c r="CDB108" s="220"/>
      <c r="CDC108" s="220"/>
      <c r="CDD108" s="220"/>
      <c r="CDE108" s="220"/>
      <c r="CDF108" s="220"/>
      <c r="CDG108" s="220"/>
      <c r="CDH108" s="220"/>
      <c r="CDI108" s="220"/>
      <c r="CDJ108" s="220"/>
      <c r="CDK108" s="220"/>
      <c r="CDL108" s="220"/>
      <c r="CDM108" s="220"/>
      <c r="CDN108" s="220"/>
      <c r="CDO108" s="220"/>
      <c r="CDP108" s="220"/>
      <c r="CDQ108" s="220"/>
      <c r="CDR108" s="220"/>
      <c r="CDS108" s="220"/>
      <c r="CDT108" s="220"/>
      <c r="CDU108" s="220"/>
      <c r="CDV108" s="220"/>
      <c r="CDW108" s="220"/>
      <c r="CDX108" s="220"/>
      <c r="CDY108" s="220"/>
      <c r="CDZ108" s="220"/>
      <c r="CEA108" s="220"/>
      <c r="CEB108" s="220"/>
      <c r="CEC108" s="220"/>
      <c r="CED108" s="220"/>
      <c r="CEE108" s="220"/>
      <c r="CEF108" s="220"/>
      <c r="CEG108" s="220"/>
      <c r="CEH108" s="220"/>
      <c r="CEI108" s="220"/>
      <c r="CEJ108" s="220"/>
      <c r="CEK108" s="220"/>
      <c r="CEL108" s="220"/>
      <c r="CEM108" s="220"/>
      <c r="CEN108" s="220"/>
      <c r="CEO108" s="220"/>
      <c r="CEP108" s="220"/>
      <c r="CEQ108" s="220"/>
      <c r="CER108" s="220"/>
      <c r="CES108" s="220"/>
      <c r="CET108" s="220"/>
      <c r="CEU108" s="220"/>
      <c r="CEV108" s="220"/>
      <c r="CEW108" s="220"/>
      <c r="CEX108" s="220"/>
      <c r="CEY108" s="220"/>
      <c r="CEZ108" s="220"/>
      <c r="CFA108" s="220"/>
      <c r="CFB108" s="220"/>
      <c r="CFC108" s="220"/>
      <c r="CFD108" s="220"/>
      <c r="CFE108" s="220"/>
      <c r="CFF108" s="220"/>
      <c r="CFG108" s="220"/>
      <c r="CFH108" s="220"/>
      <c r="CFI108" s="220"/>
      <c r="CFJ108" s="220"/>
      <c r="CFK108" s="220"/>
      <c r="CFL108" s="220"/>
      <c r="CFM108" s="220"/>
      <c r="CFN108" s="220"/>
      <c r="CFO108" s="220"/>
      <c r="CFP108" s="220"/>
      <c r="CFQ108" s="220"/>
      <c r="CFR108" s="220"/>
      <c r="CFS108" s="220"/>
      <c r="CFT108" s="220"/>
      <c r="CFU108" s="220"/>
      <c r="CFV108" s="220"/>
      <c r="CFW108" s="220"/>
      <c r="CFX108" s="220"/>
      <c r="CFY108" s="220"/>
      <c r="CFZ108" s="220"/>
      <c r="CGA108" s="220"/>
      <c r="CGB108" s="220"/>
      <c r="CGC108" s="220"/>
      <c r="CGD108" s="220"/>
      <c r="CGE108" s="220"/>
      <c r="CGF108" s="220"/>
      <c r="CGG108" s="220"/>
      <c r="CGH108" s="220"/>
      <c r="CGI108" s="220"/>
      <c r="CGJ108" s="220"/>
      <c r="CGK108" s="220"/>
      <c r="CGL108" s="220"/>
      <c r="CGM108" s="220"/>
      <c r="CGN108" s="220"/>
      <c r="CGO108" s="220"/>
      <c r="CGP108" s="220"/>
      <c r="CGQ108" s="220"/>
      <c r="CGR108" s="220"/>
      <c r="CGS108" s="220"/>
      <c r="CGT108" s="220"/>
      <c r="CGU108" s="220"/>
      <c r="CGV108" s="220"/>
      <c r="CGW108" s="220"/>
      <c r="CGX108" s="220"/>
      <c r="CGY108" s="220"/>
      <c r="CGZ108" s="220"/>
      <c r="CHA108" s="220"/>
      <c r="CHB108" s="220"/>
      <c r="CHC108" s="220"/>
      <c r="CHD108" s="220"/>
      <c r="CHE108" s="220"/>
      <c r="CHF108" s="220"/>
      <c r="CHG108" s="220"/>
      <c r="CHH108" s="220"/>
      <c r="CHI108" s="220"/>
      <c r="CHJ108" s="220"/>
      <c r="CHK108" s="220"/>
      <c r="CHL108" s="220"/>
      <c r="CHM108" s="220"/>
      <c r="CHN108" s="220"/>
      <c r="CHO108" s="220"/>
      <c r="CHP108" s="220"/>
      <c r="CHQ108" s="220"/>
      <c r="CHR108" s="220"/>
      <c r="CHS108" s="220"/>
      <c r="CHT108" s="220"/>
      <c r="CHU108" s="220"/>
      <c r="CHV108" s="220"/>
      <c r="CHW108" s="220"/>
      <c r="CHX108" s="220"/>
      <c r="CHY108" s="220"/>
      <c r="CHZ108" s="220"/>
      <c r="CIA108" s="220"/>
      <c r="CIB108" s="220"/>
      <c r="CIC108" s="220"/>
      <c r="CID108" s="220"/>
      <c r="CIE108" s="220"/>
      <c r="CIF108" s="220"/>
      <c r="CIG108" s="220"/>
      <c r="CIH108" s="220"/>
      <c r="CII108" s="220"/>
      <c r="CIJ108" s="220"/>
      <c r="CIK108" s="220"/>
      <c r="CIL108" s="220"/>
      <c r="CIM108" s="220"/>
      <c r="CIN108" s="220"/>
      <c r="CIO108" s="220"/>
      <c r="CIP108" s="220"/>
      <c r="CIQ108" s="220"/>
      <c r="CIR108" s="220"/>
      <c r="CIS108" s="220"/>
      <c r="CIT108" s="220"/>
      <c r="CIU108" s="220"/>
      <c r="CIV108" s="220"/>
      <c r="CIW108" s="220"/>
      <c r="CIX108" s="220"/>
      <c r="CIY108" s="220"/>
      <c r="CIZ108" s="220"/>
      <c r="CJA108" s="220"/>
      <c r="CJB108" s="220"/>
      <c r="CJC108" s="220"/>
      <c r="CJD108" s="220"/>
      <c r="CJE108" s="220"/>
      <c r="CJF108" s="220"/>
      <c r="CJG108" s="220"/>
      <c r="CJH108" s="220"/>
      <c r="CJI108" s="220"/>
      <c r="CJJ108" s="220"/>
      <c r="CJK108" s="220"/>
      <c r="CJL108" s="220"/>
      <c r="CJM108" s="220"/>
      <c r="CJN108" s="220"/>
      <c r="CJO108" s="220"/>
      <c r="CJP108" s="220"/>
      <c r="CJQ108" s="220"/>
      <c r="CJR108" s="220"/>
      <c r="CJS108" s="220"/>
      <c r="CJT108" s="220"/>
      <c r="CJU108" s="220"/>
      <c r="CJV108" s="220"/>
      <c r="CJW108" s="220"/>
      <c r="CJX108" s="220"/>
      <c r="CJY108" s="220"/>
      <c r="CJZ108" s="220"/>
      <c r="CKA108" s="220"/>
      <c r="CKB108" s="220"/>
      <c r="CKC108" s="220"/>
      <c r="CKD108" s="220"/>
      <c r="CKE108" s="220"/>
      <c r="CKF108" s="220"/>
      <c r="CKG108" s="220"/>
      <c r="CKH108" s="220"/>
      <c r="CKI108" s="220"/>
      <c r="CKJ108" s="220"/>
      <c r="CKK108" s="220"/>
      <c r="CKL108" s="220"/>
      <c r="CKM108" s="220"/>
      <c r="CKN108" s="220"/>
      <c r="CKO108" s="220"/>
      <c r="CKP108" s="220"/>
      <c r="CKQ108" s="220"/>
      <c r="CKR108" s="220"/>
      <c r="CKS108" s="220"/>
      <c r="CKT108" s="220"/>
      <c r="CKU108" s="220"/>
      <c r="CKV108" s="220"/>
      <c r="CKW108" s="220"/>
      <c r="CKX108" s="220"/>
      <c r="CKY108" s="220"/>
      <c r="CKZ108" s="220"/>
      <c r="CLA108" s="220"/>
      <c r="CLB108" s="220"/>
      <c r="CLC108" s="220"/>
      <c r="CLD108" s="220"/>
      <c r="CLE108" s="220"/>
      <c r="CLF108" s="220"/>
      <c r="CLG108" s="220"/>
      <c r="CLH108" s="220"/>
      <c r="CLI108" s="220"/>
      <c r="CLJ108" s="220"/>
      <c r="CLK108" s="220"/>
      <c r="CLL108" s="220"/>
      <c r="CLM108" s="220"/>
      <c r="CLN108" s="220"/>
      <c r="CLO108" s="220"/>
      <c r="CLP108" s="220"/>
      <c r="CLQ108" s="220"/>
      <c r="CLR108" s="220"/>
      <c r="CLS108" s="220"/>
      <c r="CLT108" s="220"/>
      <c r="CLU108" s="220"/>
      <c r="CLV108" s="220"/>
      <c r="CLW108" s="220"/>
      <c r="CLX108" s="220"/>
      <c r="CLY108" s="220"/>
      <c r="CLZ108" s="220"/>
      <c r="CMA108" s="220"/>
      <c r="CMB108" s="220"/>
      <c r="CMC108" s="220"/>
      <c r="CMD108" s="220"/>
      <c r="CME108" s="220"/>
      <c r="CMF108" s="220"/>
      <c r="CMG108" s="220"/>
      <c r="CMH108" s="220"/>
      <c r="CMI108" s="220"/>
      <c r="CMJ108" s="220"/>
      <c r="CMK108" s="220"/>
      <c r="CML108" s="220"/>
      <c r="CMM108" s="220"/>
      <c r="CMN108" s="220"/>
      <c r="CMO108" s="220"/>
      <c r="CMP108" s="220"/>
      <c r="CMQ108" s="220"/>
      <c r="CMR108" s="220"/>
      <c r="CMS108" s="220"/>
      <c r="CMT108" s="220"/>
      <c r="CMU108" s="220"/>
      <c r="CMV108" s="220"/>
      <c r="CMW108" s="220"/>
      <c r="CMX108" s="220"/>
      <c r="CMY108" s="220"/>
      <c r="CMZ108" s="220"/>
      <c r="CNA108" s="220"/>
      <c r="CNB108" s="220"/>
      <c r="CNC108" s="220"/>
      <c r="CND108" s="220"/>
      <c r="CNE108" s="220"/>
      <c r="CNF108" s="220"/>
      <c r="CNG108" s="220"/>
      <c r="CNH108" s="220"/>
      <c r="CNI108" s="220"/>
      <c r="CNJ108" s="220"/>
      <c r="CNK108" s="220"/>
      <c r="CNL108" s="220"/>
      <c r="CNM108" s="220"/>
      <c r="CNN108" s="220"/>
      <c r="CNO108" s="220"/>
      <c r="CNP108" s="220"/>
      <c r="CNQ108" s="220"/>
      <c r="CNR108" s="220"/>
      <c r="CNS108" s="220"/>
      <c r="CNT108" s="220"/>
      <c r="CNU108" s="220"/>
      <c r="CNV108" s="220"/>
      <c r="CNW108" s="220"/>
      <c r="CNX108" s="220"/>
      <c r="CNY108" s="220"/>
      <c r="CNZ108" s="220"/>
      <c r="COA108" s="220"/>
      <c r="COB108" s="220"/>
      <c r="COC108" s="220"/>
      <c r="COD108" s="220"/>
      <c r="COE108" s="220"/>
      <c r="COF108" s="220"/>
      <c r="COG108" s="220"/>
      <c r="COH108" s="220"/>
      <c r="COI108" s="220"/>
      <c r="COJ108" s="220"/>
      <c r="COK108" s="220"/>
      <c r="COL108" s="220"/>
      <c r="COM108" s="220"/>
      <c r="CON108" s="220"/>
      <c r="COO108" s="220"/>
      <c r="COP108" s="220"/>
      <c r="COQ108" s="220"/>
      <c r="COR108" s="220"/>
      <c r="COS108" s="220"/>
      <c r="COT108" s="220"/>
      <c r="COU108" s="220"/>
      <c r="COV108" s="220"/>
      <c r="COW108" s="220"/>
      <c r="COX108" s="220"/>
      <c r="COY108" s="220"/>
      <c r="COZ108" s="220"/>
      <c r="CPA108" s="220"/>
      <c r="CPB108" s="220"/>
      <c r="CPC108" s="220"/>
      <c r="CPD108" s="220"/>
      <c r="CPE108" s="220"/>
      <c r="CPF108" s="220"/>
      <c r="CPG108" s="220"/>
      <c r="CPH108" s="220"/>
      <c r="CPI108" s="220"/>
      <c r="CPJ108" s="220"/>
      <c r="CPK108" s="220"/>
      <c r="CPL108" s="220"/>
      <c r="CPM108" s="220"/>
      <c r="CPN108" s="220"/>
      <c r="CPO108" s="220"/>
      <c r="CPP108" s="220"/>
      <c r="CPQ108" s="220"/>
      <c r="CPR108" s="220"/>
      <c r="CPS108" s="220"/>
      <c r="CPT108" s="220"/>
      <c r="CPU108" s="220"/>
      <c r="CPV108" s="220"/>
      <c r="CPW108" s="220"/>
      <c r="CPX108" s="220"/>
      <c r="CPY108" s="220"/>
      <c r="CPZ108" s="220"/>
      <c r="CQA108" s="220"/>
      <c r="CQB108" s="220"/>
      <c r="CQC108" s="220"/>
      <c r="CQD108" s="220"/>
      <c r="CQE108" s="220"/>
      <c r="CQF108" s="220"/>
      <c r="CQG108" s="220"/>
      <c r="CQH108" s="220"/>
      <c r="CQI108" s="220"/>
      <c r="CQJ108" s="220"/>
      <c r="CQK108" s="220"/>
      <c r="CQL108" s="220"/>
      <c r="CQM108" s="220"/>
      <c r="CQN108" s="220"/>
      <c r="CQO108" s="220"/>
      <c r="CQP108" s="220"/>
      <c r="CQQ108" s="220"/>
      <c r="CQR108" s="220"/>
      <c r="CQS108" s="220"/>
      <c r="CQT108" s="220"/>
      <c r="CQU108" s="220"/>
      <c r="CQV108" s="220"/>
      <c r="CQW108" s="220"/>
      <c r="CQX108" s="220"/>
      <c r="CQY108" s="220"/>
      <c r="CQZ108" s="220"/>
      <c r="CRA108" s="220"/>
      <c r="CRB108" s="220"/>
      <c r="CRC108" s="220"/>
      <c r="CRD108" s="220"/>
      <c r="CRE108" s="220"/>
      <c r="CRF108" s="220"/>
      <c r="CRG108" s="220"/>
      <c r="CRH108" s="220"/>
      <c r="CRI108" s="220"/>
      <c r="CRJ108" s="220"/>
      <c r="CRK108" s="220"/>
      <c r="CRL108" s="220"/>
      <c r="CRM108" s="220"/>
      <c r="CRN108" s="220"/>
      <c r="CRO108" s="220"/>
      <c r="CRP108" s="220"/>
      <c r="CRQ108" s="220"/>
      <c r="CRR108" s="220"/>
      <c r="CRS108" s="220"/>
      <c r="CRT108" s="220"/>
      <c r="CRU108" s="220"/>
      <c r="CRV108" s="220"/>
      <c r="CRW108" s="220"/>
      <c r="CRX108" s="220"/>
      <c r="CRY108" s="220"/>
      <c r="CRZ108" s="220"/>
      <c r="CSA108" s="220"/>
      <c r="CSB108" s="220"/>
      <c r="CSC108" s="220"/>
      <c r="CSD108" s="220"/>
      <c r="CSE108" s="220"/>
      <c r="CSF108" s="220"/>
      <c r="CSG108" s="220"/>
      <c r="CSH108" s="220"/>
      <c r="CSI108" s="220"/>
      <c r="CSJ108" s="220"/>
      <c r="CSK108" s="220"/>
      <c r="CSL108" s="220"/>
      <c r="CSM108" s="220"/>
      <c r="CSN108" s="220"/>
      <c r="CSO108" s="220"/>
      <c r="CSP108" s="220"/>
      <c r="CSQ108" s="220"/>
      <c r="CSR108" s="220"/>
      <c r="CSS108" s="220"/>
      <c r="CST108" s="220"/>
      <c r="CSU108" s="220"/>
      <c r="CSV108" s="220"/>
      <c r="CSW108" s="220"/>
      <c r="CSX108" s="220"/>
      <c r="CSY108" s="220"/>
      <c r="CSZ108" s="220"/>
      <c r="CTA108" s="220"/>
      <c r="CTB108" s="220"/>
      <c r="CTC108" s="220"/>
      <c r="CTD108" s="220"/>
      <c r="CTE108" s="220"/>
      <c r="CTF108" s="220"/>
      <c r="CTG108" s="220"/>
      <c r="CTH108" s="220"/>
      <c r="CTI108" s="220"/>
      <c r="CTJ108" s="220"/>
      <c r="CTK108" s="220"/>
      <c r="CTL108" s="220"/>
      <c r="CTM108" s="220"/>
      <c r="CTN108" s="220"/>
      <c r="CTO108" s="220"/>
      <c r="CTP108" s="220"/>
      <c r="CTQ108" s="220"/>
      <c r="CTR108" s="220"/>
      <c r="CTS108" s="220"/>
      <c r="CTT108" s="220"/>
      <c r="CTU108" s="220"/>
      <c r="CTV108" s="220"/>
      <c r="CTW108" s="220"/>
      <c r="CTX108" s="220"/>
      <c r="CTY108" s="220"/>
      <c r="CTZ108" s="220"/>
      <c r="CUA108" s="220"/>
      <c r="CUB108" s="220"/>
      <c r="CUC108" s="220"/>
      <c r="CUD108" s="220"/>
      <c r="CUE108" s="220"/>
      <c r="CUF108" s="220"/>
      <c r="CUG108" s="220"/>
      <c r="CUH108" s="220"/>
      <c r="CUI108" s="220"/>
      <c r="CUJ108" s="220"/>
      <c r="CUK108" s="220"/>
      <c r="CUL108" s="220"/>
      <c r="CUM108" s="220"/>
      <c r="CUN108" s="220"/>
      <c r="CUO108" s="220"/>
      <c r="CUP108" s="220"/>
      <c r="CUQ108" s="220"/>
      <c r="CUR108" s="220"/>
      <c r="CUS108" s="220"/>
      <c r="CUT108" s="220"/>
      <c r="CUU108" s="220"/>
      <c r="CUV108" s="220"/>
      <c r="CUW108" s="220"/>
      <c r="CUX108" s="220"/>
      <c r="CUY108" s="220"/>
      <c r="CUZ108" s="220"/>
      <c r="CVA108" s="220"/>
      <c r="CVB108" s="220"/>
      <c r="CVC108" s="220"/>
      <c r="CVD108" s="220"/>
      <c r="CVE108" s="220"/>
      <c r="CVF108" s="220"/>
      <c r="CVG108" s="220"/>
      <c r="CVH108" s="220"/>
      <c r="CVI108" s="220"/>
      <c r="CVJ108" s="220"/>
      <c r="CVK108" s="220"/>
      <c r="CVL108" s="220"/>
      <c r="CVM108" s="220"/>
      <c r="CVN108" s="220"/>
      <c r="CVO108" s="220"/>
      <c r="CVP108" s="220"/>
      <c r="CVQ108" s="220"/>
      <c r="CVR108" s="220"/>
      <c r="CVS108" s="220"/>
      <c r="CVT108" s="220"/>
      <c r="CVU108" s="220"/>
      <c r="CVV108" s="220"/>
      <c r="CVW108" s="220"/>
      <c r="CVX108" s="220"/>
      <c r="CVY108" s="220"/>
      <c r="CVZ108" s="220"/>
      <c r="CWA108" s="220"/>
      <c r="CWB108" s="220"/>
      <c r="CWC108" s="220"/>
      <c r="CWD108" s="220"/>
      <c r="CWE108" s="220"/>
      <c r="CWF108" s="220"/>
      <c r="CWG108" s="220"/>
      <c r="CWH108" s="220"/>
      <c r="CWI108" s="220"/>
      <c r="CWJ108" s="220"/>
      <c r="CWK108" s="220"/>
      <c r="CWL108" s="220"/>
      <c r="CWM108" s="220"/>
      <c r="CWN108" s="220"/>
      <c r="CWO108" s="220"/>
      <c r="CWP108" s="220"/>
      <c r="CWQ108" s="220"/>
      <c r="CWR108" s="220"/>
      <c r="CWS108" s="220"/>
      <c r="CWT108" s="220"/>
      <c r="CWU108" s="220"/>
      <c r="CWV108" s="220"/>
      <c r="CWW108" s="220"/>
      <c r="CWX108" s="220"/>
      <c r="CWY108" s="220"/>
      <c r="CWZ108" s="220"/>
      <c r="CXA108" s="220"/>
      <c r="CXB108" s="220"/>
      <c r="CXC108" s="220"/>
      <c r="CXD108" s="220"/>
      <c r="CXE108" s="220"/>
      <c r="CXF108" s="220"/>
      <c r="CXG108" s="220"/>
      <c r="CXH108" s="220"/>
      <c r="CXI108" s="220"/>
      <c r="CXJ108" s="220"/>
      <c r="CXK108" s="220"/>
      <c r="CXL108" s="220"/>
      <c r="CXM108" s="220"/>
      <c r="CXN108" s="220"/>
      <c r="CXO108" s="220"/>
      <c r="CXP108" s="220"/>
      <c r="CXQ108" s="220"/>
      <c r="CXR108" s="220"/>
      <c r="CXS108" s="220"/>
      <c r="CXT108" s="220"/>
      <c r="CXU108" s="220"/>
      <c r="CXV108" s="220"/>
      <c r="CXW108" s="220"/>
      <c r="CXX108" s="220"/>
      <c r="CXY108" s="220"/>
      <c r="CXZ108" s="220"/>
      <c r="CYA108" s="220"/>
      <c r="CYB108" s="220"/>
      <c r="CYC108" s="220"/>
      <c r="CYD108" s="220"/>
      <c r="CYE108" s="220"/>
      <c r="CYF108" s="220"/>
      <c r="CYG108" s="220"/>
      <c r="CYH108" s="220"/>
      <c r="CYI108" s="220"/>
      <c r="CYJ108" s="220"/>
      <c r="CYK108" s="220"/>
      <c r="CYL108" s="220"/>
      <c r="CYM108" s="220"/>
      <c r="CYN108" s="220"/>
      <c r="CYO108" s="220"/>
      <c r="CYP108" s="220"/>
      <c r="CYQ108" s="220"/>
      <c r="CYR108" s="220"/>
      <c r="CYS108" s="220"/>
      <c r="CYT108" s="220"/>
      <c r="CYU108" s="220"/>
      <c r="CYV108" s="220"/>
      <c r="CYW108" s="220"/>
      <c r="CYX108" s="220"/>
      <c r="CYY108" s="220"/>
      <c r="CYZ108" s="220"/>
      <c r="CZA108" s="220"/>
      <c r="CZB108" s="220"/>
      <c r="CZC108" s="220"/>
      <c r="CZD108" s="220"/>
      <c r="CZE108" s="220"/>
      <c r="CZF108" s="220"/>
      <c r="CZG108" s="220"/>
      <c r="CZH108" s="220"/>
      <c r="CZI108" s="220"/>
      <c r="CZJ108" s="220"/>
      <c r="CZK108" s="220"/>
      <c r="CZL108" s="220"/>
      <c r="CZM108" s="220"/>
      <c r="CZN108" s="220"/>
      <c r="CZO108" s="220"/>
      <c r="CZP108" s="220"/>
      <c r="CZQ108" s="220"/>
      <c r="CZR108" s="220"/>
      <c r="CZS108" s="220"/>
      <c r="CZT108" s="220"/>
      <c r="CZU108" s="220"/>
      <c r="CZV108" s="220"/>
      <c r="CZW108" s="220"/>
      <c r="CZX108" s="220"/>
      <c r="CZY108" s="220"/>
      <c r="CZZ108" s="220"/>
      <c r="DAA108" s="220"/>
      <c r="DAB108" s="220"/>
      <c r="DAC108" s="220"/>
      <c r="DAD108" s="220"/>
      <c r="DAE108" s="220"/>
      <c r="DAF108" s="220"/>
      <c r="DAG108" s="220"/>
      <c r="DAH108" s="220"/>
      <c r="DAI108" s="220"/>
      <c r="DAJ108" s="220"/>
      <c r="DAK108" s="220"/>
      <c r="DAL108" s="220"/>
      <c r="DAM108" s="220"/>
      <c r="DAN108" s="220"/>
      <c r="DAO108" s="220"/>
      <c r="DAP108" s="220"/>
      <c r="DAQ108" s="220"/>
      <c r="DAR108" s="220"/>
      <c r="DAS108" s="220"/>
      <c r="DAT108" s="220"/>
      <c r="DAU108" s="220"/>
      <c r="DAV108" s="220"/>
      <c r="DAW108" s="220"/>
      <c r="DAX108" s="220"/>
      <c r="DAY108" s="220"/>
      <c r="DAZ108" s="220"/>
      <c r="DBA108" s="220"/>
      <c r="DBB108" s="220"/>
      <c r="DBC108" s="220"/>
      <c r="DBD108" s="220"/>
      <c r="DBE108" s="220"/>
      <c r="DBF108" s="220"/>
      <c r="DBG108" s="220"/>
      <c r="DBH108" s="220"/>
      <c r="DBI108" s="220"/>
      <c r="DBJ108" s="220"/>
      <c r="DBK108" s="220"/>
      <c r="DBL108" s="220"/>
      <c r="DBM108" s="220"/>
      <c r="DBN108" s="220"/>
      <c r="DBO108" s="220"/>
      <c r="DBP108" s="220"/>
      <c r="DBQ108" s="220"/>
      <c r="DBR108" s="220"/>
      <c r="DBS108" s="220"/>
      <c r="DBT108" s="220"/>
      <c r="DBU108" s="220"/>
      <c r="DBV108" s="220"/>
      <c r="DBW108" s="220"/>
      <c r="DBX108" s="220"/>
      <c r="DBY108" s="220"/>
      <c r="DBZ108" s="220"/>
      <c r="DCA108" s="220"/>
      <c r="DCB108" s="220"/>
      <c r="DCC108" s="220"/>
      <c r="DCD108" s="220"/>
      <c r="DCE108" s="220"/>
      <c r="DCF108" s="220"/>
      <c r="DCG108" s="220"/>
      <c r="DCH108" s="220"/>
      <c r="DCI108" s="220"/>
      <c r="DCJ108" s="220"/>
      <c r="DCK108" s="220"/>
      <c r="DCL108" s="220"/>
      <c r="DCM108" s="220"/>
      <c r="DCN108" s="220"/>
      <c r="DCO108" s="220"/>
      <c r="DCP108" s="220"/>
      <c r="DCQ108" s="220"/>
      <c r="DCR108" s="220"/>
      <c r="DCS108" s="220"/>
      <c r="DCT108" s="220"/>
      <c r="DCU108" s="220"/>
      <c r="DCV108" s="220"/>
      <c r="DCW108" s="220"/>
      <c r="DCX108" s="220"/>
      <c r="DCY108" s="220"/>
      <c r="DCZ108" s="220"/>
      <c r="DDA108" s="220"/>
      <c r="DDB108" s="220"/>
      <c r="DDC108" s="220"/>
      <c r="DDD108" s="220"/>
      <c r="DDE108" s="220"/>
      <c r="DDF108" s="220"/>
      <c r="DDG108" s="220"/>
      <c r="DDH108" s="220"/>
      <c r="DDI108" s="220"/>
      <c r="DDJ108" s="220"/>
      <c r="DDK108" s="220"/>
      <c r="DDL108" s="220"/>
      <c r="DDM108" s="220"/>
      <c r="DDN108" s="220"/>
      <c r="DDO108" s="220"/>
      <c r="DDP108" s="220"/>
      <c r="DDQ108" s="220"/>
      <c r="DDR108" s="220"/>
      <c r="DDS108" s="220"/>
      <c r="DDT108" s="220"/>
      <c r="DDU108" s="220"/>
      <c r="DDV108" s="220"/>
      <c r="DDW108" s="220"/>
      <c r="DDX108" s="220"/>
      <c r="DDY108" s="220"/>
      <c r="DDZ108" s="220"/>
      <c r="DEA108" s="220"/>
      <c r="DEB108" s="220"/>
      <c r="DEC108" s="220"/>
      <c r="DED108" s="220"/>
      <c r="DEE108" s="220"/>
      <c r="DEF108" s="220"/>
      <c r="DEG108" s="220"/>
      <c r="DEH108" s="220"/>
      <c r="DEI108" s="220"/>
      <c r="DEJ108" s="220"/>
      <c r="DEK108" s="220"/>
      <c r="DEL108" s="220"/>
      <c r="DEM108" s="220"/>
      <c r="DEN108" s="220"/>
      <c r="DEO108" s="220"/>
      <c r="DEP108" s="220"/>
      <c r="DEQ108" s="220"/>
      <c r="DER108" s="220"/>
      <c r="DES108" s="220"/>
      <c r="DET108" s="220"/>
      <c r="DEU108" s="220"/>
      <c r="DEV108" s="220"/>
      <c r="DEW108" s="220"/>
      <c r="DEX108" s="220"/>
      <c r="DEY108" s="220"/>
      <c r="DEZ108" s="220"/>
      <c r="DFA108" s="220"/>
      <c r="DFB108" s="220"/>
      <c r="DFC108" s="220"/>
      <c r="DFD108" s="220"/>
      <c r="DFE108" s="220"/>
      <c r="DFF108" s="220"/>
      <c r="DFG108" s="220"/>
      <c r="DFH108" s="220"/>
      <c r="DFI108" s="220"/>
      <c r="DFJ108" s="220"/>
      <c r="DFK108" s="220"/>
      <c r="DFL108" s="220"/>
      <c r="DFM108" s="220"/>
      <c r="DFN108" s="220"/>
      <c r="DFO108" s="220"/>
      <c r="DFP108" s="220"/>
      <c r="DFQ108" s="220"/>
      <c r="DFR108" s="220"/>
      <c r="DFS108" s="220"/>
      <c r="DFT108" s="220"/>
      <c r="DFU108" s="220"/>
      <c r="DFV108" s="220"/>
      <c r="DFW108" s="220"/>
      <c r="DFX108" s="220"/>
      <c r="DFY108" s="220"/>
      <c r="DFZ108" s="220"/>
      <c r="DGA108" s="220"/>
      <c r="DGB108" s="220"/>
      <c r="DGC108" s="220"/>
      <c r="DGD108" s="220"/>
      <c r="DGE108" s="220"/>
      <c r="DGF108" s="220"/>
      <c r="DGG108" s="220"/>
      <c r="DGH108" s="220"/>
      <c r="DGI108" s="220"/>
      <c r="DGJ108" s="220"/>
      <c r="DGK108" s="220"/>
      <c r="DGL108" s="220"/>
      <c r="DGM108" s="220"/>
      <c r="DGN108" s="220"/>
      <c r="DGO108" s="220"/>
      <c r="DGP108" s="220"/>
      <c r="DGQ108" s="220"/>
      <c r="DGR108" s="220"/>
      <c r="DGS108" s="220"/>
      <c r="DGT108" s="220"/>
      <c r="DGU108" s="220"/>
      <c r="DGV108" s="220"/>
      <c r="DGW108" s="220"/>
      <c r="DGX108" s="220"/>
      <c r="DGY108" s="220"/>
      <c r="DGZ108" s="220"/>
      <c r="DHA108" s="220"/>
      <c r="DHB108" s="220"/>
      <c r="DHC108" s="220"/>
      <c r="DHD108" s="220"/>
      <c r="DHE108" s="220"/>
      <c r="DHF108" s="220"/>
      <c r="DHG108" s="220"/>
      <c r="DHH108" s="220"/>
      <c r="DHI108" s="220"/>
      <c r="DHJ108" s="220"/>
      <c r="DHK108" s="220"/>
      <c r="DHL108" s="220"/>
      <c r="DHM108" s="220"/>
      <c r="DHN108" s="220"/>
      <c r="DHO108" s="220"/>
      <c r="DHP108" s="220"/>
      <c r="DHQ108" s="220"/>
      <c r="DHR108" s="220"/>
      <c r="DHS108" s="220"/>
      <c r="DHT108" s="220"/>
      <c r="DHU108" s="220"/>
      <c r="DHV108" s="220"/>
      <c r="DHW108" s="220"/>
      <c r="DHX108" s="220"/>
      <c r="DHY108" s="220"/>
      <c r="DHZ108" s="220"/>
      <c r="DIA108" s="220"/>
      <c r="DIB108" s="220"/>
      <c r="DIC108" s="220"/>
      <c r="DID108" s="220"/>
      <c r="DIE108" s="220"/>
      <c r="DIF108" s="220"/>
      <c r="DIG108" s="220"/>
      <c r="DIH108" s="220"/>
      <c r="DII108" s="220"/>
      <c r="DIJ108" s="220"/>
      <c r="DIK108" s="220"/>
      <c r="DIL108" s="220"/>
      <c r="DIM108" s="220"/>
      <c r="DIN108" s="220"/>
      <c r="DIO108" s="220"/>
      <c r="DIP108" s="220"/>
      <c r="DIQ108" s="220"/>
      <c r="DIR108" s="220"/>
      <c r="DIS108" s="220"/>
      <c r="DIT108" s="220"/>
      <c r="DIU108" s="220"/>
      <c r="DIV108" s="220"/>
      <c r="DIW108" s="220"/>
      <c r="DIX108" s="220"/>
      <c r="DIY108" s="220"/>
      <c r="DIZ108" s="220"/>
      <c r="DJA108" s="220"/>
      <c r="DJB108" s="220"/>
      <c r="DJC108" s="220"/>
      <c r="DJD108" s="220"/>
      <c r="DJE108" s="220"/>
      <c r="DJF108" s="220"/>
      <c r="DJG108" s="220"/>
      <c r="DJH108" s="220"/>
      <c r="DJI108" s="220"/>
      <c r="DJJ108" s="220"/>
      <c r="DJK108" s="220"/>
      <c r="DJL108" s="220"/>
      <c r="DJM108" s="220"/>
      <c r="DJN108" s="220"/>
      <c r="DJO108" s="220"/>
      <c r="DJP108" s="220"/>
      <c r="DJQ108" s="220"/>
      <c r="DJR108" s="220"/>
      <c r="DJS108" s="220"/>
      <c r="DJT108" s="220"/>
      <c r="DJU108" s="220"/>
      <c r="DJV108" s="220"/>
      <c r="DJW108" s="220"/>
      <c r="DJX108" s="220"/>
      <c r="DJY108" s="220"/>
      <c r="DJZ108" s="220"/>
      <c r="DKA108" s="220"/>
      <c r="DKB108" s="220"/>
      <c r="DKC108" s="220"/>
      <c r="DKD108" s="220"/>
      <c r="DKE108" s="220"/>
      <c r="DKF108" s="220"/>
      <c r="DKG108" s="220"/>
      <c r="DKH108" s="220"/>
      <c r="DKI108" s="220"/>
      <c r="DKJ108" s="220"/>
      <c r="DKK108" s="220"/>
      <c r="DKL108" s="220"/>
      <c r="DKM108" s="220"/>
      <c r="DKN108" s="220"/>
      <c r="DKO108" s="220"/>
      <c r="DKP108" s="220"/>
      <c r="DKQ108" s="220"/>
      <c r="DKR108" s="220"/>
      <c r="DKS108" s="220"/>
      <c r="DKT108" s="220"/>
      <c r="DKU108" s="220"/>
      <c r="DKV108" s="220"/>
      <c r="DKW108" s="220"/>
      <c r="DKX108" s="220"/>
      <c r="DKY108" s="220"/>
      <c r="DKZ108" s="220"/>
      <c r="DLA108" s="220"/>
      <c r="DLB108" s="220"/>
      <c r="DLC108" s="220"/>
      <c r="DLD108" s="220"/>
      <c r="DLE108" s="220"/>
      <c r="DLF108" s="220"/>
      <c r="DLG108" s="220"/>
      <c r="DLH108" s="220"/>
      <c r="DLI108" s="220"/>
      <c r="DLJ108" s="220"/>
      <c r="DLK108" s="220"/>
      <c r="DLL108" s="220"/>
      <c r="DLM108" s="220"/>
      <c r="DLN108" s="220"/>
      <c r="DLO108" s="220"/>
      <c r="DLP108" s="220"/>
      <c r="DLQ108" s="220"/>
      <c r="DLR108" s="220"/>
      <c r="DLS108" s="220"/>
      <c r="DLT108" s="220"/>
      <c r="DLU108" s="220"/>
      <c r="DLV108" s="220"/>
      <c r="DLW108" s="220"/>
      <c r="DLX108" s="220"/>
      <c r="DLY108" s="220"/>
      <c r="DLZ108" s="220"/>
      <c r="DMA108" s="220"/>
      <c r="DMB108" s="220"/>
      <c r="DMC108" s="220"/>
      <c r="DMD108" s="220"/>
      <c r="DME108" s="220"/>
      <c r="DMF108" s="220"/>
      <c r="DMG108" s="220"/>
      <c r="DMH108" s="220"/>
      <c r="DMI108" s="220"/>
      <c r="DMJ108" s="220"/>
      <c r="DMK108" s="220"/>
      <c r="DML108" s="220"/>
      <c r="DMM108" s="220"/>
      <c r="DMN108" s="220"/>
      <c r="DMO108" s="220"/>
      <c r="DMP108" s="220"/>
      <c r="DMQ108" s="220"/>
      <c r="DMR108" s="220"/>
      <c r="DMS108" s="220"/>
      <c r="DMT108" s="220"/>
      <c r="DMU108" s="220"/>
      <c r="DMV108" s="220"/>
      <c r="DMW108" s="220"/>
      <c r="DMX108" s="220"/>
      <c r="DMY108" s="220"/>
      <c r="DMZ108" s="220"/>
      <c r="DNA108" s="220"/>
      <c r="DNB108" s="220"/>
      <c r="DNC108" s="220"/>
      <c r="DND108" s="220"/>
      <c r="DNE108" s="220"/>
      <c r="DNF108" s="220"/>
      <c r="DNG108" s="220"/>
      <c r="DNH108" s="220"/>
      <c r="DNI108" s="220"/>
      <c r="DNJ108" s="220"/>
      <c r="DNK108" s="220"/>
      <c r="DNL108" s="220"/>
      <c r="DNM108" s="220"/>
      <c r="DNN108" s="220"/>
      <c r="DNO108" s="220"/>
      <c r="DNP108" s="220"/>
      <c r="DNQ108" s="220"/>
      <c r="DNR108" s="220"/>
      <c r="DNS108" s="220"/>
      <c r="DNT108" s="220"/>
      <c r="DNU108" s="220"/>
      <c r="DNV108" s="220"/>
      <c r="DNW108" s="220"/>
      <c r="DNX108" s="220"/>
      <c r="DNY108" s="220"/>
      <c r="DNZ108" s="220"/>
      <c r="DOA108" s="220"/>
      <c r="DOB108" s="220"/>
      <c r="DOC108" s="220"/>
      <c r="DOD108" s="220"/>
      <c r="DOE108" s="220"/>
      <c r="DOF108" s="220"/>
      <c r="DOG108" s="220"/>
      <c r="DOH108" s="220"/>
      <c r="DOI108" s="220"/>
      <c r="DOJ108" s="220"/>
      <c r="DOK108" s="220"/>
      <c r="DOL108" s="220"/>
      <c r="DOM108" s="220"/>
      <c r="DON108" s="220"/>
      <c r="DOO108" s="220"/>
      <c r="DOP108" s="220"/>
      <c r="DOQ108" s="220"/>
      <c r="DOR108" s="220"/>
      <c r="DOS108" s="220"/>
      <c r="DOT108" s="220"/>
      <c r="DOU108" s="220"/>
      <c r="DOV108" s="220"/>
      <c r="DOW108" s="220"/>
      <c r="DOX108" s="220"/>
      <c r="DOY108" s="220"/>
      <c r="DOZ108" s="220"/>
      <c r="DPA108" s="220"/>
      <c r="DPB108" s="220"/>
      <c r="DPC108" s="220"/>
      <c r="DPD108" s="220"/>
      <c r="DPE108" s="220"/>
      <c r="DPF108" s="220"/>
      <c r="DPG108" s="220"/>
      <c r="DPH108" s="220"/>
      <c r="DPI108" s="220"/>
      <c r="DPJ108" s="220"/>
      <c r="DPK108" s="220"/>
      <c r="DPL108" s="220"/>
      <c r="DPM108" s="220"/>
      <c r="DPN108" s="220"/>
      <c r="DPO108" s="220"/>
      <c r="DPP108" s="220"/>
      <c r="DPQ108" s="220"/>
      <c r="DPR108" s="220"/>
      <c r="DPS108" s="220"/>
      <c r="DPT108" s="220"/>
      <c r="DPU108" s="220"/>
      <c r="DPV108" s="220"/>
      <c r="DPW108" s="220"/>
      <c r="DPX108" s="220"/>
      <c r="DPY108" s="220"/>
      <c r="DPZ108" s="220"/>
      <c r="DQA108" s="220"/>
      <c r="DQB108" s="220"/>
      <c r="DQC108" s="220"/>
      <c r="DQD108" s="220"/>
      <c r="DQE108" s="220"/>
      <c r="DQF108" s="220"/>
      <c r="DQG108" s="220"/>
      <c r="DQH108" s="220"/>
      <c r="DQI108" s="220"/>
      <c r="DQJ108" s="220"/>
      <c r="DQK108" s="220"/>
      <c r="DQL108" s="220"/>
      <c r="DQM108" s="220"/>
      <c r="DQN108" s="220"/>
      <c r="DQO108" s="220"/>
      <c r="DQP108" s="220"/>
      <c r="DQQ108" s="220"/>
      <c r="DQR108" s="220"/>
      <c r="DQS108" s="220"/>
      <c r="DQT108" s="220"/>
      <c r="DQU108" s="220"/>
      <c r="DQV108" s="220"/>
      <c r="DQW108" s="220"/>
      <c r="DQX108" s="220"/>
      <c r="DQY108" s="220"/>
      <c r="DQZ108" s="220"/>
      <c r="DRA108" s="220"/>
      <c r="DRB108" s="220"/>
      <c r="DRC108" s="220"/>
      <c r="DRD108" s="220"/>
      <c r="DRE108" s="220"/>
      <c r="DRF108" s="220"/>
      <c r="DRG108" s="220"/>
      <c r="DRH108" s="220"/>
      <c r="DRI108" s="220"/>
      <c r="DRJ108" s="220"/>
      <c r="DRK108" s="220"/>
      <c r="DRL108" s="220"/>
      <c r="DRM108" s="220"/>
      <c r="DRN108" s="220"/>
      <c r="DRO108" s="220"/>
      <c r="DRP108" s="220"/>
      <c r="DRQ108" s="220"/>
      <c r="DRR108" s="220"/>
      <c r="DRS108" s="220"/>
      <c r="DRT108" s="220"/>
      <c r="DRU108" s="220"/>
      <c r="DRV108" s="220"/>
      <c r="DRW108" s="220"/>
      <c r="DRX108" s="220"/>
      <c r="DRY108" s="220"/>
      <c r="DRZ108" s="220"/>
      <c r="DSA108" s="220"/>
      <c r="DSB108" s="220"/>
      <c r="DSC108" s="220"/>
      <c r="DSD108" s="220"/>
      <c r="DSE108" s="220"/>
      <c r="DSF108" s="220"/>
      <c r="DSG108" s="220"/>
      <c r="DSH108" s="220"/>
      <c r="DSI108" s="220"/>
      <c r="DSJ108" s="220"/>
      <c r="DSK108" s="220"/>
      <c r="DSL108" s="220"/>
      <c r="DSM108" s="220"/>
      <c r="DSN108" s="220"/>
      <c r="DSO108" s="220"/>
      <c r="DSP108" s="220"/>
      <c r="DSQ108" s="220"/>
      <c r="DSR108" s="220"/>
      <c r="DSS108" s="220"/>
      <c r="DST108" s="220"/>
      <c r="DSU108" s="220"/>
      <c r="DSV108" s="220"/>
      <c r="DSW108" s="220"/>
      <c r="DSX108" s="220"/>
      <c r="DSY108" s="220"/>
      <c r="DSZ108" s="220"/>
      <c r="DTA108" s="220"/>
      <c r="DTB108" s="220"/>
      <c r="DTC108" s="220"/>
      <c r="DTD108" s="220"/>
      <c r="DTE108" s="220"/>
      <c r="DTF108" s="220"/>
      <c r="DTG108" s="220"/>
      <c r="DTH108" s="220"/>
      <c r="DTI108" s="220"/>
      <c r="DTJ108" s="220"/>
      <c r="DTK108" s="220"/>
      <c r="DTL108" s="220"/>
      <c r="DTM108" s="220"/>
      <c r="DTN108" s="220"/>
      <c r="DTO108" s="220"/>
      <c r="DTP108" s="220"/>
      <c r="DTQ108" s="220"/>
      <c r="DTR108" s="220"/>
      <c r="DTS108" s="220"/>
      <c r="DTT108" s="220"/>
      <c r="DTU108" s="220"/>
      <c r="DTV108" s="220"/>
      <c r="DTW108" s="220"/>
      <c r="DTX108" s="220"/>
      <c r="DTY108" s="220"/>
      <c r="DTZ108" s="220"/>
      <c r="DUA108" s="220"/>
      <c r="DUB108" s="220"/>
      <c r="DUC108" s="220"/>
      <c r="DUD108" s="220"/>
      <c r="DUE108" s="220"/>
      <c r="DUF108" s="220"/>
      <c r="DUG108" s="220"/>
      <c r="DUH108" s="220"/>
      <c r="DUI108" s="220"/>
      <c r="DUJ108" s="220"/>
      <c r="DUK108" s="220"/>
      <c r="DUL108" s="220"/>
      <c r="DUM108" s="220"/>
      <c r="DUN108" s="220"/>
      <c r="DUO108" s="220"/>
      <c r="DUP108" s="220"/>
      <c r="DUQ108" s="220"/>
      <c r="DUR108" s="220"/>
      <c r="DUS108" s="220"/>
      <c r="DUT108" s="220"/>
      <c r="DUU108" s="220"/>
      <c r="DUV108" s="220"/>
      <c r="DUW108" s="220"/>
      <c r="DUX108" s="220"/>
      <c r="DUY108" s="220"/>
      <c r="DUZ108" s="220"/>
      <c r="DVA108" s="220"/>
      <c r="DVB108" s="220"/>
      <c r="DVC108" s="220"/>
      <c r="DVD108" s="220"/>
      <c r="DVE108" s="220"/>
      <c r="DVF108" s="220"/>
      <c r="DVG108" s="220"/>
      <c r="DVH108" s="220"/>
      <c r="DVI108" s="220"/>
      <c r="DVJ108" s="220"/>
      <c r="DVK108" s="220"/>
      <c r="DVL108" s="220"/>
      <c r="DVM108" s="220"/>
      <c r="DVN108" s="220"/>
      <c r="DVO108" s="220"/>
      <c r="DVP108" s="220"/>
      <c r="DVQ108" s="220"/>
      <c r="DVR108" s="220"/>
      <c r="DVS108" s="220"/>
      <c r="DVT108" s="220"/>
      <c r="DVU108" s="220"/>
      <c r="DVV108" s="220"/>
      <c r="DVW108" s="220"/>
      <c r="DVX108" s="220"/>
      <c r="DVY108" s="220"/>
      <c r="DVZ108" s="220"/>
      <c r="DWA108" s="220"/>
      <c r="DWB108" s="220"/>
      <c r="DWC108" s="220"/>
      <c r="DWD108" s="220"/>
      <c r="DWE108" s="220"/>
      <c r="DWF108" s="220"/>
      <c r="DWG108" s="220"/>
      <c r="DWH108" s="220"/>
      <c r="DWI108" s="220"/>
      <c r="DWJ108" s="220"/>
      <c r="DWK108" s="220"/>
      <c r="DWL108" s="220"/>
      <c r="DWM108" s="220"/>
      <c r="DWN108" s="220"/>
      <c r="DWO108" s="220"/>
      <c r="DWP108" s="220"/>
      <c r="DWQ108" s="220"/>
      <c r="DWR108" s="220"/>
      <c r="DWS108" s="220"/>
      <c r="DWT108" s="220"/>
      <c r="DWU108" s="220"/>
      <c r="DWV108" s="220"/>
      <c r="DWW108" s="220"/>
      <c r="DWX108" s="220"/>
      <c r="DWY108" s="220"/>
      <c r="DWZ108" s="220"/>
      <c r="DXA108" s="220"/>
      <c r="DXB108" s="220"/>
      <c r="DXC108" s="220"/>
      <c r="DXD108" s="220"/>
      <c r="DXE108" s="220"/>
      <c r="DXF108" s="220"/>
      <c r="DXG108" s="220"/>
      <c r="DXH108" s="220"/>
      <c r="DXI108" s="220"/>
      <c r="DXJ108" s="220"/>
      <c r="DXK108" s="220"/>
      <c r="DXL108" s="220"/>
      <c r="DXM108" s="220"/>
      <c r="DXN108" s="220"/>
      <c r="DXO108" s="220"/>
      <c r="DXP108" s="220"/>
      <c r="DXQ108" s="220"/>
      <c r="DXR108" s="220"/>
      <c r="DXS108" s="220"/>
      <c r="DXT108" s="220"/>
      <c r="DXU108" s="220"/>
      <c r="DXV108" s="220"/>
      <c r="DXW108" s="220"/>
      <c r="DXX108" s="220"/>
      <c r="DXY108" s="220"/>
      <c r="DXZ108" s="220"/>
      <c r="DYA108" s="220"/>
      <c r="DYB108" s="220"/>
      <c r="DYC108" s="220"/>
      <c r="DYD108" s="220"/>
      <c r="DYE108" s="220"/>
      <c r="DYF108" s="220"/>
      <c r="DYG108" s="220"/>
      <c r="DYH108" s="220"/>
      <c r="DYI108" s="220"/>
      <c r="DYJ108" s="220"/>
      <c r="DYK108" s="220"/>
      <c r="DYL108" s="220"/>
      <c r="DYM108" s="220"/>
      <c r="DYN108" s="220"/>
      <c r="DYO108" s="220"/>
      <c r="DYP108" s="220"/>
      <c r="DYQ108" s="220"/>
      <c r="DYR108" s="220"/>
      <c r="DYS108" s="220"/>
      <c r="DYT108" s="220"/>
      <c r="DYU108" s="220"/>
      <c r="DYV108" s="220"/>
      <c r="DYW108" s="220"/>
      <c r="DYX108" s="220"/>
      <c r="DYY108" s="220"/>
      <c r="DYZ108" s="220"/>
      <c r="DZA108" s="220"/>
      <c r="DZB108" s="220"/>
      <c r="DZC108" s="220"/>
      <c r="DZD108" s="220"/>
      <c r="DZE108" s="220"/>
      <c r="DZF108" s="220"/>
      <c r="DZG108" s="220"/>
      <c r="DZH108" s="220"/>
      <c r="DZI108" s="220"/>
      <c r="DZJ108" s="220"/>
      <c r="DZK108" s="220"/>
      <c r="DZL108" s="220"/>
      <c r="DZM108" s="220"/>
      <c r="DZN108" s="220"/>
      <c r="DZO108" s="220"/>
      <c r="DZP108" s="220"/>
      <c r="DZQ108" s="220"/>
      <c r="DZR108" s="220"/>
      <c r="DZS108" s="220"/>
      <c r="DZT108" s="220"/>
      <c r="DZU108" s="220"/>
      <c r="DZV108" s="220"/>
      <c r="DZW108" s="220"/>
      <c r="DZX108" s="220"/>
      <c r="DZY108" s="220"/>
      <c r="DZZ108" s="220"/>
      <c r="EAA108" s="220"/>
      <c r="EAB108" s="220"/>
      <c r="EAC108" s="220"/>
      <c r="EAD108" s="220"/>
      <c r="EAE108" s="220"/>
      <c r="EAF108" s="220"/>
      <c r="EAG108" s="220"/>
      <c r="EAH108" s="220"/>
      <c r="EAI108" s="220"/>
      <c r="EAJ108" s="220"/>
      <c r="EAK108" s="220"/>
      <c r="EAL108" s="220"/>
      <c r="EAM108" s="220"/>
      <c r="EAN108" s="220"/>
      <c r="EAO108" s="220"/>
      <c r="EAP108" s="220"/>
      <c r="EAQ108" s="220"/>
      <c r="EAR108" s="220"/>
      <c r="EAS108" s="220"/>
      <c r="EAT108" s="220"/>
      <c r="EAU108" s="220"/>
      <c r="EAV108" s="220"/>
      <c r="EAW108" s="220"/>
      <c r="EAX108" s="220"/>
      <c r="EAY108" s="220"/>
      <c r="EAZ108" s="220"/>
      <c r="EBA108" s="220"/>
      <c r="EBB108" s="220"/>
      <c r="EBC108" s="220"/>
      <c r="EBD108" s="220"/>
      <c r="EBE108" s="220"/>
      <c r="EBF108" s="220"/>
      <c r="EBG108" s="220"/>
      <c r="EBH108" s="220"/>
      <c r="EBI108" s="220"/>
      <c r="EBJ108" s="220"/>
      <c r="EBK108" s="220"/>
      <c r="EBL108" s="220"/>
      <c r="EBM108" s="220"/>
      <c r="EBN108" s="220"/>
      <c r="EBO108" s="220"/>
      <c r="EBP108" s="220"/>
      <c r="EBQ108" s="220"/>
      <c r="EBR108" s="220"/>
      <c r="EBS108" s="220"/>
      <c r="EBT108" s="220"/>
      <c r="EBU108" s="220"/>
      <c r="EBV108" s="220"/>
      <c r="EBW108" s="220"/>
      <c r="EBX108" s="220"/>
      <c r="EBY108" s="220"/>
      <c r="EBZ108" s="220"/>
      <c r="ECA108" s="220"/>
      <c r="ECB108" s="220"/>
      <c r="ECC108" s="220"/>
      <c r="ECD108" s="220"/>
      <c r="ECE108" s="220"/>
      <c r="ECF108" s="220"/>
      <c r="ECG108" s="220"/>
      <c r="ECH108" s="220"/>
      <c r="ECI108" s="220"/>
      <c r="ECJ108" s="220"/>
      <c r="ECK108" s="220"/>
      <c r="ECL108" s="220"/>
      <c r="ECM108" s="220"/>
      <c r="ECN108" s="220"/>
      <c r="ECO108" s="220"/>
      <c r="ECP108" s="220"/>
      <c r="ECQ108" s="220"/>
      <c r="ECR108" s="220"/>
      <c r="ECS108" s="220"/>
      <c r="ECT108" s="220"/>
      <c r="ECU108" s="220"/>
      <c r="ECV108" s="220"/>
      <c r="ECW108" s="220"/>
      <c r="ECX108" s="220"/>
      <c r="ECY108" s="220"/>
      <c r="ECZ108" s="220"/>
      <c r="EDA108" s="220"/>
      <c r="EDB108" s="220"/>
      <c r="EDC108" s="220"/>
      <c r="EDD108" s="220"/>
      <c r="EDE108" s="220"/>
      <c r="EDF108" s="220"/>
      <c r="EDG108" s="220"/>
      <c r="EDH108" s="220"/>
      <c r="EDI108" s="220"/>
      <c r="EDJ108" s="220"/>
      <c r="EDK108" s="220"/>
      <c r="EDL108" s="220"/>
      <c r="EDM108" s="220"/>
      <c r="EDN108" s="220"/>
      <c r="EDO108" s="220"/>
      <c r="EDP108" s="220"/>
      <c r="EDQ108" s="220"/>
      <c r="EDR108" s="220"/>
      <c r="EDS108" s="220"/>
      <c r="EDT108" s="220"/>
      <c r="EDU108" s="220"/>
      <c r="EDV108" s="220"/>
      <c r="EDW108" s="220"/>
      <c r="EDX108" s="220"/>
      <c r="EDY108" s="220"/>
      <c r="EDZ108" s="220"/>
      <c r="EEA108" s="220"/>
      <c r="EEB108" s="220"/>
      <c r="EEC108" s="220"/>
      <c r="EED108" s="220"/>
      <c r="EEE108" s="220"/>
      <c r="EEF108" s="220"/>
      <c r="EEG108" s="220"/>
      <c r="EEH108" s="220"/>
      <c r="EEI108" s="220"/>
      <c r="EEJ108" s="220"/>
      <c r="EEK108" s="220"/>
      <c r="EEL108" s="220"/>
      <c r="EEM108" s="220"/>
      <c r="EEN108" s="220"/>
      <c r="EEO108" s="220"/>
      <c r="EEP108" s="220"/>
      <c r="EEQ108" s="220"/>
      <c r="EER108" s="220"/>
      <c r="EES108" s="220"/>
      <c r="EET108" s="220"/>
      <c r="EEU108" s="220"/>
      <c r="EEV108" s="220"/>
      <c r="EEW108" s="220"/>
      <c r="EEX108" s="220"/>
      <c r="EEY108" s="220"/>
      <c r="EEZ108" s="220"/>
      <c r="EFA108" s="220"/>
      <c r="EFB108" s="220"/>
      <c r="EFC108" s="220"/>
      <c r="EFD108" s="220"/>
      <c r="EFE108" s="220"/>
      <c r="EFF108" s="220"/>
      <c r="EFG108" s="220"/>
      <c r="EFH108" s="220"/>
      <c r="EFI108" s="220"/>
      <c r="EFJ108" s="220"/>
      <c r="EFK108" s="220"/>
      <c r="EFL108" s="220"/>
      <c r="EFM108" s="220"/>
      <c r="EFN108" s="220"/>
      <c r="EFO108" s="220"/>
      <c r="EFP108" s="220"/>
      <c r="EFQ108" s="220"/>
      <c r="EFR108" s="220"/>
      <c r="EFS108" s="220"/>
      <c r="EFT108" s="220"/>
      <c r="EFU108" s="220"/>
      <c r="EFV108" s="220"/>
      <c r="EFW108" s="220"/>
      <c r="EFX108" s="220"/>
      <c r="EFY108" s="220"/>
      <c r="EFZ108" s="220"/>
      <c r="EGA108" s="220"/>
      <c r="EGB108" s="220"/>
      <c r="EGC108" s="220"/>
      <c r="EGD108" s="220"/>
      <c r="EGE108" s="220"/>
      <c r="EGF108" s="220"/>
      <c r="EGG108" s="220"/>
      <c r="EGH108" s="220"/>
      <c r="EGI108" s="220"/>
      <c r="EGJ108" s="220"/>
      <c r="EGK108" s="220"/>
      <c r="EGL108" s="220"/>
      <c r="EGM108" s="220"/>
      <c r="EGN108" s="220"/>
      <c r="EGO108" s="220"/>
      <c r="EGP108" s="220"/>
      <c r="EGQ108" s="220"/>
      <c r="EGR108" s="220"/>
      <c r="EGS108" s="220"/>
      <c r="EGT108" s="220"/>
      <c r="EGU108" s="220"/>
      <c r="EGV108" s="220"/>
      <c r="EGW108" s="220"/>
      <c r="EGX108" s="220"/>
      <c r="EGY108" s="220"/>
      <c r="EGZ108" s="220"/>
      <c r="EHA108" s="220"/>
      <c r="EHB108" s="220"/>
      <c r="EHC108" s="220"/>
      <c r="EHD108" s="220"/>
      <c r="EHE108" s="220"/>
      <c r="EHF108" s="220"/>
      <c r="EHG108" s="220"/>
      <c r="EHH108" s="220"/>
      <c r="EHI108" s="220"/>
      <c r="EHJ108" s="220"/>
      <c r="EHK108" s="220"/>
      <c r="EHL108" s="220"/>
      <c r="EHM108" s="220"/>
      <c r="EHN108" s="220"/>
      <c r="EHO108" s="220"/>
      <c r="EHP108" s="220"/>
      <c r="EHQ108" s="220"/>
      <c r="EHR108" s="220"/>
      <c r="EHS108" s="220"/>
      <c r="EHT108" s="220"/>
      <c r="EHU108" s="220"/>
      <c r="EHV108" s="220"/>
      <c r="EHW108" s="220"/>
      <c r="EHX108" s="220"/>
      <c r="EHY108" s="220"/>
      <c r="EHZ108" s="220"/>
      <c r="EIA108" s="220"/>
      <c r="EIB108" s="220"/>
      <c r="EIC108" s="220"/>
      <c r="EID108" s="220"/>
      <c r="EIE108" s="220"/>
      <c r="EIF108" s="220"/>
      <c r="EIG108" s="220"/>
      <c r="EIH108" s="220"/>
      <c r="EII108" s="220"/>
      <c r="EIJ108" s="220"/>
      <c r="EIK108" s="220"/>
      <c r="EIL108" s="220"/>
      <c r="EIM108" s="220"/>
      <c r="EIN108" s="220"/>
      <c r="EIO108" s="220"/>
      <c r="EIP108" s="220"/>
      <c r="EIQ108" s="220"/>
      <c r="EIR108" s="220"/>
      <c r="EIS108" s="220"/>
      <c r="EIT108" s="220"/>
      <c r="EIU108" s="220"/>
      <c r="EIV108" s="220"/>
      <c r="EIW108" s="220"/>
      <c r="EIX108" s="220"/>
      <c r="EIY108" s="220"/>
      <c r="EIZ108" s="220"/>
      <c r="EJA108" s="220"/>
      <c r="EJB108" s="220"/>
      <c r="EJC108" s="220"/>
      <c r="EJD108" s="220"/>
      <c r="EJE108" s="220"/>
      <c r="EJF108" s="220"/>
      <c r="EJG108" s="220"/>
      <c r="EJH108" s="220"/>
      <c r="EJI108" s="220"/>
      <c r="EJJ108" s="220"/>
      <c r="EJK108" s="220"/>
      <c r="EJL108" s="220"/>
      <c r="EJM108" s="220"/>
      <c r="EJN108" s="220"/>
      <c r="EJO108" s="220"/>
      <c r="EJP108" s="220"/>
      <c r="EJQ108" s="220"/>
      <c r="EJR108" s="220"/>
      <c r="EJS108" s="220"/>
      <c r="EJT108" s="220"/>
      <c r="EJU108" s="220"/>
      <c r="EJV108" s="220"/>
      <c r="EJW108" s="220"/>
      <c r="EJX108" s="220"/>
      <c r="EJY108" s="220"/>
      <c r="EJZ108" s="220"/>
      <c r="EKA108" s="220"/>
      <c r="EKB108" s="220"/>
      <c r="EKC108" s="220"/>
      <c r="EKD108" s="220"/>
      <c r="EKE108" s="220"/>
      <c r="EKF108" s="220"/>
      <c r="EKG108" s="220"/>
      <c r="EKH108" s="220"/>
      <c r="EKI108" s="220"/>
      <c r="EKJ108" s="220"/>
      <c r="EKK108" s="220"/>
      <c r="EKL108" s="220"/>
      <c r="EKM108" s="220"/>
      <c r="EKN108" s="220"/>
      <c r="EKO108" s="220"/>
      <c r="EKP108" s="220"/>
      <c r="EKQ108" s="220"/>
      <c r="EKR108" s="220"/>
      <c r="EKS108" s="220"/>
      <c r="EKT108" s="220"/>
      <c r="EKU108" s="220"/>
      <c r="EKV108" s="220"/>
      <c r="EKW108" s="220"/>
      <c r="EKX108" s="220"/>
      <c r="EKY108" s="220"/>
      <c r="EKZ108" s="220"/>
      <c r="ELA108" s="220"/>
      <c r="ELB108" s="220"/>
      <c r="ELC108" s="220"/>
      <c r="ELD108" s="220"/>
      <c r="ELE108" s="220"/>
      <c r="ELF108" s="220"/>
      <c r="ELG108" s="220"/>
      <c r="ELH108" s="220"/>
      <c r="ELI108" s="220"/>
      <c r="ELJ108" s="220"/>
      <c r="ELK108" s="220"/>
      <c r="ELL108" s="220"/>
      <c r="ELM108" s="220"/>
      <c r="ELN108" s="220"/>
      <c r="ELO108" s="220"/>
      <c r="ELP108" s="220"/>
      <c r="ELQ108" s="220"/>
      <c r="ELR108" s="220"/>
      <c r="ELS108" s="220"/>
      <c r="ELT108" s="220"/>
      <c r="ELU108" s="220"/>
      <c r="ELV108" s="220"/>
      <c r="ELW108" s="220"/>
      <c r="ELX108" s="220"/>
      <c r="ELY108" s="220"/>
      <c r="ELZ108" s="220"/>
      <c r="EMA108" s="220"/>
      <c r="EMB108" s="220"/>
      <c r="EMC108" s="220"/>
      <c r="EMD108" s="220"/>
      <c r="EME108" s="220"/>
      <c r="EMF108" s="220"/>
      <c r="EMG108" s="220"/>
      <c r="EMH108" s="220"/>
      <c r="EMI108" s="220"/>
      <c r="EMJ108" s="220"/>
      <c r="EMK108" s="220"/>
      <c r="EML108" s="220"/>
      <c r="EMM108" s="220"/>
      <c r="EMN108" s="220"/>
      <c r="EMO108" s="220"/>
      <c r="EMP108" s="220"/>
      <c r="EMQ108" s="220"/>
      <c r="EMR108" s="220"/>
      <c r="EMS108" s="220"/>
      <c r="EMT108" s="220"/>
      <c r="EMU108" s="220"/>
      <c r="EMV108" s="220"/>
      <c r="EMW108" s="220"/>
      <c r="EMX108" s="220"/>
      <c r="EMY108" s="220"/>
      <c r="EMZ108" s="220"/>
      <c r="ENA108" s="220"/>
      <c r="ENB108" s="220"/>
      <c r="ENC108" s="220"/>
      <c r="END108" s="220"/>
      <c r="ENE108" s="220"/>
      <c r="ENF108" s="220"/>
      <c r="ENG108" s="220"/>
      <c r="ENH108" s="220"/>
      <c r="ENI108" s="220"/>
      <c r="ENJ108" s="220"/>
      <c r="ENK108" s="220"/>
      <c r="ENL108" s="220"/>
      <c r="ENM108" s="220"/>
      <c r="ENN108" s="220"/>
      <c r="ENO108" s="220"/>
      <c r="ENP108" s="220"/>
      <c r="ENQ108" s="220"/>
      <c r="ENR108" s="220"/>
      <c r="ENS108" s="220"/>
      <c r="ENT108" s="220"/>
      <c r="ENU108" s="220"/>
      <c r="ENV108" s="220"/>
      <c r="ENW108" s="220"/>
      <c r="ENX108" s="220"/>
      <c r="ENY108" s="220"/>
      <c r="ENZ108" s="220"/>
      <c r="EOA108" s="220"/>
      <c r="EOB108" s="220"/>
      <c r="EOC108" s="220"/>
      <c r="EOD108" s="220"/>
      <c r="EOE108" s="220"/>
      <c r="EOF108" s="220"/>
      <c r="EOG108" s="220"/>
      <c r="EOH108" s="220"/>
      <c r="EOI108" s="220"/>
      <c r="EOJ108" s="220"/>
      <c r="EOK108" s="220"/>
      <c r="EOL108" s="220"/>
      <c r="EOM108" s="220"/>
      <c r="EON108" s="220"/>
      <c r="EOO108" s="220"/>
      <c r="EOP108" s="220"/>
      <c r="EOQ108" s="220"/>
      <c r="EOR108" s="220"/>
      <c r="EOS108" s="220"/>
      <c r="EOT108" s="220"/>
      <c r="EOU108" s="220"/>
      <c r="EOV108" s="220"/>
      <c r="EOW108" s="220"/>
      <c r="EOX108" s="220"/>
      <c r="EOY108" s="220"/>
      <c r="EOZ108" s="220"/>
      <c r="EPA108" s="220"/>
      <c r="EPB108" s="220"/>
      <c r="EPC108" s="220"/>
      <c r="EPD108" s="220"/>
      <c r="EPE108" s="220"/>
      <c r="EPF108" s="220"/>
      <c r="EPG108" s="220"/>
      <c r="EPH108" s="220"/>
      <c r="EPI108" s="220"/>
      <c r="EPJ108" s="220"/>
      <c r="EPK108" s="220"/>
      <c r="EPL108" s="220"/>
      <c r="EPM108" s="220"/>
      <c r="EPN108" s="220"/>
      <c r="EPO108" s="220"/>
      <c r="EPP108" s="220"/>
      <c r="EPQ108" s="220"/>
      <c r="EPR108" s="220"/>
      <c r="EPS108" s="220"/>
      <c r="EPT108" s="220"/>
      <c r="EPU108" s="220"/>
      <c r="EPV108" s="220"/>
      <c r="EPW108" s="220"/>
      <c r="EPX108" s="220"/>
      <c r="EPY108" s="220"/>
      <c r="EPZ108" s="220"/>
      <c r="EQA108" s="220"/>
      <c r="EQB108" s="220"/>
      <c r="EQC108" s="220"/>
      <c r="EQD108" s="220"/>
      <c r="EQE108" s="220"/>
      <c r="EQF108" s="220"/>
      <c r="EQG108" s="220"/>
      <c r="EQH108" s="220"/>
      <c r="EQI108" s="220"/>
      <c r="EQJ108" s="220"/>
      <c r="EQK108" s="220"/>
      <c r="EQL108" s="220"/>
      <c r="EQM108" s="220"/>
      <c r="EQN108" s="220"/>
      <c r="EQO108" s="220"/>
      <c r="EQP108" s="220"/>
      <c r="EQQ108" s="220"/>
      <c r="EQR108" s="220"/>
      <c r="EQS108" s="220"/>
      <c r="EQT108" s="220"/>
      <c r="EQU108" s="220"/>
      <c r="EQV108" s="220"/>
      <c r="EQW108" s="220"/>
      <c r="EQX108" s="220"/>
      <c r="EQY108" s="220"/>
      <c r="EQZ108" s="220"/>
      <c r="ERA108" s="220"/>
      <c r="ERB108" s="220"/>
      <c r="ERC108" s="220"/>
      <c r="ERD108" s="220"/>
      <c r="ERE108" s="220"/>
      <c r="ERF108" s="220"/>
      <c r="ERG108" s="220"/>
      <c r="ERH108" s="220"/>
      <c r="ERI108" s="220"/>
      <c r="ERJ108" s="220"/>
      <c r="ERK108" s="220"/>
      <c r="ERL108" s="220"/>
      <c r="ERM108" s="220"/>
      <c r="ERN108" s="220"/>
      <c r="ERO108" s="220"/>
      <c r="ERP108" s="220"/>
      <c r="ERQ108" s="220"/>
      <c r="ERR108" s="220"/>
      <c r="ERS108" s="220"/>
      <c r="ERT108" s="220"/>
      <c r="ERU108" s="220"/>
      <c r="ERV108" s="220"/>
      <c r="ERW108" s="220"/>
      <c r="ERX108" s="220"/>
      <c r="ERY108" s="220"/>
      <c r="ERZ108" s="220"/>
      <c r="ESA108" s="220"/>
      <c r="ESB108" s="220"/>
      <c r="ESC108" s="220"/>
      <c r="ESD108" s="220"/>
      <c r="ESE108" s="220"/>
      <c r="ESF108" s="220"/>
      <c r="ESG108" s="220"/>
      <c r="ESH108" s="220"/>
      <c r="ESI108" s="220"/>
      <c r="ESJ108" s="220"/>
      <c r="ESK108" s="220"/>
      <c r="ESL108" s="220"/>
      <c r="ESM108" s="220"/>
      <c r="ESN108" s="220"/>
      <c r="ESO108" s="220"/>
      <c r="ESP108" s="220"/>
      <c r="ESQ108" s="220"/>
      <c r="ESR108" s="220"/>
      <c r="ESS108" s="220"/>
      <c r="EST108" s="220"/>
      <c r="ESU108" s="220"/>
      <c r="ESV108" s="220"/>
      <c r="ESW108" s="220"/>
      <c r="ESX108" s="220"/>
      <c r="ESY108" s="220"/>
      <c r="ESZ108" s="220"/>
      <c r="ETA108" s="220"/>
      <c r="ETB108" s="220"/>
      <c r="ETC108" s="220"/>
      <c r="ETD108" s="220"/>
      <c r="ETE108" s="220"/>
      <c r="ETF108" s="220"/>
      <c r="ETG108" s="220"/>
      <c r="ETH108" s="220"/>
      <c r="ETI108" s="220"/>
      <c r="ETJ108" s="220"/>
      <c r="ETK108" s="220"/>
      <c r="ETL108" s="220"/>
      <c r="ETM108" s="220"/>
      <c r="ETN108" s="220"/>
      <c r="ETO108" s="220"/>
      <c r="ETP108" s="220"/>
      <c r="ETQ108" s="220"/>
      <c r="ETR108" s="220"/>
      <c r="ETS108" s="220"/>
      <c r="ETT108" s="220"/>
      <c r="ETU108" s="220"/>
      <c r="ETV108" s="220"/>
      <c r="ETW108" s="220"/>
      <c r="ETX108" s="220"/>
      <c r="ETY108" s="220"/>
      <c r="ETZ108" s="220"/>
      <c r="EUA108" s="220"/>
      <c r="EUB108" s="220"/>
      <c r="EUC108" s="220"/>
      <c r="EUD108" s="220"/>
      <c r="EUE108" s="220"/>
      <c r="EUF108" s="220"/>
      <c r="EUG108" s="220"/>
      <c r="EUH108" s="220"/>
      <c r="EUI108" s="220"/>
      <c r="EUJ108" s="220"/>
      <c r="EUK108" s="220"/>
      <c r="EUL108" s="220"/>
      <c r="EUM108" s="220"/>
      <c r="EUN108" s="220"/>
      <c r="EUO108" s="220"/>
      <c r="EUP108" s="220"/>
      <c r="EUQ108" s="220"/>
      <c r="EUR108" s="220"/>
      <c r="EUS108" s="220"/>
      <c r="EUT108" s="220"/>
      <c r="EUU108" s="220"/>
      <c r="EUV108" s="220"/>
      <c r="EUW108" s="220"/>
      <c r="EUX108" s="220"/>
      <c r="EUY108" s="220"/>
      <c r="EUZ108" s="220"/>
      <c r="EVA108" s="220"/>
      <c r="EVB108" s="220"/>
      <c r="EVC108" s="220"/>
      <c r="EVD108" s="220"/>
      <c r="EVE108" s="220"/>
      <c r="EVF108" s="220"/>
      <c r="EVG108" s="220"/>
      <c r="EVH108" s="220"/>
      <c r="EVI108" s="220"/>
      <c r="EVJ108" s="220"/>
      <c r="EVK108" s="220"/>
      <c r="EVL108" s="220"/>
      <c r="EVM108" s="220"/>
      <c r="EVN108" s="220"/>
      <c r="EVO108" s="220"/>
      <c r="EVP108" s="220"/>
      <c r="EVQ108" s="220"/>
      <c r="EVR108" s="220"/>
      <c r="EVS108" s="220"/>
      <c r="EVT108" s="220"/>
      <c r="EVU108" s="220"/>
      <c r="EVV108" s="220"/>
      <c r="EVW108" s="220"/>
      <c r="EVX108" s="220"/>
      <c r="EVY108" s="220"/>
      <c r="EVZ108" s="220"/>
      <c r="EWA108" s="220"/>
      <c r="EWB108" s="220"/>
      <c r="EWC108" s="220"/>
      <c r="EWD108" s="220"/>
      <c r="EWE108" s="220"/>
      <c r="EWF108" s="220"/>
      <c r="EWG108" s="220"/>
      <c r="EWH108" s="220"/>
      <c r="EWI108" s="220"/>
      <c r="EWJ108" s="220"/>
      <c r="EWK108" s="220"/>
      <c r="EWL108" s="220"/>
      <c r="EWM108" s="220"/>
      <c r="EWN108" s="220"/>
      <c r="EWO108" s="220"/>
      <c r="EWP108" s="220"/>
      <c r="EWQ108" s="220"/>
      <c r="EWR108" s="220"/>
      <c r="EWS108" s="220"/>
      <c r="EWT108" s="220"/>
      <c r="EWU108" s="220"/>
      <c r="EWV108" s="220"/>
      <c r="EWW108" s="220"/>
      <c r="EWX108" s="220"/>
      <c r="EWY108" s="220"/>
      <c r="EWZ108" s="220"/>
      <c r="EXA108" s="220"/>
      <c r="EXB108" s="220"/>
      <c r="EXC108" s="220"/>
      <c r="EXD108" s="220"/>
      <c r="EXE108" s="220"/>
      <c r="EXF108" s="220"/>
      <c r="EXG108" s="220"/>
      <c r="EXH108" s="220"/>
      <c r="EXI108" s="220"/>
      <c r="EXJ108" s="220"/>
      <c r="EXK108" s="220"/>
      <c r="EXL108" s="220"/>
      <c r="EXM108" s="220"/>
      <c r="EXN108" s="220"/>
      <c r="EXO108" s="220"/>
      <c r="EXP108" s="220"/>
      <c r="EXQ108" s="220"/>
      <c r="EXR108" s="220"/>
      <c r="EXS108" s="220"/>
      <c r="EXT108" s="220"/>
      <c r="EXU108" s="220"/>
      <c r="EXV108" s="220"/>
      <c r="EXW108" s="220"/>
      <c r="EXX108" s="220"/>
      <c r="EXY108" s="220"/>
      <c r="EXZ108" s="220"/>
      <c r="EYA108" s="220"/>
      <c r="EYB108" s="220"/>
      <c r="EYC108" s="220"/>
      <c r="EYD108" s="220"/>
      <c r="EYE108" s="220"/>
      <c r="EYF108" s="220"/>
      <c r="EYG108" s="220"/>
      <c r="EYH108" s="220"/>
      <c r="EYI108" s="220"/>
      <c r="EYJ108" s="220"/>
      <c r="EYK108" s="220"/>
      <c r="EYL108" s="220"/>
      <c r="EYM108" s="220"/>
      <c r="EYN108" s="220"/>
      <c r="EYO108" s="220"/>
      <c r="EYP108" s="220"/>
      <c r="EYQ108" s="220"/>
      <c r="EYR108" s="220"/>
      <c r="EYS108" s="220"/>
      <c r="EYT108" s="220"/>
      <c r="EYU108" s="220"/>
      <c r="EYV108" s="220"/>
      <c r="EYW108" s="220"/>
      <c r="EYX108" s="220"/>
      <c r="EYY108" s="220"/>
      <c r="EYZ108" s="220"/>
      <c r="EZA108" s="220"/>
      <c r="EZB108" s="220"/>
      <c r="EZC108" s="220"/>
      <c r="EZD108" s="220"/>
      <c r="EZE108" s="220"/>
      <c r="EZF108" s="220"/>
      <c r="EZG108" s="220"/>
      <c r="EZH108" s="220"/>
      <c r="EZI108" s="220"/>
      <c r="EZJ108" s="220"/>
      <c r="EZK108" s="220"/>
      <c r="EZL108" s="220"/>
      <c r="EZM108" s="220"/>
      <c r="EZN108" s="220"/>
      <c r="EZO108" s="220"/>
      <c r="EZP108" s="220"/>
      <c r="EZQ108" s="220"/>
      <c r="EZR108" s="220"/>
      <c r="EZS108" s="220"/>
      <c r="EZT108" s="220"/>
      <c r="EZU108" s="220"/>
      <c r="EZV108" s="220"/>
      <c r="EZW108" s="220"/>
      <c r="EZX108" s="220"/>
      <c r="EZY108" s="220"/>
      <c r="EZZ108" s="220"/>
      <c r="FAA108" s="220"/>
      <c r="FAB108" s="220"/>
      <c r="FAC108" s="220"/>
      <c r="FAD108" s="220"/>
      <c r="FAE108" s="220"/>
      <c r="FAF108" s="220"/>
      <c r="FAG108" s="220"/>
      <c r="FAH108" s="220"/>
      <c r="FAI108" s="220"/>
      <c r="FAJ108" s="220"/>
      <c r="FAK108" s="220"/>
      <c r="FAL108" s="220"/>
      <c r="FAM108" s="220"/>
      <c r="FAN108" s="220"/>
      <c r="FAO108" s="220"/>
      <c r="FAP108" s="220"/>
      <c r="FAQ108" s="220"/>
      <c r="FAR108" s="220"/>
      <c r="FAS108" s="220"/>
      <c r="FAT108" s="220"/>
      <c r="FAU108" s="220"/>
      <c r="FAV108" s="220"/>
      <c r="FAW108" s="220"/>
      <c r="FAX108" s="220"/>
      <c r="FAY108" s="220"/>
      <c r="FAZ108" s="220"/>
      <c r="FBA108" s="220"/>
      <c r="FBB108" s="220"/>
      <c r="FBC108" s="220"/>
      <c r="FBD108" s="220"/>
      <c r="FBE108" s="220"/>
      <c r="FBF108" s="220"/>
      <c r="FBG108" s="220"/>
      <c r="FBH108" s="220"/>
      <c r="FBI108" s="220"/>
      <c r="FBJ108" s="220"/>
      <c r="FBK108" s="220"/>
      <c r="FBL108" s="220"/>
      <c r="FBM108" s="220"/>
      <c r="FBN108" s="220"/>
      <c r="FBO108" s="220"/>
      <c r="FBP108" s="220"/>
      <c r="FBQ108" s="220"/>
      <c r="FBR108" s="220"/>
      <c r="FBS108" s="220"/>
      <c r="FBT108" s="220"/>
      <c r="FBU108" s="220"/>
      <c r="FBV108" s="220"/>
      <c r="FBW108" s="220"/>
      <c r="FBX108" s="220"/>
      <c r="FBY108" s="220"/>
      <c r="FBZ108" s="220"/>
      <c r="FCA108" s="220"/>
      <c r="FCB108" s="220"/>
      <c r="FCC108" s="220"/>
      <c r="FCD108" s="220"/>
      <c r="FCE108" s="220"/>
      <c r="FCF108" s="220"/>
      <c r="FCG108" s="220"/>
      <c r="FCH108" s="220"/>
      <c r="FCI108" s="220"/>
      <c r="FCJ108" s="220"/>
      <c r="FCK108" s="220"/>
      <c r="FCL108" s="220"/>
      <c r="FCM108" s="220"/>
      <c r="FCN108" s="220"/>
      <c r="FCO108" s="220"/>
      <c r="FCP108" s="220"/>
      <c r="FCQ108" s="220"/>
      <c r="FCR108" s="220"/>
      <c r="FCS108" s="220"/>
      <c r="FCT108" s="220"/>
      <c r="FCU108" s="220"/>
      <c r="FCV108" s="220"/>
      <c r="FCW108" s="220"/>
      <c r="FCX108" s="220"/>
      <c r="FCY108" s="220"/>
      <c r="FCZ108" s="220"/>
      <c r="FDA108" s="220"/>
      <c r="FDB108" s="220"/>
      <c r="FDC108" s="220"/>
      <c r="FDD108" s="220"/>
      <c r="FDE108" s="220"/>
      <c r="FDF108" s="220"/>
      <c r="FDG108" s="220"/>
      <c r="FDH108" s="220"/>
      <c r="FDI108" s="220"/>
      <c r="FDJ108" s="220"/>
      <c r="FDK108" s="220"/>
      <c r="FDL108" s="220"/>
      <c r="FDM108" s="220"/>
      <c r="FDN108" s="220"/>
      <c r="FDO108" s="220"/>
      <c r="FDP108" s="220"/>
      <c r="FDQ108" s="220"/>
      <c r="FDR108" s="220"/>
      <c r="FDS108" s="220"/>
      <c r="FDT108" s="220"/>
      <c r="FDU108" s="220"/>
      <c r="FDV108" s="220"/>
      <c r="FDW108" s="220"/>
      <c r="FDX108" s="220"/>
      <c r="FDY108" s="220"/>
      <c r="FDZ108" s="220"/>
      <c r="FEA108" s="220"/>
      <c r="FEB108" s="220"/>
      <c r="FEC108" s="220"/>
      <c r="FED108" s="220"/>
      <c r="FEE108" s="220"/>
      <c r="FEF108" s="220"/>
      <c r="FEG108" s="220"/>
      <c r="FEH108" s="220"/>
      <c r="FEI108" s="220"/>
      <c r="FEJ108" s="220"/>
      <c r="FEK108" s="220"/>
      <c r="FEL108" s="220"/>
      <c r="FEM108" s="220"/>
      <c r="FEN108" s="220"/>
      <c r="FEO108" s="220"/>
      <c r="FEP108" s="220"/>
      <c r="FEQ108" s="220"/>
      <c r="FER108" s="220"/>
      <c r="FES108" s="220"/>
      <c r="FET108" s="220"/>
      <c r="FEU108" s="220"/>
      <c r="FEV108" s="220"/>
      <c r="FEW108" s="220"/>
      <c r="FEX108" s="220"/>
      <c r="FEY108" s="220"/>
      <c r="FEZ108" s="220"/>
      <c r="FFA108" s="220"/>
      <c r="FFB108" s="220"/>
      <c r="FFC108" s="220"/>
      <c r="FFD108" s="220"/>
      <c r="FFE108" s="220"/>
      <c r="FFF108" s="220"/>
      <c r="FFG108" s="220"/>
      <c r="FFH108" s="220"/>
      <c r="FFI108" s="220"/>
      <c r="FFJ108" s="220"/>
      <c r="FFK108" s="220"/>
      <c r="FFL108" s="220"/>
      <c r="FFM108" s="220"/>
      <c r="FFN108" s="220"/>
      <c r="FFO108" s="220"/>
      <c r="FFP108" s="220"/>
      <c r="FFQ108" s="220"/>
      <c r="FFR108" s="220"/>
      <c r="FFS108" s="220"/>
      <c r="FFT108" s="220"/>
      <c r="FFU108" s="220"/>
      <c r="FFV108" s="220"/>
      <c r="FFW108" s="220"/>
      <c r="FFX108" s="220"/>
      <c r="FFY108" s="220"/>
      <c r="FFZ108" s="220"/>
      <c r="FGA108" s="220"/>
      <c r="FGB108" s="220"/>
      <c r="FGC108" s="220"/>
      <c r="FGD108" s="220"/>
      <c r="FGE108" s="220"/>
      <c r="FGF108" s="220"/>
      <c r="FGG108" s="220"/>
      <c r="FGH108" s="220"/>
      <c r="FGI108" s="220"/>
      <c r="FGJ108" s="220"/>
      <c r="FGK108" s="220"/>
      <c r="FGL108" s="220"/>
      <c r="FGM108" s="220"/>
      <c r="FGN108" s="220"/>
      <c r="FGO108" s="220"/>
      <c r="FGP108" s="220"/>
      <c r="FGQ108" s="220"/>
      <c r="FGR108" s="220"/>
      <c r="FGS108" s="220"/>
      <c r="FGT108" s="220"/>
      <c r="FGU108" s="220"/>
      <c r="FGV108" s="220"/>
      <c r="FGW108" s="220"/>
      <c r="FGX108" s="220"/>
      <c r="FGY108" s="220"/>
      <c r="FGZ108" s="220"/>
      <c r="FHA108" s="220"/>
      <c r="FHB108" s="220"/>
      <c r="FHC108" s="220"/>
      <c r="FHD108" s="220"/>
      <c r="FHE108" s="220"/>
      <c r="FHF108" s="220"/>
      <c r="FHG108" s="220"/>
      <c r="FHH108" s="220"/>
      <c r="FHI108" s="220"/>
      <c r="FHJ108" s="220"/>
      <c r="FHK108" s="220"/>
      <c r="FHL108" s="220"/>
      <c r="FHM108" s="220"/>
      <c r="FHN108" s="220"/>
      <c r="FHO108" s="220"/>
      <c r="FHP108" s="220"/>
      <c r="FHQ108" s="220"/>
      <c r="FHR108" s="220"/>
      <c r="FHS108" s="220"/>
      <c r="FHT108" s="220"/>
      <c r="FHU108" s="220"/>
      <c r="FHV108" s="220"/>
      <c r="FHW108" s="220"/>
      <c r="FHX108" s="220"/>
      <c r="FHY108" s="220"/>
      <c r="FHZ108" s="220"/>
      <c r="FIA108" s="220"/>
      <c r="FIB108" s="220"/>
      <c r="FIC108" s="220"/>
      <c r="FID108" s="220"/>
      <c r="FIE108" s="220"/>
      <c r="FIF108" s="220"/>
      <c r="FIG108" s="220"/>
      <c r="FIH108" s="220"/>
      <c r="FII108" s="220"/>
      <c r="FIJ108" s="220"/>
      <c r="FIK108" s="220"/>
      <c r="FIL108" s="220"/>
      <c r="FIM108" s="220"/>
      <c r="FIN108" s="220"/>
      <c r="FIO108" s="220"/>
      <c r="FIP108" s="220"/>
      <c r="FIQ108" s="220"/>
      <c r="FIR108" s="220"/>
      <c r="FIS108" s="220"/>
      <c r="FIT108" s="220"/>
      <c r="FIU108" s="220"/>
      <c r="FIV108" s="220"/>
      <c r="FIW108" s="220"/>
      <c r="FIX108" s="220"/>
      <c r="FIY108" s="220"/>
      <c r="FIZ108" s="220"/>
      <c r="FJA108" s="220"/>
      <c r="FJB108" s="220"/>
      <c r="FJC108" s="220"/>
      <c r="FJD108" s="220"/>
      <c r="FJE108" s="220"/>
      <c r="FJF108" s="220"/>
      <c r="FJG108" s="220"/>
      <c r="FJH108" s="220"/>
      <c r="FJI108" s="220"/>
      <c r="FJJ108" s="220"/>
      <c r="FJK108" s="220"/>
      <c r="FJL108" s="220"/>
      <c r="FJM108" s="220"/>
      <c r="FJN108" s="220"/>
      <c r="FJO108" s="220"/>
      <c r="FJP108" s="220"/>
      <c r="FJQ108" s="220"/>
      <c r="FJR108" s="220"/>
      <c r="FJS108" s="220"/>
      <c r="FJT108" s="220"/>
      <c r="FJU108" s="220"/>
      <c r="FJV108" s="220"/>
      <c r="FJW108" s="220"/>
      <c r="FJX108" s="220"/>
      <c r="FJY108" s="220"/>
      <c r="FJZ108" s="220"/>
      <c r="FKA108" s="220"/>
      <c r="FKB108" s="220"/>
      <c r="FKC108" s="220"/>
      <c r="FKD108" s="220"/>
      <c r="FKE108" s="220"/>
      <c r="FKF108" s="220"/>
      <c r="FKG108" s="220"/>
      <c r="FKH108" s="220"/>
      <c r="FKI108" s="220"/>
      <c r="FKJ108" s="220"/>
      <c r="FKK108" s="220"/>
      <c r="FKL108" s="220"/>
      <c r="FKM108" s="220"/>
      <c r="FKN108" s="220"/>
      <c r="FKO108" s="220"/>
      <c r="FKP108" s="220"/>
      <c r="FKQ108" s="220"/>
      <c r="FKR108" s="220"/>
      <c r="FKS108" s="220"/>
      <c r="FKT108" s="220"/>
      <c r="FKU108" s="220"/>
      <c r="FKV108" s="220"/>
      <c r="FKW108" s="220"/>
      <c r="FKX108" s="220"/>
      <c r="FKY108" s="220"/>
      <c r="FKZ108" s="220"/>
      <c r="FLA108" s="220"/>
      <c r="FLB108" s="220"/>
      <c r="FLC108" s="220"/>
      <c r="FLD108" s="220"/>
      <c r="FLE108" s="220"/>
      <c r="FLF108" s="220"/>
      <c r="FLG108" s="220"/>
      <c r="FLH108" s="220"/>
      <c r="FLI108" s="220"/>
      <c r="FLJ108" s="220"/>
      <c r="FLK108" s="220"/>
      <c r="FLL108" s="220"/>
      <c r="FLM108" s="220"/>
      <c r="FLN108" s="220"/>
      <c r="FLO108" s="220"/>
      <c r="FLP108" s="220"/>
      <c r="FLQ108" s="220"/>
      <c r="FLR108" s="220"/>
      <c r="FLS108" s="220"/>
      <c r="FLT108" s="220"/>
      <c r="FLU108" s="220"/>
      <c r="FLV108" s="220"/>
      <c r="FLW108" s="220"/>
      <c r="FLX108" s="220"/>
      <c r="FLY108" s="220"/>
      <c r="FLZ108" s="220"/>
      <c r="FMA108" s="220"/>
      <c r="FMB108" s="220"/>
      <c r="FMC108" s="220"/>
      <c r="FMD108" s="220"/>
      <c r="FME108" s="220"/>
      <c r="FMF108" s="220"/>
      <c r="FMG108" s="220"/>
      <c r="FMH108" s="220"/>
      <c r="FMI108" s="220"/>
      <c r="FMJ108" s="220"/>
      <c r="FMK108" s="220"/>
      <c r="FML108" s="220"/>
      <c r="FMM108" s="220"/>
      <c r="FMN108" s="220"/>
      <c r="FMO108" s="220"/>
      <c r="FMP108" s="220"/>
      <c r="FMQ108" s="220"/>
      <c r="FMR108" s="220"/>
      <c r="FMS108" s="220"/>
      <c r="FMT108" s="220"/>
      <c r="FMU108" s="220"/>
      <c r="FMV108" s="220"/>
      <c r="FMW108" s="220"/>
      <c r="FMX108" s="220"/>
      <c r="FMY108" s="220"/>
      <c r="FMZ108" s="220"/>
      <c r="FNA108" s="220"/>
      <c r="FNB108" s="220"/>
      <c r="FNC108" s="220"/>
      <c r="FND108" s="220"/>
      <c r="FNE108" s="220"/>
      <c r="FNF108" s="220"/>
      <c r="FNG108" s="220"/>
      <c r="FNH108" s="220"/>
      <c r="FNI108" s="220"/>
      <c r="FNJ108" s="220"/>
      <c r="FNK108" s="220"/>
      <c r="FNL108" s="220"/>
      <c r="FNM108" s="220"/>
      <c r="FNN108" s="220"/>
      <c r="FNO108" s="220"/>
      <c r="FNP108" s="220"/>
      <c r="FNQ108" s="220"/>
      <c r="FNR108" s="220"/>
      <c r="FNS108" s="220"/>
      <c r="FNT108" s="220"/>
      <c r="FNU108" s="220"/>
      <c r="FNV108" s="220"/>
      <c r="FNW108" s="220"/>
      <c r="FNX108" s="220"/>
      <c r="FNY108" s="220"/>
      <c r="FNZ108" s="220"/>
      <c r="FOA108" s="220"/>
      <c r="FOB108" s="220"/>
      <c r="FOC108" s="220"/>
      <c r="FOD108" s="220"/>
      <c r="FOE108" s="220"/>
      <c r="FOF108" s="220"/>
      <c r="FOG108" s="220"/>
      <c r="FOH108" s="220"/>
      <c r="FOI108" s="220"/>
      <c r="FOJ108" s="220"/>
      <c r="FOK108" s="220"/>
      <c r="FOL108" s="220"/>
      <c r="FOM108" s="220"/>
      <c r="FON108" s="220"/>
      <c r="FOO108" s="220"/>
      <c r="FOP108" s="220"/>
      <c r="FOQ108" s="220"/>
      <c r="FOR108" s="220"/>
      <c r="FOS108" s="220"/>
      <c r="FOT108" s="220"/>
      <c r="FOU108" s="220"/>
      <c r="FOV108" s="220"/>
      <c r="FOW108" s="220"/>
      <c r="FOX108" s="220"/>
      <c r="FOY108" s="220"/>
      <c r="FOZ108" s="220"/>
      <c r="FPA108" s="220"/>
      <c r="FPB108" s="220"/>
      <c r="FPC108" s="220"/>
      <c r="FPD108" s="220"/>
      <c r="FPE108" s="220"/>
      <c r="FPF108" s="220"/>
      <c r="FPG108" s="220"/>
      <c r="FPH108" s="220"/>
      <c r="FPI108" s="220"/>
      <c r="FPJ108" s="220"/>
      <c r="FPK108" s="220"/>
      <c r="FPL108" s="220"/>
      <c r="FPM108" s="220"/>
      <c r="FPN108" s="220"/>
      <c r="FPO108" s="220"/>
      <c r="FPP108" s="220"/>
      <c r="FPQ108" s="220"/>
      <c r="FPR108" s="220"/>
      <c r="FPS108" s="220"/>
      <c r="FPT108" s="220"/>
      <c r="FPU108" s="220"/>
      <c r="FPV108" s="220"/>
      <c r="FPW108" s="220"/>
      <c r="FPX108" s="220"/>
      <c r="FPY108" s="220"/>
      <c r="FPZ108" s="220"/>
      <c r="FQA108" s="220"/>
      <c r="FQB108" s="220"/>
      <c r="FQC108" s="220"/>
      <c r="FQD108" s="220"/>
      <c r="FQE108" s="220"/>
      <c r="FQF108" s="220"/>
      <c r="FQG108" s="220"/>
      <c r="FQH108" s="220"/>
      <c r="FQI108" s="220"/>
      <c r="FQJ108" s="220"/>
      <c r="FQK108" s="220"/>
      <c r="FQL108" s="220"/>
      <c r="FQM108" s="220"/>
      <c r="FQN108" s="220"/>
      <c r="FQO108" s="220"/>
      <c r="FQP108" s="220"/>
      <c r="FQQ108" s="220"/>
      <c r="FQR108" s="220"/>
      <c r="FQS108" s="220"/>
      <c r="FQT108" s="220"/>
      <c r="FQU108" s="220"/>
      <c r="FQV108" s="220"/>
      <c r="FQW108" s="220"/>
      <c r="FQX108" s="220"/>
      <c r="FQY108" s="220"/>
      <c r="FQZ108" s="220"/>
      <c r="FRA108" s="220"/>
      <c r="FRB108" s="220"/>
      <c r="FRC108" s="220"/>
      <c r="FRD108" s="220"/>
      <c r="FRE108" s="220"/>
      <c r="FRF108" s="220"/>
      <c r="FRG108" s="220"/>
      <c r="FRH108" s="220"/>
      <c r="FRI108" s="220"/>
      <c r="FRJ108" s="220"/>
      <c r="FRK108" s="220"/>
      <c r="FRL108" s="220"/>
      <c r="FRM108" s="220"/>
      <c r="FRN108" s="220"/>
      <c r="FRO108" s="220"/>
      <c r="FRP108" s="220"/>
      <c r="FRQ108" s="220"/>
      <c r="FRR108" s="220"/>
      <c r="FRS108" s="220"/>
      <c r="FRT108" s="220"/>
      <c r="FRU108" s="220"/>
      <c r="FRV108" s="220"/>
      <c r="FRW108" s="220"/>
      <c r="FRX108" s="220"/>
      <c r="FRY108" s="220"/>
      <c r="FRZ108" s="220"/>
      <c r="FSA108" s="220"/>
      <c r="FSB108" s="220"/>
      <c r="FSC108" s="220"/>
      <c r="FSD108" s="220"/>
      <c r="FSE108" s="220"/>
      <c r="FSF108" s="220"/>
      <c r="FSG108" s="220"/>
      <c r="FSH108" s="220"/>
      <c r="FSI108" s="220"/>
      <c r="FSJ108" s="220"/>
      <c r="FSK108" s="220"/>
      <c r="FSL108" s="220"/>
      <c r="FSM108" s="220"/>
      <c r="FSN108" s="220"/>
      <c r="FSO108" s="220"/>
      <c r="FSP108" s="220"/>
      <c r="FSQ108" s="220"/>
      <c r="FSR108" s="220"/>
      <c r="FSS108" s="220"/>
      <c r="FST108" s="220"/>
      <c r="FSU108" s="220"/>
      <c r="FSV108" s="220"/>
      <c r="FSW108" s="220"/>
      <c r="FSX108" s="220"/>
      <c r="FSY108" s="220"/>
      <c r="FSZ108" s="220"/>
      <c r="FTA108" s="220"/>
      <c r="FTB108" s="220"/>
      <c r="FTC108" s="220"/>
      <c r="FTD108" s="220"/>
      <c r="FTE108" s="220"/>
      <c r="FTF108" s="220"/>
      <c r="FTG108" s="220"/>
      <c r="FTH108" s="220"/>
      <c r="FTI108" s="220"/>
      <c r="FTJ108" s="220"/>
      <c r="FTK108" s="220"/>
      <c r="FTL108" s="220"/>
      <c r="FTM108" s="220"/>
      <c r="FTN108" s="220"/>
      <c r="FTO108" s="220"/>
      <c r="FTP108" s="220"/>
      <c r="FTQ108" s="220"/>
      <c r="FTR108" s="220"/>
      <c r="FTS108" s="220"/>
      <c r="FTT108" s="220"/>
      <c r="FTU108" s="220"/>
      <c r="FTV108" s="220"/>
      <c r="FTW108" s="220"/>
      <c r="FTX108" s="220"/>
      <c r="FTY108" s="220"/>
      <c r="FTZ108" s="220"/>
      <c r="FUA108" s="220"/>
      <c r="FUB108" s="220"/>
      <c r="FUC108" s="220"/>
      <c r="FUD108" s="220"/>
      <c r="FUE108" s="220"/>
      <c r="FUF108" s="220"/>
      <c r="FUG108" s="220"/>
      <c r="FUH108" s="220"/>
      <c r="FUI108" s="220"/>
      <c r="FUJ108" s="220"/>
      <c r="FUK108" s="220"/>
      <c r="FUL108" s="220"/>
      <c r="FUM108" s="220"/>
      <c r="FUN108" s="220"/>
      <c r="FUO108" s="220"/>
      <c r="FUP108" s="220"/>
      <c r="FUQ108" s="220"/>
      <c r="FUR108" s="220"/>
      <c r="FUS108" s="220"/>
      <c r="FUT108" s="220"/>
      <c r="FUU108" s="220"/>
      <c r="FUV108" s="220"/>
      <c r="FUW108" s="220"/>
      <c r="FUX108" s="220"/>
      <c r="FUY108" s="220"/>
      <c r="FUZ108" s="220"/>
      <c r="FVA108" s="220"/>
      <c r="FVB108" s="220"/>
      <c r="FVC108" s="220"/>
      <c r="FVD108" s="220"/>
      <c r="FVE108" s="220"/>
      <c r="FVF108" s="220"/>
      <c r="FVG108" s="220"/>
      <c r="FVH108" s="220"/>
      <c r="FVI108" s="220"/>
      <c r="FVJ108" s="220"/>
      <c r="FVK108" s="220"/>
      <c r="FVL108" s="220"/>
      <c r="FVM108" s="220"/>
      <c r="FVN108" s="220"/>
      <c r="FVO108" s="220"/>
      <c r="FVP108" s="220"/>
      <c r="FVQ108" s="220"/>
      <c r="FVR108" s="220"/>
      <c r="FVS108" s="220"/>
      <c r="FVT108" s="220"/>
      <c r="FVU108" s="220"/>
      <c r="FVV108" s="220"/>
      <c r="FVW108" s="220"/>
      <c r="FVX108" s="220"/>
      <c r="FVY108" s="220"/>
      <c r="FVZ108" s="220"/>
      <c r="FWA108" s="220"/>
      <c r="FWB108" s="220"/>
      <c r="FWC108" s="220"/>
      <c r="FWD108" s="220"/>
      <c r="FWE108" s="220"/>
      <c r="FWF108" s="220"/>
      <c r="FWG108" s="220"/>
      <c r="FWH108" s="220"/>
      <c r="FWI108" s="220"/>
      <c r="FWJ108" s="220"/>
      <c r="FWK108" s="220"/>
      <c r="FWL108" s="220"/>
      <c r="FWM108" s="220"/>
      <c r="FWN108" s="220"/>
      <c r="FWO108" s="220"/>
      <c r="FWP108" s="220"/>
      <c r="FWQ108" s="220"/>
      <c r="FWR108" s="220"/>
      <c r="FWS108" s="220"/>
      <c r="FWT108" s="220"/>
      <c r="FWU108" s="220"/>
      <c r="FWV108" s="220"/>
      <c r="FWW108" s="220"/>
      <c r="FWX108" s="220"/>
      <c r="FWY108" s="220"/>
      <c r="FWZ108" s="220"/>
      <c r="FXA108" s="220"/>
      <c r="FXB108" s="220"/>
      <c r="FXC108" s="220"/>
      <c r="FXD108" s="220"/>
      <c r="FXE108" s="220"/>
      <c r="FXF108" s="220"/>
      <c r="FXG108" s="220"/>
      <c r="FXH108" s="220"/>
      <c r="FXI108" s="220"/>
      <c r="FXJ108" s="220"/>
      <c r="FXK108" s="220"/>
      <c r="FXL108" s="220"/>
      <c r="FXM108" s="220"/>
      <c r="FXN108" s="220"/>
      <c r="FXO108" s="220"/>
      <c r="FXP108" s="220"/>
      <c r="FXQ108" s="220"/>
      <c r="FXR108" s="220"/>
      <c r="FXS108" s="220"/>
      <c r="FXT108" s="220"/>
      <c r="FXU108" s="220"/>
      <c r="FXV108" s="220"/>
      <c r="FXW108" s="220"/>
      <c r="FXX108" s="220"/>
      <c r="FXY108" s="220"/>
      <c r="FXZ108" s="220"/>
      <c r="FYA108" s="220"/>
      <c r="FYB108" s="220"/>
      <c r="FYC108" s="220"/>
      <c r="FYD108" s="220"/>
      <c r="FYE108" s="220"/>
      <c r="FYF108" s="220"/>
      <c r="FYG108" s="220"/>
      <c r="FYH108" s="220"/>
      <c r="FYI108" s="220"/>
      <c r="FYJ108" s="220"/>
      <c r="FYK108" s="220"/>
      <c r="FYL108" s="220"/>
      <c r="FYM108" s="220"/>
      <c r="FYN108" s="220"/>
      <c r="FYO108" s="220"/>
      <c r="FYP108" s="220"/>
      <c r="FYQ108" s="220"/>
      <c r="FYR108" s="220"/>
      <c r="FYS108" s="220"/>
      <c r="FYT108" s="220"/>
      <c r="FYU108" s="220"/>
      <c r="FYV108" s="220"/>
      <c r="FYW108" s="220"/>
      <c r="FYX108" s="220"/>
      <c r="FYY108" s="220"/>
      <c r="FYZ108" s="220"/>
      <c r="FZA108" s="220"/>
      <c r="FZB108" s="220"/>
      <c r="FZC108" s="220"/>
      <c r="FZD108" s="220"/>
      <c r="FZE108" s="220"/>
      <c r="FZF108" s="220"/>
      <c r="FZG108" s="220"/>
      <c r="FZH108" s="220"/>
      <c r="FZI108" s="220"/>
      <c r="FZJ108" s="220"/>
      <c r="FZK108" s="220"/>
      <c r="FZL108" s="220"/>
      <c r="FZM108" s="220"/>
      <c r="FZN108" s="220"/>
      <c r="FZO108" s="220"/>
      <c r="FZP108" s="220"/>
      <c r="FZQ108" s="220"/>
      <c r="FZR108" s="220"/>
      <c r="FZS108" s="220"/>
      <c r="FZT108" s="220"/>
      <c r="FZU108" s="220"/>
      <c r="FZV108" s="220"/>
      <c r="FZW108" s="220"/>
      <c r="FZX108" s="220"/>
      <c r="FZY108" s="220"/>
      <c r="FZZ108" s="220"/>
      <c r="GAA108" s="220"/>
      <c r="GAB108" s="220"/>
      <c r="GAC108" s="220"/>
      <c r="GAD108" s="220"/>
      <c r="GAE108" s="220"/>
      <c r="GAF108" s="220"/>
      <c r="GAG108" s="220"/>
      <c r="GAH108" s="220"/>
      <c r="GAI108" s="220"/>
      <c r="GAJ108" s="220"/>
      <c r="GAK108" s="220"/>
      <c r="GAL108" s="220"/>
      <c r="GAM108" s="220"/>
      <c r="GAN108" s="220"/>
      <c r="GAO108" s="220"/>
      <c r="GAP108" s="220"/>
      <c r="GAQ108" s="220"/>
      <c r="GAR108" s="220"/>
      <c r="GAS108" s="220"/>
      <c r="GAT108" s="220"/>
      <c r="GAU108" s="220"/>
      <c r="GAV108" s="220"/>
      <c r="GAW108" s="220"/>
      <c r="GAX108" s="220"/>
      <c r="GAY108" s="220"/>
      <c r="GAZ108" s="220"/>
      <c r="GBA108" s="220"/>
      <c r="GBB108" s="220"/>
      <c r="GBC108" s="220"/>
      <c r="GBD108" s="220"/>
      <c r="GBE108" s="220"/>
      <c r="GBF108" s="220"/>
      <c r="GBG108" s="220"/>
      <c r="GBH108" s="220"/>
      <c r="GBI108" s="220"/>
      <c r="GBJ108" s="220"/>
      <c r="GBK108" s="220"/>
      <c r="GBL108" s="220"/>
      <c r="GBM108" s="220"/>
      <c r="GBN108" s="220"/>
      <c r="GBO108" s="220"/>
      <c r="GBP108" s="220"/>
      <c r="GBQ108" s="220"/>
      <c r="GBR108" s="220"/>
      <c r="GBS108" s="220"/>
      <c r="GBT108" s="220"/>
      <c r="GBU108" s="220"/>
      <c r="GBV108" s="220"/>
      <c r="GBW108" s="220"/>
      <c r="GBX108" s="220"/>
      <c r="GBY108" s="220"/>
      <c r="GBZ108" s="220"/>
      <c r="GCA108" s="220"/>
      <c r="GCB108" s="220"/>
      <c r="GCC108" s="220"/>
      <c r="GCD108" s="220"/>
      <c r="GCE108" s="220"/>
      <c r="GCF108" s="220"/>
      <c r="GCG108" s="220"/>
      <c r="GCH108" s="220"/>
      <c r="GCI108" s="220"/>
      <c r="GCJ108" s="220"/>
      <c r="GCK108" s="220"/>
      <c r="GCL108" s="220"/>
      <c r="GCM108" s="220"/>
      <c r="GCN108" s="220"/>
      <c r="GCO108" s="220"/>
      <c r="GCP108" s="220"/>
      <c r="GCQ108" s="220"/>
      <c r="GCR108" s="220"/>
      <c r="GCS108" s="220"/>
      <c r="GCT108" s="220"/>
      <c r="GCU108" s="220"/>
      <c r="GCV108" s="220"/>
      <c r="GCW108" s="220"/>
      <c r="GCX108" s="220"/>
      <c r="GCY108" s="220"/>
      <c r="GCZ108" s="220"/>
      <c r="GDA108" s="220"/>
      <c r="GDB108" s="220"/>
      <c r="GDC108" s="220"/>
      <c r="GDD108" s="220"/>
      <c r="GDE108" s="220"/>
      <c r="GDF108" s="220"/>
      <c r="GDG108" s="220"/>
      <c r="GDH108" s="220"/>
      <c r="GDI108" s="220"/>
      <c r="GDJ108" s="220"/>
      <c r="GDK108" s="220"/>
      <c r="GDL108" s="220"/>
      <c r="GDM108" s="220"/>
      <c r="GDN108" s="220"/>
      <c r="GDO108" s="220"/>
      <c r="GDP108" s="220"/>
      <c r="GDQ108" s="220"/>
      <c r="GDR108" s="220"/>
      <c r="GDS108" s="220"/>
      <c r="GDT108" s="220"/>
      <c r="GDU108" s="220"/>
      <c r="GDV108" s="220"/>
      <c r="GDW108" s="220"/>
      <c r="GDX108" s="220"/>
      <c r="GDY108" s="220"/>
      <c r="GDZ108" s="220"/>
      <c r="GEA108" s="220"/>
      <c r="GEB108" s="220"/>
      <c r="GEC108" s="220"/>
      <c r="GED108" s="220"/>
      <c r="GEE108" s="220"/>
      <c r="GEF108" s="220"/>
      <c r="GEG108" s="220"/>
      <c r="GEH108" s="220"/>
      <c r="GEI108" s="220"/>
      <c r="GEJ108" s="220"/>
      <c r="GEK108" s="220"/>
      <c r="GEL108" s="220"/>
      <c r="GEM108" s="220"/>
      <c r="GEN108" s="220"/>
      <c r="GEO108" s="220"/>
      <c r="GEP108" s="220"/>
      <c r="GEQ108" s="220"/>
      <c r="GER108" s="220"/>
      <c r="GES108" s="220"/>
      <c r="GET108" s="220"/>
      <c r="GEU108" s="220"/>
      <c r="GEV108" s="220"/>
      <c r="GEW108" s="220"/>
      <c r="GEX108" s="220"/>
      <c r="GEY108" s="220"/>
      <c r="GEZ108" s="220"/>
      <c r="GFA108" s="220"/>
      <c r="GFB108" s="220"/>
      <c r="GFC108" s="220"/>
      <c r="GFD108" s="220"/>
      <c r="GFE108" s="220"/>
      <c r="GFF108" s="220"/>
      <c r="GFG108" s="220"/>
      <c r="GFH108" s="220"/>
      <c r="GFI108" s="220"/>
      <c r="GFJ108" s="220"/>
      <c r="GFK108" s="220"/>
      <c r="GFL108" s="220"/>
      <c r="GFM108" s="220"/>
      <c r="GFN108" s="220"/>
      <c r="GFO108" s="220"/>
      <c r="GFP108" s="220"/>
      <c r="GFQ108" s="220"/>
      <c r="GFR108" s="220"/>
      <c r="GFS108" s="220"/>
      <c r="GFT108" s="220"/>
      <c r="GFU108" s="220"/>
      <c r="GFV108" s="220"/>
      <c r="GFW108" s="220"/>
      <c r="GFX108" s="220"/>
      <c r="GFY108" s="220"/>
      <c r="GFZ108" s="220"/>
      <c r="GGA108" s="220"/>
      <c r="GGB108" s="220"/>
      <c r="GGC108" s="220"/>
      <c r="GGD108" s="220"/>
      <c r="GGE108" s="220"/>
      <c r="GGF108" s="220"/>
      <c r="GGG108" s="220"/>
      <c r="GGH108" s="220"/>
      <c r="GGI108" s="220"/>
      <c r="GGJ108" s="220"/>
      <c r="GGK108" s="220"/>
      <c r="GGL108" s="220"/>
      <c r="GGM108" s="220"/>
      <c r="GGN108" s="220"/>
      <c r="GGO108" s="220"/>
      <c r="GGP108" s="220"/>
      <c r="GGQ108" s="220"/>
      <c r="GGR108" s="220"/>
      <c r="GGS108" s="220"/>
      <c r="GGT108" s="220"/>
      <c r="GGU108" s="220"/>
      <c r="GGV108" s="220"/>
      <c r="GGW108" s="220"/>
      <c r="GGX108" s="220"/>
      <c r="GGY108" s="220"/>
      <c r="GGZ108" s="220"/>
      <c r="GHA108" s="220"/>
      <c r="GHB108" s="220"/>
      <c r="GHC108" s="220"/>
      <c r="GHD108" s="220"/>
      <c r="GHE108" s="220"/>
      <c r="GHF108" s="220"/>
      <c r="GHG108" s="220"/>
      <c r="GHH108" s="220"/>
      <c r="GHI108" s="220"/>
      <c r="GHJ108" s="220"/>
      <c r="GHK108" s="220"/>
      <c r="GHL108" s="220"/>
      <c r="GHM108" s="220"/>
      <c r="GHN108" s="220"/>
      <c r="GHO108" s="220"/>
      <c r="GHP108" s="220"/>
      <c r="GHQ108" s="220"/>
      <c r="GHR108" s="220"/>
      <c r="GHS108" s="220"/>
      <c r="GHT108" s="220"/>
      <c r="GHU108" s="220"/>
      <c r="GHV108" s="220"/>
      <c r="GHW108" s="220"/>
      <c r="GHX108" s="220"/>
      <c r="GHY108" s="220"/>
      <c r="GHZ108" s="220"/>
      <c r="GIA108" s="220"/>
      <c r="GIB108" s="220"/>
      <c r="GIC108" s="220"/>
      <c r="GID108" s="220"/>
      <c r="GIE108" s="220"/>
      <c r="GIF108" s="220"/>
      <c r="GIG108" s="220"/>
      <c r="GIH108" s="220"/>
      <c r="GII108" s="220"/>
      <c r="GIJ108" s="220"/>
      <c r="GIK108" s="220"/>
      <c r="GIL108" s="220"/>
      <c r="GIM108" s="220"/>
      <c r="GIN108" s="220"/>
      <c r="GIO108" s="220"/>
      <c r="GIP108" s="220"/>
      <c r="GIQ108" s="220"/>
      <c r="GIR108" s="220"/>
      <c r="GIS108" s="220"/>
      <c r="GIT108" s="220"/>
      <c r="GIU108" s="220"/>
      <c r="GIV108" s="220"/>
      <c r="GIW108" s="220"/>
      <c r="GIX108" s="220"/>
      <c r="GIY108" s="220"/>
      <c r="GIZ108" s="220"/>
      <c r="GJA108" s="220"/>
      <c r="GJB108" s="220"/>
      <c r="GJC108" s="220"/>
      <c r="GJD108" s="220"/>
      <c r="GJE108" s="220"/>
      <c r="GJF108" s="220"/>
      <c r="GJG108" s="220"/>
      <c r="GJH108" s="220"/>
      <c r="GJI108" s="220"/>
      <c r="GJJ108" s="220"/>
      <c r="GJK108" s="220"/>
      <c r="GJL108" s="220"/>
      <c r="GJM108" s="220"/>
      <c r="GJN108" s="220"/>
      <c r="GJO108" s="220"/>
      <c r="GJP108" s="220"/>
      <c r="GJQ108" s="220"/>
      <c r="GJR108" s="220"/>
      <c r="GJS108" s="220"/>
      <c r="GJT108" s="220"/>
      <c r="GJU108" s="220"/>
      <c r="GJV108" s="220"/>
      <c r="GJW108" s="220"/>
      <c r="GJX108" s="220"/>
      <c r="GJY108" s="220"/>
      <c r="GJZ108" s="220"/>
      <c r="GKA108" s="220"/>
      <c r="GKB108" s="220"/>
      <c r="GKC108" s="220"/>
      <c r="GKD108" s="220"/>
      <c r="GKE108" s="220"/>
      <c r="GKF108" s="220"/>
      <c r="GKG108" s="220"/>
      <c r="GKH108" s="220"/>
      <c r="GKI108" s="220"/>
      <c r="GKJ108" s="220"/>
      <c r="GKK108" s="220"/>
      <c r="GKL108" s="220"/>
      <c r="GKM108" s="220"/>
      <c r="GKN108" s="220"/>
      <c r="GKO108" s="220"/>
      <c r="GKP108" s="220"/>
      <c r="GKQ108" s="220"/>
      <c r="GKR108" s="220"/>
      <c r="GKS108" s="220"/>
      <c r="GKT108" s="220"/>
      <c r="GKU108" s="220"/>
      <c r="GKV108" s="220"/>
      <c r="GKW108" s="220"/>
      <c r="GKX108" s="220"/>
      <c r="GKY108" s="220"/>
      <c r="GKZ108" s="220"/>
      <c r="GLA108" s="220"/>
      <c r="GLB108" s="220"/>
      <c r="GLC108" s="220"/>
      <c r="GLD108" s="220"/>
      <c r="GLE108" s="220"/>
      <c r="GLF108" s="220"/>
      <c r="GLG108" s="220"/>
      <c r="GLH108" s="220"/>
      <c r="GLI108" s="220"/>
      <c r="GLJ108" s="220"/>
      <c r="GLK108" s="220"/>
      <c r="GLL108" s="220"/>
      <c r="GLM108" s="220"/>
      <c r="GLN108" s="220"/>
      <c r="GLO108" s="220"/>
      <c r="GLP108" s="220"/>
      <c r="GLQ108" s="220"/>
      <c r="GLR108" s="220"/>
      <c r="GLS108" s="220"/>
      <c r="GLT108" s="220"/>
      <c r="GLU108" s="220"/>
      <c r="GLV108" s="220"/>
      <c r="GLW108" s="220"/>
      <c r="GLX108" s="220"/>
      <c r="GLY108" s="220"/>
      <c r="GLZ108" s="220"/>
      <c r="GMA108" s="220"/>
      <c r="GMB108" s="220"/>
      <c r="GMC108" s="220"/>
      <c r="GMD108" s="220"/>
      <c r="GME108" s="220"/>
      <c r="GMF108" s="220"/>
      <c r="GMG108" s="220"/>
      <c r="GMH108" s="220"/>
      <c r="GMI108" s="220"/>
      <c r="GMJ108" s="220"/>
      <c r="GMK108" s="220"/>
      <c r="GML108" s="220"/>
      <c r="GMM108" s="220"/>
      <c r="GMN108" s="220"/>
      <c r="GMO108" s="220"/>
      <c r="GMP108" s="220"/>
      <c r="GMQ108" s="220"/>
      <c r="GMR108" s="220"/>
      <c r="GMS108" s="220"/>
      <c r="GMT108" s="220"/>
      <c r="GMU108" s="220"/>
      <c r="GMV108" s="220"/>
      <c r="GMW108" s="220"/>
      <c r="GMX108" s="220"/>
      <c r="GMY108" s="220"/>
      <c r="GMZ108" s="220"/>
      <c r="GNA108" s="220"/>
      <c r="GNB108" s="220"/>
      <c r="GNC108" s="220"/>
      <c r="GND108" s="220"/>
      <c r="GNE108" s="220"/>
      <c r="GNF108" s="220"/>
      <c r="GNG108" s="220"/>
      <c r="GNH108" s="220"/>
      <c r="GNI108" s="220"/>
      <c r="GNJ108" s="220"/>
      <c r="GNK108" s="220"/>
      <c r="GNL108" s="220"/>
      <c r="GNM108" s="220"/>
      <c r="GNN108" s="220"/>
      <c r="GNO108" s="220"/>
      <c r="GNP108" s="220"/>
      <c r="GNQ108" s="220"/>
      <c r="GNR108" s="220"/>
      <c r="GNS108" s="220"/>
      <c r="GNT108" s="220"/>
      <c r="GNU108" s="220"/>
      <c r="GNV108" s="220"/>
      <c r="GNW108" s="220"/>
      <c r="GNX108" s="220"/>
      <c r="GNY108" s="220"/>
      <c r="GNZ108" s="220"/>
      <c r="GOA108" s="220"/>
      <c r="GOB108" s="220"/>
      <c r="GOC108" s="220"/>
      <c r="GOD108" s="220"/>
      <c r="GOE108" s="220"/>
      <c r="GOF108" s="220"/>
      <c r="GOG108" s="220"/>
      <c r="GOH108" s="220"/>
      <c r="GOI108" s="220"/>
      <c r="GOJ108" s="220"/>
      <c r="GOK108" s="220"/>
      <c r="GOL108" s="220"/>
      <c r="GOM108" s="220"/>
      <c r="GON108" s="220"/>
      <c r="GOO108" s="220"/>
      <c r="GOP108" s="220"/>
      <c r="GOQ108" s="220"/>
      <c r="GOR108" s="220"/>
      <c r="GOS108" s="220"/>
      <c r="GOT108" s="220"/>
      <c r="GOU108" s="220"/>
      <c r="GOV108" s="220"/>
      <c r="GOW108" s="220"/>
      <c r="GOX108" s="220"/>
      <c r="GOY108" s="220"/>
      <c r="GOZ108" s="220"/>
      <c r="GPA108" s="220"/>
      <c r="GPB108" s="220"/>
      <c r="GPC108" s="220"/>
      <c r="GPD108" s="220"/>
      <c r="GPE108" s="220"/>
      <c r="GPF108" s="220"/>
      <c r="GPG108" s="220"/>
      <c r="GPH108" s="220"/>
      <c r="GPI108" s="220"/>
      <c r="GPJ108" s="220"/>
      <c r="GPK108" s="220"/>
      <c r="GPL108" s="220"/>
      <c r="GPM108" s="220"/>
      <c r="GPN108" s="220"/>
      <c r="GPO108" s="220"/>
      <c r="GPP108" s="220"/>
      <c r="GPQ108" s="220"/>
      <c r="GPR108" s="220"/>
      <c r="GPS108" s="220"/>
      <c r="GPT108" s="220"/>
      <c r="GPU108" s="220"/>
      <c r="GPV108" s="220"/>
      <c r="GPW108" s="220"/>
      <c r="GPX108" s="220"/>
      <c r="GPY108" s="220"/>
      <c r="GPZ108" s="220"/>
      <c r="GQA108" s="220"/>
      <c r="GQB108" s="220"/>
      <c r="GQC108" s="220"/>
      <c r="GQD108" s="220"/>
      <c r="GQE108" s="220"/>
      <c r="GQF108" s="220"/>
      <c r="GQG108" s="220"/>
      <c r="GQH108" s="220"/>
      <c r="GQI108" s="220"/>
      <c r="GQJ108" s="220"/>
      <c r="GQK108" s="220"/>
      <c r="GQL108" s="220"/>
      <c r="GQM108" s="220"/>
      <c r="GQN108" s="220"/>
      <c r="GQO108" s="220"/>
      <c r="GQP108" s="220"/>
      <c r="GQQ108" s="220"/>
      <c r="GQR108" s="220"/>
      <c r="GQS108" s="220"/>
      <c r="GQT108" s="220"/>
      <c r="GQU108" s="220"/>
      <c r="GQV108" s="220"/>
      <c r="GQW108" s="220"/>
      <c r="GQX108" s="220"/>
      <c r="GQY108" s="220"/>
      <c r="GQZ108" s="220"/>
      <c r="GRA108" s="220"/>
      <c r="GRB108" s="220"/>
      <c r="GRC108" s="220"/>
      <c r="GRD108" s="220"/>
      <c r="GRE108" s="220"/>
      <c r="GRF108" s="220"/>
      <c r="GRG108" s="220"/>
      <c r="GRH108" s="220"/>
      <c r="GRI108" s="220"/>
      <c r="GRJ108" s="220"/>
      <c r="GRK108" s="220"/>
      <c r="GRL108" s="220"/>
      <c r="GRM108" s="220"/>
      <c r="GRN108" s="220"/>
      <c r="GRO108" s="220"/>
      <c r="GRP108" s="220"/>
      <c r="GRQ108" s="220"/>
      <c r="GRR108" s="220"/>
      <c r="GRS108" s="220"/>
      <c r="GRT108" s="220"/>
      <c r="GRU108" s="220"/>
      <c r="GRV108" s="220"/>
      <c r="GRW108" s="220"/>
      <c r="GRX108" s="220"/>
      <c r="GRY108" s="220"/>
      <c r="GRZ108" s="220"/>
      <c r="GSA108" s="220"/>
      <c r="GSB108" s="220"/>
      <c r="GSC108" s="220"/>
      <c r="GSD108" s="220"/>
      <c r="GSE108" s="220"/>
      <c r="GSF108" s="220"/>
      <c r="GSG108" s="220"/>
      <c r="GSH108" s="220"/>
      <c r="GSI108" s="220"/>
      <c r="GSJ108" s="220"/>
      <c r="GSK108" s="220"/>
      <c r="GSL108" s="220"/>
      <c r="GSM108" s="220"/>
      <c r="GSN108" s="220"/>
      <c r="GSO108" s="220"/>
      <c r="GSP108" s="220"/>
      <c r="GSQ108" s="220"/>
      <c r="GSR108" s="220"/>
      <c r="GSS108" s="220"/>
      <c r="GST108" s="220"/>
      <c r="GSU108" s="220"/>
      <c r="GSV108" s="220"/>
      <c r="GSW108" s="220"/>
      <c r="GSX108" s="220"/>
      <c r="GSY108" s="220"/>
      <c r="GSZ108" s="220"/>
      <c r="GTA108" s="220"/>
      <c r="GTB108" s="220"/>
      <c r="GTC108" s="220"/>
      <c r="GTD108" s="220"/>
      <c r="GTE108" s="220"/>
      <c r="GTF108" s="220"/>
      <c r="GTG108" s="220"/>
      <c r="GTH108" s="220"/>
      <c r="GTI108" s="220"/>
      <c r="GTJ108" s="220"/>
      <c r="GTK108" s="220"/>
      <c r="GTL108" s="220"/>
      <c r="GTM108" s="220"/>
      <c r="GTN108" s="220"/>
      <c r="GTO108" s="220"/>
      <c r="GTP108" s="220"/>
      <c r="GTQ108" s="220"/>
      <c r="GTR108" s="220"/>
      <c r="GTS108" s="220"/>
      <c r="GTT108" s="220"/>
      <c r="GTU108" s="220"/>
      <c r="GTV108" s="220"/>
      <c r="GTW108" s="220"/>
      <c r="GTX108" s="220"/>
      <c r="GTY108" s="220"/>
      <c r="GTZ108" s="220"/>
      <c r="GUA108" s="220"/>
      <c r="GUB108" s="220"/>
      <c r="GUC108" s="220"/>
      <c r="GUD108" s="220"/>
      <c r="GUE108" s="220"/>
      <c r="GUF108" s="220"/>
      <c r="GUG108" s="220"/>
      <c r="GUH108" s="220"/>
      <c r="GUI108" s="220"/>
      <c r="GUJ108" s="220"/>
      <c r="GUK108" s="220"/>
      <c r="GUL108" s="220"/>
      <c r="GUM108" s="220"/>
      <c r="GUN108" s="220"/>
      <c r="GUO108" s="220"/>
      <c r="GUP108" s="220"/>
      <c r="GUQ108" s="220"/>
      <c r="GUR108" s="220"/>
      <c r="GUS108" s="220"/>
      <c r="GUT108" s="220"/>
      <c r="GUU108" s="220"/>
      <c r="GUV108" s="220"/>
      <c r="GUW108" s="220"/>
      <c r="GUX108" s="220"/>
      <c r="GUY108" s="220"/>
      <c r="GUZ108" s="220"/>
      <c r="GVA108" s="220"/>
      <c r="GVB108" s="220"/>
      <c r="GVC108" s="220"/>
      <c r="GVD108" s="220"/>
      <c r="GVE108" s="220"/>
      <c r="GVF108" s="220"/>
      <c r="GVG108" s="220"/>
      <c r="GVH108" s="220"/>
      <c r="GVI108" s="220"/>
      <c r="GVJ108" s="220"/>
      <c r="GVK108" s="220"/>
      <c r="GVL108" s="220"/>
      <c r="GVM108" s="220"/>
      <c r="GVN108" s="220"/>
      <c r="GVO108" s="220"/>
      <c r="GVP108" s="220"/>
      <c r="GVQ108" s="220"/>
      <c r="GVR108" s="220"/>
      <c r="GVS108" s="220"/>
      <c r="GVT108" s="220"/>
      <c r="GVU108" s="220"/>
      <c r="GVV108" s="220"/>
      <c r="GVW108" s="220"/>
      <c r="GVX108" s="220"/>
      <c r="GVY108" s="220"/>
      <c r="GVZ108" s="220"/>
      <c r="GWA108" s="220"/>
      <c r="GWB108" s="220"/>
      <c r="GWC108" s="220"/>
      <c r="GWD108" s="220"/>
      <c r="GWE108" s="220"/>
      <c r="GWF108" s="220"/>
      <c r="GWG108" s="220"/>
      <c r="GWH108" s="220"/>
      <c r="GWI108" s="220"/>
      <c r="GWJ108" s="220"/>
      <c r="GWK108" s="220"/>
      <c r="GWL108" s="220"/>
      <c r="GWM108" s="220"/>
      <c r="GWN108" s="220"/>
      <c r="GWO108" s="220"/>
      <c r="GWP108" s="220"/>
      <c r="GWQ108" s="220"/>
      <c r="GWR108" s="220"/>
      <c r="GWS108" s="220"/>
      <c r="GWT108" s="220"/>
      <c r="GWU108" s="220"/>
      <c r="GWV108" s="220"/>
      <c r="GWW108" s="220"/>
      <c r="GWX108" s="220"/>
      <c r="GWY108" s="220"/>
      <c r="GWZ108" s="220"/>
      <c r="GXA108" s="220"/>
      <c r="GXB108" s="220"/>
      <c r="GXC108" s="220"/>
      <c r="GXD108" s="220"/>
      <c r="GXE108" s="220"/>
      <c r="GXF108" s="220"/>
      <c r="GXG108" s="220"/>
      <c r="GXH108" s="220"/>
      <c r="GXI108" s="220"/>
      <c r="GXJ108" s="220"/>
      <c r="GXK108" s="220"/>
      <c r="GXL108" s="220"/>
      <c r="GXM108" s="220"/>
      <c r="GXN108" s="220"/>
      <c r="GXO108" s="220"/>
      <c r="GXP108" s="220"/>
      <c r="GXQ108" s="220"/>
      <c r="GXR108" s="220"/>
      <c r="GXS108" s="220"/>
      <c r="GXT108" s="220"/>
      <c r="GXU108" s="220"/>
      <c r="GXV108" s="220"/>
      <c r="GXW108" s="220"/>
      <c r="GXX108" s="220"/>
      <c r="GXY108" s="220"/>
      <c r="GXZ108" s="220"/>
      <c r="GYA108" s="220"/>
      <c r="GYB108" s="220"/>
      <c r="GYC108" s="220"/>
      <c r="GYD108" s="220"/>
      <c r="GYE108" s="220"/>
      <c r="GYF108" s="220"/>
      <c r="GYG108" s="220"/>
      <c r="GYH108" s="220"/>
      <c r="GYI108" s="220"/>
      <c r="GYJ108" s="220"/>
      <c r="GYK108" s="220"/>
      <c r="GYL108" s="220"/>
      <c r="GYM108" s="220"/>
      <c r="GYN108" s="220"/>
      <c r="GYO108" s="220"/>
      <c r="GYP108" s="220"/>
      <c r="GYQ108" s="220"/>
      <c r="GYR108" s="220"/>
      <c r="GYS108" s="220"/>
      <c r="GYT108" s="220"/>
      <c r="GYU108" s="220"/>
      <c r="GYV108" s="220"/>
      <c r="GYW108" s="220"/>
      <c r="GYX108" s="220"/>
      <c r="GYY108" s="220"/>
      <c r="GYZ108" s="220"/>
      <c r="GZA108" s="220"/>
      <c r="GZB108" s="220"/>
      <c r="GZC108" s="220"/>
      <c r="GZD108" s="220"/>
      <c r="GZE108" s="220"/>
      <c r="GZF108" s="220"/>
      <c r="GZG108" s="220"/>
      <c r="GZH108" s="220"/>
      <c r="GZI108" s="220"/>
      <c r="GZJ108" s="220"/>
      <c r="GZK108" s="220"/>
      <c r="GZL108" s="220"/>
      <c r="GZM108" s="220"/>
      <c r="GZN108" s="220"/>
      <c r="GZO108" s="220"/>
      <c r="GZP108" s="220"/>
      <c r="GZQ108" s="220"/>
      <c r="GZR108" s="220"/>
      <c r="GZS108" s="220"/>
      <c r="GZT108" s="220"/>
      <c r="GZU108" s="220"/>
      <c r="GZV108" s="220"/>
      <c r="GZW108" s="220"/>
      <c r="GZX108" s="220"/>
      <c r="GZY108" s="220"/>
      <c r="GZZ108" s="220"/>
      <c r="HAA108" s="220"/>
      <c r="HAB108" s="220"/>
      <c r="HAC108" s="220"/>
      <c r="HAD108" s="220"/>
      <c r="HAE108" s="220"/>
      <c r="HAF108" s="220"/>
      <c r="HAG108" s="220"/>
      <c r="HAH108" s="220"/>
      <c r="HAI108" s="220"/>
      <c r="HAJ108" s="220"/>
      <c r="HAK108" s="220"/>
      <c r="HAL108" s="220"/>
      <c r="HAM108" s="220"/>
      <c r="HAN108" s="220"/>
      <c r="HAO108" s="220"/>
      <c r="HAP108" s="220"/>
      <c r="HAQ108" s="220"/>
      <c r="HAR108" s="220"/>
      <c r="HAS108" s="220"/>
      <c r="HAT108" s="220"/>
      <c r="HAU108" s="220"/>
      <c r="HAV108" s="220"/>
      <c r="HAW108" s="220"/>
      <c r="HAX108" s="220"/>
      <c r="HAY108" s="220"/>
      <c r="HAZ108" s="220"/>
      <c r="HBA108" s="220"/>
      <c r="HBB108" s="220"/>
      <c r="HBC108" s="220"/>
      <c r="HBD108" s="220"/>
      <c r="HBE108" s="220"/>
      <c r="HBF108" s="220"/>
      <c r="HBG108" s="220"/>
      <c r="HBH108" s="220"/>
      <c r="HBI108" s="220"/>
      <c r="HBJ108" s="220"/>
      <c r="HBK108" s="220"/>
      <c r="HBL108" s="220"/>
      <c r="HBM108" s="220"/>
      <c r="HBN108" s="220"/>
      <c r="HBO108" s="220"/>
      <c r="HBP108" s="220"/>
      <c r="HBQ108" s="220"/>
      <c r="HBR108" s="220"/>
      <c r="HBS108" s="220"/>
      <c r="HBT108" s="220"/>
      <c r="HBU108" s="220"/>
      <c r="HBV108" s="220"/>
      <c r="HBW108" s="220"/>
      <c r="HBX108" s="220"/>
      <c r="HBY108" s="220"/>
      <c r="HBZ108" s="220"/>
      <c r="HCA108" s="220"/>
      <c r="HCB108" s="220"/>
      <c r="HCC108" s="220"/>
      <c r="HCD108" s="220"/>
      <c r="HCE108" s="220"/>
      <c r="HCF108" s="220"/>
      <c r="HCG108" s="220"/>
      <c r="HCH108" s="220"/>
      <c r="HCI108" s="220"/>
      <c r="HCJ108" s="220"/>
      <c r="HCK108" s="220"/>
      <c r="HCL108" s="220"/>
      <c r="HCM108" s="220"/>
      <c r="HCN108" s="220"/>
      <c r="HCO108" s="220"/>
      <c r="HCP108" s="220"/>
      <c r="HCQ108" s="220"/>
      <c r="HCR108" s="220"/>
      <c r="HCS108" s="220"/>
      <c r="HCT108" s="220"/>
      <c r="HCU108" s="220"/>
      <c r="HCV108" s="220"/>
      <c r="HCW108" s="220"/>
      <c r="HCX108" s="220"/>
      <c r="HCY108" s="220"/>
      <c r="HCZ108" s="220"/>
      <c r="HDA108" s="220"/>
      <c r="HDB108" s="220"/>
      <c r="HDC108" s="220"/>
      <c r="HDD108" s="220"/>
      <c r="HDE108" s="220"/>
      <c r="HDF108" s="220"/>
      <c r="HDG108" s="220"/>
      <c r="HDH108" s="220"/>
      <c r="HDI108" s="220"/>
      <c r="HDJ108" s="220"/>
      <c r="HDK108" s="220"/>
      <c r="HDL108" s="220"/>
      <c r="HDM108" s="220"/>
      <c r="HDN108" s="220"/>
      <c r="HDO108" s="220"/>
      <c r="HDP108" s="220"/>
      <c r="HDQ108" s="220"/>
      <c r="HDR108" s="220"/>
      <c r="HDS108" s="220"/>
      <c r="HDT108" s="220"/>
      <c r="HDU108" s="220"/>
      <c r="HDV108" s="220"/>
      <c r="HDW108" s="220"/>
      <c r="HDX108" s="220"/>
      <c r="HDY108" s="220"/>
      <c r="HDZ108" s="220"/>
      <c r="HEA108" s="220"/>
      <c r="HEB108" s="220"/>
      <c r="HEC108" s="220"/>
      <c r="HED108" s="220"/>
      <c r="HEE108" s="220"/>
      <c r="HEF108" s="220"/>
      <c r="HEG108" s="220"/>
      <c r="HEH108" s="220"/>
      <c r="HEI108" s="220"/>
      <c r="HEJ108" s="220"/>
      <c r="HEK108" s="220"/>
      <c r="HEL108" s="220"/>
      <c r="HEM108" s="220"/>
      <c r="HEN108" s="220"/>
      <c r="HEO108" s="220"/>
      <c r="HEP108" s="220"/>
      <c r="HEQ108" s="220"/>
      <c r="HER108" s="220"/>
      <c r="HES108" s="220"/>
      <c r="HET108" s="220"/>
      <c r="HEU108" s="220"/>
      <c r="HEV108" s="220"/>
      <c r="HEW108" s="220"/>
      <c r="HEX108" s="220"/>
      <c r="HEY108" s="220"/>
      <c r="HEZ108" s="220"/>
      <c r="HFA108" s="220"/>
      <c r="HFB108" s="220"/>
      <c r="HFC108" s="220"/>
      <c r="HFD108" s="220"/>
      <c r="HFE108" s="220"/>
      <c r="HFF108" s="220"/>
      <c r="HFG108" s="220"/>
      <c r="HFH108" s="220"/>
      <c r="HFI108" s="220"/>
      <c r="HFJ108" s="220"/>
      <c r="HFK108" s="220"/>
      <c r="HFL108" s="220"/>
      <c r="HFM108" s="220"/>
      <c r="HFN108" s="220"/>
      <c r="HFO108" s="220"/>
      <c r="HFP108" s="220"/>
      <c r="HFQ108" s="220"/>
      <c r="HFR108" s="220"/>
      <c r="HFS108" s="220"/>
      <c r="HFT108" s="220"/>
      <c r="HFU108" s="220"/>
      <c r="HFV108" s="220"/>
      <c r="HFW108" s="220"/>
      <c r="HFX108" s="220"/>
      <c r="HFY108" s="220"/>
      <c r="HFZ108" s="220"/>
      <c r="HGA108" s="220"/>
      <c r="HGB108" s="220"/>
      <c r="HGC108" s="220"/>
      <c r="HGD108" s="220"/>
      <c r="HGE108" s="220"/>
      <c r="HGF108" s="220"/>
      <c r="HGG108" s="220"/>
      <c r="HGH108" s="220"/>
      <c r="HGI108" s="220"/>
      <c r="HGJ108" s="220"/>
      <c r="HGK108" s="220"/>
      <c r="HGL108" s="220"/>
      <c r="HGM108" s="220"/>
      <c r="HGN108" s="220"/>
      <c r="HGO108" s="220"/>
      <c r="HGP108" s="220"/>
      <c r="HGQ108" s="220"/>
      <c r="HGR108" s="220"/>
      <c r="HGS108" s="220"/>
      <c r="HGT108" s="220"/>
      <c r="HGU108" s="220"/>
      <c r="HGV108" s="220"/>
      <c r="HGW108" s="220"/>
      <c r="HGX108" s="220"/>
      <c r="HGY108" s="220"/>
      <c r="HGZ108" s="220"/>
      <c r="HHA108" s="220"/>
      <c r="HHB108" s="220"/>
      <c r="HHC108" s="220"/>
      <c r="HHD108" s="220"/>
      <c r="HHE108" s="220"/>
      <c r="HHF108" s="220"/>
      <c r="HHG108" s="220"/>
      <c r="HHH108" s="220"/>
      <c r="HHI108" s="220"/>
      <c r="HHJ108" s="220"/>
      <c r="HHK108" s="220"/>
      <c r="HHL108" s="220"/>
      <c r="HHM108" s="220"/>
      <c r="HHN108" s="220"/>
      <c r="HHO108" s="220"/>
      <c r="HHP108" s="220"/>
      <c r="HHQ108" s="220"/>
      <c r="HHR108" s="220"/>
      <c r="HHS108" s="220"/>
      <c r="HHT108" s="220"/>
      <c r="HHU108" s="220"/>
      <c r="HHV108" s="220"/>
      <c r="HHW108" s="220"/>
      <c r="HHX108" s="220"/>
      <c r="HHY108" s="220"/>
      <c r="HHZ108" s="220"/>
      <c r="HIA108" s="220"/>
      <c r="HIB108" s="220"/>
      <c r="HIC108" s="220"/>
      <c r="HID108" s="220"/>
      <c r="HIE108" s="220"/>
      <c r="HIF108" s="220"/>
      <c r="HIG108" s="220"/>
      <c r="HIH108" s="220"/>
      <c r="HII108" s="220"/>
      <c r="HIJ108" s="220"/>
      <c r="HIK108" s="220"/>
      <c r="HIL108" s="220"/>
      <c r="HIM108" s="220"/>
      <c r="HIN108" s="220"/>
      <c r="HIO108" s="220"/>
      <c r="HIP108" s="220"/>
      <c r="HIQ108" s="220"/>
      <c r="HIR108" s="220"/>
      <c r="HIS108" s="220"/>
      <c r="HIT108" s="220"/>
      <c r="HIU108" s="220"/>
      <c r="HIV108" s="220"/>
      <c r="HIW108" s="220"/>
      <c r="HIX108" s="220"/>
      <c r="HIY108" s="220"/>
      <c r="HIZ108" s="220"/>
      <c r="HJA108" s="220"/>
      <c r="HJB108" s="220"/>
      <c r="HJC108" s="220"/>
      <c r="HJD108" s="220"/>
      <c r="HJE108" s="220"/>
      <c r="HJF108" s="220"/>
      <c r="HJG108" s="220"/>
      <c r="HJH108" s="220"/>
      <c r="HJI108" s="220"/>
      <c r="HJJ108" s="220"/>
      <c r="HJK108" s="220"/>
      <c r="HJL108" s="220"/>
      <c r="HJM108" s="220"/>
      <c r="HJN108" s="220"/>
      <c r="HJO108" s="220"/>
      <c r="HJP108" s="220"/>
      <c r="HJQ108" s="220"/>
      <c r="HJR108" s="220"/>
      <c r="HJS108" s="220"/>
      <c r="HJT108" s="220"/>
      <c r="HJU108" s="220"/>
      <c r="HJV108" s="220"/>
      <c r="HJW108" s="220"/>
      <c r="HJX108" s="220"/>
      <c r="HJY108" s="220"/>
      <c r="HJZ108" s="220"/>
      <c r="HKA108" s="220"/>
      <c r="HKB108" s="220"/>
      <c r="HKC108" s="220"/>
      <c r="HKD108" s="220"/>
      <c r="HKE108" s="220"/>
      <c r="HKF108" s="220"/>
      <c r="HKG108" s="220"/>
      <c r="HKH108" s="220"/>
      <c r="HKI108" s="220"/>
      <c r="HKJ108" s="220"/>
      <c r="HKK108" s="220"/>
      <c r="HKL108" s="220"/>
      <c r="HKM108" s="220"/>
      <c r="HKN108" s="220"/>
      <c r="HKO108" s="220"/>
      <c r="HKP108" s="220"/>
      <c r="HKQ108" s="220"/>
      <c r="HKR108" s="220"/>
      <c r="HKS108" s="220"/>
      <c r="HKT108" s="220"/>
      <c r="HKU108" s="220"/>
      <c r="HKV108" s="220"/>
      <c r="HKW108" s="220"/>
      <c r="HKX108" s="220"/>
      <c r="HKY108" s="220"/>
      <c r="HKZ108" s="220"/>
      <c r="HLA108" s="220"/>
      <c r="HLB108" s="220"/>
      <c r="HLC108" s="220"/>
      <c r="HLD108" s="220"/>
      <c r="HLE108" s="220"/>
      <c r="HLF108" s="220"/>
      <c r="HLG108" s="220"/>
      <c r="HLH108" s="220"/>
      <c r="HLI108" s="220"/>
      <c r="HLJ108" s="220"/>
      <c r="HLK108" s="220"/>
      <c r="HLL108" s="220"/>
      <c r="HLM108" s="220"/>
      <c r="HLN108" s="220"/>
      <c r="HLO108" s="220"/>
      <c r="HLP108" s="220"/>
      <c r="HLQ108" s="220"/>
      <c r="HLR108" s="220"/>
      <c r="HLS108" s="220"/>
      <c r="HLT108" s="220"/>
      <c r="HLU108" s="220"/>
      <c r="HLV108" s="220"/>
      <c r="HLW108" s="220"/>
      <c r="HLX108" s="220"/>
      <c r="HLY108" s="220"/>
      <c r="HLZ108" s="220"/>
      <c r="HMA108" s="220"/>
      <c r="HMB108" s="220"/>
      <c r="HMC108" s="220"/>
      <c r="HMD108" s="220"/>
      <c r="HME108" s="220"/>
      <c r="HMF108" s="220"/>
      <c r="HMG108" s="220"/>
      <c r="HMH108" s="220"/>
      <c r="HMI108" s="220"/>
      <c r="HMJ108" s="220"/>
      <c r="HMK108" s="220"/>
      <c r="HML108" s="220"/>
      <c r="HMM108" s="220"/>
      <c r="HMN108" s="220"/>
      <c r="HMO108" s="220"/>
      <c r="HMP108" s="220"/>
      <c r="HMQ108" s="220"/>
      <c r="HMR108" s="220"/>
      <c r="HMS108" s="220"/>
      <c r="HMT108" s="220"/>
      <c r="HMU108" s="220"/>
      <c r="HMV108" s="220"/>
      <c r="HMW108" s="220"/>
      <c r="HMX108" s="220"/>
      <c r="HMY108" s="220"/>
      <c r="HMZ108" s="220"/>
      <c r="HNA108" s="220"/>
      <c r="HNB108" s="220"/>
      <c r="HNC108" s="220"/>
      <c r="HND108" s="220"/>
      <c r="HNE108" s="220"/>
      <c r="HNF108" s="220"/>
      <c r="HNG108" s="220"/>
      <c r="HNH108" s="220"/>
      <c r="HNI108" s="220"/>
      <c r="HNJ108" s="220"/>
      <c r="HNK108" s="220"/>
      <c r="HNL108" s="220"/>
      <c r="HNM108" s="220"/>
      <c r="HNN108" s="220"/>
      <c r="HNO108" s="220"/>
      <c r="HNP108" s="220"/>
      <c r="HNQ108" s="220"/>
      <c r="HNR108" s="220"/>
      <c r="HNS108" s="220"/>
      <c r="HNT108" s="220"/>
      <c r="HNU108" s="220"/>
      <c r="HNV108" s="220"/>
      <c r="HNW108" s="220"/>
      <c r="HNX108" s="220"/>
      <c r="HNY108" s="220"/>
      <c r="HNZ108" s="220"/>
      <c r="HOA108" s="220"/>
      <c r="HOB108" s="220"/>
      <c r="HOC108" s="220"/>
      <c r="HOD108" s="220"/>
      <c r="HOE108" s="220"/>
      <c r="HOF108" s="220"/>
      <c r="HOG108" s="220"/>
      <c r="HOH108" s="220"/>
      <c r="HOI108" s="220"/>
      <c r="HOJ108" s="220"/>
      <c r="HOK108" s="220"/>
      <c r="HOL108" s="220"/>
      <c r="HOM108" s="220"/>
      <c r="HON108" s="220"/>
      <c r="HOO108" s="220"/>
      <c r="HOP108" s="220"/>
      <c r="HOQ108" s="220"/>
      <c r="HOR108" s="220"/>
      <c r="HOS108" s="220"/>
      <c r="HOT108" s="220"/>
      <c r="HOU108" s="220"/>
      <c r="HOV108" s="220"/>
      <c r="HOW108" s="220"/>
      <c r="HOX108" s="220"/>
      <c r="HOY108" s="220"/>
      <c r="HOZ108" s="220"/>
      <c r="HPA108" s="220"/>
      <c r="HPB108" s="220"/>
      <c r="HPC108" s="220"/>
      <c r="HPD108" s="220"/>
      <c r="HPE108" s="220"/>
      <c r="HPF108" s="220"/>
      <c r="HPG108" s="220"/>
      <c r="HPH108" s="220"/>
      <c r="HPI108" s="220"/>
      <c r="HPJ108" s="220"/>
      <c r="HPK108" s="220"/>
      <c r="HPL108" s="220"/>
      <c r="HPM108" s="220"/>
      <c r="HPN108" s="220"/>
      <c r="HPO108" s="220"/>
      <c r="HPP108" s="220"/>
      <c r="HPQ108" s="220"/>
      <c r="HPR108" s="220"/>
      <c r="HPS108" s="220"/>
      <c r="HPT108" s="220"/>
      <c r="HPU108" s="220"/>
      <c r="HPV108" s="220"/>
      <c r="HPW108" s="220"/>
      <c r="HPX108" s="220"/>
      <c r="HPY108" s="220"/>
      <c r="HPZ108" s="220"/>
      <c r="HQA108" s="220"/>
      <c r="HQB108" s="220"/>
      <c r="HQC108" s="220"/>
      <c r="HQD108" s="220"/>
      <c r="HQE108" s="220"/>
      <c r="HQF108" s="220"/>
      <c r="HQG108" s="220"/>
      <c r="HQH108" s="220"/>
      <c r="HQI108" s="220"/>
      <c r="HQJ108" s="220"/>
      <c r="HQK108" s="220"/>
      <c r="HQL108" s="220"/>
      <c r="HQM108" s="220"/>
      <c r="HQN108" s="220"/>
      <c r="HQO108" s="220"/>
      <c r="HQP108" s="220"/>
      <c r="HQQ108" s="220"/>
      <c r="HQR108" s="220"/>
      <c r="HQS108" s="220"/>
      <c r="HQT108" s="220"/>
      <c r="HQU108" s="220"/>
      <c r="HQV108" s="220"/>
      <c r="HQW108" s="220"/>
      <c r="HQX108" s="220"/>
      <c r="HQY108" s="220"/>
      <c r="HQZ108" s="220"/>
      <c r="HRA108" s="220"/>
      <c r="HRB108" s="220"/>
      <c r="HRC108" s="220"/>
      <c r="HRD108" s="220"/>
      <c r="HRE108" s="220"/>
      <c r="HRF108" s="220"/>
      <c r="HRG108" s="220"/>
      <c r="HRH108" s="220"/>
      <c r="HRI108" s="220"/>
      <c r="HRJ108" s="220"/>
      <c r="HRK108" s="220"/>
      <c r="HRL108" s="220"/>
      <c r="HRM108" s="220"/>
      <c r="HRN108" s="220"/>
      <c r="HRO108" s="220"/>
      <c r="HRP108" s="220"/>
      <c r="HRQ108" s="220"/>
      <c r="HRR108" s="220"/>
      <c r="HRS108" s="220"/>
      <c r="HRT108" s="220"/>
      <c r="HRU108" s="220"/>
      <c r="HRV108" s="220"/>
      <c r="HRW108" s="220"/>
      <c r="HRX108" s="220"/>
      <c r="HRY108" s="220"/>
      <c r="HRZ108" s="220"/>
      <c r="HSA108" s="220"/>
      <c r="HSB108" s="220"/>
      <c r="HSC108" s="220"/>
      <c r="HSD108" s="220"/>
      <c r="HSE108" s="220"/>
      <c r="HSF108" s="220"/>
      <c r="HSG108" s="220"/>
      <c r="HSH108" s="220"/>
      <c r="HSI108" s="220"/>
      <c r="HSJ108" s="220"/>
      <c r="HSK108" s="220"/>
      <c r="HSL108" s="220"/>
      <c r="HSM108" s="220"/>
      <c r="HSN108" s="220"/>
      <c r="HSO108" s="220"/>
      <c r="HSP108" s="220"/>
      <c r="HSQ108" s="220"/>
      <c r="HSR108" s="220"/>
      <c r="HSS108" s="220"/>
      <c r="HST108" s="220"/>
      <c r="HSU108" s="220"/>
      <c r="HSV108" s="220"/>
      <c r="HSW108" s="220"/>
      <c r="HSX108" s="220"/>
      <c r="HSY108" s="220"/>
      <c r="HSZ108" s="220"/>
      <c r="HTA108" s="220"/>
      <c r="HTB108" s="220"/>
      <c r="HTC108" s="220"/>
      <c r="HTD108" s="220"/>
      <c r="HTE108" s="220"/>
      <c r="HTF108" s="220"/>
      <c r="HTG108" s="220"/>
      <c r="HTH108" s="220"/>
      <c r="HTI108" s="220"/>
      <c r="HTJ108" s="220"/>
      <c r="HTK108" s="220"/>
      <c r="HTL108" s="220"/>
      <c r="HTM108" s="220"/>
      <c r="HTN108" s="220"/>
      <c r="HTO108" s="220"/>
      <c r="HTP108" s="220"/>
      <c r="HTQ108" s="220"/>
      <c r="HTR108" s="220"/>
      <c r="HTS108" s="220"/>
      <c r="HTT108" s="220"/>
      <c r="HTU108" s="220"/>
      <c r="HTV108" s="220"/>
      <c r="HTW108" s="220"/>
      <c r="HTX108" s="220"/>
      <c r="HTY108" s="220"/>
      <c r="HTZ108" s="220"/>
      <c r="HUA108" s="220"/>
      <c r="HUB108" s="220"/>
      <c r="HUC108" s="220"/>
      <c r="HUD108" s="220"/>
      <c r="HUE108" s="220"/>
      <c r="HUF108" s="220"/>
      <c r="HUG108" s="220"/>
      <c r="HUH108" s="220"/>
      <c r="HUI108" s="220"/>
      <c r="HUJ108" s="220"/>
      <c r="HUK108" s="220"/>
      <c r="HUL108" s="220"/>
      <c r="HUM108" s="220"/>
      <c r="HUN108" s="220"/>
      <c r="HUO108" s="220"/>
      <c r="HUP108" s="220"/>
      <c r="HUQ108" s="220"/>
      <c r="HUR108" s="220"/>
      <c r="HUS108" s="220"/>
      <c r="HUT108" s="220"/>
      <c r="HUU108" s="220"/>
      <c r="HUV108" s="220"/>
      <c r="HUW108" s="220"/>
      <c r="HUX108" s="220"/>
      <c r="HUY108" s="220"/>
      <c r="HUZ108" s="220"/>
      <c r="HVA108" s="220"/>
      <c r="HVB108" s="220"/>
      <c r="HVC108" s="220"/>
      <c r="HVD108" s="220"/>
      <c r="HVE108" s="220"/>
      <c r="HVF108" s="220"/>
      <c r="HVG108" s="220"/>
      <c r="HVH108" s="220"/>
      <c r="HVI108" s="220"/>
      <c r="HVJ108" s="220"/>
      <c r="HVK108" s="220"/>
      <c r="HVL108" s="220"/>
      <c r="HVM108" s="220"/>
      <c r="HVN108" s="220"/>
      <c r="HVO108" s="220"/>
      <c r="HVP108" s="220"/>
      <c r="HVQ108" s="220"/>
      <c r="HVR108" s="220"/>
      <c r="HVS108" s="220"/>
      <c r="HVT108" s="220"/>
      <c r="HVU108" s="220"/>
      <c r="HVV108" s="220"/>
      <c r="HVW108" s="220"/>
      <c r="HVX108" s="220"/>
      <c r="HVY108" s="220"/>
      <c r="HVZ108" s="220"/>
      <c r="HWA108" s="220"/>
      <c r="HWB108" s="220"/>
      <c r="HWC108" s="220"/>
      <c r="HWD108" s="220"/>
      <c r="HWE108" s="220"/>
      <c r="HWF108" s="220"/>
      <c r="HWG108" s="220"/>
      <c r="HWH108" s="220"/>
      <c r="HWI108" s="220"/>
      <c r="HWJ108" s="220"/>
      <c r="HWK108" s="220"/>
      <c r="HWL108" s="220"/>
      <c r="HWM108" s="220"/>
      <c r="HWN108" s="220"/>
      <c r="HWO108" s="220"/>
      <c r="HWP108" s="220"/>
      <c r="HWQ108" s="220"/>
      <c r="HWR108" s="220"/>
      <c r="HWS108" s="220"/>
      <c r="HWT108" s="220"/>
      <c r="HWU108" s="220"/>
      <c r="HWV108" s="220"/>
      <c r="HWW108" s="220"/>
      <c r="HWX108" s="220"/>
      <c r="HWY108" s="220"/>
      <c r="HWZ108" s="220"/>
      <c r="HXA108" s="220"/>
      <c r="HXB108" s="220"/>
      <c r="HXC108" s="220"/>
      <c r="HXD108" s="220"/>
      <c r="HXE108" s="220"/>
      <c r="HXF108" s="220"/>
      <c r="HXG108" s="220"/>
      <c r="HXH108" s="220"/>
      <c r="HXI108" s="220"/>
      <c r="HXJ108" s="220"/>
      <c r="HXK108" s="220"/>
      <c r="HXL108" s="220"/>
      <c r="HXM108" s="220"/>
      <c r="HXN108" s="220"/>
      <c r="HXO108" s="220"/>
      <c r="HXP108" s="220"/>
      <c r="HXQ108" s="220"/>
      <c r="HXR108" s="220"/>
      <c r="HXS108" s="220"/>
      <c r="HXT108" s="220"/>
      <c r="HXU108" s="220"/>
      <c r="HXV108" s="220"/>
      <c r="HXW108" s="220"/>
      <c r="HXX108" s="220"/>
      <c r="HXY108" s="220"/>
      <c r="HXZ108" s="220"/>
      <c r="HYA108" s="220"/>
      <c r="HYB108" s="220"/>
      <c r="HYC108" s="220"/>
      <c r="HYD108" s="220"/>
      <c r="HYE108" s="220"/>
      <c r="HYF108" s="220"/>
      <c r="HYG108" s="220"/>
      <c r="HYH108" s="220"/>
      <c r="HYI108" s="220"/>
      <c r="HYJ108" s="220"/>
      <c r="HYK108" s="220"/>
      <c r="HYL108" s="220"/>
      <c r="HYM108" s="220"/>
      <c r="HYN108" s="220"/>
      <c r="HYO108" s="220"/>
      <c r="HYP108" s="220"/>
      <c r="HYQ108" s="220"/>
      <c r="HYR108" s="220"/>
      <c r="HYS108" s="220"/>
      <c r="HYT108" s="220"/>
      <c r="HYU108" s="220"/>
      <c r="HYV108" s="220"/>
      <c r="HYW108" s="220"/>
      <c r="HYX108" s="220"/>
      <c r="HYY108" s="220"/>
      <c r="HYZ108" s="220"/>
      <c r="HZA108" s="220"/>
      <c r="HZB108" s="220"/>
      <c r="HZC108" s="220"/>
      <c r="HZD108" s="220"/>
      <c r="HZE108" s="220"/>
      <c r="HZF108" s="220"/>
      <c r="HZG108" s="220"/>
      <c r="HZH108" s="220"/>
      <c r="HZI108" s="220"/>
      <c r="HZJ108" s="220"/>
      <c r="HZK108" s="220"/>
      <c r="HZL108" s="220"/>
      <c r="HZM108" s="220"/>
      <c r="HZN108" s="220"/>
      <c r="HZO108" s="220"/>
      <c r="HZP108" s="220"/>
      <c r="HZQ108" s="220"/>
      <c r="HZR108" s="220"/>
      <c r="HZS108" s="220"/>
      <c r="HZT108" s="220"/>
      <c r="HZU108" s="220"/>
      <c r="HZV108" s="220"/>
      <c r="HZW108" s="220"/>
      <c r="HZX108" s="220"/>
      <c r="HZY108" s="220"/>
      <c r="HZZ108" s="220"/>
      <c r="IAA108" s="220"/>
      <c r="IAB108" s="220"/>
      <c r="IAC108" s="220"/>
      <c r="IAD108" s="220"/>
      <c r="IAE108" s="220"/>
      <c r="IAF108" s="220"/>
      <c r="IAG108" s="220"/>
      <c r="IAH108" s="220"/>
      <c r="IAI108" s="220"/>
      <c r="IAJ108" s="220"/>
      <c r="IAK108" s="220"/>
      <c r="IAL108" s="220"/>
      <c r="IAM108" s="220"/>
      <c r="IAN108" s="220"/>
      <c r="IAO108" s="220"/>
      <c r="IAP108" s="220"/>
      <c r="IAQ108" s="220"/>
      <c r="IAR108" s="220"/>
      <c r="IAS108" s="220"/>
      <c r="IAT108" s="220"/>
      <c r="IAU108" s="220"/>
      <c r="IAV108" s="220"/>
      <c r="IAW108" s="220"/>
      <c r="IAX108" s="220"/>
      <c r="IAY108" s="220"/>
      <c r="IAZ108" s="220"/>
      <c r="IBA108" s="220"/>
      <c r="IBB108" s="220"/>
      <c r="IBC108" s="220"/>
      <c r="IBD108" s="220"/>
      <c r="IBE108" s="220"/>
      <c r="IBF108" s="220"/>
      <c r="IBG108" s="220"/>
      <c r="IBH108" s="220"/>
      <c r="IBI108" s="220"/>
      <c r="IBJ108" s="220"/>
      <c r="IBK108" s="220"/>
      <c r="IBL108" s="220"/>
      <c r="IBM108" s="220"/>
      <c r="IBN108" s="220"/>
      <c r="IBO108" s="220"/>
      <c r="IBP108" s="220"/>
      <c r="IBQ108" s="220"/>
      <c r="IBR108" s="220"/>
      <c r="IBS108" s="220"/>
      <c r="IBT108" s="220"/>
      <c r="IBU108" s="220"/>
      <c r="IBV108" s="220"/>
      <c r="IBW108" s="220"/>
      <c r="IBX108" s="220"/>
      <c r="IBY108" s="220"/>
      <c r="IBZ108" s="220"/>
      <c r="ICA108" s="220"/>
      <c r="ICB108" s="220"/>
      <c r="ICC108" s="220"/>
      <c r="ICD108" s="220"/>
      <c r="ICE108" s="220"/>
      <c r="ICF108" s="220"/>
      <c r="ICG108" s="220"/>
      <c r="ICH108" s="220"/>
      <c r="ICI108" s="220"/>
      <c r="ICJ108" s="220"/>
      <c r="ICK108" s="220"/>
      <c r="ICL108" s="220"/>
      <c r="ICM108" s="220"/>
      <c r="ICN108" s="220"/>
      <c r="ICO108" s="220"/>
      <c r="ICP108" s="220"/>
      <c r="ICQ108" s="220"/>
      <c r="ICR108" s="220"/>
      <c r="ICS108" s="220"/>
      <c r="ICT108" s="220"/>
      <c r="ICU108" s="220"/>
      <c r="ICV108" s="220"/>
      <c r="ICW108" s="220"/>
      <c r="ICX108" s="220"/>
      <c r="ICY108" s="220"/>
      <c r="ICZ108" s="220"/>
      <c r="IDA108" s="220"/>
      <c r="IDB108" s="220"/>
      <c r="IDC108" s="220"/>
      <c r="IDD108" s="220"/>
      <c r="IDE108" s="220"/>
      <c r="IDF108" s="220"/>
      <c r="IDG108" s="220"/>
      <c r="IDH108" s="220"/>
      <c r="IDI108" s="220"/>
      <c r="IDJ108" s="220"/>
      <c r="IDK108" s="220"/>
      <c r="IDL108" s="220"/>
      <c r="IDM108" s="220"/>
      <c r="IDN108" s="220"/>
      <c r="IDO108" s="220"/>
      <c r="IDP108" s="220"/>
      <c r="IDQ108" s="220"/>
      <c r="IDR108" s="220"/>
      <c r="IDS108" s="220"/>
      <c r="IDT108" s="220"/>
      <c r="IDU108" s="220"/>
      <c r="IDV108" s="220"/>
      <c r="IDW108" s="220"/>
      <c r="IDX108" s="220"/>
      <c r="IDY108" s="220"/>
      <c r="IDZ108" s="220"/>
      <c r="IEA108" s="220"/>
      <c r="IEB108" s="220"/>
      <c r="IEC108" s="220"/>
      <c r="IED108" s="220"/>
      <c r="IEE108" s="220"/>
      <c r="IEF108" s="220"/>
      <c r="IEG108" s="220"/>
      <c r="IEH108" s="220"/>
      <c r="IEI108" s="220"/>
      <c r="IEJ108" s="220"/>
      <c r="IEK108" s="220"/>
      <c r="IEL108" s="220"/>
      <c r="IEM108" s="220"/>
      <c r="IEN108" s="220"/>
      <c r="IEO108" s="220"/>
      <c r="IEP108" s="220"/>
      <c r="IEQ108" s="220"/>
      <c r="IER108" s="220"/>
      <c r="IES108" s="220"/>
      <c r="IET108" s="220"/>
      <c r="IEU108" s="220"/>
      <c r="IEV108" s="220"/>
      <c r="IEW108" s="220"/>
      <c r="IEX108" s="220"/>
      <c r="IEY108" s="220"/>
      <c r="IEZ108" s="220"/>
      <c r="IFA108" s="220"/>
      <c r="IFB108" s="220"/>
      <c r="IFC108" s="220"/>
      <c r="IFD108" s="220"/>
      <c r="IFE108" s="220"/>
      <c r="IFF108" s="220"/>
      <c r="IFG108" s="220"/>
      <c r="IFH108" s="220"/>
      <c r="IFI108" s="220"/>
      <c r="IFJ108" s="220"/>
      <c r="IFK108" s="220"/>
      <c r="IFL108" s="220"/>
      <c r="IFM108" s="220"/>
      <c r="IFN108" s="220"/>
      <c r="IFO108" s="220"/>
      <c r="IFP108" s="220"/>
      <c r="IFQ108" s="220"/>
      <c r="IFR108" s="220"/>
      <c r="IFS108" s="220"/>
      <c r="IFT108" s="220"/>
      <c r="IFU108" s="220"/>
      <c r="IFV108" s="220"/>
      <c r="IFW108" s="220"/>
      <c r="IFX108" s="220"/>
      <c r="IFY108" s="220"/>
      <c r="IFZ108" s="220"/>
      <c r="IGA108" s="220"/>
      <c r="IGB108" s="220"/>
      <c r="IGC108" s="220"/>
      <c r="IGD108" s="220"/>
      <c r="IGE108" s="220"/>
      <c r="IGF108" s="220"/>
      <c r="IGG108" s="220"/>
      <c r="IGH108" s="220"/>
      <c r="IGI108" s="220"/>
      <c r="IGJ108" s="220"/>
      <c r="IGK108" s="220"/>
      <c r="IGL108" s="220"/>
      <c r="IGM108" s="220"/>
      <c r="IGN108" s="220"/>
      <c r="IGO108" s="220"/>
      <c r="IGP108" s="220"/>
      <c r="IGQ108" s="220"/>
      <c r="IGR108" s="220"/>
      <c r="IGS108" s="220"/>
      <c r="IGT108" s="220"/>
      <c r="IGU108" s="220"/>
      <c r="IGV108" s="220"/>
      <c r="IGW108" s="220"/>
      <c r="IGX108" s="220"/>
      <c r="IGY108" s="220"/>
      <c r="IGZ108" s="220"/>
      <c r="IHA108" s="220"/>
      <c r="IHB108" s="220"/>
      <c r="IHC108" s="220"/>
      <c r="IHD108" s="220"/>
      <c r="IHE108" s="220"/>
      <c r="IHF108" s="220"/>
      <c r="IHG108" s="220"/>
      <c r="IHH108" s="220"/>
      <c r="IHI108" s="220"/>
      <c r="IHJ108" s="220"/>
      <c r="IHK108" s="220"/>
      <c r="IHL108" s="220"/>
      <c r="IHM108" s="220"/>
      <c r="IHN108" s="220"/>
      <c r="IHO108" s="220"/>
      <c r="IHP108" s="220"/>
      <c r="IHQ108" s="220"/>
      <c r="IHR108" s="220"/>
      <c r="IHS108" s="220"/>
      <c r="IHT108" s="220"/>
      <c r="IHU108" s="220"/>
      <c r="IHV108" s="220"/>
      <c r="IHW108" s="220"/>
      <c r="IHX108" s="220"/>
      <c r="IHY108" s="220"/>
      <c r="IHZ108" s="220"/>
      <c r="IIA108" s="220"/>
      <c r="IIB108" s="220"/>
      <c r="IIC108" s="220"/>
      <c r="IID108" s="220"/>
      <c r="IIE108" s="220"/>
      <c r="IIF108" s="220"/>
      <c r="IIG108" s="220"/>
      <c r="IIH108" s="220"/>
      <c r="III108" s="220"/>
      <c r="IIJ108" s="220"/>
      <c r="IIK108" s="220"/>
      <c r="IIL108" s="220"/>
      <c r="IIM108" s="220"/>
      <c r="IIN108" s="220"/>
      <c r="IIO108" s="220"/>
      <c r="IIP108" s="220"/>
      <c r="IIQ108" s="220"/>
      <c r="IIR108" s="220"/>
      <c r="IIS108" s="220"/>
      <c r="IIT108" s="220"/>
      <c r="IIU108" s="220"/>
      <c r="IIV108" s="220"/>
      <c r="IIW108" s="220"/>
      <c r="IIX108" s="220"/>
      <c r="IIY108" s="220"/>
      <c r="IIZ108" s="220"/>
      <c r="IJA108" s="220"/>
      <c r="IJB108" s="220"/>
      <c r="IJC108" s="220"/>
      <c r="IJD108" s="220"/>
      <c r="IJE108" s="220"/>
      <c r="IJF108" s="220"/>
      <c r="IJG108" s="220"/>
      <c r="IJH108" s="220"/>
      <c r="IJI108" s="220"/>
      <c r="IJJ108" s="220"/>
      <c r="IJK108" s="220"/>
      <c r="IJL108" s="220"/>
      <c r="IJM108" s="220"/>
      <c r="IJN108" s="220"/>
      <c r="IJO108" s="220"/>
      <c r="IJP108" s="220"/>
      <c r="IJQ108" s="220"/>
      <c r="IJR108" s="220"/>
      <c r="IJS108" s="220"/>
      <c r="IJT108" s="220"/>
      <c r="IJU108" s="220"/>
      <c r="IJV108" s="220"/>
      <c r="IJW108" s="220"/>
      <c r="IJX108" s="220"/>
      <c r="IJY108" s="220"/>
      <c r="IJZ108" s="220"/>
      <c r="IKA108" s="220"/>
      <c r="IKB108" s="220"/>
      <c r="IKC108" s="220"/>
      <c r="IKD108" s="220"/>
      <c r="IKE108" s="220"/>
      <c r="IKF108" s="220"/>
      <c r="IKG108" s="220"/>
      <c r="IKH108" s="220"/>
      <c r="IKI108" s="220"/>
      <c r="IKJ108" s="220"/>
      <c r="IKK108" s="220"/>
      <c r="IKL108" s="220"/>
      <c r="IKM108" s="220"/>
      <c r="IKN108" s="220"/>
      <c r="IKO108" s="220"/>
      <c r="IKP108" s="220"/>
      <c r="IKQ108" s="220"/>
      <c r="IKR108" s="220"/>
      <c r="IKS108" s="220"/>
      <c r="IKT108" s="220"/>
      <c r="IKU108" s="220"/>
      <c r="IKV108" s="220"/>
      <c r="IKW108" s="220"/>
      <c r="IKX108" s="220"/>
      <c r="IKY108" s="220"/>
      <c r="IKZ108" s="220"/>
      <c r="ILA108" s="220"/>
      <c r="ILB108" s="220"/>
      <c r="ILC108" s="220"/>
      <c r="ILD108" s="220"/>
      <c r="ILE108" s="220"/>
      <c r="ILF108" s="220"/>
      <c r="ILG108" s="220"/>
      <c r="ILH108" s="220"/>
      <c r="ILI108" s="220"/>
      <c r="ILJ108" s="220"/>
      <c r="ILK108" s="220"/>
      <c r="ILL108" s="220"/>
      <c r="ILM108" s="220"/>
      <c r="ILN108" s="220"/>
      <c r="ILO108" s="220"/>
      <c r="ILP108" s="220"/>
      <c r="ILQ108" s="220"/>
      <c r="ILR108" s="220"/>
      <c r="ILS108" s="220"/>
      <c r="ILT108" s="220"/>
      <c r="ILU108" s="220"/>
      <c r="ILV108" s="220"/>
      <c r="ILW108" s="220"/>
      <c r="ILX108" s="220"/>
      <c r="ILY108" s="220"/>
      <c r="ILZ108" s="220"/>
      <c r="IMA108" s="220"/>
      <c r="IMB108" s="220"/>
      <c r="IMC108" s="220"/>
      <c r="IMD108" s="220"/>
      <c r="IME108" s="220"/>
      <c r="IMF108" s="220"/>
      <c r="IMG108" s="220"/>
      <c r="IMH108" s="220"/>
      <c r="IMI108" s="220"/>
      <c r="IMJ108" s="220"/>
      <c r="IMK108" s="220"/>
      <c r="IML108" s="220"/>
      <c r="IMM108" s="220"/>
      <c r="IMN108" s="220"/>
      <c r="IMO108" s="220"/>
      <c r="IMP108" s="220"/>
      <c r="IMQ108" s="220"/>
      <c r="IMR108" s="220"/>
      <c r="IMS108" s="220"/>
      <c r="IMT108" s="220"/>
      <c r="IMU108" s="220"/>
      <c r="IMV108" s="220"/>
      <c r="IMW108" s="220"/>
      <c r="IMX108" s="220"/>
      <c r="IMY108" s="220"/>
      <c r="IMZ108" s="220"/>
      <c r="INA108" s="220"/>
      <c r="INB108" s="220"/>
      <c r="INC108" s="220"/>
      <c r="IND108" s="220"/>
      <c r="INE108" s="220"/>
      <c r="INF108" s="220"/>
      <c r="ING108" s="220"/>
      <c r="INH108" s="220"/>
      <c r="INI108" s="220"/>
      <c r="INJ108" s="220"/>
      <c r="INK108" s="220"/>
      <c r="INL108" s="220"/>
      <c r="INM108" s="220"/>
      <c r="INN108" s="220"/>
      <c r="INO108" s="220"/>
      <c r="INP108" s="220"/>
      <c r="INQ108" s="220"/>
      <c r="INR108" s="220"/>
      <c r="INS108" s="220"/>
      <c r="INT108" s="220"/>
      <c r="INU108" s="220"/>
      <c r="INV108" s="220"/>
      <c r="INW108" s="220"/>
      <c r="INX108" s="220"/>
      <c r="INY108" s="220"/>
      <c r="INZ108" s="220"/>
      <c r="IOA108" s="220"/>
      <c r="IOB108" s="220"/>
      <c r="IOC108" s="220"/>
      <c r="IOD108" s="220"/>
      <c r="IOE108" s="220"/>
      <c r="IOF108" s="220"/>
      <c r="IOG108" s="220"/>
      <c r="IOH108" s="220"/>
      <c r="IOI108" s="220"/>
      <c r="IOJ108" s="220"/>
      <c r="IOK108" s="220"/>
      <c r="IOL108" s="220"/>
      <c r="IOM108" s="220"/>
      <c r="ION108" s="220"/>
      <c r="IOO108" s="220"/>
      <c r="IOP108" s="220"/>
      <c r="IOQ108" s="220"/>
      <c r="IOR108" s="220"/>
      <c r="IOS108" s="220"/>
      <c r="IOT108" s="220"/>
      <c r="IOU108" s="220"/>
      <c r="IOV108" s="220"/>
      <c r="IOW108" s="220"/>
      <c r="IOX108" s="220"/>
      <c r="IOY108" s="220"/>
      <c r="IOZ108" s="220"/>
      <c r="IPA108" s="220"/>
      <c r="IPB108" s="220"/>
      <c r="IPC108" s="220"/>
      <c r="IPD108" s="220"/>
      <c r="IPE108" s="220"/>
      <c r="IPF108" s="220"/>
      <c r="IPG108" s="220"/>
      <c r="IPH108" s="220"/>
      <c r="IPI108" s="220"/>
      <c r="IPJ108" s="220"/>
      <c r="IPK108" s="220"/>
      <c r="IPL108" s="220"/>
      <c r="IPM108" s="220"/>
      <c r="IPN108" s="220"/>
      <c r="IPO108" s="220"/>
      <c r="IPP108" s="220"/>
      <c r="IPQ108" s="220"/>
      <c r="IPR108" s="220"/>
      <c r="IPS108" s="220"/>
      <c r="IPT108" s="220"/>
      <c r="IPU108" s="220"/>
      <c r="IPV108" s="220"/>
      <c r="IPW108" s="220"/>
      <c r="IPX108" s="220"/>
      <c r="IPY108" s="220"/>
      <c r="IPZ108" s="220"/>
      <c r="IQA108" s="220"/>
      <c r="IQB108" s="220"/>
      <c r="IQC108" s="220"/>
      <c r="IQD108" s="220"/>
      <c r="IQE108" s="220"/>
      <c r="IQF108" s="220"/>
      <c r="IQG108" s="220"/>
      <c r="IQH108" s="220"/>
      <c r="IQI108" s="220"/>
      <c r="IQJ108" s="220"/>
      <c r="IQK108" s="220"/>
      <c r="IQL108" s="220"/>
      <c r="IQM108" s="220"/>
      <c r="IQN108" s="220"/>
      <c r="IQO108" s="220"/>
      <c r="IQP108" s="220"/>
      <c r="IQQ108" s="220"/>
      <c r="IQR108" s="220"/>
      <c r="IQS108" s="220"/>
      <c r="IQT108" s="220"/>
      <c r="IQU108" s="220"/>
      <c r="IQV108" s="220"/>
      <c r="IQW108" s="220"/>
      <c r="IQX108" s="220"/>
      <c r="IQY108" s="220"/>
      <c r="IQZ108" s="220"/>
      <c r="IRA108" s="220"/>
      <c r="IRB108" s="220"/>
      <c r="IRC108" s="220"/>
      <c r="IRD108" s="220"/>
      <c r="IRE108" s="220"/>
      <c r="IRF108" s="220"/>
      <c r="IRG108" s="220"/>
      <c r="IRH108" s="220"/>
      <c r="IRI108" s="220"/>
      <c r="IRJ108" s="220"/>
      <c r="IRK108" s="220"/>
      <c r="IRL108" s="220"/>
      <c r="IRM108" s="220"/>
      <c r="IRN108" s="220"/>
      <c r="IRO108" s="220"/>
      <c r="IRP108" s="220"/>
      <c r="IRQ108" s="220"/>
      <c r="IRR108" s="220"/>
      <c r="IRS108" s="220"/>
      <c r="IRT108" s="220"/>
      <c r="IRU108" s="220"/>
      <c r="IRV108" s="220"/>
      <c r="IRW108" s="220"/>
      <c r="IRX108" s="220"/>
      <c r="IRY108" s="220"/>
      <c r="IRZ108" s="220"/>
      <c r="ISA108" s="220"/>
      <c r="ISB108" s="220"/>
      <c r="ISC108" s="220"/>
      <c r="ISD108" s="220"/>
      <c r="ISE108" s="220"/>
      <c r="ISF108" s="220"/>
      <c r="ISG108" s="220"/>
      <c r="ISH108" s="220"/>
      <c r="ISI108" s="220"/>
      <c r="ISJ108" s="220"/>
      <c r="ISK108" s="220"/>
      <c r="ISL108" s="220"/>
      <c r="ISM108" s="220"/>
      <c r="ISN108" s="220"/>
      <c r="ISO108" s="220"/>
      <c r="ISP108" s="220"/>
      <c r="ISQ108" s="220"/>
      <c r="ISR108" s="220"/>
      <c r="ISS108" s="220"/>
      <c r="IST108" s="220"/>
      <c r="ISU108" s="220"/>
      <c r="ISV108" s="220"/>
      <c r="ISW108" s="220"/>
      <c r="ISX108" s="220"/>
      <c r="ISY108" s="220"/>
      <c r="ISZ108" s="220"/>
      <c r="ITA108" s="220"/>
      <c r="ITB108" s="220"/>
      <c r="ITC108" s="220"/>
      <c r="ITD108" s="220"/>
      <c r="ITE108" s="220"/>
      <c r="ITF108" s="220"/>
      <c r="ITG108" s="220"/>
      <c r="ITH108" s="220"/>
      <c r="ITI108" s="220"/>
      <c r="ITJ108" s="220"/>
      <c r="ITK108" s="220"/>
      <c r="ITL108" s="220"/>
      <c r="ITM108" s="220"/>
      <c r="ITN108" s="220"/>
      <c r="ITO108" s="220"/>
      <c r="ITP108" s="220"/>
      <c r="ITQ108" s="220"/>
      <c r="ITR108" s="220"/>
      <c r="ITS108" s="220"/>
      <c r="ITT108" s="220"/>
      <c r="ITU108" s="220"/>
      <c r="ITV108" s="220"/>
      <c r="ITW108" s="220"/>
      <c r="ITX108" s="220"/>
      <c r="ITY108" s="220"/>
      <c r="ITZ108" s="220"/>
      <c r="IUA108" s="220"/>
      <c r="IUB108" s="220"/>
      <c r="IUC108" s="220"/>
      <c r="IUD108" s="220"/>
      <c r="IUE108" s="220"/>
      <c r="IUF108" s="220"/>
      <c r="IUG108" s="220"/>
      <c r="IUH108" s="220"/>
      <c r="IUI108" s="220"/>
      <c r="IUJ108" s="220"/>
      <c r="IUK108" s="220"/>
      <c r="IUL108" s="220"/>
      <c r="IUM108" s="220"/>
      <c r="IUN108" s="220"/>
      <c r="IUO108" s="220"/>
      <c r="IUP108" s="220"/>
      <c r="IUQ108" s="220"/>
      <c r="IUR108" s="220"/>
      <c r="IUS108" s="220"/>
      <c r="IUT108" s="220"/>
      <c r="IUU108" s="220"/>
      <c r="IUV108" s="220"/>
      <c r="IUW108" s="220"/>
      <c r="IUX108" s="220"/>
      <c r="IUY108" s="220"/>
      <c r="IUZ108" s="220"/>
      <c r="IVA108" s="220"/>
      <c r="IVB108" s="220"/>
      <c r="IVC108" s="220"/>
      <c r="IVD108" s="220"/>
      <c r="IVE108" s="220"/>
      <c r="IVF108" s="220"/>
      <c r="IVG108" s="220"/>
      <c r="IVH108" s="220"/>
      <c r="IVI108" s="220"/>
      <c r="IVJ108" s="220"/>
      <c r="IVK108" s="220"/>
      <c r="IVL108" s="220"/>
      <c r="IVM108" s="220"/>
      <c r="IVN108" s="220"/>
      <c r="IVO108" s="220"/>
      <c r="IVP108" s="220"/>
      <c r="IVQ108" s="220"/>
      <c r="IVR108" s="220"/>
      <c r="IVS108" s="220"/>
      <c r="IVT108" s="220"/>
      <c r="IVU108" s="220"/>
      <c r="IVV108" s="220"/>
      <c r="IVW108" s="220"/>
      <c r="IVX108" s="220"/>
      <c r="IVY108" s="220"/>
      <c r="IVZ108" s="220"/>
      <c r="IWA108" s="220"/>
      <c r="IWB108" s="220"/>
      <c r="IWC108" s="220"/>
      <c r="IWD108" s="220"/>
      <c r="IWE108" s="220"/>
      <c r="IWF108" s="220"/>
      <c r="IWG108" s="220"/>
      <c r="IWH108" s="220"/>
      <c r="IWI108" s="220"/>
      <c r="IWJ108" s="220"/>
      <c r="IWK108" s="220"/>
      <c r="IWL108" s="220"/>
      <c r="IWM108" s="220"/>
      <c r="IWN108" s="220"/>
      <c r="IWO108" s="220"/>
      <c r="IWP108" s="220"/>
      <c r="IWQ108" s="220"/>
      <c r="IWR108" s="220"/>
      <c r="IWS108" s="220"/>
      <c r="IWT108" s="220"/>
      <c r="IWU108" s="220"/>
      <c r="IWV108" s="220"/>
      <c r="IWW108" s="220"/>
      <c r="IWX108" s="220"/>
      <c r="IWY108" s="220"/>
      <c r="IWZ108" s="220"/>
      <c r="IXA108" s="220"/>
      <c r="IXB108" s="220"/>
      <c r="IXC108" s="220"/>
      <c r="IXD108" s="220"/>
      <c r="IXE108" s="220"/>
      <c r="IXF108" s="220"/>
      <c r="IXG108" s="220"/>
      <c r="IXH108" s="220"/>
      <c r="IXI108" s="220"/>
      <c r="IXJ108" s="220"/>
      <c r="IXK108" s="220"/>
      <c r="IXL108" s="220"/>
      <c r="IXM108" s="220"/>
      <c r="IXN108" s="220"/>
      <c r="IXO108" s="220"/>
      <c r="IXP108" s="220"/>
      <c r="IXQ108" s="220"/>
      <c r="IXR108" s="220"/>
      <c r="IXS108" s="220"/>
      <c r="IXT108" s="220"/>
      <c r="IXU108" s="220"/>
      <c r="IXV108" s="220"/>
      <c r="IXW108" s="220"/>
      <c r="IXX108" s="220"/>
      <c r="IXY108" s="220"/>
      <c r="IXZ108" s="220"/>
      <c r="IYA108" s="220"/>
      <c r="IYB108" s="220"/>
      <c r="IYC108" s="220"/>
      <c r="IYD108" s="220"/>
      <c r="IYE108" s="220"/>
      <c r="IYF108" s="220"/>
      <c r="IYG108" s="220"/>
      <c r="IYH108" s="220"/>
      <c r="IYI108" s="220"/>
      <c r="IYJ108" s="220"/>
      <c r="IYK108" s="220"/>
      <c r="IYL108" s="220"/>
      <c r="IYM108" s="220"/>
      <c r="IYN108" s="220"/>
      <c r="IYO108" s="220"/>
      <c r="IYP108" s="220"/>
      <c r="IYQ108" s="220"/>
      <c r="IYR108" s="220"/>
      <c r="IYS108" s="220"/>
      <c r="IYT108" s="220"/>
      <c r="IYU108" s="220"/>
      <c r="IYV108" s="220"/>
      <c r="IYW108" s="220"/>
      <c r="IYX108" s="220"/>
      <c r="IYY108" s="220"/>
      <c r="IYZ108" s="220"/>
      <c r="IZA108" s="220"/>
      <c r="IZB108" s="220"/>
      <c r="IZC108" s="220"/>
      <c r="IZD108" s="220"/>
      <c r="IZE108" s="220"/>
      <c r="IZF108" s="220"/>
      <c r="IZG108" s="220"/>
      <c r="IZH108" s="220"/>
      <c r="IZI108" s="220"/>
      <c r="IZJ108" s="220"/>
      <c r="IZK108" s="220"/>
      <c r="IZL108" s="220"/>
      <c r="IZM108" s="220"/>
      <c r="IZN108" s="220"/>
      <c r="IZO108" s="220"/>
      <c r="IZP108" s="220"/>
      <c r="IZQ108" s="220"/>
      <c r="IZR108" s="220"/>
      <c r="IZS108" s="220"/>
      <c r="IZT108" s="220"/>
      <c r="IZU108" s="220"/>
      <c r="IZV108" s="220"/>
      <c r="IZW108" s="220"/>
      <c r="IZX108" s="220"/>
      <c r="IZY108" s="220"/>
      <c r="IZZ108" s="220"/>
      <c r="JAA108" s="220"/>
      <c r="JAB108" s="220"/>
      <c r="JAC108" s="220"/>
      <c r="JAD108" s="220"/>
      <c r="JAE108" s="220"/>
      <c r="JAF108" s="220"/>
      <c r="JAG108" s="220"/>
      <c r="JAH108" s="220"/>
      <c r="JAI108" s="220"/>
      <c r="JAJ108" s="220"/>
      <c r="JAK108" s="220"/>
      <c r="JAL108" s="220"/>
      <c r="JAM108" s="220"/>
      <c r="JAN108" s="220"/>
      <c r="JAO108" s="220"/>
      <c r="JAP108" s="220"/>
      <c r="JAQ108" s="220"/>
      <c r="JAR108" s="220"/>
      <c r="JAS108" s="220"/>
      <c r="JAT108" s="220"/>
      <c r="JAU108" s="220"/>
      <c r="JAV108" s="220"/>
      <c r="JAW108" s="220"/>
      <c r="JAX108" s="220"/>
      <c r="JAY108" s="220"/>
      <c r="JAZ108" s="220"/>
      <c r="JBA108" s="220"/>
      <c r="JBB108" s="220"/>
      <c r="JBC108" s="220"/>
      <c r="JBD108" s="220"/>
      <c r="JBE108" s="220"/>
      <c r="JBF108" s="220"/>
      <c r="JBG108" s="220"/>
      <c r="JBH108" s="220"/>
      <c r="JBI108" s="220"/>
      <c r="JBJ108" s="220"/>
      <c r="JBK108" s="220"/>
      <c r="JBL108" s="220"/>
      <c r="JBM108" s="220"/>
      <c r="JBN108" s="220"/>
      <c r="JBO108" s="220"/>
      <c r="JBP108" s="220"/>
      <c r="JBQ108" s="220"/>
      <c r="JBR108" s="220"/>
      <c r="JBS108" s="220"/>
      <c r="JBT108" s="220"/>
      <c r="JBU108" s="220"/>
      <c r="JBV108" s="220"/>
      <c r="JBW108" s="220"/>
      <c r="JBX108" s="220"/>
      <c r="JBY108" s="220"/>
      <c r="JBZ108" s="220"/>
      <c r="JCA108" s="220"/>
      <c r="JCB108" s="220"/>
      <c r="JCC108" s="220"/>
      <c r="JCD108" s="220"/>
      <c r="JCE108" s="220"/>
      <c r="JCF108" s="220"/>
      <c r="JCG108" s="220"/>
      <c r="JCH108" s="220"/>
      <c r="JCI108" s="220"/>
      <c r="JCJ108" s="220"/>
      <c r="JCK108" s="220"/>
      <c r="JCL108" s="220"/>
      <c r="JCM108" s="220"/>
      <c r="JCN108" s="220"/>
      <c r="JCO108" s="220"/>
      <c r="JCP108" s="220"/>
      <c r="JCQ108" s="220"/>
      <c r="JCR108" s="220"/>
      <c r="JCS108" s="220"/>
      <c r="JCT108" s="220"/>
      <c r="JCU108" s="220"/>
      <c r="JCV108" s="220"/>
      <c r="JCW108" s="220"/>
      <c r="JCX108" s="220"/>
      <c r="JCY108" s="220"/>
      <c r="JCZ108" s="220"/>
      <c r="JDA108" s="220"/>
      <c r="JDB108" s="220"/>
      <c r="JDC108" s="220"/>
      <c r="JDD108" s="220"/>
      <c r="JDE108" s="220"/>
      <c r="JDF108" s="220"/>
      <c r="JDG108" s="220"/>
      <c r="JDH108" s="220"/>
      <c r="JDI108" s="220"/>
      <c r="JDJ108" s="220"/>
      <c r="JDK108" s="220"/>
      <c r="JDL108" s="220"/>
      <c r="JDM108" s="220"/>
      <c r="JDN108" s="220"/>
      <c r="JDO108" s="220"/>
      <c r="JDP108" s="220"/>
      <c r="JDQ108" s="220"/>
      <c r="JDR108" s="220"/>
      <c r="JDS108" s="220"/>
      <c r="JDT108" s="220"/>
      <c r="JDU108" s="220"/>
      <c r="JDV108" s="220"/>
      <c r="JDW108" s="220"/>
      <c r="JDX108" s="220"/>
      <c r="JDY108" s="220"/>
      <c r="JDZ108" s="220"/>
      <c r="JEA108" s="220"/>
      <c r="JEB108" s="220"/>
      <c r="JEC108" s="220"/>
      <c r="JED108" s="220"/>
      <c r="JEE108" s="220"/>
      <c r="JEF108" s="220"/>
      <c r="JEG108" s="220"/>
      <c r="JEH108" s="220"/>
      <c r="JEI108" s="220"/>
      <c r="JEJ108" s="220"/>
      <c r="JEK108" s="220"/>
      <c r="JEL108" s="220"/>
      <c r="JEM108" s="220"/>
      <c r="JEN108" s="220"/>
      <c r="JEO108" s="220"/>
      <c r="JEP108" s="220"/>
      <c r="JEQ108" s="220"/>
      <c r="JER108" s="220"/>
      <c r="JES108" s="220"/>
      <c r="JET108" s="220"/>
      <c r="JEU108" s="220"/>
      <c r="JEV108" s="220"/>
      <c r="JEW108" s="220"/>
      <c r="JEX108" s="220"/>
      <c r="JEY108" s="220"/>
      <c r="JEZ108" s="220"/>
      <c r="JFA108" s="220"/>
      <c r="JFB108" s="220"/>
      <c r="JFC108" s="220"/>
      <c r="JFD108" s="220"/>
      <c r="JFE108" s="220"/>
      <c r="JFF108" s="220"/>
      <c r="JFG108" s="220"/>
      <c r="JFH108" s="220"/>
      <c r="JFI108" s="220"/>
      <c r="JFJ108" s="220"/>
      <c r="JFK108" s="220"/>
      <c r="JFL108" s="220"/>
      <c r="JFM108" s="220"/>
      <c r="JFN108" s="220"/>
      <c r="JFO108" s="220"/>
      <c r="JFP108" s="220"/>
      <c r="JFQ108" s="220"/>
      <c r="JFR108" s="220"/>
      <c r="JFS108" s="220"/>
      <c r="JFT108" s="220"/>
      <c r="JFU108" s="220"/>
      <c r="JFV108" s="220"/>
      <c r="JFW108" s="220"/>
      <c r="JFX108" s="220"/>
      <c r="JFY108" s="220"/>
      <c r="JFZ108" s="220"/>
      <c r="JGA108" s="220"/>
      <c r="JGB108" s="220"/>
      <c r="JGC108" s="220"/>
      <c r="JGD108" s="220"/>
      <c r="JGE108" s="220"/>
      <c r="JGF108" s="220"/>
      <c r="JGG108" s="220"/>
      <c r="JGH108" s="220"/>
      <c r="JGI108" s="220"/>
      <c r="JGJ108" s="220"/>
      <c r="JGK108" s="220"/>
      <c r="JGL108" s="220"/>
      <c r="JGM108" s="220"/>
      <c r="JGN108" s="220"/>
      <c r="JGO108" s="220"/>
      <c r="JGP108" s="220"/>
      <c r="JGQ108" s="220"/>
      <c r="JGR108" s="220"/>
      <c r="JGS108" s="220"/>
      <c r="JGT108" s="220"/>
      <c r="JGU108" s="220"/>
      <c r="JGV108" s="220"/>
      <c r="JGW108" s="220"/>
      <c r="JGX108" s="220"/>
      <c r="JGY108" s="220"/>
      <c r="JGZ108" s="220"/>
      <c r="JHA108" s="220"/>
      <c r="JHB108" s="220"/>
      <c r="JHC108" s="220"/>
      <c r="JHD108" s="220"/>
      <c r="JHE108" s="220"/>
      <c r="JHF108" s="220"/>
      <c r="JHG108" s="220"/>
      <c r="JHH108" s="220"/>
      <c r="JHI108" s="220"/>
      <c r="JHJ108" s="220"/>
      <c r="JHK108" s="220"/>
      <c r="JHL108" s="220"/>
      <c r="JHM108" s="220"/>
      <c r="JHN108" s="220"/>
      <c r="JHO108" s="220"/>
      <c r="JHP108" s="220"/>
      <c r="JHQ108" s="220"/>
      <c r="JHR108" s="220"/>
      <c r="JHS108" s="220"/>
      <c r="JHT108" s="220"/>
      <c r="JHU108" s="220"/>
      <c r="JHV108" s="220"/>
      <c r="JHW108" s="220"/>
      <c r="JHX108" s="220"/>
      <c r="JHY108" s="220"/>
      <c r="JHZ108" s="220"/>
      <c r="JIA108" s="220"/>
      <c r="JIB108" s="220"/>
      <c r="JIC108" s="220"/>
      <c r="JID108" s="220"/>
      <c r="JIE108" s="220"/>
      <c r="JIF108" s="220"/>
      <c r="JIG108" s="220"/>
      <c r="JIH108" s="220"/>
      <c r="JII108" s="220"/>
      <c r="JIJ108" s="220"/>
      <c r="JIK108" s="220"/>
      <c r="JIL108" s="220"/>
      <c r="JIM108" s="220"/>
      <c r="JIN108" s="220"/>
      <c r="JIO108" s="220"/>
      <c r="JIP108" s="220"/>
      <c r="JIQ108" s="220"/>
      <c r="JIR108" s="220"/>
      <c r="JIS108" s="220"/>
      <c r="JIT108" s="220"/>
      <c r="JIU108" s="220"/>
      <c r="JIV108" s="220"/>
      <c r="JIW108" s="220"/>
      <c r="JIX108" s="220"/>
      <c r="JIY108" s="220"/>
      <c r="JIZ108" s="220"/>
      <c r="JJA108" s="220"/>
      <c r="JJB108" s="220"/>
      <c r="JJC108" s="220"/>
      <c r="JJD108" s="220"/>
      <c r="JJE108" s="220"/>
      <c r="JJF108" s="220"/>
      <c r="JJG108" s="220"/>
      <c r="JJH108" s="220"/>
      <c r="JJI108" s="220"/>
      <c r="JJJ108" s="220"/>
      <c r="JJK108" s="220"/>
      <c r="JJL108" s="220"/>
      <c r="JJM108" s="220"/>
      <c r="JJN108" s="220"/>
      <c r="JJO108" s="220"/>
      <c r="JJP108" s="220"/>
      <c r="JJQ108" s="220"/>
      <c r="JJR108" s="220"/>
      <c r="JJS108" s="220"/>
      <c r="JJT108" s="220"/>
      <c r="JJU108" s="220"/>
      <c r="JJV108" s="220"/>
      <c r="JJW108" s="220"/>
      <c r="JJX108" s="220"/>
      <c r="JJY108" s="220"/>
      <c r="JJZ108" s="220"/>
      <c r="JKA108" s="220"/>
      <c r="JKB108" s="220"/>
      <c r="JKC108" s="220"/>
      <c r="JKD108" s="220"/>
      <c r="JKE108" s="220"/>
      <c r="JKF108" s="220"/>
      <c r="JKG108" s="220"/>
      <c r="JKH108" s="220"/>
      <c r="JKI108" s="220"/>
      <c r="JKJ108" s="220"/>
      <c r="JKK108" s="220"/>
      <c r="JKL108" s="220"/>
      <c r="JKM108" s="220"/>
      <c r="JKN108" s="220"/>
      <c r="JKO108" s="220"/>
      <c r="JKP108" s="220"/>
      <c r="JKQ108" s="220"/>
      <c r="JKR108" s="220"/>
      <c r="JKS108" s="220"/>
      <c r="JKT108" s="220"/>
      <c r="JKU108" s="220"/>
      <c r="JKV108" s="220"/>
      <c r="JKW108" s="220"/>
      <c r="JKX108" s="220"/>
      <c r="JKY108" s="220"/>
      <c r="JKZ108" s="220"/>
      <c r="JLA108" s="220"/>
      <c r="JLB108" s="220"/>
      <c r="JLC108" s="220"/>
      <c r="JLD108" s="220"/>
      <c r="JLE108" s="220"/>
      <c r="JLF108" s="220"/>
      <c r="JLG108" s="220"/>
      <c r="JLH108" s="220"/>
      <c r="JLI108" s="220"/>
      <c r="JLJ108" s="220"/>
      <c r="JLK108" s="220"/>
      <c r="JLL108" s="220"/>
      <c r="JLM108" s="220"/>
      <c r="JLN108" s="220"/>
      <c r="JLO108" s="220"/>
      <c r="JLP108" s="220"/>
      <c r="JLQ108" s="220"/>
      <c r="JLR108" s="220"/>
      <c r="JLS108" s="220"/>
      <c r="JLT108" s="220"/>
      <c r="JLU108" s="220"/>
      <c r="JLV108" s="220"/>
      <c r="JLW108" s="220"/>
      <c r="JLX108" s="220"/>
      <c r="JLY108" s="220"/>
      <c r="JLZ108" s="220"/>
      <c r="JMA108" s="220"/>
      <c r="JMB108" s="220"/>
      <c r="JMC108" s="220"/>
      <c r="JMD108" s="220"/>
      <c r="JME108" s="220"/>
      <c r="JMF108" s="220"/>
      <c r="JMG108" s="220"/>
      <c r="JMH108" s="220"/>
      <c r="JMI108" s="220"/>
      <c r="JMJ108" s="220"/>
      <c r="JMK108" s="220"/>
      <c r="JML108" s="220"/>
      <c r="JMM108" s="220"/>
      <c r="JMN108" s="220"/>
      <c r="JMO108" s="220"/>
      <c r="JMP108" s="220"/>
      <c r="JMQ108" s="220"/>
      <c r="JMR108" s="220"/>
      <c r="JMS108" s="220"/>
      <c r="JMT108" s="220"/>
      <c r="JMU108" s="220"/>
      <c r="JMV108" s="220"/>
      <c r="JMW108" s="220"/>
      <c r="JMX108" s="220"/>
      <c r="JMY108" s="220"/>
      <c r="JMZ108" s="220"/>
      <c r="JNA108" s="220"/>
      <c r="JNB108" s="220"/>
      <c r="JNC108" s="220"/>
      <c r="JND108" s="220"/>
      <c r="JNE108" s="220"/>
      <c r="JNF108" s="220"/>
      <c r="JNG108" s="220"/>
      <c r="JNH108" s="220"/>
      <c r="JNI108" s="220"/>
      <c r="JNJ108" s="220"/>
      <c r="JNK108" s="220"/>
      <c r="JNL108" s="220"/>
      <c r="JNM108" s="220"/>
      <c r="JNN108" s="220"/>
      <c r="JNO108" s="220"/>
      <c r="JNP108" s="220"/>
      <c r="JNQ108" s="220"/>
      <c r="JNR108" s="220"/>
      <c r="JNS108" s="220"/>
      <c r="JNT108" s="220"/>
      <c r="JNU108" s="220"/>
      <c r="JNV108" s="220"/>
      <c r="JNW108" s="220"/>
      <c r="JNX108" s="220"/>
      <c r="JNY108" s="220"/>
      <c r="JNZ108" s="220"/>
      <c r="JOA108" s="220"/>
      <c r="JOB108" s="220"/>
      <c r="JOC108" s="220"/>
      <c r="JOD108" s="220"/>
      <c r="JOE108" s="220"/>
      <c r="JOF108" s="220"/>
      <c r="JOG108" s="220"/>
      <c r="JOH108" s="220"/>
      <c r="JOI108" s="220"/>
      <c r="JOJ108" s="220"/>
      <c r="JOK108" s="220"/>
      <c r="JOL108" s="220"/>
      <c r="JOM108" s="220"/>
      <c r="JON108" s="220"/>
      <c r="JOO108" s="220"/>
      <c r="JOP108" s="220"/>
      <c r="JOQ108" s="220"/>
      <c r="JOR108" s="220"/>
      <c r="JOS108" s="220"/>
      <c r="JOT108" s="220"/>
      <c r="JOU108" s="220"/>
      <c r="JOV108" s="220"/>
      <c r="JOW108" s="220"/>
      <c r="JOX108" s="220"/>
      <c r="JOY108" s="220"/>
      <c r="JOZ108" s="220"/>
      <c r="JPA108" s="220"/>
      <c r="JPB108" s="220"/>
      <c r="JPC108" s="220"/>
      <c r="JPD108" s="220"/>
      <c r="JPE108" s="220"/>
      <c r="JPF108" s="220"/>
      <c r="JPG108" s="220"/>
      <c r="JPH108" s="220"/>
      <c r="JPI108" s="220"/>
      <c r="JPJ108" s="220"/>
      <c r="JPK108" s="220"/>
      <c r="JPL108" s="220"/>
      <c r="JPM108" s="220"/>
      <c r="JPN108" s="220"/>
      <c r="JPO108" s="220"/>
      <c r="JPP108" s="220"/>
      <c r="JPQ108" s="220"/>
      <c r="JPR108" s="220"/>
      <c r="JPS108" s="220"/>
      <c r="JPT108" s="220"/>
      <c r="JPU108" s="220"/>
      <c r="JPV108" s="220"/>
      <c r="JPW108" s="220"/>
      <c r="JPX108" s="220"/>
      <c r="JPY108" s="220"/>
      <c r="JPZ108" s="220"/>
      <c r="JQA108" s="220"/>
      <c r="JQB108" s="220"/>
      <c r="JQC108" s="220"/>
      <c r="JQD108" s="220"/>
      <c r="JQE108" s="220"/>
      <c r="JQF108" s="220"/>
      <c r="JQG108" s="220"/>
      <c r="JQH108" s="220"/>
      <c r="JQI108" s="220"/>
      <c r="JQJ108" s="220"/>
      <c r="JQK108" s="220"/>
      <c r="JQL108" s="220"/>
      <c r="JQM108" s="220"/>
      <c r="JQN108" s="220"/>
      <c r="JQO108" s="220"/>
      <c r="JQP108" s="220"/>
      <c r="JQQ108" s="220"/>
      <c r="JQR108" s="220"/>
      <c r="JQS108" s="220"/>
      <c r="JQT108" s="220"/>
      <c r="JQU108" s="220"/>
      <c r="JQV108" s="220"/>
      <c r="JQW108" s="220"/>
      <c r="JQX108" s="220"/>
      <c r="JQY108" s="220"/>
      <c r="JQZ108" s="220"/>
      <c r="JRA108" s="220"/>
      <c r="JRB108" s="220"/>
      <c r="JRC108" s="220"/>
      <c r="JRD108" s="220"/>
      <c r="JRE108" s="220"/>
      <c r="JRF108" s="220"/>
      <c r="JRG108" s="220"/>
      <c r="JRH108" s="220"/>
      <c r="JRI108" s="220"/>
      <c r="JRJ108" s="220"/>
      <c r="JRK108" s="220"/>
      <c r="JRL108" s="220"/>
      <c r="JRM108" s="220"/>
      <c r="JRN108" s="220"/>
      <c r="JRO108" s="220"/>
      <c r="JRP108" s="220"/>
      <c r="JRQ108" s="220"/>
      <c r="JRR108" s="220"/>
      <c r="JRS108" s="220"/>
      <c r="JRT108" s="220"/>
      <c r="JRU108" s="220"/>
      <c r="JRV108" s="220"/>
      <c r="JRW108" s="220"/>
      <c r="JRX108" s="220"/>
      <c r="JRY108" s="220"/>
      <c r="JRZ108" s="220"/>
      <c r="JSA108" s="220"/>
      <c r="JSB108" s="220"/>
      <c r="JSC108" s="220"/>
      <c r="JSD108" s="220"/>
      <c r="JSE108" s="220"/>
      <c r="JSF108" s="220"/>
      <c r="JSG108" s="220"/>
      <c r="JSH108" s="220"/>
      <c r="JSI108" s="220"/>
      <c r="JSJ108" s="220"/>
      <c r="JSK108" s="220"/>
      <c r="JSL108" s="220"/>
      <c r="JSM108" s="220"/>
      <c r="JSN108" s="220"/>
      <c r="JSO108" s="220"/>
      <c r="JSP108" s="220"/>
      <c r="JSQ108" s="220"/>
      <c r="JSR108" s="220"/>
      <c r="JSS108" s="220"/>
      <c r="JST108" s="220"/>
      <c r="JSU108" s="220"/>
      <c r="JSV108" s="220"/>
      <c r="JSW108" s="220"/>
      <c r="JSX108" s="220"/>
      <c r="JSY108" s="220"/>
      <c r="JSZ108" s="220"/>
      <c r="JTA108" s="220"/>
      <c r="JTB108" s="220"/>
      <c r="JTC108" s="220"/>
      <c r="JTD108" s="220"/>
      <c r="JTE108" s="220"/>
      <c r="JTF108" s="220"/>
      <c r="JTG108" s="220"/>
      <c r="JTH108" s="220"/>
      <c r="JTI108" s="220"/>
      <c r="JTJ108" s="220"/>
      <c r="JTK108" s="220"/>
      <c r="JTL108" s="220"/>
      <c r="JTM108" s="220"/>
      <c r="JTN108" s="220"/>
      <c r="JTO108" s="220"/>
      <c r="JTP108" s="220"/>
      <c r="JTQ108" s="220"/>
      <c r="JTR108" s="220"/>
      <c r="JTS108" s="220"/>
      <c r="JTT108" s="220"/>
      <c r="JTU108" s="220"/>
      <c r="JTV108" s="220"/>
      <c r="JTW108" s="220"/>
      <c r="JTX108" s="220"/>
      <c r="JTY108" s="220"/>
      <c r="JTZ108" s="220"/>
      <c r="JUA108" s="220"/>
      <c r="JUB108" s="220"/>
      <c r="JUC108" s="220"/>
      <c r="JUD108" s="220"/>
      <c r="JUE108" s="220"/>
      <c r="JUF108" s="220"/>
      <c r="JUG108" s="220"/>
      <c r="JUH108" s="220"/>
      <c r="JUI108" s="220"/>
      <c r="JUJ108" s="220"/>
      <c r="JUK108" s="220"/>
      <c r="JUL108" s="220"/>
      <c r="JUM108" s="220"/>
      <c r="JUN108" s="220"/>
      <c r="JUO108" s="220"/>
      <c r="JUP108" s="220"/>
      <c r="JUQ108" s="220"/>
      <c r="JUR108" s="220"/>
      <c r="JUS108" s="220"/>
      <c r="JUT108" s="220"/>
      <c r="JUU108" s="220"/>
      <c r="JUV108" s="220"/>
      <c r="JUW108" s="220"/>
      <c r="JUX108" s="220"/>
      <c r="JUY108" s="220"/>
      <c r="JUZ108" s="220"/>
      <c r="JVA108" s="220"/>
      <c r="JVB108" s="220"/>
      <c r="JVC108" s="220"/>
      <c r="JVD108" s="220"/>
      <c r="JVE108" s="220"/>
      <c r="JVF108" s="220"/>
      <c r="JVG108" s="220"/>
      <c r="JVH108" s="220"/>
      <c r="JVI108" s="220"/>
      <c r="JVJ108" s="220"/>
      <c r="JVK108" s="220"/>
      <c r="JVL108" s="220"/>
      <c r="JVM108" s="220"/>
      <c r="JVN108" s="220"/>
      <c r="JVO108" s="220"/>
      <c r="JVP108" s="220"/>
      <c r="JVQ108" s="220"/>
      <c r="JVR108" s="220"/>
      <c r="JVS108" s="220"/>
      <c r="JVT108" s="220"/>
      <c r="JVU108" s="220"/>
      <c r="JVV108" s="220"/>
      <c r="JVW108" s="220"/>
      <c r="JVX108" s="220"/>
      <c r="JVY108" s="220"/>
      <c r="JVZ108" s="220"/>
      <c r="JWA108" s="220"/>
      <c r="JWB108" s="220"/>
      <c r="JWC108" s="220"/>
      <c r="JWD108" s="220"/>
      <c r="JWE108" s="220"/>
      <c r="JWF108" s="220"/>
      <c r="JWG108" s="220"/>
      <c r="JWH108" s="220"/>
      <c r="JWI108" s="220"/>
      <c r="JWJ108" s="220"/>
      <c r="JWK108" s="220"/>
      <c r="JWL108" s="220"/>
      <c r="JWM108" s="220"/>
      <c r="JWN108" s="220"/>
      <c r="JWO108" s="220"/>
      <c r="JWP108" s="220"/>
      <c r="JWQ108" s="220"/>
      <c r="JWR108" s="220"/>
      <c r="JWS108" s="220"/>
      <c r="JWT108" s="220"/>
      <c r="JWU108" s="220"/>
      <c r="JWV108" s="220"/>
      <c r="JWW108" s="220"/>
      <c r="JWX108" s="220"/>
      <c r="JWY108" s="220"/>
      <c r="JWZ108" s="220"/>
      <c r="JXA108" s="220"/>
      <c r="JXB108" s="220"/>
      <c r="JXC108" s="220"/>
      <c r="JXD108" s="220"/>
      <c r="JXE108" s="220"/>
      <c r="JXF108" s="220"/>
      <c r="JXG108" s="220"/>
      <c r="JXH108" s="220"/>
      <c r="JXI108" s="220"/>
      <c r="JXJ108" s="220"/>
      <c r="JXK108" s="220"/>
      <c r="JXL108" s="220"/>
      <c r="JXM108" s="220"/>
      <c r="JXN108" s="220"/>
      <c r="JXO108" s="220"/>
      <c r="JXP108" s="220"/>
      <c r="JXQ108" s="220"/>
      <c r="JXR108" s="220"/>
      <c r="JXS108" s="220"/>
      <c r="JXT108" s="220"/>
      <c r="JXU108" s="220"/>
      <c r="JXV108" s="220"/>
      <c r="JXW108" s="220"/>
      <c r="JXX108" s="220"/>
      <c r="JXY108" s="220"/>
      <c r="JXZ108" s="220"/>
      <c r="JYA108" s="220"/>
      <c r="JYB108" s="220"/>
      <c r="JYC108" s="220"/>
      <c r="JYD108" s="220"/>
      <c r="JYE108" s="220"/>
      <c r="JYF108" s="220"/>
      <c r="JYG108" s="220"/>
      <c r="JYH108" s="220"/>
      <c r="JYI108" s="220"/>
      <c r="JYJ108" s="220"/>
      <c r="JYK108" s="220"/>
      <c r="JYL108" s="220"/>
      <c r="JYM108" s="220"/>
      <c r="JYN108" s="220"/>
      <c r="JYO108" s="220"/>
      <c r="JYP108" s="220"/>
      <c r="JYQ108" s="220"/>
      <c r="JYR108" s="220"/>
      <c r="JYS108" s="220"/>
      <c r="JYT108" s="220"/>
      <c r="JYU108" s="220"/>
      <c r="JYV108" s="220"/>
      <c r="JYW108" s="220"/>
      <c r="JYX108" s="220"/>
      <c r="JYY108" s="220"/>
      <c r="JYZ108" s="220"/>
      <c r="JZA108" s="220"/>
      <c r="JZB108" s="220"/>
      <c r="JZC108" s="220"/>
      <c r="JZD108" s="220"/>
      <c r="JZE108" s="220"/>
      <c r="JZF108" s="220"/>
      <c r="JZG108" s="220"/>
      <c r="JZH108" s="220"/>
      <c r="JZI108" s="220"/>
      <c r="JZJ108" s="220"/>
      <c r="JZK108" s="220"/>
      <c r="JZL108" s="220"/>
      <c r="JZM108" s="220"/>
      <c r="JZN108" s="220"/>
      <c r="JZO108" s="220"/>
      <c r="JZP108" s="220"/>
      <c r="JZQ108" s="220"/>
      <c r="JZR108" s="220"/>
      <c r="JZS108" s="220"/>
      <c r="JZT108" s="220"/>
      <c r="JZU108" s="220"/>
      <c r="JZV108" s="220"/>
      <c r="JZW108" s="220"/>
      <c r="JZX108" s="220"/>
      <c r="JZY108" s="220"/>
      <c r="JZZ108" s="220"/>
      <c r="KAA108" s="220"/>
      <c r="KAB108" s="220"/>
      <c r="KAC108" s="220"/>
      <c r="KAD108" s="220"/>
      <c r="KAE108" s="220"/>
      <c r="KAF108" s="220"/>
      <c r="KAG108" s="220"/>
      <c r="KAH108" s="220"/>
      <c r="KAI108" s="220"/>
      <c r="KAJ108" s="220"/>
      <c r="KAK108" s="220"/>
      <c r="KAL108" s="220"/>
      <c r="KAM108" s="220"/>
      <c r="KAN108" s="220"/>
      <c r="KAO108" s="220"/>
      <c r="KAP108" s="220"/>
      <c r="KAQ108" s="220"/>
      <c r="KAR108" s="220"/>
      <c r="KAS108" s="220"/>
      <c r="KAT108" s="220"/>
      <c r="KAU108" s="220"/>
      <c r="KAV108" s="220"/>
      <c r="KAW108" s="220"/>
      <c r="KAX108" s="220"/>
      <c r="KAY108" s="220"/>
      <c r="KAZ108" s="220"/>
      <c r="KBA108" s="220"/>
      <c r="KBB108" s="220"/>
      <c r="KBC108" s="220"/>
      <c r="KBD108" s="220"/>
      <c r="KBE108" s="220"/>
      <c r="KBF108" s="220"/>
      <c r="KBG108" s="220"/>
      <c r="KBH108" s="220"/>
      <c r="KBI108" s="220"/>
      <c r="KBJ108" s="220"/>
      <c r="KBK108" s="220"/>
      <c r="KBL108" s="220"/>
      <c r="KBM108" s="220"/>
      <c r="KBN108" s="220"/>
      <c r="KBO108" s="220"/>
      <c r="KBP108" s="220"/>
      <c r="KBQ108" s="220"/>
      <c r="KBR108" s="220"/>
      <c r="KBS108" s="220"/>
      <c r="KBT108" s="220"/>
      <c r="KBU108" s="220"/>
      <c r="KBV108" s="220"/>
      <c r="KBW108" s="220"/>
      <c r="KBX108" s="220"/>
      <c r="KBY108" s="220"/>
      <c r="KBZ108" s="220"/>
      <c r="KCA108" s="220"/>
      <c r="KCB108" s="220"/>
      <c r="KCC108" s="220"/>
      <c r="KCD108" s="220"/>
      <c r="KCE108" s="220"/>
      <c r="KCF108" s="220"/>
      <c r="KCG108" s="220"/>
      <c r="KCH108" s="220"/>
      <c r="KCI108" s="220"/>
      <c r="KCJ108" s="220"/>
      <c r="KCK108" s="220"/>
      <c r="KCL108" s="220"/>
      <c r="KCM108" s="220"/>
      <c r="KCN108" s="220"/>
      <c r="KCO108" s="220"/>
      <c r="KCP108" s="220"/>
      <c r="KCQ108" s="220"/>
      <c r="KCR108" s="220"/>
      <c r="KCS108" s="220"/>
      <c r="KCT108" s="220"/>
      <c r="KCU108" s="220"/>
      <c r="KCV108" s="220"/>
      <c r="KCW108" s="220"/>
      <c r="KCX108" s="220"/>
      <c r="KCY108" s="220"/>
      <c r="KCZ108" s="220"/>
      <c r="KDA108" s="220"/>
      <c r="KDB108" s="220"/>
      <c r="KDC108" s="220"/>
      <c r="KDD108" s="220"/>
      <c r="KDE108" s="220"/>
      <c r="KDF108" s="220"/>
      <c r="KDG108" s="220"/>
      <c r="KDH108" s="220"/>
      <c r="KDI108" s="220"/>
      <c r="KDJ108" s="220"/>
      <c r="KDK108" s="220"/>
      <c r="KDL108" s="220"/>
      <c r="KDM108" s="220"/>
      <c r="KDN108" s="220"/>
      <c r="KDO108" s="220"/>
      <c r="KDP108" s="220"/>
      <c r="KDQ108" s="220"/>
      <c r="KDR108" s="220"/>
      <c r="KDS108" s="220"/>
      <c r="KDT108" s="220"/>
      <c r="KDU108" s="220"/>
      <c r="KDV108" s="220"/>
      <c r="KDW108" s="220"/>
      <c r="KDX108" s="220"/>
      <c r="KDY108" s="220"/>
      <c r="KDZ108" s="220"/>
      <c r="KEA108" s="220"/>
      <c r="KEB108" s="220"/>
      <c r="KEC108" s="220"/>
      <c r="KED108" s="220"/>
      <c r="KEE108" s="220"/>
      <c r="KEF108" s="220"/>
      <c r="KEG108" s="220"/>
      <c r="KEH108" s="220"/>
      <c r="KEI108" s="220"/>
      <c r="KEJ108" s="220"/>
      <c r="KEK108" s="220"/>
      <c r="KEL108" s="220"/>
      <c r="KEM108" s="220"/>
      <c r="KEN108" s="220"/>
      <c r="KEO108" s="220"/>
      <c r="KEP108" s="220"/>
      <c r="KEQ108" s="220"/>
      <c r="KER108" s="220"/>
      <c r="KES108" s="220"/>
      <c r="KET108" s="220"/>
      <c r="KEU108" s="220"/>
      <c r="KEV108" s="220"/>
      <c r="KEW108" s="220"/>
      <c r="KEX108" s="220"/>
      <c r="KEY108" s="220"/>
      <c r="KEZ108" s="220"/>
      <c r="KFA108" s="220"/>
      <c r="KFB108" s="220"/>
      <c r="KFC108" s="220"/>
      <c r="KFD108" s="220"/>
      <c r="KFE108" s="220"/>
      <c r="KFF108" s="220"/>
      <c r="KFG108" s="220"/>
      <c r="KFH108" s="220"/>
      <c r="KFI108" s="220"/>
      <c r="KFJ108" s="220"/>
      <c r="KFK108" s="220"/>
      <c r="KFL108" s="220"/>
      <c r="KFM108" s="220"/>
      <c r="KFN108" s="220"/>
      <c r="KFO108" s="220"/>
      <c r="KFP108" s="220"/>
      <c r="KFQ108" s="220"/>
      <c r="KFR108" s="220"/>
      <c r="KFS108" s="220"/>
      <c r="KFT108" s="220"/>
      <c r="KFU108" s="220"/>
      <c r="KFV108" s="220"/>
      <c r="KFW108" s="220"/>
      <c r="KFX108" s="220"/>
      <c r="KFY108" s="220"/>
      <c r="KFZ108" s="220"/>
      <c r="KGA108" s="220"/>
      <c r="KGB108" s="220"/>
      <c r="KGC108" s="220"/>
      <c r="KGD108" s="220"/>
      <c r="KGE108" s="220"/>
      <c r="KGF108" s="220"/>
      <c r="KGG108" s="220"/>
      <c r="KGH108" s="220"/>
      <c r="KGI108" s="220"/>
      <c r="KGJ108" s="220"/>
      <c r="KGK108" s="220"/>
      <c r="KGL108" s="220"/>
      <c r="KGM108" s="220"/>
      <c r="KGN108" s="220"/>
      <c r="KGO108" s="220"/>
      <c r="KGP108" s="220"/>
      <c r="KGQ108" s="220"/>
      <c r="KGR108" s="220"/>
      <c r="KGS108" s="220"/>
      <c r="KGT108" s="220"/>
      <c r="KGU108" s="220"/>
      <c r="KGV108" s="220"/>
      <c r="KGW108" s="220"/>
      <c r="KGX108" s="220"/>
      <c r="KGY108" s="220"/>
      <c r="KGZ108" s="220"/>
      <c r="KHA108" s="220"/>
      <c r="KHB108" s="220"/>
      <c r="KHC108" s="220"/>
      <c r="KHD108" s="220"/>
      <c r="KHE108" s="220"/>
      <c r="KHF108" s="220"/>
      <c r="KHG108" s="220"/>
      <c r="KHH108" s="220"/>
      <c r="KHI108" s="220"/>
      <c r="KHJ108" s="220"/>
      <c r="KHK108" s="220"/>
      <c r="KHL108" s="220"/>
      <c r="KHM108" s="220"/>
      <c r="KHN108" s="220"/>
      <c r="KHO108" s="220"/>
      <c r="KHP108" s="220"/>
      <c r="KHQ108" s="220"/>
      <c r="KHR108" s="220"/>
      <c r="KHS108" s="220"/>
      <c r="KHT108" s="220"/>
      <c r="KHU108" s="220"/>
      <c r="KHV108" s="220"/>
      <c r="KHW108" s="220"/>
      <c r="KHX108" s="220"/>
      <c r="KHY108" s="220"/>
      <c r="KHZ108" s="220"/>
      <c r="KIA108" s="220"/>
      <c r="KIB108" s="220"/>
      <c r="KIC108" s="220"/>
      <c r="KID108" s="220"/>
      <c r="KIE108" s="220"/>
      <c r="KIF108" s="220"/>
      <c r="KIG108" s="220"/>
      <c r="KIH108" s="220"/>
      <c r="KII108" s="220"/>
      <c r="KIJ108" s="220"/>
      <c r="KIK108" s="220"/>
      <c r="KIL108" s="220"/>
      <c r="KIM108" s="220"/>
      <c r="KIN108" s="220"/>
      <c r="KIO108" s="220"/>
      <c r="KIP108" s="220"/>
      <c r="KIQ108" s="220"/>
      <c r="KIR108" s="220"/>
      <c r="KIS108" s="220"/>
      <c r="KIT108" s="220"/>
      <c r="KIU108" s="220"/>
      <c r="KIV108" s="220"/>
      <c r="KIW108" s="220"/>
      <c r="KIX108" s="220"/>
      <c r="KIY108" s="220"/>
      <c r="KIZ108" s="220"/>
      <c r="KJA108" s="220"/>
      <c r="KJB108" s="220"/>
      <c r="KJC108" s="220"/>
      <c r="KJD108" s="220"/>
      <c r="KJE108" s="220"/>
      <c r="KJF108" s="220"/>
      <c r="KJG108" s="220"/>
      <c r="KJH108" s="220"/>
      <c r="KJI108" s="220"/>
      <c r="KJJ108" s="220"/>
      <c r="KJK108" s="220"/>
      <c r="KJL108" s="220"/>
      <c r="KJM108" s="220"/>
      <c r="KJN108" s="220"/>
      <c r="KJO108" s="220"/>
      <c r="KJP108" s="220"/>
      <c r="KJQ108" s="220"/>
      <c r="KJR108" s="220"/>
      <c r="KJS108" s="220"/>
      <c r="KJT108" s="220"/>
      <c r="KJU108" s="220"/>
      <c r="KJV108" s="220"/>
      <c r="KJW108" s="220"/>
      <c r="KJX108" s="220"/>
      <c r="KJY108" s="220"/>
      <c r="KJZ108" s="220"/>
      <c r="KKA108" s="220"/>
      <c r="KKB108" s="220"/>
      <c r="KKC108" s="220"/>
      <c r="KKD108" s="220"/>
      <c r="KKE108" s="220"/>
      <c r="KKF108" s="220"/>
      <c r="KKG108" s="220"/>
      <c r="KKH108" s="220"/>
      <c r="KKI108" s="220"/>
      <c r="KKJ108" s="220"/>
      <c r="KKK108" s="220"/>
      <c r="KKL108" s="220"/>
      <c r="KKM108" s="220"/>
      <c r="KKN108" s="220"/>
      <c r="KKO108" s="220"/>
      <c r="KKP108" s="220"/>
      <c r="KKQ108" s="220"/>
      <c r="KKR108" s="220"/>
      <c r="KKS108" s="220"/>
      <c r="KKT108" s="220"/>
      <c r="KKU108" s="220"/>
      <c r="KKV108" s="220"/>
      <c r="KKW108" s="220"/>
      <c r="KKX108" s="220"/>
      <c r="KKY108" s="220"/>
      <c r="KKZ108" s="220"/>
      <c r="KLA108" s="220"/>
      <c r="KLB108" s="220"/>
      <c r="KLC108" s="220"/>
      <c r="KLD108" s="220"/>
      <c r="KLE108" s="220"/>
      <c r="KLF108" s="220"/>
      <c r="KLG108" s="220"/>
      <c r="KLH108" s="220"/>
      <c r="KLI108" s="220"/>
      <c r="KLJ108" s="220"/>
      <c r="KLK108" s="220"/>
      <c r="KLL108" s="220"/>
      <c r="KLM108" s="220"/>
      <c r="KLN108" s="220"/>
      <c r="KLO108" s="220"/>
      <c r="KLP108" s="220"/>
      <c r="KLQ108" s="220"/>
      <c r="KLR108" s="220"/>
      <c r="KLS108" s="220"/>
      <c r="KLT108" s="220"/>
      <c r="KLU108" s="220"/>
      <c r="KLV108" s="220"/>
      <c r="KLW108" s="220"/>
      <c r="KLX108" s="220"/>
      <c r="KLY108" s="220"/>
      <c r="KLZ108" s="220"/>
      <c r="KMA108" s="220"/>
      <c r="KMB108" s="220"/>
      <c r="KMC108" s="220"/>
      <c r="KMD108" s="220"/>
      <c r="KME108" s="220"/>
      <c r="KMF108" s="220"/>
      <c r="KMG108" s="220"/>
      <c r="KMH108" s="220"/>
      <c r="KMI108" s="220"/>
      <c r="KMJ108" s="220"/>
      <c r="KMK108" s="220"/>
      <c r="KML108" s="220"/>
      <c r="KMM108" s="220"/>
      <c r="KMN108" s="220"/>
      <c r="KMO108" s="220"/>
      <c r="KMP108" s="220"/>
      <c r="KMQ108" s="220"/>
      <c r="KMR108" s="220"/>
      <c r="KMS108" s="220"/>
      <c r="KMT108" s="220"/>
      <c r="KMU108" s="220"/>
      <c r="KMV108" s="220"/>
      <c r="KMW108" s="220"/>
      <c r="KMX108" s="220"/>
      <c r="KMY108" s="220"/>
      <c r="KMZ108" s="220"/>
      <c r="KNA108" s="220"/>
      <c r="KNB108" s="220"/>
      <c r="KNC108" s="220"/>
      <c r="KND108" s="220"/>
      <c r="KNE108" s="220"/>
      <c r="KNF108" s="220"/>
      <c r="KNG108" s="220"/>
      <c r="KNH108" s="220"/>
      <c r="KNI108" s="220"/>
      <c r="KNJ108" s="220"/>
      <c r="KNK108" s="220"/>
      <c r="KNL108" s="220"/>
      <c r="KNM108" s="220"/>
      <c r="KNN108" s="220"/>
      <c r="KNO108" s="220"/>
      <c r="KNP108" s="220"/>
      <c r="KNQ108" s="220"/>
      <c r="KNR108" s="220"/>
      <c r="KNS108" s="220"/>
      <c r="KNT108" s="220"/>
      <c r="KNU108" s="220"/>
      <c r="KNV108" s="220"/>
      <c r="KNW108" s="220"/>
      <c r="KNX108" s="220"/>
      <c r="KNY108" s="220"/>
      <c r="KNZ108" s="220"/>
      <c r="KOA108" s="220"/>
      <c r="KOB108" s="220"/>
      <c r="KOC108" s="220"/>
      <c r="KOD108" s="220"/>
      <c r="KOE108" s="220"/>
      <c r="KOF108" s="220"/>
      <c r="KOG108" s="220"/>
      <c r="KOH108" s="220"/>
      <c r="KOI108" s="220"/>
      <c r="KOJ108" s="220"/>
      <c r="KOK108" s="220"/>
      <c r="KOL108" s="220"/>
      <c r="KOM108" s="220"/>
      <c r="KON108" s="220"/>
      <c r="KOO108" s="220"/>
      <c r="KOP108" s="220"/>
      <c r="KOQ108" s="220"/>
      <c r="KOR108" s="220"/>
      <c r="KOS108" s="220"/>
      <c r="KOT108" s="220"/>
      <c r="KOU108" s="220"/>
      <c r="KOV108" s="220"/>
      <c r="KOW108" s="220"/>
      <c r="KOX108" s="220"/>
      <c r="KOY108" s="220"/>
      <c r="KOZ108" s="220"/>
      <c r="KPA108" s="220"/>
      <c r="KPB108" s="220"/>
      <c r="KPC108" s="220"/>
      <c r="KPD108" s="220"/>
      <c r="KPE108" s="220"/>
      <c r="KPF108" s="220"/>
      <c r="KPG108" s="220"/>
      <c r="KPH108" s="220"/>
      <c r="KPI108" s="220"/>
      <c r="KPJ108" s="220"/>
      <c r="KPK108" s="220"/>
      <c r="KPL108" s="220"/>
      <c r="KPM108" s="220"/>
      <c r="KPN108" s="220"/>
      <c r="KPO108" s="220"/>
      <c r="KPP108" s="220"/>
      <c r="KPQ108" s="220"/>
      <c r="KPR108" s="220"/>
      <c r="KPS108" s="220"/>
      <c r="KPT108" s="220"/>
      <c r="KPU108" s="220"/>
      <c r="KPV108" s="220"/>
      <c r="KPW108" s="220"/>
      <c r="KPX108" s="220"/>
      <c r="KPY108" s="220"/>
      <c r="KPZ108" s="220"/>
      <c r="KQA108" s="220"/>
      <c r="KQB108" s="220"/>
      <c r="KQC108" s="220"/>
      <c r="KQD108" s="220"/>
      <c r="KQE108" s="220"/>
      <c r="KQF108" s="220"/>
      <c r="KQG108" s="220"/>
      <c r="KQH108" s="220"/>
      <c r="KQI108" s="220"/>
      <c r="KQJ108" s="220"/>
      <c r="KQK108" s="220"/>
      <c r="KQL108" s="220"/>
      <c r="KQM108" s="220"/>
      <c r="KQN108" s="220"/>
      <c r="KQO108" s="220"/>
      <c r="KQP108" s="220"/>
      <c r="KQQ108" s="220"/>
      <c r="KQR108" s="220"/>
      <c r="KQS108" s="220"/>
      <c r="KQT108" s="220"/>
      <c r="KQU108" s="220"/>
      <c r="KQV108" s="220"/>
      <c r="KQW108" s="220"/>
      <c r="KQX108" s="220"/>
      <c r="KQY108" s="220"/>
      <c r="KQZ108" s="220"/>
      <c r="KRA108" s="220"/>
      <c r="KRB108" s="220"/>
      <c r="KRC108" s="220"/>
      <c r="KRD108" s="220"/>
      <c r="KRE108" s="220"/>
      <c r="KRF108" s="220"/>
      <c r="KRG108" s="220"/>
      <c r="KRH108" s="220"/>
      <c r="KRI108" s="220"/>
      <c r="KRJ108" s="220"/>
      <c r="KRK108" s="220"/>
      <c r="KRL108" s="220"/>
      <c r="KRM108" s="220"/>
      <c r="KRN108" s="220"/>
      <c r="KRO108" s="220"/>
      <c r="KRP108" s="220"/>
      <c r="KRQ108" s="220"/>
      <c r="KRR108" s="220"/>
      <c r="KRS108" s="220"/>
      <c r="KRT108" s="220"/>
      <c r="KRU108" s="220"/>
      <c r="KRV108" s="220"/>
      <c r="KRW108" s="220"/>
      <c r="KRX108" s="220"/>
      <c r="KRY108" s="220"/>
      <c r="KRZ108" s="220"/>
      <c r="KSA108" s="220"/>
      <c r="KSB108" s="220"/>
      <c r="KSC108" s="220"/>
      <c r="KSD108" s="220"/>
      <c r="KSE108" s="220"/>
      <c r="KSF108" s="220"/>
      <c r="KSG108" s="220"/>
      <c r="KSH108" s="220"/>
      <c r="KSI108" s="220"/>
      <c r="KSJ108" s="220"/>
      <c r="KSK108" s="220"/>
      <c r="KSL108" s="220"/>
      <c r="KSM108" s="220"/>
      <c r="KSN108" s="220"/>
      <c r="KSO108" s="220"/>
      <c r="KSP108" s="220"/>
      <c r="KSQ108" s="220"/>
      <c r="KSR108" s="220"/>
      <c r="KSS108" s="220"/>
      <c r="KST108" s="220"/>
      <c r="KSU108" s="220"/>
      <c r="KSV108" s="220"/>
      <c r="KSW108" s="220"/>
      <c r="KSX108" s="220"/>
      <c r="KSY108" s="220"/>
      <c r="KSZ108" s="220"/>
      <c r="KTA108" s="220"/>
      <c r="KTB108" s="220"/>
      <c r="KTC108" s="220"/>
      <c r="KTD108" s="220"/>
      <c r="KTE108" s="220"/>
      <c r="KTF108" s="220"/>
      <c r="KTG108" s="220"/>
      <c r="KTH108" s="220"/>
      <c r="KTI108" s="220"/>
      <c r="KTJ108" s="220"/>
      <c r="KTK108" s="220"/>
      <c r="KTL108" s="220"/>
      <c r="KTM108" s="220"/>
      <c r="KTN108" s="220"/>
      <c r="KTO108" s="220"/>
      <c r="KTP108" s="220"/>
      <c r="KTQ108" s="220"/>
      <c r="KTR108" s="220"/>
      <c r="KTS108" s="220"/>
      <c r="KTT108" s="220"/>
      <c r="KTU108" s="220"/>
      <c r="KTV108" s="220"/>
      <c r="KTW108" s="220"/>
      <c r="KTX108" s="220"/>
      <c r="KTY108" s="220"/>
      <c r="KTZ108" s="220"/>
      <c r="KUA108" s="220"/>
      <c r="KUB108" s="220"/>
      <c r="KUC108" s="220"/>
      <c r="KUD108" s="220"/>
      <c r="KUE108" s="220"/>
      <c r="KUF108" s="220"/>
      <c r="KUG108" s="220"/>
      <c r="KUH108" s="220"/>
      <c r="KUI108" s="220"/>
      <c r="KUJ108" s="220"/>
      <c r="KUK108" s="220"/>
      <c r="KUL108" s="220"/>
      <c r="KUM108" s="220"/>
      <c r="KUN108" s="220"/>
      <c r="KUO108" s="220"/>
      <c r="KUP108" s="220"/>
      <c r="KUQ108" s="220"/>
      <c r="KUR108" s="220"/>
      <c r="KUS108" s="220"/>
      <c r="KUT108" s="220"/>
      <c r="KUU108" s="220"/>
      <c r="KUV108" s="220"/>
      <c r="KUW108" s="220"/>
      <c r="KUX108" s="220"/>
      <c r="KUY108" s="220"/>
      <c r="KUZ108" s="220"/>
      <c r="KVA108" s="220"/>
      <c r="KVB108" s="220"/>
      <c r="KVC108" s="220"/>
      <c r="KVD108" s="220"/>
      <c r="KVE108" s="220"/>
      <c r="KVF108" s="220"/>
      <c r="KVG108" s="220"/>
      <c r="KVH108" s="220"/>
      <c r="KVI108" s="220"/>
      <c r="KVJ108" s="220"/>
      <c r="KVK108" s="220"/>
      <c r="KVL108" s="220"/>
      <c r="KVM108" s="220"/>
      <c r="KVN108" s="220"/>
      <c r="KVO108" s="220"/>
      <c r="KVP108" s="220"/>
      <c r="KVQ108" s="220"/>
      <c r="KVR108" s="220"/>
      <c r="KVS108" s="220"/>
      <c r="KVT108" s="220"/>
      <c r="KVU108" s="220"/>
      <c r="KVV108" s="220"/>
      <c r="KVW108" s="220"/>
      <c r="KVX108" s="220"/>
      <c r="KVY108" s="220"/>
      <c r="KVZ108" s="220"/>
      <c r="KWA108" s="220"/>
      <c r="KWB108" s="220"/>
      <c r="KWC108" s="220"/>
      <c r="KWD108" s="220"/>
      <c r="KWE108" s="220"/>
      <c r="KWF108" s="220"/>
      <c r="KWG108" s="220"/>
      <c r="KWH108" s="220"/>
      <c r="KWI108" s="220"/>
      <c r="KWJ108" s="220"/>
      <c r="KWK108" s="220"/>
      <c r="KWL108" s="220"/>
      <c r="KWM108" s="220"/>
      <c r="KWN108" s="220"/>
      <c r="KWO108" s="220"/>
      <c r="KWP108" s="220"/>
      <c r="KWQ108" s="220"/>
      <c r="KWR108" s="220"/>
      <c r="KWS108" s="220"/>
      <c r="KWT108" s="220"/>
      <c r="KWU108" s="220"/>
      <c r="KWV108" s="220"/>
      <c r="KWW108" s="220"/>
      <c r="KWX108" s="220"/>
      <c r="KWY108" s="220"/>
      <c r="KWZ108" s="220"/>
      <c r="KXA108" s="220"/>
      <c r="KXB108" s="220"/>
      <c r="KXC108" s="220"/>
      <c r="KXD108" s="220"/>
      <c r="KXE108" s="220"/>
      <c r="KXF108" s="220"/>
      <c r="KXG108" s="220"/>
      <c r="KXH108" s="220"/>
      <c r="KXI108" s="220"/>
      <c r="KXJ108" s="220"/>
      <c r="KXK108" s="220"/>
      <c r="KXL108" s="220"/>
      <c r="KXM108" s="220"/>
      <c r="KXN108" s="220"/>
      <c r="KXO108" s="220"/>
      <c r="KXP108" s="220"/>
      <c r="KXQ108" s="220"/>
      <c r="KXR108" s="220"/>
      <c r="KXS108" s="220"/>
      <c r="KXT108" s="220"/>
      <c r="KXU108" s="220"/>
      <c r="KXV108" s="220"/>
      <c r="KXW108" s="220"/>
      <c r="KXX108" s="220"/>
      <c r="KXY108" s="220"/>
      <c r="KXZ108" s="220"/>
      <c r="KYA108" s="220"/>
      <c r="KYB108" s="220"/>
      <c r="KYC108" s="220"/>
      <c r="KYD108" s="220"/>
      <c r="KYE108" s="220"/>
      <c r="KYF108" s="220"/>
      <c r="KYG108" s="220"/>
      <c r="KYH108" s="220"/>
      <c r="KYI108" s="220"/>
      <c r="KYJ108" s="220"/>
      <c r="KYK108" s="220"/>
      <c r="KYL108" s="220"/>
      <c r="KYM108" s="220"/>
      <c r="KYN108" s="220"/>
      <c r="KYO108" s="220"/>
      <c r="KYP108" s="220"/>
      <c r="KYQ108" s="220"/>
      <c r="KYR108" s="220"/>
      <c r="KYS108" s="220"/>
      <c r="KYT108" s="220"/>
      <c r="KYU108" s="220"/>
      <c r="KYV108" s="220"/>
      <c r="KYW108" s="220"/>
      <c r="KYX108" s="220"/>
      <c r="KYY108" s="220"/>
      <c r="KYZ108" s="220"/>
      <c r="KZA108" s="220"/>
      <c r="KZB108" s="220"/>
      <c r="KZC108" s="220"/>
      <c r="KZD108" s="220"/>
      <c r="KZE108" s="220"/>
      <c r="KZF108" s="220"/>
      <c r="KZG108" s="220"/>
      <c r="KZH108" s="220"/>
      <c r="KZI108" s="220"/>
      <c r="KZJ108" s="220"/>
      <c r="KZK108" s="220"/>
      <c r="KZL108" s="220"/>
      <c r="KZM108" s="220"/>
      <c r="KZN108" s="220"/>
      <c r="KZO108" s="220"/>
      <c r="KZP108" s="220"/>
      <c r="KZQ108" s="220"/>
      <c r="KZR108" s="220"/>
      <c r="KZS108" s="220"/>
      <c r="KZT108" s="220"/>
      <c r="KZU108" s="220"/>
      <c r="KZV108" s="220"/>
      <c r="KZW108" s="220"/>
      <c r="KZX108" s="220"/>
      <c r="KZY108" s="220"/>
      <c r="KZZ108" s="220"/>
      <c r="LAA108" s="220"/>
      <c r="LAB108" s="220"/>
      <c r="LAC108" s="220"/>
      <c r="LAD108" s="220"/>
      <c r="LAE108" s="220"/>
      <c r="LAF108" s="220"/>
      <c r="LAG108" s="220"/>
      <c r="LAH108" s="220"/>
      <c r="LAI108" s="220"/>
      <c r="LAJ108" s="220"/>
      <c r="LAK108" s="220"/>
      <c r="LAL108" s="220"/>
      <c r="LAM108" s="220"/>
      <c r="LAN108" s="220"/>
      <c r="LAO108" s="220"/>
      <c r="LAP108" s="220"/>
      <c r="LAQ108" s="220"/>
      <c r="LAR108" s="220"/>
      <c r="LAS108" s="220"/>
      <c r="LAT108" s="220"/>
      <c r="LAU108" s="220"/>
      <c r="LAV108" s="220"/>
      <c r="LAW108" s="220"/>
      <c r="LAX108" s="220"/>
      <c r="LAY108" s="220"/>
      <c r="LAZ108" s="220"/>
      <c r="LBA108" s="220"/>
      <c r="LBB108" s="220"/>
      <c r="LBC108" s="220"/>
      <c r="LBD108" s="220"/>
      <c r="LBE108" s="220"/>
      <c r="LBF108" s="220"/>
      <c r="LBG108" s="220"/>
      <c r="LBH108" s="220"/>
      <c r="LBI108" s="220"/>
      <c r="LBJ108" s="220"/>
      <c r="LBK108" s="220"/>
      <c r="LBL108" s="220"/>
      <c r="LBM108" s="220"/>
      <c r="LBN108" s="220"/>
      <c r="LBO108" s="220"/>
      <c r="LBP108" s="220"/>
      <c r="LBQ108" s="220"/>
      <c r="LBR108" s="220"/>
      <c r="LBS108" s="220"/>
      <c r="LBT108" s="220"/>
      <c r="LBU108" s="220"/>
      <c r="LBV108" s="220"/>
      <c r="LBW108" s="220"/>
      <c r="LBX108" s="220"/>
      <c r="LBY108" s="220"/>
      <c r="LBZ108" s="220"/>
      <c r="LCA108" s="220"/>
      <c r="LCB108" s="220"/>
      <c r="LCC108" s="220"/>
      <c r="LCD108" s="220"/>
      <c r="LCE108" s="220"/>
      <c r="LCF108" s="220"/>
      <c r="LCG108" s="220"/>
      <c r="LCH108" s="220"/>
      <c r="LCI108" s="220"/>
      <c r="LCJ108" s="220"/>
      <c r="LCK108" s="220"/>
      <c r="LCL108" s="220"/>
      <c r="LCM108" s="220"/>
      <c r="LCN108" s="220"/>
      <c r="LCO108" s="220"/>
      <c r="LCP108" s="220"/>
      <c r="LCQ108" s="220"/>
      <c r="LCR108" s="220"/>
      <c r="LCS108" s="220"/>
      <c r="LCT108" s="220"/>
      <c r="LCU108" s="220"/>
      <c r="LCV108" s="220"/>
      <c r="LCW108" s="220"/>
      <c r="LCX108" s="220"/>
      <c r="LCY108" s="220"/>
      <c r="LCZ108" s="220"/>
      <c r="LDA108" s="220"/>
      <c r="LDB108" s="220"/>
      <c r="LDC108" s="220"/>
      <c r="LDD108" s="220"/>
      <c r="LDE108" s="220"/>
      <c r="LDF108" s="220"/>
      <c r="LDG108" s="220"/>
      <c r="LDH108" s="220"/>
      <c r="LDI108" s="220"/>
      <c r="LDJ108" s="220"/>
      <c r="LDK108" s="220"/>
      <c r="LDL108" s="220"/>
      <c r="LDM108" s="220"/>
      <c r="LDN108" s="220"/>
      <c r="LDO108" s="220"/>
      <c r="LDP108" s="220"/>
      <c r="LDQ108" s="220"/>
      <c r="LDR108" s="220"/>
      <c r="LDS108" s="220"/>
      <c r="LDT108" s="220"/>
      <c r="LDU108" s="220"/>
      <c r="LDV108" s="220"/>
      <c r="LDW108" s="220"/>
      <c r="LDX108" s="220"/>
      <c r="LDY108" s="220"/>
      <c r="LDZ108" s="220"/>
      <c r="LEA108" s="220"/>
      <c r="LEB108" s="220"/>
      <c r="LEC108" s="220"/>
      <c r="LED108" s="220"/>
      <c r="LEE108" s="220"/>
      <c r="LEF108" s="220"/>
      <c r="LEG108" s="220"/>
      <c r="LEH108" s="220"/>
      <c r="LEI108" s="220"/>
      <c r="LEJ108" s="220"/>
      <c r="LEK108" s="220"/>
      <c r="LEL108" s="220"/>
      <c r="LEM108" s="220"/>
      <c r="LEN108" s="220"/>
      <c r="LEO108" s="220"/>
      <c r="LEP108" s="220"/>
      <c r="LEQ108" s="220"/>
      <c r="LER108" s="220"/>
      <c r="LES108" s="220"/>
      <c r="LET108" s="220"/>
      <c r="LEU108" s="220"/>
      <c r="LEV108" s="220"/>
      <c r="LEW108" s="220"/>
      <c r="LEX108" s="220"/>
      <c r="LEY108" s="220"/>
      <c r="LEZ108" s="220"/>
      <c r="LFA108" s="220"/>
      <c r="LFB108" s="220"/>
      <c r="LFC108" s="220"/>
      <c r="LFD108" s="220"/>
      <c r="LFE108" s="220"/>
      <c r="LFF108" s="220"/>
      <c r="LFG108" s="220"/>
      <c r="LFH108" s="220"/>
      <c r="LFI108" s="220"/>
      <c r="LFJ108" s="220"/>
      <c r="LFK108" s="220"/>
      <c r="LFL108" s="220"/>
      <c r="LFM108" s="220"/>
      <c r="LFN108" s="220"/>
      <c r="LFO108" s="220"/>
      <c r="LFP108" s="220"/>
      <c r="LFQ108" s="220"/>
      <c r="LFR108" s="220"/>
      <c r="LFS108" s="220"/>
      <c r="LFT108" s="220"/>
      <c r="LFU108" s="220"/>
      <c r="LFV108" s="220"/>
      <c r="LFW108" s="220"/>
      <c r="LFX108" s="220"/>
      <c r="LFY108" s="220"/>
      <c r="LFZ108" s="220"/>
      <c r="LGA108" s="220"/>
      <c r="LGB108" s="220"/>
      <c r="LGC108" s="220"/>
      <c r="LGD108" s="220"/>
      <c r="LGE108" s="220"/>
      <c r="LGF108" s="220"/>
      <c r="LGG108" s="220"/>
      <c r="LGH108" s="220"/>
      <c r="LGI108" s="220"/>
      <c r="LGJ108" s="220"/>
      <c r="LGK108" s="220"/>
      <c r="LGL108" s="220"/>
      <c r="LGM108" s="220"/>
      <c r="LGN108" s="220"/>
      <c r="LGO108" s="220"/>
      <c r="LGP108" s="220"/>
      <c r="LGQ108" s="220"/>
      <c r="LGR108" s="220"/>
      <c r="LGS108" s="220"/>
      <c r="LGT108" s="220"/>
      <c r="LGU108" s="220"/>
      <c r="LGV108" s="220"/>
      <c r="LGW108" s="220"/>
      <c r="LGX108" s="220"/>
      <c r="LGY108" s="220"/>
      <c r="LGZ108" s="220"/>
      <c r="LHA108" s="220"/>
      <c r="LHB108" s="220"/>
      <c r="LHC108" s="220"/>
      <c r="LHD108" s="220"/>
      <c r="LHE108" s="220"/>
      <c r="LHF108" s="220"/>
      <c r="LHG108" s="220"/>
      <c r="LHH108" s="220"/>
      <c r="LHI108" s="220"/>
      <c r="LHJ108" s="220"/>
      <c r="LHK108" s="220"/>
      <c r="LHL108" s="220"/>
      <c r="LHM108" s="220"/>
      <c r="LHN108" s="220"/>
      <c r="LHO108" s="220"/>
      <c r="LHP108" s="220"/>
      <c r="LHQ108" s="220"/>
      <c r="LHR108" s="220"/>
      <c r="LHS108" s="220"/>
      <c r="LHT108" s="220"/>
      <c r="LHU108" s="220"/>
      <c r="LHV108" s="220"/>
      <c r="LHW108" s="220"/>
      <c r="LHX108" s="220"/>
      <c r="LHY108" s="220"/>
      <c r="LHZ108" s="220"/>
      <c r="LIA108" s="220"/>
      <c r="LIB108" s="220"/>
      <c r="LIC108" s="220"/>
      <c r="LID108" s="220"/>
      <c r="LIE108" s="220"/>
      <c r="LIF108" s="220"/>
      <c r="LIG108" s="220"/>
      <c r="LIH108" s="220"/>
      <c r="LII108" s="220"/>
      <c r="LIJ108" s="220"/>
      <c r="LIK108" s="220"/>
      <c r="LIL108" s="220"/>
      <c r="LIM108" s="220"/>
      <c r="LIN108" s="220"/>
      <c r="LIO108" s="220"/>
      <c r="LIP108" s="220"/>
      <c r="LIQ108" s="220"/>
      <c r="LIR108" s="220"/>
      <c r="LIS108" s="220"/>
      <c r="LIT108" s="220"/>
      <c r="LIU108" s="220"/>
      <c r="LIV108" s="220"/>
      <c r="LIW108" s="220"/>
      <c r="LIX108" s="220"/>
      <c r="LIY108" s="220"/>
      <c r="LIZ108" s="220"/>
      <c r="LJA108" s="220"/>
      <c r="LJB108" s="220"/>
      <c r="LJC108" s="220"/>
      <c r="LJD108" s="220"/>
      <c r="LJE108" s="220"/>
      <c r="LJF108" s="220"/>
      <c r="LJG108" s="220"/>
      <c r="LJH108" s="220"/>
      <c r="LJI108" s="220"/>
      <c r="LJJ108" s="220"/>
      <c r="LJK108" s="220"/>
      <c r="LJL108" s="220"/>
      <c r="LJM108" s="220"/>
      <c r="LJN108" s="220"/>
      <c r="LJO108" s="220"/>
      <c r="LJP108" s="220"/>
      <c r="LJQ108" s="220"/>
      <c r="LJR108" s="220"/>
      <c r="LJS108" s="220"/>
      <c r="LJT108" s="220"/>
      <c r="LJU108" s="220"/>
      <c r="LJV108" s="220"/>
      <c r="LJW108" s="220"/>
      <c r="LJX108" s="220"/>
      <c r="LJY108" s="220"/>
      <c r="LJZ108" s="220"/>
      <c r="LKA108" s="220"/>
      <c r="LKB108" s="220"/>
      <c r="LKC108" s="220"/>
      <c r="LKD108" s="220"/>
      <c r="LKE108" s="220"/>
      <c r="LKF108" s="220"/>
      <c r="LKG108" s="220"/>
      <c r="LKH108" s="220"/>
      <c r="LKI108" s="220"/>
      <c r="LKJ108" s="220"/>
      <c r="LKK108" s="220"/>
      <c r="LKL108" s="220"/>
      <c r="LKM108" s="220"/>
      <c r="LKN108" s="220"/>
      <c r="LKO108" s="220"/>
      <c r="LKP108" s="220"/>
      <c r="LKQ108" s="220"/>
      <c r="LKR108" s="220"/>
      <c r="LKS108" s="220"/>
      <c r="LKT108" s="220"/>
      <c r="LKU108" s="220"/>
      <c r="LKV108" s="220"/>
      <c r="LKW108" s="220"/>
      <c r="LKX108" s="220"/>
      <c r="LKY108" s="220"/>
      <c r="LKZ108" s="220"/>
      <c r="LLA108" s="220"/>
      <c r="LLB108" s="220"/>
      <c r="LLC108" s="220"/>
      <c r="LLD108" s="220"/>
      <c r="LLE108" s="220"/>
      <c r="LLF108" s="220"/>
      <c r="LLG108" s="220"/>
      <c r="LLH108" s="220"/>
      <c r="LLI108" s="220"/>
      <c r="LLJ108" s="220"/>
      <c r="LLK108" s="220"/>
      <c r="LLL108" s="220"/>
      <c r="LLM108" s="220"/>
      <c r="LLN108" s="220"/>
      <c r="LLO108" s="220"/>
      <c r="LLP108" s="220"/>
      <c r="LLQ108" s="220"/>
      <c r="LLR108" s="220"/>
      <c r="LLS108" s="220"/>
      <c r="LLT108" s="220"/>
      <c r="LLU108" s="220"/>
      <c r="LLV108" s="220"/>
      <c r="LLW108" s="220"/>
      <c r="LLX108" s="220"/>
      <c r="LLY108" s="220"/>
      <c r="LLZ108" s="220"/>
      <c r="LMA108" s="220"/>
      <c r="LMB108" s="220"/>
      <c r="LMC108" s="220"/>
      <c r="LMD108" s="220"/>
      <c r="LME108" s="220"/>
      <c r="LMF108" s="220"/>
      <c r="LMG108" s="220"/>
      <c r="LMH108" s="220"/>
      <c r="LMI108" s="220"/>
      <c r="LMJ108" s="220"/>
      <c r="LMK108" s="220"/>
      <c r="LML108" s="220"/>
      <c r="LMM108" s="220"/>
      <c r="LMN108" s="220"/>
      <c r="LMO108" s="220"/>
      <c r="LMP108" s="220"/>
      <c r="LMQ108" s="220"/>
      <c r="LMR108" s="220"/>
      <c r="LMS108" s="220"/>
      <c r="LMT108" s="220"/>
      <c r="LMU108" s="220"/>
      <c r="LMV108" s="220"/>
      <c r="LMW108" s="220"/>
      <c r="LMX108" s="220"/>
      <c r="LMY108" s="220"/>
      <c r="LMZ108" s="220"/>
      <c r="LNA108" s="220"/>
      <c r="LNB108" s="220"/>
      <c r="LNC108" s="220"/>
      <c r="LND108" s="220"/>
      <c r="LNE108" s="220"/>
      <c r="LNF108" s="220"/>
      <c r="LNG108" s="220"/>
      <c r="LNH108" s="220"/>
      <c r="LNI108" s="220"/>
      <c r="LNJ108" s="220"/>
      <c r="LNK108" s="220"/>
      <c r="LNL108" s="220"/>
      <c r="LNM108" s="220"/>
      <c r="LNN108" s="220"/>
      <c r="LNO108" s="220"/>
      <c r="LNP108" s="220"/>
      <c r="LNQ108" s="220"/>
      <c r="LNR108" s="220"/>
      <c r="LNS108" s="220"/>
      <c r="LNT108" s="220"/>
      <c r="LNU108" s="220"/>
      <c r="LNV108" s="220"/>
      <c r="LNW108" s="220"/>
      <c r="LNX108" s="220"/>
      <c r="LNY108" s="220"/>
      <c r="LNZ108" s="220"/>
      <c r="LOA108" s="220"/>
      <c r="LOB108" s="220"/>
      <c r="LOC108" s="220"/>
      <c r="LOD108" s="220"/>
      <c r="LOE108" s="220"/>
      <c r="LOF108" s="220"/>
      <c r="LOG108" s="220"/>
      <c r="LOH108" s="220"/>
      <c r="LOI108" s="220"/>
      <c r="LOJ108" s="220"/>
      <c r="LOK108" s="220"/>
      <c r="LOL108" s="220"/>
      <c r="LOM108" s="220"/>
      <c r="LON108" s="220"/>
      <c r="LOO108" s="220"/>
      <c r="LOP108" s="220"/>
      <c r="LOQ108" s="220"/>
      <c r="LOR108" s="220"/>
      <c r="LOS108" s="220"/>
      <c r="LOT108" s="220"/>
      <c r="LOU108" s="220"/>
      <c r="LOV108" s="220"/>
      <c r="LOW108" s="220"/>
      <c r="LOX108" s="220"/>
      <c r="LOY108" s="220"/>
      <c r="LOZ108" s="220"/>
      <c r="LPA108" s="220"/>
      <c r="LPB108" s="220"/>
      <c r="LPC108" s="220"/>
      <c r="LPD108" s="220"/>
      <c r="LPE108" s="220"/>
      <c r="LPF108" s="220"/>
      <c r="LPG108" s="220"/>
      <c r="LPH108" s="220"/>
      <c r="LPI108" s="220"/>
      <c r="LPJ108" s="220"/>
      <c r="LPK108" s="220"/>
      <c r="LPL108" s="220"/>
      <c r="LPM108" s="220"/>
      <c r="LPN108" s="220"/>
      <c r="LPO108" s="220"/>
      <c r="LPP108" s="220"/>
      <c r="LPQ108" s="220"/>
      <c r="LPR108" s="220"/>
      <c r="LPS108" s="220"/>
      <c r="LPT108" s="220"/>
      <c r="LPU108" s="220"/>
      <c r="LPV108" s="220"/>
      <c r="LPW108" s="220"/>
      <c r="LPX108" s="220"/>
      <c r="LPY108" s="220"/>
      <c r="LPZ108" s="220"/>
      <c r="LQA108" s="220"/>
      <c r="LQB108" s="220"/>
      <c r="LQC108" s="220"/>
      <c r="LQD108" s="220"/>
      <c r="LQE108" s="220"/>
      <c r="LQF108" s="220"/>
      <c r="LQG108" s="220"/>
      <c r="LQH108" s="220"/>
      <c r="LQI108" s="220"/>
      <c r="LQJ108" s="220"/>
      <c r="LQK108" s="220"/>
      <c r="LQL108" s="220"/>
      <c r="LQM108" s="220"/>
      <c r="LQN108" s="220"/>
      <c r="LQO108" s="220"/>
      <c r="LQP108" s="220"/>
      <c r="LQQ108" s="220"/>
      <c r="LQR108" s="220"/>
      <c r="LQS108" s="220"/>
      <c r="LQT108" s="220"/>
      <c r="LQU108" s="220"/>
      <c r="LQV108" s="220"/>
      <c r="LQW108" s="220"/>
      <c r="LQX108" s="220"/>
      <c r="LQY108" s="220"/>
      <c r="LQZ108" s="220"/>
      <c r="LRA108" s="220"/>
      <c r="LRB108" s="220"/>
      <c r="LRC108" s="220"/>
      <c r="LRD108" s="220"/>
      <c r="LRE108" s="220"/>
      <c r="LRF108" s="220"/>
      <c r="LRG108" s="220"/>
      <c r="LRH108" s="220"/>
      <c r="LRI108" s="220"/>
      <c r="LRJ108" s="220"/>
      <c r="LRK108" s="220"/>
      <c r="LRL108" s="220"/>
      <c r="LRM108" s="220"/>
      <c r="LRN108" s="220"/>
      <c r="LRO108" s="220"/>
      <c r="LRP108" s="220"/>
      <c r="LRQ108" s="220"/>
      <c r="LRR108" s="220"/>
      <c r="LRS108" s="220"/>
      <c r="LRT108" s="220"/>
      <c r="LRU108" s="220"/>
      <c r="LRV108" s="220"/>
      <c r="LRW108" s="220"/>
      <c r="LRX108" s="220"/>
      <c r="LRY108" s="220"/>
      <c r="LRZ108" s="220"/>
      <c r="LSA108" s="220"/>
      <c r="LSB108" s="220"/>
      <c r="LSC108" s="220"/>
      <c r="LSD108" s="220"/>
      <c r="LSE108" s="220"/>
      <c r="LSF108" s="220"/>
      <c r="LSG108" s="220"/>
      <c r="LSH108" s="220"/>
      <c r="LSI108" s="220"/>
      <c r="LSJ108" s="220"/>
      <c r="LSK108" s="220"/>
      <c r="LSL108" s="220"/>
      <c r="LSM108" s="220"/>
      <c r="LSN108" s="220"/>
      <c r="LSO108" s="220"/>
      <c r="LSP108" s="220"/>
      <c r="LSQ108" s="220"/>
      <c r="LSR108" s="220"/>
      <c r="LSS108" s="220"/>
      <c r="LST108" s="220"/>
      <c r="LSU108" s="220"/>
      <c r="LSV108" s="220"/>
      <c r="LSW108" s="220"/>
      <c r="LSX108" s="220"/>
      <c r="LSY108" s="220"/>
      <c r="LSZ108" s="220"/>
      <c r="LTA108" s="220"/>
      <c r="LTB108" s="220"/>
      <c r="LTC108" s="220"/>
      <c r="LTD108" s="220"/>
      <c r="LTE108" s="220"/>
      <c r="LTF108" s="220"/>
      <c r="LTG108" s="220"/>
      <c r="LTH108" s="220"/>
      <c r="LTI108" s="220"/>
      <c r="LTJ108" s="220"/>
      <c r="LTK108" s="220"/>
      <c r="LTL108" s="220"/>
      <c r="LTM108" s="220"/>
      <c r="LTN108" s="220"/>
      <c r="LTO108" s="220"/>
      <c r="LTP108" s="220"/>
      <c r="LTQ108" s="220"/>
      <c r="LTR108" s="220"/>
      <c r="LTS108" s="220"/>
      <c r="LTT108" s="220"/>
      <c r="LTU108" s="220"/>
      <c r="LTV108" s="220"/>
      <c r="LTW108" s="220"/>
      <c r="LTX108" s="220"/>
      <c r="LTY108" s="220"/>
      <c r="LTZ108" s="220"/>
      <c r="LUA108" s="220"/>
      <c r="LUB108" s="220"/>
      <c r="LUC108" s="220"/>
      <c r="LUD108" s="220"/>
      <c r="LUE108" s="220"/>
      <c r="LUF108" s="220"/>
      <c r="LUG108" s="220"/>
      <c r="LUH108" s="220"/>
      <c r="LUI108" s="220"/>
      <c r="LUJ108" s="220"/>
      <c r="LUK108" s="220"/>
      <c r="LUL108" s="220"/>
      <c r="LUM108" s="220"/>
      <c r="LUN108" s="220"/>
      <c r="LUO108" s="220"/>
      <c r="LUP108" s="220"/>
      <c r="LUQ108" s="220"/>
      <c r="LUR108" s="220"/>
      <c r="LUS108" s="220"/>
      <c r="LUT108" s="220"/>
      <c r="LUU108" s="220"/>
      <c r="LUV108" s="220"/>
      <c r="LUW108" s="220"/>
      <c r="LUX108" s="220"/>
      <c r="LUY108" s="220"/>
      <c r="LUZ108" s="220"/>
      <c r="LVA108" s="220"/>
      <c r="LVB108" s="220"/>
      <c r="LVC108" s="220"/>
      <c r="LVD108" s="220"/>
      <c r="LVE108" s="220"/>
      <c r="LVF108" s="220"/>
      <c r="LVG108" s="220"/>
      <c r="LVH108" s="220"/>
      <c r="LVI108" s="220"/>
      <c r="LVJ108" s="220"/>
      <c r="LVK108" s="220"/>
      <c r="LVL108" s="220"/>
      <c r="LVM108" s="220"/>
      <c r="LVN108" s="220"/>
      <c r="LVO108" s="220"/>
      <c r="LVP108" s="220"/>
      <c r="LVQ108" s="220"/>
      <c r="LVR108" s="220"/>
      <c r="LVS108" s="220"/>
      <c r="LVT108" s="220"/>
      <c r="LVU108" s="220"/>
      <c r="LVV108" s="220"/>
      <c r="LVW108" s="220"/>
      <c r="LVX108" s="220"/>
      <c r="LVY108" s="220"/>
      <c r="LVZ108" s="220"/>
      <c r="LWA108" s="220"/>
      <c r="LWB108" s="220"/>
      <c r="LWC108" s="220"/>
      <c r="LWD108" s="220"/>
      <c r="LWE108" s="220"/>
      <c r="LWF108" s="220"/>
      <c r="LWG108" s="220"/>
      <c r="LWH108" s="220"/>
      <c r="LWI108" s="220"/>
      <c r="LWJ108" s="220"/>
      <c r="LWK108" s="220"/>
      <c r="LWL108" s="220"/>
      <c r="LWM108" s="220"/>
      <c r="LWN108" s="220"/>
      <c r="LWO108" s="220"/>
      <c r="LWP108" s="220"/>
      <c r="LWQ108" s="220"/>
      <c r="LWR108" s="220"/>
      <c r="LWS108" s="220"/>
      <c r="LWT108" s="220"/>
      <c r="LWU108" s="220"/>
      <c r="LWV108" s="220"/>
      <c r="LWW108" s="220"/>
      <c r="LWX108" s="220"/>
      <c r="LWY108" s="220"/>
      <c r="LWZ108" s="220"/>
      <c r="LXA108" s="220"/>
      <c r="LXB108" s="220"/>
      <c r="LXC108" s="220"/>
      <c r="LXD108" s="220"/>
      <c r="LXE108" s="220"/>
      <c r="LXF108" s="220"/>
      <c r="LXG108" s="220"/>
      <c r="LXH108" s="220"/>
      <c r="LXI108" s="220"/>
      <c r="LXJ108" s="220"/>
      <c r="LXK108" s="220"/>
      <c r="LXL108" s="220"/>
      <c r="LXM108" s="220"/>
      <c r="LXN108" s="220"/>
      <c r="LXO108" s="220"/>
      <c r="LXP108" s="220"/>
      <c r="LXQ108" s="220"/>
      <c r="LXR108" s="220"/>
      <c r="LXS108" s="220"/>
      <c r="LXT108" s="220"/>
      <c r="LXU108" s="220"/>
      <c r="LXV108" s="220"/>
      <c r="LXW108" s="220"/>
      <c r="LXX108" s="220"/>
      <c r="LXY108" s="220"/>
      <c r="LXZ108" s="220"/>
      <c r="LYA108" s="220"/>
      <c r="LYB108" s="220"/>
      <c r="LYC108" s="220"/>
      <c r="LYD108" s="220"/>
      <c r="LYE108" s="220"/>
      <c r="LYF108" s="220"/>
      <c r="LYG108" s="220"/>
      <c r="LYH108" s="220"/>
      <c r="LYI108" s="220"/>
      <c r="LYJ108" s="220"/>
      <c r="LYK108" s="220"/>
      <c r="LYL108" s="220"/>
      <c r="LYM108" s="220"/>
      <c r="LYN108" s="220"/>
      <c r="LYO108" s="220"/>
      <c r="LYP108" s="220"/>
      <c r="LYQ108" s="220"/>
      <c r="LYR108" s="220"/>
      <c r="LYS108" s="220"/>
      <c r="LYT108" s="220"/>
      <c r="LYU108" s="220"/>
      <c r="LYV108" s="220"/>
      <c r="LYW108" s="220"/>
      <c r="LYX108" s="220"/>
      <c r="LYY108" s="220"/>
      <c r="LYZ108" s="220"/>
      <c r="LZA108" s="220"/>
      <c r="LZB108" s="220"/>
      <c r="LZC108" s="220"/>
      <c r="LZD108" s="220"/>
      <c r="LZE108" s="220"/>
      <c r="LZF108" s="220"/>
      <c r="LZG108" s="220"/>
      <c r="LZH108" s="220"/>
      <c r="LZI108" s="220"/>
      <c r="LZJ108" s="220"/>
      <c r="LZK108" s="220"/>
      <c r="LZL108" s="220"/>
      <c r="LZM108" s="220"/>
      <c r="LZN108" s="220"/>
      <c r="LZO108" s="220"/>
      <c r="LZP108" s="220"/>
      <c r="LZQ108" s="220"/>
      <c r="LZR108" s="220"/>
      <c r="LZS108" s="220"/>
      <c r="LZT108" s="220"/>
      <c r="LZU108" s="220"/>
      <c r="LZV108" s="220"/>
      <c r="LZW108" s="220"/>
      <c r="LZX108" s="220"/>
      <c r="LZY108" s="220"/>
      <c r="LZZ108" s="220"/>
      <c r="MAA108" s="220"/>
      <c r="MAB108" s="220"/>
      <c r="MAC108" s="220"/>
      <c r="MAD108" s="220"/>
      <c r="MAE108" s="220"/>
      <c r="MAF108" s="220"/>
      <c r="MAG108" s="220"/>
      <c r="MAH108" s="220"/>
      <c r="MAI108" s="220"/>
      <c r="MAJ108" s="220"/>
      <c r="MAK108" s="220"/>
      <c r="MAL108" s="220"/>
      <c r="MAM108" s="220"/>
      <c r="MAN108" s="220"/>
      <c r="MAO108" s="220"/>
      <c r="MAP108" s="220"/>
      <c r="MAQ108" s="220"/>
      <c r="MAR108" s="220"/>
      <c r="MAS108" s="220"/>
      <c r="MAT108" s="220"/>
      <c r="MAU108" s="220"/>
      <c r="MAV108" s="220"/>
      <c r="MAW108" s="220"/>
      <c r="MAX108" s="220"/>
      <c r="MAY108" s="220"/>
      <c r="MAZ108" s="220"/>
      <c r="MBA108" s="220"/>
      <c r="MBB108" s="220"/>
      <c r="MBC108" s="220"/>
      <c r="MBD108" s="220"/>
      <c r="MBE108" s="220"/>
      <c r="MBF108" s="220"/>
      <c r="MBG108" s="220"/>
      <c r="MBH108" s="220"/>
      <c r="MBI108" s="220"/>
      <c r="MBJ108" s="220"/>
      <c r="MBK108" s="220"/>
      <c r="MBL108" s="220"/>
      <c r="MBM108" s="220"/>
      <c r="MBN108" s="220"/>
      <c r="MBO108" s="220"/>
      <c r="MBP108" s="220"/>
      <c r="MBQ108" s="220"/>
      <c r="MBR108" s="220"/>
      <c r="MBS108" s="220"/>
      <c r="MBT108" s="220"/>
      <c r="MBU108" s="220"/>
      <c r="MBV108" s="220"/>
      <c r="MBW108" s="220"/>
      <c r="MBX108" s="220"/>
      <c r="MBY108" s="220"/>
      <c r="MBZ108" s="220"/>
      <c r="MCA108" s="220"/>
      <c r="MCB108" s="220"/>
      <c r="MCC108" s="220"/>
      <c r="MCD108" s="220"/>
      <c r="MCE108" s="220"/>
      <c r="MCF108" s="220"/>
      <c r="MCG108" s="220"/>
      <c r="MCH108" s="220"/>
      <c r="MCI108" s="220"/>
      <c r="MCJ108" s="220"/>
      <c r="MCK108" s="220"/>
      <c r="MCL108" s="220"/>
      <c r="MCM108" s="220"/>
      <c r="MCN108" s="220"/>
      <c r="MCO108" s="220"/>
      <c r="MCP108" s="220"/>
      <c r="MCQ108" s="220"/>
      <c r="MCR108" s="220"/>
      <c r="MCS108" s="220"/>
      <c r="MCT108" s="220"/>
      <c r="MCU108" s="220"/>
      <c r="MCV108" s="220"/>
      <c r="MCW108" s="220"/>
      <c r="MCX108" s="220"/>
      <c r="MCY108" s="220"/>
      <c r="MCZ108" s="220"/>
      <c r="MDA108" s="220"/>
      <c r="MDB108" s="220"/>
      <c r="MDC108" s="220"/>
      <c r="MDD108" s="220"/>
      <c r="MDE108" s="220"/>
      <c r="MDF108" s="220"/>
      <c r="MDG108" s="220"/>
      <c r="MDH108" s="220"/>
      <c r="MDI108" s="220"/>
      <c r="MDJ108" s="220"/>
      <c r="MDK108" s="220"/>
      <c r="MDL108" s="220"/>
      <c r="MDM108" s="220"/>
      <c r="MDN108" s="220"/>
      <c r="MDO108" s="220"/>
      <c r="MDP108" s="220"/>
      <c r="MDQ108" s="220"/>
      <c r="MDR108" s="220"/>
      <c r="MDS108" s="220"/>
      <c r="MDT108" s="220"/>
      <c r="MDU108" s="220"/>
      <c r="MDV108" s="220"/>
      <c r="MDW108" s="220"/>
      <c r="MDX108" s="220"/>
      <c r="MDY108" s="220"/>
      <c r="MDZ108" s="220"/>
      <c r="MEA108" s="220"/>
      <c r="MEB108" s="220"/>
      <c r="MEC108" s="220"/>
      <c r="MED108" s="220"/>
      <c r="MEE108" s="220"/>
      <c r="MEF108" s="220"/>
      <c r="MEG108" s="220"/>
      <c r="MEH108" s="220"/>
      <c r="MEI108" s="220"/>
      <c r="MEJ108" s="220"/>
      <c r="MEK108" s="220"/>
      <c r="MEL108" s="220"/>
      <c r="MEM108" s="220"/>
      <c r="MEN108" s="220"/>
      <c r="MEO108" s="220"/>
      <c r="MEP108" s="220"/>
      <c r="MEQ108" s="220"/>
      <c r="MER108" s="220"/>
      <c r="MES108" s="220"/>
      <c r="MET108" s="220"/>
      <c r="MEU108" s="220"/>
      <c r="MEV108" s="220"/>
      <c r="MEW108" s="220"/>
      <c r="MEX108" s="220"/>
      <c r="MEY108" s="220"/>
      <c r="MEZ108" s="220"/>
      <c r="MFA108" s="220"/>
      <c r="MFB108" s="220"/>
      <c r="MFC108" s="220"/>
      <c r="MFD108" s="220"/>
      <c r="MFE108" s="220"/>
      <c r="MFF108" s="220"/>
      <c r="MFG108" s="220"/>
      <c r="MFH108" s="220"/>
      <c r="MFI108" s="220"/>
      <c r="MFJ108" s="220"/>
      <c r="MFK108" s="220"/>
      <c r="MFL108" s="220"/>
      <c r="MFM108" s="220"/>
      <c r="MFN108" s="220"/>
      <c r="MFO108" s="220"/>
      <c r="MFP108" s="220"/>
      <c r="MFQ108" s="220"/>
      <c r="MFR108" s="220"/>
      <c r="MFS108" s="220"/>
      <c r="MFT108" s="220"/>
      <c r="MFU108" s="220"/>
      <c r="MFV108" s="220"/>
      <c r="MFW108" s="220"/>
      <c r="MFX108" s="220"/>
      <c r="MFY108" s="220"/>
      <c r="MFZ108" s="220"/>
      <c r="MGA108" s="220"/>
      <c r="MGB108" s="220"/>
      <c r="MGC108" s="220"/>
      <c r="MGD108" s="220"/>
      <c r="MGE108" s="220"/>
      <c r="MGF108" s="220"/>
      <c r="MGG108" s="220"/>
      <c r="MGH108" s="220"/>
      <c r="MGI108" s="220"/>
      <c r="MGJ108" s="220"/>
      <c r="MGK108" s="220"/>
      <c r="MGL108" s="220"/>
      <c r="MGM108" s="220"/>
      <c r="MGN108" s="220"/>
      <c r="MGO108" s="220"/>
      <c r="MGP108" s="220"/>
      <c r="MGQ108" s="220"/>
      <c r="MGR108" s="220"/>
      <c r="MGS108" s="220"/>
      <c r="MGT108" s="220"/>
      <c r="MGU108" s="220"/>
      <c r="MGV108" s="220"/>
      <c r="MGW108" s="220"/>
      <c r="MGX108" s="220"/>
      <c r="MGY108" s="220"/>
      <c r="MGZ108" s="220"/>
      <c r="MHA108" s="220"/>
      <c r="MHB108" s="220"/>
      <c r="MHC108" s="220"/>
      <c r="MHD108" s="220"/>
      <c r="MHE108" s="220"/>
      <c r="MHF108" s="220"/>
      <c r="MHG108" s="220"/>
      <c r="MHH108" s="220"/>
      <c r="MHI108" s="220"/>
      <c r="MHJ108" s="220"/>
      <c r="MHK108" s="220"/>
      <c r="MHL108" s="220"/>
      <c r="MHM108" s="220"/>
      <c r="MHN108" s="220"/>
      <c r="MHO108" s="220"/>
      <c r="MHP108" s="220"/>
      <c r="MHQ108" s="220"/>
      <c r="MHR108" s="220"/>
      <c r="MHS108" s="220"/>
      <c r="MHT108" s="220"/>
      <c r="MHU108" s="220"/>
      <c r="MHV108" s="220"/>
      <c r="MHW108" s="220"/>
      <c r="MHX108" s="220"/>
      <c r="MHY108" s="220"/>
      <c r="MHZ108" s="220"/>
      <c r="MIA108" s="220"/>
      <c r="MIB108" s="220"/>
      <c r="MIC108" s="220"/>
      <c r="MID108" s="220"/>
      <c r="MIE108" s="220"/>
      <c r="MIF108" s="220"/>
      <c r="MIG108" s="220"/>
      <c r="MIH108" s="220"/>
      <c r="MII108" s="220"/>
      <c r="MIJ108" s="220"/>
      <c r="MIK108" s="220"/>
      <c r="MIL108" s="220"/>
      <c r="MIM108" s="220"/>
      <c r="MIN108" s="220"/>
      <c r="MIO108" s="220"/>
      <c r="MIP108" s="220"/>
      <c r="MIQ108" s="220"/>
      <c r="MIR108" s="220"/>
      <c r="MIS108" s="220"/>
      <c r="MIT108" s="220"/>
      <c r="MIU108" s="220"/>
      <c r="MIV108" s="220"/>
      <c r="MIW108" s="220"/>
      <c r="MIX108" s="220"/>
      <c r="MIY108" s="220"/>
      <c r="MIZ108" s="220"/>
      <c r="MJA108" s="220"/>
      <c r="MJB108" s="220"/>
      <c r="MJC108" s="220"/>
      <c r="MJD108" s="220"/>
      <c r="MJE108" s="220"/>
      <c r="MJF108" s="220"/>
      <c r="MJG108" s="220"/>
      <c r="MJH108" s="220"/>
      <c r="MJI108" s="220"/>
      <c r="MJJ108" s="220"/>
      <c r="MJK108" s="220"/>
      <c r="MJL108" s="220"/>
      <c r="MJM108" s="220"/>
      <c r="MJN108" s="220"/>
      <c r="MJO108" s="220"/>
      <c r="MJP108" s="220"/>
      <c r="MJQ108" s="220"/>
      <c r="MJR108" s="220"/>
      <c r="MJS108" s="220"/>
      <c r="MJT108" s="220"/>
      <c r="MJU108" s="220"/>
      <c r="MJV108" s="220"/>
      <c r="MJW108" s="220"/>
      <c r="MJX108" s="220"/>
      <c r="MJY108" s="220"/>
      <c r="MJZ108" s="220"/>
      <c r="MKA108" s="220"/>
      <c r="MKB108" s="220"/>
      <c r="MKC108" s="220"/>
      <c r="MKD108" s="220"/>
      <c r="MKE108" s="220"/>
      <c r="MKF108" s="220"/>
      <c r="MKG108" s="220"/>
      <c r="MKH108" s="220"/>
      <c r="MKI108" s="220"/>
      <c r="MKJ108" s="220"/>
      <c r="MKK108" s="220"/>
      <c r="MKL108" s="220"/>
      <c r="MKM108" s="220"/>
      <c r="MKN108" s="220"/>
      <c r="MKO108" s="220"/>
      <c r="MKP108" s="220"/>
      <c r="MKQ108" s="220"/>
      <c r="MKR108" s="220"/>
      <c r="MKS108" s="220"/>
      <c r="MKT108" s="220"/>
      <c r="MKU108" s="220"/>
      <c r="MKV108" s="220"/>
      <c r="MKW108" s="220"/>
      <c r="MKX108" s="220"/>
      <c r="MKY108" s="220"/>
      <c r="MKZ108" s="220"/>
      <c r="MLA108" s="220"/>
      <c r="MLB108" s="220"/>
      <c r="MLC108" s="220"/>
      <c r="MLD108" s="220"/>
      <c r="MLE108" s="220"/>
      <c r="MLF108" s="220"/>
      <c r="MLG108" s="220"/>
      <c r="MLH108" s="220"/>
      <c r="MLI108" s="220"/>
      <c r="MLJ108" s="220"/>
      <c r="MLK108" s="220"/>
      <c r="MLL108" s="220"/>
      <c r="MLM108" s="220"/>
      <c r="MLN108" s="220"/>
      <c r="MLO108" s="220"/>
      <c r="MLP108" s="220"/>
      <c r="MLQ108" s="220"/>
      <c r="MLR108" s="220"/>
      <c r="MLS108" s="220"/>
      <c r="MLT108" s="220"/>
      <c r="MLU108" s="220"/>
      <c r="MLV108" s="220"/>
      <c r="MLW108" s="220"/>
      <c r="MLX108" s="220"/>
      <c r="MLY108" s="220"/>
      <c r="MLZ108" s="220"/>
      <c r="MMA108" s="220"/>
      <c r="MMB108" s="220"/>
      <c r="MMC108" s="220"/>
      <c r="MMD108" s="220"/>
      <c r="MME108" s="220"/>
      <c r="MMF108" s="220"/>
      <c r="MMG108" s="220"/>
      <c r="MMH108" s="220"/>
      <c r="MMI108" s="220"/>
      <c r="MMJ108" s="220"/>
      <c r="MMK108" s="220"/>
      <c r="MML108" s="220"/>
      <c r="MMM108" s="220"/>
      <c r="MMN108" s="220"/>
      <c r="MMO108" s="220"/>
      <c r="MMP108" s="220"/>
      <c r="MMQ108" s="220"/>
      <c r="MMR108" s="220"/>
      <c r="MMS108" s="220"/>
      <c r="MMT108" s="220"/>
      <c r="MMU108" s="220"/>
      <c r="MMV108" s="220"/>
      <c r="MMW108" s="220"/>
      <c r="MMX108" s="220"/>
      <c r="MMY108" s="220"/>
      <c r="MMZ108" s="220"/>
      <c r="MNA108" s="220"/>
      <c r="MNB108" s="220"/>
      <c r="MNC108" s="220"/>
      <c r="MND108" s="220"/>
      <c r="MNE108" s="220"/>
      <c r="MNF108" s="220"/>
      <c r="MNG108" s="220"/>
      <c r="MNH108" s="220"/>
      <c r="MNI108" s="220"/>
      <c r="MNJ108" s="220"/>
      <c r="MNK108" s="220"/>
      <c r="MNL108" s="220"/>
      <c r="MNM108" s="220"/>
      <c r="MNN108" s="220"/>
      <c r="MNO108" s="220"/>
      <c r="MNP108" s="220"/>
      <c r="MNQ108" s="220"/>
      <c r="MNR108" s="220"/>
      <c r="MNS108" s="220"/>
      <c r="MNT108" s="220"/>
      <c r="MNU108" s="220"/>
      <c r="MNV108" s="220"/>
      <c r="MNW108" s="220"/>
      <c r="MNX108" s="220"/>
      <c r="MNY108" s="220"/>
      <c r="MNZ108" s="220"/>
      <c r="MOA108" s="220"/>
      <c r="MOB108" s="220"/>
      <c r="MOC108" s="220"/>
      <c r="MOD108" s="220"/>
      <c r="MOE108" s="220"/>
      <c r="MOF108" s="220"/>
      <c r="MOG108" s="220"/>
      <c r="MOH108" s="220"/>
      <c r="MOI108" s="220"/>
      <c r="MOJ108" s="220"/>
      <c r="MOK108" s="220"/>
      <c r="MOL108" s="220"/>
      <c r="MOM108" s="220"/>
      <c r="MON108" s="220"/>
      <c r="MOO108" s="220"/>
      <c r="MOP108" s="220"/>
      <c r="MOQ108" s="220"/>
      <c r="MOR108" s="220"/>
      <c r="MOS108" s="220"/>
      <c r="MOT108" s="220"/>
      <c r="MOU108" s="220"/>
      <c r="MOV108" s="220"/>
      <c r="MOW108" s="220"/>
      <c r="MOX108" s="220"/>
      <c r="MOY108" s="220"/>
      <c r="MOZ108" s="220"/>
      <c r="MPA108" s="220"/>
      <c r="MPB108" s="220"/>
      <c r="MPC108" s="220"/>
      <c r="MPD108" s="220"/>
      <c r="MPE108" s="220"/>
      <c r="MPF108" s="220"/>
      <c r="MPG108" s="220"/>
      <c r="MPH108" s="220"/>
      <c r="MPI108" s="220"/>
      <c r="MPJ108" s="220"/>
      <c r="MPK108" s="220"/>
      <c r="MPL108" s="220"/>
      <c r="MPM108" s="220"/>
      <c r="MPN108" s="220"/>
      <c r="MPO108" s="220"/>
      <c r="MPP108" s="220"/>
      <c r="MPQ108" s="220"/>
      <c r="MPR108" s="220"/>
      <c r="MPS108" s="220"/>
      <c r="MPT108" s="220"/>
      <c r="MPU108" s="220"/>
      <c r="MPV108" s="220"/>
      <c r="MPW108" s="220"/>
      <c r="MPX108" s="220"/>
      <c r="MPY108" s="220"/>
      <c r="MPZ108" s="220"/>
      <c r="MQA108" s="220"/>
      <c r="MQB108" s="220"/>
      <c r="MQC108" s="220"/>
      <c r="MQD108" s="220"/>
      <c r="MQE108" s="220"/>
      <c r="MQF108" s="220"/>
      <c r="MQG108" s="220"/>
      <c r="MQH108" s="220"/>
      <c r="MQI108" s="220"/>
      <c r="MQJ108" s="220"/>
      <c r="MQK108" s="220"/>
      <c r="MQL108" s="220"/>
      <c r="MQM108" s="220"/>
      <c r="MQN108" s="220"/>
      <c r="MQO108" s="220"/>
      <c r="MQP108" s="220"/>
      <c r="MQQ108" s="220"/>
      <c r="MQR108" s="220"/>
      <c r="MQS108" s="220"/>
      <c r="MQT108" s="220"/>
      <c r="MQU108" s="220"/>
      <c r="MQV108" s="220"/>
      <c r="MQW108" s="220"/>
      <c r="MQX108" s="220"/>
      <c r="MQY108" s="220"/>
      <c r="MQZ108" s="220"/>
      <c r="MRA108" s="220"/>
      <c r="MRB108" s="220"/>
      <c r="MRC108" s="220"/>
      <c r="MRD108" s="220"/>
      <c r="MRE108" s="220"/>
      <c r="MRF108" s="220"/>
      <c r="MRG108" s="220"/>
      <c r="MRH108" s="220"/>
      <c r="MRI108" s="220"/>
      <c r="MRJ108" s="220"/>
      <c r="MRK108" s="220"/>
      <c r="MRL108" s="220"/>
      <c r="MRM108" s="220"/>
      <c r="MRN108" s="220"/>
      <c r="MRO108" s="220"/>
      <c r="MRP108" s="220"/>
      <c r="MRQ108" s="220"/>
      <c r="MRR108" s="220"/>
      <c r="MRS108" s="220"/>
      <c r="MRT108" s="220"/>
      <c r="MRU108" s="220"/>
      <c r="MRV108" s="220"/>
      <c r="MRW108" s="220"/>
      <c r="MRX108" s="220"/>
      <c r="MRY108" s="220"/>
      <c r="MRZ108" s="220"/>
      <c r="MSA108" s="220"/>
      <c r="MSB108" s="220"/>
      <c r="MSC108" s="220"/>
      <c r="MSD108" s="220"/>
      <c r="MSE108" s="220"/>
      <c r="MSF108" s="220"/>
      <c r="MSG108" s="220"/>
      <c r="MSH108" s="220"/>
      <c r="MSI108" s="220"/>
      <c r="MSJ108" s="220"/>
      <c r="MSK108" s="220"/>
      <c r="MSL108" s="220"/>
      <c r="MSM108" s="220"/>
      <c r="MSN108" s="220"/>
      <c r="MSO108" s="220"/>
      <c r="MSP108" s="220"/>
      <c r="MSQ108" s="220"/>
      <c r="MSR108" s="220"/>
      <c r="MSS108" s="220"/>
      <c r="MST108" s="220"/>
      <c r="MSU108" s="220"/>
      <c r="MSV108" s="220"/>
      <c r="MSW108" s="220"/>
      <c r="MSX108" s="220"/>
      <c r="MSY108" s="220"/>
      <c r="MSZ108" s="220"/>
      <c r="MTA108" s="220"/>
      <c r="MTB108" s="220"/>
      <c r="MTC108" s="220"/>
      <c r="MTD108" s="220"/>
      <c r="MTE108" s="220"/>
      <c r="MTF108" s="220"/>
      <c r="MTG108" s="220"/>
      <c r="MTH108" s="220"/>
      <c r="MTI108" s="220"/>
      <c r="MTJ108" s="220"/>
      <c r="MTK108" s="220"/>
      <c r="MTL108" s="220"/>
      <c r="MTM108" s="220"/>
      <c r="MTN108" s="220"/>
      <c r="MTO108" s="220"/>
      <c r="MTP108" s="220"/>
      <c r="MTQ108" s="220"/>
      <c r="MTR108" s="220"/>
      <c r="MTS108" s="220"/>
      <c r="MTT108" s="220"/>
      <c r="MTU108" s="220"/>
      <c r="MTV108" s="220"/>
      <c r="MTW108" s="220"/>
      <c r="MTX108" s="220"/>
      <c r="MTY108" s="220"/>
      <c r="MTZ108" s="220"/>
      <c r="MUA108" s="220"/>
      <c r="MUB108" s="220"/>
      <c r="MUC108" s="220"/>
      <c r="MUD108" s="220"/>
      <c r="MUE108" s="220"/>
      <c r="MUF108" s="220"/>
      <c r="MUG108" s="220"/>
      <c r="MUH108" s="220"/>
      <c r="MUI108" s="220"/>
      <c r="MUJ108" s="220"/>
      <c r="MUK108" s="220"/>
      <c r="MUL108" s="220"/>
      <c r="MUM108" s="220"/>
      <c r="MUN108" s="220"/>
      <c r="MUO108" s="220"/>
      <c r="MUP108" s="220"/>
      <c r="MUQ108" s="220"/>
      <c r="MUR108" s="220"/>
      <c r="MUS108" s="220"/>
      <c r="MUT108" s="220"/>
      <c r="MUU108" s="220"/>
      <c r="MUV108" s="220"/>
      <c r="MUW108" s="220"/>
      <c r="MUX108" s="220"/>
      <c r="MUY108" s="220"/>
      <c r="MUZ108" s="220"/>
      <c r="MVA108" s="220"/>
      <c r="MVB108" s="220"/>
      <c r="MVC108" s="220"/>
      <c r="MVD108" s="220"/>
      <c r="MVE108" s="220"/>
      <c r="MVF108" s="220"/>
      <c r="MVG108" s="220"/>
      <c r="MVH108" s="220"/>
      <c r="MVI108" s="220"/>
      <c r="MVJ108" s="220"/>
      <c r="MVK108" s="220"/>
      <c r="MVL108" s="220"/>
      <c r="MVM108" s="220"/>
      <c r="MVN108" s="220"/>
      <c r="MVO108" s="220"/>
      <c r="MVP108" s="220"/>
      <c r="MVQ108" s="220"/>
      <c r="MVR108" s="220"/>
      <c r="MVS108" s="220"/>
      <c r="MVT108" s="220"/>
      <c r="MVU108" s="220"/>
      <c r="MVV108" s="220"/>
      <c r="MVW108" s="220"/>
      <c r="MVX108" s="220"/>
      <c r="MVY108" s="220"/>
      <c r="MVZ108" s="220"/>
      <c r="MWA108" s="220"/>
      <c r="MWB108" s="220"/>
      <c r="MWC108" s="220"/>
      <c r="MWD108" s="220"/>
      <c r="MWE108" s="220"/>
      <c r="MWF108" s="220"/>
      <c r="MWG108" s="220"/>
      <c r="MWH108" s="220"/>
      <c r="MWI108" s="220"/>
      <c r="MWJ108" s="220"/>
      <c r="MWK108" s="220"/>
      <c r="MWL108" s="220"/>
      <c r="MWM108" s="220"/>
      <c r="MWN108" s="220"/>
      <c r="MWO108" s="220"/>
      <c r="MWP108" s="220"/>
      <c r="MWQ108" s="220"/>
      <c r="MWR108" s="220"/>
      <c r="MWS108" s="220"/>
      <c r="MWT108" s="220"/>
      <c r="MWU108" s="220"/>
      <c r="MWV108" s="220"/>
      <c r="MWW108" s="220"/>
      <c r="MWX108" s="220"/>
      <c r="MWY108" s="220"/>
      <c r="MWZ108" s="220"/>
      <c r="MXA108" s="220"/>
      <c r="MXB108" s="220"/>
      <c r="MXC108" s="220"/>
      <c r="MXD108" s="220"/>
      <c r="MXE108" s="220"/>
      <c r="MXF108" s="220"/>
      <c r="MXG108" s="220"/>
      <c r="MXH108" s="220"/>
      <c r="MXI108" s="220"/>
      <c r="MXJ108" s="220"/>
      <c r="MXK108" s="220"/>
      <c r="MXL108" s="220"/>
      <c r="MXM108" s="220"/>
      <c r="MXN108" s="220"/>
      <c r="MXO108" s="220"/>
      <c r="MXP108" s="220"/>
      <c r="MXQ108" s="220"/>
      <c r="MXR108" s="220"/>
      <c r="MXS108" s="220"/>
      <c r="MXT108" s="220"/>
      <c r="MXU108" s="220"/>
      <c r="MXV108" s="220"/>
      <c r="MXW108" s="220"/>
      <c r="MXX108" s="220"/>
      <c r="MXY108" s="220"/>
      <c r="MXZ108" s="220"/>
      <c r="MYA108" s="220"/>
      <c r="MYB108" s="220"/>
      <c r="MYC108" s="220"/>
      <c r="MYD108" s="220"/>
      <c r="MYE108" s="220"/>
      <c r="MYF108" s="220"/>
      <c r="MYG108" s="220"/>
      <c r="MYH108" s="220"/>
      <c r="MYI108" s="220"/>
      <c r="MYJ108" s="220"/>
      <c r="MYK108" s="220"/>
      <c r="MYL108" s="220"/>
      <c r="MYM108" s="220"/>
      <c r="MYN108" s="220"/>
      <c r="MYO108" s="220"/>
      <c r="MYP108" s="220"/>
      <c r="MYQ108" s="220"/>
      <c r="MYR108" s="220"/>
      <c r="MYS108" s="220"/>
      <c r="MYT108" s="220"/>
      <c r="MYU108" s="220"/>
      <c r="MYV108" s="220"/>
      <c r="MYW108" s="220"/>
      <c r="MYX108" s="220"/>
      <c r="MYY108" s="220"/>
      <c r="MYZ108" s="220"/>
      <c r="MZA108" s="220"/>
      <c r="MZB108" s="220"/>
      <c r="MZC108" s="220"/>
      <c r="MZD108" s="220"/>
      <c r="MZE108" s="220"/>
      <c r="MZF108" s="220"/>
      <c r="MZG108" s="220"/>
      <c r="MZH108" s="220"/>
      <c r="MZI108" s="220"/>
      <c r="MZJ108" s="220"/>
      <c r="MZK108" s="220"/>
      <c r="MZL108" s="220"/>
      <c r="MZM108" s="220"/>
      <c r="MZN108" s="220"/>
      <c r="MZO108" s="220"/>
      <c r="MZP108" s="220"/>
      <c r="MZQ108" s="220"/>
      <c r="MZR108" s="220"/>
      <c r="MZS108" s="220"/>
      <c r="MZT108" s="220"/>
      <c r="MZU108" s="220"/>
      <c r="MZV108" s="220"/>
      <c r="MZW108" s="220"/>
      <c r="MZX108" s="220"/>
      <c r="MZY108" s="220"/>
      <c r="MZZ108" s="220"/>
      <c r="NAA108" s="220"/>
      <c r="NAB108" s="220"/>
      <c r="NAC108" s="220"/>
      <c r="NAD108" s="220"/>
      <c r="NAE108" s="220"/>
      <c r="NAF108" s="220"/>
      <c r="NAG108" s="220"/>
      <c r="NAH108" s="220"/>
      <c r="NAI108" s="220"/>
      <c r="NAJ108" s="220"/>
      <c r="NAK108" s="220"/>
      <c r="NAL108" s="220"/>
      <c r="NAM108" s="220"/>
      <c r="NAN108" s="220"/>
      <c r="NAO108" s="220"/>
      <c r="NAP108" s="220"/>
      <c r="NAQ108" s="220"/>
      <c r="NAR108" s="220"/>
      <c r="NAS108" s="220"/>
      <c r="NAT108" s="220"/>
      <c r="NAU108" s="220"/>
      <c r="NAV108" s="220"/>
      <c r="NAW108" s="220"/>
      <c r="NAX108" s="220"/>
      <c r="NAY108" s="220"/>
      <c r="NAZ108" s="220"/>
      <c r="NBA108" s="220"/>
      <c r="NBB108" s="220"/>
      <c r="NBC108" s="220"/>
      <c r="NBD108" s="220"/>
      <c r="NBE108" s="220"/>
      <c r="NBF108" s="220"/>
      <c r="NBG108" s="220"/>
      <c r="NBH108" s="220"/>
      <c r="NBI108" s="220"/>
      <c r="NBJ108" s="220"/>
      <c r="NBK108" s="220"/>
      <c r="NBL108" s="220"/>
      <c r="NBM108" s="220"/>
      <c r="NBN108" s="220"/>
      <c r="NBO108" s="220"/>
      <c r="NBP108" s="220"/>
      <c r="NBQ108" s="220"/>
      <c r="NBR108" s="220"/>
      <c r="NBS108" s="220"/>
      <c r="NBT108" s="220"/>
      <c r="NBU108" s="220"/>
      <c r="NBV108" s="220"/>
      <c r="NBW108" s="220"/>
      <c r="NBX108" s="220"/>
      <c r="NBY108" s="220"/>
      <c r="NBZ108" s="220"/>
      <c r="NCA108" s="220"/>
      <c r="NCB108" s="220"/>
      <c r="NCC108" s="220"/>
      <c r="NCD108" s="220"/>
      <c r="NCE108" s="220"/>
      <c r="NCF108" s="220"/>
      <c r="NCG108" s="220"/>
      <c r="NCH108" s="220"/>
      <c r="NCI108" s="220"/>
      <c r="NCJ108" s="220"/>
      <c r="NCK108" s="220"/>
      <c r="NCL108" s="220"/>
      <c r="NCM108" s="220"/>
      <c r="NCN108" s="220"/>
      <c r="NCO108" s="220"/>
      <c r="NCP108" s="220"/>
      <c r="NCQ108" s="220"/>
      <c r="NCR108" s="220"/>
      <c r="NCS108" s="220"/>
      <c r="NCT108" s="220"/>
      <c r="NCU108" s="220"/>
      <c r="NCV108" s="220"/>
      <c r="NCW108" s="220"/>
      <c r="NCX108" s="220"/>
      <c r="NCY108" s="220"/>
      <c r="NCZ108" s="220"/>
      <c r="NDA108" s="220"/>
      <c r="NDB108" s="220"/>
      <c r="NDC108" s="220"/>
      <c r="NDD108" s="220"/>
      <c r="NDE108" s="220"/>
      <c r="NDF108" s="220"/>
      <c r="NDG108" s="220"/>
      <c r="NDH108" s="220"/>
      <c r="NDI108" s="220"/>
      <c r="NDJ108" s="220"/>
      <c r="NDK108" s="220"/>
      <c r="NDL108" s="220"/>
      <c r="NDM108" s="220"/>
      <c r="NDN108" s="220"/>
      <c r="NDO108" s="220"/>
      <c r="NDP108" s="220"/>
      <c r="NDQ108" s="220"/>
      <c r="NDR108" s="220"/>
      <c r="NDS108" s="220"/>
      <c r="NDT108" s="220"/>
      <c r="NDU108" s="220"/>
      <c r="NDV108" s="220"/>
      <c r="NDW108" s="220"/>
      <c r="NDX108" s="220"/>
      <c r="NDY108" s="220"/>
      <c r="NDZ108" s="220"/>
      <c r="NEA108" s="220"/>
      <c r="NEB108" s="220"/>
      <c r="NEC108" s="220"/>
      <c r="NED108" s="220"/>
      <c r="NEE108" s="220"/>
      <c r="NEF108" s="220"/>
      <c r="NEG108" s="220"/>
      <c r="NEH108" s="220"/>
      <c r="NEI108" s="220"/>
      <c r="NEJ108" s="220"/>
      <c r="NEK108" s="220"/>
      <c r="NEL108" s="220"/>
      <c r="NEM108" s="220"/>
      <c r="NEN108" s="220"/>
      <c r="NEO108" s="220"/>
      <c r="NEP108" s="220"/>
      <c r="NEQ108" s="220"/>
      <c r="NER108" s="220"/>
      <c r="NES108" s="220"/>
      <c r="NET108" s="220"/>
      <c r="NEU108" s="220"/>
      <c r="NEV108" s="220"/>
      <c r="NEW108" s="220"/>
      <c r="NEX108" s="220"/>
      <c r="NEY108" s="220"/>
      <c r="NEZ108" s="220"/>
      <c r="NFA108" s="220"/>
      <c r="NFB108" s="220"/>
      <c r="NFC108" s="220"/>
      <c r="NFD108" s="220"/>
      <c r="NFE108" s="220"/>
      <c r="NFF108" s="220"/>
      <c r="NFG108" s="220"/>
      <c r="NFH108" s="220"/>
      <c r="NFI108" s="220"/>
      <c r="NFJ108" s="220"/>
      <c r="NFK108" s="220"/>
      <c r="NFL108" s="220"/>
      <c r="NFM108" s="220"/>
      <c r="NFN108" s="220"/>
      <c r="NFO108" s="220"/>
      <c r="NFP108" s="220"/>
      <c r="NFQ108" s="220"/>
      <c r="NFR108" s="220"/>
      <c r="NFS108" s="220"/>
      <c r="NFT108" s="220"/>
      <c r="NFU108" s="220"/>
      <c r="NFV108" s="220"/>
      <c r="NFW108" s="220"/>
      <c r="NFX108" s="220"/>
      <c r="NFY108" s="220"/>
      <c r="NFZ108" s="220"/>
      <c r="NGA108" s="220"/>
      <c r="NGB108" s="220"/>
      <c r="NGC108" s="220"/>
      <c r="NGD108" s="220"/>
      <c r="NGE108" s="220"/>
      <c r="NGF108" s="220"/>
      <c r="NGG108" s="220"/>
      <c r="NGH108" s="220"/>
      <c r="NGI108" s="220"/>
      <c r="NGJ108" s="220"/>
      <c r="NGK108" s="220"/>
      <c r="NGL108" s="220"/>
      <c r="NGM108" s="220"/>
      <c r="NGN108" s="220"/>
      <c r="NGO108" s="220"/>
      <c r="NGP108" s="220"/>
      <c r="NGQ108" s="220"/>
      <c r="NGR108" s="220"/>
      <c r="NGS108" s="220"/>
      <c r="NGT108" s="220"/>
      <c r="NGU108" s="220"/>
      <c r="NGV108" s="220"/>
      <c r="NGW108" s="220"/>
      <c r="NGX108" s="220"/>
      <c r="NGY108" s="220"/>
      <c r="NGZ108" s="220"/>
      <c r="NHA108" s="220"/>
      <c r="NHB108" s="220"/>
      <c r="NHC108" s="220"/>
      <c r="NHD108" s="220"/>
      <c r="NHE108" s="220"/>
      <c r="NHF108" s="220"/>
      <c r="NHG108" s="220"/>
      <c r="NHH108" s="220"/>
      <c r="NHI108" s="220"/>
      <c r="NHJ108" s="220"/>
      <c r="NHK108" s="220"/>
      <c r="NHL108" s="220"/>
      <c r="NHM108" s="220"/>
      <c r="NHN108" s="220"/>
      <c r="NHO108" s="220"/>
      <c r="NHP108" s="220"/>
      <c r="NHQ108" s="220"/>
      <c r="NHR108" s="220"/>
      <c r="NHS108" s="220"/>
      <c r="NHT108" s="220"/>
      <c r="NHU108" s="220"/>
      <c r="NHV108" s="220"/>
      <c r="NHW108" s="220"/>
      <c r="NHX108" s="220"/>
      <c r="NHY108" s="220"/>
      <c r="NHZ108" s="220"/>
      <c r="NIA108" s="220"/>
      <c r="NIB108" s="220"/>
      <c r="NIC108" s="220"/>
      <c r="NID108" s="220"/>
      <c r="NIE108" s="220"/>
      <c r="NIF108" s="220"/>
      <c r="NIG108" s="220"/>
      <c r="NIH108" s="220"/>
      <c r="NII108" s="220"/>
      <c r="NIJ108" s="220"/>
      <c r="NIK108" s="220"/>
      <c r="NIL108" s="220"/>
      <c r="NIM108" s="220"/>
      <c r="NIN108" s="220"/>
      <c r="NIO108" s="220"/>
      <c r="NIP108" s="220"/>
      <c r="NIQ108" s="220"/>
      <c r="NIR108" s="220"/>
      <c r="NIS108" s="220"/>
      <c r="NIT108" s="220"/>
      <c r="NIU108" s="220"/>
      <c r="NIV108" s="220"/>
      <c r="NIW108" s="220"/>
      <c r="NIX108" s="220"/>
      <c r="NIY108" s="220"/>
      <c r="NIZ108" s="220"/>
      <c r="NJA108" s="220"/>
      <c r="NJB108" s="220"/>
      <c r="NJC108" s="220"/>
      <c r="NJD108" s="220"/>
      <c r="NJE108" s="220"/>
      <c r="NJF108" s="220"/>
      <c r="NJG108" s="220"/>
      <c r="NJH108" s="220"/>
      <c r="NJI108" s="220"/>
      <c r="NJJ108" s="220"/>
      <c r="NJK108" s="220"/>
      <c r="NJL108" s="220"/>
      <c r="NJM108" s="220"/>
      <c r="NJN108" s="220"/>
      <c r="NJO108" s="220"/>
      <c r="NJP108" s="220"/>
      <c r="NJQ108" s="220"/>
      <c r="NJR108" s="220"/>
      <c r="NJS108" s="220"/>
      <c r="NJT108" s="220"/>
      <c r="NJU108" s="220"/>
      <c r="NJV108" s="220"/>
      <c r="NJW108" s="220"/>
      <c r="NJX108" s="220"/>
      <c r="NJY108" s="220"/>
      <c r="NJZ108" s="220"/>
      <c r="NKA108" s="220"/>
      <c r="NKB108" s="220"/>
      <c r="NKC108" s="220"/>
      <c r="NKD108" s="220"/>
      <c r="NKE108" s="220"/>
      <c r="NKF108" s="220"/>
      <c r="NKG108" s="220"/>
      <c r="NKH108" s="220"/>
      <c r="NKI108" s="220"/>
      <c r="NKJ108" s="220"/>
      <c r="NKK108" s="220"/>
      <c r="NKL108" s="220"/>
      <c r="NKM108" s="220"/>
      <c r="NKN108" s="220"/>
      <c r="NKO108" s="220"/>
      <c r="NKP108" s="220"/>
      <c r="NKQ108" s="220"/>
      <c r="NKR108" s="220"/>
      <c r="NKS108" s="220"/>
      <c r="NKT108" s="220"/>
      <c r="NKU108" s="220"/>
      <c r="NKV108" s="220"/>
      <c r="NKW108" s="220"/>
      <c r="NKX108" s="220"/>
      <c r="NKY108" s="220"/>
      <c r="NKZ108" s="220"/>
      <c r="NLA108" s="220"/>
      <c r="NLB108" s="220"/>
      <c r="NLC108" s="220"/>
      <c r="NLD108" s="220"/>
      <c r="NLE108" s="220"/>
      <c r="NLF108" s="220"/>
      <c r="NLG108" s="220"/>
      <c r="NLH108" s="220"/>
      <c r="NLI108" s="220"/>
      <c r="NLJ108" s="220"/>
      <c r="NLK108" s="220"/>
      <c r="NLL108" s="220"/>
      <c r="NLM108" s="220"/>
      <c r="NLN108" s="220"/>
      <c r="NLO108" s="220"/>
      <c r="NLP108" s="220"/>
      <c r="NLQ108" s="220"/>
      <c r="NLR108" s="220"/>
      <c r="NLS108" s="220"/>
      <c r="NLT108" s="220"/>
      <c r="NLU108" s="220"/>
      <c r="NLV108" s="220"/>
      <c r="NLW108" s="220"/>
      <c r="NLX108" s="220"/>
      <c r="NLY108" s="220"/>
      <c r="NLZ108" s="220"/>
      <c r="NMA108" s="220"/>
      <c r="NMB108" s="220"/>
      <c r="NMC108" s="220"/>
      <c r="NMD108" s="220"/>
      <c r="NME108" s="220"/>
      <c r="NMF108" s="220"/>
      <c r="NMG108" s="220"/>
      <c r="NMH108" s="220"/>
      <c r="NMI108" s="220"/>
      <c r="NMJ108" s="220"/>
      <c r="NMK108" s="220"/>
      <c r="NML108" s="220"/>
      <c r="NMM108" s="220"/>
      <c r="NMN108" s="220"/>
      <c r="NMO108" s="220"/>
      <c r="NMP108" s="220"/>
      <c r="NMQ108" s="220"/>
      <c r="NMR108" s="220"/>
      <c r="NMS108" s="220"/>
      <c r="NMT108" s="220"/>
      <c r="NMU108" s="220"/>
      <c r="NMV108" s="220"/>
      <c r="NMW108" s="220"/>
      <c r="NMX108" s="220"/>
      <c r="NMY108" s="220"/>
      <c r="NMZ108" s="220"/>
      <c r="NNA108" s="220"/>
      <c r="NNB108" s="220"/>
      <c r="NNC108" s="220"/>
      <c r="NND108" s="220"/>
      <c r="NNE108" s="220"/>
      <c r="NNF108" s="220"/>
      <c r="NNG108" s="220"/>
      <c r="NNH108" s="220"/>
      <c r="NNI108" s="220"/>
      <c r="NNJ108" s="220"/>
      <c r="NNK108" s="220"/>
      <c r="NNL108" s="220"/>
      <c r="NNM108" s="220"/>
      <c r="NNN108" s="220"/>
      <c r="NNO108" s="220"/>
      <c r="NNP108" s="220"/>
      <c r="NNQ108" s="220"/>
      <c r="NNR108" s="220"/>
      <c r="NNS108" s="220"/>
      <c r="NNT108" s="220"/>
      <c r="NNU108" s="220"/>
      <c r="NNV108" s="220"/>
      <c r="NNW108" s="220"/>
      <c r="NNX108" s="220"/>
      <c r="NNY108" s="220"/>
      <c r="NNZ108" s="220"/>
      <c r="NOA108" s="220"/>
      <c r="NOB108" s="220"/>
      <c r="NOC108" s="220"/>
      <c r="NOD108" s="220"/>
      <c r="NOE108" s="220"/>
      <c r="NOF108" s="220"/>
      <c r="NOG108" s="220"/>
      <c r="NOH108" s="220"/>
      <c r="NOI108" s="220"/>
      <c r="NOJ108" s="220"/>
      <c r="NOK108" s="220"/>
      <c r="NOL108" s="220"/>
      <c r="NOM108" s="220"/>
      <c r="NON108" s="220"/>
      <c r="NOO108" s="220"/>
      <c r="NOP108" s="220"/>
      <c r="NOQ108" s="220"/>
      <c r="NOR108" s="220"/>
      <c r="NOS108" s="220"/>
      <c r="NOT108" s="220"/>
      <c r="NOU108" s="220"/>
      <c r="NOV108" s="220"/>
      <c r="NOW108" s="220"/>
      <c r="NOX108" s="220"/>
      <c r="NOY108" s="220"/>
      <c r="NOZ108" s="220"/>
      <c r="NPA108" s="220"/>
      <c r="NPB108" s="220"/>
      <c r="NPC108" s="220"/>
      <c r="NPD108" s="220"/>
      <c r="NPE108" s="220"/>
      <c r="NPF108" s="220"/>
      <c r="NPG108" s="220"/>
      <c r="NPH108" s="220"/>
      <c r="NPI108" s="220"/>
      <c r="NPJ108" s="220"/>
      <c r="NPK108" s="220"/>
      <c r="NPL108" s="220"/>
      <c r="NPM108" s="220"/>
      <c r="NPN108" s="220"/>
      <c r="NPO108" s="220"/>
      <c r="NPP108" s="220"/>
      <c r="NPQ108" s="220"/>
      <c r="NPR108" s="220"/>
      <c r="NPS108" s="220"/>
      <c r="NPT108" s="220"/>
      <c r="NPU108" s="220"/>
      <c r="NPV108" s="220"/>
      <c r="NPW108" s="220"/>
      <c r="NPX108" s="220"/>
      <c r="NPY108" s="220"/>
      <c r="NPZ108" s="220"/>
      <c r="NQA108" s="220"/>
      <c r="NQB108" s="220"/>
      <c r="NQC108" s="220"/>
      <c r="NQD108" s="220"/>
      <c r="NQE108" s="220"/>
      <c r="NQF108" s="220"/>
      <c r="NQG108" s="220"/>
      <c r="NQH108" s="220"/>
      <c r="NQI108" s="220"/>
      <c r="NQJ108" s="220"/>
      <c r="NQK108" s="220"/>
      <c r="NQL108" s="220"/>
      <c r="NQM108" s="220"/>
      <c r="NQN108" s="220"/>
      <c r="NQO108" s="220"/>
      <c r="NQP108" s="220"/>
      <c r="NQQ108" s="220"/>
      <c r="NQR108" s="220"/>
      <c r="NQS108" s="220"/>
      <c r="NQT108" s="220"/>
      <c r="NQU108" s="220"/>
      <c r="NQV108" s="220"/>
      <c r="NQW108" s="220"/>
      <c r="NQX108" s="220"/>
      <c r="NQY108" s="220"/>
      <c r="NQZ108" s="220"/>
      <c r="NRA108" s="220"/>
      <c r="NRB108" s="220"/>
      <c r="NRC108" s="220"/>
      <c r="NRD108" s="220"/>
      <c r="NRE108" s="220"/>
      <c r="NRF108" s="220"/>
      <c r="NRG108" s="220"/>
      <c r="NRH108" s="220"/>
      <c r="NRI108" s="220"/>
      <c r="NRJ108" s="220"/>
      <c r="NRK108" s="220"/>
      <c r="NRL108" s="220"/>
      <c r="NRM108" s="220"/>
      <c r="NRN108" s="220"/>
      <c r="NRO108" s="220"/>
      <c r="NRP108" s="220"/>
      <c r="NRQ108" s="220"/>
      <c r="NRR108" s="220"/>
      <c r="NRS108" s="220"/>
      <c r="NRT108" s="220"/>
      <c r="NRU108" s="220"/>
      <c r="NRV108" s="220"/>
      <c r="NRW108" s="220"/>
      <c r="NRX108" s="220"/>
      <c r="NRY108" s="220"/>
      <c r="NRZ108" s="220"/>
      <c r="NSA108" s="220"/>
      <c r="NSB108" s="220"/>
      <c r="NSC108" s="220"/>
      <c r="NSD108" s="220"/>
      <c r="NSE108" s="220"/>
      <c r="NSF108" s="220"/>
      <c r="NSG108" s="220"/>
      <c r="NSH108" s="220"/>
      <c r="NSI108" s="220"/>
      <c r="NSJ108" s="220"/>
      <c r="NSK108" s="220"/>
      <c r="NSL108" s="220"/>
      <c r="NSM108" s="220"/>
      <c r="NSN108" s="220"/>
      <c r="NSO108" s="220"/>
      <c r="NSP108" s="220"/>
      <c r="NSQ108" s="220"/>
      <c r="NSR108" s="220"/>
      <c r="NSS108" s="220"/>
      <c r="NST108" s="220"/>
      <c r="NSU108" s="220"/>
      <c r="NSV108" s="220"/>
      <c r="NSW108" s="220"/>
      <c r="NSX108" s="220"/>
      <c r="NSY108" s="220"/>
      <c r="NSZ108" s="220"/>
      <c r="NTA108" s="220"/>
      <c r="NTB108" s="220"/>
      <c r="NTC108" s="220"/>
      <c r="NTD108" s="220"/>
      <c r="NTE108" s="220"/>
      <c r="NTF108" s="220"/>
      <c r="NTG108" s="220"/>
      <c r="NTH108" s="220"/>
      <c r="NTI108" s="220"/>
      <c r="NTJ108" s="220"/>
      <c r="NTK108" s="220"/>
      <c r="NTL108" s="220"/>
      <c r="NTM108" s="220"/>
      <c r="NTN108" s="220"/>
      <c r="NTO108" s="220"/>
      <c r="NTP108" s="220"/>
      <c r="NTQ108" s="220"/>
      <c r="NTR108" s="220"/>
      <c r="NTS108" s="220"/>
      <c r="NTT108" s="220"/>
      <c r="NTU108" s="220"/>
      <c r="NTV108" s="220"/>
      <c r="NTW108" s="220"/>
      <c r="NTX108" s="220"/>
      <c r="NTY108" s="220"/>
      <c r="NTZ108" s="220"/>
      <c r="NUA108" s="220"/>
      <c r="NUB108" s="220"/>
      <c r="NUC108" s="220"/>
      <c r="NUD108" s="220"/>
      <c r="NUE108" s="220"/>
      <c r="NUF108" s="220"/>
      <c r="NUG108" s="220"/>
      <c r="NUH108" s="220"/>
      <c r="NUI108" s="220"/>
      <c r="NUJ108" s="220"/>
      <c r="NUK108" s="220"/>
      <c r="NUL108" s="220"/>
      <c r="NUM108" s="220"/>
      <c r="NUN108" s="220"/>
      <c r="NUO108" s="220"/>
      <c r="NUP108" s="220"/>
      <c r="NUQ108" s="220"/>
      <c r="NUR108" s="220"/>
      <c r="NUS108" s="220"/>
      <c r="NUT108" s="220"/>
      <c r="NUU108" s="220"/>
      <c r="NUV108" s="220"/>
      <c r="NUW108" s="220"/>
      <c r="NUX108" s="220"/>
      <c r="NUY108" s="220"/>
      <c r="NUZ108" s="220"/>
      <c r="NVA108" s="220"/>
      <c r="NVB108" s="220"/>
      <c r="NVC108" s="220"/>
      <c r="NVD108" s="220"/>
      <c r="NVE108" s="220"/>
      <c r="NVF108" s="220"/>
      <c r="NVG108" s="220"/>
      <c r="NVH108" s="220"/>
      <c r="NVI108" s="220"/>
      <c r="NVJ108" s="220"/>
      <c r="NVK108" s="220"/>
      <c r="NVL108" s="220"/>
      <c r="NVM108" s="220"/>
      <c r="NVN108" s="220"/>
      <c r="NVO108" s="220"/>
      <c r="NVP108" s="220"/>
      <c r="NVQ108" s="220"/>
      <c r="NVR108" s="220"/>
      <c r="NVS108" s="220"/>
      <c r="NVT108" s="220"/>
      <c r="NVU108" s="220"/>
      <c r="NVV108" s="220"/>
      <c r="NVW108" s="220"/>
      <c r="NVX108" s="220"/>
      <c r="NVY108" s="220"/>
      <c r="NVZ108" s="220"/>
      <c r="NWA108" s="220"/>
      <c r="NWB108" s="220"/>
      <c r="NWC108" s="220"/>
      <c r="NWD108" s="220"/>
      <c r="NWE108" s="220"/>
      <c r="NWF108" s="220"/>
      <c r="NWG108" s="220"/>
      <c r="NWH108" s="220"/>
      <c r="NWI108" s="220"/>
      <c r="NWJ108" s="220"/>
      <c r="NWK108" s="220"/>
      <c r="NWL108" s="220"/>
      <c r="NWM108" s="220"/>
      <c r="NWN108" s="220"/>
      <c r="NWO108" s="220"/>
      <c r="NWP108" s="220"/>
      <c r="NWQ108" s="220"/>
      <c r="NWR108" s="220"/>
      <c r="NWS108" s="220"/>
      <c r="NWT108" s="220"/>
      <c r="NWU108" s="220"/>
      <c r="NWV108" s="220"/>
      <c r="NWW108" s="220"/>
      <c r="NWX108" s="220"/>
      <c r="NWY108" s="220"/>
      <c r="NWZ108" s="220"/>
      <c r="NXA108" s="220"/>
      <c r="NXB108" s="220"/>
      <c r="NXC108" s="220"/>
      <c r="NXD108" s="220"/>
      <c r="NXE108" s="220"/>
      <c r="NXF108" s="220"/>
      <c r="NXG108" s="220"/>
      <c r="NXH108" s="220"/>
      <c r="NXI108" s="220"/>
      <c r="NXJ108" s="220"/>
      <c r="NXK108" s="220"/>
      <c r="NXL108" s="220"/>
      <c r="NXM108" s="220"/>
      <c r="NXN108" s="220"/>
      <c r="NXO108" s="220"/>
      <c r="NXP108" s="220"/>
      <c r="NXQ108" s="220"/>
      <c r="NXR108" s="220"/>
      <c r="NXS108" s="220"/>
      <c r="NXT108" s="220"/>
      <c r="NXU108" s="220"/>
      <c r="NXV108" s="220"/>
      <c r="NXW108" s="220"/>
      <c r="NXX108" s="220"/>
      <c r="NXY108" s="220"/>
      <c r="NXZ108" s="220"/>
      <c r="NYA108" s="220"/>
      <c r="NYB108" s="220"/>
      <c r="NYC108" s="220"/>
      <c r="NYD108" s="220"/>
      <c r="NYE108" s="220"/>
      <c r="NYF108" s="220"/>
      <c r="NYG108" s="220"/>
      <c r="NYH108" s="220"/>
      <c r="NYI108" s="220"/>
      <c r="NYJ108" s="220"/>
      <c r="NYK108" s="220"/>
      <c r="NYL108" s="220"/>
      <c r="NYM108" s="220"/>
      <c r="NYN108" s="220"/>
      <c r="NYO108" s="220"/>
      <c r="NYP108" s="220"/>
      <c r="NYQ108" s="220"/>
      <c r="NYR108" s="220"/>
      <c r="NYS108" s="220"/>
      <c r="NYT108" s="220"/>
      <c r="NYU108" s="220"/>
      <c r="NYV108" s="220"/>
      <c r="NYW108" s="220"/>
      <c r="NYX108" s="220"/>
      <c r="NYY108" s="220"/>
      <c r="NYZ108" s="220"/>
      <c r="NZA108" s="220"/>
      <c r="NZB108" s="220"/>
      <c r="NZC108" s="220"/>
      <c r="NZD108" s="220"/>
      <c r="NZE108" s="220"/>
      <c r="NZF108" s="220"/>
      <c r="NZG108" s="220"/>
      <c r="NZH108" s="220"/>
      <c r="NZI108" s="220"/>
      <c r="NZJ108" s="220"/>
      <c r="NZK108" s="220"/>
      <c r="NZL108" s="220"/>
      <c r="NZM108" s="220"/>
      <c r="NZN108" s="220"/>
      <c r="NZO108" s="220"/>
      <c r="NZP108" s="220"/>
      <c r="NZQ108" s="220"/>
      <c r="NZR108" s="220"/>
      <c r="NZS108" s="220"/>
      <c r="NZT108" s="220"/>
      <c r="NZU108" s="220"/>
      <c r="NZV108" s="220"/>
      <c r="NZW108" s="220"/>
      <c r="NZX108" s="220"/>
      <c r="NZY108" s="220"/>
      <c r="NZZ108" s="220"/>
      <c r="OAA108" s="220"/>
      <c r="OAB108" s="220"/>
      <c r="OAC108" s="220"/>
      <c r="OAD108" s="220"/>
      <c r="OAE108" s="220"/>
      <c r="OAF108" s="220"/>
      <c r="OAG108" s="220"/>
      <c r="OAH108" s="220"/>
      <c r="OAI108" s="220"/>
      <c r="OAJ108" s="220"/>
      <c r="OAK108" s="220"/>
      <c r="OAL108" s="220"/>
      <c r="OAM108" s="220"/>
      <c r="OAN108" s="220"/>
      <c r="OAO108" s="220"/>
      <c r="OAP108" s="220"/>
      <c r="OAQ108" s="220"/>
      <c r="OAR108" s="220"/>
      <c r="OAS108" s="220"/>
      <c r="OAT108" s="220"/>
      <c r="OAU108" s="220"/>
      <c r="OAV108" s="220"/>
      <c r="OAW108" s="220"/>
      <c r="OAX108" s="220"/>
      <c r="OAY108" s="220"/>
      <c r="OAZ108" s="220"/>
      <c r="OBA108" s="220"/>
      <c r="OBB108" s="220"/>
      <c r="OBC108" s="220"/>
      <c r="OBD108" s="220"/>
      <c r="OBE108" s="220"/>
      <c r="OBF108" s="220"/>
      <c r="OBG108" s="220"/>
      <c r="OBH108" s="220"/>
      <c r="OBI108" s="220"/>
      <c r="OBJ108" s="220"/>
      <c r="OBK108" s="220"/>
      <c r="OBL108" s="220"/>
      <c r="OBM108" s="220"/>
      <c r="OBN108" s="220"/>
      <c r="OBO108" s="220"/>
      <c r="OBP108" s="220"/>
      <c r="OBQ108" s="220"/>
      <c r="OBR108" s="220"/>
      <c r="OBS108" s="220"/>
      <c r="OBT108" s="220"/>
      <c r="OBU108" s="220"/>
      <c r="OBV108" s="220"/>
      <c r="OBW108" s="220"/>
      <c r="OBX108" s="220"/>
      <c r="OBY108" s="220"/>
      <c r="OBZ108" s="220"/>
      <c r="OCA108" s="220"/>
      <c r="OCB108" s="220"/>
      <c r="OCC108" s="220"/>
      <c r="OCD108" s="220"/>
      <c r="OCE108" s="220"/>
      <c r="OCF108" s="220"/>
      <c r="OCG108" s="220"/>
      <c r="OCH108" s="220"/>
      <c r="OCI108" s="220"/>
      <c r="OCJ108" s="220"/>
      <c r="OCK108" s="220"/>
      <c r="OCL108" s="220"/>
      <c r="OCM108" s="220"/>
      <c r="OCN108" s="220"/>
      <c r="OCO108" s="220"/>
      <c r="OCP108" s="220"/>
      <c r="OCQ108" s="220"/>
      <c r="OCR108" s="220"/>
      <c r="OCS108" s="220"/>
      <c r="OCT108" s="220"/>
      <c r="OCU108" s="220"/>
      <c r="OCV108" s="220"/>
      <c r="OCW108" s="220"/>
      <c r="OCX108" s="220"/>
      <c r="OCY108" s="220"/>
      <c r="OCZ108" s="220"/>
      <c r="ODA108" s="220"/>
      <c r="ODB108" s="220"/>
      <c r="ODC108" s="220"/>
      <c r="ODD108" s="220"/>
      <c r="ODE108" s="220"/>
      <c r="ODF108" s="220"/>
      <c r="ODG108" s="220"/>
      <c r="ODH108" s="220"/>
      <c r="ODI108" s="220"/>
      <c r="ODJ108" s="220"/>
      <c r="ODK108" s="220"/>
      <c r="ODL108" s="220"/>
      <c r="ODM108" s="220"/>
      <c r="ODN108" s="220"/>
      <c r="ODO108" s="220"/>
      <c r="ODP108" s="220"/>
      <c r="ODQ108" s="220"/>
      <c r="ODR108" s="220"/>
      <c r="ODS108" s="220"/>
      <c r="ODT108" s="220"/>
      <c r="ODU108" s="220"/>
      <c r="ODV108" s="220"/>
      <c r="ODW108" s="220"/>
      <c r="ODX108" s="220"/>
      <c r="ODY108" s="220"/>
      <c r="ODZ108" s="220"/>
      <c r="OEA108" s="220"/>
      <c r="OEB108" s="220"/>
      <c r="OEC108" s="220"/>
      <c r="OED108" s="220"/>
      <c r="OEE108" s="220"/>
      <c r="OEF108" s="220"/>
      <c r="OEG108" s="220"/>
      <c r="OEH108" s="220"/>
      <c r="OEI108" s="220"/>
      <c r="OEJ108" s="220"/>
      <c r="OEK108" s="220"/>
      <c r="OEL108" s="220"/>
      <c r="OEM108" s="220"/>
      <c r="OEN108" s="220"/>
      <c r="OEO108" s="220"/>
      <c r="OEP108" s="220"/>
      <c r="OEQ108" s="220"/>
      <c r="OER108" s="220"/>
      <c r="OES108" s="220"/>
      <c r="OET108" s="220"/>
      <c r="OEU108" s="220"/>
      <c r="OEV108" s="220"/>
      <c r="OEW108" s="220"/>
      <c r="OEX108" s="220"/>
      <c r="OEY108" s="220"/>
      <c r="OEZ108" s="220"/>
      <c r="OFA108" s="220"/>
      <c r="OFB108" s="220"/>
      <c r="OFC108" s="220"/>
      <c r="OFD108" s="220"/>
      <c r="OFE108" s="220"/>
      <c r="OFF108" s="220"/>
      <c r="OFG108" s="220"/>
      <c r="OFH108" s="220"/>
      <c r="OFI108" s="220"/>
      <c r="OFJ108" s="220"/>
      <c r="OFK108" s="220"/>
      <c r="OFL108" s="220"/>
      <c r="OFM108" s="220"/>
      <c r="OFN108" s="220"/>
      <c r="OFO108" s="220"/>
      <c r="OFP108" s="220"/>
      <c r="OFQ108" s="220"/>
      <c r="OFR108" s="220"/>
      <c r="OFS108" s="220"/>
      <c r="OFT108" s="220"/>
      <c r="OFU108" s="220"/>
      <c r="OFV108" s="220"/>
      <c r="OFW108" s="220"/>
      <c r="OFX108" s="220"/>
      <c r="OFY108" s="220"/>
      <c r="OFZ108" s="220"/>
      <c r="OGA108" s="220"/>
      <c r="OGB108" s="220"/>
      <c r="OGC108" s="220"/>
      <c r="OGD108" s="220"/>
      <c r="OGE108" s="220"/>
      <c r="OGF108" s="220"/>
      <c r="OGG108" s="220"/>
      <c r="OGH108" s="220"/>
      <c r="OGI108" s="220"/>
      <c r="OGJ108" s="220"/>
      <c r="OGK108" s="220"/>
      <c r="OGL108" s="220"/>
      <c r="OGM108" s="220"/>
      <c r="OGN108" s="220"/>
      <c r="OGO108" s="220"/>
      <c r="OGP108" s="220"/>
      <c r="OGQ108" s="220"/>
      <c r="OGR108" s="220"/>
      <c r="OGS108" s="220"/>
      <c r="OGT108" s="220"/>
      <c r="OGU108" s="220"/>
      <c r="OGV108" s="220"/>
      <c r="OGW108" s="220"/>
      <c r="OGX108" s="220"/>
      <c r="OGY108" s="220"/>
      <c r="OGZ108" s="220"/>
      <c r="OHA108" s="220"/>
      <c r="OHB108" s="220"/>
      <c r="OHC108" s="220"/>
      <c r="OHD108" s="220"/>
      <c r="OHE108" s="220"/>
      <c r="OHF108" s="220"/>
      <c r="OHG108" s="220"/>
      <c r="OHH108" s="220"/>
      <c r="OHI108" s="220"/>
      <c r="OHJ108" s="220"/>
      <c r="OHK108" s="220"/>
      <c r="OHL108" s="220"/>
      <c r="OHM108" s="220"/>
      <c r="OHN108" s="220"/>
      <c r="OHO108" s="220"/>
      <c r="OHP108" s="220"/>
      <c r="OHQ108" s="220"/>
      <c r="OHR108" s="220"/>
      <c r="OHS108" s="220"/>
      <c r="OHT108" s="220"/>
      <c r="OHU108" s="220"/>
      <c r="OHV108" s="220"/>
      <c r="OHW108" s="220"/>
      <c r="OHX108" s="220"/>
      <c r="OHY108" s="220"/>
      <c r="OHZ108" s="220"/>
      <c r="OIA108" s="220"/>
      <c r="OIB108" s="220"/>
      <c r="OIC108" s="220"/>
      <c r="OID108" s="220"/>
      <c r="OIE108" s="220"/>
      <c r="OIF108" s="220"/>
      <c r="OIG108" s="220"/>
      <c r="OIH108" s="220"/>
      <c r="OII108" s="220"/>
      <c r="OIJ108" s="220"/>
      <c r="OIK108" s="220"/>
      <c r="OIL108" s="220"/>
      <c r="OIM108" s="220"/>
      <c r="OIN108" s="220"/>
      <c r="OIO108" s="220"/>
      <c r="OIP108" s="220"/>
      <c r="OIQ108" s="220"/>
      <c r="OIR108" s="220"/>
      <c r="OIS108" s="220"/>
      <c r="OIT108" s="220"/>
      <c r="OIU108" s="220"/>
      <c r="OIV108" s="220"/>
      <c r="OIW108" s="220"/>
      <c r="OIX108" s="220"/>
      <c r="OIY108" s="220"/>
      <c r="OIZ108" s="220"/>
      <c r="OJA108" s="220"/>
      <c r="OJB108" s="220"/>
      <c r="OJC108" s="220"/>
      <c r="OJD108" s="220"/>
      <c r="OJE108" s="220"/>
      <c r="OJF108" s="220"/>
      <c r="OJG108" s="220"/>
      <c r="OJH108" s="220"/>
      <c r="OJI108" s="220"/>
      <c r="OJJ108" s="220"/>
      <c r="OJK108" s="220"/>
      <c r="OJL108" s="220"/>
      <c r="OJM108" s="220"/>
      <c r="OJN108" s="220"/>
      <c r="OJO108" s="220"/>
      <c r="OJP108" s="220"/>
      <c r="OJQ108" s="220"/>
      <c r="OJR108" s="220"/>
      <c r="OJS108" s="220"/>
      <c r="OJT108" s="220"/>
      <c r="OJU108" s="220"/>
      <c r="OJV108" s="220"/>
      <c r="OJW108" s="220"/>
      <c r="OJX108" s="220"/>
      <c r="OJY108" s="220"/>
      <c r="OJZ108" s="220"/>
      <c r="OKA108" s="220"/>
      <c r="OKB108" s="220"/>
      <c r="OKC108" s="220"/>
      <c r="OKD108" s="220"/>
      <c r="OKE108" s="220"/>
      <c r="OKF108" s="220"/>
      <c r="OKG108" s="220"/>
      <c r="OKH108" s="220"/>
      <c r="OKI108" s="220"/>
      <c r="OKJ108" s="220"/>
      <c r="OKK108" s="220"/>
      <c r="OKL108" s="220"/>
      <c r="OKM108" s="220"/>
      <c r="OKN108" s="220"/>
      <c r="OKO108" s="220"/>
      <c r="OKP108" s="220"/>
      <c r="OKQ108" s="220"/>
      <c r="OKR108" s="220"/>
      <c r="OKS108" s="220"/>
      <c r="OKT108" s="220"/>
      <c r="OKU108" s="220"/>
      <c r="OKV108" s="220"/>
      <c r="OKW108" s="220"/>
      <c r="OKX108" s="220"/>
      <c r="OKY108" s="220"/>
      <c r="OKZ108" s="220"/>
      <c r="OLA108" s="220"/>
      <c r="OLB108" s="220"/>
      <c r="OLC108" s="220"/>
      <c r="OLD108" s="220"/>
      <c r="OLE108" s="220"/>
      <c r="OLF108" s="220"/>
      <c r="OLG108" s="220"/>
      <c r="OLH108" s="220"/>
      <c r="OLI108" s="220"/>
      <c r="OLJ108" s="220"/>
      <c r="OLK108" s="220"/>
      <c r="OLL108" s="220"/>
      <c r="OLM108" s="220"/>
      <c r="OLN108" s="220"/>
      <c r="OLO108" s="220"/>
      <c r="OLP108" s="220"/>
      <c r="OLQ108" s="220"/>
      <c r="OLR108" s="220"/>
      <c r="OLS108" s="220"/>
      <c r="OLT108" s="220"/>
      <c r="OLU108" s="220"/>
      <c r="OLV108" s="220"/>
      <c r="OLW108" s="220"/>
      <c r="OLX108" s="220"/>
      <c r="OLY108" s="220"/>
      <c r="OLZ108" s="220"/>
      <c r="OMA108" s="220"/>
      <c r="OMB108" s="220"/>
      <c r="OMC108" s="220"/>
      <c r="OMD108" s="220"/>
      <c r="OME108" s="220"/>
      <c r="OMF108" s="220"/>
      <c r="OMG108" s="220"/>
      <c r="OMH108" s="220"/>
      <c r="OMI108" s="220"/>
      <c r="OMJ108" s="220"/>
      <c r="OMK108" s="220"/>
      <c r="OML108" s="220"/>
      <c r="OMM108" s="220"/>
      <c r="OMN108" s="220"/>
      <c r="OMO108" s="220"/>
      <c r="OMP108" s="220"/>
      <c r="OMQ108" s="220"/>
      <c r="OMR108" s="220"/>
      <c r="OMS108" s="220"/>
      <c r="OMT108" s="220"/>
      <c r="OMU108" s="220"/>
      <c r="OMV108" s="220"/>
      <c r="OMW108" s="220"/>
      <c r="OMX108" s="220"/>
      <c r="OMY108" s="220"/>
      <c r="OMZ108" s="220"/>
      <c r="ONA108" s="220"/>
      <c r="ONB108" s="220"/>
      <c r="ONC108" s="220"/>
      <c r="OND108" s="220"/>
      <c r="ONE108" s="220"/>
      <c r="ONF108" s="220"/>
      <c r="ONG108" s="220"/>
      <c r="ONH108" s="220"/>
      <c r="ONI108" s="220"/>
      <c r="ONJ108" s="220"/>
      <c r="ONK108" s="220"/>
      <c r="ONL108" s="220"/>
      <c r="ONM108" s="220"/>
      <c r="ONN108" s="220"/>
      <c r="ONO108" s="220"/>
      <c r="ONP108" s="220"/>
      <c r="ONQ108" s="220"/>
      <c r="ONR108" s="220"/>
      <c r="ONS108" s="220"/>
      <c r="ONT108" s="220"/>
      <c r="ONU108" s="220"/>
      <c r="ONV108" s="220"/>
      <c r="ONW108" s="220"/>
      <c r="ONX108" s="220"/>
      <c r="ONY108" s="220"/>
      <c r="ONZ108" s="220"/>
      <c r="OOA108" s="220"/>
      <c r="OOB108" s="220"/>
      <c r="OOC108" s="220"/>
      <c r="OOD108" s="220"/>
      <c r="OOE108" s="220"/>
      <c r="OOF108" s="220"/>
      <c r="OOG108" s="220"/>
      <c r="OOH108" s="220"/>
      <c r="OOI108" s="220"/>
      <c r="OOJ108" s="220"/>
      <c r="OOK108" s="220"/>
      <c r="OOL108" s="220"/>
      <c r="OOM108" s="220"/>
      <c r="OON108" s="220"/>
      <c r="OOO108" s="220"/>
      <c r="OOP108" s="220"/>
      <c r="OOQ108" s="220"/>
      <c r="OOR108" s="220"/>
      <c r="OOS108" s="220"/>
      <c r="OOT108" s="220"/>
      <c r="OOU108" s="220"/>
      <c r="OOV108" s="220"/>
      <c r="OOW108" s="220"/>
      <c r="OOX108" s="220"/>
      <c r="OOY108" s="220"/>
      <c r="OOZ108" s="220"/>
      <c r="OPA108" s="220"/>
      <c r="OPB108" s="220"/>
      <c r="OPC108" s="220"/>
      <c r="OPD108" s="220"/>
      <c r="OPE108" s="220"/>
      <c r="OPF108" s="220"/>
      <c r="OPG108" s="220"/>
      <c r="OPH108" s="220"/>
      <c r="OPI108" s="220"/>
      <c r="OPJ108" s="220"/>
      <c r="OPK108" s="220"/>
      <c r="OPL108" s="220"/>
      <c r="OPM108" s="220"/>
      <c r="OPN108" s="220"/>
      <c r="OPO108" s="220"/>
      <c r="OPP108" s="220"/>
      <c r="OPQ108" s="220"/>
      <c r="OPR108" s="220"/>
      <c r="OPS108" s="220"/>
      <c r="OPT108" s="220"/>
      <c r="OPU108" s="220"/>
      <c r="OPV108" s="220"/>
      <c r="OPW108" s="220"/>
      <c r="OPX108" s="220"/>
      <c r="OPY108" s="220"/>
      <c r="OPZ108" s="220"/>
      <c r="OQA108" s="220"/>
      <c r="OQB108" s="220"/>
      <c r="OQC108" s="220"/>
      <c r="OQD108" s="220"/>
      <c r="OQE108" s="220"/>
      <c r="OQF108" s="220"/>
      <c r="OQG108" s="220"/>
      <c r="OQH108" s="220"/>
      <c r="OQI108" s="220"/>
      <c r="OQJ108" s="220"/>
      <c r="OQK108" s="220"/>
      <c r="OQL108" s="220"/>
      <c r="OQM108" s="220"/>
      <c r="OQN108" s="220"/>
      <c r="OQO108" s="220"/>
      <c r="OQP108" s="220"/>
      <c r="OQQ108" s="220"/>
      <c r="OQR108" s="220"/>
      <c r="OQS108" s="220"/>
      <c r="OQT108" s="220"/>
      <c r="OQU108" s="220"/>
      <c r="OQV108" s="220"/>
      <c r="OQW108" s="220"/>
      <c r="OQX108" s="220"/>
      <c r="OQY108" s="220"/>
      <c r="OQZ108" s="220"/>
      <c r="ORA108" s="220"/>
      <c r="ORB108" s="220"/>
      <c r="ORC108" s="220"/>
      <c r="ORD108" s="220"/>
      <c r="ORE108" s="220"/>
      <c r="ORF108" s="220"/>
      <c r="ORG108" s="220"/>
      <c r="ORH108" s="220"/>
      <c r="ORI108" s="220"/>
      <c r="ORJ108" s="220"/>
      <c r="ORK108" s="220"/>
      <c r="ORL108" s="220"/>
      <c r="ORM108" s="220"/>
      <c r="ORN108" s="220"/>
      <c r="ORO108" s="220"/>
      <c r="ORP108" s="220"/>
      <c r="ORQ108" s="220"/>
      <c r="ORR108" s="220"/>
      <c r="ORS108" s="220"/>
      <c r="ORT108" s="220"/>
      <c r="ORU108" s="220"/>
      <c r="ORV108" s="220"/>
      <c r="ORW108" s="220"/>
      <c r="ORX108" s="220"/>
      <c r="ORY108" s="220"/>
      <c r="ORZ108" s="220"/>
      <c r="OSA108" s="220"/>
      <c r="OSB108" s="220"/>
      <c r="OSC108" s="220"/>
      <c r="OSD108" s="220"/>
      <c r="OSE108" s="220"/>
      <c r="OSF108" s="220"/>
      <c r="OSG108" s="220"/>
      <c r="OSH108" s="220"/>
      <c r="OSI108" s="220"/>
      <c r="OSJ108" s="220"/>
      <c r="OSK108" s="220"/>
      <c r="OSL108" s="220"/>
      <c r="OSM108" s="220"/>
      <c r="OSN108" s="220"/>
      <c r="OSO108" s="220"/>
      <c r="OSP108" s="220"/>
      <c r="OSQ108" s="220"/>
      <c r="OSR108" s="220"/>
      <c r="OSS108" s="220"/>
      <c r="OST108" s="220"/>
      <c r="OSU108" s="220"/>
      <c r="OSV108" s="220"/>
      <c r="OSW108" s="220"/>
      <c r="OSX108" s="220"/>
      <c r="OSY108" s="220"/>
      <c r="OSZ108" s="220"/>
      <c r="OTA108" s="220"/>
      <c r="OTB108" s="220"/>
      <c r="OTC108" s="220"/>
      <c r="OTD108" s="220"/>
      <c r="OTE108" s="220"/>
      <c r="OTF108" s="220"/>
      <c r="OTG108" s="220"/>
      <c r="OTH108" s="220"/>
      <c r="OTI108" s="220"/>
      <c r="OTJ108" s="220"/>
      <c r="OTK108" s="220"/>
      <c r="OTL108" s="220"/>
      <c r="OTM108" s="220"/>
      <c r="OTN108" s="220"/>
      <c r="OTO108" s="220"/>
      <c r="OTP108" s="220"/>
      <c r="OTQ108" s="220"/>
      <c r="OTR108" s="220"/>
      <c r="OTS108" s="220"/>
      <c r="OTT108" s="220"/>
      <c r="OTU108" s="220"/>
      <c r="OTV108" s="220"/>
      <c r="OTW108" s="220"/>
      <c r="OTX108" s="220"/>
      <c r="OTY108" s="220"/>
      <c r="OTZ108" s="220"/>
      <c r="OUA108" s="220"/>
      <c r="OUB108" s="220"/>
      <c r="OUC108" s="220"/>
      <c r="OUD108" s="220"/>
      <c r="OUE108" s="220"/>
      <c r="OUF108" s="220"/>
      <c r="OUG108" s="220"/>
      <c r="OUH108" s="220"/>
      <c r="OUI108" s="220"/>
      <c r="OUJ108" s="220"/>
      <c r="OUK108" s="220"/>
      <c r="OUL108" s="220"/>
      <c r="OUM108" s="220"/>
      <c r="OUN108" s="220"/>
      <c r="OUO108" s="220"/>
      <c r="OUP108" s="220"/>
      <c r="OUQ108" s="220"/>
      <c r="OUR108" s="220"/>
      <c r="OUS108" s="220"/>
      <c r="OUT108" s="220"/>
      <c r="OUU108" s="220"/>
      <c r="OUV108" s="220"/>
      <c r="OUW108" s="220"/>
      <c r="OUX108" s="220"/>
      <c r="OUY108" s="220"/>
      <c r="OUZ108" s="220"/>
      <c r="OVA108" s="220"/>
      <c r="OVB108" s="220"/>
      <c r="OVC108" s="220"/>
      <c r="OVD108" s="220"/>
      <c r="OVE108" s="220"/>
      <c r="OVF108" s="220"/>
      <c r="OVG108" s="220"/>
      <c r="OVH108" s="220"/>
      <c r="OVI108" s="220"/>
      <c r="OVJ108" s="220"/>
      <c r="OVK108" s="220"/>
      <c r="OVL108" s="220"/>
      <c r="OVM108" s="220"/>
      <c r="OVN108" s="220"/>
      <c r="OVO108" s="220"/>
      <c r="OVP108" s="220"/>
      <c r="OVQ108" s="220"/>
      <c r="OVR108" s="220"/>
      <c r="OVS108" s="220"/>
      <c r="OVT108" s="220"/>
      <c r="OVU108" s="220"/>
      <c r="OVV108" s="220"/>
      <c r="OVW108" s="220"/>
      <c r="OVX108" s="220"/>
      <c r="OVY108" s="220"/>
      <c r="OVZ108" s="220"/>
      <c r="OWA108" s="220"/>
      <c r="OWB108" s="220"/>
      <c r="OWC108" s="220"/>
      <c r="OWD108" s="220"/>
      <c r="OWE108" s="220"/>
      <c r="OWF108" s="220"/>
      <c r="OWG108" s="220"/>
      <c r="OWH108" s="220"/>
      <c r="OWI108" s="220"/>
      <c r="OWJ108" s="220"/>
      <c r="OWK108" s="220"/>
      <c r="OWL108" s="220"/>
      <c r="OWM108" s="220"/>
      <c r="OWN108" s="220"/>
      <c r="OWO108" s="220"/>
      <c r="OWP108" s="220"/>
      <c r="OWQ108" s="220"/>
      <c r="OWR108" s="220"/>
      <c r="OWS108" s="220"/>
      <c r="OWT108" s="220"/>
      <c r="OWU108" s="220"/>
      <c r="OWV108" s="220"/>
      <c r="OWW108" s="220"/>
      <c r="OWX108" s="220"/>
      <c r="OWY108" s="220"/>
      <c r="OWZ108" s="220"/>
      <c r="OXA108" s="220"/>
      <c r="OXB108" s="220"/>
      <c r="OXC108" s="220"/>
      <c r="OXD108" s="220"/>
      <c r="OXE108" s="220"/>
      <c r="OXF108" s="220"/>
      <c r="OXG108" s="220"/>
      <c r="OXH108" s="220"/>
      <c r="OXI108" s="220"/>
      <c r="OXJ108" s="220"/>
      <c r="OXK108" s="220"/>
      <c r="OXL108" s="220"/>
      <c r="OXM108" s="220"/>
      <c r="OXN108" s="220"/>
      <c r="OXO108" s="220"/>
      <c r="OXP108" s="220"/>
      <c r="OXQ108" s="220"/>
      <c r="OXR108" s="220"/>
      <c r="OXS108" s="220"/>
      <c r="OXT108" s="220"/>
      <c r="OXU108" s="220"/>
      <c r="OXV108" s="220"/>
      <c r="OXW108" s="220"/>
      <c r="OXX108" s="220"/>
      <c r="OXY108" s="220"/>
      <c r="OXZ108" s="220"/>
      <c r="OYA108" s="220"/>
      <c r="OYB108" s="220"/>
      <c r="OYC108" s="220"/>
      <c r="OYD108" s="220"/>
      <c r="OYE108" s="220"/>
      <c r="OYF108" s="220"/>
      <c r="OYG108" s="220"/>
      <c r="OYH108" s="220"/>
      <c r="OYI108" s="220"/>
      <c r="OYJ108" s="220"/>
      <c r="OYK108" s="220"/>
      <c r="OYL108" s="220"/>
      <c r="OYM108" s="220"/>
      <c r="OYN108" s="220"/>
      <c r="OYO108" s="220"/>
      <c r="OYP108" s="220"/>
      <c r="OYQ108" s="220"/>
      <c r="OYR108" s="220"/>
      <c r="OYS108" s="220"/>
      <c r="OYT108" s="220"/>
      <c r="OYU108" s="220"/>
      <c r="OYV108" s="220"/>
      <c r="OYW108" s="220"/>
      <c r="OYX108" s="220"/>
      <c r="OYY108" s="220"/>
      <c r="OYZ108" s="220"/>
      <c r="OZA108" s="220"/>
      <c r="OZB108" s="220"/>
      <c r="OZC108" s="220"/>
      <c r="OZD108" s="220"/>
      <c r="OZE108" s="220"/>
      <c r="OZF108" s="220"/>
      <c r="OZG108" s="220"/>
      <c r="OZH108" s="220"/>
      <c r="OZI108" s="220"/>
      <c r="OZJ108" s="220"/>
      <c r="OZK108" s="220"/>
      <c r="OZL108" s="220"/>
      <c r="OZM108" s="220"/>
      <c r="OZN108" s="220"/>
      <c r="OZO108" s="220"/>
      <c r="OZP108" s="220"/>
      <c r="OZQ108" s="220"/>
      <c r="OZR108" s="220"/>
      <c r="OZS108" s="220"/>
      <c r="OZT108" s="220"/>
      <c r="OZU108" s="220"/>
      <c r="OZV108" s="220"/>
      <c r="OZW108" s="220"/>
      <c r="OZX108" s="220"/>
      <c r="OZY108" s="220"/>
      <c r="OZZ108" s="220"/>
      <c r="PAA108" s="220"/>
      <c r="PAB108" s="220"/>
      <c r="PAC108" s="220"/>
      <c r="PAD108" s="220"/>
      <c r="PAE108" s="220"/>
      <c r="PAF108" s="220"/>
      <c r="PAG108" s="220"/>
      <c r="PAH108" s="220"/>
      <c r="PAI108" s="220"/>
      <c r="PAJ108" s="220"/>
      <c r="PAK108" s="220"/>
      <c r="PAL108" s="220"/>
      <c r="PAM108" s="220"/>
      <c r="PAN108" s="220"/>
      <c r="PAO108" s="220"/>
      <c r="PAP108" s="220"/>
      <c r="PAQ108" s="220"/>
      <c r="PAR108" s="220"/>
      <c r="PAS108" s="220"/>
      <c r="PAT108" s="220"/>
      <c r="PAU108" s="220"/>
      <c r="PAV108" s="220"/>
      <c r="PAW108" s="220"/>
      <c r="PAX108" s="220"/>
      <c r="PAY108" s="220"/>
      <c r="PAZ108" s="220"/>
      <c r="PBA108" s="220"/>
      <c r="PBB108" s="220"/>
      <c r="PBC108" s="220"/>
      <c r="PBD108" s="220"/>
      <c r="PBE108" s="220"/>
      <c r="PBF108" s="220"/>
      <c r="PBG108" s="220"/>
      <c r="PBH108" s="220"/>
      <c r="PBI108" s="220"/>
      <c r="PBJ108" s="220"/>
      <c r="PBK108" s="220"/>
      <c r="PBL108" s="220"/>
      <c r="PBM108" s="220"/>
      <c r="PBN108" s="220"/>
      <c r="PBO108" s="220"/>
      <c r="PBP108" s="220"/>
      <c r="PBQ108" s="220"/>
      <c r="PBR108" s="220"/>
      <c r="PBS108" s="220"/>
      <c r="PBT108" s="220"/>
      <c r="PBU108" s="220"/>
      <c r="PBV108" s="220"/>
      <c r="PBW108" s="220"/>
      <c r="PBX108" s="220"/>
      <c r="PBY108" s="220"/>
      <c r="PBZ108" s="220"/>
      <c r="PCA108" s="220"/>
      <c r="PCB108" s="220"/>
      <c r="PCC108" s="220"/>
      <c r="PCD108" s="220"/>
      <c r="PCE108" s="220"/>
      <c r="PCF108" s="220"/>
      <c r="PCG108" s="220"/>
      <c r="PCH108" s="220"/>
      <c r="PCI108" s="220"/>
      <c r="PCJ108" s="220"/>
      <c r="PCK108" s="220"/>
      <c r="PCL108" s="220"/>
      <c r="PCM108" s="220"/>
      <c r="PCN108" s="220"/>
      <c r="PCO108" s="220"/>
      <c r="PCP108" s="220"/>
      <c r="PCQ108" s="220"/>
      <c r="PCR108" s="220"/>
      <c r="PCS108" s="220"/>
      <c r="PCT108" s="220"/>
      <c r="PCU108" s="220"/>
      <c r="PCV108" s="220"/>
      <c r="PCW108" s="220"/>
      <c r="PCX108" s="220"/>
      <c r="PCY108" s="220"/>
      <c r="PCZ108" s="220"/>
      <c r="PDA108" s="220"/>
      <c r="PDB108" s="220"/>
      <c r="PDC108" s="220"/>
      <c r="PDD108" s="220"/>
      <c r="PDE108" s="220"/>
      <c r="PDF108" s="220"/>
      <c r="PDG108" s="220"/>
      <c r="PDH108" s="220"/>
      <c r="PDI108" s="220"/>
      <c r="PDJ108" s="220"/>
      <c r="PDK108" s="220"/>
      <c r="PDL108" s="220"/>
      <c r="PDM108" s="220"/>
      <c r="PDN108" s="220"/>
      <c r="PDO108" s="220"/>
      <c r="PDP108" s="220"/>
      <c r="PDQ108" s="220"/>
      <c r="PDR108" s="220"/>
      <c r="PDS108" s="220"/>
      <c r="PDT108" s="220"/>
      <c r="PDU108" s="220"/>
      <c r="PDV108" s="220"/>
      <c r="PDW108" s="220"/>
      <c r="PDX108" s="220"/>
      <c r="PDY108" s="220"/>
      <c r="PDZ108" s="220"/>
      <c r="PEA108" s="220"/>
      <c r="PEB108" s="220"/>
      <c r="PEC108" s="220"/>
      <c r="PED108" s="220"/>
      <c r="PEE108" s="220"/>
      <c r="PEF108" s="220"/>
      <c r="PEG108" s="220"/>
      <c r="PEH108" s="220"/>
      <c r="PEI108" s="220"/>
      <c r="PEJ108" s="220"/>
      <c r="PEK108" s="220"/>
      <c r="PEL108" s="220"/>
      <c r="PEM108" s="220"/>
      <c r="PEN108" s="220"/>
      <c r="PEO108" s="220"/>
      <c r="PEP108" s="220"/>
      <c r="PEQ108" s="220"/>
      <c r="PER108" s="220"/>
      <c r="PES108" s="220"/>
      <c r="PET108" s="220"/>
      <c r="PEU108" s="220"/>
      <c r="PEV108" s="220"/>
      <c r="PEW108" s="220"/>
      <c r="PEX108" s="220"/>
      <c r="PEY108" s="220"/>
      <c r="PEZ108" s="220"/>
      <c r="PFA108" s="220"/>
      <c r="PFB108" s="220"/>
      <c r="PFC108" s="220"/>
      <c r="PFD108" s="220"/>
      <c r="PFE108" s="220"/>
      <c r="PFF108" s="220"/>
      <c r="PFG108" s="220"/>
      <c r="PFH108" s="220"/>
      <c r="PFI108" s="220"/>
      <c r="PFJ108" s="220"/>
      <c r="PFK108" s="220"/>
      <c r="PFL108" s="220"/>
      <c r="PFM108" s="220"/>
      <c r="PFN108" s="220"/>
      <c r="PFO108" s="220"/>
      <c r="PFP108" s="220"/>
      <c r="PFQ108" s="220"/>
      <c r="PFR108" s="220"/>
      <c r="PFS108" s="220"/>
      <c r="PFT108" s="220"/>
      <c r="PFU108" s="220"/>
      <c r="PFV108" s="220"/>
      <c r="PFW108" s="220"/>
      <c r="PFX108" s="220"/>
      <c r="PFY108" s="220"/>
      <c r="PFZ108" s="220"/>
      <c r="PGA108" s="220"/>
      <c r="PGB108" s="220"/>
      <c r="PGC108" s="220"/>
      <c r="PGD108" s="220"/>
      <c r="PGE108" s="220"/>
      <c r="PGF108" s="220"/>
      <c r="PGG108" s="220"/>
      <c r="PGH108" s="220"/>
      <c r="PGI108" s="220"/>
      <c r="PGJ108" s="220"/>
      <c r="PGK108" s="220"/>
      <c r="PGL108" s="220"/>
      <c r="PGM108" s="220"/>
      <c r="PGN108" s="220"/>
      <c r="PGO108" s="220"/>
      <c r="PGP108" s="220"/>
      <c r="PGQ108" s="220"/>
      <c r="PGR108" s="220"/>
      <c r="PGS108" s="220"/>
      <c r="PGT108" s="220"/>
      <c r="PGU108" s="220"/>
      <c r="PGV108" s="220"/>
      <c r="PGW108" s="220"/>
      <c r="PGX108" s="220"/>
      <c r="PGY108" s="220"/>
      <c r="PGZ108" s="220"/>
      <c r="PHA108" s="220"/>
      <c r="PHB108" s="220"/>
      <c r="PHC108" s="220"/>
      <c r="PHD108" s="220"/>
      <c r="PHE108" s="220"/>
      <c r="PHF108" s="220"/>
      <c r="PHG108" s="220"/>
      <c r="PHH108" s="220"/>
      <c r="PHI108" s="220"/>
      <c r="PHJ108" s="220"/>
      <c r="PHK108" s="220"/>
      <c r="PHL108" s="220"/>
      <c r="PHM108" s="220"/>
      <c r="PHN108" s="220"/>
      <c r="PHO108" s="220"/>
      <c r="PHP108" s="220"/>
      <c r="PHQ108" s="220"/>
      <c r="PHR108" s="220"/>
      <c r="PHS108" s="220"/>
      <c r="PHT108" s="220"/>
      <c r="PHU108" s="220"/>
      <c r="PHV108" s="220"/>
      <c r="PHW108" s="220"/>
      <c r="PHX108" s="220"/>
      <c r="PHY108" s="220"/>
      <c r="PHZ108" s="220"/>
      <c r="PIA108" s="220"/>
      <c r="PIB108" s="220"/>
      <c r="PIC108" s="220"/>
      <c r="PID108" s="220"/>
      <c r="PIE108" s="220"/>
      <c r="PIF108" s="220"/>
      <c r="PIG108" s="220"/>
      <c r="PIH108" s="220"/>
      <c r="PII108" s="220"/>
      <c r="PIJ108" s="220"/>
      <c r="PIK108" s="220"/>
      <c r="PIL108" s="220"/>
      <c r="PIM108" s="220"/>
      <c r="PIN108" s="220"/>
      <c r="PIO108" s="220"/>
      <c r="PIP108" s="220"/>
      <c r="PIQ108" s="220"/>
      <c r="PIR108" s="220"/>
      <c r="PIS108" s="220"/>
      <c r="PIT108" s="220"/>
      <c r="PIU108" s="220"/>
      <c r="PIV108" s="220"/>
      <c r="PIW108" s="220"/>
      <c r="PIX108" s="220"/>
      <c r="PIY108" s="220"/>
      <c r="PIZ108" s="220"/>
      <c r="PJA108" s="220"/>
      <c r="PJB108" s="220"/>
      <c r="PJC108" s="220"/>
      <c r="PJD108" s="220"/>
      <c r="PJE108" s="220"/>
      <c r="PJF108" s="220"/>
      <c r="PJG108" s="220"/>
      <c r="PJH108" s="220"/>
      <c r="PJI108" s="220"/>
      <c r="PJJ108" s="220"/>
      <c r="PJK108" s="220"/>
      <c r="PJL108" s="220"/>
      <c r="PJM108" s="220"/>
      <c r="PJN108" s="220"/>
      <c r="PJO108" s="220"/>
      <c r="PJP108" s="220"/>
      <c r="PJQ108" s="220"/>
      <c r="PJR108" s="220"/>
      <c r="PJS108" s="220"/>
      <c r="PJT108" s="220"/>
      <c r="PJU108" s="220"/>
      <c r="PJV108" s="220"/>
      <c r="PJW108" s="220"/>
      <c r="PJX108" s="220"/>
      <c r="PJY108" s="220"/>
      <c r="PJZ108" s="220"/>
      <c r="PKA108" s="220"/>
      <c r="PKB108" s="220"/>
      <c r="PKC108" s="220"/>
      <c r="PKD108" s="220"/>
      <c r="PKE108" s="220"/>
      <c r="PKF108" s="220"/>
      <c r="PKG108" s="220"/>
      <c r="PKH108" s="220"/>
      <c r="PKI108" s="220"/>
      <c r="PKJ108" s="220"/>
      <c r="PKK108" s="220"/>
      <c r="PKL108" s="220"/>
      <c r="PKM108" s="220"/>
      <c r="PKN108" s="220"/>
      <c r="PKO108" s="220"/>
      <c r="PKP108" s="220"/>
      <c r="PKQ108" s="220"/>
      <c r="PKR108" s="220"/>
      <c r="PKS108" s="220"/>
      <c r="PKT108" s="220"/>
      <c r="PKU108" s="220"/>
      <c r="PKV108" s="220"/>
      <c r="PKW108" s="220"/>
      <c r="PKX108" s="220"/>
      <c r="PKY108" s="220"/>
      <c r="PKZ108" s="220"/>
      <c r="PLA108" s="220"/>
      <c r="PLB108" s="220"/>
      <c r="PLC108" s="220"/>
      <c r="PLD108" s="220"/>
      <c r="PLE108" s="220"/>
      <c r="PLF108" s="220"/>
      <c r="PLG108" s="220"/>
      <c r="PLH108" s="220"/>
      <c r="PLI108" s="220"/>
      <c r="PLJ108" s="220"/>
      <c r="PLK108" s="220"/>
      <c r="PLL108" s="220"/>
      <c r="PLM108" s="220"/>
      <c r="PLN108" s="220"/>
      <c r="PLO108" s="220"/>
      <c r="PLP108" s="220"/>
      <c r="PLQ108" s="220"/>
      <c r="PLR108" s="220"/>
      <c r="PLS108" s="220"/>
      <c r="PLT108" s="220"/>
      <c r="PLU108" s="220"/>
      <c r="PLV108" s="220"/>
      <c r="PLW108" s="220"/>
      <c r="PLX108" s="220"/>
      <c r="PLY108" s="220"/>
      <c r="PLZ108" s="220"/>
      <c r="PMA108" s="220"/>
      <c r="PMB108" s="220"/>
      <c r="PMC108" s="220"/>
      <c r="PMD108" s="220"/>
      <c r="PME108" s="220"/>
      <c r="PMF108" s="220"/>
      <c r="PMG108" s="220"/>
      <c r="PMH108" s="220"/>
      <c r="PMI108" s="220"/>
      <c r="PMJ108" s="220"/>
      <c r="PMK108" s="220"/>
      <c r="PML108" s="220"/>
      <c r="PMM108" s="220"/>
      <c r="PMN108" s="220"/>
      <c r="PMO108" s="220"/>
      <c r="PMP108" s="220"/>
      <c r="PMQ108" s="220"/>
      <c r="PMR108" s="220"/>
      <c r="PMS108" s="220"/>
      <c r="PMT108" s="220"/>
      <c r="PMU108" s="220"/>
      <c r="PMV108" s="220"/>
      <c r="PMW108" s="220"/>
      <c r="PMX108" s="220"/>
      <c r="PMY108" s="220"/>
      <c r="PMZ108" s="220"/>
      <c r="PNA108" s="220"/>
      <c r="PNB108" s="220"/>
      <c r="PNC108" s="220"/>
      <c r="PND108" s="220"/>
      <c r="PNE108" s="220"/>
      <c r="PNF108" s="220"/>
      <c r="PNG108" s="220"/>
      <c r="PNH108" s="220"/>
      <c r="PNI108" s="220"/>
      <c r="PNJ108" s="220"/>
      <c r="PNK108" s="220"/>
      <c r="PNL108" s="220"/>
      <c r="PNM108" s="220"/>
      <c r="PNN108" s="220"/>
      <c r="PNO108" s="220"/>
      <c r="PNP108" s="220"/>
      <c r="PNQ108" s="220"/>
      <c r="PNR108" s="220"/>
      <c r="PNS108" s="220"/>
      <c r="PNT108" s="220"/>
      <c r="PNU108" s="220"/>
      <c r="PNV108" s="220"/>
      <c r="PNW108" s="220"/>
      <c r="PNX108" s="220"/>
      <c r="PNY108" s="220"/>
      <c r="PNZ108" s="220"/>
      <c r="POA108" s="220"/>
      <c r="POB108" s="220"/>
      <c r="POC108" s="220"/>
      <c r="POD108" s="220"/>
      <c r="POE108" s="220"/>
      <c r="POF108" s="220"/>
      <c r="POG108" s="220"/>
      <c r="POH108" s="220"/>
      <c r="POI108" s="220"/>
      <c r="POJ108" s="220"/>
      <c r="POK108" s="220"/>
      <c r="POL108" s="220"/>
      <c r="POM108" s="220"/>
      <c r="PON108" s="220"/>
      <c r="POO108" s="220"/>
      <c r="POP108" s="220"/>
      <c r="POQ108" s="220"/>
      <c r="POR108" s="220"/>
      <c r="POS108" s="220"/>
      <c r="POT108" s="220"/>
      <c r="POU108" s="220"/>
      <c r="POV108" s="220"/>
      <c r="POW108" s="220"/>
      <c r="POX108" s="220"/>
      <c r="POY108" s="220"/>
      <c r="POZ108" s="220"/>
      <c r="PPA108" s="220"/>
      <c r="PPB108" s="220"/>
      <c r="PPC108" s="220"/>
      <c r="PPD108" s="220"/>
      <c r="PPE108" s="220"/>
      <c r="PPF108" s="220"/>
      <c r="PPG108" s="220"/>
      <c r="PPH108" s="220"/>
      <c r="PPI108" s="220"/>
      <c r="PPJ108" s="220"/>
      <c r="PPK108" s="220"/>
      <c r="PPL108" s="220"/>
      <c r="PPM108" s="220"/>
      <c r="PPN108" s="220"/>
      <c r="PPO108" s="220"/>
      <c r="PPP108" s="220"/>
      <c r="PPQ108" s="220"/>
      <c r="PPR108" s="220"/>
      <c r="PPS108" s="220"/>
      <c r="PPT108" s="220"/>
      <c r="PPU108" s="220"/>
      <c r="PPV108" s="220"/>
      <c r="PPW108" s="220"/>
      <c r="PPX108" s="220"/>
      <c r="PPY108" s="220"/>
      <c r="PPZ108" s="220"/>
      <c r="PQA108" s="220"/>
      <c r="PQB108" s="220"/>
      <c r="PQC108" s="220"/>
      <c r="PQD108" s="220"/>
      <c r="PQE108" s="220"/>
      <c r="PQF108" s="220"/>
      <c r="PQG108" s="220"/>
      <c r="PQH108" s="220"/>
      <c r="PQI108" s="220"/>
      <c r="PQJ108" s="220"/>
      <c r="PQK108" s="220"/>
      <c r="PQL108" s="220"/>
      <c r="PQM108" s="220"/>
      <c r="PQN108" s="220"/>
      <c r="PQO108" s="220"/>
      <c r="PQP108" s="220"/>
      <c r="PQQ108" s="220"/>
      <c r="PQR108" s="220"/>
      <c r="PQS108" s="220"/>
      <c r="PQT108" s="220"/>
      <c r="PQU108" s="220"/>
      <c r="PQV108" s="220"/>
      <c r="PQW108" s="220"/>
      <c r="PQX108" s="220"/>
      <c r="PQY108" s="220"/>
      <c r="PQZ108" s="220"/>
      <c r="PRA108" s="220"/>
      <c r="PRB108" s="220"/>
      <c r="PRC108" s="220"/>
      <c r="PRD108" s="220"/>
      <c r="PRE108" s="220"/>
      <c r="PRF108" s="220"/>
      <c r="PRG108" s="220"/>
      <c r="PRH108" s="220"/>
      <c r="PRI108" s="220"/>
      <c r="PRJ108" s="220"/>
      <c r="PRK108" s="220"/>
      <c r="PRL108" s="220"/>
      <c r="PRM108" s="220"/>
      <c r="PRN108" s="220"/>
      <c r="PRO108" s="220"/>
      <c r="PRP108" s="220"/>
      <c r="PRQ108" s="220"/>
      <c r="PRR108" s="220"/>
      <c r="PRS108" s="220"/>
      <c r="PRT108" s="220"/>
      <c r="PRU108" s="220"/>
      <c r="PRV108" s="220"/>
      <c r="PRW108" s="220"/>
      <c r="PRX108" s="220"/>
      <c r="PRY108" s="220"/>
      <c r="PRZ108" s="220"/>
      <c r="PSA108" s="220"/>
      <c r="PSB108" s="220"/>
      <c r="PSC108" s="220"/>
      <c r="PSD108" s="220"/>
      <c r="PSE108" s="220"/>
      <c r="PSF108" s="220"/>
      <c r="PSG108" s="220"/>
      <c r="PSH108" s="220"/>
      <c r="PSI108" s="220"/>
      <c r="PSJ108" s="220"/>
      <c r="PSK108" s="220"/>
      <c r="PSL108" s="220"/>
      <c r="PSM108" s="220"/>
      <c r="PSN108" s="220"/>
      <c r="PSO108" s="220"/>
      <c r="PSP108" s="220"/>
      <c r="PSQ108" s="220"/>
      <c r="PSR108" s="220"/>
      <c r="PSS108" s="220"/>
      <c r="PST108" s="220"/>
      <c r="PSU108" s="220"/>
      <c r="PSV108" s="220"/>
      <c r="PSW108" s="220"/>
      <c r="PSX108" s="220"/>
      <c r="PSY108" s="220"/>
      <c r="PSZ108" s="220"/>
      <c r="PTA108" s="220"/>
      <c r="PTB108" s="220"/>
      <c r="PTC108" s="220"/>
      <c r="PTD108" s="220"/>
      <c r="PTE108" s="220"/>
      <c r="PTF108" s="220"/>
      <c r="PTG108" s="220"/>
      <c r="PTH108" s="220"/>
      <c r="PTI108" s="220"/>
      <c r="PTJ108" s="220"/>
      <c r="PTK108" s="220"/>
      <c r="PTL108" s="220"/>
      <c r="PTM108" s="220"/>
      <c r="PTN108" s="220"/>
      <c r="PTO108" s="220"/>
      <c r="PTP108" s="220"/>
      <c r="PTQ108" s="220"/>
      <c r="PTR108" s="220"/>
      <c r="PTS108" s="220"/>
      <c r="PTT108" s="220"/>
      <c r="PTU108" s="220"/>
      <c r="PTV108" s="220"/>
      <c r="PTW108" s="220"/>
      <c r="PTX108" s="220"/>
      <c r="PTY108" s="220"/>
      <c r="PTZ108" s="220"/>
      <c r="PUA108" s="220"/>
      <c r="PUB108" s="220"/>
      <c r="PUC108" s="220"/>
      <c r="PUD108" s="220"/>
      <c r="PUE108" s="220"/>
      <c r="PUF108" s="220"/>
      <c r="PUG108" s="220"/>
      <c r="PUH108" s="220"/>
      <c r="PUI108" s="220"/>
      <c r="PUJ108" s="220"/>
      <c r="PUK108" s="220"/>
      <c r="PUL108" s="220"/>
      <c r="PUM108" s="220"/>
      <c r="PUN108" s="220"/>
      <c r="PUO108" s="220"/>
      <c r="PUP108" s="220"/>
      <c r="PUQ108" s="220"/>
      <c r="PUR108" s="220"/>
      <c r="PUS108" s="220"/>
      <c r="PUT108" s="220"/>
      <c r="PUU108" s="220"/>
      <c r="PUV108" s="220"/>
      <c r="PUW108" s="220"/>
      <c r="PUX108" s="220"/>
      <c r="PUY108" s="220"/>
      <c r="PUZ108" s="220"/>
      <c r="PVA108" s="220"/>
      <c r="PVB108" s="220"/>
      <c r="PVC108" s="220"/>
      <c r="PVD108" s="220"/>
      <c r="PVE108" s="220"/>
      <c r="PVF108" s="220"/>
      <c r="PVG108" s="220"/>
      <c r="PVH108" s="220"/>
      <c r="PVI108" s="220"/>
      <c r="PVJ108" s="220"/>
      <c r="PVK108" s="220"/>
      <c r="PVL108" s="220"/>
      <c r="PVM108" s="220"/>
      <c r="PVN108" s="220"/>
      <c r="PVO108" s="220"/>
      <c r="PVP108" s="220"/>
      <c r="PVQ108" s="220"/>
      <c r="PVR108" s="220"/>
      <c r="PVS108" s="220"/>
      <c r="PVT108" s="220"/>
      <c r="PVU108" s="220"/>
      <c r="PVV108" s="220"/>
      <c r="PVW108" s="220"/>
      <c r="PVX108" s="220"/>
      <c r="PVY108" s="220"/>
      <c r="PVZ108" s="220"/>
      <c r="PWA108" s="220"/>
      <c r="PWB108" s="220"/>
      <c r="PWC108" s="220"/>
      <c r="PWD108" s="220"/>
      <c r="PWE108" s="220"/>
      <c r="PWF108" s="220"/>
      <c r="PWG108" s="220"/>
      <c r="PWH108" s="220"/>
      <c r="PWI108" s="220"/>
      <c r="PWJ108" s="220"/>
      <c r="PWK108" s="220"/>
      <c r="PWL108" s="220"/>
      <c r="PWM108" s="220"/>
      <c r="PWN108" s="220"/>
      <c r="PWO108" s="220"/>
      <c r="PWP108" s="220"/>
      <c r="PWQ108" s="220"/>
      <c r="PWR108" s="220"/>
      <c r="PWS108" s="220"/>
      <c r="PWT108" s="220"/>
      <c r="PWU108" s="220"/>
      <c r="PWV108" s="220"/>
      <c r="PWW108" s="220"/>
      <c r="PWX108" s="220"/>
      <c r="PWY108" s="220"/>
      <c r="PWZ108" s="220"/>
      <c r="PXA108" s="220"/>
      <c r="PXB108" s="220"/>
      <c r="PXC108" s="220"/>
      <c r="PXD108" s="220"/>
      <c r="PXE108" s="220"/>
      <c r="PXF108" s="220"/>
      <c r="PXG108" s="220"/>
      <c r="PXH108" s="220"/>
      <c r="PXI108" s="220"/>
      <c r="PXJ108" s="220"/>
      <c r="PXK108" s="220"/>
      <c r="PXL108" s="220"/>
      <c r="PXM108" s="220"/>
      <c r="PXN108" s="220"/>
      <c r="PXO108" s="220"/>
      <c r="PXP108" s="220"/>
      <c r="PXQ108" s="220"/>
      <c r="PXR108" s="220"/>
      <c r="PXS108" s="220"/>
      <c r="PXT108" s="220"/>
      <c r="PXU108" s="220"/>
      <c r="PXV108" s="220"/>
      <c r="PXW108" s="220"/>
      <c r="PXX108" s="220"/>
      <c r="PXY108" s="220"/>
      <c r="PXZ108" s="220"/>
      <c r="PYA108" s="220"/>
      <c r="PYB108" s="220"/>
      <c r="PYC108" s="220"/>
      <c r="PYD108" s="220"/>
      <c r="PYE108" s="220"/>
      <c r="PYF108" s="220"/>
      <c r="PYG108" s="220"/>
      <c r="PYH108" s="220"/>
      <c r="PYI108" s="220"/>
      <c r="PYJ108" s="220"/>
      <c r="PYK108" s="220"/>
      <c r="PYL108" s="220"/>
      <c r="PYM108" s="220"/>
      <c r="PYN108" s="220"/>
      <c r="PYO108" s="220"/>
      <c r="PYP108" s="220"/>
      <c r="PYQ108" s="220"/>
      <c r="PYR108" s="220"/>
      <c r="PYS108" s="220"/>
      <c r="PYT108" s="220"/>
      <c r="PYU108" s="220"/>
      <c r="PYV108" s="220"/>
      <c r="PYW108" s="220"/>
      <c r="PYX108" s="220"/>
      <c r="PYY108" s="220"/>
      <c r="PYZ108" s="220"/>
      <c r="PZA108" s="220"/>
      <c r="PZB108" s="220"/>
      <c r="PZC108" s="220"/>
      <c r="PZD108" s="220"/>
      <c r="PZE108" s="220"/>
      <c r="PZF108" s="220"/>
      <c r="PZG108" s="220"/>
      <c r="PZH108" s="220"/>
      <c r="PZI108" s="220"/>
      <c r="PZJ108" s="220"/>
      <c r="PZK108" s="220"/>
      <c r="PZL108" s="220"/>
      <c r="PZM108" s="220"/>
      <c r="PZN108" s="220"/>
      <c r="PZO108" s="220"/>
      <c r="PZP108" s="220"/>
      <c r="PZQ108" s="220"/>
      <c r="PZR108" s="220"/>
      <c r="PZS108" s="220"/>
      <c r="PZT108" s="220"/>
      <c r="PZU108" s="220"/>
      <c r="PZV108" s="220"/>
      <c r="PZW108" s="220"/>
      <c r="PZX108" s="220"/>
      <c r="PZY108" s="220"/>
      <c r="PZZ108" s="220"/>
      <c r="QAA108" s="220"/>
      <c r="QAB108" s="220"/>
      <c r="QAC108" s="220"/>
      <c r="QAD108" s="220"/>
      <c r="QAE108" s="220"/>
      <c r="QAF108" s="220"/>
      <c r="QAG108" s="220"/>
      <c r="QAH108" s="220"/>
      <c r="QAI108" s="220"/>
      <c r="QAJ108" s="220"/>
      <c r="QAK108" s="220"/>
      <c r="QAL108" s="220"/>
      <c r="QAM108" s="220"/>
      <c r="QAN108" s="220"/>
      <c r="QAO108" s="220"/>
      <c r="QAP108" s="220"/>
      <c r="QAQ108" s="220"/>
      <c r="QAR108" s="220"/>
      <c r="QAS108" s="220"/>
      <c r="QAT108" s="220"/>
      <c r="QAU108" s="220"/>
      <c r="QAV108" s="220"/>
      <c r="QAW108" s="220"/>
      <c r="QAX108" s="220"/>
      <c r="QAY108" s="220"/>
      <c r="QAZ108" s="220"/>
      <c r="QBA108" s="220"/>
      <c r="QBB108" s="220"/>
      <c r="QBC108" s="220"/>
      <c r="QBD108" s="220"/>
      <c r="QBE108" s="220"/>
      <c r="QBF108" s="220"/>
      <c r="QBG108" s="220"/>
      <c r="QBH108" s="220"/>
      <c r="QBI108" s="220"/>
      <c r="QBJ108" s="220"/>
      <c r="QBK108" s="220"/>
      <c r="QBL108" s="220"/>
      <c r="QBM108" s="220"/>
      <c r="QBN108" s="220"/>
      <c r="QBO108" s="220"/>
      <c r="QBP108" s="220"/>
      <c r="QBQ108" s="220"/>
      <c r="QBR108" s="220"/>
      <c r="QBS108" s="220"/>
      <c r="QBT108" s="220"/>
      <c r="QBU108" s="220"/>
      <c r="QBV108" s="220"/>
      <c r="QBW108" s="220"/>
      <c r="QBX108" s="220"/>
      <c r="QBY108" s="220"/>
      <c r="QBZ108" s="220"/>
      <c r="QCA108" s="220"/>
      <c r="QCB108" s="220"/>
      <c r="QCC108" s="220"/>
      <c r="QCD108" s="220"/>
      <c r="QCE108" s="220"/>
      <c r="QCF108" s="220"/>
      <c r="QCG108" s="220"/>
      <c r="QCH108" s="220"/>
      <c r="QCI108" s="220"/>
      <c r="QCJ108" s="220"/>
      <c r="QCK108" s="220"/>
      <c r="QCL108" s="220"/>
      <c r="QCM108" s="220"/>
      <c r="QCN108" s="220"/>
      <c r="QCO108" s="220"/>
      <c r="QCP108" s="220"/>
      <c r="QCQ108" s="220"/>
      <c r="QCR108" s="220"/>
      <c r="QCS108" s="220"/>
      <c r="QCT108" s="220"/>
      <c r="QCU108" s="220"/>
      <c r="QCV108" s="220"/>
      <c r="QCW108" s="220"/>
      <c r="QCX108" s="220"/>
      <c r="QCY108" s="220"/>
      <c r="QCZ108" s="220"/>
      <c r="QDA108" s="220"/>
      <c r="QDB108" s="220"/>
      <c r="QDC108" s="220"/>
      <c r="QDD108" s="220"/>
      <c r="QDE108" s="220"/>
      <c r="QDF108" s="220"/>
      <c r="QDG108" s="220"/>
      <c r="QDH108" s="220"/>
      <c r="QDI108" s="220"/>
      <c r="QDJ108" s="220"/>
      <c r="QDK108" s="220"/>
      <c r="QDL108" s="220"/>
      <c r="QDM108" s="220"/>
      <c r="QDN108" s="220"/>
      <c r="QDO108" s="220"/>
      <c r="QDP108" s="220"/>
      <c r="QDQ108" s="220"/>
      <c r="QDR108" s="220"/>
      <c r="QDS108" s="220"/>
      <c r="QDT108" s="220"/>
      <c r="QDU108" s="220"/>
      <c r="QDV108" s="220"/>
      <c r="QDW108" s="220"/>
      <c r="QDX108" s="220"/>
      <c r="QDY108" s="220"/>
      <c r="QDZ108" s="220"/>
      <c r="QEA108" s="220"/>
      <c r="QEB108" s="220"/>
      <c r="QEC108" s="220"/>
      <c r="QED108" s="220"/>
      <c r="QEE108" s="220"/>
      <c r="QEF108" s="220"/>
      <c r="QEG108" s="220"/>
      <c r="QEH108" s="220"/>
      <c r="QEI108" s="220"/>
      <c r="QEJ108" s="220"/>
      <c r="QEK108" s="220"/>
      <c r="QEL108" s="220"/>
      <c r="QEM108" s="220"/>
      <c r="QEN108" s="220"/>
      <c r="QEO108" s="220"/>
      <c r="QEP108" s="220"/>
      <c r="QEQ108" s="220"/>
      <c r="QER108" s="220"/>
      <c r="QES108" s="220"/>
      <c r="QET108" s="220"/>
      <c r="QEU108" s="220"/>
      <c r="QEV108" s="220"/>
      <c r="QEW108" s="220"/>
      <c r="QEX108" s="220"/>
      <c r="QEY108" s="220"/>
      <c r="QEZ108" s="220"/>
      <c r="QFA108" s="220"/>
      <c r="QFB108" s="220"/>
      <c r="QFC108" s="220"/>
      <c r="QFD108" s="220"/>
      <c r="QFE108" s="220"/>
      <c r="QFF108" s="220"/>
      <c r="QFG108" s="220"/>
      <c r="QFH108" s="220"/>
      <c r="QFI108" s="220"/>
      <c r="QFJ108" s="220"/>
      <c r="QFK108" s="220"/>
      <c r="QFL108" s="220"/>
      <c r="QFM108" s="220"/>
      <c r="QFN108" s="220"/>
      <c r="QFO108" s="220"/>
      <c r="QFP108" s="220"/>
      <c r="QFQ108" s="220"/>
      <c r="QFR108" s="220"/>
      <c r="QFS108" s="220"/>
      <c r="QFT108" s="220"/>
      <c r="QFU108" s="220"/>
      <c r="QFV108" s="220"/>
      <c r="QFW108" s="220"/>
      <c r="QFX108" s="220"/>
      <c r="QFY108" s="220"/>
      <c r="QFZ108" s="220"/>
      <c r="QGA108" s="220"/>
      <c r="QGB108" s="220"/>
      <c r="QGC108" s="220"/>
      <c r="QGD108" s="220"/>
      <c r="QGE108" s="220"/>
      <c r="QGF108" s="220"/>
      <c r="QGG108" s="220"/>
      <c r="QGH108" s="220"/>
      <c r="QGI108" s="220"/>
      <c r="QGJ108" s="220"/>
      <c r="QGK108" s="220"/>
      <c r="QGL108" s="220"/>
      <c r="QGM108" s="220"/>
      <c r="QGN108" s="220"/>
      <c r="QGO108" s="220"/>
      <c r="QGP108" s="220"/>
      <c r="QGQ108" s="220"/>
      <c r="QGR108" s="220"/>
      <c r="QGS108" s="220"/>
      <c r="QGT108" s="220"/>
      <c r="QGU108" s="220"/>
      <c r="QGV108" s="220"/>
      <c r="QGW108" s="220"/>
      <c r="QGX108" s="220"/>
      <c r="QGY108" s="220"/>
      <c r="QGZ108" s="220"/>
      <c r="QHA108" s="220"/>
      <c r="QHB108" s="220"/>
      <c r="QHC108" s="220"/>
      <c r="QHD108" s="220"/>
      <c r="QHE108" s="220"/>
      <c r="QHF108" s="220"/>
      <c r="QHG108" s="220"/>
      <c r="QHH108" s="220"/>
      <c r="QHI108" s="220"/>
      <c r="QHJ108" s="220"/>
      <c r="QHK108" s="220"/>
      <c r="QHL108" s="220"/>
      <c r="QHM108" s="220"/>
      <c r="QHN108" s="220"/>
      <c r="QHO108" s="220"/>
      <c r="QHP108" s="220"/>
      <c r="QHQ108" s="220"/>
      <c r="QHR108" s="220"/>
      <c r="QHS108" s="220"/>
      <c r="QHT108" s="220"/>
      <c r="QHU108" s="220"/>
      <c r="QHV108" s="220"/>
      <c r="QHW108" s="220"/>
      <c r="QHX108" s="220"/>
      <c r="QHY108" s="220"/>
      <c r="QHZ108" s="220"/>
      <c r="QIA108" s="220"/>
      <c r="QIB108" s="220"/>
      <c r="QIC108" s="220"/>
      <c r="QID108" s="220"/>
      <c r="QIE108" s="220"/>
      <c r="QIF108" s="220"/>
      <c r="QIG108" s="220"/>
      <c r="QIH108" s="220"/>
      <c r="QII108" s="220"/>
      <c r="QIJ108" s="220"/>
      <c r="QIK108" s="220"/>
      <c r="QIL108" s="220"/>
      <c r="QIM108" s="220"/>
      <c r="QIN108" s="220"/>
      <c r="QIO108" s="220"/>
      <c r="QIP108" s="220"/>
      <c r="QIQ108" s="220"/>
      <c r="QIR108" s="220"/>
      <c r="QIS108" s="220"/>
      <c r="QIT108" s="220"/>
      <c r="QIU108" s="220"/>
      <c r="QIV108" s="220"/>
      <c r="QIW108" s="220"/>
      <c r="QIX108" s="220"/>
      <c r="QIY108" s="220"/>
      <c r="QIZ108" s="220"/>
      <c r="QJA108" s="220"/>
      <c r="QJB108" s="220"/>
      <c r="QJC108" s="220"/>
      <c r="QJD108" s="220"/>
      <c r="QJE108" s="220"/>
      <c r="QJF108" s="220"/>
      <c r="QJG108" s="220"/>
      <c r="QJH108" s="220"/>
      <c r="QJI108" s="220"/>
      <c r="QJJ108" s="220"/>
      <c r="QJK108" s="220"/>
      <c r="QJL108" s="220"/>
      <c r="QJM108" s="220"/>
      <c r="QJN108" s="220"/>
      <c r="QJO108" s="220"/>
      <c r="QJP108" s="220"/>
      <c r="QJQ108" s="220"/>
      <c r="QJR108" s="220"/>
      <c r="QJS108" s="220"/>
      <c r="QJT108" s="220"/>
      <c r="QJU108" s="220"/>
      <c r="QJV108" s="220"/>
      <c r="QJW108" s="220"/>
      <c r="QJX108" s="220"/>
      <c r="QJY108" s="220"/>
      <c r="QJZ108" s="220"/>
      <c r="QKA108" s="220"/>
      <c r="QKB108" s="220"/>
      <c r="QKC108" s="220"/>
      <c r="QKD108" s="220"/>
      <c r="QKE108" s="220"/>
      <c r="QKF108" s="220"/>
      <c r="QKG108" s="220"/>
      <c r="QKH108" s="220"/>
      <c r="QKI108" s="220"/>
      <c r="QKJ108" s="220"/>
      <c r="QKK108" s="220"/>
      <c r="QKL108" s="220"/>
      <c r="QKM108" s="220"/>
      <c r="QKN108" s="220"/>
      <c r="QKO108" s="220"/>
      <c r="QKP108" s="220"/>
      <c r="QKQ108" s="220"/>
      <c r="QKR108" s="220"/>
      <c r="QKS108" s="220"/>
      <c r="QKT108" s="220"/>
      <c r="QKU108" s="220"/>
      <c r="QKV108" s="220"/>
      <c r="QKW108" s="220"/>
      <c r="QKX108" s="220"/>
      <c r="QKY108" s="220"/>
      <c r="QKZ108" s="220"/>
      <c r="QLA108" s="220"/>
      <c r="QLB108" s="220"/>
      <c r="QLC108" s="220"/>
      <c r="QLD108" s="220"/>
      <c r="QLE108" s="220"/>
      <c r="QLF108" s="220"/>
      <c r="QLG108" s="220"/>
      <c r="QLH108" s="220"/>
      <c r="QLI108" s="220"/>
      <c r="QLJ108" s="220"/>
      <c r="QLK108" s="220"/>
      <c r="QLL108" s="220"/>
      <c r="QLM108" s="220"/>
      <c r="QLN108" s="220"/>
      <c r="QLO108" s="220"/>
      <c r="QLP108" s="220"/>
      <c r="QLQ108" s="220"/>
      <c r="QLR108" s="220"/>
      <c r="QLS108" s="220"/>
      <c r="QLT108" s="220"/>
      <c r="QLU108" s="220"/>
      <c r="QLV108" s="220"/>
      <c r="QLW108" s="220"/>
      <c r="QLX108" s="220"/>
      <c r="QLY108" s="220"/>
      <c r="QLZ108" s="220"/>
      <c r="QMA108" s="220"/>
      <c r="QMB108" s="220"/>
      <c r="QMC108" s="220"/>
      <c r="QMD108" s="220"/>
      <c r="QME108" s="220"/>
      <c r="QMF108" s="220"/>
      <c r="QMG108" s="220"/>
      <c r="QMH108" s="220"/>
      <c r="QMI108" s="220"/>
      <c r="QMJ108" s="220"/>
      <c r="QMK108" s="220"/>
      <c r="QML108" s="220"/>
      <c r="QMM108" s="220"/>
      <c r="QMN108" s="220"/>
      <c r="QMO108" s="220"/>
      <c r="QMP108" s="220"/>
      <c r="QMQ108" s="220"/>
      <c r="QMR108" s="220"/>
      <c r="QMS108" s="220"/>
      <c r="QMT108" s="220"/>
      <c r="QMU108" s="220"/>
      <c r="QMV108" s="220"/>
      <c r="QMW108" s="220"/>
      <c r="QMX108" s="220"/>
      <c r="QMY108" s="220"/>
      <c r="QMZ108" s="220"/>
      <c r="QNA108" s="220"/>
      <c r="QNB108" s="220"/>
      <c r="QNC108" s="220"/>
      <c r="QND108" s="220"/>
      <c r="QNE108" s="220"/>
      <c r="QNF108" s="220"/>
      <c r="QNG108" s="220"/>
      <c r="QNH108" s="220"/>
      <c r="QNI108" s="220"/>
      <c r="QNJ108" s="220"/>
      <c r="QNK108" s="220"/>
      <c r="QNL108" s="220"/>
      <c r="QNM108" s="220"/>
      <c r="QNN108" s="220"/>
      <c r="QNO108" s="220"/>
      <c r="QNP108" s="220"/>
      <c r="QNQ108" s="220"/>
      <c r="QNR108" s="220"/>
      <c r="QNS108" s="220"/>
      <c r="QNT108" s="220"/>
      <c r="QNU108" s="220"/>
      <c r="QNV108" s="220"/>
      <c r="QNW108" s="220"/>
      <c r="QNX108" s="220"/>
      <c r="QNY108" s="220"/>
      <c r="QNZ108" s="220"/>
      <c r="QOA108" s="220"/>
      <c r="QOB108" s="220"/>
      <c r="QOC108" s="220"/>
      <c r="QOD108" s="220"/>
      <c r="QOE108" s="220"/>
      <c r="QOF108" s="220"/>
      <c r="QOG108" s="220"/>
      <c r="QOH108" s="220"/>
      <c r="QOI108" s="220"/>
      <c r="QOJ108" s="220"/>
      <c r="QOK108" s="220"/>
      <c r="QOL108" s="220"/>
      <c r="QOM108" s="220"/>
      <c r="QON108" s="220"/>
      <c r="QOO108" s="220"/>
      <c r="QOP108" s="220"/>
      <c r="QOQ108" s="220"/>
      <c r="QOR108" s="220"/>
      <c r="QOS108" s="220"/>
      <c r="QOT108" s="220"/>
      <c r="QOU108" s="220"/>
      <c r="QOV108" s="220"/>
      <c r="QOW108" s="220"/>
      <c r="QOX108" s="220"/>
      <c r="QOY108" s="220"/>
      <c r="QOZ108" s="220"/>
      <c r="QPA108" s="220"/>
      <c r="QPB108" s="220"/>
      <c r="QPC108" s="220"/>
      <c r="QPD108" s="220"/>
      <c r="QPE108" s="220"/>
      <c r="QPF108" s="220"/>
      <c r="QPG108" s="220"/>
      <c r="QPH108" s="220"/>
      <c r="QPI108" s="220"/>
      <c r="QPJ108" s="220"/>
      <c r="QPK108" s="220"/>
      <c r="QPL108" s="220"/>
      <c r="QPM108" s="220"/>
      <c r="QPN108" s="220"/>
      <c r="QPO108" s="220"/>
      <c r="QPP108" s="220"/>
      <c r="QPQ108" s="220"/>
      <c r="QPR108" s="220"/>
      <c r="QPS108" s="220"/>
      <c r="QPT108" s="220"/>
      <c r="QPU108" s="220"/>
      <c r="QPV108" s="220"/>
      <c r="QPW108" s="220"/>
      <c r="QPX108" s="220"/>
      <c r="QPY108" s="220"/>
      <c r="QPZ108" s="220"/>
      <c r="QQA108" s="220"/>
      <c r="QQB108" s="220"/>
      <c r="QQC108" s="220"/>
      <c r="QQD108" s="220"/>
      <c r="QQE108" s="220"/>
      <c r="QQF108" s="220"/>
      <c r="QQG108" s="220"/>
      <c r="QQH108" s="220"/>
      <c r="QQI108" s="220"/>
      <c r="QQJ108" s="220"/>
      <c r="QQK108" s="220"/>
      <c r="QQL108" s="220"/>
      <c r="QQM108" s="220"/>
      <c r="QQN108" s="220"/>
      <c r="QQO108" s="220"/>
      <c r="QQP108" s="220"/>
      <c r="QQQ108" s="220"/>
      <c r="QQR108" s="220"/>
      <c r="QQS108" s="220"/>
      <c r="QQT108" s="220"/>
      <c r="QQU108" s="220"/>
      <c r="QQV108" s="220"/>
      <c r="QQW108" s="220"/>
      <c r="QQX108" s="220"/>
      <c r="QQY108" s="220"/>
      <c r="QQZ108" s="220"/>
      <c r="QRA108" s="220"/>
      <c r="QRB108" s="220"/>
      <c r="QRC108" s="220"/>
      <c r="QRD108" s="220"/>
      <c r="QRE108" s="220"/>
      <c r="QRF108" s="220"/>
      <c r="QRG108" s="220"/>
      <c r="QRH108" s="220"/>
      <c r="QRI108" s="220"/>
      <c r="QRJ108" s="220"/>
      <c r="QRK108" s="220"/>
      <c r="QRL108" s="220"/>
      <c r="QRM108" s="220"/>
      <c r="QRN108" s="220"/>
      <c r="QRO108" s="220"/>
      <c r="QRP108" s="220"/>
      <c r="QRQ108" s="220"/>
      <c r="QRR108" s="220"/>
      <c r="QRS108" s="220"/>
      <c r="QRT108" s="220"/>
      <c r="QRU108" s="220"/>
      <c r="QRV108" s="220"/>
      <c r="QRW108" s="220"/>
      <c r="QRX108" s="220"/>
      <c r="QRY108" s="220"/>
      <c r="QRZ108" s="220"/>
      <c r="QSA108" s="220"/>
      <c r="QSB108" s="220"/>
      <c r="QSC108" s="220"/>
      <c r="QSD108" s="220"/>
      <c r="QSE108" s="220"/>
      <c r="QSF108" s="220"/>
      <c r="QSG108" s="220"/>
      <c r="QSH108" s="220"/>
      <c r="QSI108" s="220"/>
      <c r="QSJ108" s="220"/>
      <c r="QSK108" s="220"/>
      <c r="QSL108" s="220"/>
      <c r="QSM108" s="220"/>
      <c r="QSN108" s="220"/>
      <c r="QSO108" s="220"/>
      <c r="QSP108" s="220"/>
      <c r="QSQ108" s="220"/>
      <c r="QSR108" s="220"/>
      <c r="QSS108" s="220"/>
      <c r="QST108" s="220"/>
      <c r="QSU108" s="220"/>
      <c r="QSV108" s="220"/>
      <c r="QSW108" s="220"/>
      <c r="QSX108" s="220"/>
      <c r="QSY108" s="220"/>
      <c r="QSZ108" s="220"/>
      <c r="QTA108" s="220"/>
      <c r="QTB108" s="220"/>
      <c r="QTC108" s="220"/>
      <c r="QTD108" s="220"/>
      <c r="QTE108" s="220"/>
      <c r="QTF108" s="220"/>
      <c r="QTG108" s="220"/>
      <c r="QTH108" s="220"/>
      <c r="QTI108" s="220"/>
      <c r="QTJ108" s="220"/>
      <c r="QTK108" s="220"/>
      <c r="QTL108" s="220"/>
      <c r="QTM108" s="220"/>
      <c r="QTN108" s="220"/>
      <c r="QTO108" s="220"/>
      <c r="QTP108" s="220"/>
      <c r="QTQ108" s="220"/>
      <c r="QTR108" s="220"/>
      <c r="QTS108" s="220"/>
      <c r="QTT108" s="220"/>
      <c r="QTU108" s="220"/>
      <c r="QTV108" s="220"/>
      <c r="QTW108" s="220"/>
      <c r="QTX108" s="220"/>
      <c r="QTY108" s="220"/>
      <c r="QTZ108" s="220"/>
      <c r="QUA108" s="220"/>
      <c r="QUB108" s="220"/>
      <c r="QUC108" s="220"/>
      <c r="QUD108" s="220"/>
      <c r="QUE108" s="220"/>
      <c r="QUF108" s="220"/>
      <c r="QUG108" s="220"/>
      <c r="QUH108" s="220"/>
      <c r="QUI108" s="220"/>
      <c r="QUJ108" s="220"/>
      <c r="QUK108" s="220"/>
      <c r="QUL108" s="220"/>
      <c r="QUM108" s="220"/>
      <c r="QUN108" s="220"/>
      <c r="QUO108" s="220"/>
      <c r="QUP108" s="220"/>
      <c r="QUQ108" s="220"/>
      <c r="QUR108" s="220"/>
      <c r="QUS108" s="220"/>
      <c r="QUT108" s="220"/>
      <c r="QUU108" s="220"/>
      <c r="QUV108" s="220"/>
      <c r="QUW108" s="220"/>
      <c r="QUX108" s="220"/>
      <c r="QUY108" s="220"/>
      <c r="QUZ108" s="220"/>
      <c r="QVA108" s="220"/>
      <c r="QVB108" s="220"/>
      <c r="QVC108" s="220"/>
      <c r="QVD108" s="220"/>
      <c r="QVE108" s="220"/>
      <c r="QVF108" s="220"/>
      <c r="QVG108" s="220"/>
      <c r="QVH108" s="220"/>
      <c r="QVI108" s="220"/>
      <c r="QVJ108" s="220"/>
      <c r="QVK108" s="220"/>
      <c r="QVL108" s="220"/>
      <c r="QVM108" s="220"/>
      <c r="QVN108" s="220"/>
      <c r="QVO108" s="220"/>
      <c r="QVP108" s="220"/>
      <c r="QVQ108" s="220"/>
      <c r="QVR108" s="220"/>
      <c r="QVS108" s="220"/>
      <c r="QVT108" s="220"/>
      <c r="QVU108" s="220"/>
      <c r="QVV108" s="220"/>
      <c r="QVW108" s="220"/>
      <c r="QVX108" s="220"/>
      <c r="QVY108" s="220"/>
      <c r="QVZ108" s="220"/>
      <c r="QWA108" s="220"/>
      <c r="QWB108" s="220"/>
      <c r="QWC108" s="220"/>
      <c r="QWD108" s="220"/>
      <c r="QWE108" s="220"/>
      <c r="QWF108" s="220"/>
      <c r="QWG108" s="220"/>
      <c r="QWH108" s="220"/>
      <c r="QWI108" s="220"/>
      <c r="QWJ108" s="220"/>
      <c r="QWK108" s="220"/>
      <c r="QWL108" s="220"/>
      <c r="QWM108" s="220"/>
      <c r="QWN108" s="220"/>
      <c r="QWO108" s="220"/>
      <c r="QWP108" s="220"/>
      <c r="QWQ108" s="220"/>
      <c r="QWR108" s="220"/>
      <c r="QWS108" s="220"/>
      <c r="QWT108" s="220"/>
      <c r="QWU108" s="220"/>
      <c r="QWV108" s="220"/>
      <c r="QWW108" s="220"/>
      <c r="QWX108" s="220"/>
      <c r="QWY108" s="220"/>
      <c r="QWZ108" s="220"/>
      <c r="QXA108" s="220"/>
      <c r="QXB108" s="220"/>
      <c r="QXC108" s="220"/>
      <c r="QXD108" s="220"/>
      <c r="QXE108" s="220"/>
      <c r="QXF108" s="220"/>
      <c r="QXG108" s="220"/>
      <c r="QXH108" s="220"/>
      <c r="QXI108" s="220"/>
      <c r="QXJ108" s="220"/>
      <c r="QXK108" s="220"/>
      <c r="QXL108" s="220"/>
      <c r="QXM108" s="220"/>
      <c r="QXN108" s="220"/>
      <c r="QXO108" s="220"/>
      <c r="QXP108" s="220"/>
      <c r="QXQ108" s="220"/>
      <c r="QXR108" s="220"/>
      <c r="QXS108" s="220"/>
      <c r="QXT108" s="220"/>
      <c r="QXU108" s="220"/>
      <c r="QXV108" s="220"/>
      <c r="QXW108" s="220"/>
      <c r="QXX108" s="220"/>
      <c r="QXY108" s="220"/>
      <c r="QXZ108" s="220"/>
      <c r="QYA108" s="220"/>
      <c r="QYB108" s="220"/>
      <c r="QYC108" s="220"/>
      <c r="QYD108" s="220"/>
      <c r="QYE108" s="220"/>
      <c r="QYF108" s="220"/>
      <c r="QYG108" s="220"/>
      <c r="QYH108" s="220"/>
      <c r="QYI108" s="220"/>
      <c r="QYJ108" s="220"/>
      <c r="QYK108" s="220"/>
      <c r="QYL108" s="220"/>
      <c r="QYM108" s="220"/>
      <c r="QYN108" s="220"/>
      <c r="QYO108" s="220"/>
      <c r="QYP108" s="220"/>
      <c r="QYQ108" s="220"/>
      <c r="QYR108" s="220"/>
      <c r="QYS108" s="220"/>
      <c r="QYT108" s="220"/>
      <c r="QYU108" s="220"/>
      <c r="QYV108" s="220"/>
      <c r="QYW108" s="220"/>
      <c r="QYX108" s="220"/>
      <c r="QYY108" s="220"/>
      <c r="QYZ108" s="220"/>
      <c r="QZA108" s="220"/>
      <c r="QZB108" s="220"/>
      <c r="QZC108" s="220"/>
      <c r="QZD108" s="220"/>
      <c r="QZE108" s="220"/>
      <c r="QZF108" s="220"/>
      <c r="QZG108" s="220"/>
      <c r="QZH108" s="220"/>
      <c r="QZI108" s="220"/>
      <c r="QZJ108" s="220"/>
      <c r="QZK108" s="220"/>
      <c r="QZL108" s="220"/>
      <c r="QZM108" s="220"/>
      <c r="QZN108" s="220"/>
      <c r="QZO108" s="220"/>
      <c r="QZP108" s="220"/>
      <c r="QZQ108" s="220"/>
      <c r="QZR108" s="220"/>
      <c r="QZS108" s="220"/>
      <c r="QZT108" s="220"/>
      <c r="QZU108" s="220"/>
      <c r="QZV108" s="220"/>
      <c r="QZW108" s="220"/>
      <c r="QZX108" s="220"/>
      <c r="QZY108" s="220"/>
      <c r="QZZ108" s="220"/>
      <c r="RAA108" s="220"/>
      <c r="RAB108" s="220"/>
      <c r="RAC108" s="220"/>
      <c r="RAD108" s="220"/>
      <c r="RAE108" s="220"/>
      <c r="RAF108" s="220"/>
      <c r="RAG108" s="220"/>
      <c r="RAH108" s="220"/>
      <c r="RAI108" s="220"/>
      <c r="RAJ108" s="220"/>
      <c r="RAK108" s="220"/>
      <c r="RAL108" s="220"/>
      <c r="RAM108" s="220"/>
      <c r="RAN108" s="220"/>
      <c r="RAO108" s="220"/>
      <c r="RAP108" s="220"/>
      <c r="RAQ108" s="220"/>
      <c r="RAR108" s="220"/>
      <c r="RAS108" s="220"/>
      <c r="RAT108" s="220"/>
      <c r="RAU108" s="220"/>
      <c r="RAV108" s="220"/>
      <c r="RAW108" s="220"/>
      <c r="RAX108" s="220"/>
      <c r="RAY108" s="220"/>
      <c r="RAZ108" s="220"/>
      <c r="RBA108" s="220"/>
      <c r="RBB108" s="220"/>
      <c r="RBC108" s="220"/>
      <c r="RBD108" s="220"/>
      <c r="RBE108" s="220"/>
      <c r="RBF108" s="220"/>
      <c r="RBG108" s="220"/>
      <c r="RBH108" s="220"/>
      <c r="RBI108" s="220"/>
      <c r="RBJ108" s="220"/>
      <c r="RBK108" s="220"/>
      <c r="RBL108" s="220"/>
      <c r="RBM108" s="220"/>
      <c r="RBN108" s="220"/>
      <c r="RBO108" s="220"/>
      <c r="RBP108" s="220"/>
      <c r="RBQ108" s="220"/>
      <c r="RBR108" s="220"/>
      <c r="RBS108" s="220"/>
      <c r="RBT108" s="220"/>
      <c r="RBU108" s="220"/>
      <c r="RBV108" s="220"/>
      <c r="RBW108" s="220"/>
      <c r="RBX108" s="220"/>
      <c r="RBY108" s="220"/>
      <c r="RBZ108" s="220"/>
      <c r="RCA108" s="220"/>
      <c r="RCB108" s="220"/>
      <c r="RCC108" s="220"/>
      <c r="RCD108" s="220"/>
      <c r="RCE108" s="220"/>
      <c r="RCF108" s="220"/>
      <c r="RCG108" s="220"/>
      <c r="RCH108" s="220"/>
      <c r="RCI108" s="220"/>
      <c r="RCJ108" s="220"/>
      <c r="RCK108" s="220"/>
      <c r="RCL108" s="220"/>
      <c r="RCM108" s="220"/>
      <c r="RCN108" s="220"/>
      <c r="RCO108" s="220"/>
      <c r="RCP108" s="220"/>
      <c r="RCQ108" s="220"/>
      <c r="RCR108" s="220"/>
      <c r="RCS108" s="220"/>
      <c r="RCT108" s="220"/>
      <c r="RCU108" s="220"/>
      <c r="RCV108" s="220"/>
      <c r="RCW108" s="220"/>
      <c r="RCX108" s="220"/>
      <c r="RCY108" s="220"/>
      <c r="RCZ108" s="220"/>
      <c r="RDA108" s="220"/>
      <c r="RDB108" s="220"/>
      <c r="RDC108" s="220"/>
      <c r="RDD108" s="220"/>
      <c r="RDE108" s="220"/>
      <c r="RDF108" s="220"/>
      <c r="RDG108" s="220"/>
      <c r="RDH108" s="220"/>
      <c r="RDI108" s="220"/>
      <c r="RDJ108" s="220"/>
      <c r="RDK108" s="220"/>
      <c r="RDL108" s="220"/>
      <c r="RDM108" s="220"/>
      <c r="RDN108" s="220"/>
      <c r="RDO108" s="220"/>
      <c r="RDP108" s="220"/>
      <c r="RDQ108" s="220"/>
      <c r="RDR108" s="220"/>
      <c r="RDS108" s="220"/>
      <c r="RDT108" s="220"/>
      <c r="RDU108" s="220"/>
      <c r="RDV108" s="220"/>
      <c r="RDW108" s="220"/>
      <c r="RDX108" s="220"/>
      <c r="RDY108" s="220"/>
      <c r="RDZ108" s="220"/>
      <c r="REA108" s="220"/>
      <c r="REB108" s="220"/>
      <c r="REC108" s="220"/>
      <c r="RED108" s="220"/>
      <c r="REE108" s="220"/>
      <c r="REF108" s="220"/>
      <c r="REG108" s="220"/>
      <c r="REH108" s="220"/>
      <c r="REI108" s="220"/>
      <c r="REJ108" s="220"/>
      <c r="REK108" s="220"/>
      <c r="REL108" s="220"/>
      <c r="REM108" s="220"/>
      <c r="REN108" s="220"/>
      <c r="REO108" s="220"/>
      <c r="REP108" s="220"/>
      <c r="REQ108" s="220"/>
      <c r="RER108" s="220"/>
      <c r="RES108" s="220"/>
      <c r="RET108" s="220"/>
      <c r="REU108" s="220"/>
      <c r="REV108" s="220"/>
      <c r="REW108" s="220"/>
      <c r="REX108" s="220"/>
      <c r="REY108" s="220"/>
      <c r="REZ108" s="220"/>
      <c r="RFA108" s="220"/>
      <c r="RFB108" s="220"/>
      <c r="RFC108" s="220"/>
      <c r="RFD108" s="220"/>
      <c r="RFE108" s="220"/>
      <c r="RFF108" s="220"/>
      <c r="RFG108" s="220"/>
      <c r="RFH108" s="220"/>
      <c r="RFI108" s="220"/>
      <c r="RFJ108" s="220"/>
      <c r="RFK108" s="220"/>
      <c r="RFL108" s="220"/>
      <c r="RFM108" s="220"/>
      <c r="RFN108" s="220"/>
      <c r="RFO108" s="220"/>
      <c r="RFP108" s="220"/>
      <c r="RFQ108" s="220"/>
      <c r="RFR108" s="220"/>
      <c r="RFS108" s="220"/>
      <c r="RFT108" s="220"/>
      <c r="RFU108" s="220"/>
      <c r="RFV108" s="220"/>
      <c r="RFW108" s="220"/>
      <c r="RFX108" s="220"/>
      <c r="RFY108" s="220"/>
      <c r="RFZ108" s="220"/>
      <c r="RGA108" s="220"/>
      <c r="RGB108" s="220"/>
      <c r="RGC108" s="220"/>
      <c r="RGD108" s="220"/>
      <c r="RGE108" s="220"/>
      <c r="RGF108" s="220"/>
      <c r="RGG108" s="220"/>
      <c r="RGH108" s="220"/>
      <c r="RGI108" s="220"/>
      <c r="RGJ108" s="220"/>
      <c r="RGK108" s="220"/>
      <c r="RGL108" s="220"/>
      <c r="RGM108" s="220"/>
      <c r="RGN108" s="220"/>
      <c r="RGO108" s="220"/>
      <c r="RGP108" s="220"/>
      <c r="RGQ108" s="220"/>
      <c r="RGR108" s="220"/>
      <c r="RGS108" s="220"/>
      <c r="RGT108" s="220"/>
      <c r="RGU108" s="220"/>
      <c r="RGV108" s="220"/>
      <c r="RGW108" s="220"/>
      <c r="RGX108" s="220"/>
      <c r="RGY108" s="220"/>
      <c r="RGZ108" s="220"/>
      <c r="RHA108" s="220"/>
      <c r="RHB108" s="220"/>
      <c r="RHC108" s="220"/>
      <c r="RHD108" s="220"/>
      <c r="RHE108" s="220"/>
      <c r="RHF108" s="220"/>
      <c r="RHG108" s="220"/>
      <c r="RHH108" s="220"/>
      <c r="RHI108" s="220"/>
      <c r="RHJ108" s="220"/>
      <c r="RHK108" s="220"/>
      <c r="RHL108" s="220"/>
      <c r="RHM108" s="220"/>
      <c r="RHN108" s="220"/>
      <c r="RHO108" s="220"/>
      <c r="RHP108" s="220"/>
      <c r="RHQ108" s="220"/>
      <c r="RHR108" s="220"/>
      <c r="RHS108" s="220"/>
      <c r="RHT108" s="220"/>
      <c r="RHU108" s="220"/>
      <c r="RHV108" s="220"/>
      <c r="RHW108" s="220"/>
      <c r="RHX108" s="220"/>
      <c r="RHY108" s="220"/>
      <c r="RHZ108" s="220"/>
      <c r="RIA108" s="220"/>
      <c r="RIB108" s="220"/>
      <c r="RIC108" s="220"/>
      <c r="RID108" s="220"/>
      <c r="RIE108" s="220"/>
      <c r="RIF108" s="220"/>
      <c r="RIG108" s="220"/>
      <c r="RIH108" s="220"/>
      <c r="RII108" s="220"/>
      <c r="RIJ108" s="220"/>
      <c r="RIK108" s="220"/>
      <c r="RIL108" s="220"/>
      <c r="RIM108" s="220"/>
      <c r="RIN108" s="220"/>
      <c r="RIO108" s="220"/>
      <c r="RIP108" s="220"/>
      <c r="RIQ108" s="220"/>
      <c r="RIR108" s="220"/>
      <c r="RIS108" s="220"/>
      <c r="RIT108" s="220"/>
      <c r="RIU108" s="220"/>
      <c r="RIV108" s="220"/>
      <c r="RIW108" s="220"/>
      <c r="RIX108" s="220"/>
      <c r="RIY108" s="220"/>
      <c r="RIZ108" s="220"/>
      <c r="RJA108" s="220"/>
      <c r="RJB108" s="220"/>
      <c r="RJC108" s="220"/>
      <c r="RJD108" s="220"/>
      <c r="RJE108" s="220"/>
      <c r="RJF108" s="220"/>
      <c r="RJG108" s="220"/>
      <c r="RJH108" s="220"/>
      <c r="RJI108" s="220"/>
      <c r="RJJ108" s="220"/>
      <c r="RJK108" s="220"/>
      <c r="RJL108" s="220"/>
      <c r="RJM108" s="220"/>
      <c r="RJN108" s="220"/>
      <c r="RJO108" s="220"/>
      <c r="RJP108" s="220"/>
      <c r="RJQ108" s="220"/>
      <c r="RJR108" s="220"/>
      <c r="RJS108" s="220"/>
      <c r="RJT108" s="220"/>
      <c r="RJU108" s="220"/>
      <c r="RJV108" s="220"/>
      <c r="RJW108" s="220"/>
      <c r="RJX108" s="220"/>
      <c r="RJY108" s="220"/>
      <c r="RJZ108" s="220"/>
      <c r="RKA108" s="220"/>
      <c r="RKB108" s="220"/>
      <c r="RKC108" s="220"/>
      <c r="RKD108" s="220"/>
      <c r="RKE108" s="220"/>
      <c r="RKF108" s="220"/>
      <c r="RKG108" s="220"/>
      <c r="RKH108" s="220"/>
      <c r="RKI108" s="220"/>
      <c r="RKJ108" s="220"/>
      <c r="RKK108" s="220"/>
      <c r="RKL108" s="220"/>
      <c r="RKM108" s="220"/>
      <c r="RKN108" s="220"/>
      <c r="RKO108" s="220"/>
      <c r="RKP108" s="220"/>
      <c r="RKQ108" s="220"/>
      <c r="RKR108" s="220"/>
      <c r="RKS108" s="220"/>
      <c r="RKT108" s="220"/>
      <c r="RKU108" s="220"/>
      <c r="RKV108" s="220"/>
      <c r="RKW108" s="220"/>
      <c r="RKX108" s="220"/>
      <c r="RKY108" s="220"/>
      <c r="RKZ108" s="220"/>
      <c r="RLA108" s="220"/>
      <c r="RLB108" s="220"/>
      <c r="RLC108" s="220"/>
      <c r="RLD108" s="220"/>
      <c r="RLE108" s="220"/>
      <c r="RLF108" s="220"/>
      <c r="RLG108" s="220"/>
      <c r="RLH108" s="220"/>
      <c r="RLI108" s="220"/>
      <c r="RLJ108" s="220"/>
      <c r="RLK108" s="220"/>
      <c r="RLL108" s="220"/>
      <c r="RLM108" s="220"/>
      <c r="RLN108" s="220"/>
      <c r="RLO108" s="220"/>
      <c r="RLP108" s="220"/>
      <c r="RLQ108" s="220"/>
      <c r="RLR108" s="220"/>
      <c r="RLS108" s="220"/>
      <c r="RLT108" s="220"/>
      <c r="RLU108" s="220"/>
      <c r="RLV108" s="220"/>
      <c r="RLW108" s="220"/>
      <c r="RLX108" s="220"/>
      <c r="RLY108" s="220"/>
      <c r="RLZ108" s="220"/>
      <c r="RMA108" s="220"/>
      <c r="RMB108" s="220"/>
      <c r="RMC108" s="220"/>
      <c r="RMD108" s="220"/>
      <c r="RME108" s="220"/>
      <c r="RMF108" s="220"/>
      <c r="RMG108" s="220"/>
      <c r="RMH108" s="220"/>
      <c r="RMI108" s="220"/>
      <c r="RMJ108" s="220"/>
      <c r="RMK108" s="220"/>
      <c r="RML108" s="220"/>
      <c r="RMM108" s="220"/>
      <c r="RMN108" s="220"/>
      <c r="RMO108" s="220"/>
      <c r="RMP108" s="220"/>
      <c r="RMQ108" s="220"/>
      <c r="RMR108" s="220"/>
      <c r="RMS108" s="220"/>
      <c r="RMT108" s="220"/>
      <c r="RMU108" s="220"/>
      <c r="RMV108" s="220"/>
      <c r="RMW108" s="220"/>
      <c r="RMX108" s="220"/>
      <c r="RMY108" s="220"/>
      <c r="RMZ108" s="220"/>
      <c r="RNA108" s="220"/>
      <c r="RNB108" s="220"/>
      <c r="RNC108" s="220"/>
      <c r="RND108" s="220"/>
      <c r="RNE108" s="220"/>
      <c r="RNF108" s="220"/>
      <c r="RNG108" s="220"/>
      <c r="RNH108" s="220"/>
      <c r="RNI108" s="220"/>
      <c r="RNJ108" s="220"/>
      <c r="RNK108" s="220"/>
      <c r="RNL108" s="220"/>
      <c r="RNM108" s="220"/>
      <c r="RNN108" s="220"/>
      <c r="RNO108" s="220"/>
      <c r="RNP108" s="220"/>
      <c r="RNQ108" s="220"/>
      <c r="RNR108" s="220"/>
      <c r="RNS108" s="220"/>
      <c r="RNT108" s="220"/>
      <c r="RNU108" s="220"/>
      <c r="RNV108" s="220"/>
      <c r="RNW108" s="220"/>
      <c r="RNX108" s="220"/>
      <c r="RNY108" s="220"/>
      <c r="RNZ108" s="220"/>
      <c r="ROA108" s="220"/>
      <c r="ROB108" s="220"/>
      <c r="ROC108" s="220"/>
      <c r="ROD108" s="220"/>
      <c r="ROE108" s="220"/>
      <c r="ROF108" s="220"/>
      <c r="ROG108" s="220"/>
      <c r="ROH108" s="220"/>
      <c r="ROI108" s="220"/>
      <c r="ROJ108" s="220"/>
      <c r="ROK108" s="220"/>
      <c r="ROL108" s="220"/>
      <c r="ROM108" s="220"/>
      <c r="RON108" s="220"/>
      <c r="ROO108" s="220"/>
      <c r="ROP108" s="220"/>
      <c r="ROQ108" s="220"/>
      <c r="ROR108" s="220"/>
      <c r="ROS108" s="220"/>
      <c r="ROT108" s="220"/>
      <c r="ROU108" s="220"/>
      <c r="ROV108" s="220"/>
      <c r="ROW108" s="220"/>
      <c r="ROX108" s="220"/>
      <c r="ROY108" s="220"/>
      <c r="ROZ108" s="220"/>
      <c r="RPA108" s="220"/>
      <c r="RPB108" s="220"/>
      <c r="RPC108" s="220"/>
      <c r="RPD108" s="220"/>
      <c r="RPE108" s="220"/>
      <c r="RPF108" s="220"/>
      <c r="RPG108" s="220"/>
      <c r="RPH108" s="220"/>
      <c r="RPI108" s="220"/>
      <c r="RPJ108" s="220"/>
      <c r="RPK108" s="220"/>
      <c r="RPL108" s="220"/>
      <c r="RPM108" s="220"/>
      <c r="RPN108" s="220"/>
      <c r="RPO108" s="220"/>
      <c r="RPP108" s="220"/>
      <c r="RPQ108" s="220"/>
      <c r="RPR108" s="220"/>
      <c r="RPS108" s="220"/>
      <c r="RPT108" s="220"/>
      <c r="RPU108" s="220"/>
      <c r="RPV108" s="220"/>
      <c r="RPW108" s="220"/>
      <c r="RPX108" s="220"/>
      <c r="RPY108" s="220"/>
      <c r="RPZ108" s="220"/>
      <c r="RQA108" s="220"/>
      <c r="RQB108" s="220"/>
      <c r="RQC108" s="220"/>
      <c r="RQD108" s="220"/>
      <c r="RQE108" s="220"/>
      <c r="RQF108" s="220"/>
      <c r="RQG108" s="220"/>
      <c r="RQH108" s="220"/>
      <c r="RQI108" s="220"/>
      <c r="RQJ108" s="220"/>
      <c r="RQK108" s="220"/>
      <c r="RQL108" s="220"/>
      <c r="RQM108" s="220"/>
      <c r="RQN108" s="220"/>
      <c r="RQO108" s="220"/>
      <c r="RQP108" s="220"/>
      <c r="RQQ108" s="220"/>
      <c r="RQR108" s="220"/>
      <c r="RQS108" s="220"/>
      <c r="RQT108" s="220"/>
      <c r="RQU108" s="220"/>
      <c r="RQV108" s="220"/>
      <c r="RQW108" s="220"/>
      <c r="RQX108" s="220"/>
      <c r="RQY108" s="220"/>
      <c r="RQZ108" s="220"/>
      <c r="RRA108" s="220"/>
      <c r="RRB108" s="220"/>
      <c r="RRC108" s="220"/>
      <c r="RRD108" s="220"/>
      <c r="RRE108" s="220"/>
      <c r="RRF108" s="220"/>
      <c r="RRG108" s="220"/>
      <c r="RRH108" s="220"/>
      <c r="RRI108" s="220"/>
      <c r="RRJ108" s="220"/>
      <c r="RRK108" s="220"/>
      <c r="RRL108" s="220"/>
      <c r="RRM108" s="220"/>
      <c r="RRN108" s="220"/>
      <c r="RRO108" s="220"/>
      <c r="RRP108" s="220"/>
      <c r="RRQ108" s="220"/>
      <c r="RRR108" s="220"/>
      <c r="RRS108" s="220"/>
      <c r="RRT108" s="220"/>
      <c r="RRU108" s="220"/>
      <c r="RRV108" s="220"/>
      <c r="RRW108" s="220"/>
      <c r="RRX108" s="220"/>
      <c r="RRY108" s="220"/>
      <c r="RRZ108" s="220"/>
      <c r="RSA108" s="220"/>
      <c r="RSB108" s="220"/>
      <c r="RSC108" s="220"/>
      <c r="RSD108" s="220"/>
      <c r="RSE108" s="220"/>
      <c r="RSF108" s="220"/>
      <c r="RSG108" s="220"/>
      <c r="RSH108" s="220"/>
      <c r="RSI108" s="220"/>
      <c r="RSJ108" s="220"/>
      <c r="RSK108" s="220"/>
      <c r="RSL108" s="220"/>
      <c r="RSM108" s="220"/>
      <c r="RSN108" s="220"/>
      <c r="RSO108" s="220"/>
      <c r="RSP108" s="220"/>
      <c r="RSQ108" s="220"/>
      <c r="RSR108" s="220"/>
      <c r="RSS108" s="220"/>
      <c r="RST108" s="220"/>
      <c r="RSU108" s="220"/>
      <c r="RSV108" s="220"/>
      <c r="RSW108" s="220"/>
      <c r="RSX108" s="220"/>
      <c r="RSY108" s="220"/>
      <c r="RSZ108" s="220"/>
      <c r="RTA108" s="220"/>
      <c r="RTB108" s="220"/>
      <c r="RTC108" s="220"/>
      <c r="RTD108" s="220"/>
      <c r="RTE108" s="220"/>
      <c r="RTF108" s="220"/>
      <c r="RTG108" s="220"/>
      <c r="RTH108" s="220"/>
      <c r="RTI108" s="220"/>
      <c r="RTJ108" s="220"/>
      <c r="RTK108" s="220"/>
      <c r="RTL108" s="220"/>
      <c r="RTM108" s="220"/>
      <c r="RTN108" s="220"/>
      <c r="RTO108" s="220"/>
      <c r="RTP108" s="220"/>
      <c r="RTQ108" s="220"/>
      <c r="RTR108" s="220"/>
      <c r="RTS108" s="220"/>
      <c r="RTT108" s="220"/>
      <c r="RTU108" s="220"/>
      <c r="RTV108" s="220"/>
      <c r="RTW108" s="220"/>
      <c r="RTX108" s="220"/>
      <c r="RTY108" s="220"/>
      <c r="RTZ108" s="220"/>
      <c r="RUA108" s="220"/>
      <c r="RUB108" s="220"/>
      <c r="RUC108" s="220"/>
      <c r="RUD108" s="220"/>
      <c r="RUE108" s="220"/>
      <c r="RUF108" s="220"/>
      <c r="RUG108" s="220"/>
      <c r="RUH108" s="220"/>
      <c r="RUI108" s="220"/>
      <c r="RUJ108" s="220"/>
      <c r="RUK108" s="220"/>
      <c r="RUL108" s="220"/>
      <c r="RUM108" s="220"/>
      <c r="RUN108" s="220"/>
      <c r="RUO108" s="220"/>
      <c r="RUP108" s="220"/>
      <c r="RUQ108" s="220"/>
      <c r="RUR108" s="220"/>
      <c r="RUS108" s="220"/>
      <c r="RUT108" s="220"/>
      <c r="RUU108" s="220"/>
      <c r="RUV108" s="220"/>
      <c r="RUW108" s="220"/>
      <c r="RUX108" s="220"/>
      <c r="RUY108" s="220"/>
      <c r="RUZ108" s="220"/>
      <c r="RVA108" s="220"/>
      <c r="RVB108" s="220"/>
      <c r="RVC108" s="220"/>
      <c r="RVD108" s="220"/>
      <c r="RVE108" s="220"/>
      <c r="RVF108" s="220"/>
      <c r="RVG108" s="220"/>
      <c r="RVH108" s="220"/>
      <c r="RVI108" s="220"/>
      <c r="RVJ108" s="220"/>
      <c r="RVK108" s="220"/>
      <c r="RVL108" s="220"/>
      <c r="RVM108" s="220"/>
      <c r="RVN108" s="220"/>
      <c r="RVO108" s="220"/>
      <c r="RVP108" s="220"/>
      <c r="RVQ108" s="220"/>
      <c r="RVR108" s="220"/>
      <c r="RVS108" s="220"/>
      <c r="RVT108" s="220"/>
      <c r="RVU108" s="220"/>
      <c r="RVV108" s="220"/>
      <c r="RVW108" s="220"/>
      <c r="RVX108" s="220"/>
      <c r="RVY108" s="220"/>
      <c r="RVZ108" s="220"/>
      <c r="RWA108" s="220"/>
      <c r="RWB108" s="220"/>
      <c r="RWC108" s="220"/>
      <c r="RWD108" s="220"/>
      <c r="RWE108" s="220"/>
      <c r="RWF108" s="220"/>
      <c r="RWG108" s="220"/>
      <c r="RWH108" s="220"/>
      <c r="RWI108" s="220"/>
      <c r="RWJ108" s="220"/>
      <c r="RWK108" s="220"/>
      <c r="RWL108" s="220"/>
      <c r="RWM108" s="220"/>
      <c r="RWN108" s="220"/>
      <c r="RWO108" s="220"/>
      <c r="RWP108" s="220"/>
      <c r="RWQ108" s="220"/>
      <c r="RWR108" s="220"/>
      <c r="RWS108" s="220"/>
      <c r="RWT108" s="220"/>
      <c r="RWU108" s="220"/>
      <c r="RWV108" s="220"/>
      <c r="RWW108" s="220"/>
      <c r="RWX108" s="220"/>
      <c r="RWY108" s="220"/>
      <c r="RWZ108" s="220"/>
      <c r="RXA108" s="220"/>
      <c r="RXB108" s="220"/>
      <c r="RXC108" s="220"/>
      <c r="RXD108" s="220"/>
      <c r="RXE108" s="220"/>
      <c r="RXF108" s="220"/>
      <c r="RXG108" s="220"/>
      <c r="RXH108" s="220"/>
      <c r="RXI108" s="220"/>
      <c r="RXJ108" s="220"/>
      <c r="RXK108" s="220"/>
      <c r="RXL108" s="220"/>
      <c r="RXM108" s="220"/>
      <c r="RXN108" s="220"/>
      <c r="RXO108" s="220"/>
      <c r="RXP108" s="220"/>
      <c r="RXQ108" s="220"/>
      <c r="RXR108" s="220"/>
      <c r="RXS108" s="220"/>
      <c r="RXT108" s="220"/>
      <c r="RXU108" s="220"/>
      <c r="RXV108" s="220"/>
      <c r="RXW108" s="220"/>
      <c r="RXX108" s="220"/>
      <c r="RXY108" s="220"/>
      <c r="RXZ108" s="220"/>
      <c r="RYA108" s="220"/>
      <c r="RYB108" s="220"/>
      <c r="RYC108" s="220"/>
      <c r="RYD108" s="220"/>
      <c r="RYE108" s="220"/>
      <c r="RYF108" s="220"/>
      <c r="RYG108" s="220"/>
      <c r="RYH108" s="220"/>
      <c r="RYI108" s="220"/>
      <c r="RYJ108" s="220"/>
      <c r="RYK108" s="220"/>
      <c r="RYL108" s="220"/>
      <c r="RYM108" s="220"/>
      <c r="RYN108" s="220"/>
      <c r="RYO108" s="220"/>
      <c r="RYP108" s="220"/>
      <c r="RYQ108" s="220"/>
      <c r="RYR108" s="220"/>
      <c r="RYS108" s="220"/>
      <c r="RYT108" s="220"/>
      <c r="RYU108" s="220"/>
      <c r="RYV108" s="220"/>
      <c r="RYW108" s="220"/>
      <c r="RYX108" s="220"/>
      <c r="RYY108" s="220"/>
      <c r="RYZ108" s="220"/>
      <c r="RZA108" s="220"/>
      <c r="RZB108" s="220"/>
      <c r="RZC108" s="220"/>
      <c r="RZD108" s="220"/>
      <c r="RZE108" s="220"/>
      <c r="RZF108" s="220"/>
      <c r="RZG108" s="220"/>
      <c r="RZH108" s="220"/>
      <c r="RZI108" s="220"/>
      <c r="RZJ108" s="220"/>
      <c r="RZK108" s="220"/>
      <c r="RZL108" s="220"/>
      <c r="RZM108" s="220"/>
      <c r="RZN108" s="220"/>
      <c r="RZO108" s="220"/>
      <c r="RZP108" s="220"/>
      <c r="RZQ108" s="220"/>
      <c r="RZR108" s="220"/>
      <c r="RZS108" s="220"/>
      <c r="RZT108" s="220"/>
      <c r="RZU108" s="220"/>
      <c r="RZV108" s="220"/>
      <c r="RZW108" s="220"/>
      <c r="RZX108" s="220"/>
      <c r="RZY108" s="220"/>
      <c r="RZZ108" s="220"/>
      <c r="SAA108" s="220"/>
      <c r="SAB108" s="220"/>
      <c r="SAC108" s="220"/>
      <c r="SAD108" s="220"/>
      <c r="SAE108" s="220"/>
      <c r="SAF108" s="220"/>
      <c r="SAG108" s="220"/>
      <c r="SAH108" s="220"/>
      <c r="SAI108" s="220"/>
      <c r="SAJ108" s="220"/>
      <c r="SAK108" s="220"/>
      <c r="SAL108" s="220"/>
      <c r="SAM108" s="220"/>
      <c r="SAN108" s="220"/>
      <c r="SAO108" s="220"/>
      <c r="SAP108" s="220"/>
      <c r="SAQ108" s="220"/>
      <c r="SAR108" s="220"/>
      <c r="SAS108" s="220"/>
      <c r="SAT108" s="220"/>
      <c r="SAU108" s="220"/>
      <c r="SAV108" s="220"/>
      <c r="SAW108" s="220"/>
      <c r="SAX108" s="220"/>
      <c r="SAY108" s="220"/>
      <c r="SAZ108" s="220"/>
      <c r="SBA108" s="220"/>
      <c r="SBB108" s="220"/>
      <c r="SBC108" s="220"/>
      <c r="SBD108" s="220"/>
      <c r="SBE108" s="220"/>
      <c r="SBF108" s="220"/>
      <c r="SBG108" s="220"/>
      <c r="SBH108" s="220"/>
      <c r="SBI108" s="220"/>
      <c r="SBJ108" s="220"/>
      <c r="SBK108" s="220"/>
      <c r="SBL108" s="220"/>
      <c r="SBM108" s="220"/>
      <c r="SBN108" s="220"/>
      <c r="SBO108" s="220"/>
      <c r="SBP108" s="220"/>
      <c r="SBQ108" s="220"/>
      <c r="SBR108" s="220"/>
      <c r="SBS108" s="220"/>
      <c r="SBT108" s="220"/>
      <c r="SBU108" s="220"/>
      <c r="SBV108" s="220"/>
      <c r="SBW108" s="220"/>
      <c r="SBX108" s="220"/>
      <c r="SBY108" s="220"/>
      <c r="SBZ108" s="220"/>
      <c r="SCA108" s="220"/>
      <c r="SCB108" s="220"/>
      <c r="SCC108" s="220"/>
      <c r="SCD108" s="220"/>
      <c r="SCE108" s="220"/>
      <c r="SCF108" s="220"/>
      <c r="SCG108" s="220"/>
      <c r="SCH108" s="220"/>
      <c r="SCI108" s="220"/>
      <c r="SCJ108" s="220"/>
      <c r="SCK108" s="220"/>
      <c r="SCL108" s="220"/>
      <c r="SCM108" s="220"/>
      <c r="SCN108" s="220"/>
      <c r="SCO108" s="220"/>
      <c r="SCP108" s="220"/>
      <c r="SCQ108" s="220"/>
      <c r="SCR108" s="220"/>
      <c r="SCS108" s="220"/>
      <c r="SCT108" s="220"/>
      <c r="SCU108" s="220"/>
      <c r="SCV108" s="220"/>
      <c r="SCW108" s="220"/>
      <c r="SCX108" s="220"/>
      <c r="SCY108" s="220"/>
      <c r="SCZ108" s="220"/>
      <c r="SDA108" s="220"/>
      <c r="SDB108" s="220"/>
      <c r="SDC108" s="220"/>
      <c r="SDD108" s="220"/>
      <c r="SDE108" s="220"/>
      <c r="SDF108" s="220"/>
      <c r="SDG108" s="220"/>
      <c r="SDH108" s="220"/>
      <c r="SDI108" s="220"/>
      <c r="SDJ108" s="220"/>
      <c r="SDK108" s="220"/>
      <c r="SDL108" s="220"/>
      <c r="SDM108" s="220"/>
      <c r="SDN108" s="220"/>
      <c r="SDO108" s="220"/>
      <c r="SDP108" s="220"/>
      <c r="SDQ108" s="220"/>
      <c r="SDR108" s="220"/>
      <c r="SDS108" s="220"/>
      <c r="SDT108" s="220"/>
      <c r="SDU108" s="220"/>
      <c r="SDV108" s="220"/>
      <c r="SDW108" s="220"/>
      <c r="SDX108" s="220"/>
      <c r="SDY108" s="220"/>
      <c r="SDZ108" s="220"/>
      <c r="SEA108" s="220"/>
      <c r="SEB108" s="220"/>
      <c r="SEC108" s="220"/>
      <c r="SED108" s="220"/>
      <c r="SEE108" s="220"/>
      <c r="SEF108" s="220"/>
      <c r="SEG108" s="220"/>
      <c r="SEH108" s="220"/>
      <c r="SEI108" s="220"/>
      <c r="SEJ108" s="220"/>
      <c r="SEK108" s="220"/>
      <c r="SEL108" s="220"/>
      <c r="SEM108" s="220"/>
      <c r="SEN108" s="220"/>
      <c r="SEO108" s="220"/>
      <c r="SEP108" s="220"/>
      <c r="SEQ108" s="220"/>
      <c r="SER108" s="220"/>
      <c r="SES108" s="220"/>
      <c r="SET108" s="220"/>
      <c r="SEU108" s="220"/>
      <c r="SEV108" s="220"/>
      <c r="SEW108" s="220"/>
      <c r="SEX108" s="220"/>
      <c r="SEY108" s="220"/>
      <c r="SEZ108" s="220"/>
      <c r="SFA108" s="220"/>
      <c r="SFB108" s="220"/>
      <c r="SFC108" s="220"/>
      <c r="SFD108" s="220"/>
      <c r="SFE108" s="220"/>
      <c r="SFF108" s="220"/>
      <c r="SFG108" s="220"/>
      <c r="SFH108" s="220"/>
      <c r="SFI108" s="220"/>
      <c r="SFJ108" s="220"/>
      <c r="SFK108" s="220"/>
      <c r="SFL108" s="220"/>
      <c r="SFM108" s="220"/>
      <c r="SFN108" s="220"/>
      <c r="SFO108" s="220"/>
      <c r="SFP108" s="220"/>
      <c r="SFQ108" s="220"/>
      <c r="SFR108" s="220"/>
      <c r="SFS108" s="220"/>
      <c r="SFT108" s="220"/>
      <c r="SFU108" s="220"/>
      <c r="SFV108" s="220"/>
      <c r="SFW108" s="220"/>
      <c r="SFX108" s="220"/>
      <c r="SFY108" s="220"/>
      <c r="SFZ108" s="220"/>
      <c r="SGA108" s="220"/>
      <c r="SGB108" s="220"/>
      <c r="SGC108" s="220"/>
      <c r="SGD108" s="220"/>
      <c r="SGE108" s="220"/>
      <c r="SGF108" s="220"/>
      <c r="SGG108" s="220"/>
      <c r="SGH108" s="220"/>
      <c r="SGI108" s="220"/>
      <c r="SGJ108" s="220"/>
      <c r="SGK108" s="220"/>
      <c r="SGL108" s="220"/>
      <c r="SGM108" s="220"/>
      <c r="SGN108" s="220"/>
      <c r="SGO108" s="220"/>
      <c r="SGP108" s="220"/>
      <c r="SGQ108" s="220"/>
      <c r="SGR108" s="220"/>
      <c r="SGS108" s="220"/>
      <c r="SGT108" s="220"/>
      <c r="SGU108" s="220"/>
      <c r="SGV108" s="220"/>
      <c r="SGW108" s="220"/>
      <c r="SGX108" s="220"/>
      <c r="SGY108" s="220"/>
      <c r="SGZ108" s="220"/>
      <c r="SHA108" s="220"/>
      <c r="SHB108" s="220"/>
      <c r="SHC108" s="220"/>
      <c r="SHD108" s="220"/>
      <c r="SHE108" s="220"/>
      <c r="SHF108" s="220"/>
      <c r="SHG108" s="220"/>
      <c r="SHH108" s="220"/>
      <c r="SHI108" s="220"/>
      <c r="SHJ108" s="220"/>
      <c r="SHK108" s="220"/>
      <c r="SHL108" s="220"/>
      <c r="SHM108" s="220"/>
      <c r="SHN108" s="220"/>
      <c r="SHO108" s="220"/>
      <c r="SHP108" s="220"/>
      <c r="SHQ108" s="220"/>
      <c r="SHR108" s="220"/>
      <c r="SHS108" s="220"/>
      <c r="SHT108" s="220"/>
      <c r="SHU108" s="220"/>
      <c r="SHV108" s="220"/>
      <c r="SHW108" s="220"/>
      <c r="SHX108" s="220"/>
      <c r="SHY108" s="220"/>
      <c r="SHZ108" s="220"/>
      <c r="SIA108" s="220"/>
      <c r="SIB108" s="220"/>
      <c r="SIC108" s="220"/>
      <c r="SID108" s="220"/>
      <c r="SIE108" s="220"/>
      <c r="SIF108" s="220"/>
      <c r="SIG108" s="220"/>
      <c r="SIH108" s="220"/>
      <c r="SII108" s="220"/>
      <c r="SIJ108" s="220"/>
      <c r="SIK108" s="220"/>
      <c r="SIL108" s="220"/>
      <c r="SIM108" s="220"/>
      <c r="SIN108" s="220"/>
      <c r="SIO108" s="220"/>
      <c r="SIP108" s="220"/>
      <c r="SIQ108" s="220"/>
      <c r="SIR108" s="220"/>
      <c r="SIS108" s="220"/>
      <c r="SIT108" s="220"/>
      <c r="SIU108" s="220"/>
      <c r="SIV108" s="220"/>
      <c r="SIW108" s="220"/>
      <c r="SIX108" s="220"/>
      <c r="SIY108" s="220"/>
      <c r="SIZ108" s="220"/>
      <c r="SJA108" s="220"/>
      <c r="SJB108" s="220"/>
      <c r="SJC108" s="220"/>
      <c r="SJD108" s="220"/>
      <c r="SJE108" s="220"/>
      <c r="SJF108" s="220"/>
      <c r="SJG108" s="220"/>
      <c r="SJH108" s="220"/>
      <c r="SJI108" s="220"/>
      <c r="SJJ108" s="220"/>
      <c r="SJK108" s="220"/>
      <c r="SJL108" s="220"/>
      <c r="SJM108" s="220"/>
      <c r="SJN108" s="220"/>
      <c r="SJO108" s="220"/>
      <c r="SJP108" s="220"/>
      <c r="SJQ108" s="220"/>
      <c r="SJR108" s="220"/>
      <c r="SJS108" s="220"/>
      <c r="SJT108" s="220"/>
      <c r="SJU108" s="220"/>
      <c r="SJV108" s="220"/>
      <c r="SJW108" s="220"/>
      <c r="SJX108" s="220"/>
      <c r="SJY108" s="220"/>
      <c r="SJZ108" s="220"/>
      <c r="SKA108" s="220"/>
      <c r="SKB108" s="220"/>
      <c r="SKC108" s="220"/>
      <c r="SKD108" s="220"/>
      <c r="SKE108" s="220"/>
      <c r="SKF108" s="220"/>
      <c r="SKG108" s="220"/>
      <c r="SKH108" s="220"/>
      <c r="SKI108" s="220"/>
      <c r="SKJ108" s="220"/>
      <c r="SKK108" s="220"/>
      <c r="SKL108" s="220"/>
      <c r="SKM108" s="220"/>
      <c r="SKN108" s="220"/>
      <c r="SKO108" s="220"/>
      <c r="SKP108" s="220"/>
      <c r="SKQ108" s="220"/>
      <c r="SKR108" s="220"/>
      <c r="SKS108" s="220"/>
      <c r="SKT108" s="220"/>
      <c r="SKU108" s="220"/>
      <c r="SKV108" s="220"/>
      <c r="SKW108" s="220"/>
      <c r="SKX108" s="220"/>
      <c r="SKY108" s="220"/>
      <c r="SKZ108" s="220"/>
      <c r="SLA108" s="220"/>
      <c r="SLB108" s="220"/>
      <c r="SLC108" s="220"/>
      <c r="SLD108" s="220"/>
      <c r="SLE108" s="220"/>
      <c r="SLF108" s="220"/>
      <c r="SLG108" s="220"/>
      <c r="SLH108" s="220"/>
      <c r="SLI108" s="220"/>
      <c r="SLJ108" s="220"/>
      <c r="SLK108" s="220"/>
      <c r="SLL108" s="220"/>
      <c r="SLM108" s="220"/>
      <c r="SLN108" s="220"/>
      <c r="SLO108" s="220"/>
      <c r="SLP108" s="220"/>
      <c r="SLQ108" s="220"/>
      <c r="SLR108" s="220"/>
      <c r="SLS108" s="220"/>
      <c r="SLT108" s="220"/>
      <c r="SLU108" s="220"/>
      <c r="SLV108" s="220"/>
      <c r="SLW108" s="220"/>
      <c r="SLX108" s="220"/>
      <c r="SLY108" s="220"/>
      <c r="SLZ108" s="220"/>
      <c r="SMA108" s="220"/>
      <c r="SMB108" s="220"/>
      <c r="SMC108" s="220"/>
      <c r="SMD108" s="220"/>
      <c r="SME108" s="220"/>
      <c r="SMF108" s="220"/>
      <c r="SMG108" s="220"/>
      <c r="SMH108" s="220"/>
      <c r="SMI108" s="220"/>
      <c r="SMJ108" s="220"/>
      <c r="SMK108" s="220"/>
      <c r="SML108" s="220"/>
      <c r="SMM108" s="220"/>
      <c r="SMN108" s="220"/>
      <c r="SMO108" s="220"/>
      <c r="SMP108" s="220"/>
      <c r="SMQ108" s="220"/>
      <c r="SMR108" s="220"/>
      <c r="SMS108" s="220"/>
      <c r="SMT108" s="220"/>
      <c r="SMU108" s="220"/>
      <c r="SMV108" s="220"/>
      <c r="SMW108" s="220"/>
      <c r="SMX108" s="220"/>
      <c r="SMY108" s="220"/>
      <c r="SMZ108" s="220"/>
      <c r="SNA108" s="220"/>
      <c r="SNB108" s="220"/>
      <c r="SNC108" s="220"/>
      <c r="SND108" s="220"/>
      <c r="SNE108" s="220"/>
      <c r="SNF108" s="220"/>
      <c r="SNG108" s="220"/>
      <c r="SNH108" s="220"/>
      <c r="SNI108" s="220"/>
      <c r="SNJ108" s="220"/>
      <c r="SNK108" s="220"/>
      <c r="SNL108" s="220"/>
      <c r="SNM108" s="220"/>
      <c r="SNN108" s="220"/>
      <c r="SNO108" s="220"/>
      <c r="SNP108" s="220"/>
      <c r="SNQ108" s="220"/>
      <c r="SNR108" s="220"/>
      <c r="SNS108" s="220"/>
      <c r="SNT108" s="220"/>
      <c r="SNU108" s="220"/>
      <c r="SNV108" s="220"/>
      <c r="SNW108" s="220"/>
      <c r="SNX108" s="220"/>
      <c r="SNY108" s="220"/>
      <c r="SNZ108" s="220"/>
      <c r="SOA108" s="220"/>
      <c r="SOB108" s="220"/>
      <c r="SOC108" s="220"/>
      <c r="SOD108" s="220"/>
      <c r="SOE108" s="220"/>
      <c r="SOF108" s="220"/>
      <c r="SOG108" s="220"/>
      <c r="SOH108" s="220"/>
      <c r="SOI108" s="220"/>
      <c r="SOJ108" s="220"/>
      <c r="SOK108" s="220"/>
      <c r="SOL108" s="220"/>
      <c r="SOM108" s="220"/>
      <c r="SON108" s="220"/>
      <c r="SOO108" s="220"/>
      <c r="SOP108" s="220"/>
      <c r="SOQ108" s="220"/>
      <c r="SOR108" s="220"/>
      <c r="SOS108" s="220"/>
      <c r="SOT108" s="220"/>
      <c r="SOU108" s="220"/>
      <c r="SOV108" s="220"/>
      <c r="SOW108" s="220"/>
      <c r="SOX108" s="220"/>
      <c r="SOY108" s="220"/>
      <c r="SOZ108" s="220"/>
      <c r="SPA108" s="220"/>
      <c r="SPB108" s="220"/>
      <c r="SPC108" s="220"/>
      <c r="SPD108" s="220"/>
      <c r="SPE108" s="220"/>
      <c r="SPF108" s="220"/>
      <c r="SPG108" s="220"/>
      <c r="SPH108" s="220"/>
      <c r="SPI108" s="220"/>
      <c r="SPJ108" s="220"/>
      <c r="SPK108" s="220"/>
      <c r="SPL108" s="220"/>
      <c r="SPM108" s="220"/>
      <c r="SPN108" s="220"/>
      <c r="SPO108" s="220"/>
      <c r="SPP108" s="220"/>
      <c r="SPQ108" s="220"/>
      <c r="SPR108" s="220"/>
      <c r="SPS108" s="220"/>
      <c r="SPT108" s="220"/>
      <c r="SPU108" s="220"/>
      <c r="SPV108" s="220"/>
      <c r="SPW108" s="220"/>
      <c r="SPX108" s="220"/>
      <c r="SPY108" s="220"/>
      <c r="SPZ108" s="220"/>
      <c r="SQA108" s="220"/>
      <c r="SQB108" s="220"/>
      <c r="SQC108" s="220"/>
      <c r="SQD108" s="220"/>
      <c r="SQE108" s="220"/>
      <c r="SQF108" s="220"/>
      <c r="SQG108" s="220"/>
      <c r="SQH108" s="220"/>
      <c r="SQI108" s="220"/>
      <c r="SQJ108" s="220"/>
      <c r="SQK108" s="220"/>
      <c r="SQL108" s="220"/>
      <c r="SQM108" s="220"/>
      <c r="SQN108" s="220"/>
      <c r="SQO108" s="220"/>
      <c r="SQP108" s="220"/>
      <c r="SQQ108" s="220"/>
      <c r="SQR108" s="220"/>
      <c r="SQS108" s="220"/>
      <c r="SQT108" s="220"/>
      <c r="SQU108" s="220"/>
      <c r="SQV108" s="220"/>
      <c r="SQW108" s="220"/>
      <c r="SQX108" s="220"/>
      <c r="SQY108" s="220"/>
      <c r="SQZ108" s="220"/>
      <c r="SRA108" s="220"/>
      <c r="SRB108" s="220"/>
      <c r="SRC108" s="220"/>
      <c r="SRD108" s="220"/>
      <c r="SRE108" s="220"/>
      <c r="SRF108" s="220"/>
      <c r="SRG108" s="220"/>
      <c r="SRH108" s="220"/>
      <c r="SRI108" s="220"/>
      <c r="SRJ108" s="220"/>
      <c r="SRK108" s="220"/>
      <c r="SRL108" s="220"/>
      <c r="SRM108" s="220"/>
      <c r="SRN108" s="220"/>
      <c r="SRO108" s="220"/>
      <c r="SRP108" s="220"/>
      <c r="SRQ108" s="220"/>
      <c r="SRR108" s="220"/>
      <c r="SRS108" s="220"/>
      <c r="SRT108" s="220"/>
      <c r="SRU108" s="220"/>
      <c r="SRV108" s="220"/>
      <c r="SRW108" s="220"/>
      <c r="SRX108" s="220"/>
      <c r="SRY108" s="220"/>
      <c r="SRZ108" s="220"/>
      <c r="SSA108" s="220"/>
      <c r="SSB108" s="220"/>
      <c r="SSC108" s="220"/>
      <c r="SSD108" s="220"/>
      <c r="SSE108" s="220"/>
      <c r="SSF108" s="220"/>
      <c r="SSG108" s="220"/>
      <c r="SSH108" s="220"/>
      <c r="SSI108" s="220"/>
      <c r="SSJ108" s="220"/>
      <c r="SSK108" s="220"/>
      <c r="SSL108" s="220"/>
      <c r="SSM108" s="220"/>
      <c r="SSN108" s="220"/>
      <c r="SSO108" s="220"/>
      <c r="SSP108" s="220"/>
      <c r="SSQ108" s="220"/>
      <c r="SSR108" s="220"/>
      <c r="SSS108" s="220"/>
      <c r="SST108" s="220"/>
      <c r="SSU108" s="220"/>
      <c r="SSV108" s="220"/>
      <c r="SSW108" s="220"/>
      <c r="SSX108" s="220"/>
      <c r="SSY108" s="220"/>
      <c r="SSZ108" s="220"/>
      <c r="STA108" s="220"/>
      <c r="STB108" s="220"/>
      <c r="STC108" s="220"/>
      <c r="STD108" s="220"/>
      <c r="STE108" s="220"/>
      <c r="STF108" s="220"/>
      <c r="STG108" s="220"/>
      <c r="STH108" s="220"/>
      <c r="STI108" s="220"/>
      <c r="STJ108" s="220"/>
      <c r="STK108" s="220"/>
      <c r="STL108" s="220"/>
      <c r="STM108" s="220"/>
      <c r="STN108" s="220"/>
      <c r="STO108" s="220"/>
      <c r="STP108" s="220"/>
      <c r="STQ108" s="220"/>
      <c r="STR108" s="220"/>
      <c r="STS108" s="220"/>
      <c r="STT108" s="220"/>
      <c r="STU108" s="220"/>
      <c r="STV108" s="220"/>
      <c r="STW108" s="220"/>
      <c r="STX108" s="220"/>
      <c r="STY108" s="220"/>
      <c r="STZ108" s="220"/>
      <c r="SUA108" s="220"/>
      <c r="SUB108" s="220"/>
      <c r="SUC108" s="220"/>
      <c r="SUD108" s="220"/>
      <c r="SUE108" s="220"/>
      <c r="SUF108" s="220"/>
      <c r="SUG108" s="220"/>
      <c r="SUH108" s="220"/>
      <c r="SUI108" s="220"/>
      <c r="SUJ108" s="220"/>
      <c r="SUK108" s="220"/>
      <c r="SUL108" s="220"/>
      <c r="SUM108" s="220"/>
      <c r="SUN108" s="220"/>
      <c r="SUO108" s="220"/>
      <c r="SUP108" s="220"/>
      <c r="SUQ108" s="220"/>
      <c r="SUR108" s="220"/>
      <c r="SUS108" s="220"/>
      <c r="SUT108" s="220"/>
      <c r="SUU108" s="220"/>
      <c r="SUV108" s="220"/>
      <c r="SUW108" s="220"/>
      <c r="SUX108" s="220"/>
      <c r="SUY108" s="220"/>
      <c r="SUZ108" s="220"/>
      <c r="SVA108" s="220"/>
      <c r="SVB108" s="220"/>
      <c r="SVC108" s="220"/>
      <c r="SVD108" s="220"/>
      <c r="SVE108" s="220"/>
      <c r="SVF108" s="220"/>
      <c r="SVG108" s="220"/>
      <c r="SVH108" s="220"/>
      <c r="SVI108" s="220"/>
      <c r="SVJ108" s="220"/>
      <c r="SVK108" s="220"/>
      <c r="SVL108" s="220"/>
      <c r="SVM108" s="220"/>
      <c r="SVN108" s="220"/>
      <c r="SVO108" s="220"/>
      <c r="SVP108" s="220"/>
      <c r="SVQ108" s="220"/>
      <c r="SVR108" s="220"/>
      <c r="SVS108" s="220"/>
      <c r="SVT108" s="220"/>
      <c r="SVU108" s="220"/>
      <c r="SVV108" s="220"/>
      <c r="SVW108" s="220"/>
      <c r="SVX108" s="220"/>
      <c r="SVY108" s="220"/>
      <c r="SVZ108" s="220"/>
      <c r="SWA108" s="220"/>
      <c r="SWB108" s="220"/>
      <c r="SWC108" s="220"/>
      <c r="SWD108" s="220"/>
      <c r="SWE108" s="220"/>
      <c r="SWF108" s="220"/>
      <c r="SWG108" s="220"/>
      <c r="SWH108" s="220"/>
      <c r="SWI108" s="220"/>
      <c r="SWJ108" s="220"/>
      <c r="SWK108" s="220"/>
      <c r="SWL108" s="220"/>
      <c r="SWM108" s="220"/>
      <c r="SWN108" s="220"/>
      <c r="SWO108" s="220"/>
      <c r="SWP108" s="220"/>
      <c r="SWQ108" s="220"/>
      <c r="SWR108" s="220"/>
      <c r="SWS108" s="220"/>
      <c r="SWT108" s="220"/>
      <c r="SWU108" s="220"/>
      <c r="SWV108" s="220"/>
      <c r="SWW108" s="220"/>
      <c r="SWX108" s="220"/>
      <c r="SWY108" s="220"/>
      <c r="SWZ108" s="220"/>
      <c r="SXA108" s="220"/>
      <c r="SXB108" s="220"/>
      <c r="SXC108" s="220"/>
      <c r="SXD108" s="220"/>
      <c r="SXE108" s="220"/>
      <c r="SXF108" s="220"/>
      <c r="SXG108" s="220"/>
      <c r="SXH108" s="220"/>
      <c r="SXI108" s="220"/>
      <c r="SXJ108" s="220"/>
      <c r="SXK108" s="220"/>
      <c r="SXL108" s="220"/>
      <c r="SXM108" s="220"/>
      <c r="SXN108" s="220"/>
      <c r="SXO108" s="220"/>
      <c r="SXP108" s="220"/>
      <c r="SXQ108" s="220"/>
      <c r="SXR108" s="220"/>
      <c r="SXS108" s="220"/>
      <c r="SXT108" s="220"/>
      <c r="SXU108" s="220"/>
      <c r="SXV108" s="220"/>
      <c r="SXW108" s="220"/>
      <c r="SXX108" s="220"/>
      <c r="SXY108" s="220"/>
      <c r="SXZ108" s="220"/>
      <c r="SYA108" s="220"/>
      <c r="SYB108" s="220"/>
      <c r="SYC108" s="220"/>
      <c r="SYD108" s="220"/>
      <c r="SYE108" s="220"/>
      <c r="SYF108" s="220"/>
      <c r="SYG108" s="220"/>
      <c r="SYH108" s="220"/>
      <c r="SYI108" s="220"/>
      <c r="SYJ108" s="220"/>
      <c r="SYK108" s="220"/>
      <c r="SYL108" s="220"/>
      <c r="SYM108" s="220"/>
      <c r="SYN108" s="220"/>
      <c r="SYO108" s="220"/>
      <c r="SYP108" s="220"/>
      <c r="SYQ108" s="220"/>
      <c r="SYR108" s="220"/>
      <c r="SYS108" s="220"/>
      <c r="SYT108" s="220"/>
      <c r="SYU108" s="220"/>
      <c r="SYV108" s="220"/>
      <c r="SYW108" s="220"/>
      <c r="SYX108" s="220"/>
      <c r="SYY108" s="220"/>
      <c r="SYZ108" s="220"/>
      <c r="SZA108" s="220"/>
      <c r="SZB108" s="220"/>
      <c r="SZC108" s="220"/>
      <c r="SZD108" s="220"/>
      <c r="SZE108" s="220"/>
      <c r="SZF108" s="220"/>
      <c r="SZG108" s="220"/>
      <c r="SZH108" s="220"/>
      <c r="SZI108" s="220"/>
      <c r="SZJ108" s="220"/>
      <c r="SZK108" s="220"/>
      <c r="SZL108" s="220"/>
      <c r="SZM108" s="220"/>
      <c r="SZN108" s="220"/>
      <c r="SZO108" s="220"/>
      <c r="SZP108" s="220"/>
      <c r="SZQ108" s="220"/>
      <c r="SZR108" s="220"/>
      <c r="SZS108" s="220"/>
      <c r="SZT108" s="220"/>
      <c r="SZU108" s="220"/>
      <c r="SZV108" s="220"/>
      <c r="SZW108" s="220"/>
      <c r="SZX108" s="220"/>
      <c r="SZY108" s="220"/>
      <c r="SZZ108" s="220"/>
      <c r="TAA108" s="220"/>
      <c r="TAB108" s="220"/>
      <c r="TAC108" s="220"/>
      <c r="TAD108" s="220"/>
      <c r="TAE108" s="220"/>
      <c r="TAF108" s="220"/>
      <c r="TAG108" s="220"/>
      <c r="TAH108" s="220"/>
      <c r="TAI108" s="220"/>
      <c r="TAJ108" s="220"/>
      <c r="TAK108" s="220"/>
      <c r="TAL108" s="220"/>
      <c r="TAM108" s="220"/>
      <c r="TAN108" s="220"/>
      <c r="TAO108" s="220"/>
      <c r="TAP108" s="220"/>
      <c r="TAQ108" s="220"/>
      <c r="TAR108" s="220"/>
      <c r="TAS108" s="220"/>
      <c r="TAT108" s="220"/>
      <c r="TAU108" s="220"/>
      <c r="TAV108" s="220"/>
      <c r="TAW108" s="220"/>
      <c r="TAX108" s="220"/>
      <c r="TAY108" s="220"/>
      <c r="TAZ108" s="220"/>
      <c r="TBA108" s="220"/>
      <c r="TBB108" s="220"/>
      <c r="TBC108" s="220"/>
      <c r="TBD108" s="220"/>
      <c r="TBE108" s="220"/>
      <c r="TBF108" s="220"/>
      <c r="TBG108" s="220"/>
      <c r="TBH108" s="220"/>
      <c r="TBI108" s="220"/>
      <c r="TBJ108" s="220"/>
      <c r="TBK108" s="220"/>
      <c r="TBL108" s="220"/>
      <c r="TBM108" s="220"/>
      <c r="TBN108" s="220"/>
      <c r="TBO108" s="220"/>
      <c r="TBP108" s="220"/>
      <c r="TBQ108" s="220"/>
      <c r="TBR108" s="220"/>
      <c r="TBS108" s="220"/>
      <c r="TBT108" s="220"/>
      <c r="TBU108" s="220"/>
      <c r="TBV108" s="220"/>
      <c r="TBW108" s="220"/>
      <c r="TBX108" s="220"/>
      <c r="TBY108" s="220"/>
      <c r="TBZ108" s="220"/>
      <c r="TCA108" s="220"/>
      <c r="TCB108" s="220"/>
      <c r="TCC108" s="220"/>
      <c r="TCD108" s="220"/>
      <c r="TCE108" s="220"/>
      <c r="TCF108" s="220"/>
      <c r="TCG108" s="220"/>
      <c r="TCH108" s="220"/>
      <c r="TCI108" s="220"/>
      <c r="TCJ108" s="220"/>
      <c r="TCK108" s="220"/>
      <c r="TCL108" s="220"/>
      <c r="TCM108" s="220"/>
      <c r="TCN108" s="220"/>
      <c r="TCO108" s="220"/>
      <c r="TCP108" s="220"/>
      <c r="TCQ108" s="220"/>
      <c r="TCR108" s="220"/>
      <c r="TCS108" s="220"/>
      <c r="TCT108" s="220"/>
      <c r="TCU108" s="220"/>
      <c r="TCV108" s="220"/>
      <c r="TCW108" s="220"/>
      <c r="TCX108" s="220"/>
      <c r="TCY108" s="220"/>
      <c r="TCZ108" s="220"/>
      <c r="TDA108" s="220"/>
      <c r="TDB108" s="220"/>
      <c r="TDC108" s="220"/>
      <c r="TDD108" s="220"/>
      <c r="TDE108" s="220"/>
      <c r="TDF108" s="220"/>
      <c r="TDG108" s="220"/>
      <c r="TDH108" s="220"/>
      <c r="TDI108" s="220"/>
      <c r="TDJ108" s="220"/>
      <c r="TDK108" s="220"/>
      <c r="TDL108" s="220"/>
      <c r="TDM108" s="220"/>
      <c r="TDN108" s="220"/>
      <c r="TDO108" s="220"/>
      <c r="TDP108" s="220"/>
      <c r="TDQ108" s="220"/>
      <c r="TDR108" s="220"/>
      <c r="TDS108" s="220"/>
      <c r="TDT108" s="220"/>
      <c r="TDU108" s="220"/>
      <c r="TDV108" s="220"/>
      <c r="TDW108" s="220"/>
      <c r="TDX108" s="220"/>
      <c r="TDY108" s="220"/>
      <c r="TDZ108" s="220"/>
      <c r="TEA108" s="220"/>
      <c r="TEB108" s="220"/>
      <c r="TEC108" s="220"/>
      <c r="TED108" s="220"/>
      <c r="TEE108" s="220"/>
      <c r="TEF108" s="220"/>
      <c r="TEG108" s="220"/>
      <c r="TEH108" s="220"/>
      <c r="TEI108" s="220"/>
      <c r="TEJ108" s="220"/>
      <c r="TEK108" s="220"/>
      <c r="TEL108" s="220"/>
      <c r="TEM108" s="220"/>
      <c r="TEN108" s="220"/>
      <c r="TEO108" s="220"/>
      <c r="TEP108" s="220"/>
      <c r="TEQ108" s="220"/>
      <c r="TER108" s="220"/>
      <c r="TES108" s="220"/>
      <c r="TET108" s="220"/>
      <c r="TEU108" s="220"/>
      <c r="TEV108" s="220"/>
      <c r="TEW108" s="220"/>
      <c r="TEX108" s="220"/>
      <c r="TEY108" s="220"/>
      <c r="TEZ108" s="220"/>
      <c r="TFA108" s="220"/>
      <c r="TFB108" s="220"/>
      <c r="TFC108" s="220"/>
      <c r="TFD108" s="220"/>
      <c r="TFE108" s="220"/>
      <c r="TFF108" s="220"/>
      <c r="TFG108" s="220"/>
      <c r="TFH108" s="220"/>
      <c r="TFI108" s="220"/>
      <c r="TFJ108" s="220"/>
      <c r="TFK108" s="220"/>
      <c r="TFL108" s="220"/>
      <c r="TFM108" s="220"/>
      <c r="TFN108" s="220"/>
      <c r="TFO108" s="220"/>
      <c r="TFP108" s="220"/>
      <c r="TFQ108" s="220"/>
      <c r="TFR108" s="220"/>
      <c r="TFS108" s="220"/>
      <c r="TFT108" s="220"/>
      <c r="TFU108" s="220"/>
      <c r="TFV108" s="220"/>
      <c r="TFW108" s="220"/>
      <c r="TFX108" s="220"/>
      <c r="TFY108" s="220"/>
      <c r="TFZ108" s="220"/>
      <c r="TGA108" s="220"/>
      <c r="TGB108" s="220"/>
      <c r="TGC108" s="220"/>
      <c r="TGD108" s="220"/>
      <c r="TGE108" s="220"/>
      <c r="TGF108" s="220"/>
      <c r="TGG108" s="220"/>
      <c r="TGH108" s="220"/>
      <c r="TGI108" s="220"/>
      <c r="TGJ108" s="220"/>
      <c r="TGK108" s="220"/>
      <c r="TGL108" s="220"/>
      <c r="TGM108" s="220"/>
      <c r="TGN108" s="220"/>
      <c r="TGO108" s="220"/>
      <c r="TGP108" s="220"/>
      <c r="TGQ108" s="220"/>
      <c r="TGR108" s="220"/>
      <c r="TGS108" s="220"/>
      <c r="TGT108" s="220"/>
      <c r="TGU108" s="220"/>
      <c r="TGV108" s="220"/>
      <c r="TGW108" s="220"/>
      <c r="TGX108" s="220"/>
      <c r="TGY108" s="220"/>
      <c r="TGZ108" s="220"/>
      <c r="THA108" s="220"/>
      <c r="THB108" s="220"/>
      <c r="THC108" s="220"/>
      <c r="THD108" s="220"/>
      <c r="THE108" s="220"/>
      <c r="THF108" s="220"/>
      <c r="THG108" s="220"/>
      <c r="THH108" s="220"/>
      <c r="THI108" s="220"/>
      <c r="THJ108" s="220"/>
      <c r="THK108" s="220"/>
      <c r="THL108" s="220"/>
      <c r="THM108" s="220"/>
      <c r="THN108" s="220"/>
      <c r="THO108" s="220"/>
      <c r="THP108" s="220"/>
      <c r="THQ108" s="220"/>
      <c r="THR108" s="220"/>
      <c r="THS108" s="220"/>
      <c r="THT108" s="220"/>
      <c r="THU108" s="220"/>
      <c r="THV108" s="220"/>
      <c r="THW108" s="220"/>
      <c r="THX108" s="220"/>
      <c r="THY108" s="220"/>
      <c r="THZ108" s="220"/>
      <c r="TIA108" s="220"/>
      <c r="TIB108" s="220"/>
      <c r="TIC108" s="220"/>
      <c r="TID108" s="220"/>
      <c r="TIE108" s="220"/>
      <c r="TIF108" s="220"/>
      <c r="TIG108" s="220"/>
      <c r="TIH108" s="220"/>
      <c r="TII108" s="220"/>
      <c r="TIJ108" s="220"/>
      <c r="TIK108" s="220"/>
      <c r="TIL108" s="220"/>
      <c r="TIM108" s="220"/>
      <c r="TIN108" s="220"/>
      <c r="TIO108" s="220"/>
      <c r="TIP108" s="220"/>
      <c r="TIQ108" s="220"/>
      <c r="TIR108" s="220"/>
      <c r="TIS108" s="220"/>
      <c r="TIT108" s="220"/>
      <c r="TIU108" s="220"/>
      <c r="TIV108" s="220"/>
      <c r="TIW108" s="220"/>
      <c r="TIX108" s="220"/>
      <c r="TIY108" s="220"/>
      <c r="TIZ108" s="220"/>
      <c r="TJA108" s="220"/>
      <c r="TJB108" s="220"/>
      <c r="TJC108" s="220"/>
      <c r="TJD108" s="220"/>
      <c r="TJE108" s="220"/>
      <c r="TJF108" s="220"/>
      <c r="TJG108" s="220"/>
      <c r="TJH108" s="220"/>
      <c r="TJI108" s="220"/>
      <c r="TJJ108" s="220"/>
      <c r="TJK108" s="220"/>
      <c r="TJL108" s="220"/>
      <c r="TJM108" s="220"/>
      <c r="TJN108" s="220"/>
      <c r="TJO108" s="220"/>
      <c r="TJP108" s="220"/>
      <c r="TJQ108" s="220"/>
      <c r="TJR108" s="220"/>
      <c r="TJS108" s="220"/>
      <c r="TJT108" s="220"/>
      <c r="TJU108" s="220"/>
      <c r="TJV108" s="220"/>
      <c r="TJW108" s="220"/>
      <c r="TJX108" s="220"/>
      <c r="TJY108" s="220"/>
      <c r="TJZ108" s="220"/>
      <c r="TKA108" s="220"/>
      <c r="TKB108" s="220"/>
      <c r="TKC108" s="220"/>
      <c r="TKD108" s="220"/>
      <c r="TKE108" s="220"/>
      <c r="TKF108" s="220"/>
      <c r="TKG108" s="220"/>
      <c r="TKH108" s="220"/>
      <c r="TKI108" s="220"/>
      <c r="TKJ108" s="220"/>
      <c r="TKK108" s="220"/>
      <c r="TKL108" s="220"/>
      <c r="TKM108" s="220"/>
      <c r="TKN108" s="220"/>
      <c r="TKO108" s="220"/>
      <c r="TKP108" s="220"/>
      <c r="TKQ108" s="220"/>
      <c r="TKR108" s="220"/>
      <c r="TKS108" s="220"/>
      <c r="TKT108" s="220"/>
      <c r="TKU108" s="220"/>
      <c r="TKV108" s="220"/>
      <c r="TKW108" s="220"/>
      <c r="TKX108" s="220"/>
      <c r="TKY108" s="220"/>
      <c r="TKZ108" s="220"/>
      <c r="TLA108" s="220"/>
      <c r="TLB108" s="220"/>
      <c r="TLC108" s="220"/>
      <c r="TLD108" s="220"/>
      <c r="TLE108" s="220"/>
      <c r="TLF108" s="220"/>
      <c r="TLG108" s="220"/>
      <c r="TLH108" s="220"/>
      <c r="TLI108" s="220"/>
      <c r="TLJ108" s="220"/>
      <c r="TLK108" s="220"/>
      <c r="TLL108" s="220"/>
      <c r="TLM108" s="220"/>
      <c r="TLN108" s="220"/>
      <c r="TLO108" s="220"/>
      <c r="TLP108" s="220"/>
      <c r="TLQ108" s="220"/>
      <c r="TLR108" s="220"/>
      <c r="TLS108" s="220"/>
      <c r="TLT108" s="220"/>
      <c r="TLU108" s="220"/>
      <c r="TLV108" s="220"/>
      <c r="TLW108" s="220"/>
      <c r="TLX108" s="220"/>
      <c r="TLY108" s="220"/>
      <c r="TLZ108" s="220"/>
      <c r="TMA108" s="220"/>
      <c r="TMB108" s="220"/>
      <c r="TMC108" s="220"/>
      <c r="TMD108" s="220"/>
      <c r="TME108" s="220"/>
      <c r="TMF108" s="220"/>
      <c r="TMG108" s="220"/>
      <c r="TMH108" s="220"/>
      <c r="TMI108" s="220"/>
      <c r="TMJ108" s="220"/>
      <c r="TMK108" s="220"/>
      <c r="TML108" s="220"/>
      <c r="TMM108" s="220"/>
      <c r="TMN108" s="220"/>
      <c r="TMO108" s="220"/>
      <c r="TMP108" s="220"/>
      <c r="TMQ108" s="220"/>
      <c r="TMR108" s="220"/>
      <c r="TMS108" s="220"/>
      <c r="TMT108" s="220"/>
      <c r="TMU108" s="220"/>
      <c r="TMV108" s="220"/>
      <c r="TMW108" s="220"/>
      <c r="TMX108" s="220"/>
      <c r="TMY108" s="220"/>
      <c r="TMZ108" s="220"/>
      <c r="TNA108" s="220"/>
      <c r="TNB108" s="220"/>
      <c r="TNC108" s="220"/>
      <c r="TND108" s="220"/>
      <c r="TNE108" s="220"/>
      <c r="TNF108" s="220"/>
      <c r="TNG108" s="220"/>
      <c r="TNH108" s="220"/>
      <c r="TNI108" s="220"/>
      <c r="TNJ108" s="220"/>
      <c r="TNK108" s="220"/>
      <c r="TNL108" s="220"/>
      <c r="TNM108" s="220"/>
      <c r="TNN108" s="220"/>
      <c r="TNO108" s="220"/>
      <c r="TNP108" s="220"/>
      <c r="TNQ108" s="220"/>
      <c r="TNR108" s="220"/>
      <c r="TNS108" s="220"/>
      <c r="TNT108" s="220"/>
      <c r="TNU108" s="220"/>
      <c r="TNV108" s="220"/>
      <c r="TNW108" s="220"/>
      <c r="TNX108" s="220"/>
      <c r="TNY108" s="220"/>
      <c r="TNZ108" s="220"/>
      <c r="TOA108" s="220"/>
      <c r="TOB108" s="220"/>
      <c r="TOC108" s="220"/>
      <c r="TOD108" s="220"/>
      <c r="TOE108" s="220"/>
      <c r="TOF108" s="220"/>
      <c r="TOG108" s="220"/>
      <c r="TOH108" s="220"/>
      <c r="TOI108" s="220"/>
      <c r="TOJ108" s="220"/>
      <c r="TOK108" s="220"/>
      <c r="TOL108" s="220"/>
      <c r="TOM108" s="220"/>
      <c r="TON108" s="220"/>
      <c r="TOO108" s="220"/>
      <c r="TOP108" s="220"/>
      <c r="TOQ108" s="220"/>
      <c r="TOR108" s="220"/>
      <c r="TOS108" s="220"/>
      <c r="TOT108" s="220"/>
      <c r="TOU108" s="220"/>
      <c r="TOV108" s="220"/>
      <c r="TOW108" s="220"/>
      <c r="TOX108" s="220"/>
      <c r="TOY108" s="220"/>
      <c r="TOZ108" s="220"/>
      <c r="TPA108" s="220"/>
      <c r="TPB108" s="220"/>
      <c r="TPC108" s="220"/>
      <c r="TPD108" s="220"/>
      <c r="TPE108" s="220"/>
      <c r="TPF108" s="220"/>
      <c r="TPG108" s="220"/>
      <c r="TPH108" s="220"/>
      <c r="TPI108" s="220"/>
      <c r="TPJ108" s="220"/>
      <c r="TPK108" s="220"/>
      <c r="TPL108" s="220"/>
      <c r="TPM108" s="220"/>
      <c r="TPN108" s="220"/>
      <c r="TPO108" s="220"/>
      <c r="TPP108" s="220"/>
      <c r="TPQ108" s="220"/>
      <c r="TPR108" s="220"/>
      <c r="TPS108" s="220"/>
      <c r="TPT108" s="220"/>
      <c r="TPU108" s="220"/>
      <c r="TPV108" s="220"/>
      <c r="TPW108" s="220"/>
      <c r="TPX108" s="220"/>
      <c r="TPY108" s="220"/>
      <c r="TPZ108" s="220"/>
      <c r="TQA108" s="220"/>
      <c r="TQB108" s="220"/>
      <c r="TQC108" s="220"/>
      <c r="TQD108" s="220"/>
      <c r="TQE108" s="220"/>
      <c r="TQF108" s="220"/>
      <c r="TQG108" s="220"/>
      <c r="TQH108" s="220"/>
      <c r="TQI108" s="220"/>
      <c r="TQJ108" s="220"/>
      <c r="TQK108" s="220"/>
      <c r="TQL108" s="220"/>
      <c r="TQM108" s="220"/>
      <c r="TQN108" s="220"/>
      <c r="TQO108" s="220"/>
      <c r="TQP108" s="220"/>
      <c r="TQQ108" s="220"/>
      <c r="TQR108" s="220"/>
      <c r="TQS108" s="220"/>
      <c r="TQT108" s="220"/>
      <c r="TQU108" s="220"/>
      <c r="TQV108" s="220"/>
      <c r="TQW108" s="220"/>
      <c r="TQX108" s="220"/>
      <c r="TQY108" s="220"/>
      <c r="TQZ108" s="220"/>
      <c r="TRA108" s="220"/>
      <c r="TRB108" s="220"/>
      <c r="TRC108" s="220"/>
      <c r="TRD108" s="220"/>
      <c r="TRE108" s="220"/>
      <c r="TRF108" s="220"/>
      <c r="TRG108" s="220"/>
      <c r="TRH108" s="220"/>
      <c r="TRI108" s="220"/>
      <c r="TRJ108" s="220"/>
      <c r="TRK108" s="220"/>
      <c r="TRL108" s="220"/>
      <c r="TRM108" s="220"/>
      <c r="TRN108" s="220"/>
      <c r="TRO108" s="220"/>
      <c r="TRP108" s="220"/>
      <c r="TRQ108" s="220"/>
      <c r="TRR108" s="220"/>
      <c r="TRS108" s="220"/>
      <c r="TRT108" s="220"/>
      <c r="TRU108" s="220"/>
      <c r="TRV108" s="220"/>
      <c r="TRW108" s="220"/>
      <c r="TRX108" s="220"/>
      <c r="TRY108" s="220"/>
      <c r="TRZ108" s="220"/>
      <c r="TSA108" s="220"/>
      <c r="TSB108" s="220"/>
      <c r="TSC108" s="220"/>
      <c r="TSD108" s="220"/>
      <c r="TSE108" s="220"/>
      <c r="TSF108" s="220"/>
      <c r="TSG108" s="220"/>
      <c r="TSH108" s="220"/>
      <c r="TSI108" s="220"/>
      <c r="TSJ108" s="220"/>
      <c r="TSK108" s="220"/>
      <c r="TSL108" s="220"/>
      <c r="TSM108" s="220"/>
      <c r="TSN108" s="220"/>
      <c r="TSO108" s="220"/>
      <c r="TSP108" s="220"/>
      <c r="TSQ108" s="220"/>
      <c r="TSR108" s="220"/>
      <c r="TSS108" s="220"/>
      <c r="TST108" s="220"/>
      <c r="TSU108" s="220"/>
      <c r="TSV108" s="220"/>
      <c r="TSW108" s="220"/>
      <c r="TSX108" s="220"/>
      <c r="TSY108" s="220"/>
      <c r="TSZ108" s="220"/>
      <c r="TTA108" s="220"/>
      <c r="TTB108" s="220"/>
      <c r="TTC108" s="220"/>
      <c r="TTD108" s="220"/>
      <c r="TTE108" s="220"/>
      <c r="TTF108" s="220"/>
      <c r="TTG108" s="220"/>
      <c r="TTH108" s="220"/>
      <c r="TTI108" s="220"/>
      <c r="TTJ108" s="220"/>
      <c r="TTK108" s="220"/>
      <c r="TTL108" s="220"/>
      <c r="TTM108" s="220"/>
      <c r="TTN108" s="220"/>
      <c r="TTO108" s="220"/>
      <c r="TTP108" s="220"/>
      <c r="TTQ108" s="220"/>
      <c r="TTR108" s="220"/>
      <c r="TTS108" s="220"/>
      <c r="TTT108" s="220"/>
      <c r="TTU108" s="220"/>
      <c r="TTV108" s="220"/>
      <c r="TTW108" s="220"/>
      <c r="TTX108" s="220"/>
      <c r="TTY108" s="220"/>
      <c r="TTZ108" s="220"/>
      <c r="TUA108" s="220"/>
      <c r="TUB108" s="220"/>
      <c r="TUC108" s="220"/>
      <c r="TUD108" s="220"/>
      <c r="TUE108" s="220"/>
      <c r="TUF108" s="220"/>
      <c r="TUG108" s="220"/>
      <c r="TUH108" s="220"/>
      <c r="TUI108" s="220"/>
      <c r="TUJ108" s="220"/>
      <c r="TUK108" s="220"/>
      <c r="TUL108" s="220"/>
      <c r="TUM108" s="220"/>
      <c r="TUN108" s="220"/>
      <c r="TUO108" s="220"/>
      <c r="TUP108" s="220"/>
      <c r="TUQ108" s="220"/>
      <c r="TUR108" s="220"/>
      <c r="TUS108" s="220"/>
      <c r="TUT108" s="220"/>
      <c r="TUU108" s="220"/>
      <c r="TUV108" s="220"/>
      <c r="TUW108" s="220"/>
      <c r="TUX108" s="220"/>
      <c r="TUY108" s="220"/>
      <c r="TUZ108" s="220"/>
      <c r="TVA108" s="220"/>
      <c r="TVB108" s="220"/>
      <c r="TVC108" s="220"/>
      <c r="TVD108" s="220"/>
      <c r="TVE108" s="220"/>
      <c r="TVF108" s="220"/>
      <c r="TVG108" s="220"/>
      <c r="TVH108" s="220"/>
      <c r="TVI108" s="220"/>
      <c r="TVJ108" s="220"/>
      <c r="TVK108" s="220"/>
      <c r="TVL108" s="220"/>
      <c r="TVM108" s="220"/>
      <c r="TVN108" s="220"/>
      <c r="TVO108" s="220"/>
      <c r="TVP108" s="220"/>
      <c r="TVQ108" s="220"/>
      <c r="TVR108" s="220"/>
      <c r="TVS108" s="220"/>
      <c r="TVT108" s="220"/>
      <c r="TVU108" s="220"/>
      <c r="TVV108" s="220"/>
      <c r="TVW108" s="220"/>
      <c r="TVX108" s="220"/>
      <c r="TVY108" s="220"/>
      <c r="TVZ108" s="220"/>
      <c r="TWA108" s="220"/>
      <c r="TWB108" s="220"/>
      <c r="TWC108" s="220"/>
      <c r="TWD108" s="220"/>
      <c r="TWE108" s="220"/>
      <c r="TWF108" s="220"/>
      <c r="TWG108" s="220"/>
      <c r="TWH108" s="220"/>
      <c r="TWI108" s="220"/>
      <c r="TWJ108" s="220"/>
      <c r="TWK108" s="220"/>
      <c r="TWL108" s="220"/>
      <c r="TWM108" s="220"/>
      <c r="TWN108" s="220"/>
      <c r="TWO108" s="220"/>
      <c r="TWP108" s="220"/>
      <c r="TWQ108" s="220"/>
      <c r="TWR108" s="220"/>
      <c r="TWS108" s="220"/>
      <c r="TWT108" s="220"/>
      <c r="TWU108" s="220"/>
      <c r="TWV108" s="220"/>
      <c r="TWW108" s="220"/>
      <c r="TWX108" s="220"/>
      <c r="TWY108" s="220"/>
      <c r="TWZ108" s="220"/>
      <c r="TXA108" s="220"/>
      <c r="TXB108" s="220"/>
      <c r="TXC108" s="220"/>
      <c r="TXD108" s="220"/>
      <c r="TXE108" s="220"/>
      <c r="TXF108" s="220"/>
      <c r="TXG108" s="220"/>
      <c r="TXH108" s="220"/>
      <c r="TXI108" s="220"/>
      <c r="TXJ108" s="220"/>
      <c r="TXK108" s="220"/>
      <c r="TXL108" s="220"/>
      <c r="TXM108" s="220"/>
      <c r="TXN108" s="220"/>
      <c r="TXO108" s="220"/>
      <c r="TXP108" s="220"/>
      <c r="TXQ108" s="220"/>
      <c r="TXR108" s="220"/>
      <c r="TXS108" s="220"/>
      <c r="TXT108" s="220"/>
      <c r="TXU108" s="220"/>
      <c r="TXV108" s="220"/>
      <c r="TXW108" s="220"/>
      <c r="TXX108" s="220"/>
      <c r="TXY108" s="220"/>
      <c r="TXZ108" s="220"/>
      <c r="TYA108" s="220"/>
      <c r="TYB108" s="220"/>
      <c r="TYC108" s="220"/>
      <c r="TYD108" s="220"/>
      <c r="TYE108" s="220"/>
      <c r="TYF108" s="220"/>
      <c r="TYG108" s="220"/>
      <c r="TYH108" s="220"/>
      <c r="TYI108" s="220"/>
      <c r="TYJ108" s="220"/>
      <c r="TYK108" s="220"/>
      <c r="TYL108" s="220"/>
      <c r="TYM108" s="220"/>
      <c r="TYN108" s="220"/>
      <c r="TYO108" s="220"/>
      <c r="TYP108" s="220"/>
      <c r="TYQ108" s="220"/>
      <c r="TYR108" s="220"/>
      <c r="TYS108" s="220"/>
      <c r="TYT108" s="220"/>
      <c r="TYU108" s="220"/>
      <c r="TYV108" s="220"/>
      <c r="TYW108" s="220"/>
      <c r="TYX108" s="220"/>
      <c r="TYY108" s="220"/>
      <c r="TYZ108" s="220"/>
      <c r="TZA108" s="220"/>
      <c r="TZB108" s="220"/>
      <c r="TZC108" s="220"/>
      <c r="TZD108" s="220"/>
      <c r="TZE108" s="220"/>
      <c r="TZF108" s="220"/>
      <c r="TZG108" s="220"/>
      <c r="TZH108" s="220"/>
      <c r="TZI108" s="220"/>
      <c r="TZJ108" s="220"/>
      <c r="TZK108" s="220"/>
      <c r="TZL108" s="220"/>
      <c r="TZM108" s="220"/>
      <c r="TZN108" s="220"/>
      <c r="TZO108" s="220"/>
      <c r="TZP108" s="220"/>
      <c r="TZQ108" s="220"/>
      <c r="TZR108" s="220"/>
      <c r="TZS108" s="220"/>
      <c r="TZT108" s="220"/>
      <c r="TZU108" s="220"/>
      <c r="TZV108" s="220"/>
      <c r="TZW108" s="220"/>
      <c r="TZX108" s="220"/>
      <c r="TZY108" s="220"/>
      <c r="TZZ108" s="220"/>
      <c r="UAA108" s="220"/>
      <c r="UAB108" s="220"/>
      <c r="UAC108" s="220"/>
      <c r="UAD108" s="220"/>
      <c r="UAE108" s="220"/>
      <c r="UAF108" s="220"/>
      <c r="UAG108" s="220"/>
      <c r="UAH108" s="220"/>
      <c r="UAI108" s="220"/>
      <c r="UAJ108" s="220"/>
      <c r="UAK108" s="220"/>
      <c r="UAL108" s="220"/>
      <c r="UAM108" s="220"/>
      <c r="UAN108" s="220"/>
      <c r="UAO108" s="220"/>
      <c r="UAP108" s="220"/>
      <c r="UAQ108" s="220"/>
      <c r="UAR108" s="220"/>
      <c r="UAS108" s="220"/>
      <c r="UAT108" s="220"/>
      <c r="UAU108" s="220"/>
      <c r="UAV108" s="220"/>
      <c r="UAW108" s="220"/>
      <c r="UAX108" s="220"/>
      <c r="UAY108" s="220"/>
      <c r="UAZ108" s="220"/>
      <c r="UBA108" s="220"/>
      <c r="UBB108" s="220"/>
      <c r="UBC108" s="220"/>
      <c r="UBD108" s="220"/>
      <c r="UBE108" s="220"/>
      <c r="UBF108" s="220"/>
      <c r="UBG108" s="220"/>
      <c r="UBH108" s="220"/>
      <c r="UBI108" s="220"/>
      <c r="UBJ108" s="220"/>
      <c r="UBK108" s="220"/>
      <c r="UBL108" s="220"/>
      <c r="UBM108" s="220"/>
      <c r="UBN108" s="220"/>
      <c r="UBO108" s="220"/>
      <c r="UBP108" s="220"/>
      <c r="UBQ108" s="220"/>
      <c r="UBR108" s="220"/>
      <c r="UBS108" s="220"/>
      <c r="UBT108" s="220"/>
      <c r="UBU108" s="220"/>
      <c r="UBV108" s="220"/>
      <c r="UBW108" s="220"/>
      <c r="UBX108" s="220"/>
      <c r="UBY108" s="220"/>
      <c r="UBZ108" s="220"/>
      <c r="UCA108" s="220"/>
      <c r="UCB108" s="220"/>
      <c r="UCC108" s="220"/>
      <c r="UCD108" s="220"/>
      <c r="UCE108" s="220"/>
      <c r="UCF108" s="220"/>
      <c r="UCG108" s="220"/>
      <c r="UCH108" s="220"/>
      <c r="UCI108" s="220"/>
      <c r="UCJ108" s="220"/>
      <c r="UCK108" s="220"/>
      <c r="UCL108" s="220"/>
      <c r="UCM108" s="220"/>
      <c r="UCN108" s="220"/>
      <c r="UCO108" s="220"/>
      <c r="UCP108" s="220"/>
      <c r="UCQ108" s="220"/>
      <c r="UCR108" s="220"/>
      <c r="UCS108" s="220"/>
      <c r="UCT108" s="220"/>
      <c r="UCU108" s="220"/>
      <c r="UCV108" s="220"/>
      <c r="UCW108" s="220"/>
      <c r="UCX108" s="220"/>
      <c r="UCY108" s="220"/>
      <c r="UCZ108" s="220"/>
      <c r="UDA108" s="220"/>
      <c r="UDB108" s="220"/>
      <c r="UDC108" s="220"/>
      <c r="UDD108" s="220"/>
      <c r="UDE108" s="220"/>
      <c r="UDF108" s="220"/>
      <c r="UDG108" s="220"/>
      <c r="UDH108" s="220"/>
      <c r="UDI108" s="220"/>
      <c r="UDJ108" s="220"/>
      <c r="UDK108" s="220"/>
      <c r="UDL108" s="220"/>
      <c r="UDM108" s="220"/>
      <c r="UDN108" s="220"/>
      <c r="UDO108" s="220"/>
      <c r="UDP108" s="220"/>
      <c r="UDQ108" s="220"/>
      <c r="UDR108" s="220"/>
      <c r="UDS108" s="220"/>
      <c r="UDT108" s="220"/>
      <c r="UDU108" s="220"/>
      <c r="UDV108" s="220"/>
      <c r="UDW108" s="220"/>
      <c r="UDX108" s="220"/>
      <c r="UDY108" s="220"/>
      <c r="UDZ108" s="220"/>
      <c r="UEA108" s="220"/>
      <c r="UEB108" s="220"/>
      <c r="UEC108" s="220"/>
      <c r="UED108" s="220"/>
      <c r="UEE108" s="220"/>
      <c r="UEF108" s="220"/>
      <c r="UEG108" s="220"/>
      <c r="UEH108" s="220"/>
      <c r="UEI108" s="220"/>
      <c r="UEJ108" s="220"/>
      <c r="UEK108" s="220"/>
      <c r="UEL108" s="220"/>
      <c r="UEM108" s="220"/>
      <c r="UEN108" s="220"/>
      <c r="UEO108" s="220"/>
      <c r="UEP108" s="220"/>
      <c r="UEQ108" s="220"/>
      <c r="UER108" s="220"/>
      <c r="UES108" s="220"/>
      <c r="UET108" s="220"/>
      <c r="UEU108" s="220"/>
      <c r="UEV108" s="220"/>
      <c r="UEW108" s="220"/>
      <c r="UEX108" s="220"/>
      <c r="UEY108" s="220"/>
      <c r="UEZ108" s="220"/>
      <c r="UFA108" s="220"/>
      <c r="UFB108" s="220"/>
      <c r="UFC108" s="220"/>
      <c r="UFD108" s="220"/>
      <c r="UFE108" s="220"/>
      <c r="UFF108" s="220"/>
      <c r="UFG108" s="220"/>
      <c r="UFH108" s="220"/>
      <c r="UFI108" s="220"/>
      <c r="UFJ108" s="220"/>
      <c r="UFK108" s="220"/>
      <c r="UFL108" s="220"/>
      <c r="UFM108" s="220"/>
      <c r="UFN108" s="220"/>
      <c r="UFO108" s="220"/>
      <c r="UFP108" s="220"/>
      <c r="UFQ108" s="220"/>
      <c r="UFR108" s="220"/>
      <c r="UFS108" s="220"/>
      <c r="UFT108" s="220"/>
      <c r="UFU108" s="220"/>
      <c r="UFV108" s="220"/>
      <c r="UFW108" s="220"/>
      <c r="UFX108" s="220"/>
      <c r="UFY108" s="220"/>
      <c r="UFZ108" s="220"/>
      <c r="UGA108" s="220"/>
      <c r="UGB108" s="220"/>
      <c r="UGC108" s="220"/>
      <c r="UGD108" s="220"/>
      <c r="UGE108" s="220"/>
      <c r="UGF108" s="220"/>
      <c r="UGG108" s="220"/>
      <c r="UGH108" s="220"/>
      <c r="UGI108" s="220"/>
      <c r="UGJ108" s="220"/>
      <c r="UGK108" s="220"/>
      <c r="UGL108" s="220"/>
      <c r="UGM108" s="220"/>
      <c r="UGN108" s="220"/>
      <c r="UGO108" s="220"/>
      <c r="UGP108" s="220"/>
      <c r="UGQ108" s="220"/>
      <c r="UGR108" s="220"/>
      <c r="UGS108" s="220"/>
      <c r="UGT108" s="220"/>
      <c r="UGU108" s="220"/>
      <c r="UGV108" s="220"/>
      <c r="UGW108" s="220"/>
      <c r="UGX108" s="220"/>
      <c r="UGY108" s="220"/>
      <c r="UGZ108" s="220"/>
      <c r="UHA108" s="220"/>
      <c r="UHB108" s="220"/>
      <c r="UHC108" s="220"/>
      <c r="UHD108" s="220"/>
      <c r="UHE108" s="220"/>
      <c r="UHF108" s="220"/>
      <c r="UHG108" s="220"/>
      <c r="UHH108" s="220"/>
      <c r="UHI108" s="220"/>
      <c r="UHJ108" s="220"/>
      <c r="UHK108" s="220"/>
      <c r="UHL108" s="220"/>
      <c r="UHM108" s="220"/>
      <c r="UHN108" s="220"/>
      <c r="UHO108" s="220"/>
      <c r="UHP108" s="220"/>
      <c r="UHQ108" s="220"/>
      <c r="UHR108" s="220"/>
      <c r="UHS108" s="220"/>
      <c r="UHT108" s="220"/>
      <c r="UHU108" s="220"/>
      <c r="UHV108" s="220"/>
      <c r="UHW108" s="220"/>
      <c r="UHX108" s="220"/>
      <c r="UHY108" s="220"/>
      <c r="UHZ108" s="220"/>
      <c r="UIA108" s="220"/>
      <c r="UIB108" s="220"/>
      <c r="UIC108" s="220"/>
      <c r="UID108" s="220"/>
      <c r="UIE108" s="220"/>
      <c r="UIF108" s="220"/>
      <c r="UIG108" s="220"/>
      <c r="UIH108" s="220"/>
      <c r="UII108" s="220"/>
      <c r="UIJ108" s="220"/>
      <c r="UIK108" s="220"/>
      <c r="UIL108" s="220"/>
      <c r="UIM108" s="220"/>
      <c r="UIN108" s="220"/>
      <c r="UIO108" s="220"/>
      <c r="UIP108" s="220"/>
      <c r="UIQ108" s="220"/>
      <c r="UIR108" s="220"/>
      <c r="UIS108" s="220"/>
      <c r="UIT108" s="220"/>
      <c r="UIU108" s="220"/>
      <c r="UIV108" s="220"/>
      <c r="UIW108" s="220"/>
      <c r="UIX108" s="220"/>
      <c r="UIY108" s="220"/>
      <c r="UIZ108" s="220"/>
      <c r="UJA108" s="220"/>
      <c r="UJB108" s="220"/>
      <c r="UJC108" s="220"/>
      <c r="UJD108" s="220"/>
      <c r="UJE108" s="220"/>
      <c r="UJF108" s="220"/>
      <c r="UJG108" s="220"/>
      <c r="UJH108" s="220"/>
      <c r="UJI108" s="220"/>
      <c r="UJJ108" s="220"/>
      <c r="UJK108" s="220"/>
      <c r="UJL108" s="220"/>
      <c r="UJM108" s="220"/>
      <c r="UJN108" s="220"/>
      <c r="UJO108" s="220"/>
      <c r="UJP108" s="220"/>
      <c r="UJQ108" s="220"/>
      <c r="UJR108" s="220"/>
      <c r="UJS108" s="220"/>
      <c r="UJT108" s="220"/>
      <c r="UJU108" s="220"/>
      <c r="UJV108" s="220"/>
      <c r="UJW108" s="220"/>
      <c r="UJX108" s="220"/>
      <c r="UJY108" s="220"/>
      <c r="UJZ108" s="220"/>
      <c r="UKA108" s="220"/>
      <c r="UKB108" s="220"/>
      <c r="UKC108" s="220"/>
      <c r="UKD108" s="220"/>
      <c r="UKE108" s="220"/>
      <c r="UKF108" s="220"/>
      <c r="UKG108" s="220"/>
      <c r="UKH108" s="220"/>
      <c r="UKI108" s="220"/>
      <c r="UKJ108" s="220"/>
      <c r="UKK108" s="220"/>
      <c r="UKL108" s="220"/>
      <c r="UKM108" s="220"/>
      <c r="UKN108" s="220"/>
      <c r="UKO108" s="220"/>
      <c r="UKP108" s="220"/>
      <c r="UKQ108" s="220"/>
      <c r="UKR108" s="220"/>
      <c r="UKS108" s="220"/>
      <c r="UKT108" s="220"/>
      <c r="UKU108" s="220"/>
      <c r="UKV108" s="220"/>
      <c r="UKW108" s="220"/>
      <c r="UKX108" s="220"/>
      <c r="UKY108" s="220"/>
      <c r="UKZ108" s="220"/>
      <c r="ULA108" s="220"/>
      <c r="ULB108" s="220"/>
      <c r="ULC108" s="220"/>
      <c r="ULD108" s="220"/>
      <c r="ULE108" s="220"/>
      <c r="ULF108" s="220"/>
      <c r="ULG108" s="220"/>
      <c r="ULH108" s="220"/>
      <c r="ULI108" s="220"/>
      <c r="ULJ108" s="220"/>
      <c r="ULK108" s="220"/>
      <c r="ULL108" s="220"/>
      <c r="ULM108" s="220"/>
      <c r="ULN108" s="220"/>
      <c r="ULO108" s="220"/>
      <c r="ULP108" s="220"/>
      <c r="ULQ108" s="220"/>
      <c r="ULR108" s="220"/>
      <c r="ULS108" s="220"/>
      <c r="ULT108" s="220"/>
      <c r="ULU108" s="220"/>
      <c r="ULV108" s="220"/>
      <c r="ULW108" s="220"/>
      <c r="ULX108" s="220"/>
      <c r="ULY108" s="220"/>
      <c r="ULZ108" s="220"/>
      <c r="UMA108" s="220"/>
      <c r="UMB108" s="220"/>
      <c r="UMC108" s="220"/>
      <c r="UMD108" s="220"/>
      <c r="UME108" s="220"/>
      <c r="UMF108" s="220"/>
      <c r="UMG108" s="220"/>
      <c r="UMH108" s="220"/>
      <c r="UMI108" s="220"/>
      <c r="UMJ108" s="220"/>
      <c r="UMK108" s="220"/>
      <c r="UML108" s="220"/>
      <c r="UMM108" s="220"/>
      <c r="UMN108" s="220"/>
      <c r="UMO108" s="220"/>
      <c r="UMP108" s="220"/>
      <c r="UMQ108" s="220"/>
      <c r="UMR108" s="220"/>
      <c r="UMS108" s="220"/>
      <c r="UMT108" s="220"/>
      <c r="UMU108" s="220"/>
      <c r="UMV108" s="220"/>
      <c r="UMW108" s="220"/>
      <c r="UMX108" s="220"/>
      <c r="UMY108" s="220"/>
      <c r="UMZ108" s="220"/>
      <c r="UNA108" s="220"/>
      <c r="UNB108" s="220"/>
      <c r="UNC108" s="220"/>
      <c r="UND108" s="220"/>
      <c r="UNE108" s="220"/>
      <c r="UNF108" s="220"/>
      <c r="UNG108" s="220"/>
      <c r="UNH108" s="220"/>
      <c r="UNI108" s="220"/>
      <c r="UNJ108" s="220"/>
      <c r="UNK108" s="220"/>
      <c r="UNL108" s="220"/>
      <c r="UNM108" s="220"/>
      <c r="UNN108" s="220"/>
      <c r="UNO108" s="220"/>
      <c r="UNP108" s="220"/>
      <c r="UNQ108" s="220"/>
      <c r="UNR108" s="220"/>
      <c r="UNS108" s="220"/>
      <c r="UNT108" s="220"/>
      <c r="UNU108" s="220"/>
      <c r="UNV108" s="220"/>
      <c r="UNW108" s="220"/>
      <c r="UNX108" s="220"/>
      <c r="UNY108" s="220"/>
      <c r="UNZ108" s="220"/>
      <c r="UOA108" s="220"/>
      <c r="UOB108" s="220"/>
      <c r="UOC108" s="220"/>
      <c r="UOD108" s="220"/>
      <c r="UOE108" s="220"/>
      <c r="UOF108" s="220"/>
      <c r="UOG108" s="220"/>
      <c r="UOH108" s="220"/>
      <c r="UOI108" s="220"/>
      <c r="UOJ108" s="220"/>
      <c r="UOK108" s="220"/>
      <c r="UOL108" s="220"/>
      <c r="UOM108" s="220"/>
      <c r="UON108" s="220"/>
      <c r="UOO108" s="220"/>
      <c r="UOP108" s="220"/>
      <c r="UOQ108" s="220"/>
      <c r="UOR108" s="220"/>
      <c r="UOS108" s="220"/>
      <c r="UOT108" s="220"/>
      <c r="UOU108" s="220"/>
      <c r="UOV108" s="220"/>
      <c r="UOW108" s="220"/>
      <c r="UOX108" s="220"/>
      <c r="UOY108" s="220"/>
      <c r="UOZ108" s="220"/>
      <c r="UPA108" s="220"/>
      <c r="UPB108" s="220"/>
      <c r="UPC108" s="220"/>
      <c r="UPD108" s="220"/>
      <c r="UPE108" s="220"/>
      <c r="UPF108" s="220"/>
      <c r="UPG108" s="220"/>
      <c r="UPH108" s="220"/>
      <c r="UPI108" s="220"/>
      <c r="UPJ108" s="220"/>
      <c r="UPK108" s="220"/>
      <c r="UPL108" s="220"/>
      <c r="UPM108" s="220"/>
      <c r="UPN108" s="220"/>
      <c r="UPO108" s="220"/>
      <c r="UPP108" s="220"/>
      <c r="UPQ108" s="220"/>
      <c r="UPR108" s="220"/>
      <c r="UPS108" s="220"/>
      <c r="UPT108" s="220"/>
      <c r="UPU108" s="220"/>
      <c r="UPV108" s="220"/>
      <c r="UPW108" s="220"/>
      <c r="UPX108" s="220"/>
      <c r="UPY108" s="220"/>
      <c r="UPZ108" s="220"/>
      <c r="UQA108" s="220"/>
      <c r="UQB108" s="220"/>
      <c r="UQC108" s="220"/>
      <c r="UQD108" s="220"/>
      <c r="UQE108" s="220"/>
      <c r="UQF108" s="220"/>
      <c r="UQG108" s="220"/>
      <c r="UQH108" s="220"/>
      <c r="UQI108" s="220"/>
      <c r="UQJ108" s="220"/>
      <c r="UQK108" s="220"/>
      <c r="UQL108" s="220"/>
      <c r="UQM108" s="220"/>
      <c r="UQN108" s="220"/>
      <c r="UQO108" s="220"/>
      <c r="UQP108" s="220"/>
      <c r="UQQ108" s="220"/>
      <c r="UQR108" s="220"/>
      <c r="UQS108" s="220"/>
      <c r="UQT108" s="220"/>
      <c r="UQU108" s="220"/>
      <c r="UQV108" s="220"/>
      <c r="UQW108" s="220"/>
      <c r="UQX108" s="220"/>
      <c r="UQY108" s="220"/>
      <c r="UQZ108" s="220"/>
      <c r="URA108" s="220"/>
      <c r="URB108" s="220"/>
      <c r="URC108" s="220"/>
      <c r="URD108" s="220"/>
      <c r="URE108" s="220"/>
      <c r="URF108" s="220"/>
      <c r="URG108" s="220"/>
      <c r="URH108" s="220"/>
      <c r="URI108" s="220"/>
      <c r="URJ108" s="220"/>
      <c r="URK108" s="220"/>
      <c r="URL108" s="220"/>
      <c r="URM108" s="220"/>
      <c r="URN108" s="220"/>
      <c r="URO108" s="220"/>
      <c r="URP108" s="220"/>
      <c r="URQ108" s="220"/>
      <c r="URR108" s="220"/>
      <c r="URS108" s="220"/>
      <c r="URT108" s="220"/>
      <c r="URU108" s="220"/>
      <c r="URV108" s="220"/>
      <c r="URW108" s="220"/>
      <c r="URX108" s="220"/>
      <c r="URY108" s="220"/>
      <c r="URZ108" s="220"/>
      <c r="USA108" s="220"/>
      <c r="USB108" s="220"/>
      <c r="USC108" s="220"/>
      <c r="USD108" s="220"/>
      <c r="USE108" s="220"/>
      <c r="USF108" s="220"/>
      <c r="USG108" s="220"/>
      <c r="USH108" s="220"/>
      <c r="USI108" s="220"/>
      <c r="USJ108" s="220"/>
      <c r="USK108" s="220"/>
      <c r="USL108" s="220"/>
      <c r="USM108" s="220"/>
      <c r="USN108" s="220"/>
      <c r="USO108" s="220"/>
      <c r="USP108" s="220"/>
      <c r="USQ108" s="220"/>
      <c r="USR108" s="220"/>
      <c r="USS108" s="220"/>
      <c r="UST108" s="220"/>
      <c r="USU108" s="220"/>
      <c r="USV108" s="220"/>
      <c r="USW108" s="220"/>
      <c r="USX108" s="220"/>
      <c r="USY108" s="220"/>
      <c r="USZ108" s="220"/>
      <c r="UTA108" s="220"/>
      <c r="UTB108" s="220"/>
      <c r="UTC108" s="220"/>
      <c r="UTD108" s="220"/>
      <c r="UTE108" s="220"/>
      <c r="UTF108" s="220"/>
      <c r="UTG108" s="220"/>
      <c r="UTH108" s="220"/>
      <c r="UTI108" s="220"/>
      <c r="UTJ108" s="220"/>
      <c r="UTK108" s="220"/>
      <c r="UTL108" s="220"/>
      <c r="UTM108" s="220"/>
      <c r="UTN108" s="220"/>
      <c r="UTO108" s="220"/>
      <c r="UTP108" s="220"/>
      <c r="UTQ108" s="220"/>
      <c r="UTR108" s="220"/>
      <c r="UTS108" s="220"/>
      <c r="UTT108" s="220"/>
      <c r="UTU108" s="220"/>
      <c r="UTV108" s="220"/>
      <c r="UTW108" s="220"/>
      <c r="UTX108" s="220"/>
      <c r="UTY108" s="220"/>
      <c r="UTZ108" s="220"/>
      <c r="UUA108" s="220"/>
      <c r="UUB108" s="220"/>
      <c r="UUC108" s="220"/>
      <c r="UUD108" s="220"/>
      <c r="UUE108" s="220"/>
      <c r="UUF108" s="220"/>
      <c r="UUG108" s="220"/>
      <c r="UUH108" s="220"/>
      <c r="UUI108" s="220"/>
      <c r="UUJ108" s="220"/>
      <c r="UUK108" s="220"/>
      <c r="UUL108" s="220"/>
      <c r="UUM108" s="220"/>
      <c r="UUN108" s="220"/>
      <c r="UUO108" s="220"/>
      <c r="UUP108" s="220"/>
      <c r="UUQ108" s="220"/>
      <c r="UUR108" s="220"/>
      <c r="UUS108" s="220"/>
      <c r="UUT108" s="220"/>
      <c r="UUU108" s="220"/>
      <c r="UUV108" s="220"/>
      <c r="UUW108" s="220"/>
      <c r="UUX108" s="220"/>
      <c r="UUY108" s="220"/>
      <c r="UUZ108" s="220"/>
      <c r="UVA108" s="220"/>
      <c r="UVB108" s="220"/>
      <c r="UVC108" s="220"/>
      <c r="UVD108" s="220"/>
      <c r="UVE108" s="220"/>
      <c r="UVF108" s="220"/>
      <c r="UVG108" s="220"/>
      <c r="UVH108" s="220"/>
      <c r="UVI108" s="220"/>
      <c r="UVJ108" s="220"/>
      <c r="UVK108" s="220"/>
      <c r="UVL108" s="220"/>
      <c r="UVM108" s="220"/>
      <c r="UVN108" s="220"/>
      <c r="UVO108" s="220"/>
      <c r="UVP108" s="220"/>
      <c r="UVQ108" s="220"/>
      <c r="UVR108" s="220"/>
      <c r="UVS108" s="220"/>
      <c r="UVT108" s="220"/>
      <c r="UVU108" s="220"/>
      <c r="UVV108" s="220"/>
      <c r="UVW108" s="220"/>
      <c r="UVX108" s="220"/>
      <c r="UVY108" s="220"/>
      <c r="UVZ108" s="220"/>
      <c r="UWA108" s="220"/>
      <c r="UWB108" s="220"/>
      <c r="UWC108" s="220"/>
      <c r="UWD108" s="220"/>
      <c r="UWE108" s="220"/>
      <c r="UWF108" s="220"/>
      <c r="UWG108" s="220"/>
      <c r="UWH108" s="220"/>
      <c r="UWI108" s="220"/>
      <c r="UWJ108" s="220"/>
      <c r="UWK108" s="220"/>
      <c r="UWL108" s="220"/>
      <c r="UWM108" s="220"/>
      <c r="UWN108" s="220"/>
      <c r="UWO108" s="220"/>
      <c r="UWP108" s="220"/>
      <c r="UWQ108" s="220"/>
      <c r="UWR108" s="220"/>
      <c r="UWS108" s="220"/>
      <c r="UWT108" s="220"/>
      <c r="UWU108" s="220"/>
      <c r="UWV108" s="220"/>
      <c r="UWW108" s="220"/>
      <c r="UWX108" s="220"/>
      <c r="UWY108" s="220"/>
      <c r="UWZ108" s="220"/>
      <c r="UXA108" s="220"/>
      <c r="UXB108" s="220"/>
      <c r="UXC108" s="220"/>
      <c r="UXD108" s="220"/>
      <c r="UXE108" s="220"/>
      <c r="UXF108" s="220"/>
      <c r="UXG108" s="220"/>
      <c r="UXH108" s="220"/>
      <c r="UXI108" s="220"/>
      <c r="UXJ108" s="220"/>
      <c r="UXK108" s="220"/>
      <c r="UXL108" s="220"/>
      <c r="UXM108" s="220"/>
      <c r="UXN108" s="220"/>
      <c r="UXO108" s="220"/>
      <c r="UXP108" s="220"/>
      <c r="UXQ108" s="220"/>
      <c r="UXR108" s="220"/>
      <c r="UXS108" s="220"/>
      <c r="UXT108" s="220"/>
      <c r="UXU108" s="220"/>
      <c r="UXV108" s="220"/>
      <c r="UXW108" s="220"/>
      <c r="UXX108" s="220"/>
      <c r="UXY108" s="220"/>
      <c r="UXZ108" s="220"/>
      <c r="UYA108" s="220"/>
      <c r="UYB108" s="220"/>
      <c r="UYC108" s="220"/>
      <c r="UYD108" s="220"/>
      <c r="UYE108" s="220"/>
      <c r="UYF108" s="220"/>
      <c r="UYG108" s="220"/>
      <c r="UYH108" s="220"/>
      <c r="UYI108" s="220"/>
      <c r="UYJ108" s="220"/>
      <c r="UYK108" s="220"/>
      <c r="UYL108" s="220"/>
      <c r="UYM108" s="220"/>
      <c r="UYN108" s="220"/>
      <c r="UYO108" s="220"/>
      <c r="UYP108" s="220"/>
      <c r="UYQ108" s="220"/>
      <c r="UYR108" s="220"/>
      <c r="UYS108" s="220"/>
      <c r="UYT108" s="220"/>
      <c r="UYU108" s="220"/>
      <c r="UYV108" s="220"/>
      <c r="UYW108" s="220"/>
      <c r="UYX108" s="220"/>
      <c r="UYY108" s="220"/>
      <c r="UYZ108" s="220"/>
      <c r="UZA108" s="220"/>
      <c r="UZB108" s="220"/>
      <c r="UZC108" s="220"/>
      <c r="UZD108" s="220"/>
      <c r="UZE108" s="220"/>
      <c r="UZF108" s="220"/>
      <c r="UZG108" s="220"/>
      <c r="UZH108" s="220"/>
      <c r="UZI108" s="220"/>
      <c r="UZJ108" s="220"/>
      <c r="UZK108" s="220"/>
      <c r="UZL108" s="220"/>
      <c r="UZM108" s="220"/>
      <c r="UZN108" s="220"/>
      <c r="UZO108" s="220"/>
      <c r="UZP108" s="220"/>
      <c r="UZQ108" s="220"/>
      <c r="UZR108" s="220"/>
      <c r="UZS108" s="220"/>
      <c r="UZT108" s="220"/>
      <c r="UZU108" s="220"/>
      <c r="UZV108" s="220"/>
      <c r="UZW108" s="220"/>
      <c r="UZX108" s="220"/>
      <c r="UZY108" s="220"/>
      <c r="UZZ108" s="220"/>
      <c r="VAA108" s="220"/>
      <c r="VAB108" s="220"/>
      <c r="VAC108" s="220"/>
      <c r="VAD108" s="220"/>
      <c r="VAE108" s="220"/>
      <c r="VAF108" s="220"/>
      <c r="VAG108" s="220"/>
      <c r="VAH108" s="220"/>
      <c r="VAI108" s="220"/>
      <c r="VAJ108" s="220"/>
      <c r="VAK108" s="220"/>
      <c r="VAL108" s="220"/>
      <c r="VAM108" s="220"/>
      <c r="VAN108" s="220"/>
      <c r="VAO108" s="220"/>
      <c r="VAP108" s="220"/>
      <c r="VAQ108" s="220"/>
      <c r="VAR108" s="220"/>
      <c r="VAS108" s="220"/>
      <c r="VAT108" s="220"/>
      <c r="VAU108" s="220"/>
      <c r="VAV108" s="220"/>
      <c r="VAW108" s="220"/>
      <c r="VAX108" s="220"/>
      <c r="VAY108" s="220"/>
      <c r="VAZ108" s="220"/>
      <c r="VBA108" s="220"/>
      <c r="VBB108" s="220"/>
      <c r="VBC108" s="220"/>
      <c r="VBD108" s="220"/>
      <c r="VBE108" s="220"/>
      <c r="VBF108" s="220"/>
      <c r="VBG108" s="220"/>
      <c r="VBH108" s="220"/>
      <c r="VBI108" s="220"/>
      <c r="VBJ108" s="220"/>
      <c r="VBK108" s="220"/>
      <c r="VBL108" s="220"/>
      <c r="VBM108" s="220"/>
      <c r="VBN108" s="220"/>
      <c r="VBO108" s="220"/>
      <c r="VBP108" s="220"/>
      <c r="VBQ108" s="220"/>
      <c r="VBR108" s="220"/>
      <c r="VBS108" s="220"/>
      <c r="VBT108" s="220"/>
      <c r="VBU108" s="220"/>
      <c r="VBV108" s="220"/>
      <c r="VBW108" s="220"/>
      <c r="VBX108" s="220"/>
      <c r="VBY108" s="220"/>
      <c r="VBZ108" s="220"/>
      <c r="VCA108" s="220"/>
      <c r="VCB108" s="220"/>
      <c r="VCC108" s="220"/>
      <c r="VCD108" s="220"/>
      <c r="VCE108" s="220"/>
      <c r="VCF108" s="220"/>
      <c r="VCG108" s="220"/>
      <c r="VCH108" s="220"/>
      <c r="VCI108" s="220"/>
      <c r="VCJ108" s="220"/>
      <c r="VCK108" s="220"/>
      <c r="VCL108" s="220"/>
      <c r="VCM108" s="220"/>
      <c r="VCN108" s="220"/>
      <c r="VCO108" s="220"/>
      <c r="VCP108" s="220"/>
      <c r="VCQ108" s="220"/>
      <c r="VCR108" s="220"/>
      <c r="VCS108" s="220"/>
      <c r="VCT108" s="220"/>
      <c r="VCU108" s="220"/>
      <c r="VCV108" s="220"/>
      <c r="VCW108" s="220"/>
      <c r="VCX108" s="220"/>
      <c r="VCY108" s="220"/>
      <c r="VCZ108" s="220"/>
      <c r="VDA108" s="220"/>
      <c r="VDB108" s="220"/>
      <c r="VDC108" s="220"/>
      <c r="VDD108" s="220"/>
      <c r="VDE108" s="220"/>
      <c r="VDF108" s="220"/>
      <c r="VDG108" s="220"/>
      <c r="VDH108" s="220"/>
      <c r="VDI108" s="220"/>
      <c r="VDJ108" s="220"/>
      <c r="VDK108" s="220"/>
      <c r="VDL108" s="220"/>
      <c r="VDM108" s="220"/>
      <c r="VDN108" s="220"/>
      <c r="VDO108" s="220"/>
      <c r="VDP108" s="220"/>
      <c r="VDQ108" s="220"/>
      <c r="VDR108" s="220"/>
      <c r="VDS108" s="220"/>
      <c r="VDT108" s="220"/>
      <c r="VDU108" s="220"/>
      <c r="VDV108" s="220"/>
      <c r="VDW108" s="220"/>
      <c r="VDX108" s="220"/>
      <c r="VDY108" s="220"/>
      <c r="VDZ108" s="220"/>
      <c r="VEA108" s="220"/>
      <c r="VEB108" s="220"/>
      <c r="VEC108" s="220"/>
      <c r="VED108" s="220"/>
      <c r="VEE108" s="220"/>
      <c r="VEF108" s="220"/>
      <c r="VEG108" s="220"/>
      <c r="VEH108" s="220"/>
      <c r="VEI108" s="220"/>
      <c r="VEJ108" s="220"/>
      <c r="VEK108" s="220"/>
      <c r="VEL108" s="220"/>
      <c r="VEM108" s="220"/>
      <c r="VEN108" s="220"/>
      <c r="VEO108" s="220"/>
      <c r="VEP108" s="220"/>
      <c r="VEQ108" s="220"/>
      <c r="VER108" s="220"/>
      <c r="VES108" s="220"/>
      <c r="VET108" s="220"/>
      <c r="VEU108" s="220"/>
      <c r="VEV108" s="220"/>
      <c r="VEW108" s="220"/>
      <c r="VEX108" s="220"/>
      <c r="VEY108" s="220"/>
      <c r="VEZ108" s="220"/>
      <c r="VFA108" s="220"/>
      <c r="VFB108" s="220"/>
      <c r="VFC108" s="220"/>
      <c r="VFD108" s="220"/>
      <c r="VFE108" s="220"/>
      <c r="VFF108" s="220"/>
      <c r="VFG108" s="220"/>
      <c r="VFH108" s="220"/>
      <c r="VFI108" s="220"/>
      <c r="VFJ108" s="220"/>
      <c r="VFK108" s="220"/>
      <c r="VFL108" s="220"/>
      <c r="VFM108" s="220"/>
      <c r="VFN108" s="220"/>
      <c r="VFO108" s="220"/>
      <c r="VFP108" s="220"/>
      <c r="VFQ108" s="220"/>
      <c r="VFR108" s="220"/>
      <c r="VFS108" s="220"/>
      <c r="VFT108" s="220"/>
      <c r="VFU108" s="220"/>
      <c r="VFV108" s="220"/>
      <c r="VFW108" s="220"/>
      <c r="VFX108" s="220"/>
      <c r="VFY108" s="220"/>
      <c r="VFZ108" s="220"/>
      <c r="VGA108" s="220"/>
      <c r="VGB108" s="220"/>
      <c r="VGC108" s="220"/>
      <c r="VGD108" s="220"/>
      <c r="VGE108" s="220"/>
      <c r="VGF108" s="220"/>
      <c r="VGG108" s="220"/>
      <c r="VGH108" s="220"/>
      <c r="VGI108" s="220"/>
      <c r="VGJ108" s="220"/>
      <c r="VGK108" s="220"/>
      <c r="VGL108" s="220"/>
      <c r="VGM108" s="220"/>
      <c r="VGN108" s="220"/>
      <c r="VGO108" s="220"/>
      <c r="VGP108" s="220"/>
      <c r="VGQ108" s="220"/>
      <c r="VGR108" s="220"/>
      <c r="VGS108" s="220"/>
      <c r="VGT108" s="220"/>
      <c r="VGU108" s="220"/>
      <c r="VGV108" s="220"/>
      <c r="VGW108" s="220"/>
      <c r="VGX108" s="220"/>
      <c r="VGY108" s="220"/>
      <c r="VGZ108" s="220"/>
      <c r="VHA108" s="220"/>
      <c r="VHB108" s="220"/>
      <c r="VHC108" s="220"/>
      <c r="VHD108" s="220"/>
      <c r="VHE108" s="220"/>
      <c r="VHF108" s="220"/>
      <c r="VHG108" s="220"/>
      <c r="VHH108" s="220"/>
      <c r="VHI108" s="220"/>
      <c r="VHJ108" s="220"/>
      <c r="VHK108" s="220"/>
      <c r="VHL108" s="220"/>
      <c r="VHM108" s="220"/>
      <c r="VHN108" s="220"/>
      <c r="VHO108" s="220"/>
      <c r="VHP108" s="220"/>
      <c r="VHQ108" s="220"/>
      <c r="VHR108" s="220"/>
      <c r="VHS108" s="220"/>
      <c r="VHT108" s="220"/>
      <c r="VHU108" s="220"/>
      <c r="VHV108" s="220"/>
      <c r="VHW108" s="220"/>
      <c r="VHX108" s="220"/>
      <c r="VHY108" s="220"/>
      <c r="VHZ108" s="220"/>
      <c r="VIA108" s="220"/>
      <c r="VIB108" s="220"/>
      <c r="VIC108" s="220"/>
      <c r="VID108" s="220"/>
      <c r="VIE108" s="220"/>
      <c r="VIF108" s="220"/>
      <c r="VIG108" s="220"/>
      <c r="VIH108" s="220"/>
      <c r="VII108" s="220"/>
      <c r="VIJ108" s="220"/>
      <c r="VIK108" s="220"/>
      <c r="VIL108" s="220"/>
      <c r="VIM108" s="220"/>
      <c r="VIN108" s="220"/>
      <c r="VIO108" s="220"/>
      <c r="VIP108" s="220"/>
      <c r="VIQ108" s="220"/>
      <c r="VIR108" s="220"/>
      <c r="VIS108" s="220"/>
      <c r="VIT108" s="220"/>
      <c r="VIU108" s="220"/>
      <c r="VIV108" s="220"/>
      <c r="VIW108" s="220"/>
      <c r="VIX108" s="220"/>
      <c r="VIY108" s="220"/>
      <c r="VIZ108" s="220"/>
      <c r="VJA108" s="220"/>
      <c r="VJB108" s="220"/>
      <c r="VJC108" s="220"/>
      <c r="VJD108" s="220"/>
      <c r="VJE108" s="220"/>
      <c r="VJF108" s="220"/>
      <c r="VJG108" s="220"/>
      <c r="VJH108" s="220"/>
      <c r="VJI108" s="220"/>
      <c r="VJJ108" s="220"/>
      <c r="VJK108" s="220"/>
      <c r="VJL108" s="220"/>
      <c r="VJM108" s="220"/>
      <c r="VJN108" s="220"/>
      <c r="VJO108" s="220"/>
      <c r="VJP108" s="220"/>
      <c r="VJQ108" s="220"/>
      <c r="VJR108" s="220"/>
      <c r="VJS108" s="220"/>
      <c r="VJT108" s="220"/>
      <c r="VJU108" s="220"/>
      <c r="VJV108" s="220"/>
      <c r="VJW108" s="220"/>
      <c r="VJX108" s="220"/>
      <c r="VJY108" s="220"/>
      <c r="VJZ108" s="220"/>
      <c r="VKA108" s="220"/>
      <c r="VKB108" s="220"/>
      <c r="VKC108" s="220"/>
      <c r="VKD108" s="220"/>
      <c r="VKE108" s="220"/>
      <c r="VKF108" s="220"/>
      <c r="VKG108" s="220"/>
      <c r="VKH108" s="220"/>
      <c r="VKI108" s="220"/>
      <c r="VKJ108" s="220"/>
      <c r="VKK108" s="220"/>
      <c r="VKL108" s="220"/>
      <c r="VKM108" s="220"/>
      <c r="VKN108" s="220"/>
      <c r="VKO108" s="220"/>
      <c r="VKP108" s="220"/>
      <c r="VKQ108" s="220"/>
      <c r="VKR108" s="220"/>
      <c r="VKS108" s="220"/>
      <c r="VKT108" s="220"/>
      <c r="VKU108" s="220"/>
      <c r="VKV108" s="220"/>
      <c r="VKW108" s="220"/>
      <c r="VKX108" s="220"/>
      <c r="VKY108" s="220"/>
      <c r="VKZ108" s="220"/>
      <c r="VLA108" s="220"/>
      <c r="VLB108" s="220"/>
      <c r="VLC108" s="220"/>
      <c r="VLD108" s="220"/>
      <c r="VLE108" s="220"/>
      <c r="VLF108" s="220"/>
      <c r="VLG108" s="220"/>
      <c r="VLH108" s="220"/>
      <c r="VLI108" s="220"/>
      <c r="VLJ108" s="220"/>
      <c r="VLK108" s="220"/>
      <c r="VLL108" s="220"/>
      <c r="VLM108" s="220"/>
      <c r="VLN108" s="220"/>
      <c r="VLO108" s="220"/>
      <c r="VLP108" s="220"/>
      <c r="VLQ108" s="220"/>
      <c r="VLR108" s="220"/>
      <c r="VLS108" s="220"/>
      <c r="VLT108" s="220"/>
      <c r="VLU108" s="220"/>
      <c r="VLV108" s="220"/>
      <c r="VLW108" s="220"/>
      <c r="VLX108" s="220"/>
      <c r="VLY108" s="220"/>
      <c r="VLZ108" s="220"/>
      <c r="VMA108" s="220"/>
      <c r="VMB108" s="220"/>
      <c r="VMC108" s="220"/>
      <c r="VMD108" s="220"/>
      <c r="VME108" s="220"/>
      <c r="VMF108" s="220"/>
      <c r="VMG108" s="220"/>
      <c r="VMH108" s="220"/>
      <c r="VMI108" s="220"/>
      <c r="VMJ108" s="220"/>
      <c r="VMK108" s="220"/>
      <c r="VML108" s="220"/>
      <c r="VMM108" s="220"/>
      <c r="VMN108" s="220"/>
      <c r="VMO108" s="220"/>
      <c r="VMP108" s="220"/>
      <c r="VMQ108" s="220"/>
      <c r="VMR108" s="220"/>
      <c r="VMS108" s="220"/>
      <c r="VMT108" s="220"/>
      <c r="VMU108" s="220"/>
      <c r="VMV108" s="220"/>
      <c r="VMW108" s="220"/>
      <c r="VMX108" s="220"/>
      <c r="VMY108" s="220"/>
      <c r="VMZ108" s="220"/>
      <c r="VNA108" s="220"/>
      <c r="VNB108" s="220"/>
      <c r="VNC108" s="220"/>
      <c r="VND108" s="220"/>
      <c r="VNE108" s="220"/>
      <c r="VNF108" s="220"/>
      <c r="VNG108" s="220"/>
      <c r="VNH108" s="220"/>
      <c r="VNI108" s="220"/>
      <c r="VNJ108" s="220"/>
      <c r="VNK108" s="220"/>
      <c r="VNL108" s="220"/>
      <c r="VNM108" s="220"/>
      <c r="VNN108" s="220"/>
      <c r="VNO108" s="220"/>
      <c r="VNP108" s="220"/>
      <c r="VNQ108" s="220"/>
      <c r="VNR108" s="220"/>
      <c r="VNS108" s="220"/>
      <c r="VNT108" s="220"/>
      <c r="VNU108" s="220"/>
      <c r="VNV108" s="220"/>
      <c r="VNW108" s="220"/>
      <c r="VNX108" s="220"/>
      <c r="VNY108" s="220"/>
      <c r="VNZ108" s="220"/>
      <c r="VOA108" s="220"/>
      <c r="VOB108" s="220"/>
      <c r="VOC108" s="220"/>
      <c r="VOD108" s="220"/>
      <c r="VOE108" s="220"/>
      <c r="VOF108" s="220"/>
      <c r="VOG108" s="220"/>
      <c r="VOH108" s="220"/>
      <c r="VOI108" s="220"/>
      <c r="VOJ108" s="220"/>
      <c r="VOK108" s="220"/>
      <c r="VOL108" s="220"/>
      <c r="VOM108" s="220"/>
      <c r="VON108" s="220"/>
      <c r="VOO108" s="220"/>
      <c r="VOP108" s="220"/>
      <c r="VOQ108" s="220"/>
      <c r="VOR108" s="220"/>
      <c r="VOS108" s="220"/>
      <c r="VOT108" s="220"/>
      <c r="VOU108" s="220"/>
      <c r="VOV108" s="220"/>
      <c r="VOW108" s="220"/>
      <c r="VOX108" s="220"/>
      <c r="VOY108" s="220"/>
      <c r="VOZ108" s="220"/>
      <c r="VPA108" s="220"/>
      <c r="VPB108" s="220"/>
      <c r="VPC108" s="220"/>
      <c r="VPD108" s="220"/>
      <c r="VPE108" s="220"/>
      <c r="VPF108" s="220"/>
      <c r="VPG108" s="220"/>
      <c r="VPH108" s="220"/>
      <c r="VPI108" s="220"/>
      <c r="VPJ108" s="220"/>
      <c r="VPK108" s="220"/>
      <c r="VPL108" s="220"/>
      <c r="VPM108" s="220"/>
      <c r="VPN108" s="220"/>
      <c r="VPO108" s="220"/>
      <c r="VPP108" s="220"/>
      <c r="VPQ108" s="220"/>
      <c r="VPR108" s="220"/>
      <c r="VPS108" s="220"/>
      <c r="VPT108" s="220"/>
      <c r="VPU108" s="220"/>
      <c r="VPV108" s="220"/>
      <c r="VPW108" s="220"/>
      <c r="VPX108" s="220"/>
      <c r="VPY108" s="220"/>
      <c r="VPZ108" s="220"/>
      <c r="VQA108" s="220"/>
      <c r="VQB108" s="220"/>
      <c r="VQC108" s="220"/>
      <c r="VQD108" s="220"/>
      <c r="VQE108" s="220"/>
      <c r="VQF108" s="220"/>
      <c r="VQG108" s="220"/>
      <c r="VQH108" s="220"/>
      <c r="VQI108" s="220"/>
      <c r="VQJ108" s="220"/>
      <c r="VQK108" s="220"/>
      <c r="VQL108" s="220"/>
      <c r="VQM108" s="220"/>
      <c r="VQN108" s="220"/>
      <c r="VQO108" s="220"/>
      <c r="VQP108" s="220"/>
      <c r="VQQ108" s="220"/>
      <c r="VQR108" s="220"/>
      <c r="VQS108" s="220"/>
      <c r="VQT108" s="220"/>
      <c r="VQU108" s="220"/>
      <c r="VQV108" s="220"/>
      <c r="VQW108" s="220"/>
      <c r="VQX108" s="220"/>
      <c r="VQY108" s="220"/>
      <c r="VQZ108" s="220"/>
      <c r="VRA108" s="220"/>
      <c r="VRB108" s="220"/>
      <c r="VRC108" s="220"/>
      <c r="VRD108" s="220"/>
      <c r="VRE108" s="220"/>
      <c r="VRF108" s="220"/>
      <c r="VRG108" s="220"/>
      <c r="VRH108" s="220"/>
      <c r="VRI108" s="220"/>
      <c r="VRJ108" s="220"/>
      <c r="VRK108" s="220"/>
      <c r="VRL108" s="220"/>
      <c r="VRM108" s="220"/>
      <c r="VRN108" s="220"/>
      <c r="VRO108" s="220"/>
      <c r="VRP108" s="220"/>
      <c r="VRQ108" s="220"/>
      <c r="VRR108" s="220"/>
      <c r="VRS108" s="220"/>
      <c r="VRT108" s="220"/>
      <c r="VRU108" s="220"/>
      <c r="VRV108" s="220"/>
      <c r="VRW108" s="220"/>
      <c r="VRX108" s="220"/>
      <c r="VRY108" s="220"/>
      <c r="VRZ108" s="220"/>
      <c r="VSA108" s="220"/>
      <c r="VSB108" s="220"/>
      <c r="VSC108" s="220"/>
      <c r="VSD108" s="220"/>
      <c r="VSE108" s="220"/>
      <c r="VSF108" s="220"/>
      <c r="VSG108" s="220"/>
      <c r="VSH108" s="220"/>
      <c r="VSI108" s="220"/>
      <c r="VSJ108" s="220"/>
      <c r="VSK108" s="220"/>
      <c r="VSL108" s="220"/>
      <c r="VSM108" s="220"/>
      <c r="VSN108" s="220"/>
      <c r="VSO108" s="220"/>
      <c r="VSP108" s="220"/>
      <c r="VSQ108" s="220"/>
      <c r="VSR108" s="220"/>
      <c r="VSS108" s="220"/>
      <c r="VST108" s="220"/>
      <c r="VSU108" s="220"/>
      <c r="VSV108" s="220"/>
      <c r="VSW108" s="220"/>
      <c r="VSX108" s="220"/>
      <c r="VSY108" s="220"/>
      <c r="VSZ108" s="220"/>
      <c r="VTA108" s="220"/>
      <c r="VTB108" s="220"/>
      <c r="VTC108" s="220"/>
      <c r="VTD108" s="220"/>
      <c r="VTE108" s="220"/>
      <c r="VTF108" s="220"/>
      <c r="VTG108" s="220"/>
      <c r="VTH108" s="220"/>
      <c r="VTI108" s="220"/>
      <c r="VTJ108" s="220"/>
      <c r="VTK108" s="220"/>
      <c r="VTL108" s="220"/>
      <c r="VTM108" s="220"/>
      <c r="VTN108" s="220"/>
      <c r="VTO108" s="220"/>
      <c r="VTP108" s="220"/>
      <c r="VTQ108" s="220"/>
      <c r="VTR108" s="220"/>
      <c r="VTS108" s="220"/>
      <c r="VTT108" s="220"/>
      <c r="VTU108" s="220"/>
      <c r="VTV108" s="220"/>
      <c r="VTW108" s="220"/>
      <c r="VTX108" s="220"/>
      <c r="VTY108" s="220"/>
      <c r="VTZ108" s="220"/>
      <c r="VUA108" s="220"/>
      <c r="VUB108" s="220"/>
      <c r="VUC108" s="220"/>
      <c r="VUD108" s="220"/>
      <c r="VUE108" s="220"/>
      <c r="VUF108" s="220"/>
      <c r="VUG108" s="220"/>
      <c r="VUH108" s="220"/>
      <c r="VUI108" s="220"/>
      <c r="VUJ108" s="220"/>
      <c r="VUK108" s="220"/>
      <c r="VUL108" s="220"/>
      <c r="VUM108" s="220"/>
      <c r="VUN108" s="220"/>
      <c r="VUO108" s="220"/>
      <c r="VUP108" s="220"/>
      <c r="VUQ108" s="220"/>
      <c r="VUR108" s="220"/>
      <c r="VUS108" s="220"/>
      <c r="VUT108" s="220"/>
      <c r="VUU108" s="220"/>
      <c r="VUV108" s="220"/>
      <c r="VUW108" s="220"/>
      <c r="VUX108" s="220"/>
      <c r="VUY108" s="220"/>
      <c r="VUZ108" s="220"/>
      <c r="VVA108" s="220"/>
      <c r="VVB108" s="220"/>
      <c r="VVC108" s="220"/>
      <c r="VVD108" s="220"/>
      <c r="VVE108" s="220"/>
      <c r="VVF108" s="220"/>
      <c r="VVG108" s="220"/>
      <c r="VVH108" s="220"/>
      <c r="VVI108" s="220"/>
      <c r="VVJ108" s="220"/>
      <c r="VVK108" s="220"/>
      <c r="VVL108" s="220"/>
      <c r="VVM108" s="220"/>
      <c r="VVN108" s="220"/>
      <c r="VVO108" s="220"/>
      <c r="VVP108" s="220"/>
      <c r="VVQ108" s="220"/>
      <c r="VVR108" s="220"/>
      <c r="VVS108" s="220"/>
      <c r="VVT108" s="220"/>
      <c r="VVU108" s="220"/>
      <c r="VVV108" s="220"/>
      <c r="VVW108" s="220"/>
      <c r="VVX108" s="220"/>
      <c r="VVY108" s="220"/>
      <c r="VVZ108" s="220"/>
      <c r="VWA108" s="220"/>
      <c r="VWB108" s="220"/>
      <c r="VWC108" s="220"/>
      <c r="VWD108" s="220"/>
      <c r="VWE108" s="220"/>
      <c r="VWF108" s="220"/>
      <c r="VWG108" s="220"/>
      <c r="VWH108" s="220"/>
      <c r="VWI108" s="220"/>
      <c r="VWJ108" s="220"/>
      <c r="VWK108" s="220"/>
      <c r="VWL108" s="220"/>
      <c r="VWM108" s="220"/>
      <c r="VWN108" s="220"/>
      <c r="VWO108" s="220"/>
      <c r="VWP108" s="220"/>
      <c r="VWQ108" s="220"/>
      <c r="VWR108" s="220"/>
      <c r="VWS108" s="220"/>
      <c r="VWT108" s="220"/>
      <c r="VWU108" s="220"/>
      <c r="VWV108" s="220"/>
      <c r="VWW108" s="220"/>
      <c r="VWX108" s="220"/>
      <c r="VWY108" s="220"/>
      <c r="VWZ108" s="220"/>
      <c r="VXA108" s="220"/>
      <c r="VXB108" s="220"/>
      <c r="VXC108" s="220"/>
      <c r="VXD108" s="220"/>
      <c r="VXE108" s="220"/>
      <c r="VXF108" s="220"/>
      <c r="VXG108" s="220"/>
      <c r="VXH108" s="220"/>
      <c r="VXI108" s="220"/>
      <c r="VXJ108" s="220"/>
      <c r="VXK108" s="220"/>
      <c r="VXL108" s="220"/>
      <c r="VXM108" s="220"/>
      <c r="VXN108" s="220"/>
      <c r="VXO108" s="220"/>
      <c r="VXP108" s="220"/>
      <c r="VXQ108" s="220"/>
      <c r="VXR108" s="220"/>
      <c r="VXS108" s="220"/>
      <c r="VXT108" s="220"/>
      <c r="VXU108" s="220"/>
      <c r="VXV108" s="220"/>
      <c r="VXW108" s="220"/>
      <c r="VXX108" s="220"/>
      <c r="VXY108" s="220"/>
      <c r="VXZ108" s="220"/>
      <c r="VYA108" s="220"/>
      <c r="VYB108" s="220"/>
      <c r="VYC108" s="220"/>
      <c r="VYD108" s="220"/>
      <c r="VYE108" s="220"/>
      <c r="VYF108" s="220"/>
      <c r="VYG108" s="220"/>
      <c r="VYH108" s="220"/>
      <c r="VYI108" s="220"/>
      <c r="VYJ108" s="220"/>
      <c r="VYK108" s="220"/>
      <c r="VYL108" s="220"/>
      <c r="VYM108" s="220"/>
      <c r="VYN108" s="220"/>
      <c r="VYO108" s="220"/>
      <c r="VYP108" s="220"/>
      <c r="VYQ108" s="220"/>
      <c r="VYR108" s="220"/>
      <c r="VYS108" s="220"/>
      <c r="VYT108" s="220"/>
      <c r="VYU108" s="220"/>
      <c r="VYV108" s="220"/>
      <c r="VYW108" s="220"/>
      <c r="VYX108" s="220"/>
      <c r="VYY108" s="220"/>
      <c r="VYZ108" s="220"/>
      <c r="VZA108" s="220"/>
      <c r="VZB108" s="220"/>
      <c r="VZC108" s="220"/>
      <c r="VZD108" s="220"/>
      <c r="VZE108" s="220"/>
      <c r="VZF108" s="220"/>
      <c r="VZG108" s="220"/>
      <c r="VZH108" s="220"/>
      <c r="VZI108" s="220"/>
      <c r="VZJ108" s="220"/>
      <c r="VZK108" s="220"/>
      <c r="VZL108" s="220"/>
      <c r="VZM108" s="220"/>
      <c r="VZN108" s="220"/>
      <c r="VZO108" s="220"/>
      <c r="VZP108" s="220"/>
      <c r="VZQ108" s="220"/>
      <c r="VZR108" s="220"/>
      <c r="VZS108" s="220"/>
      <c r="VZT108" s="220"/>
      <c r="VZU108" s="220"/>
      <c r="VZV108" s="220"/>
      <c r="VZW108" s="220"/>
      <c r="VZX108" s="220"/>
      <c r="VZY108" s="220"/>
      <c r="VZZ108" s="220"/>
      <c r="WAA108" s="220"/>
      <c r="WAB108" s="220"/>
      <c r="WAC108" s="220"/>
      <c r="WAD108" s="220"/>
      <c r="WAE108" s="220"/>
      <c r="WAF108" s="220"/>
      <c r="WAG108" s="220"/>
      <c r="WAH108" s="220"/>
      <c r="WAI108" s="220"/>
      <c r="WAJ108" s="220"/>
      <c r="WAK108" s="220"/>
      <c r="WAL108" s="220"/>
      <c r="WAM108" s="220"/>
      <c r="WAN108" s="220"/>
      <c r="WAO108" s="220"/>
      <c r="WAP108" s="220"/>
      <c r="WAQ108" s="220"/>
      <c r="WAR108" s="220"/>
      <c r="WAS108" s="220"/>
      <c r="WAT108" s="220"/>
      <c r="WAU108" s="220"/>
      <c r="WAV108" s="220"/>
      <c r="WAW108" s="220"/>
      <c r="WAX108" s="220"/>
      <c r="WAY108" s="220"/>
      <c r="WAZ108" s="220"/>
      <c r="WBA108" s="220"/>
      <c r="WBB108" s="220"/>
      <c r="WBC108" s="220"/>
      <c r="WBD108" s="220"/>
      <c r="WBE108" s="220"/>
      <c r="WBF108" s="220"/>
      <c r="WBG108" s="220"/>
      <c r="WBH108" s="220"/>
      <c r="WBI108" s="220"/>
      <c r="WBJ108" s="220"/>
      <c r="WBK108" s="220"/>
      <c r="WBL108" s="220"/>
      <c r="WBM108" s="220"/>
      <c r="WBN108" s="220"/>
      <c r="WBO108" s="220"/>
      <c r="WBP108" s="220"/>
      <c r="WBQ108" s="220"/>
      <c r="WBR108" s="220"/>
      <c r="WBS108" s="220"/>
      <c r="WBT108" s="220"/>
      <c r="WBU108" s="220"/>
      <c r="WBV108" s="220"/>
      <c r="WBW108" s="220"/>
      <c r="WBX108" s="220"/>
      <c r="WBY108" s="220"/>
      <c r="WBZ108" s="220"/>
      <c r="WCA108" s="220"/>
      <c r="WCB108" s="220"/>
      <c r="WCC108" s="220"/>
      <c r="WCD108" s="220"/>
      <c r="WCE108" s="220"/>
      <c r="WCF108" s="220"/>
      <c r="WCG108" s="220"/>
      <c r="WCH108" s="220"/>
      <c r="WCI108" s="220"/>
      <c r="WCJ108" s="220"/>
      <c r="WCK108" s="220"/>
      <c r="WCL108" s="220"/>
      <c r="WCM108" s="220"/>
      <c r="WCN108" s="220"/>
      <c r="WCO108" s="220"/>
      <c r="WCP108" s="220"/>
      <c r="WCQ108" s="220"/>
      <c r="WCR108" s="220"/>
      <c r="WCS108" s="220"/>
      <c r="WCT108" s="220"/>
      <c r="WCU108" s="220"/>
      <c r="WCV108" s="220"/>
      <c r="WCW108" s="220"/>
      <c r="WCX108" s="220"/>
      <c r="WCY108" s="220"/>
      <c r="WCZ108" s="220"/>
      <c r="WDA108" s="220"/>
      <c r="WDB108" s="220"/>
      <c r="WDC108" s="220"/>
      <c r="WDD108" s="220"/>
      <c r="WDE108" s="220"/>
      <c r="WDF108" s="220"/>
      <c r="WDG108" s="220"/>
      <c r="WDH108" s="220"/>
      <c r="WDI108" s="220"/>
      <c r="WDJ108" s="220"/>
      <c r="WDK108" s="220"/>
      <c r="WDL108" s="220"/>
      <c r="WDM108" s="220"/>
      <c r="WDN108" s="220"/>
      <c r="WDO108" s="220"/>
      <c r="WDP108" s="220"/>
      <c r="WDQ108" s="220"/>
      <c r="WDR108" s="220"/>
      <c r="WDS108" s="220"/>
      <c r="WDT108" s="220"/>
      <c r="WDU108" s="220"/>
      <c r="WDV108" s="220"/>
      <c r="WDW108" s="220"/>
      <c r="WDX108" s="220"/>
      <c r="WDY108" s="220"/>
      <c r="WDZ108" s="220"/>
      <c r="WEA108" s="220"/>
      <c r="WEB108" s="220"/>
      <c r="WEC108" s="220"/>
      <c r="WED108" s="220"/>
      <c r="WEE108" s="220"/>
      <c r="WEF108" s="220"/>
      <c r="WEG108" s="220"/>
      <c r="WEH108" s="220"/>
      <c r="WEI108" s="220"/>
      <c r="WEJ108" s="220"/>
      <c r="WEK108" s="220"/>
      <c r="WEL108" s="220"/>
      <c r="WEM108" s="220"/>
      <c r="WEN108" s="220"/>
      <c r="WEO108" s="220"/>
      <c r="WEP108" s="220"/>
      <c r="WEQ108" s="220"/>
      <c r="WER108" s="220"/>
      <c r="WES108" s="220"/>
      <c r="WET108" s="220"/>
      <c r="WEU108" s="220"/>
      <c r="WEV108" s="220"/>
      <c r="WEW108" s="220"/>
      <c r="WEX108" s="220"/>
      <c r="WEY108" s="220"/>
      <c r="WEZ108" s="220"/>
      <c r="WFA108" s="220"/>
      <c r="WFB108" s="220"/>
      <c r="WFC108" s="220"/>
      <c r="WFD108" s="220"/>
      <c r="WFE108" s="220"/>
      <c r="WFF108" s="220"/>
      <c r="WFG108" s="220"/>
      <c r="WFH108" s="220"/>
      <c r="WFI108" s="220"/>
      <c r="WFJ108" s="220"/>
      <c r="WFK108" s="220"/>
      <c r="WFL108" s="220"/>
      <c r="WFM108" s="220"/>
      <c r="WFN108" s="220"/>
      <c r="WFO108" s="220"/>
      <c r="WFP108" s="220"/>
      <c r="WFQ108" s="220"/>
      <c r="WFR108" s="220"/>
      <c r="WFS108" s="220"/>
      <c r="WFT108" s="220"/>
      <c r="WFU108" s="220"/>
      <c r="WFV108" s="220"/>
      <c r="WFW108" s="220"/>
      <c r="WFX108" s="220"/>
      <c r="WFY108" s="220"/>
      <c r="WFZ108" s="220"/>
      <c r="WGA108" s="220"/>
      <c r="WGB108" s="220"/>
      <c r="WGC108" s="220"/>
      <c r="WGD108" s="220"/>
      <c r="WGE108" s="220"/>
      <c r="WGF108" s="220"/>
      <c r="WGG108" s="220"/>
      <c r="WGH108" s="220"/>
      <c r="WGI108" s="220"/>
      <c r="WGJ108" s="220"/>
      <c r="WGK108" s="220"/>
      <c r="WGL108" s="220"/>
      <c r="WGM108" s="220"/>
      <c r="WGN108" s="220"/>
      <c r="WGO108" s="220"/>
      <c r="WGP108" s="220"/>
      <c r="WGQ108" s="220"/>
      <c r="WGR108" s="220"/>
      <c r="WGS108" s="220"/>
      <c r="WGT108" s="220"/>
      <c r="WGU108" s="220"/>
      <c r="WGV108" s="220"/>
      <c r="WGW108" s="220"/>
      <c r="WGX108" s="220"/>
      <c r="WGY108" s="220"/>
      <c r="WGZ108" s="220"/>
      <c r="WHA108" s="220"/>
      <c r="WHB108" s="220"/>
      <c r="WHC108" s="220"/>
      <c r="WHD108" s="220"/>
      <c r="WHE108" s="220"/>
      <c r="WHF108" s="220"/>
      <c r="WHG108" s="220"/>
      <c r="WHH108" s="220"/>
      <c r="WHI108" s="220"/>
      <c r="WHJ108" s="220"/>
      <c r="WHK108" s="220"/>
      <c r="WHL108" s="220"/>
      <c r="WHM108" s="220"/>
      <c r="WHN108" s="220"/>
      <c r="WHO108" s="220"/>
      <c r="WHP108" s="220"/>
      <c r="WHQ108" s="220"/>
      <c r="WHR108" s="220"/>
      <c r="WHS108" s="220"/>
      <c r="WHT108" s="220"/>
      <c r="WHU108" s="220"/>
      <c r="WHV108" s="220"/>
      <c r="WHW108" s="220"/>
      <c r="WHX108" s="220"/>
      <c r="WHY108" s="220"/>
      <c r="WHZ108" s="220"/>
      <c r="WIA108" s="220"/>
      <c r="WIB108" s="220"/>
      <c r="WIC108" s="220"/>
      <c r="WID108" s="220"/>
      <c r="WIE108" s="220"/>
      <c r="WIF108" s="220"/>
      <c r="WIG108" s="220"/>
      <c r="WIH108" s="220"/>
      <c r="WII108" s="220"/>
      <c r="WIJ108" s="220"/>
      <c r="WIK108" s="220"/>
      <c r="WIL108" s="220"/>
      <c r="WIM108" s="220"/>
      <c r="WIN108" s="220"/>
      <c r="WIO108" s="220"/>
      <c r="WIP108" s="220"/>
      <c r="WIQ108" s="220"/>
      <c r="WIR108" s="220"/>
      <c r="WIS108" s="220"/>
      <c r="WIT108" s="220"/>
      <c r="WIU108" s="220"/>
      <c r="WIV108" s="220"/>
      <c r="WIW108" s="220"/>
      <c r="WIX108" s="220"/>
      <c r="WIY108" s="220"/>
      <c r="WIZ108" s="220"/>
      <c r="WJA108" s="220"/>
      <c r="WJB108" s="220"/>
      <c r="WJC108" s="220"/>
      <c r="WJD108" s="220"/>
      <c r="WJE108" s="220"/>
      <c r="WJF108" s="220"/>
      <c r="WJG108" s="220"/>
      <c r="WJH108" s="220"/>
      <c r="WJI108" s="220"/>
      <c r="WJJ108" s="220"/>
      <c r="WJK108" s="220"/>
      <c r="WJL108" s="220"/>
      <c r="WJM108" s="220"/>
      <c r="WJN108" s="220"/>
      <c r="WJO108" s="220"/>
      <c r="WJP108" s="220"/>
      <c r="WJQ108" s="220"/>
      <c r="WJR108" s="220"/>
      <c r="WJS108" s="220"/>
      <c r="WJT108" s="220"/>
      <c r="WJU108" s="220"/>
      <c r="WJV108" s="220"/>
      <c r="WJW108" s="220"/>
      <c r="WJX108" s="220"/>
      <c r="WJY108" s="220"/>
      <c r="WJZ108" s="220"/>
      <c r="WKA108" s="220"/>
      <c r="WKB108" s="220"/>
      <c r="WKC108" s="220"/>
      <c r="WKD108" s="220"/>
      <c r="WKE108" s="220"/>
      <c r="WKF108" s="220"/>
      <c r="WKG108" s="220"/>
      <c r="WKH108" s="220"/>
      <c r="WKI108" s="220"/>
      <c r="WKJ108" s="220"/>
      <c r="WKK108" s="220"/>
      <c r="WKL108" s="220"/>
      <c r="WKM108" s="220"/>
      <c r="WKN108" s="220"/>
      <c r="WKO108" s="220"/>
      <c r="WKP108" s="220"/>
      <c r="WKQ108" s="220"/>
      <c r="WKR108" s="220"/>
      <c r="WKS108" s="220"/>
      <c r="WKT108" s="220"/>
      <c r="WKU108" s="220"/>
      <c r="WKV108" s="220"/>
      <c r="WKW108" s="220"/>
      <c r="WKX108" s="220"/>
      <c r="WKY108" s="220"/>
      <c r="WKZ108" s="220"/>
      <c r="WLA108" s="220"/>
      <c r="WLB108" s="220"/>
      <c r="WLC108" s="220"/>
      <c r="WLD108" s="220"/>
      <c r="WLE108" s="220"/>
      <c r="WLF108" s="220"/>
      <c r="WLG108" s="220"/>
      <c r="WLH108" s="220"/>
      <c r="WLI108" s="220"/>
      <c r="WLJ108" s="220"/>
      <c r="WLK108" s="220"/>
      <c r="WLL108" s="220"/>
      <c r="WLM108" s="220"/>
      <c r="WLN108" s="220"/>
      <c r="WLO108" s="220"/>
      <c r="WLP108" s="220"/>
      <c r="WLQ108" s="220"/>
      <c r="WLR108" s="220"/>
      <c r="WLS108" s="220"/>
      <c r="WLT108" s="220"/>
      <c r="WLU108" s="220"/>
      <c r="WLV108" s="220"/>
      <c r="WLW108" s="220"/>
      <c r="WLX108" s="220"/>
      <c r="WLY108" s="220"/>
      <c r="WLZ108" s="220"/>
      <c r="WMA108" s="220"/>
      <c r="WMB108" s="220"/>
      <c r="WMC108" s="220"/>
      <c r="WMD108" s="220"/>
      <c r="WME108" s="220"/>
      <c r="WMF108" s="220"/>
      <c r="WMG108" s="220"/>
      <c r="WMH108" s="220"/>
      <c r="WMI108" s="220"/>
      <c r="WMJ108" s="220"/>
      <c r="WMK108" s="220"/>
      <c r="WML108" s="220"/>
      <c r="WMM108" s="220"/>
      <c r="WMN108" s="220"/>
      <c r="WMO108" s="220"/>
      <c r="WMP108" s="220"/>
      <c r="WMQ108" s="220"/>
      <c r="WMR108" s="220"/>
      <c r="WMS108" s="220"/>
      <c r="WMT108" s="220"/>
      <c r="WMU108" s="220"/>
      <c r="WMV108" s="220"/>
      <c r="WMW108" s="220"/>
      <c r="WMX108" s="220"/>
      <c r="WMY108" s="220"/>
      <c r="WMZ108" s="220"/>
      <c r="WNA108" s="220"/>
      <c r="WNB108" s="220"/>
      <c r="WNC108" s="220"/>
      <c r="WND108" s="220"/>
      <c r="WNE108" s="220"/>
      <c r="WNF108" s="220"/>
      <c r="WNG108" s="220"/>
      <c r="WNH108" s="220"/>
      <c r="WNI108" s="220"/>
      <c r="WNJ108" s="220"/>
      <c r="WNK108" s="220"/>
      <c r="WNL108" s="220"/>
      <c r="WNM108" s="220"/>
      <c r="WNN108" s="220"/>
      <c r="WNO108" s="220"/>
      <c r="WNP108" s="220"/>
      <c r="WNQ108" s="220"/>
      <c r="WNR108" s="220"/>
      <c r="WNS108" s="220"/>
      <c r="WNT108" s="220"/>
      <c r="WNU108" s="220"/>
      <c r="WNV108" s="220"/>
      <c r="WNW108" s="220"/>
      <c r="WNX108" s="220"/>
      <c r="WNY108" s="220"/>
      <c r="WNZ108" s="220"/>
      <c r="WOA108" s="220"/>
      <c r="WOB108" s="220"/>
      <c r="WOC108" s="220"/>
      <c r="WOD108" s="220"/>
      <c r="WOE108" s="220"/>
      <c r="WOF108" s="220"/>
      <c r="WOG108" s="220"/>
      <c r="WOH108" s="220"/>
      <c r="WOI108" s="220"/>
      <c r="WOJ108" s="220"/>
      <c r="WOK108" s="220"/>
      <c r="WOL108" s="220"/>
      <c r="WOM108" s="220"/>
      <c r="WON108" s="220"/>
      <c r="WOO108" s="220"/>
      <c r="WOP108" s="220"/>
      <c r="WOQ108" s="220"/>
      <c r="WOR108" s="220"/>
      <c r="WOS108" s="220"/>
      <c r="WOT108" s="220"/>
      <c r="WOU108" s="220"/>
      <c r="WOV108" s="220"/>
      <c r="WOW108" s="220"/>
      <c r="WOX108" s="220"/>
      <c r="WOY108" s="220"/>
      <c r="WOZ108" s="220"/>
      <c r="WPA108" s="220"/>
      <c r="WPB108" s="220"/>
      <c r="WPC108" s="220"/>
      <c r="WPD108" s="220"/>
      <c r="WPE108" s="220"/>
      <c r="WPF108" s="220"/>
      <c r="WPG108" s="220"/>
      <c r="WPH108" s="220"/>
      <c r="WPI108" s="220"/>
      <c r="WPJ108" s="220"/>
      <c r="WPK108" s="220"/>
      <c r="WPL108" s="220"/>
      <c r="WPM108" s="220"/>
      <c r="WPN108" s="220"/>
      <c r="WPO108" s="220"/>
      <c r="WPP108" s="220"/>
      <c r="WPQ108" s="220"/>
      <c r="WPR108" s="220"/>
      <c r="WPS108" s="220"/>
      <c r="WPT108" s="220"/>
      <c r="WPU108" s="220"/>
      <c r="WPV108" s="220"/>
      <c r="WPW108" s="220"/>
      <c r="WPX108" s="220"/>
      <c r="WPY108" s="220"/>
      <c r="WPZ108" s="220"/>
      <c r="WQA108" s="220"/>
      <c r="WQB108" s="220"/>
      <c r="WQC108" s="220"/>
      <c r="WQD108" s="220"/>
      <c r="WQE108" s="220"/>
      <c r="WQF108" s="220"/>
      <c r="WQG108" s="220"/>
      <c r="WQH108" s="220"/>
      <c r="WQI108" s="220"/>
      <c r="WQJ108" s="220"/>
      <c r="WQK108" s="220"/>
      <c r="WQL108" s="220"/>
      <c r="WQM108" s="220"/>
      <c r="WQN108" s="220"/>
      <c r="WQO108" s="220"/>
      <c r="WQP108" s="220"/>
      <c r="WQQ108" s="220"/>
      <c r="WQR108" s="220"/>
      <c r="WQS108" s="220"/>
      <c r="WQT108" s="220"/>
      <c r="WQU108" s="220"/>
      <c r="WQV108" s="220"/>
      <c r="WQW108" s="220"/>
      <c r="WQX108" s="220"/>
      <c r="WQY108" s="220"/>
      <c r="WQZ108" s="220"/>
      <c r="WRA108" s="220"/>
      <c r="WRB108" s="220"/>
      <c r="WRC108" s="220"/>
      <c r="WRD108" s="220"/>
      <c r="WRE108" s="220"/>
      <c r="WRF108" s="220"/>
      <c r="WRG108" s="220"/>
      <c r="WRH108" s="220"/>
      <c r="WRI108" s="220"/>
      <c r="WRJ108" s="220"/>
      <c r="WRK108" s="220"/>
      <c r="WRL108" s="220"/>
      <c r="WRM108" s="220"/>
      <c r="WRN108" s="220"/>
      <c r="WRO108" s="220"/>
      <c r="WRP108" s="220"/>
      <c r="WRQ108" s="220"/>
      <c r="WRR108" s="220"/>
      <c r="WRS108" s="220"/>
      <c r="WRT108" s="220"/>
      <c r="WRU108" s="220"/>
      <c r="WRV108" s="220"/>
      <c r="WRW108" s="220"/>
      <c r="WRX108" s="220"/>
      <c r="WRY108" s="220"/>
      <c r="WRZ108" s="220"/>
      <c r="WSA108" s="220"/>
      <c r="WSB108" s="220"/>
      <c r="WSC108" s="220"/>
      <c r="WSD108" s="220"/>
      <c r="WSE108" s="220"/>
      <c r="WSF108" s="220"/>
      <c r="WSG108" s="220"/>
      <c r="WSH108" s="220"/>
      <c r="WSI108" s="220"/>
      <c r="WSJ108" s="220"/>
      <c r="WSK108" s="220"/>
      <c r="WSL108" s="220"/>
      <c r="WSM108" s="220"/>
      <c r="WSN108" s="220"/>
      <c r="WSO108" s="220"/>
      <c r="WSP108" s="220"/>
      <c r="WSQ108" s="220"/>
      <c r="WSR108" s="220"/>
      <c r="WSS108" s="220"/>
      <c r="WST108" s="220"/>
      <c r="WSU108" s="220"/>
      <c r="WSV108" s="220"/>
      <c r="WSW108" s="220"/>
      <c r="WSX108" s="220"/>
      <c r="WSY108" s="220"/>
      <c r="WSZ108" s="220"/>
      <c r="WTA108" s="220"/>
      <c r="WTB108" s="220"/>
      <c r="WTC108" s="220"/>
      <c r="WTD108" s="220"/>
      <c r="WTE108" s="220"/>
      <c r="WTF108" s="220"/>
      <c r="WTG108" s="220"/>
      <c r="WTH108" s="220"/>
      <c r="WTI108" s="220"/>
      <c r="WTJ108" s="220"/>
      <c r="WTK108" s="220"/>
      <c r="WTL108" s="220"/>
      <c r="WTM108" s="220"/>
      <c r="WTN108" s="220"/>
      <c r="WTO108" s="220"/>
      <c r="WTP108" s="220"/>
      <c r="WTQ108" s="220"/>
      <c r="WTR108" s="220"/>
      <c r="WTS108" s="220"/>
      <c r="WTT108" s="220"/>
      <c r="WTU108" s="220"/>
      <c r="WTV108" s="220"/>
      <c r="WTW108" s="220"/>
      <c r="WTX108" s="220"/>
      <c r="WTY108" s="220"/>
      <c r="WTZ108" s="220"/>
      <c r="WUA108" s="220"/>
      <c r="WUB108" s="220"/>
      <c r="WUC108" s="220"/>
      <c r="WUD108" s="220"/>
      <c r="WUE108" s="220"/>
      <c r="WUF108" s="220"/>
      <c r="WUG108" s="220"/>
      <c r="WUH108" s="220"/>
      <c r="WUI108" s="220"/>
      <c r="WUJ108" s="220"/>
      <c r="WUK108" s="220"/>
      <c r="WUL108" s="220"/>
      <c r="WUM108" s="220"/>
      <c r="WUN108" s="220"/>
      <c r="WUO108" s="220"/>
      <c r="WUP108" s="220"/>
      <c r="WUQ108" s="220"/>
      <c r="WUR108" s="220"/>
      <c r="WUS108" s="220"/>
      <c r="WUT108" s="220"/>
      <c r="WUU108" s="220"/>
      <c r="WUV108" s="220"/>
      <c r="WUW108" s="220"/>
      <c r="WUX108" s="220"/>
      <c r="WUY108" s="220"/>
      <c r="WUZ108" s="220"/>
      <c r="WVA108" s="220"/>
      <c r="WVB108" s="220"/>
      <c r="WVC108" s="220"/>
      <c r="WVD108" s="220"/>
      <c r="WVE108" s="220"/>
      <c r="WVF108" s="220"/>
      <c r="WVG108" s="220"/>
      <c r="WVH108" s="220"/>
      <c r="WVI108" s="220"/>
      <c r="WVJ108" s="220"/>
      <c r="WVK108" s="220"/>
      <c r="WVL108" s="220"/>
      <c r="WVM108" s="220"/>
      <c r="WVN108" s="220"/>
      <c r="WVO108" s="220"/>
      <c r="WVP108" s="220"/>
      <c r="WVQ108" s="220"/>
      <c r="WVR108" s="220"/>
      <c r="WVS108" s="220"/>
      <c r="WVT108" s="220"/>
      <c r="WVU108" s="220"/>
      <c r="WVV108" s="220"/>
      <c r="WVW108" s="220"/>
      <c r="WVX108" s="220"/>
      <c r="WVY108" s="220"/>
      <c r="WVZ108" s="220"/>
      <c r="WWA108" s="220"/>
      <c r="WWB108" s="220"/>
      <c r="WWC108" s="220"/>
      <c r="WWD108" s="220"/>
      <c r="WWE108" s="220"/>
      <c r="WWF108" s="220"/>
      <c r="WWG108" s="220"/>
      <c r="WWH108" s="220"/>
      <c r="WWI108" s="220"/>
      <c r="WWJ108" s="220"/>
      <c r="WWK108" s="220"/>
      <c r="WWL108" s="220"/>
      <c r="WWM108" s="220"/>
      <c r="WWN108" s="220"/>
      <c r="WWO108" s="220"/>
      <c r="WWP108" s="220"/>
      <c r="WWQ108" s="220"/>
      <c r="WWR108" s="220"/>
      <c r="WWS108" s="220"/>
      <c r="WWT108" s="220"/>
      <c r="WWU108" s="220"/>
      <c r="WWV108" s="220"/>
      <c r="WWW108" s="220"/>
      <c r="WWX108" s="220"/>
      <c r="WWY108" s="220"/>
      <c r="WWZ108" s="220"/>
      <c r="WXA108" s="220"/>
      <c r="WXB108" s="220"/>
      <c r="WXC108" s="220"/>
      <c r="WXD108" s="220"/>
      <c r="WXE108" s="220"/>
      <c r="WXF108" s="220"/>
      <c r="WXG108" s="220"/>
      <c r="WXH108" s="220"/>
      <c r="WXI108" s="220"/>
      <c r="WXJ108" s="220"/>
      <c r="WXK108" s="220"/>
      <c r="WXL108" s="220"/>
      <c r="WXM108" s="220"/>
      <c r="WXN108" s="220"/>
      <c r="WXO108" s="220"/>
      <c r="WXP108" s="220"/>
      <c r="WXQ108" s="220"/>
      <c r="WXR108" s="220"/>
      <c r="WXS108" s="220"/>
      <c r="WXT108" s="220"/>
      <c r="WXU108" s="220"/>
      <c r="WXV108" s="220"/>
      <c r="WXW108" s="220"/>
      <c r="WXX108" s="220"/>
      <c r="WXY108" s="220"/>
      <c r="WXZ108" s="220"/>
      <c r="WYA108" s="220"/>
      <c r="WYB108" s="220"/>
      <c r="WYC108" s="220"/>
      <c r="WYD108" s="220"/>
      <c r="WYE108" s="220"/>
      <c r="WYF108" s="220"/>
      <c r="WYG108" s="220"/>
      <c r="WYH108" s="220"/>
      <c r="WYI108" s="220"/>
      <c r="WYJ108" s="220"/>
      <c r="WYK108" s="220"/>
      <c r="WYL108" s="220"/>
      <c r="WYM108" s="220"/>
      <c r="WYN108" s="220"/>
      <c r="WYO108" s="220"/>
      <c r="WYP108" s="220"/>
      <c r="WYQ108" s="220"/>
      <c r="WYR108" s="220"/>
      <c r="WYS108" s="220"/>
      <c r="WYT108" s="220"/>
      <c r="WYU108" s="220"/>
      <c r="WYV108" s="220"/>
      <c r="WYW108" s="220"/>
      <c r="WYX108" s="220"/>
      <c r="WYY108" s="220"/>
      <c r="WYZ108" s="220"/>
      <c r="WZA108" s="220"/>
      <c r="WZB108" s="220"/>
      <c r="WZC108" s="220"/>
      <c r="WZD108" s="220"/>
      <c r="WZE108" s="220"/>
      <c r="WZF108" s="220"/>
      <c r="WZG108" s="220"/>
      <c r="WZH108" s="220"/>
      <c r="WZI108" s="220"/>
      <c r="WZJ108" s="220"/>
      <c r="WZK108" s="220"/>
      <c r="WZL108" s="220"/>
      <c r="WZM108" s="220"/>
      <c r="WZN108" s="220"/>
      <c r="WZO108" s="220"/>
      <c r="WZP108" s="220"/>
      <c r="WZQ108" s="220"/>
      <c r="WZR108" s="220"/>
      <c r="WZS108" s="220"/>
      <c r="WZT108" s="220"/>
      <c r="WZU108" s="220"/>
      <c r="WZV108" s="220"/>
      <c r="WZW108" s="220"/>
      <c r="WZX108" s="220"/>
      <c r="WZY108" s="220"/>
      <c r="WZZ108" s="220"/>
      <c r="XAA108" s="220"/>
      <c r="XAB108" s="220"/>
      <c r="XAC108" s="220"/>
      <c r="XAD108" s="220"/>
      <c r="XAE108" s="220"/>
      <c r="XAF108" s="220"/>
      <c r="XAG108" s="220"/>
      <c r="XAH108" s="220"/>
      <c r="XAI108" s="220"/>
      <c r="XAJ108" s="220"/>
      <c r="XAK108" s="220"/>
      <c r="XAL108" s="220"/>
      <c r="XAM108" s="220"/>
      <c r="XAN108" s="220"/>
      <c r="XAO108" s="220"/>
      <c r="XAP108" s="220"/>
      <c r="XAQ108" s="220"/>
      <c r="XAR108" s="220"/>
      <c r="XAS108" s="220"/>
      <c r="XAT108" s="220"/>
      <c r="XAU108" s="220"/>
      <c r="XAV108" s="220"/>
      <c r="XAW108" s="220"/>
      <c r="XAX108" s="220"/>
      <c r="XAY108" s="220"/>
      <c r="XAZ108" s="220"/>
      <c r="XBA108" s="220"/>
      <c r="XBB108" s="220"/>
      <c r="XBC108" s="220"/>
      <c r="XBD108" s="220"/>
      <c r="XBE108" s="220"/>
      <c r="XBF108" s="220"/>
      <c r="XBG108" s="220"/>
      <c r="XBH108" s="220"/>
      <c r="XBI108" s="220"/>
      <c r="XBJ108" s="220"/>
      <c r="XBK108" s="220"/>
      <c r="XBL108" s="220"/>
      <c r="XBM108" s="220"/>
      <c r="XBN108" s="220"/>
      <c r="XBO108" s="220"/>
      <c r="XBP108" s="220"/>
      <c r="XBQ108" s="220"/>
      <c r="XBR108" s="220"/>
      <c r="XBS108" s="220"/>
      <c r="XBT108" s="220"/>
      <c r="XBU108" s="220"/>
      <c r="XBV108" s="220"/>
      <c r="XBW108" s="220"/>
      <c r="XBX108" s="220"/>
      <c r="XBY108" s="220"/>
      <c r="XBZ108" s="220"/>
      <c r="XCA108" s="220"/>
      <c r="XCB108" s="220"/>
      <c r="XCC108" s="220"/>
      <c r="XCD108" s="220"/>
      <c r="XCE108" s="220"/>
      <c r="XCF108" s="220"/>
      <c r="XCG108" s="220"/>
      <c r="XCH108" s="220"/>
      <c r="XCI108" s="220"/>
      <c r="XCJ108" s="220"/>
      <c r="XCK108" s="220"/>
      <c r="XCL108" s="220"/>
      <c r="XCM108" s="220"/>
      <c r="XCN108" s="220"/>
      <c r="XCO108" s="220"/>
      <c r="XCP108" s="220"/>
      <c r="XCQ108" s="220"/>
      <c r="XCR108" s="220"/>
      <c r="XCS108" s="220"/>
      <c r="XCT108" s="220"/>
      <c r="XCU108" s="220"/>
      <c r="XCV108" s="220"/>
      <c r="XCW108" s="220"/>
      <c r="XCX108" s="220"/>
      <c r="XCY108" s="220"/>
      <c r="XCZ108" s="220"/>
      <c r="XDA108" s="220"/>
      <c r="XDB108" s="220"/>
      <c r="XDC108" s="220"/>
      <c r="XDD108" s="220"/>
      <c r="XDE108" s="220"/>
      <c r="XDF108" s="220"/>
      <c r="XDG108" s="220"/>
      <c r="XDH108" s="220"/>
      <c r="XDI108" s="220"/>
      <c r="XDJ108" s="220"/>
      <c r="XDK108" s="220"/>
      <c r="XDL108" s="220"/>
      <c r="XDM108" s="220"/>
      <c r="XDN108" s="220"/>
      <c r="XDO108" s="220"/>
      <c r="XDP108" s="220"/>
      <c r="XDQ108" s="220"/>
      <c r="XDR108" s="220"/>
      <c r="XDS108" s="220"/>
      <c r="XDT108" s="220"/>
      <c r="XDU108" s="220"/>
      <c r="XDV108" s="220"/>
      <c r="XDW108" s="220"/>
      <c r="XDX108" s="220"/>
      <c r="XDY108" s="220"/>
      <c r="XDZ108" s="220"/>
      <c r="XEA108" s="220"/>
      <c r="XEB108" s="220"/>
      <c r="XEC108" s="220"/>
      <c r="XED108" s="220"/>
      <c r="XEE108" s="220"/>
      <c r="XEF108" s="220"/>
      <c r="XEG108" s="220"/>
      <c r="XEH108" s="220"/>
      <c r="XEI108" s="220"/>
      <c r="XEJ108" s="220"/>
      <c r="XEK108" s="220"/>
      <c r="XEL108" s="220"/>
      <c r="XEM108" s="220"/>
      <c r="XEN108" s="220"/>
      <c r="XEO108" s="220"/>
      <c r="XEP108" s="220"/>
      <c r="XEQ108" s="220"/>
      <c r="XER108" s="220"/>
      <c r="XES108" s="220"/>
      <c r="XET108" s="220"/>
      <c r="XEU108" s="220"/>
      <c r="XEV108" s="220"/>
    </row>
    <row r="109" s="127" customFormat="1" ht="27" hidden="1" customHeight="1" spans="1:1024 1025:16377">
      <c r="A109" s="152">
        <v>103</v>
      </c>
      <c r="B109" s="171" t="s">
        <v>2368</v>
      </c>
      <c r="C109" s="170" t="s">
        <v>2369</v>
      </c>
      <c r="D109" s="155" t="s">
        <v>1996</v>
      </c>
      <c r="E109" s="156" t="s">
        <v>2194</v>
      </c>
      <c r="F109" s="157" t="s">
        <v>2370</v>
      </c>
      <c r="G109" s="158" t="s">
        <v>2360</v>
      </c>
      <c r="H109" s="157" t="str">
        <f>IF(G109="","",VLOOKUP(G109,'附表8-合同明细采集底稿'!B:I,2,0))</f>
        <v>沁春锦苑幼儿园大门、亮化、自行车棚工程合同</v>
      </c>
      <c r="I109" s="121" t="str">
        <f>IF(G109="","",VLOOKUP(G109,'附表8-合同明细采集底稿'!B:I,3,0))</f>
        <v>买卖合同</v>
      </c>
      <c r="J109" s="157" t="str">
        <f>IF(G109="","",VLOOKUP(G109,'附表8-合同明细采集底稿'!B:I,4,0))</f>
        <v>新疆智明建设工程有限公司</v>
      </c>
      <c r="K109" s="157" t="s">
        <v>2007</v>
      </c>
      <c r="L109" s="158">
        <v>6500203130</v>
      </c>
      <c r="M109" s="158" t="s">
        <v>2371</v>
      </c>
      <c r="N109" s="187">
        <v>37064.22</v>
      </c>
      <c r="O109" s="160">
        <v>40400</v>
      </c>
      <c r="P109" s="160">
        <v>37064.22</v>
      </c>
      <c r="Q109" s="160"/>
      <c r="R109" s="160">
        <f t="shared" si="4"/>
        <v>37064.22</v>
      </c>
      <c r="S109" s="161">
        <f>IFERROR(VLOOKUP(G109,'附表8-合同明细采集底稿'!B:M,12,0),100%)</f>
        <v>0.331924265795271</v>
      </c>
      <c r="T109" s="160">
        <f t="shared" si="2"/>
        <v>12302.51</v>
      </c>
      <c r="U109" s="157" t="s">
        <v>2009</v>
      </c>
      <c r="V109" s="162" t="s">
        <v>309</v>
      </c>
      <c r="W109" s="163">
        <f>IF('附表1-面积统计表'!$D$29=0,"",IF(AND(V109="共同成本费用",Z109="总建筑面积法"),ROUND(T109/'附表1-面积统计表'!$D$29*'附表1-面积统计表'!$D$5,2),IF(AND(V109="共同成本费用",Z109="可售建筑面积法"),ROUND(T109/'附表1-面积统计表'!$F$29*'附表1-面积统计表'!$F$5,2),"请手工填写")))</f>
        <v>11582.71</v>
      </c>
      <c r="X109" s="163" t="str">
        <f>IF(SUM('附表1-面积统计表'!$D$6)=0,"",SUM(T109)-SUM(W109)-SUM(Y109))</f>
        <v/>
      </c>
      <c r="Y109" s="163">
        <f>IF(SUM('附表1-面积统计表'!$D$6)=0,SUM(T109)-SUM(W109),IF('附表1-面积统计表'!$D$29=0,"",IF(AND(V109="共同成本费用",Z109="总建筑面积法"),ROUND(T109/'附表1-面积统计表'!$D$29*'附表1-面积统计表'!$D$7,2),IF(AND(V109="共同成本费用",Z109="可售建筑面积法"),ROUND(T109/'附表1-面积统计表'!$F$29*'附表1-面积统计表'!$F$7,2),"请手工填写"))))</f>
        <v>719.800000000001</v>
      </c>
      <c r="Z109" s="164" t="s">
        <v>282</v>
      </c>
      <c r="AA109" s="157"/>
      <c r="AB109" s="165" t="s">
        <v>1986</v>
      </c>
      <c r="AC109" s="165"/>
    </row>
    <row r="110" s="127" customFormat="1" ht="27" hidden="1" customHeight="1" spans="1:1024 1025:16377">
      <c r="A110" s="152">
        <v>104</v>
      </c>
      <c r="B110" s="171" t="s">
        <v>2263</v>
      </c>
      <c r="C110" s="170" t="s">
        <v>2372</v>
      </c>
      <c r="D110" s="155" t="s">
        <v>1996</v>
      </c>
      <c r="E110" s="156" t="s">
        <v>2194</v>
      </c>
      <c r="F110" s="157" t="s">
        <v>2373</v>
      </c>
      <c r="G110" s="158" t="s">
        <v>2360</v>
      </c>
      <c r="H110" s="157" t="str">
        <f>IF(G110="","",VLOOKUP(G110,'附表8-合同明细采集底稿'!B:I,2,0))</f>
        <v>沁春锦苑幼儿园大门、亮化、自行车棚工程合同</v>
      </c>
      <c r="I110" s="121" t="str">
        <f>IF(G110="","",VLOOKUP(G110,'附表8-合同明细采集底稿'!B:I,3,0))</f>
        <v>买卖合同</v>
      </c>
      <c r="J110" s="157" t="str">
        <f>IF(G110="","",VLOOKUP(G110,'附表8-合同明细采集底稿'!B:I,4,0))</f>
        <v>新疆智明建设工程有限公司</v>
      </c>
      <c r="K110" s="157" t="s">
        <v>2007</v>
      </c>
      <c r="L110" s="158">
        <v>6500213130</v>
      </c>
      <c r="M110" s="158" t="s">
        <v>2374</v>
      </c>
      <c r="N110" s="187">
        <v>103302.75</v>
      </c>
      <c r="O110" s="160">
        <v>112600</v>
      </c>
      <c r="P110" s="160">
        <v>103302.75</v>
      </c>
      <c r="Q110" s="160"/>
      <c r="R110" s="160">
        <f t="shared" si="4"/>
        <v>103302.75</v>
      </c>
      <c r="S110" s="161">
        <f>IFERROR(VLOOKUP(G110,'附表8-合同明细采集底稿'!B:M,12,0),100%)</f>
        <v>0.331924265795271</v>
      </c>
      <c r="T110" s="160">
        <f t="shared" si="2"/>
        <v>34288.69</v>
      </c>
      <c r="U110" s="157" t="s">
        <v>2009</v>
      </c>
      <c r="V110" s="162" t="s">
        <v>309</v>
      </c>
      <c r="W110" s="163">
        <f>IF('附表1-面积统计表'!$D$29=0,"",IF(AND(V110="共同成本费用",Z110="总建筑面积法"),ROUND(T110/'附表1-面积统计表'!$D$29*'附表1-面积统计表'!$D$5,2),IF(AND(V110="共同成本费用",Z110="可售建筑面积法"),ROUND(T110/'附表1-面积统计表'!$F$29*'附表1-面积统计表'!$F$5,2),"请手工填写")))</f>
        <v>32282.5</v>
      </c>
      <c r="X110" s="163" t="str">
        <f>IF(SUM('附表1-面积统计表'!$D$6)=0,"",SUM(T110)-SUM(W110)-SUM(Y110))</f>
        <v/>
      </c>
      <c r="Y110" s="163">
        <f>IF(SUM('附表1-面积统计表'!$D$6)=0,SUM(T110)-SUM(W110),IF('附表1-面积统计表'!$D$29=0,"",IF(AND(V110="共同成本费用",Z110="总建筑面积法"),ROUND(T110/'附表1-面积统计表'!$D$29*'附表1-面积统计表'!$D$7,2),IF(AND(V110="共同成本费用",Z110="可售建筑面积法"),ROUND(T110/'附表1-面积统计表'!$F$29*'附表1-面积统计表'!$F$7,2),"请手工填写"))))</f>
        <v>2006.19</v>
      </c>
      <c r="Z110" s="164" t="s">
        <v>282</v>
      </c>
      <c r="AA110" s="157"/>
      <c r="AB110" s="165" t="s">
        <v>1986</v>
      </c>
      <c r="AC110" s="165"/>
    </row>
    <row r="111" s="129" customFormat="1" ht="27" customHeight="1" spans="1:1024 1025:16377">
      <c r="A111" s="205">
        <v>105</v>
      </c>
      <c r="B111" s="206" t="s">
        <v>2268</v>
      </c>
      <c r="C111" s="207" t="s">
        <v>2375</v>
      </c>
      <c r="D111" s="208" t="s">
        <v>1996</v>
      </c>
      <c r="E111" s="209" t="s">
        <v>2120</v>
      </c>
      <c r="F111" s="210" t="s">
        <v>2376</v>
      </c>
      <c r="G111" s="211" t="s">
        <v>2355</v>
      </c>
      <c r="H111" s="210" t="str">
        <f>IF(G111="","",VLOOKUP(G111,'附表8-合同明细采集底稿'!B:I,2,0))</f>
        <v>沁春锦苑18#、21#、22#楼、37#社区、地下车库及人防部分建设工程（地下人防）</v>
      </c>
      <c r="I111" s="212" t="str">
        <f>IF(G111="","",VLOOKUP(G111,'附表8-合同明细采集底稿'!B:I,3,0))</f>
        <v>其他合同</v>
      </c>
      <c r="J111" s="210" t="str">
        <f>IF(G111="","",VLOOKUP(G111,'附表8-合同明细采集底稿'!B:I,4,0))</f>
        <v>新疆通力建设集团股份有限公司（高）</v>
      </c>
      <c r="K111" s="210" t="s">
        <v>2007</v>
      </c>
      <c r="L111" s="211">
        <v>6500203130</v>
      </c>
      <c r="M111" s="211" t="s">
        <v>2377</v>
      </c>
      <c r="N111" s="213">
        <v>4669842.2</v>
      </c>
      <c r="O111" s="214">
        <v>5090128</v>
      </c>
      <c r="P111" s="214">
        <v>4669842.2</v>
      </c>
      <c r="Q111" s="214"/>
      <c r="R111" s="214">
        <f t="shared" si="4"/>
        <v>4669842.2</v>
      </c>
      <c r="S111" s="215">
        <f>IFERROR(VLOOKUP(G111,'附表8-合同明细采集底稿'!B:M,12,0),100%)</f>
        <v>0.571474059785587</v>
      </c>
      <c r="T111" s="214">
        <f t="shared" si="2"/>
        <v>2668693.68</v>
      </c>
      <c r="U111" s="210"/>
      <c r="V111" s="216" t="s">
        <v>309</v>
      </c>
      <c r="W111" s="217">
        <f>IF('附表1-面积统计表'!$D$29=0,"",IF(AND(V111="共同成本费用",Z111="总建筑面积法"),ROUND(T111/'附表1-面积统计表'!$D$29*'附表1-面积统计表'!$D$5,2),IF(AND(V111="共同成本费用",Z111="可售建筑面积法"),ROUND(T111/'附表1-面积统计表'!$F$29*'附表1-面积统计表'!$F$5,2),"请手工填写")))</f>
        <v>2512551.74</v>
      </c>
      <c r="X111" s="217" t="str">
        <f>IF(SUM('附表1-面积统计表'!$D$6)=0,"",SUM(T111)-SUM(W111)-SUM(Y111))</f>
        <v/>
      </c>
      <c r="Y111" s="217">
        <f>IF(SUM('附表1-面积统计表'!$D$6)=0,SUM(T111)-SUM(W111),IF('附表1-面积统计表'!$D$29=0,"",IF(AND(V111="共同成本费用",Z111="总建筑面积法"),ROUND(T111/'附表1-面积统计表'!$D$29*'附表1-面积统计表'!$D$7,2),IF(AND(V111="共同成本费用",Z111="可售建筑面积法"),ROUND(T111/'附表1-面积统计表'!$F$29*'附表1-面积统计表'!$F$7,2),"请手工填写"))))</f>
        <v>156141.94</v>
      </c>
      <c r="Z111" s="218" t="s">
        <v>282</v>
      </c>
      <c r="AA111" s="210"/>
      <c r="AB111" s="219" t="s">
        <v>1986</v>
      </c>
      <c r="AC111" s="219"/>
      <c r="AD111" s="220"/>
      <c r="AE111" s="220"/>
      <c r="AF111" s="220"/>
      <c r="AG111" s="220"/>
      <c r="AH111" s="220"/>
      <c r="AI111" s="220"/>
      <c r="AJ111" s="220"/>
      <c r="AK111" s="220"/>
      <c r="AL111" s="220"/>
      <c r="AM111" s="220"/>
      <c r="AN111" s="220"/>
      <c r="AO111" s="220"/>
      <c r="AP111" s="220"/>
      <c r="AQ111" s="220"/>
      <c r="AR111" s="220"/>
      <c r="AS111" s="220"/>
      <c r="AT111" s="220"/>
      <c r="AU111" s="220"/>
      <c r="AV111" s="220"/>
      <c r="AW111" s="220"/>
      <c r="AX111" s="220"/>
      <c r="AY111" s="220"/>
      <c r="AZ111" s="220"/>
      <c r="BA111" s="220"/>
      <c r="BB111" s="220"/>
      <c r="BC111" s="220"/>
      <c r="BD111" s="220"/>
      <c r="BE111" s="220"/>
      <c r="BF111" s="220"/>
      <c r="BG111" s="220"/>
      <c r="BH111" s="220"/>
      <c r="BI111" s="220"/>
      <c r="BJ111" s="220"/>
      <c r="BK111" s="220"/>
      <c r="BL111" s="220"/>
      <c r="BM111" s="220"/>
      <c r="BN111" s="220"/>
      <c r="BO111" s="220"/>
      <c r="BP111" s="220"/>
      <c r="BQ111" s="220"/>
      <c r="BR111" s="220"/>
      <c r="BS111" s="220"/>
      <c r="BT111" s="220"/>
      <c r="BU111" s="220"/>
      <c r="BV111" s="220"/>
      <c r="BW111" s="220"/>
      <c r="BX111" s="220"/>
      <c r="BY111" s="220"/>
      <c r="BZ111" s="220"/>
      <c r="CA111" s="220"/>
      <c r="CB111" s="220"/>
      <c r="CC111" s="220"/>
      <c r="CD111" s="220"/>
      <c r="CE111" s="220"/>
      <c r="CF111" s="220"/>
      <c r="CG111" s="220"/>
      <c r="CH111" s="220"/>
      <c r="CI111" s="220"/>
      <c r="CJ111" s="220"/>
      <c r="CK111" s="220"/>
      <c r="CL111" s="220"/>
      <c r="CM111" s="220"/>
      <c r="CN111" s="220"/>
      <c r="CO111" s="220"/>
      <c r="CP111" s="220"/>
      <c r="CQ111" s="220"/>
      <c r="CR111" s="220"/>
      <c r="CS111" s="220"/>
      <c r="CT111" s="220"/>
      <c r="CU111" s="220"/>
      <c r="CV111" s="220"/>
      <c r="CW111" s="220"/>
      <c r="CX111" s="220"/>
      <c r="CY111" s="220"/>
      <c r="CZ111" s="220"/>
      <c r="DA111" s="220"/>
      <c r="DB111" s="220"/>
      <c r="DC111" s="220"/>
      <c r="DD111" s="220"/>
      <c r="DE111" s="220"/>
      <c r="DF111" s="220"/>
      <c r="DG111" s="220"/>
      <c r="DH111" s="220"/>
      <c r="DI111" s="220"/>
      <c r="DJ111" s="220"/>
      <c r="DK111" s="220"/>
      <c r="DL111" s="220"/>
      <c r="DM111" s="220"/>
      <c r="DN111" s="220"/>
      <c r="DO111" s="220"/>
      <c r="DP111" s="220"/>
      <c r="DQ111" s="220"/>
      <c r="DR111" s="220"/>
      <c r="DS111" s="220"/>
      <c r="DT111" s="220"/>
      <c r="DU111" s="220"/>
      <c r="DV111" s="220"/>
      <c r="DW111" s="220"/>
      <c r="DX111" s="220"/>
      <c r="DY111" s="220"/>
      <c r="DZ111" s="220"/>
      <c r="EA111" s="220"/>
      <c r="EB111" s="220"/>
      <c r="EC111" s="220"/>
      <c r="ED111" s="220"/>
      <c r="EE111" s="220"/>
      <c r="EF111" s="220"/>
      <c r="EG111" s="220"/>
      <c r="EH111" s="220"/>
      <c r="EI111" s="220"/>
      <c r="EJ111" s="220"/>
      <c r="EK111" s="220"/>
      <c r="EL111" s="220"/>
      <c r="EM111" s="220"/>
      <c r="EN111" s="220"/>
      <c r="EO111" s="220"/>
      <c r="EP111" s="220"/>
      <c r="EQ111" s="220"/>
      <c r="ER111" s="220"/>
      <c r="ES111" s="220"/>
      <c r="ET111" s="220"/>
      <c r="EU111" s="220"/>
      <c r="EV111" s="220"/>
      <c r="EW111" s="220"/>
      <c r="EX111" s="220"/>
      <c r="EY111" s="220"/>
      <c r="EZ111" s="220"/>
      <c r="FA111" s="220"/>
      <c r="FB111" s="220"/>
      <c r="FC111" s="220"/>
      <c r="FD111" s="220"/>
      <c r="FE111" s="220"/>
      <c r="FF111" s="220"/>
      <c r="FG111" s="220"/>
      <c r="FH111" s="220"/>
      <c r="FI111" s="220"/>
      <c r="FJ111" s="220"/>
      <c r="FK111" s="220"/>
      <c r="FL111" s="220"/>
      <c r="FM111" s="220"/>
      <c r="FN111" s="220"/>
      <c r="FO111" s="220"/>
      <c r="FP111" s="220"/>
      <c r="FQ111" s="220"/>
      <c r="FR111" s="220"/>
      <c r="FS111" s="220"/>
      <c r="FT111" s="220"/>
      <c r="FU111" s="220"/>
      <c r="FV111" s="220"/>
      <c r="FW111" s="220"/>
      <c r="FX111" s="220"/>
      <c r="FY111" s="220"/>
      <c r="FZ111" s="220"/>
      <c r="GA111" s="220"/>
      <c r="GB111" s="220"/>
      <c r="GC111" s="220"/>
      <c r="GD111" s="220"/>
      <c r="GE111" s="220"/>
      <c r="GF111" s="220"/>
      <c r="GG111" s="220"/>
      <c r="GH111" s="220"/>
      <c r="GI111" s="220"/>
      <c r="GJ111" s="220"/>
      <c r="GK111" s="220"/>
      <c r="GL111" s="220"/>
      <c r="GM111" s="220"/>
      <c r="GN111" s="220"/>
      <c r="GO111" s="220"/>
      <c r="GP111" s="220"/>
      <c r="GQ111" s="220"/>
      <c r="GR111" s="220"/>
      <c r="GS111" s="220"/>
      <c r="GT111" s="220"/>
      <c r="GU111" s="220"/>
      <c r="GV111" s="220"/>
      <c r="GW111" s="220"/>
      <c r="GX111" s="220"/>
      <c r="GY111" s="220"/>
      <c r="GZ111" s="220"/>
      <c r="HA111" s="220"/>
      <c r="HB111" s="220"/>
      <c r="HC111" s="220"/>
      <c r="HD111" s="220"/>
      <c r="HE111" s="220"/>
      <c r="HF111" s="220"/>
      <c r="HG111" s="220"/>
      <c r="HH111" s="220"/>
      <c r="HI111" s="220"/>
      <c r="HJ111" s="220"/>
      <c r="HK111" s="220"/>
      <c r="HL111" s="220"/>
      <c r="HM111" s="220"/>
      <c r="HN111" s="220"/>
      <c r="HO111" s="220"/>
      <c r="HP111" s="220"/>
      <c r="HQ111" s="220"/>
      <c r="HR111" s="220"/>
      <c r="HS111" s="220"/>
      <c r="HT111" s="220"/>
      <c r="HU111" s="220"/>
      <c r="HV111" s="220"/>
      <c r="HW111" s="220"/>
      <c r="HX111" s="220"/>
      <c r="HY111" s="220"/>
      <c r="HZ111" s="220"/>
      <c r="IA111" s="220"/>
      <c r="IB111" s="220"/>
      <c r="IC111" s="220"/>
      <c r="ID111" s="220"/>
      <c r="IE111" s="220"/>
      <c r="IF111" s="220"/>
      <c r="IG111" s="220"/>
      <c r="IH111" s="220"/>
      <c r="II111" s="220"/>
      <c r="IJ111" s="220"/>
      <c r="IK111" s="220"/>
      <c r="IL111" s="220"/>
      <c r="IM111" s="220"/>
      <c r="IN111" s="220"/>
      <c r="IO111" s="220"/>
      <c r="IP111" s="220"/>
      <c r="IQ111" s="220"/>
      <c r="IR111" s="220"/>
      <c r="IS111" s="220"/>
      <c r="IT111" s="220"/>
      <c r="IU111" s="220"/>
      <c r="IV111" s="220"/>
      <c r="IW111" s="220"/>
      <c r="IX111" s="220"/>
      <c r="IY111" s="220"/>
      <c r="IZ111" s="220"/>
      <c r="JA111" s="220"/>
      <c r="JB111" s="220"/>
      <c r="JC111" s="220"/>
      <c r="JD111" s="220"/>
      <c r="JE111" s="220"/>
      <c r="JF111" s="220"/>
      <c r="JG111" s="220"/>
      <c r="JH111" s="220"/>
      <c r="JI111" s="220"/>
      <c r="JJ111" s="220"/>
      <c r="JK111" s="220"/>
      <c r="JL111" s="220"/>
      <c r="JM111" s="220"/>
      <c r="JN111" s="220"/>
      <c r="JO111" s="220"/>
      <c r="JP111" s="220"/>
      <c r="JQ111" s="220"/>
      <c r="JR111" s="220"/>
      <c r="JS111" s="220"/>
      <c r="JT111" s="220"/>
      <c r="JU111" s="220"/>
      <c r="JV111" s="220"/>
      <c r="JW111" s="220"/>
      <c r="JX111" s="220"/>
      <c r="JY111" s="220"/>
      <c r="JZ111" s="220"/>
      <c r="KA111" s="220"/>
      <c r="KB111" s="220"/>
      <c r="KC111" s="220"/>
      <c r="KD111" s="220"/>
      <c r="KE111" s="220"/>
      <c r="KF111" s="220"/>
      <c r="KG111" s="220"/>
      <c r="KH111" s="220"/>
      <c r="KI111" s="220"/>
      <c r="KJ111" s="220"/>
      <c r="KK111" s="220"/>
      <c r="KL111" s="220"/>
      <c r="KM111" s="220"/>
      <c r="KN111" s="220"/>
      <c r="KO111" s="220"/>
      <c r="KP111" s="220"/>
      <c r="KQ111" s="220"/>
      <c r="KR111" s="220"/>
      <c r="KS111" s="220"/>
      <c r="KT111" s="220"/>
      <c r="KU111" s="220"/>
      <c r="KV111" s="220"/>
      <c r="KW111" s="220"/>
      <c r="KX111" s="220"/>
      <c r="KY111" s="220"/>
      <c r="KZ111" s="220"/>
      <c r="LA111" s="220"/>
      <c r="LB111" s="220"/>
      <c r="LC111" s="220"/>
      <c r="LD111" s="220"/>
      <c r="LE111" s="220"/>
      <c r="LF111" s="220"/>
      <c r="LG111" s="220"/>
      <c r="LH111" s="220"/>
      <c r="LI111" s="220"/>
      <c r="LJ111" s="220"/>
      <c r="LK111" s="220"/>
      <c r="LL111" s="220"/>
      <c r="LM111" s="220"/>
      <c r="LN111" s="220"/>
      <c r="LO111" s="220"/>
      <c r="LP111" s="220"/>
      <c r="LQ111" s="220"/>
      <c r="LR111" s="220"/>
      <c r="LS111" s="220"/>
      <c r="LT111" s="220"/>
      <c r="LU111" s="220"/>
      <c r="LV111" s="220"/>
      <c r="LW111" s="220"/>
      <c r="LX111" s="220"/>
      <c r="LY111" s="220"/>
      <c r="LZ111" s="220"/>
      <c r="MA111" s="220"/>
      <c r="MB111" s="220"/>
      <c r="MC111" s="220"/>
      <c r="MD111" s="220"/>
      <c r="ME111" s="220"/>
      <c r="MF111" s="220"/>
      <c r="MG111" s="220"/>
      <c r="MH111" s="220"/>
      <c r="MI111" s="220"/>
      <c r="MJ111" s="220"/>
      <c r="MK111" s="220"/>
      <c r="ML111" s="220"/>
      <c r="MM111" s="220"/>
      <c r="MN111" s="220"/>
      <c r="MO111" s="220"/>
      <c r="MP111" s="220"/>
      <c r="MQ111" s="220"/>
      <c r="MR111" s="220"/>
      <c r="MS111" s="220"/>
      <c r="MT111" s="220"/>
      <c r="MU111" s="220"/>
      <c r="MV111" s="220"/>
      <c r="MW111" s="220"/>
      <c r="MX111" s="220"/>
      <c r="MY111" s="220"/>
      <c r="MZ111" s="220"/>
      <c r="NA111" s="220"/>
      <c r="NB111" s="220"/>
      <c r="NC111" s="220"/>
      <c r="ND111" s="220"/>
      <c r="NE111" s="220"/>
      <c r="NF111" s="220"/>
      <c r="NG111" s="220"/>
      <c r="NH111" s="220"/>
      <c r="NI111" s="220"/>
      <c r="NJ111" s="220"/>
      <c r="NK111" s="220"/>
      <c r="NL111" s="220"/>
      <c r="NM111" s="220"/>
      <c r="NN111" s="220"/>
      <c r="NO111" s="220"/>
      <c r="NP111" s="220"/>
      <c r="NQ111" s="220"/>
      <c r="NR111" s="220"/>
      <c r="NS111" s="220"/>
      <c r="NT111" s="220"/>
      <c r="NU111" s="220"/>
      <c r="NV111" s="220"/>
      <c r="NW111" s="220"/>
      <c r="NX111" s="220"/>
      <c r="NY111" s="220"/>
      <c r="NZ111" s="220"/>
      <c r="OA111" s="220"/>
      <c r="OB111" s="220"/>
      <c r="OC111" s="220"/>
      <c r="OD111" s="220"/>
      <c r="OE111" s="220"/>
      <c r="OF111" s="220"/>
      <c r="OG111" s="220"/>
      <c r="OH111" s="220"/>
      <c r="OI111" s="220"/>
      <c r="OJ111" s="220"/>
      <c r="OK111" s="220"/>
      <c r="OL111" s="220"/>
      <c r="OM111" s="220"/>
      <c r="ON111" s="220"/>
      <c r="OO111" s="220"/>
      <c r="OP111" s="220"/>
      <c r="OQ111" s="220"/>
      <c r="OR111" s="220"/>
      <c r="OS111" s="220"/>
      <c r="OT111" s="220"/>
      <c r="OU111" s="220"/>
      <c r="OV111" s="220"/>
      <c r="OW111" s="220"/>
      <c r="OX111" s="220"/>
      <c r="OY111" s="220"/>
      <c r="OZ111" s="220"/>
      <c r="PA111" s="220"/>
      <c r="PB111" s="220"/>
      <c r="PC111" s="220"/>
      <c r="PD111" s="220"/>
      <c r="PE111" s="220"/>
      <c r="PF111" s="220"/>
      <c r="PG111" s="220"/>
      <c r="PH111" s="220"/>
      <c r="PI111" s="220"/>
      <c r="PJ111" s="220"/>
      <c r="PK111" s="220"/>
      <c r="PL111" s="220"/>
      <c r="PM111" s="220"/>
      <c r="PN111" s="220"/>
      <c r="PO111" s="220"/>
      <c r="PP111" s="220"/>
      <c r="PQ111" s="220"/>
      <c r="PR111" s="220"/>
      <c r="PS111" s="220"/>
      <c r="PT111" s="220"/>
      <c r="PU111" s="220"/>
      <c r="PV111" s="220"/>
      <c r="PW111" s="220"/>
      <c r="PX111" s="220"/>
      <c r="PY111" s="220"/>
      <c r="PZ111" s="220"/>
      <c r="QA111" s="220"/>
      <c r="QB111" s="220"/>
      <c r="QC111" s="220"/>
      <c r="QD111" s="220"/>
      <c r="QE111" s="220"/>
      <c r="QF111" s="220"/>
      <c r="QG111" s="220"/>
      <c r="QH111" s="220"/>
      <c r="QI111" s="220"/>
      <c r="QJ111" s="220"/>
      <c r="QK111" s="220"/>
      <c r="QL111" s="220"/>
      <c r="QM111" s="220"/>
      <c r="QN111" s="220"/>
      <c r="QO111" s="220"/>
      <c r="QP111" s="220"/>
      <c r="QQ111" s="220"/>
      <c r="QR111" s="220"/>
      <c r="QS111" s="220"/>
      <c r="QT111" s="220"/>
      <c r="QU111" s="220"/>
      <c r="QV111" s="220"/>
      <c r="QW111" s="220"/>
      <c r="QX111" s="220"/>
      <c r="QY111" s="220"/>
      <c r="QZ111" s="220"/>
      <c r="RA111" s="220"/>
      <c r="RB111" s="220"/>
      <c r="RC111" s="220"/>
      <c r="RD111" s="220"/>
      <c r="RE111" s="220"/>
      <c r="RF111" s="220"/>
      <c r="RG111" s="220"/>
      <c r="RH111" s="220"/>
      <c r="RI111" s="220"/>
      <c r="RJ111" s="220"/>
      <c r="RK111" s="220"/>
      <c r="RL111" s="220"/>
      <c r="RM111" s="220"/>
      <c r="RN111" s="220"/>
      <c r="RO111" s="220"/>
      <c r="RP111" s="220"/>
      <c r="RQ111" s="220"/>
      <c r="RR111" s="220"/>
      <c r="RS111" s="220"/>
      <c r="RT111" s="220"/>
      <c r="RU111" s="220"/>
      <c r="RV111" s="220"/>
      <c r="RW111" s="220"/>
      <c r="RX111" s="220"/>
      <c r="RY111" s="220"/>
      <c r="RZ111" s="220"/>
      <c r="SA111" s="220"/>
      <c r="SB111" s="220"/>
      <c r="SC111" s="220"/>
      <c r="SD111" s="220"/>
      <c r="SE111" s="220"/>
      <c r="SF111" s="220"/>
      <c r="SG111" s="220"/>
      <c r="SH111" s="220"/>
      <c r="SI111" s="220"/>
      <c r="SJ111" s="220"/>
      <c r="SK111" s="220"/>
      <c r="SL111" s="220"/>
      <c r="SM111" s="220"/>
      <c r="SN111" s="220"/>
      <c r="SO111" s="220"/>
      <c r="SP111" s="220"/>
      <c r="SQ111" s="220"/>
      <c r="SR111" s="220"/>
      <c r="SS111" s="220"/>
      <c r="ST111" s="220"/>
      <c r="SU111" s="220"/>
      <c r="SV111" s="220"/>
      <c r="SW111" s="220"/>
      <c r="SX111" s="220"/>
      <c r="SY111" s="220"/>
      <c r="SZ111" s="220"/>
      <c r="TA111" s="220"/>
      <c r="TB111" s="220"/>
      <c r="TC111" s="220"/>
      <c r="TD111" s="220"/>
      <c r="TE111" s="220"/>
      <c r="TF111" s="220"/>
      <c r="TG111" s="220"/>
      <c r="TH111" s="220"/>
      <c r="TI111" s="220"/>
      <c r="TJ111" s="220"/>
      <c r="TK111" s="220"/>
      <c r="TL111" s="220"/>
      <c r="TM111" s="220"/>
      <c r="TN111" s="220"/>
      <c r="TO111" s="220"/>
      <c r="TP111" s="220"/>
      <c r="TQ111" s="220"/>
      <c r="TR111" s="220"/>
      <c r="TS111" s="220"/>
      <c r="TT111" s="220"/>
      <c r="TU111" s="220"/>
      <c r="TV111" s="220"/>
      <c r="TW111" s="220"/>
      <c r="TX111" s="220"/>
      <c r="TY111" s="220"/>
      <c r="TZ111" s="220"/>
      <c r="UA111" s="220"/>
      <c r="UB111" s="220"/>
      <c r="UC111" s="220"/>
      <c r="UD111" s="220"/>
      <c r="UE111" s="220"/>
      <c r="UF111" s="220"/>
      <c r="UG111" s="220"/>
      <c r="UH111" s="220"/>
      <c r="UI111" s="220"/>
      <c r="UJ111" s="220"/>
      <c r="UK111" s="220"/>
      <c r="UL111" s="220"/>
      <c r="UM111" s="220"/>
      <c r="UN111" s="220"/>
      <c r="UO111" s="220"/>
      <c r="UP111" s="220"/>
      <c r="UQ111" s="220"/>
      <c r="UR111" s="220"/>
      <c r="US111" s="220"/>
      <c r="UT111" s="220"/>
      <c r="UU111" s="220"/>
      <c r="UV111" s="220"/>
      <c r="UW111" s="220"/>
      <c r="UX111" s="220"/>
      <c r="UY111" s="220"/>
      <c r="UZ111" s="220"/>
      <c r="VA111" s="220"/>
      <c r="VB111" s="220"/>
      <c r="VC111" s="220"/>
      <c r="VD111" s="220"/>
      <c r="VE111" s="220"/>
      <c r="VF111" s="220"/>
      <c r="VG111" s="220"/>
      <c r="VH111" s="220"/>
      <c r="VI111" s="220"/>
      <c r="VJ111" s="220"/>
      <c r="VK111" s="220"/>
      <c r="VL111" s="220"/>
      <c r="VM111" s="220"/>
      <c r="VN111" s="220"/>
      <c r="VO111" s="220"/>
      <c r="VP111" s="220"/>
      <c r="VQ111" s="220"/>
      <c r="VR111" s="220"/>
      <c r="VS111" s="220"/>
      <c r="VT111" s="220"/>
      <c r="VU111" s="220"/>
      <c r="VV111" s="220"/>
      <c r="VW111" s="220"/>
      <c r="VX111" s="220"/>
      <c r="VY111" s="220"/>
      <c r="VZ111" s="220"/>
      <c r="WA111" s="220"/>
      <c r="WB111" s="220"/>
      <c r="WC111" s="220"/>
      <c r="WD111" s="220"/>
      <c r="WE111" s="220"/>
      <c r="WF111" s="220"/>
      <c r="WG111" s="220"/>
      <c r="WH111" s="220"/>
      <c r="WI111" s="220"/>
      <c r="WJ111" s="220"/>
      <c r="WK111" s="220"/>
      <c r="WL111" s="220"/>
      <c r="WM111" s="220"/>
      <c r="WN111" s="220"/>
      <c r="WO111" s="220"/>
      <c r="WP111" s="220"/>
      <c r="WQ111" s="220"/>
      <c r="WR111" s="220"/>
      <c r="WS111" s="220"/>
      <c r="WT111" s="220"/>
      <c r="WU111" s="220"/>
      <c r="WV111" s="220"/>
      <c r="WW111" s="220"/>
      <c r="WX111" s="220"/>
      <c r="WY111" s="220"/>
      <c r="WZ111" s="220"/>
      <c r="XA111" s="220"/>
      <c r="XB111" s="220"/>
      <c r="XC111" s="220"/>
      <c r="XD111" s="220"/>
      <c r="XE111" s="220"/>
      <c r="XF111" s="220"/>
      <c r="XG111" s="220"/>
      <c r="XH111" s="220"/>
      <c r="XI111" s="220"/>
      <c r="XJ111" s="220"/>
      <c r="XK111" s="220"/>
      <c r="XL111" s="220"/>
      <c r="XM111" s="220"/>
      <c r="XN111" s="220"/>
      <c r="XO111" s="220"/>
      <c r="XP111" s="220"/>
      <c r="XQ111" s="220"/>
      <c r="XR111" s="220"/>
      <c r="XS111" s="220"/>
      <c r="XT111" s="220"/>
      <c r="XU111" s="220"/>
      <c r="XV111" s="220"/>
      <c r="XW111" s="220"/>
      <c r="XX111" s="220"/>
      <c r="XY111" s="220"/>
      <c r="XZ111" s="220"/>
      <c r="YA111" s="220"/>
      <c r="YB111" s="220"/>
      <c r="YC111" s="220"/>
      <c r="YD111" s="220"/>
      <c r="YE111" s="220"/>
      <c r="YF111" s="220"/>
      <c r="YG111" s="220"/>
      <c r="YH111" s="220"/>
      <c r="YI111" s="220"/>
      <c r="YJ111" s="220"/>
      <c r="YK111" s="220"/>
      <c r="YL111" s="220"/>
      <c r="YM111" s="220"/>
      <c r="YN111" s="220"/>
      <c r="YO111" s="220"/>
      <c r="YP111" s="220"/>
      <c r="YQ111" s="220"/>
      <c r="YR111" s="220"/>
      <c r="YS111" s="220"/>
      <c r="YT111" s="220"/>
      <c r="YU111" s="220"/>
      <c r="YV111" s="220"/>
      <c r="YW111" s="220"/>
      <c r="YX111" s="220"/>
      <c r="YY111" s="220"/>
      <c r="YZ111" s="220"/>
      <c r="ZA111" s="220"/>
      <c r="ZB111" s="220"/>
      <c r="ZC111" s="220"/>
      <c r="ZD111" s="220"/>
      <c r="ZE111" s="220"/>
      <c r="ZF111" s="220"/>
      <c r="ZG111" s="220"/>
      <c r="ZH111" s="220"/>
      <c r="ZI111" s="220"/>
      <c r="ZJ111" s="220"/>
      <c r="ZK111" s="220"/>
      <c r="ZL111" s="220"/>
      <c r="ZM111" s="220"/>
      <c r="ZN111" s="220"/>
      <c r="ZO111" s="220"/>
      <c r="ZP111" s="220"/>
      <c r="ZQ111" s="220"/>
      <c r="ZR111" s="220"/>
      <c r="ZS111" s="220"/>
      <c r="ZT111" s="220"/>
      <c r="ZU111" s="220"/>
      <c r="ZV111" s="220"/>
      <c r="ZW111" s="220"/>
      <c r="ZX111" s="220"/>
      <c r="ZY111" s="220"/>
      <c r="ZZ111" s="220"/>
      <c r="AAA111" s="220"/>
      <c r="AAB111" s="220"/>
      <c r="AAC111" s="220"/>
      <c r="AAD111" s="220"/>
      <c r="AAE111" s="220"/>
      <c r="AAF111" s="220"/>
      <c r="AAG111" s="220"/>
      <c r="AAH111" s="220"/>
      <c r="AAI111" s="220"/>
      <c r="AAJ111" s="220"/>
      <c r="AAK111" s="220"/>
      <c r="AAL111" s="220"/>
      <c r="AAM111" s="220"/>
      <c r="AAN111" s="220"/>
      <c r="AAO111" s="220"/>
      <c r="AAP111" s="220"/>
      <c r="AAQ111" s="220"/>
      <c r="AAR111" s="220"/>
      <c r="AAS111" s="220"/>
      <c r="AAT111" s="220"/>
      <c r="AAU111" s="220"/>
      <c r="AAV111" s="220"/>
      <c r="AAW111" s="220"/>
      <c r="AAX111" s="220"/>
      <c r="AAY111" s="220"/>
      <c r="AAZ111" s="220"/>
      <c r="ABA111" s="220"/>
      <c r="ABB111" s="220"/>
      <c r="ABC111" s="220"/>
      <c r="ABD111" s="220"/>
      <c r="ABE111" s="220"/>
      <c r="ABF111" s="220"/>
      <c r="ABG111" s="220"/>
      <c r="ABH111" s="220"/>
      <c r="ABI111" s="220"/>
      <c r="ABJ111" s="220"/>
      <c r="ABK111" s="220"/>
      <c r="ABL111" s="220"/>
      <c r="ABM111" s="220"/>
      <c r="ABN111" s="220"/>
      <c r="ABO111" s="220"/>
      <c r="ABP111" s="220"/>
      <c r="ABQ111" s="220"/>
      <c r="ABR111" s="220"/>
      <c r="ABS111" s="220"/>
      <c r="ABT111" s="220"/>
      <c r="ABU111" s="220"/>
      <c r="ABV111" s="220"/>
      <c r="ABW111" s="220"/>
      <c r="ABX111" s="220"/>
      <c r="ABY111" s="220"/>
      <c r="ABZ111" s="220"/>
      <c r="ACA111" s="220"/>
      <c r="ACB111" s="220"/>
      <c r="ACC111" s="220"/>
      <c r="ACD111" s="220"/>
      <c r="ACE111" s="220"/>
      <c r="ACF111" s="220"/>
      <c r="ACG111" s="220"/>
      <c r="ACH111" s="220"/>
      <c r="ACI111" s="220"/>
      <c r="ACJ111" s="220"/>
      <c r="ACK111" s="220"/>
      <c r="ACL111" s="220"/>
      <c r="ACM111" s="220"/>
      <c r="ACN111" s="220"/>
      <c r="ACO111" s="220"/>
      <c r="ACP111" s="220"/>
      <c r="ACQ111" s="220"/>
      <c r="ACR111" s="220"/>
      <c r="ACS111" s="220"/>
      <c r="ACT111" s="220"/>
      <c r="ACU111" s="220"/>
      <c r="ACV111" s="220"/>
      <c r="ACW111" s="220"/>
      <c r="ACX111" s="220"/>
      <c r="ACY111" s="220"/>
      <c r="ACZ111" s="220"/>
      <c r="ADA111" s="220"/>
      <c r="ADB111" s="220"/>
      <c r="ADC111" s="220"/>
      <c r="ADD111" s="220"/>
      <c r="ADE111" s="220"/>
      <c r="ADF111" s="220"/>
      <c r="ADG111" s="220"/>
      <c r="ADH111" s="220"/>
      <c r="ADI111" s="220"/>
      <c r="ADJ111" s="220"/>
      <c r="ADK111" s="220"/>
      <c r="ADL111" s="220"/>
      <c r="ADM111" s="220"/>
      <c r="ADN111" s="220"/>
      <c r="ADO111" s="220"/>
      <c r="ADP111" s="220"/>
      <c r="ADQ111" s="220"/>
      <c r="ADR111" s="220"/>
      <c r="ADS111" s="220"/>
      <c r="ADT111" s="220"/>
      <c r="ADU111" s="220"/>
      <c r="ADV111" s="220"/>
      <c r="ADW111" s="220"/>
      <c r="ADX111" s="220"/>
      <c r="ADY111" s="220"/>
      <c r="ADZ111" s="220"/>
      <c r="AEA111" s="220"/>
      <c r="AEB111" s="220"/>
      <c r="AEC111" s="220"/>
      <c r="AED111" s="220"/>
      <c r="AEE111" s="220"/>
      <c r="AEF111" s="220"/>
      <c r="AEG111" s="220"/>
      <c r="AEH111" s="220"/>
      <c r="AEI111" s="220"/>
      <c r="AEJ111" s="220"/>
      <c r="AEK111" s="220"/>
      <c r="AEL111" s="220"/>
      <c r="AEM111" s="220"/>
      <c r="AEN111" s="220"/>
      <c r="AEO111" s="220"/>
      <c r="AEP111" s="220"/>
      <c r="AEQ111" s="220"/>
      <c r="AER111" s="220"/>
      <c r="AES111" s="220"/>
      <c r="AET111" s="220"/>
      <c r="AEU111" s="220"/>
      <c r="AEV111" s="220"/>
      <c r="AEW111" s="220"/>
      <c r="AEX111" s="220"/>
      <c r="AEY111" s="220"/>
      <c r="AEZ111" s="220"/>
      <c r="AFA111" s="220"/>
      <c r="AFB111" s="220"/>
      <c r="AFC111" s="220"/>
      <c r="AFD111" s="220"/>
      <c r="AFE111" s="220"/>
      <c r="AFF111" s="220"/>
      <c r="AFG111" s="220"/>
      <c r="AFH111" s="220"/>
      <c r="AFI111" s="220"/>
      <c r="AFJ111" s="220"/>
      <c r="AFK111" s="220"/>
      <c r="AFL111" s="220"/>
      <c r="AFM111" s="220"/>
      <c r="AFN111" s="220"/>
      <c r="AFO111" s="220"/>
      <c r="AFP111" s="220"/>
      <c r="AFQ111" s="220"/>
      <c r="AFR111" s="220"/>
      <c r="AFS111" s="220"/>
      <c r="AFT111" s="220"/>
      <c r="AFU111" s="220"/>
      <c r="AFV111" s="220"/>
      <c r="AFW111" s="220"/>
      <c r="AFX111" s="220"/>
      <c r="AFY111" s="220"/>
      <c r="AFZ111" s="220"/>
      <c r="AGA111" s="220"/>
      <c r="AGB111" s="220"/>
      <c r="AGC111" s="220"/>
      <c r="AGD111" s="220"/>
      <c r="AGE111" s="220"/>
      <c r="AGF111" s="220"/>
      <c r="AGG111" s="220"/>
      <c r="AGH111" s="220"/>
      <c r="AGI111" s="220"/>
      <c r="AGJ111" s="220"/>
      <c r="AGK111" s="220"/>
      <c r="AGL111" s="220"/>
      <c r="AGM111" s="220"/>
      <c r="AGN111" s="220"/>
      <c r="AGO111" s="220"/>
      <c r="AGP111" s="220"/>
      <c r="AGQ111" s="220"/>
      <c r="AGR111" s="220"/>
      <c r="AGS111" s="220"/>
      <c r="AGT111" s="220"/>
      <c r="AGU111" s="220"/>
      <c r="AGV111" s="220"/>
      <c r="AGW111" s="220"/>
      <c r="AGX111" s="220"/>
      <c r="AGY111" s="220"/>
      <c r="AGZ111" s="220"/>
      <c r="AHA111" s="220"/>
      <c r="AHB111" s="220"/>
      <c r="AHC111" s="220"/>
      <c r="AHD111" s="220"/>
      <c r="AHE111" s="220"/>
      <c r="AHF111" s="220"/>
      <c r="AHG111" s="220"/>
      <c r="AHH111" s="220"/>
      <c r="AHI111" s="220"/>
      <c r="AHJ111" s="220"/>
      <c r="AHK111" s="220"/>
      <c r="AHL111" s="220"/>
      <c r="AHM111" s="220"/>
      <c r="AHN111" s="220"/>
      <c r="AHO111" s="220"/>
      <c r="AHP111" s="220"/>
      <c r="AHQ111" s="220"/>
      <c r="AHR111" s="220"/>
      <c r="AHS111" s="220"/>
      <c r="AHT111" s="220"/>
      <c r="AHU111" s="220"/>
      <c r="AHV111" s="220"/>
      <c r="AHW111" s="220"/>
      <c r="AHX111" s="220"/>
      <c r="AHY111" s="220"/>
      <c r="AHZ111" s="220"/>
      <c r="AIA111" s="220"/>
      <c r="AIB111" s="220"/>
      <c r="AIC111" s="220"/>
      <c r="AID111" s="220"/>
      <c r="AIE111" s="220"/>
      <c r="AIF111" s="220"/>
      <c r="AIG111" s="220"/>
      <c r="AIH111" s="220"/>
      <c r="AII111" s="220"/>
      <c r="AIJ111" s="220"/>
      <c r="AIK111" s="220"/>
      <c r="AIL111" s="220"/>
      <c r="AIM111" s="220"/>
      <c r="AIN111" s="220"/>
      <c r="AIO111" s="220"/>
      <c r="AIP111" s="220"/>
      <c r="AIQ111" s="220"/>
      <c r="AIR111" s="220"/>
      <c r="AIS111" s="220"/>
      <c r="AIT111" s="220"/>
      <c r="AIU111" s="220"/>
      <c r="AIV111" s="220"/>
      <c r="AIW111" s="220"/>
      <c r="AIX111" s="220"/>
      <c r="AIY111" s="220"/>
      <c r="AIZ111" s="220"/>
      <c r="AJA111" s="220"/>
      <c r="AJB111" s="220"/>
      <c r="AJC111" s="220"/>
      <c r="AJD111" s="220"/>
      <c r="AJE111" s="220"/>
      <c r="AJF111" s="220"/>
      <c r="AJG111" s="220"/>
      <c r="AJH111" s="220"/>
      <c r="AJI111" s="220"/>
      <c r="AJJ111" s="220"/>
      <c r="AJK111" s="220"/>
      <c r="AJL111" s="220"/>
      <c r="AJM111" s="220"/>
      <c r="AJN111" s="220"/>
      <c r="AJO111" s="220"/>
      <c r="AJP111" s="220"/>
      <c r="AJQ111" s="220"/>
      <c r="AJR111" s="220"/>
      <c r="AJS111" s="220"/>
      <c r="AJT111" s="220"/>
      <c r="AJU111" s="220"/>
      <c r="AJV111" s="220"/>
      <c r="AJW111" s="220"/>
      <c r="AJX111" s="220"/>
      <c r="AJY111" s="220"/>
      <c r="AJZ111" s="220"/>
      <c r="AKA111" s="220"/>
      <c r="AKB111" s="220"/>
      <c r="AKC111" s="220"/>
      <c r="AKD111" s="220"/>
      <c r="AKE111" s="220"/>
      <c r="AKF111" s="220"/>
      <c r="AKG111" s="220"/>
      <c r="AKH111" s="220"/>
      <c r="AKI111" s="220"/>
      <c r="AKJ111" s="220"/>
      <c r="AKK111" s="220"/>
      <c r="AKL111" s="220"/>
      <c r="AKM111" s="220"/>
      <c r="AKN111" s="220"/>
      <c r="AKO111" s="220"/>
      <c r="AKP111" s="220"/>
      <c r="AKQ111" s="220"/>
      <c r="AKR111" s="220"/>
      <c r="AKS111" s="220"/>
      <c r="AKT111" s="220"/>
      <c r="AKU111" s="220"/>
      <c r="AKV111" s="220"/>
      <c r="AKW111" s="220"/>
      <c r="AKX111" s="220"/>
      <c r="AKY111" s="220"/>
      <c r="AKZ111" s="220"/>
      <c r="ALA111" s="220"/>
      <c r="ALB111" s="220"/>
      <c r="ALC111" s="220"/>
      <c r="ALD111" s="220"/>
      <c r="ALE111" s="220"/>
      <c r="ALF111" s="220"/>
      <c r="ALG111" s="220"/>
      <c r="ALH111" s="220"/>
      <c r="ALI111" s="220"/>
      <c r="ALJ111" s="220"/>
      <c r="ALK111" s="220"/>
      <c r="ALL111" s="220"/>
      <c r="ALM111" s="220"/>
      <c r="ALN111" s="220"/>
      <c r="ALO111" s="220"/>
      <c r="ALP111" s="220"/>
      <c r="ALQ111" s="220"/>
      <c r="ALR111" s="220"/>
      <c r="ALS111" s="220"/>
      <c r="ALT111" s="220"/>
      <c r="ALU111" s="220"/>
      <c r="ALV111" s="220"/>
      <c r="ALW111" s="220"/>
      <c r="ALX111" s="220"/>
      <c r="ALY111" s="220"/>
      <c r="ALZ111" s="220"/>
      <c r="AMA111" s="220"/>
      <c r="AMB111" s="220"/>
      <c r="AMC111" s="220"/>
      <c r="AMD111" s="220"/>
      <c r="AME111" s="220"/>
      <c r="AMF111" s="220"/>
      <c r="AMG111" s="220"/>
      <c r="AMH111" s="220"/>
      <c r="AMI111" s="220"/>
      <c r="AMJ111" s="220"/>
      <c r="AMK111" s="220"/>
      <c r="AML111" s="220"/>
      <c r="AMM111" s="220"/>
      <c r="AMN111" s="220"/>
      <c r="AMO111" s="220"/>
      <c r="AMP111" s="220"/>
      <c r="AMQ111" s="220"/>
      <c r="AMR111" s="220"/>
      <c r="AMS111" s="220"/>
      <c r="AMT111" s="220"/>
      <c r="AMU111" s="220"/>
      <c r="AMV111" s="220"/>
      <c r="AMW111" s="220"/>
      <c r="AMX111" s="220"/>
      <c r="AMY111" s="220"/>
      <c r="AMZ111" s="220"/>
      <c r="ANA111" s="220"/>
      <c r="ANB111" s="220"/>
      <c r="ANC111" s="220"/>
      <c r="AND111" s="220"/>
      <c r="ANE111" s="220"/>
      <c r="ANF111" s="220"/>
      <c r="ANG111" s="220"/>
      <c r="ANH111" s="220"/>
      <c r="ANI111" s="220"/>
      <c r="ANJ111" s="220"/>
      <c r="ANK111" s="220"/>
      <c r="ANL111" s="220"/>
      <c r="ANM111" s="220"/>
      <c r="ANN111" s="220"/>
      <c r="ANO111" s="220"/>
      <c r="ANP111" s="220"/>
      <c r="ANQ111" s="220"/>
      <c r="ANR111" s="220"/>
      <c r="ANS111" s="220"/>
      <c r="ANT111" s="220"/>
      <c r="ANU111" s="220"/>
      <c r="ANV111" s="220"/>
      <c r="ANW111" s="220"/>
      <c r="ANX111" s="220"/>
      <c r="ANY111" s="220"/>
      <c r="ANZ111" s="220"/>
      <c r="AOA111" s="220"/>
      <c r="AOB111" s="220"/>
      <c r="AOC111" s="220"/>
      <c r="AOD111" s="220"/>
      <c r="AOE111" s="220"/>
      <c r="AOF111" s="220"/>
      <c r="AOG111" s="220"/>
      <c r="AOH111" s="220"/>
      <c r="AOI111" s="220"/>
      <c r="AOJ111" s="220"/>
      <c r="AOK111" s="220"/>
      <c r="AOL111" s="220"/>
      <c r="AOM111" s="220"/>
      <c r="AON111" s="220"/>
      <c r="AOO111" s="220"/>
      <c r="AOP111" s="220"/>
      <c r="AOQ111" s="220"/>
      <c r="AOR111" s="220"/>
      <c r="AOS111" s="220"/>
      <c r="AOT111" s="220"/>
      <c r="AOU111" s="220"/>
      <c r="AOV111" s="220"/>
      <c r="AOW111" s="220"/>
      <c r="AOX111" s="220"/>
      <c r="AOY111" s="220"/>
      <c r="AOZ111" s="220"/>
      <c r="APA111" s="220"/>
      <c r="APB111" s="220"/>
      <c r="APC111" s="220"/>
      <c r="APD111" s="220"/>
      <c r="APE111" s="220"/>
      <c r="APF111" s="220"/>
      <c r="APG111" s="220"/>
      <c r="APH111" s="220"/>
      <c r="API111" s="220"/>
      <c r="APJ111" s="220"/>
      <c r="APK111" s="220"/>
      <c r="APL111" s="220"/>
      <c r="APM111" s="220"/>
      <c r="APN111" s="220"/>
      <c r="APO111" s="220"/>
      <c r="APP111" s="220"/>
      <c r="APQ111" s="220"/>
      <c r="APR111" s="220"/>
      <c r="APS111" s="220"/>
      <c r="APT111" s="220"/>
      <c r="APU111" s="220"/>
      <c r="APV111" s="220"/>
      <c r="APW111" s="220"/>
      <c r="APX111" s="220"/>
      <c r="APY111" s="220"/>
      <c r="APZ111" s="220"/>
      <c r="AQA111" s="220"/>
      <c r="AQB111" s="220"/>
      <c r="AQC111" s="220"/>
      <c r="AQD111" s="220"/>
      <c r="AQE111" s="220"/>
      <c r="AQF111" s="220"/>
      <c r="AQG111" s="220"/>
      <c r="AQH111" s="220"/>
      <c r="AQI111" s="220"/>
      <c r="AQJ111" s="220"/>
      <c r="AQK111" s="220"/>
      <c r="AQL111" s="220"/>
      <c r="AQM111" s="220"/>
      <c r="AQN111" s="220"/>
      <c r="AQO111" s="220"/>
      <c r="AQP111" s="220"/>
      <c r="AQQ111" s="220"/>
      <c r="AQR111" s="220"/>
      <c r="AQS111" s="220"/>
      <c r="AQT111" s="220"/>
      <c r="AQU111" s="220"/>
      <c r="AQV111" s="220"/>
      <c r="AQW111" s="220"/>
      <c r="AQX111" s="220"/>
      <c r="AQY111" s="220"/>
      <c r="AQZ111" s="220"/>
      <c r="ARA111" s="220"/>
      <c r="ARB111" s="220"/>
      <c r="ARC111" s="220"/>
      <c r="ARD111" s="220"/>
      <c r="ARE111" s="220"/>
      <c r="ARF111" s="220"/>
      <c r="ARG111" s="220"/>
      <c r="ARH111" s="220"/>
      <c r="ARI111" s="220"/>
      <c r="ARJ111" s="220"/>
      <c r="ARK111" s="220"/>
      <c r="ARL111" s="220"/>
      <c r="ARM111" s="220"/>
      <c r="ARN111" s="220"/>
      <c r="ARO111" s="220"/>
      <c r="ARP111" s="220"/>
      <c r="ARQ111" s="220"/>
      <c r="ARR111" s="220"/>
      <c r="ARS111" s="220"/>
      <c r="ART111" s="220"/>
      <c r="ARU111" s="220"/>
      <c r="ARV111" s="220"/>
      <c r="ARW111" s="220"/>
      <c r="ARX111" s="220"/>
      <c r="ARY111" s="220"/>
      <c r="ARZ111" s="220"/>
      <c r="ASA111" s="220"/>
      <c r="ASB111" s="220"/>
      <c r="ASC111" s="220"/>
      <c r="ASD111" s="220"/>
      <c r="ASE111" s="220"/>
      <c r="ASF111" s="220"/>
      <c r="ASG111" s="220"/>
      <c r="ASH111" s="220"/>
      <c r="ASI111" s="220"/>
      <c r="ASJ111" s="220"/>
      <c r="ASK111" s="220"/>
      <c r="ASL111" s="220"/>
      <c r="ASM111" s="220"/>
      <c r="ASN111" s="220"/>
      <c r="ASO111" s="220"/>
      <c r="ASP111" s="220"/>
      <c r="ASQ111" s="220"/>
      <c r="ASR111" s="220"/>
      <c r="ASS111" s="220"/>
      <c r="AST111" s="220"/>
      <c r="ASU111" s="220"/>
      <c r="ASV111" s="220"/>
      <c r="ASW111" s="220"/>
      <c r="ASX111" s="220"/>
      <c r="ASY111" s="220"/>
      <c r="ASZ111" s="220"/>
      <c r="ATA111" s="220"/>
      <c r="ATB111" s="220"/>
      <c r="ATC111" s="220"/>
      <c r="ATD111" s="220"/>
      <c r="ATE111" s="220"/>
      <c r="ATF111" s="220"/>
      <c r="ATG111" s="220"/>
      <c r="ATH111" s="220"/>
      <c r="ATI111" s="220"/>
      <c r="ATJ111" s="220"/>
      <c r="ATK111" s="220"/>
      <c r="ATL111" s="220"/>
      <c r="ATM111" s="220"/>
      <c r="ATN111" s="220"/>
      <c r="ATO111" s="220"/>
      <c r="ATP111" s="220"/>
      <c r="ATQ111" s="220"/>
      <c r="ATR111" s="220"/>
      <c r="ATS111" s="220"/>
      <c r="ATT111" s="220"/>
      <c r="ATU111" s="220"/>
      <c r="ATV111" s="220"/>
      <c r="ATW111" s="220"/>
      <c r="ATX111" s="220"/>
      <c r="ATY111" s="220"/>
      <c r="ATZ111" s="220"/>
      <c r="AUA111" s="220"/>
      <c r="AUB111" s="220"/>
      <c r="AUC111" s="220"/>
      <c r="AUD111" s="220"/>
      <c r="AUE111" s="220"/>
      <c r="AUF111" s="220"/>
      <c r="AUG111" s="220"/>
      <c r="AUH111" s="220"/>
      <c r="AUI111" s="220"/>
      <c r="AUJ111" s="220"/>
      <c r="AUK111" s="220"/>
      <c r="AUL111" s="220"/>
      <c r="AUM111" s="220"/>
      <c r="AUN111" s="220"/>
      <c r="AUO111" s="220"/>
      <c r="AUP111" s="220"/>
      <c r="AUQ111" s="220"/>
      <c r="AUR111" s="220"/>
      <c r="AUS111" s="220"/>
      <c r="AUT111" s="220"/>
      <c r="AUU111" s="220"/>
      <c r="AUV111" s="220"/>
      <c r="AUW111" s="220"/>
      <c r="AUX111" s="220"/>
      <c r="AUY111" s="220"/>
      <c r="AUZ111" s="220"/>
      <c r="AVA111" s="220"/>
      <c r="AVB111" s="220"/>
      <c r="AVC111" s="220"/>
      <c r="AVD111" s="220"/>
      <c r="AVE111" s="220"/>
      <c r="AVF111" s="220"/>
      <c r="AVG111" s="220"/>
      <c r="AVH111" s="220"/>
      <c r="AVI111" s="220"/>
      <c r="AVJ111" s="220"/>
      <c r="AVK111" s="220"/>
      <c r="AVL111" s="220"/>
      <c r="AVM111" s="220"/>
      <c r="AVN111" s="220"/>
      <c r="AVO111" s="220"/>
      <c r="AVP111" s="220"/>
      <c r="AVQ111" s="220"/>
      <c r="AVR111" s="220"/>
      <c r="AVS111" s="220"/>
      <c r="AVT111" s="220"/>
      <c r="AVU111" s="220"/>
      <c r="AVV111" s="220"/>
      <c r="AVW111" s="220"/>
      <c r="AVX111" s="220"/>
      <c r="AVY111" s="220"/>
      <c r="AVZ111" s="220"/>
      <c r="AWA111" s="220"/>
      <c r="AWB111" s="220"/>
      <c r="AWC111" s="220"/>
      <c r="AWD111" s="220"/>
      <c r="AWE111" s="220"/>
      <c r="AWF111" s="220"/>
      <c r="AWG111" s="220"/>
      <c r="AWH111" s="220"/>
      <c r="AWI111" s="220"/>
      <c r="AWJ111" s="220"/>
      <c r="AWK111" s="220"/>
      <c r="AWL111" s="220"/>
      <c r="AWM111" s="220"/>
      <c r="AWN111" s="220"/>
      <c r="AWO111" s="220"/>
      <c r="AWP111" s="220"/>
      <c r="AWQ111" s="220"/>
      <c r="AWR111" s="220"/>
      <c r="AWS111" s="220"/>
      <c r="AWT111" s="220"/>
      <c r="AWU111" s="220"/>
      <c r="AWV111" s="220"/>
      <c r="AWW111" s="220"/>
      <c r="AWX111" s="220"/>
      <c r="AWY111" s="220"/>
      <c r="AWZ111" s="220"/>
      <c r="AXA111" s="220"/>
      <c r="AXB111" s="220"/>
      <c r="AXC111" s="220"/>
      <c r="AXD111" s="220"/>
      <c r="AXE111" s="220"/>
      <c r="AXF111" s="220"/>
      <c r="AXG111" s="220"/>
      <c r="AXH111" s="220"/>
      <c r="AXI111" s="220"/>
      <c r="AXJ111" s="220"/>
      <c r="AXK111" s="220"/>
      <c r="AXL111" s="220"/>
      <c r="AXM111" s="220"/>
      <c r="AXN111" s="220"/>
      <c r="AXO111" s="220"/>
      <c r="AXP111" s="220"/>
      <c r="AXQ111" s="220"/>
      <c r="AXR111" s="220"/>
      <c r="AXS111" s="220"/>
      <c r="AXT111" s="220"/>
      <c r="AXU111" s="220"/>
      <c r="AXV111" s="220"/>
      <c r="AXW111" s="220"/>
      <c r="AXX111" s="220"/>
      <c r="AXY111" s="220"/>
      <c r="AXZ111" s="220"/>
      <c r="AYA111" s="220"/>
      <c r="AYB111" s="220"/>
      <c r="AYC111" s="220"/>
      <c r="AYD111" s="220"/>
      <c r="AYE111" s="220"/>
      <c r="AYF111" s="220"/>
      <c r="AYG111" s="220"/>
      <c r="AYH111" s="220"/>
      <c r="AYI111" s="220"/>
      <c r="AYJ111" s="220"/>
      <c r="AYK111" s="220"/>
      <c r="AYL111" s="220"/>
      <c r="AYM111" s="220"/>
      <c r="AYN111" s="220"/>
      <c r="AYO111" s="220"/>
      <c r="AYP111" s="220"/>
      <c r="AYQ111" s="220"/>
      <c r="AYR111" s="220"/>
      <c r="AYS111" s="220"/>
      <c r="AYT111" s="220"/>
      <c r="AYU111" s="220"/>
      <c r="AYV111" s="220"/>
      <c r="AYW111" s="220"/>
      <c r="AYX111" s="220"/>
      <c r="AYY111" s="220"/>
      <c r="AYZ111" s="220"/>
      <c r="AZA111" s="220"/>
      <c r="AZB111" s="220"/>
      <c r="AZC111" s="220"/>
      <c r="AZD111" s="220"/>
      <c r="AZE111" s="220"/>
      <c r="AZF111" s="220"/>
      <c r="AZG111" s="220"/>
      <c r="AZH111" s="220"/>
      <c r="AZI111" s="220"/>
      <c r="AZJ111" s="220"/>
      <c r="AZK111" s="220"/>
      <c r="AZL111" s="220"/>
      <c r="AZM111" s="220"/>
      <c r="AZN111" s="220"/>
      <c r="AZO111" s="220"/>
      <c r="AZP111" s="220"/>
      <c r="AZQ111" s="220"/>
      <c r="AZR111" s="220"/>
      <c r="AZS111" s="220"/>
      <c r="AZT111" s="220"/>
      <c r="AZU111" s="220"/>
      <c r="AZV111" s="220"/>
      <c r="AZW111" s="220"/>
      <c r="AZX111" s="220"/>
      <c r="AZY111" s="220"/>
      <c r="AZZ111" s="220"/>
      <c r="BAA111" s="220"/>
      <c r="BAB111" s="220"/>
      <c r="BAC111" s="220"/>
      <c r="BAD111" s="220"/>
      <c r="BAE111" s="220"/>
      <c r="BAF111" s="220"/>
      <c r="BAG111" s="220"/>
      <c r="BAH111" s="220"/>
      <c r="BAI111" s="220"/>
      <c r="BAJ111" s="220"/>
      <c r="BAK111" s="220"/>
      <c r="BAL111" s="220"/>
      <c r="BAM111" s="220"/>
      <c r="BAN111" s="220"/>
      <c r="BAO111" s="220"/>
      <c r="BAP111" s="220"/>
      <c r="BAQ111" s="220"/>
      <c r="BAR111" s="220"/>
      <c r="BAS111" s="220"/>
      <c r="BAT111" s="220"/>
      <c r="BAU111" s="220"/>
      <c r="BAV111" s="220"/>
      <c r="BAW111" s="220"/>
      <c r="BAX111" s="220"/>
      <c r="BAY111" s="220"/>
      <c r="BAZ111" s="220"/>
      <c r="BBA111" s="220"/>
      <c r="BBB111" s="220"/>
      <c r="BBC111" s="220"/>
      <c r="BBD111" s="220"/>
      <c r="BBE111" s="220"/>
      <c r="BBF111" s="220"/>
      <c r="BBG111" s="220"/>
      <c r="BBH111" s="220"/>
      <c r="BBI111" s="220"/>
      <c r="BBJ111" s="220"/>
      <c r="BBK111" s="220"/>
      <c r="BBL111" s="220"/>
      <c r="BBM111" s="220"/>
      <c r="BBN111" s="220"/>
      <c r="BBO111" s="220"/>
      <c r="BBP111" s="220"/>
      <c r="BBQ111" s="220"/>
      <c r="BBR111" s="220"/>
      <c r="BBS111" s="220"/>
      <c r="BBT111" s="220"/>
      <c r="BBU111" s="220"/>
      <c r="BBV111" s="220"/>
      <c r="BBW111" s="220"/>
      <c r="BBX111" s="220"/>
      <c r="BBY111" s="220"/>
      <c r="BBZ111" s="220"/>
      <c r="BCA111" s="220"/>
      <c r="BCB111" s="220"/>
      <c r="BCC111" s="220"/>
      <c r="BCD111" s="220"/>
      <c r="BCE111" s="220"/>
      <c r="BCF111" s="220"/>
      <c r="BCG111" s="220"/>
      <c r="BCH111" s="220"/>
      <c r="BCI111" s="220"/>
      <c r="BCJ111" s="220"/>
      <c r="BCK111" s="220"/>
      <c r="BCL111" s="220"/>
      <c r="BCM111" s="220"/>
      <c r="BCN111" s="220"/>
      <c r="BCO111" s="220"/>
      <c r="BCP111" s="220"/>
      <c r="BCQ111" s="220"/>
      <c r="BCR111" s="220"/>
      <c r="BCS111" s="220"/>
      <c r="BCT111" s="220"/>
      <c r="BCU111" s="220"/>
      <c r="BCV111" s="220"/>
      <c r="BCW111" s="220"/>
      <c r="BCX111" s="220"/>
      <c r="BCY111" s="220"/>
      <c r="BCZ111" s="220"/>
      <c r="BDA111" s="220"/>
      <c r="BDB111" s="220"/>
      <c r="BDC111" s="220"/>
      <c r="BDD111" s="220"/>
      <c r="BDE111" s="220"/>
      <c r="BDF111" s="220"/>
      <c r="BDG111" s="220"/>
      <c r="BDH111" s="220"/>
      <c r="BDI111" s="220"/>
      <c r="BDJ111" s="220"/>
      <c r="BDK111" s="220"/>
      <c r="BDL111" s="220"/>
      <c r="BDM111" s="220"/>
      <c r="BDN111" s="220"/>
      <c r="BDO111" s="220"/>
      <c r="BDP111" s="220"/>
      <c r="BDQ111" s="220"/>
      <c r="BDR111" s="220"/>
      <c r="BDS111" s="220"/>
      <c r="BDT111" s="220"/>
      <c r="BDU111" s="220"/>
      <c r="BDV111" s="220"/>
      <c r="BDW111" s="220"/>
      <c r="BDX111" s="220"/>
      <c r="BDY111" s="220"/>
      <c r="BDZ111" s="220"/>
      <c r="BEA111" s="220"/>
      <c r="BEB111" s="220"/>
      <c r="BEC111" s="220"/>
      <c r="BED111" s="220"/>
      <c r="BEE111" s="220"/>
      <c r="BEF111" s="220"/>
      <c r="BEG111" s="220"/>
      <c r="BEH111" s="220"/>
      <c r="BEI111" s="220"/>
      <c r="BEJ111" s="220"/>
      <c r="BEK111" s="220"/>
      <c r="BEL111" s="220"/>
      <c r="BEM111" s="220"/>
      <c r="BEN111" s="220"/>
      <c r="BEO111" s="220"/>
      <c r="BEP111" s="220"/>
      <c r="BEQ111" s="220"/>
      <c r="BER111" s="220"/>
      <c r="BES111" s="220"/>
      <c r="BET111" s="220"/>
      <c r="BEU111" s="220"/>
      <c r="BEV111" s="220"/>
      <c r="BEW111" s="220"/>
      <c r="BEX111" s="220"/>
      <c r="BEY111" s="220"/>
      <c r="BEZ111" s="220"/>
      <c r="BFA111" s="220"/>
      <c r="BFB111" s="220"/>
      <c r="BFC111" s="220"/>
      <c r="BFD111" s="220"/>
      <c r="BFE111" s="220"/>
      <c r="BFF111" s="220"/>
      <c r="BFG111" s="220"/>
      <c r="BFH111" s="220"/>
      <c r="BFI111" s="220"/>
      <c r="BFJ111" s="220"/>
      <c r="BFK111" s="220"/>
      <c r="BFL111" s="220"/>
      <c r="BFM111" s="220"/>
      <c r="BFN111" s="220"/>
      <c r="BFO111" s="220"/>
      <c r="BFP111" s="220"/>
      <c r="BFQ111" s="220"/>
      <c r="BFR111" s="220"/>
      <c r="BFS111" s="220"/>
      <c r="BFT111" s="220"/>
      <c r="BFU111" s="220"/>
      <c r="BFV111" s="220"/>
      <c r="BFW111" s="220"/>
      <c r="BFX111" s="220"/>
      <c r="BFY111" s="220"/>
      <c r="BFZ111" s="220"/>
      <c r="BGA111" s="220"/>
      <c r="BGB111" s="220"/>
      <c r="BGC111" s="220"/>
      <c r="BGD111" s="220"/>
      <c r="BGE111" s="220"/>
      <c r="BGF111" s="220"/>
      <c r="BGG111" s="220"/>
      <c r="BGH111" s="220"/>
      <c r="BGI111" s="220"/>
      <c r="BGJ111" s="220"/>
      <c r="BGK111" s="220"/>
      <c r="BGL111" s="220"/>
      <c r="BGM111" s="220"/>
      <c r="BGN111" s="220"/>
      <c r="BGO111" s="220"/>
      <c r="BGP111" s="220"/>
      <c r="BGQ111" s="220"/>
      <c r="BGR111" s="220"/>
      <c r="BGS111" s="220"/>
      <c r="BGT111" s="220"/>
      <c r="BGU111" s="220"/>
      <c r="BGV111" s="220"/>
      <c r="BGW111" s="220"/>
      <c r="BGX111" s="220"/>
      <c r="BGY111" s="220"/>
      <c r="BGZ111" s="220"/>
      <c r="BHA111" s="220"/>
      <c r="BHB111" s="220"/>
      <c r="BHC111" s="220"/>
      <c r="BHD111" s="220"/>
      <c r="BHE111" s="220"/>
      <c r="BHF111" s="220"/>
      <c r="BHG111" s="220"/>
      <c r="BHH111" s="220"/>
      <c r="BHI111" s="220"/>
      <c r="BHJ111" s="220"/>
      <c r="BHK111" s="220"/>
      <c r="BHL111" s="220"/>
      <c r="BHM111" s="220"/>
      <c r="BHN111" s="220"/>
      <c r="BHO111" s="220"/>
      <c r="BHP111" s="220"/>
      <c r="BHQ111" s="220"/>
      <c r="BHR111" s="220"/>
      <c r="BHS111" s="220"/>
      <c r="BHT111" s="220"/>
      <c r="BHU111" s="220"/>
      <c r="BHV111" s="220"/>
      <c r="BHW111" s="220"/>
      <c r="BHX111" s="220"/>
      <c r="BHY111" s="220"/>
      <c r="BHZ111" s="220"/>
      <c r="BIA111" s="220"/>
      <c r="BIB111" s="220"/>
      <c r="BIC111" s="220"/>
      <c r="BID111" s="220"/>
      <c r="BIE111" s="220"/>
      <c r="BIF111" s="220"/>
      <c r="BIG111" s="220"/>
      <c r="BIH111" s="220"/>
      <c r="BII111" s="220"/>
      <c r="BIJ111" s="220"/>
      <c r="BIK111" s="220"/>
      <c r="BIL111" s="220"/>
      <c r="BIM111" s="220"/>
      <c r="BIN111" s="220"/>
      <c r="BIO111" s="220"/>
      <c r="BIP111" s="220"/>
      <c r="BIQ111" s="220"/>
      <c r="BIR111" s="220"/>
      <c r="BIS111" s="220"/>
      <c r="BIT111" s="220"/>
      <c r="BIU111" s="220"/>
      <c r="BIV111" s="220"/>
      <c r="BIW111" s="220"/>
      <c r="BIX111" s="220"/>
      <c r="BIY111" s="220"/>
      <c r="BIZ111" s="220"/>
      <c r="BJA111" s="220"/>
      <c r="BJB111" s="220"/>
      <c r="BJC111" s="220"/>
      <c r="BJD111" s="220"/>
      <c r="BJE111" s="220"/>
      <c r="BJF111" s="220"/>
      <c r="BJG111" s="220"/>
      <c r="BJH111" s="220"/>
      <c r="BJI111" s="220"/>
      <c r="BJJ111" s="220"/>
      <c r="BJK111" s="220"/>
      <c r="BJL111" s="220"/>
      <c r="BJM111" s="220"/>
      <c r="BJN111" s="220"/>
      <c r="BJO111" s="220"/>
      <c r="BJP111" s="220"/>
      <c r="BJQ111" s="220"/>
      <c r="BJR111" s="220"/>
      <c r="BJS111" s="220"/>
      <c r="BJT111" s="220"/>
      <c r="BJU111" s="220"/>
      <c r="BJV111" s="220"/>
      <c r="BJW111" s="220"/>
      <c r="BJX111" s="220"/>
      <c r="BJY111" s="220"/>
      <c r="BJZ111" s="220"/>
      <c r="BKA111" s="220"/>
      <c r="BKB111" s="220"/>
      <c r="BKC111" s="220"/>
      <c r="BKD111" s="220"/>
      <c r="BKE111" s="220"/>
      <c r="BKF111" s="220"/>
      <c r="BKG111" s="220"/>
      <c r="BKH111" s="220"/>
      <c r="BKI111" s="220"/>
      <c r="BKJ111" s="220"/>
      <c r="BKK111" s="220"/>
      <c r="BKL111" s="220"/>
      <c r="BKM111" s="220"/>
      <c r="BKN111" s="220"/>
      <c r="BKO111" s="220"/>
      <c r="BKP111" s="220"/>
      <c r="BKQ111" s="220"/>
      <c r="BKR111" s="220"/>
      <c r="BKS111" s="220"/>
      <c r="BKT111" s="220"/>
      <c r="BKU111" s="220"/>
      <c r="BKV111" s="220"/>
      <c r="BKW111" s="220"/>
      <c r="BKX111" s="220"/>
      <c r="BKY111" s="220"/>
      <c r="BKZ111" s="220"/>
      <c r="BLA111" s="220"/>
      <c r="BLB111" s="220"/>
      <c r="BLC111" s="220"/>
      <c r="BLD111" s="220"/>
      <c r="BLE111" s="220"/>
      <c r="BLF111" s="220"/>
      <c r="BLG111" s="220"/>
      <c r="BLH111" s="220"/>
      <c r="BLI111" s="220"/>
      <c r="BLJ111" s="220"/>
      <c r="BLK111" s="220"/>
      <c r="BLL111" s="220"/>
      <c r="BLM111" s="220"/>
      <c r="BLN111" s="220"/>
      <c r="BLO111" s="220"/>
      <c r="BLP111" s="220"/>
      <c r="BLQ111" s="220"/>
      <c r="BLR111" s="220"/>
      <c r="BLS111" s="220"/>
      <c r="BLT111" s="220"/>
      <c r="BLU111" s="220"/>
      <c r="BLV111" s="220"/>
      <c r="BLW111" s="220"/>
      <c r="BLX111" s="220"/>
      <c r="BLY111" s="220"/>
      <c r="BLZ111" s="220"/>
      <c r="BMA111" s="220"/>
      <c r="BMB111" s="220"/>
      <c r="BMC111" s="220"/>
      <c r="BMD111" s="220"/>
      <c r="BME111" s="220"/>
      <c r="BMF111" s="220"/>
      <c r="BMG111" s="220"/>
      <c r="BMH111" s="220"/>
      <c r="BMI111" s="220"/>
      <c r="BMJ111" s="220"/>
      <c r="BMK111" s="220"/>
      <c r="BML111" s="220"/>
      <c r="BMM111" s="220"/>
      <c r="BMN111" s="220"/>
      <c r="BMO111" s="220"/>
      <c r="BMP111" s="220"/>
      <c r="BMQ111" s="220"/>
      <c r="BMR111" s="220"/>
      <c r="BMS111" s="220"/>
      <c r="BMT111" s="220"/>
      <c r="BMU111" s="220"/>
      <c r="BMV111" s="220"/>
      <c r="BMW111" s="220"/>
      <c r="BMX111" s="220"/>
      <c r="BMY111" s="220"/>
      <c r="BMZ111" s="220"/>
      <c r="BNA111" s="220"/>
      <c r="BNB111" s="220"/>
      <c r="BNC111" s="220"/>
      <c r="BND111" s="220"/>
      <c r="BNE111" s="220"/>
      <c r="BNF111" s="220"/>
      <c r="BNG111" s="220"/>
      <c r="BNH111" s="220"/>
      <c r="BNI111" s="220"/>
      <c r="BNJ111" s="220"/>
      <c r="BNK111" s="220"/>
      <c r="BNL111" s="220"/>
      <c r="BNM111" s="220"/>
      <c r="BNN111" s="220"/>
      <c r="BNO111" s="220"/>
      <c r="BNP111" s="220"/>
      <c r="BNQ111" s="220"/>
      <c r="BNR111" s="220"/>
      <c r="BNS111" s="220"/>
      <c r="BNT111" s="220"/>
      <c r="BNU111" s="220"/>
      <c r="BNV111" s="220"/>
      <c r="BNW111" s="220"/>
      <c r="BNX111" s="220"/>
      <c r="BNY111" s="220"/>
      <c r="BNZ111" s="220"/>
      <c r="BOA111" s="220"/>
      <c r="BOB111" s="220"/>
      <c r="BOC111" s="220"/>
      <c r="BOD111" s="220"/>
      <c r="BOE111" s="220"/>
      <c r="BOF111" s="220"/>
      <c r="BOG111" s="220"/>
      <c r="BOH111" s="220"/>
      <c r="BOI111" s="220"/>
      <c r="BOJ111" s="220"/>
      <c r="BOK111" s="220"/>
      <c r="BOL111" s="220"/>
      <c r="BOM111" s="220"/>
      <c r="BON111" s="220"/>
      <c r="BOO111" s="220"/>
      <c r="BOP111" s="220"/>
      <c r="BOQ111" s="220"/>
      <c r="BOR111" s="220"/>
      <c r="BOS111" s="220"/>
      <c r="BOT111" s="220"/>
      <c r="BOU111" s="220"/>
      <c r="BOV111" s="220"/>
      <c r="BOW111" s="220"/>
      <c r="BOX111" s="220"/>
      <c r="BOY111" s="220"/>
      <c r="BOZ111" s="220"/>
      <c r="BPA111" s="220"/>
      <c r="BPB111" s="220"/>
      <c r="BPC111" s="220"/>
      <c r="BPD111" s="220"/>
      <c r="BPE111" s="220"/>
      <c r="BPF111" s="220"/>
      <c r="BPG111" s="220"/>
      <c r="BPH111" s="220"/>
      <c r="BPI111" s="220"/>
      <c r="BPJ111" s="220"/>
      <c r="BPK111" s="220"/>
      <c r="BPL111" s="220"/>
      <c r="BPM111" s="220"/>
      <c r="BPN111" s="220"/>
      <c r="BPO111" s="220"/>
      <c r="BPP111" s="220"/>
      <c r="BPQ111" s="220"/>
      <c r="BPR111" s="220"/>
      <c r="BPS111" s="220"/>
      <c r="BPT111" s="220"/>
      <c r="BPU111" s="220"/>
      <c r="BPV111" s="220"/>
      <c r="BPW111" s="220"/>
      <c r="BPX111" s="220"/>
      <c r="BPY111" s="220"/>
      <c r="BPZ111" s="220"/>
      <c r="BQA111" s="220"/>
      <c r="BQB111" s="220"/>
      <c r="BQC111" s="220"/>
      <c r="BQD111" s="220"/>
      <c r="BQE111" s="220"/>
      <c r="BQF111" s="220"/>
      <c r="BQG111" s="220"/>
      <c r="BQH111" s="220"/>
      <c r="BQI111" s="220"/>
      <c r="BQJ111" s="220"/>
      <c r="BQK111" s="220"/>
      <c r="BQL111" s="220"/>
      <c r="BQM111" s="220"/>
      <c r="BQN111" s="220"/>
      <c r="BQO111" s="220"/>
      <c r="BQP111" s="220"/>
      <c r="BQQ111" s="220"/>
      <c r="BQR111" s="220"/>
      <c r="BQS111" s="220"/>
      <c r="BQT111" s="220"/>
      <c r="BQU111" s="220"/>
      <c r="BQV111" s="220"/>
      <c r="BQW111" s="220"/>
      <c r="BQX111" s="220"/>
      <c r="BQY111" s="220"/>
      <c r="BQZ111" s="220"/>
      <c r="BRA111" s="220"/>
      <c r="BRB111" s="220"/>
      <c r="BRC111" s="220"/>
      <c r="BRD111" s="220"/>
      <c r="BRE111" s="220"/>
      <c r="BRF111" s="220"/>
      <c r="BRG111" s="220"/>
      <c r="BRH111" s="220"/>
      <c r="BRI111" s="220"/>
      <c r="BRJ111" s="220"/>
      <c r="BRK111" s="220"/>
      <c r="BRL111" s="220"/>
      <c r="BRM111" s="220"/>
      <c r="BRN111" s="220"/>
      <c r="BRO111" s="220"/>
      <c r="BRP111" s="220"/>
      <c r="BRQ111" s="220"/>
      <c r="BRR111" s="220"/>
      <c r="BRS111" s="220"/>
      <c r="BRT111" s="220"/>
      <c r="BRU111" s="220"/>
      <c r="BRV111" s="220"/>
      <c r="BRW111" s="220"/>
      <c r="BRX111" s="220"/>
      <c r="BRY111" s="220"/>
      <c r="BRZ111" s="220"/>
      <c r="BSA111" s="220"/>
      <c r="BSB111" s="220"/>
      <c r="BSC111" s="220"/>
      <c r="BSD111" s="220"/>
      <c r="BSE111" s="220"/>
      <c r="BSF111" s="220"/>
      <c r="BSG111" s="220"/>
      <c r="BSH111" s="220"/>
      <c r="BSI111" s="220"/>
      <c r="BSJ111" s="220"/>
      <c r="BSK111" s="220"/>
      <c r="BSL111" s="220"/>
      <c r="BSM111" s="220"/>
      <c r="BSN111" s="220"/>
      <c r="BSO111" s="220"/>
      <c r="BSP111" s="220"/>
      <c r="BSQ111" s="220"/>
      <c r="BSR111" s="220"/>
      <c r="BSS111" s="220"/>
      <c r="BST111" s="220"/>
      <c r="BSU111" s="220"/>
      <c r="BSV111" s="220"/>
      <c r="BSW111" s="220"/>
      <c r="BSX111" s="220"/>
      <c r="BSY111" s="220"/>
      <c r="BSZ111" s="220"/>
      <c r="BTA111" s="220"/>
      <c r="BTB111" s="220"/>
      <c r="BTC111" s="220"/>
      <c r="BTD111" s="220"/>
      <c r="BTE111" s="220"/>
      <c r="BTF111" s="220"/>
      <c r="BTG111" s="220"/>
      <c r="BTH111" s="220"/>
      <c r="BTI111" s="220"/>
      <c r="BTJ111" s="220"/>
      <c r="BTK111" s="220"/>
      <c r="BTL111" s="220"/>
      <c r="BTM111" s="220"/>
      <c r="BTN111" s="220"/>
      <c r="BTO111" s="220"/>
      <c r="BTP111" s="220"/>
      <c r="BTQ111" s="220"/>
      <c r="BTR111" s="220"/>
      <c r="BTS111" s="220"/>
      <c r="BTT111" s="220"/>
      <c r="BTU111" s="220"/>
      <c r="BTV111" s="220"/>
      <c r="BTW111" s="220"/>
      <c r="BTX111" s="220"/>
      <c r="BTY111" s="220"/>
      <c r="BTZ111" s="220"/>
      <c r="BUA111" s="220"/>
      <c r="BUB111" s="220"/>
      <c r="BUC111" s="220"/>
      <c r="BUD111" s="220"/>
      <c r="BUE111" s="220"/>
      <c r="BUF111" s="220"/>
      <c r="BUG111" s="220"/>
      <c r="BUH111" s="220"/>
      <c r="BUI111" s="220"/>
      <c r="BUJ111" s="220"/>
      <c r="BUK111" s="220"/>
      <c r="BUL111" s="220"/>
      <c r="BUM111" s="220"/>
      <c r="BUN111" s="220"/>
      <c r="BUO111" s="220"/>
      <c r="BUP111" s="220"/>
      <c r="BUQ111" s="220"/>
      <c r="BUR111" s="220"/>
      <c r="BUS111" s="220"/>
      <c r="BUT111" s="220"/>
      <c r="BUU111" s="220"/>
      <c r="BUV111" s="220"/>
      <c r="BUW111" s="220"/>
      <c r="BUX111" s="220"/>
      <c r="BUY111" s="220"/>
      <c r="BUZ111" s="220"/>
      <c r="BVA111" s="220"/>
      <c r="BVB111" s="220"/>
      <c r="BVC111" s="220"/>
      <c r="BVD111" s="220"/>
      <c r="BVE111" s="220"/>
      <c r="BVF111" s="220"/>
      <c r="BVG111" s="220"/>
      <c r="BVH111" s="220"/>
      <c r="BVI111" s="220"/>
      <c r="BVJ111" s="220"/>
      <c r="BVK111" s="220"/>
      <c r="BVL111" s="220"/>
      <c r="BVM111" s="220"/>
      <c r="BVN111" s="220"/>
      <c r="BVO111" s="220"/>
      <c r="BVP111" s="220"/>
      <c r="BVQ111" s="220"/>
      <c r="BVR111" s="220"/>
      <c r="BVS111" s="220"/>
      <c r="BVT111" s="220"/>
      <c r="BVU111" s="220"/>
      <c r="BVV111" s="220"/>
      <c r="BVW111" s="220"/>
      <c r="BVX111" s="220"/>
      <c r="BVY111" s="220"/>
      <c r="BVZ111" s="220"/>
      <c r="BWA111" s="220"/>
      <c r="BWB111" s="220"/>
      <c r="BWC111" s="220"/>
      <c r="BWD111" s="220"/>
      <c r="BWE111" s="220"/>
      <c r="BWF111" s="220"/>
      <c r="BWG111" s="220"/>
      <c r="BWH111" s="220"/>
      <c r="BWI111" s="220"/>
      <c r="BWJ111" s="220"/>
      <c r="BWK111" s="220"/>
      <c r="BWL111" s="220"/>
      <c r="BWM111" s="220"/>
      <c r="BWN111" s="220"/>
      <c r="BWO111" s="220"/>
      <c r="BWP111" s="220"/>
      <c r="BWQ111" s="220"/>
      <c r="BWR111" s="220"/>
      <c r="BWS111" s="220"/>
      <c r="BWT111" s="220"/>
      <c r="BWU111" s="220"/>
      <c r="BWV111" s="220"/>
      <c r="BWW111" s="220"/>
      <c r="BWX111" s="220"/>
      <c r="BWY111" s="220"/>
      <c r="BWZ111" s="220"/>
      <c r="BXA111" s="220"/>
      <c r="BXB111" s="220"/>
      <c r="BXC111" s="220"/>
      <c r="BXD111" s="220"/>
      <c r="BXE111" s="220"/>
      <c r="BXF111" s="220"/>
      <c r="BXG111" s="220"/>
      <c r="BXH111" s="220"/>
      <c r="BXI111" s="220"/>
      <c r="BXJ111" s="220"/>
      <c r="BXK111" s="220"/>
      <c r="BXL111" s="220"/>
      <c r="BXM111" s="220"/>
      <c r="BXN111" s="220"/>
      <c r="BXO111" s="220"/>
      <c r="BXP111" s="220"/>
      <c r="BXQ111" s="220"/>
      <c r="BXR111" s="220"/>
      <c r="BXS111" s="220"/>
      <c r="BXT111" s="220"/>
      <c r="BXU111" s="220"/>
      <c r="BXV111" s="220"/>
      <c r="BXW111" s="220"/>
      <c r="BXX111" s="220"/>
      <c r="BXY111" s="220"/>
      <c r="BXZ111" s="220"/>
      <c r="BYA111" s="220"/>
      <c r="BYB111" s="220"/>
      <c r="BYC111" s="220"/>
      <c r="BYD111" s="220"/>
      <c r="BYE111" s="220"/>
      <c r="BYF111" s="220"/>
      <c r="BYG111" s="220"/>
      <c r="BYH111" s="220"/>
      <c r="BYI111" s="220"/>
      <c r="BYJ111" s="220"/>
      <c r="BYK111" s="220"/>
      <c r="BYL111" s="220"/>
      <c r="BYM111" s="220"/>
      <c r="BYN111" s="220"/>
      <c r="BYO111" s="220"/>
      <c r="BYP111" s="220"/>
      <c r="BYQ111" s="220"/>
      <c r="BYR111" s="220"/>
      <c r="BYS111" s="220"/>
      <c r="BYT111" s="220"/>
      <c r="BYU111" s="220"/>
      <c r="BYV111" s="220"/>
      <c r="BYW111" s="220"/>
      <c r="BYX111" s="220"/>
      <c r="BYY111" s="220"/>
      <c r="BYZ111" s="220"/>
      <c r="BZA111" s="220"/>
      <c r="BZB111" s="220"/>
      <c r="BZC111" s="220"/>
      <c r="BZD111" s="220"/>
      <c r="BZE111" s="220"/>
      <c r="BZF111" s="220"/>
      <c r="BZG111" s="220"/>
      <c r="BZH111" s="220"/>
      <c r="BZI111" s="220"/>
      <c r="BZJ111" s="220"/>
      <c r="BZK111" s="220"/>
      <c r="BZL111" s="220"/>
      <c r="BZM111" s="220"/>
      <c r="BZN111" s="220"/>
      <c r="BZO111" s="220"/>
      <c r="BZP111" s="220"/>
      <c r="BZQ111" s="220"/>
      <c r="BZR111" s="220"/>
      <c r="BZS111" s="220"/>
      <c r="BZT111" s="220"/>
      <c r="BZU111" s="220"/>
      <c r="BZV111" s="220"/>
      <c r="BZW111" s="220"/>
      <c r="BZX111" s="220"/>
      <c r="BZY111" s="220"/>
      <c r="BZZ111" s="220"/>
      <c r="CAA111" s="220"/>
      <c r="CAB111" s="220"/>
      <c r="CAC111" s="220"/>
      <c r="CAD111" s="220"/>
      <c r="CAE111" s="220"/>
      <c r="CAF111" s="220"/>
      <c r="CAG111" s="220"/>
      <c r="CAH111" s="220"/>
      <c r="CAI111" s="220"/>
      <c r="CAJ111" s="220"/>
      <c r="CAK111" s="220"/>
      <c r="CAL111" s="220"/>
      <c r="CAM111" s="220"/>
      <c r="CAN111" s="220"/>
      <c r="CAO111" s="220"/>
      <c r="CAP111" s="220"/>
      <c r="CAQ111" s="220"/>
      <c r="CAR111" s="220"/>
      <c r="CAS111" s="220"/>
      <c r="CAT111" s="220"/>
      <c r="CAU111" s="220"/>
      <c r="CAV111" s="220"/>
      <c r="CAW111" s="220"/>
      <c r="CAX111" s="220"/>
      <c r="CAY111" s="220"/>
      <c r="CAZ111" s="220"/>
      <c r="CBA111" s="220"/>
      <c r="CBB111" s="220"/>
      <c r="CBC111" s="220"/>
      <c r="CBD111" s="220"/>
      <c r="CBE111" s="220"/>
      <c r="CBF111" s="220"/>
      <c r="CBG111" s="220"/>
      <c r="CBH111" s="220"/>
      <c r="CBI111" s="220"/>
      <c r="CBJ111" s="220"/>
      <c r="CBK111" s="220"/>
      <c r="CBL111" s="220"/>
      <c r="CBM111" s="220"/>
      <c r="CBN111" s="220"/>
      <c r="CBO111" s="220"/>
      <c r="CBP111" s="220"/>
      <c r="CBQ111" s="220"/>
      <c r="CBR111" s="220"/>
      <c r="CBS111" s="220"/>
      <c r="CBT111" s="220"/>
      <c r="CBU111" s="220"/>
      <c r="CBV111" s="220"/>
      <c r="CBW111" s="220"/>
      <c r="CBX111" s="220"/>
      <c r="CBY111" s="220"/>
      <c r="CBZ111" s="220"/>
      <c r="CCA111" s="220"/>
      <c r="CCB111" s="220"/>
      <c r="CCC111" s="220"/>
      <c r="CCD111" s="220"/>
      <c r="CCE111" s="220"/>
      <c r="CCF111" s="220"/>
      <c r="CCG111" s="220"/>
      <c r="CCH111" s="220"/>
      <c r="CCI111" s="220"/>
      <c r="CCJ111" s="220"/>
      <c r="CCK111" s="220"/>
      <c r="CCL111" s="220"/>
      <c r="CCM111" s="220"/>
      <c r="CCN111" s="220"/>
      <c r="CCO111" s="220"/>
      <c r="CCP111" s="220"/>
      <c r="CCQ111" s="220"/>
      <c r="CCR111" s="220"/>
      <c r="CCS111" s="220"/>
      <c r="CCT111" s="220"/>
      <c r="CCU111" s="220"/>
      <c r="CCV111" s="220"/>
      <c r="CCW111" s="220"/>
      <c r="CCX111" s="220"/>
      <c r="CCY111" s="220"/>
      <c r="CCZ111" s="220"/>
      <c r="CDA111" s="220"/>
      <c r="CDB111" s="220"/>
      <c r="CDC111" s="220"/>
      <c r="CDD111" s="220"/>
      <c r="CDE111" s="220"/>
      <c r="CDF111" s="220"/>
      <c r="CDG111" s="220"/>
      <c r="CDH111" s="220"/>
      <c r="CDI111" s="220"/>
      <c r="CDJ111" s="220"/>
      <c r="CDK111" s="220"/>
      <c r="CDL111" s="220"/>
      <c r="CDM111" s="220"/>
      <c r="CDN111" s="220"/>
      <c r="CDO111" s="220"/>
      <c r="CDP111" s="220"/>
      <c r="CDQ111" s="220"/>
      <c r="CDR111" s="220"/>
      <c r="CDS111" s="220"/>
      <c r="CDT111" s="220"/>
      <c r="CDU111" s="220"/>
      <c r="CDV111" s="220"/>
      <c r="CDW111" s="220"/>
      <c r="CDX111" s="220"/>
      <c r="CDY111" s="220"/>
      <c r="CDZ111" s="220"/>
      <c r="CEA111" s="220"/>
      <c r="CEB111" s="220"/>
      <c r="CEC111" s="220"/>
      <c r="CED111" s="220"/>
      <c r="CEE111" s="220"/>
      <c r="CEF111" s="220"/>
      <c r="CEG111" s="220"/>
      <c r="CEH111" s="220"/>
      <c r="CEI111" s="220"/>
      <c r="CEJ111" s="220"/>
      <c r="CEK111" s="220"/>
      <c r="CEL111" s="220"/>
      <c r="CEM111" s="220"/>
      <c r="CEN111" s="220"/>
      <c r="CEO111" s="220"/>
      <c r="CEP111" s="220"/>
      <c r="CEQ111" s="220"/>
      <c r="CER111" s="220"/>
      <c r="CES111" s="220"/>
      <c r="CET111" s="220"/>
      <c r="CEU111" s="220"/>
      <c r="CEV111" s="220"/>
      <c r="CEW111" s="220"/>
      <c r="CEX111" s="220"/>
      <c r="CEY111" s="220"/>
      <c r="CEZ111" s="220"/>
      <c r="CFA111" s="220"/>
      <c r="CFB111" s="220"/>
      <c r="CFC111" s="220"/>
      <c r="CFD111" s="220"/>
      <c r="CFE111" s="220"/>
      <c r="CFF111" s="220"/>
      <c r="CFG111" s="220"/>
      <c r="CFH111" s="220"/>
      <c r="CFI111" s="220"/>
      <c r="CFJ111" s="220"/>
      <c r="CFK111" s="220"/>
      <c r="CFL111" s="220"/>
      <c r="CFM111" s="220"/>
      <c r="CFN111" s="220"/>
      <c r="CFO111" s="220"/>
      <c r="CFP111" s="220"/>
      <c r="CFQ111" s="220"/>
      <c r="CFR111" s="220"/>
      <c r="CFS111" s="220"/>
      <c r="CFT111" s="220"/>
      <c r="CFU111" s="220"/>
      <c r="CFV111" s="220"/>
      <c r="CFW111" s="220"/>
      <c r="CFX111" s="220"/>
      <c r="CFY111" s="220"/>
      <c r="CFZ111" s="220"/>
      <c r="CGA111" s="220"/>
      <c r="CGB111" s="220"/>
      <c r="CGC111" s="220"/>
      <c r="CGD111" s="220"/>
      <c r="CGE111" s="220"/>
      <c r="CGF111" s="220"/>
      <c r="CGG111" s="220"/>
      <c r="CGH111" s="220"/>
      <c r="CGI111" s="220"/>
      <c r="CGJ111" s="220"/>
      <c r="CGK111" s="220"/>
      <c r="CGL111" s="220"/>
      <c r="CGM111" s="220"/>
      <c r="CGN111" s="220"/>
      <c r="CGO111" s="220"/>
      <c r="CGP111" s="220"/>
      <c r="CGQ111" s="220"/>
      <c r="CGR111" s="220"/>
      <c r="CGS111" s="220"/>
      <c r="CGT111" s="220"/>
      <c r="CGU111" s="220"/>
      <c r="CGV111" s="220"/>
      <c r="CGW111" s="220"/>
      <c r="CGX111" s="220"/>
      <c r="CGY111" s="220"/>
      <c r="CGZ111" s="220"/>
      <c r="CHA111" s="220"/>
      <c r="CHB111" s="220"/>
      <c r="CHC111" s="220"/>
      <c r="CHD111" s="220"/>
      <c r="CHE111" s="220"/>
      <c r="CHF111" s="220"/>
      <c r="CHG111" s="220"/>
      <c r="CHH111" s="220"/>
      <c r="CHI111" s="220"/>
      <c r="CHJ111" s="220"/>
      <c r="CHK111" s="220"/>
      <c r="CHL111" s="220"/>
      <c r="CHM111" s="220"/>
      <c r="CHN111" s="220"/>
      <c r="CHO111" s="220"/>
      <c r="CHP111" s="220"/>
      <c r="CHQ111" s="220"/>
      <c r="CHR111" s="220"/>
      <c r="CHS111" s="220"/>
      <c r="CHT111" s="220"/>
      <c r="CHU111" s="220"/>
      <c r="CHV111" s="220"/>
      <c r="CHW111" s="220"/>
      <c r="CHX111" s="220"/>
      <c r="CHY111" s="220"/>
      <c r="CHZ111" s="220"/>
      <c r="CIA111" s="220"/>
      <c r="CIB111" s="220"/>
      <c r="CIC111" s="220"/>
      <c r="CID111" s="220"/>
      <c r="CIE111" s="220"/>
      <c r="CIF111" s="220"/>
      <c r="CIG111" s="220"/>
      <c r="CIH111" s="220"/>
      <c r="CII111" s="220"/>
      <c r="CIJ111" s="220"/>
      <c r="CIK111" s="220"/>
      <c r="CIL111" s="220"/>
      <c r="CIM111" s="220"/>
      <c r="CIN111" s="220"/>
      <c r="CIO111" s="220"/>
      <c r="CIP111" s="220"/>
      <c r="CIQ111" s="220"/>
      <c r="CIR111" s="220"/>
      <c r="CIS111" s="220"/>
      <c r="CIT111" s="220"/>
      <c r="CIU111" s="220"/>
      <c r="CIV111" s="220"/>
      <c r="CIW111" s="220"/>
      <c r="CIX111" s="220"/>
      <c r="CIY111" s="220"/>
      <c r="CIZ111" s="220"/>
      <c r="CJA111" s="220"/>
      <c r="CJB111" s="220"/>
      <c r="CJC111" s="220"/>
      <c r="CJD111" s="220"/>
      <c r="CJE111" s="220"/>
      <c r="CJF111" s="220"/>
      <c r="CJG111" s="220"/>
      <c r="CJH111" s="220"/>
      <c r="CJI111" s="220"/>
      <c r="CJJ111" s="220"/>
      <c r="CJK111" s="220"/>
      <c r="CJL111" s="220"/>
      <c r="CJM111" s="220"/>
      <c r="CJN111" s="220"/>
      <c r="CJO111" s="220"/>
      <c r="CJP111" s="220"/>
      <c r="CJQ111" s="220"/>
      <c r="CJR111" s="220"/>
      <c r="CJS111" s="220"/>
      <c r="CJT111" s="220"/>
      <c r="CJU111" s="220"/>
      <c r="CJV111" s="220"/>
      <c r="CJW111" s="220"/>
      <c r="CJX111" s="220"/>
      <c r="CJY111" s="220"/>
      <c r="CJZ111" s="220"/>
      <c r="CKA111" s="220"/>
      <c r="CKB111" s="220"/>
      <c r="CKC111" s="220"/>
      <c r="CKD111" s="220"/>
      <c r="CKE111" s="220"/>
      <c r="CKF111" s="220"/>
      <c r="CKG111" s="220"/>
      <c r="CKH111" s="220"/>
      <c r="CKI111" s="220"/>
      <c r="CKJ111" s="220"/>
      <c r="CKK111" s="220"/>
      <c r="CKL111" s="220"/>
      <c r="CKM111" s="220"/>
      <c r="CKN111" s="220"/>
      <c r="CKO111" s="220"/>
      <c r="CKP111" s="220"/>
      <c r="CKQ111" s="220"/>
      <c r="CKR111" s="220"/>
      <c r="CKS111" s="220"/>
      <c r="CKT111" s="220"/>
      <c r="CKU111" s="220"/>
      <c r="CKV111" s="220"/>
      <c r="CKW111" s="220"/>
      <c r="CKX111" s="220"/>
      <c r="CKY111" s="220"/>
      <c r="CKZ111" s="220"/>
      <c r="CLA111" s="220"/>
      <c r="CLB111" s="220"/>
      <c r="CLC111" s="220"/>
      <c r="CLD111" s="220"/>
      <c r="CLE111" s="220"/>
      <c r="CLF111" s="220"/>
      <c r="CLG111" s="220"/>
      <c r="CLH111" s="220"/>
      <c r="CLI111" s="220"/>
      <c r="CLJ111" s="220"/>
      <c r="CLK111" s="220"/>
      <c r="CLL111" s="220"/>
      <c r="CLM111" s="220"/>
      <c r="CLN111" s="220"/>
      <c r="CLO111" s="220"/>
      <c r="CLP111" s="220"/>
      <c r="CLQ111" s="220"/>
      <c r="CLR111" s="220"/>
      <c r="CLS111" s="220"/>
      <c r="CLT111" s="220"/>
      <c r="CLU111" s="220"/>
      <c r="CLV111" s="220"/>
      <c r="CLW111" s="220"/>
      <c r="CLX111" s="220"/>
      <c r="CLY111" s="220"/>
      <c r="CLZ111" s="220"/>
      <c r="CMA111" s="220"/>
      <c r="CMB111" s="220"/>
      <c r="CMC111" s="220"/>
      <c r="CMD111" s="220"/>
      <c r="CME111" s="220"/>
      <c r="CMF111" s="220"/>
      <c r="CMG111" s="220"/>
      <c r="CMH111" s="220"/>
      <c r="CMI111" s="220"/>
      <c r="CMJ111" s="220"/>
      <c r="CMK111" s="220"/>
      <c r="CML111" s="220"/>
      <c r="CMM111" s="220"/>
      <c r="CMN111" s="220"/>
      <c r="CMO111" s="220"/>
      <c r="CMP111" s="220"/>
      <c r="CMQ111" s="220"/>
      <c r="CMR111" s="220"/>
      <c r="CMS111" s="220"/>
      <c r="CMT111" s="220"/>
      <c r="CMU111" s="220"/>
      <c r="CMV111" s="220"/>
      <c r="CMW111" s="220"/>
      <c r="CMX111" s="220"/>
      <c r="CMY111" s="220"/>
      <c r="CMZ111" s="220"/>
      <c r="CNA111" s="220"/>
      <c r="CNB111" s="220"/>
      <c r="CNC111" s="220"/>
      <c r="CND111" s="220"/>
      <c r="CNE111" s="220"/>
      <c r="CNF111" s="220"/>
      <c r="CNG111" s="220"/>
      <c r="CNH111" s="220"/>
      <c r="CNI111" s="220"/>
      <c r="CNJ111" s="220"/>
      <c r="CNK111" s="220"/>
      <c r="CNL111" s="220"/>
      <c r="CNM111" s="220"/>
      <c r="CNN111" s="220"/>
      <c r="CNO111" s="220"/>
      <c r="CNP111" s="220"/>
      <c r="CNQ111" s="220"/>
      <c r="CNR111" s="220"/>
      <c r="CNS111" s="220"/>
      <c r="CNT111" s="220"/>
      <c r="CNU111" s="220"/>
      <c r="CNV111" s="220"/>
      <c r="CNW111" s="220"/>
      <c r="CNX111" s="220"/>
      <c r="CNY111" s="220"/>
      <c r="CNZ111" s="220"/>
      <c r="COA111" s="220"/>
      <c r="COB111" s="220"/>
      <c r="COC111" s="220"/>
      <c r="COD111" s="220"/>
      <c r="COE111" s="220"/>
      <c r="COF111" s="220"/>
      <c r="COG111" s="220"/>
      <c r="COH111" s="220"/>
      <c r="COI111" s="220"/>
      <c r="COJ111" s="220"/>
      <c r="COK111" s="220"/>
      <c r="COL111" s="220"/>
      <c r="COM111" s="220"/>
      <c r="CON111" s="220"/>
      <c r="COO111" s="220"/>
      <c r="COP111" s="220"/>
      <c r="COQ111" s="220"/>
      <c r="COR111" s="220"/>
      <c r="COS111" s="220"/>
      <c r="COT111" s="220"/>
      <c r="COU111" s="220"/>
      <c r="COV111" s="220"/>
      <c r="COW111" s="220"/>
      <c r="COX111" s="220"/>
      <c r="COY111" s="220"/>
      <c r="COZ111" s="220"/>
      <c r="CPA111" s="220"/>
      <c r="CPB111" s="220"/>
      <c r="CPC111" s="220"/>
      <c r="CPD111" s="220"/>
      <c r="CPE111" s="220"/>
      <c r="CPF111" s="220"/>
      <c r="CPG111" s="220"/>
      <c r="CPH111" s="220"/>
      <c r="CPI111" s="220"/>
      <c r="CPJ111" s="220"/>
      <c r="CPK111" s="220"/>
      <c r="CPL111" s="220"/>
      <c r="CPM111" s="220"/>
      <c r="CPN111" s="220"/>
      <c r="CPO111" s="220"/>
      <c r="CPP111" s="220"/>
      <c r="CPQ111" s="220"/>
      <c r="CPR111" s="220"/>
      <c r="CPS111" s="220"/>
      <c r="CPT111" s="220"/>
      <c r="CPU111" s="220"/>
      <c r="CPV111" s="220"/>
      <c r="CPW111" s="220"/>
      <c r="CPX111" s="220"/>
      <c r="CPY111" s="220"/>
      <c r="CPZ111" s="220"/>
      <c r="CQA111" s="220"/>
      <c r="CQB111" s="220"/>
      <c r="CQC111" s="220"/>
      <c r="CQD111" s="220"/>
      <c r="CQE111" s="220"/>
      <c r="CQF111" s="220"/>
      <c r="CQG111" s="220"/>
      <c r="CQH111" s="220"/>
      <c r="CQI111" s="220"/>
      <c r="CQJ111" s="220"/>
      <c r="CQK111" s="220"/>
      <c r="CQL111" s="220"/>
      <c r="CQM111" s="220"/>
      <c r="CQN111" s="220"/>
      <c r="CQO111" s="220"/>
      <c r="CQP111" s="220"/>
      <c r="CQQ111" s="220"/>
      <c r="CQR111" s="220"/>
      <c r="CQS111" s="220"/>
      <c r="CQT111" s="220"/>
      <c r="CQU111" s="220"/>
      <c r="CQV111" s="220"/>
      <c r="CQW111" s="220"/>
      <c r="CQX111" s="220"/>
      <c r="CQY111" s="220"/>
      <c r="CQZ111" s="220"/>
      <c r="CRA111" s="220"/>
      <c r="CRB111" s="220"/>
      <c r="CRC111" s="220"/>
      <c r="CRD111" s="220"/>
      <c r="CRE111" s="220"/>
      <c r="CRF111" s="220"/>
      <c r="CRG111" s="220"/>
      <c r="CRH111" s="220"/>
      <c r="CRI111" s="220"/>
      <c r="CRJ111" s="220"/>
      <c r="CRK111" s="220"/>
      <c r="CRL111" s="220"/>
      <c r="CRM111" s="220"/>
      <c r="CRN111" s="220"/>
      <c r="CRO111" s="220"/>
      <c r="CRP111" s="220"/>
      <c r="CRQ111" s="220"/>
      <c r="CRR111" s="220"/>
      <c r="CRS111" s="220"/>
      <c r="CRT111" s="220"/>
      <c r="CRU111" s="220"/>
      <c r="CRV111" s="220"/>
      <c r="CRW111" s="220"/>
      <c r="CRX111" s="220"/>
      <c r="CRY111" s="220"/>
      <c r="CRZ111" s="220"/>
      <c r="CSA111" s="220"/>
      <c r="CSB111" s="220"/>
      <c r="CSC111" s="220"/>
      <c r="CSD111" s="220"/>
      <c r="CSE111" s="220"/>
      <c r="CSF111" s="220"/>
      <c r="CSG111" s="220"/>
      <c r="CSH111" s="220"/>
      <c r="CSI111" s="220"/>
      <c r="CSJ111" s="220"/>
      <c r="CSK111" s="220"/>
      <c r="CSL111" s="220"/>
      <c r="CSM111" s="220"/>
      <c r="CSN111" s="220"/>
      <c r="CSO111" s="220"/>
      <c r="CSP111" s="220"/>
      <c r="CSQ111" s="220"/>
      <c r="CSR111" s="220"/>
      <c r="CSS111" s="220"/>
      <c r="CST111" s="220"/>
      <c r="CSU111" s="220"/>
      <c r="CSV111" s="220"/>
      <c r="CSW111" s="220"/>
      <c r="CSX111" s="220"/>
      <c r="CSY111" s="220"/>
      <c r="CSZ111" s="220"/>
      <c r="CTA111" s="220"/>
      <c r="CTB111" s="220"/>
      <c r="CTC111" s="220"/>
      <c r="CTD111" s="220"/>
      <c r="CTE111" s="220"/>
      <c r="CTF111" s="220"/>
      <c r="CTG111" s="220"/>
      <c r="CTH111" s="220"/>
      <c r="CTI111" s="220"/>
      <c r="CTJ111" s="220"/>
      <c r="CTK111" s="220"/>
      <c r="CTL111" s="220"/>
      <c r="CTM111" s="220"/>
      <c r="CTN111" s="220"/>
      <c r="CTO111" s="220"/>
      <c r="CTP111" s="220"/>
      <c r="CTQ111" s="220"/>
      <c r="CTR111" s="220"/>
      <c r="CTS111" s="220"/>
      <c r="CTT111" s="220"/>
      <c r="CTU111" s="220"/>
      <c r="CTV111" s="220"/>
      <c r="CTW111" s="220"/>
      <c r="CTX111" s="220"/>
      <c r="CTY111" s="220"/>
      <c r="CTZ111" s="220"/>
      <c r="CUA111" s="220"/>
      <c r="CUB111" s="220"/>
      <c r="CUC111" s="220"/>
      <c r="CUD111" s="220"/>
      <c r="CUE111" s="220"/>
      <c r="CUF111" s="220"/>
      <c r="CUG111" s="220"/>
      <c r="CUH111" s="220"/>
      <c r="CUI111" s="220"/>
      <c r="CUJ111" s="220"/>
      <c r="CUK111" s="220"/>
      <c r="CUL111" s="220"/>
      <c r="CUM111" s="220"/>
      <c r="CUN111" s="220"/>
      <c r="CUO111" s="220"/>
      <c r="CUP111" s="220"/>
      <c r="CUQ111" s="220"/>
      <c r="CUR111" s="220"/>
      <c r="CUS111" s="220"/>
      <c r="CUT111" s="220"/>
      <c r="CUU111" s="220"/>
      <c r="CUV111" s="220"/>
      <c r="CUW111" s="220"/>
      <c r="CUX111" s="220"/>
      <c r="CUY111" s="220"/>
      <c r="CUZ111" s="220"/>
      <c r="CVA111" s="220"/>
      <c r="CVB111" s="220"/>
      <c r="CVC111" s="220"/>
      <c r="CVD111" s="220"/>
      <c r="CVE111" s="220"/>
      <c r="CVF111" s="220"/>
      <c r="CVG111" s="220"/>
      <c r="CVH111" s="220"/>
      <c r="CVI111" s="220"/>
      <c r="CVJ111" s="220"/>
      <c r="CVK111" s="220"/>
      <c r="CVL111" s="220"/>
      <c r="CVM111" s="220"/>
      <c r="CVN111" s="220"/>
      <c r="CVO111" s="220"/>
      <c r="CVP111" s="220"/>
      <c r="CVQ111" s="220"/>
      <c r="CVR111" s="220"/>
      <c r="CVS111" s="220"/>
      <c r="CVT111" s="220"/>
      <c r="CVU111" s="220"/>
      <c r="CVV111" s="220"/>
      <c r="CVW111" s="220"/>
      <c r="CVX111" s="220"/>
      <c r="CVY111" s="220"/>
      <c r="CVZ111" s="220"/>
      <c r="CWA111" s="220"/>
      <c r="CWB111" s="220"/>
      <c r="CWC111" s="220"/>
      <c r="CWD111" s="220"/>
      <c r="CWE111" s="220"/>
      <c r="CWF111" s="220"/>
      <c r="CWG111" s="220"/>
      <c r="CWH111" s="220"/>
      <c r="CWI111" s="220"/>
      <c r="CWJ111" s="220"/>
      <c r="CWK111" s="220"/>
      <c r="CWL111" s="220"/>
      <c r="CWM111" s="220"/>
      <c r="CWN111" s="220"/>
      <c r="CWO111" s="220"/>
      <c r="CWP111" s="220"/>
      <c r="CWQ111" s="220"/>
      <c r="CWR111" s="220"/>
      <c r="CWS111" s="220"/>
      <c r="CWT111" s="220"/>
      <c r="CWU111" s="220"/>
      <c r="CWV111" s="220"/>
      <c r="CWW111" s="220"/>
      <c r="CWX111" s="220"/>
      <c r="CWY111" s="220"/>
      <c r="CWZ111" s="220"/>
      <c r="CXA111" s="220"/>
      <c r="CXB111" s="220"/>
      <c r="CXC111" s="220"/>
      <c r="CXD111" s="220"/>
      <c r="CXE111" s="220"/>
      <c r="CXF111" s="220"/>
      <c r="CXG111" s="220"/>
      <c r="CXH111" s="220"/>
      <c r="CXI111" s="220"/>
      <c r="CXJ111" s="220"/>
      <c r="CXK111" s="220"/>
      <c r="CXL111" s="220"/>
      <c r="CXM111" s="220"/>
      <c r="CXN111" s="220"/>
      <c r="CXO111" s="220"/>
      <c r="CXP111" s="220"/>
      <c r="CXQ111" s="220"/>
      <c r="CXR111" s="220"/>
      <c r="CXS111" s="220"/>
      <c r="CXT111" s="220"/>
      <c r="CXU111" s="220"/>
      <c r="CXV111" s="220"/>
      <c r="CXW111" s="220"/>
      <c r="CXX111" s="220"/>
      <c r="CXY111" s="220"/>
      <c r="CXZ111" s="220"/>
      <c r="CYA111" s="220"/>
      <c r="CYB111" s="220"/>
      <c r="CYC111" s="220"/>
      <c r="CYD111" s="220"/>
      <c r="CYE111" s="220"/>
      <c r="CYF111" s="220"/>
      <c r="CYG111" s="220"/>
      <c r="CYH111" s="220"/>
      <c r="CYI111" s="220"/>
      <c r="CYJ111" s="220"/>
      <c r="CYK111" s="220"/>
      <c r="CYL111" s="220"/>
      <c r="CYM111" s="220"/>
      <c r="CYN111" s="220"/>
      <c r="CYO111" s="220"/>
      <c r="CYP111" s="220"/>
      <c r="CYQ111" s="220"/>
      <c r="CYR111" s="220"/>
      <c r="CYS111" s="220"/>
      <c r="CYT111" s="220"/>
      <c r="CYU111" s="220"/>
      <c r="CYV111" s="220"/>
      <c r="CYW111" s="220"/>
      <c r="CYX111" s="220"/>
      <c r="CYY111" s="220"/>
      <c r="CYZ111" s="220"/>
      <c r="CZA111" s="220"/>
      <c r="CZB111" s="220"/>
      <c r="CZC111" s="220"/>
      <c r="CZD111" s="220"/>
      <c r="CZE111" s="220"/>
      <c r="CZF111" s="220"/>
      <c r="CZG111" s="220"/>
      <c r="CZH111" s="220"/>
      <c r="CZI111" s="220"/>
      <c r="CZJ111" s="220"/>
      <c r="CZK111" s="220"/>
      <c r="CZL111" s="220"/>
      <c r="CZM111" s="220"/>
      <c r="CZN111" s="220"/>
      <c r="CZO111" s="220"/>
      <c r="CZP111" s="220"/>
      <c r="CZQ111" s="220"/>
      <c r="CZR111" s="220"/>
      <c r="CZS111" s="220"/>
      <c r="CZT111" s="220"/>
      <c r="CZU111" s="220"/>
      <c r="CZV111" s="220"/>
      <c r="CZW111" s="220"/>
      <c r="CZX111" s="220"/>
      <c r="CZY111" s="220"/>
      <c r="CZZ111" s="220"/>
      <c r="DAA111" s="220"/>
      <c r="DAB111" s="220"/>
      <c r="DAC111" s="220"/>
      <c r="DAD111" s="220"/>
      <c r="DAE111" s="220"/>
      <c r="DAF111" s="220"/>
      <c r="DAG111" s="220"/>
      <c r="DAH111" s="220"/>
      <c r="DAI111" s="220"/>
      <c r="DAJ111" s="220"/>
      <c r="DAK111" s="220"/>
      <c r="DAL111" s="220"/>
      <c r="DAM111" s="220"/>
      <c r="DAN111" s="220"/>
      <c r="DAO111" s="220"/>
      <c r="DAP111" s="220"/>
      <c r="DAQ111" s="220"/>
      <c r="DAR111" s="220"/>
      <c r="DAS111" s="220"/>
      <c r="DAT111" s="220"/>
      <c r="DAU111" s="220"/>
      <c r="DAV111" s="220"/>
      <c r="DAW111" s="220"/>
      <c r="DAX111" s="220"/>
      <c r="DAY111" s="220"/>
      <c r="DAZ111" s="220"/>
      <c r="DBA111" s="220"/>
      <c r="DBB111" s="220"/>
      <c r="DBC111" s="220"/>
      <c r="DBD111" s="220"/>
      <c r="DBE111" s="220"/>
      <c r="DBF111" s="220"/>
      <c r="DBG111" s="220"/>
      <c r="DBH111" s="220"/>
      <c r="DBI111" s="220"/>
      <c r="DBJ111" s="220"/>
      <c r="DBK111" s="220"/>
      <c r="DBL111" s="220"/>
      <c r="DBM111" s="220"/>
      <c r="DBN111" s="220"/>
      <c r="DBO111" s="220"/>
      <c r="DBP111" s="220"/>
      <c r="DBQ111" s="220"/>
      <c r="DBR111" s="220"/>
      <c r="DBS111" s="220"/>
      <c r="DBT111" s="220"/>
      <c r="DBU111" s="220"/>
      <c r="DBV111" s="220"/>
      <c r="DBW111" s="220"/>
      <c r="DBX111" s="220"/>
      <c r="DBY111" s="220"/>
      <c r="DBZ111" s="220"/>
      <c r="DCA111" s="220"/>
      <c r="DCB111" s="220"/>
      <c r="DCC111" s="220"/>
      <c r="DCD111" s="220"/>
      <c r="DCE111" s="220"/>
      <c r="DCF111" s="220"/>
      <c r="DCG111" s="220"/>
      <c r="DCH111" s="220"/>
      <c r="DCI111" s="220"/>
      <c r="DCJ111" s="220"/>
      <c r="DCK111" s="220"/>
      <c r="DCL111" s="220"/>
      <c r="DCM111" s="220"/>
      <c r="DCN111" s="220"/>
      <c r="DCO111" s="220"/>
      <c r="DCP111" s="220"/>
      <c r="DCQ111" s="220"/>
      <c r="DCR111" s="220"/>
      <c r="DCS111" s="220"/>
      <c r="DCT111" s="220"/>
      <c r="DCU111" s="220"/>
      <c r="DCV111" s="220"/>
      <c r="DCW111" s="220"/>
      <c r="DCX111" s="220"/>
      <c r="DCY111" s="220"/>
      <c r="DCZ111" s="220"/>
      <c r="DDA111" s="220"/>
      <c r="DDB111" s="220"/>
      <c r="DDC111" s="220"/>
      <c r="DDD111" s="220"/>
      <c r="DDE111" s="220"/>
      <c r="DDF111" s="220"/>
      <c r="DDG111" s="220"/>
      <c r="DDH111" s="220"/>
      <c r="DDI111" s="220"/>
      <c r="DDJ111" s="220"/>
      <c r="DDK111" s="220"/>
      <c r="DDL111" s="220"/>
      <c r="DDM111" s="220"/>
      <c r="DDN111" s="220"/>
      <c r="DDO111" s="220"/>
      <c r="DDP111" s="220"/>
      <c r="DDQ111" s="220"/>
      <c r="DDR111" s="220"/>
      <c r="DDS111" s="220"/>
      <c r="DDT111" s="220"/>
      <c r="DDU111" s="220"/>
      <c r="DDV111" s="220"/>
      <c r="DDW111" s="220"/>
      <c r="DDX111" s="220"/>
      <c r="DDY111" s="220"/>
      <c r="DDZ111" s="220"/>
      <c r="DEA111" s="220"/>
      <c r="DEB111" s="220"/>
      <c r="DEC111" s="220"/>
      <c r="DED111" s="220"/>
      <c r="DEE111" s="220"/>
      <c r="DEF111" s="220"/>
      <c r="DEG111" s="220"/>
      <c r="DEH111" s="220"/>
      <c r="DEI111" s="220"/>
      <c r="DEJ111" s="220"/>
      <c r="DEK111" s="220"/>
      <c r="DEL111" s="220"/>
      <c r="DEM111" s="220"/>
      <c r="DEN111" s="220"/>
      <c r="DEO111" s="220"/>
      <c r="DEP111" s="220"/>
      <c r="DEQ111" s="220"/>
      <c r="DER111" s="220"/>
      <c r="DES111" s="220"/>
      <c r="DET111" s="220"/>
      <c r="DEU111" s="220"/>
      <c r="DEV111" s="220"/>
      <c r="DEW111" s="220"/>
      <c r="DEX111" s="220"/>
      <c r="DEY111" s="220"/>
      <c r="DEZ111" s="220"/>
      <c r="DFA111" s="220"/>
      <c r="DFB111" s="220"/>
      <c r="DFC111" s="220"/>
      <c r="DFD111" s="220"/>
      <c r="DFE111" s="220"/>
      <c r="DFF111" s="220"/>
      <c r="DFG111" s="220"/>
      <c r="DFH111" s="220"/>
      <c r="DFI111" s="220"/>
      <c r="DFJ111" s="220"/>
      <c r="DFK111" s="220"/>
      <c r="DFL111" s="220"/>
      <c r="DFM111" s="220"/>
      <c r="DFN111" s="220"/>
      <c r="DFO111" s="220"/>
      <c r="DFP111" s="220"/>
      <c r="DFQ111" s="220"/>
      <c r="DFR111" s="220"/>
      <c r="DFS111" s="220"/>
      <c r="DFT111" s="220"/>
      <c r="DFU111" s="220"/>
      <c r="DFV111" s="220"/>
      <c r="DFW111" s="220"/>
      <c r="DFX111" s="220"/>
      <c r="DFY111" s="220"/>
      <c r="DFZ111" s="220"/>
      <c r="DGA111" s="220"/>
      <c r="DGB111" s="220"/>
      <c r="DGC111" s="220"/>
      <c r="DGD111" s="220"/>
      <c r="DGE111" s="220"/>
      <c r="DGF111" s="220"/>
      <c r="DGG111" s="220"/>
      <c r="DGH111" s="220"/>
      <c r="DGI111" s="220"/>
      <c r="DGJ111" s="220"/>
      <c r="DGK111" s="220"/>
      <c r="DGL111" s="220"/>
      <c r="DGM111" s="220"/>
      <c r="DGN111" s="220"/>
      <c r="DGO111" s="220"/>
      <c r="DGP111" s="220"/>
      <c r="DGQ111" s="220"/>
      <c r="DGR111" s="220"/>
      <c r="DGS111" s="220"/>
      <c r="DGT111" s="220"/>
      <c r="DGU111" s="220"/>
      <c r="DGV111" s="220"/>
      <c r="DGW111" s="220"/>
      <c r="DGX111" s="220"/>
      <c r="DGY111" s="220"/>
      <c r="DGZ111" s="220"/>
      <c r="DHA111" s="220"/>
      <c r="DHB111" s="220"/>
      <c r="DHC111" s="220"/>
      <c r="DHD111" s="220"/>
      <c r="DHE111" s="220"/>
      <c r="DHF111" s="220"/>
      <c r="DHG111" s="220"/>
      <c r="DHH111" s="220"/>
      <c r="DHI111" s="220"/>
      <c r="DHJ111" s="220"/>
      <c r="DHK111" s="220"/>
      <c r="DHL111" s="220"/>
      <c r="DHM111" s="220"/>
      <c r="DHN111" s="220"/>
      <c r="DHO111" s="220"/>
      <c r="DHP111" s="220"/>
      <c r="DHQ111" s="220"/>
      <c r="DHR111" s="220"/>
      <c r="DHS111" s="220"/>
      <c r="DHT111" s="220"/>
      <c r="DHU111" s="220"/>
      <c r="DHV111" s="220"/>
      <c r="DHW111" s="220"/>
      <c r="DHX111" s="220"/>
      <c r="DHY111" s="220"/>
      <c r="DHZ111" s="220"/>
      <c r="DIA111" s="220"/>
      <c r="DIB111" s="220"/>
      <c r="DIC111" s="220"/>
      <c r="DID111" s="220"/>
      <c r="DIE111" s="220"/>
      <c r="DIF111" s="220"/>
      <c r="DIG111" s="220"/>
      <c r="DIH111" s="220"/>
      <c r="DII111" s="220"/>
      <c r="DIJ111" s="220"/>
      <c r="DIK111" s="220"/>
      <c r="DIL111" s="220"/>
      <c r="DIM111" s="220"/>
      <c r="DIN111" s="220"/>
      <c r="DIO111" s="220"/>
      <c r="DIP111" s="220"/>
      <c r="DIQ111" s="220"/>
      <c r="DIR111" s="220"/>
      <c r="DIS111" s="220"/>
      <c r="DIT111" s="220"/>
      <c r="DIU111" s="220"/>
      <c r="DIV111" s="220"/>
      <c r="DIW111" s="220"/>
      <c r="DIX111" s="220"/>
      <c r="DIY111" s="220"/>
      <c r="DIZ111" s="220"/>
      <c r="DJA111" s="220"/>
      <c r="DJB111" s="220"/>
      <c r="DJC111" s="220"/>
      <c r="DJD111" s="220"/>
      <c r="DJE111" s="220"/>
      <c r="DJF111" s="220"/>
      <c r="DJG111" s="220"/>
      <c r="DJH111" s="220"/>
      <c r="DJI111" s="220"/>
      <c r="DJJ111" s="220"/>
      <c r="DJK111" s="220"/>
      <c r="DJL111" s="220"/>
      <c r="DJM111" s="220"/>
      <c r="DJN111" s="220"/>
      <c r="DJO111" s="220"/>
      <c r="DJP111" s="220"/>
      <c r="DJQ111" s="220"/>
      <c r="DJR111" s="220"/>
      <c r="DJS111" s="220"/>
      <c r="DJT111" s="220"/>
      <c r="DJU111" s="220"/>
      <c r="DJV111" s="220"/>
      <c r="DJW111" s="220"/>
      <c r="DJX111" s="220"/>
      <c r="DJY111" s="220"/>
      <c r="DJZ111" s="220"/>
      <c r="DKA111" s="220"/>
      <c r="DKB111" s="220"/>
      <c r="DKC111" s="220"/>
      <c r="DKD111" s="220"/>
      <c r="DKE111" s="220"/>
      <c r="DKF111" s="220"/>
      <c r="DKG111" s="220"/>
      <c r="DKH111" s="220"/>
      <c r="DKI111" s="220"/>
      <c r="DKJ111" s="220"/>
      <c r="DKK111" s="220"/>
      <c r="DKL111" s="220"/>
      <c r="DKM111" s="220"/>
      <c r="DKN111" s="220"/>
      <c r="DKO111" s="220"/>
      <c r="DKP111" s="220"/>
      <c r="DKQ111" s="220"/>
      <c r="DKR111" s="220"/>
      <c r="DKS111" s="220"/>
      <c r="DKT111" s="220"/>
      <c r="DKU111" s="220"/>
      <c r="DKV111" s="220"/>
      <c r="DKW111" s="220"/>
      <c r="DKX111" s="220"/>
      <c r="DKY111" s="220"/>
      <c r="DKZ111" s="220"/>
      <c r="DLA111" s="220"/>
      <c r="DLB111" s="220"/>
      <c r="DLC111" s="220"/>
      <c r="DLD111" s="220"/>
      <c r="DLE111" s="220"/>
      <c r="DLF111" s="220"/>
      <c r="DLG111" s="220"/>
      <c r="DLH111" s="220"/>
      <c r="DLI111" s="220"/>
      <c r="DLJ111" s="220"/>
      <c r="DLK111" s="220"/>
      <c r="DLL111" s="220"/>
      <c r="DLM111" s="220"/>
      <c r="DLN111" s="220"/>
      <c r="DLO111" s="220"/>
      <c r="DLP111" s="220"/>
      <c r="DLQ111" s="220"/>
      <c r="DLR111" s="220"/>
      <c r="DLS111" s="220"/>
      <c r="DLT111" s="220"/>
      <c r="DLU111" s="220"/>
      <c r="DLV111" s="220"/>
      <c r="DLW111" s="220"/>
      <c r="DLX111" s="220"/>
      <c r="DLY111" s="220"/>
      <c r="DLZ111" s="220"/>
      <c r="DMA111" s="220"/>
      <c r="DMB111" s="220"/>
      <c r="DMC111" s="220"/>
      <c r="DMD111" s="220"/>
      <c r="DME111" s="220"/>
      <c r="DMF111" s="220"/>
      <c r="DMG111" s="220"/>
      <c r="DMH111" s="220"/>
      <c r="DMI111" s="220"/>
      <c r="DMJ111" s="220"/>
      <c r="DMK111" s="220"/>
      <c r="DML111" s="220"/>
      <c r="DMM111" s="220"/>
      <c r="DMN111" s="220"/>
      <c r="DMO111" s="220"/>
      <c r="DMP111" s="220"/>
      <c r="DMQ111" s="220"/>
      <c r="DMR111" s="220"/>
      <c r="DMS111" s="220"/>
      <c r="DMT111" s="220"/>
      <c r="DMU111" s="220"/>
      <c r="DMV111" s="220"/>
      <c r="DMW111" s="220"/>
      <c r="DMX111" s="220"/>
      <c r="DMY111" s="220"/>
      <c r="DMZ111" s="220"/>
      <c r="DNA111" s="220"/>
      <c r="DNB111" s="220"/>
      <c r="DNC111" s="220"/>
      <c r="DND111" s="220"/>
      <c r="DNE111" s="220"/>
      <c r="DNF111" s="220"/>
      <c r="DNG111" s="220"/>
      <c r="DNH111" s="220"/>
      <c r="DNI111" s="220"/>
      <c r="DNJ111" s="220"/>
      <c r="DNK111" s="220"/>
      <c r="DNL111" s="220"/>
      <c r="DNM111" s="220"/>
      <c r="DNN111" s="220"/>
      <c r="DNO111" s="220"/>
      <c r="DNP111" s="220"/>
      <c r="DNQ111" s="220"/>
      <c r="DNR111" s="220"/>
      <c r="DNS111" s="220"/>
      <c r="DNT111" s="220"/>
      <c r="DNU111" s="220"/>
      <c r="DNV111" s="220"/>
      <c r="DNW111" s="220"/>
      <c r="DNX111" s="220"/>
      <c r="DNY111" s="220"/>
      <c r="DNZ111" s="220"/>
      <c r="DOA111" s="220"/>
      <c r="DOB111" s="220"/>
      <c r="DOC111" s="220"/>
      <c r="DOD111" s="220"/>
      <c r="DOE111" s="220"/>
      <c r="DOF111" s="220"/>
      <c r="DOG111" s="220"/>
      <c r="DOH111" s="220"/>
      <c r="DOI111" s="220"/>
      <c r="DOJ111" s="220"/>
      <c r="DOK111" s="220"/>
      <c r="DOL111" s="220"/>
      <c r="DOM111" s="220"/>
      <c r="DON111" s="220"/>
      <c r="DOO111" s="220"/>
      <c r="DOP111" s="220"/>
      <c r="DOQ111" s="220"/>
      <c r="DOR111" s="220"/>
      <c r="DOS111" s="220"/>
      <c r="DOT111" s="220"/>
      <c r="DOU111" s="220"/>
      <c r="DOV111" s="220"/>
      <c r="DOW111" s="220"/>
      <c r="DOX111" s="220"/>
      <c r="DOY111" s="220"/>
      <c r="DOZ111" s="220"/>
      <c r="DPA111" s="220"/>
      <c r="DPB111" s="220"/>
      <c r="DPC111" s="220"/>
      <c r="DPD111" s="220"/>
      <c r="DPE111" s="220"/>
      <c r="DPF111" s="220"/>
      <c r="DPG111" s="220"/>
      <c r="DPH111" s="220"/>
      <c r="DPI111" s="220"/>
      <c r="DPJ111" s="220"/>
      <c r="DPK111" s="220"/>
      <c r="DPL111" s="220"/>
      <c r="DPM111" s="220"/>
      <c r="DPN111" s="220"/>
      <c r="DPO111" s="220"/>
      <c r="DPP111" s="220"/>
      <c r="DPQ111" s="220"/>
      <c r="DPR111" s="220"/>
      <c r="DPS111" s="220"/>
      <c r="DPT111" s="220"/>
      <c r="DPU111" s="220"/>
      <c r="DPV111" s="220"/>
      <c r="DPW111" s="220"/>
      <c r="DPX111" s="220"/>
      <c r="DPY111" s="220"/>
      <c r="DPZ111" s="220"/>
      <c r="DQA111" s="220"/>
      <c r="DQB111" s="220"/>
      <c r="DQC111" s="220"/>
      <c r="DQD111" s="220"/>
      <c r="DQE111" s="220"/>
      <c r="DQF111" s="220"/>
      <c r="DQG111" s="220"/>
      <c r="DQH111" s="220"/>
      <c r="DQI111" s="220"/>
      <c r="DQJ111" s="220"/>
      <c r="DQK111" s="220"/>
      <c r="DQL111" s="220"/>
      <c r="DQM111" s="220"/>
      <c r="DQN111" s="220"/>
      <c r="DQO111" s="220"/>
      <c r="DQP111" s="220"/>
      <c r="DQQ111" s="220"/>
      <c r="DQR111" s="220"/>
      <c r="DQS111" s="220"/>
      <c r="DQT111" s="220"/>
      <c r="DQU111" s="220"/>
      <c r="DQV111" s="220"/>
      <c r="DQW111" s="220"/>
      <c r="DQX111" s="220"/>
      <c r="DQY111" s="220"/>
      <c r="DQZ111" s="220"/>
      <c r="DRA111" s="220"/>
      <c r="DRB111" s="220"/>
      <c r="DRC111" s="220"/>
      <c r="DRD111" s="220"/>
      <c r="DRE111" s="220"/>
      <c r="DRF111" s="220"/>
      <c r="DRG111" s="220"/>
      <c r="DRH111" s="220"/>
      <c r="DRI111" s="220"/>
      <c r="DRJ111" s="220"/>
      <c r="DRK111" s="220"/>
      <c r="DRL111" s="220"/>
      <c r="DRM111" s="220"/>
      <c r="DRN111" s="220"/>
      <c r="DRO111" s="220"/>
      <c r="DRP111" s="220"/>
      <c r="DRQ111" s="220"/>
      <c r="DRR111" s="220"/>
      <c r="DRS111" s="220"/>
      <c r="DRT111" s="220"/>
      <c r="DRU111" s="220"/>
      <c r="DRV111" s="220"/>
      <c r="DRW111" s="220"/>
      <c r="DRX111" s="220"/>
      <c r="DRY111" s="220"/>
      <c r="DRZ111" s="220"/>
      <c r="DSA111" s="220"/>
      <c r="DSB111" s="220"/>
      <c r="DSC111" s="220"/>
      <c r="DSD111" s="220"/>
      <c r="DSE111" s="220"/>
      <c r="DSF111" s="220"/>
      <c r="DSG111" s="220"/>
      <c r="DSH111" s="220"/>
      <c r="DSI111" s="220"/>
      <c r="DSJ111" s="220"/>
      <c r="DSK111" s="220"/>
      <c r="DSL111" s="220"/>
      <c r="DSM111" s="220"/>
      <c r="DSN111" s="220"/>
      <c r="DSO111" s="220"/>
      <c r="DSP111" s="220"/>
      <c r="DSQ111" s="220"/>
      <c r="DSR111" s="220"/>
      <c r="DSS111" s="220"/>
      <c r="DST111" s="220"/>
      <c r="DSU111" s="220"/>
      <c r="DSV111" s="220"/>
      <c r="DSW111" s="220"/>
      <c r="DSX111" s="220"/>
      <c r="DSY111" s="220"/>
      <c r="DSZ111" s="220"/>
      <c r="DTA111" s="220"/>
      <c r="DTB111" s="220"/>
      <c r="DTC111" s="220"/>
      <c r="DTD111" s="220"/>
      <c r="DTE111" s="220"/>
      <c r="DTF111" s="220"/>
      <c r="DTG111" s="220"/>
      <c r="DTH111" s="220"/>
      <c r="DTI111" s="220"/>
      <c r="DTJ111" s="220"/>
      <c r="DTK111" s="220"/>
      <c r="DTL111" s="220"/>
      <c r="DTM111" s="220"/>
      <c r="DTN111" s="220"/>
      <c r="DTO111" s="220"/>
      <c r="DTP111" s="220"/>
      <c r="DTQ111" s="220"/>
      <c r="DTR111" s="220"/>
      <c r="DTS111" s="220"/>
      <c r="DTT111" s="220"/>
      <c r="DTU111" s="220"/>
      <c r="DTV111" s="220"/>
      <c r="DTW111" s="220"/>
      <c r="DTX111" s="220"/>
      <c r="DTY111" s="220"/>
      <c r="DTZ111" s="220"/>
      <c r="DUA111" s="220"/>
      <c r="DUB111" s="220"/>
      <c r="DUC111" s="220"/>
      <c r="DUD111" s="220"/>
      <c r="DUE111" s="220"/>
      <c r="DUF111" s="220"/>
      <c r="DUG111" s="220"/>
      <c r="DUH111" s="220"/>
      <c r="DUI111" s="220"/>
      <c r="DUJ111" s="220"/>
      <c r="DUK111" s="220"/>
      <c r="DUL111" s="220"/>
      <c r="DUM111" s="220"/>
      <c r="DUN111" s="220"/>
      <c r="DUO111" s="220"/>
      <c r="DUP111" s="220"/>
      <c r="DUQ111" s="220"/>
      <c r="DUR111" s="220"/>
      <c r="DUS111" s="220"/>
      <c r="DUT111" s="220"/>
      <c r="DUU111" s="220"/>
      <c r="DUV111" s="220"/>
      <c r="DUW111" s="220"/>
      <c r="DUX111" s="220"/>
      <c r="DUY111" s="220"/>
      <c r="DUZ111" s="220"/>
      <c r="DVA111" s="220"/>
      <c r="DVB111" s="220"/>
      <c r="DVC111" s="220"/>
      <c r="DVD111" s="220"/>
      <c r="DVE111" s="220"/>
      <c r="DVF111" s="220"/>
      <c r="DVG111" s="220"/>
      <c r="DVH111" s="220"/>
      <c r="DVI111" s="220"/>
      <c r="DVJ111" s="220"/>
      <c r="DVK111" s="220"/>
      <c r="DVL111" s="220"/>
      <c r="DVM111" s="220"/>
      <c r="DVN111" s="220"/>
      <c r="DVO111" s="220"/>
      <c r="DVP111" s="220"/>
      <c r="DVQ111" s="220"/>
      <c r="DVR111" s="220"/>
      <c r="DVS111" s="220"/>
      <c r="DVT111" s="220"/>
      <c r="DVU111" s="220"/>
      <c r="DVV111" s="220"/>
      <c r="DVW111" s="220"/>
      <c r="DVX111" s="220"/>
      <c r="DVY111" s="220"/>
      <c r="DVZ111" s="220"/>
      <c r="DWA111" s="220"/>
      <c r="DWB111" s="220"/>
      <c r="DWC111" s="220"/>
      <c r="DWD111" s="220"/>
      <c r="DWE111" s="220"/>
      <c r="DWF111" s="220"/>
      <c r="DWG111" s="220"/>
      <c r="DWH111" s="220"/>
      <c r="DWI111" s="220"/>
      <c r="DWJ111" s="220"/>
      <c r="DWK111" s="220"/>
      <c r="DWL111" s="220"/>
      <c r="DWM111" s="220"/>
      <c r="DWN111" s="220"/>
      <c r="DWO111" s="220"/>
      <c r="DWP111" s="220"/>
      <c r="DWQ111" s="220"/>
      <c r="DWR111" s="220"/>
      <c r="DWS111" s="220"/>
      <c r="DWT111" s="220"/>
      <c r="DWU111" s="220"/>
      <c r="DWV111" s="220"/>
      <c r="DWW111" s="220"/>
      <c r="DWX111" s="220"/>
      <c r="DWY111" s="220"/>
      <c r="DWZ111" s="220"/>
      <c r="DXA111" s="220"/>
      <c r="DXB111" s="220"/>
      <c r="DXC111" s="220"/>
      <c r="DXD111" s="220"/>
      <c r="DXE111" s="220"/>
      <c r="DXF111" s="220"/>
      <c r="DXG111" s="220"/>
      <c r="DXH111" s="220"/>
      <c r="DXI111" s="220"/>
      <c r="DXJ111" s="220"/>
      <c r="DXK111" s="220"/>
      <c r="DXL111" s="220"/>
      <c r="DXM111" s="220"/>
      <c r="DXN111" s="220"/>
      <c r="DXO111" s="220"/>
      <c r="DXP111" s="220"/>
      <c r="DXQ111" s="220"/>
      <c r="DXR111" s="220"/>
      <c r="DXS111" s="220"/>
      <c r="DXT111" s="220"/>
      <c r="DXU111" s="220"/>
      <c r="DXV111" s="220"/>
      <c r="DXW111" s="220"/>
      <c r="DXX111" s="220"/>
      <c r="DXY111" s="220"/>
      <c r="DXZ111" s="220"/>
      <c r="DYA111" s="220"/>
      <c r="DYB111" s="220"/>
      <c r="DYC111" s="220"/>
      <c r="DYD111" s="220"/>
      <c r="DYE111" s="220"/>
      <c r="DYF111" s="220"/>
      <c r="DYG111" s="220"/>
      <c r="DYH111" s="220"/>
      <c r="DYI111" s="220"/>
      <c r="DYJ111" s="220"/>
      <c r="DYK111" s="220"/>
      <c r="DYL111" s="220"/>
      <c r="DYM111" s="220"/>
      <c r="DYN111" s="220"/>
      <c r="DYO111" s="220"/>
      <c r="DYP111" s="220"/>
      <c r="DYQ111" s="220"/>
      <c r="DYR111" s="220"/>
      <c r="DYS111" s="220"/>
      <c r="DYT111" s="220"/>
      <c r="DYU111" s="220"/>
      <c r="DYV111" s="220"/>
      <c r="DYW111" s="220"/>
      <c r="DYX111" s="220"/>
      <c r="DYY111" s="220"/>
      <c r="DYZ111" s="220"/>
      <c r="DZA111" s="220"/>
      <c r="DZB111" s="220"/>
      <c r="DZC111" s="220"/>
      <c r="DZD111" s="220"/>
      <c r="DZE111" s="220"/>
      <c r="DZF111" s="220"/>
      <c r="DZG111" s="220"/>
      <c r="DZH111" s="220"/>
      <c r="DZI111" s="220"/>
      <c r="DZJ111" s="220"/>
      <c r="DZK111" s="220"/>
      <c r="DZL111" s="220"/>
      <c r="DZM111" s="220"/>
      <c r="DZN111" s="220"/>
      <c r="DZO111" s="220"/>
      <c r="DZP111" s="220"/>
      <c r="DZQ111" s="220"/>
      <c r="DZR111" s="220"/>
      <c r="DZS111" s="220"/>
      <c r="DZT111" s="220"/>
      <c r="DZU111" s="220"/>
      <c r="DZV111" s="220"/>
      <c r="DZW111" s="220"/>
      <c r="DZX111" s="220"/>
      <c r="DZY111" s="220"/>
      <c r="DZZ111" s="220"/>
      <c r="EAA111" s="220"/>
      <c r="EAB111" s="220"/>
      <c r="EAC111" s="220"/>
      <c r="EAD111" s="220"/>
      <c r="EAE111" s="220"/>
      <c r="EAF111" s="220"/>
      <c r="EAG111" s="220"/>
      <c r="EAH111" s="220"/>
      <c r="EAI111" s="220"/>
      <c r="EAJ111" s="220"/>
      <c r="EAK111" s="220"/>
      <c r="EAL111" s="220"/>
      <c r="EAM111" s="220"/>
      <c r="EAN111" s="220"/>
      <c r="EAO111" s="220"/>
      <c r="EAP111" s="220"/>
      <c r="EAQ111" s="220"/>
      <c r="EAR111" s="220"/>
      <c r="EAS111" s="220"/>
      <c r="EAT111" s="220"/>
      <c r="EAU111" s="220"/>
      <c r="EAV111" s="220"/>
      <c r="EAW111" s="220"/>
      <c r="EAX111" s="220"/>
      <c r="EAY111" s="220"/>
      <c r="EAZ111" s="220"/>
      <c r="EBA111" s="220"/>
      <c r="EBB111" s="220"/>
      <c r="EBC111" s="220"/>
      <c r="EBD111" s="220"/>
      <c r="EBE111" s="220"/>
      <c r="EBF111" s="220"/>
      <c r="EBG111" s="220"/>
      <c r="EBH111" s="220"/>
      <c r="EBI111" s="220"/>
      <c r="EBJ111" s="220"/>
      <c r="EBK111" s="220"/>
      <c r="EBL111" s="220"/>
      <c r="EBM111" s="220"/>
      <c r="EBN111" s="220"/>
      <c r="EBO111" s="220"/>
      <c r="EBP111" s="220"/>
      <c r="EBQ111" s="220"/>
      <c r="EBR111" s="220"/>
      <c r="EBS111" s="220"/>
      <c r="EBT111" s="220"/>
      <c r="EBU111" s="220"/>
      <c r="EBV111" s="220"/>
      <c r="EBW111" s="220"/>
      <c r="EBX111" s="220"/>
      <c r="EBY111" s="220"/>
      <c r="EBZ111" s="220"/>
      <c r="ECA111" s="220"/>
      <c r="ECB111" s="220"/>
      <c r="ECC111" s="220"/>
      <c r="ECD111" s="220"/>
      <c r="ECE111" s="220"/>
      <c r="ECF111" s="220"/>
      <c r="ECG111" s="220"/>
      <c r="ECH111" s="220"/>
      <c r="ECI111" s="220"/>
      <c r="ECJ111" s="220"/>
      <c r="ECK111" s="220"/>
      <c r="ECL111" s="220"/>
      <c r="ECM111" s="220"/>
      <c r="ECN111" s="220"/>
      <c r="ECO111" s="220"/>
      <c r="ECP111" s="220"/>
      <c r="ECQ111" s="220"/>
      <c r="ECR111" s="220"/>
      <c r="ECS111" s="220"/>
      <c r="ECT111" s="220"/>
      <c r="ECU111" s="220"/>
      <c r="ECV111" s="220"/>
      <c r="ECW111" s="220"/>
      <c r="ECX111" s="220"/>
      <c r="ECY111" s="220"/>
      <c r="ECZ111" s="220"/>
      <c r="EDA111" s="220"/>
      <c r="EDB111" s="220"/>
      <c r="EDC111" s="220"/>
      <c r="EDD111" s="220"/>
      <c r="EDE111" s="220"/>
      <c r="EDF111" s="220"/>
      <c r="EDG111" s="220"/>
      <c r="EDH111" s="220"/>
      <c r="EDI111" s="220"/>
      <c r="EDJ111" s="220"/>
      <c r="EDK111" s="220"/>
      <c r="EDL111" s="220"/>
      <c r="EDM111" s="220"/>
      <c r="EDN111" s="220"/>
      <c r="EDO111" s="220"/>
      <c r="EDP111" s="220"/>
      <c r="EDQ111" s="220"/>
      <c r="EDR111" s="220"/>
      <c r="EDS111" s="220"/>
      <c r="EDT111" s="220"/>
      <c r="EDU111" s="220"/>
      <c r="EDV111" s="220"/>
      <c r="EDW111" s="220"/>
      <c r="EDX111" s="220"/>
      <c r="EDY111" s="220"/>
      <c r="EDZ111" s="220"/>
      <c r="EEA111" s="220"/>
      <c r="EEB111" s="220"/>
      <c r="EEC111" s="220"/>
      <c r="EED111" s="220"/>
      <c r="EEE111" s="220"/>
      <c r="EEF111" s="220"/>
      <c r="EEG111" s="220"/>
      <c r="EEH111" s="220"/>
      <c r="EEI111" s="220"/>
      <c r="EEJ111" s="220"/>
      <c r="EEK111" s="220"/>
      <c r="EEL111" s="220"/>
      <c r="EEM111" s="220"/>
      <c r="EEN111" s="220"/>
      <c r="EEO111" s="220"/>
      <c r="EEP111" s="220"/>
      <c r="EEQ111" s="220"/>
      <c r="EER111" s="220"/>
      <c r="EES111" s="220"/>
      <c r="EET111" s="220"/>
      <c r="EEU111" s="220"/>
      <c r="EEV111" s="220"/>
      <c r="EEW111" s="220"/>
      <c r="EEX111" s="220"/>
      <c r="EEY111" s="220"/>
      <c r="EEZ111" s="220"/>
      <c r="EFA111" s="220"/>
      <c r="EFB111" s="220"/>
      <c r="EFC111" s="220"/>
      <c r="EFD111" s="220"/>
      <c r="EFE111" s="220"/>
      <c r="EFF111" s="220"/>
      <c r="EFG111" s="220"/>
      <c r="EFH111" s="220"/>
      <c r="EFI111" s="220"/>
      <c r="EFJ111" s="220"/>
      <c r="EFK111" s="220"/>
      <c r="EFL111" s="220"/>
      <c r="EFM111" s="220"/>
      <c r="EFN111" s="220"/>
      <c r="EFO111" s="220"/>
      <c r="EFP111" s="220"/>
      <c r="EFQ111" s="220"/>
      <c r="EFR111" s="220"/>
      <c r="EFS111" s="220"/>
      <c r="EFT111" s="220"/>
      <c r="EFU111" s="220"/>
      <c r="EFV111" s="220"/>
      <c r="EFW111" s="220"/>
      <c r="EFX111" s="220"/>
      <c r="EFY111" s="220"/>
      <c r="EFZ111" s="220"/>
      <c r="EGA111" s="220"/>
      <c r="EGB111" s="220"/>
      <c r="EGC111" s="220"/>
      <c r="EGD111" s="220"/>
      <c r="EGE111" s="220"/>
      <c r="EGF111" s="220"/>
      <c r="EGG111" s="220"/>
      <c r="EGH111" s="220"/>
      <c r="EGI111" s="220"/>
      <c r="EGJ111" s="220"/>
      <c r="EGK111" s="220"/>
      <c r="EGL111" s="220"/>
      <c r="EGM111" s="220"/>
      <c r="EGN111" s="220"/>
      <c r="EGO111" s="220"/>
      <c r="EGP111" s="220"/>
      <c r="EGQ111" s="220"/>
      <c r="EGR111" s="220"/>
      <c r="EGS111" s="220"/>
      <c r="EGT111" s="220"/>
      <c r="EGU111" s="220"/>
      <c r="EGV111" s="220"/>
      <c r="EGW111" s="220"/>
      <c r="EGX111" s="220"/>
      <c r="EGY111" s="220"/>
      <c r="EGZ111" s="220"/>
      <c r="EHA111" s="220"/>
      <c r="EHB111" s="220"/>
      <c r="EHC111" s="220"/>
      <c r="EHD111" s="220"/>
      <c r="EHE111" s="220"/>
      <c r="EHF111" s="220"/>
      <c r="EHG111" s="220"/>
      <c r="EHH111" s="220"/>
      <c r="EHI111" s="220"/>
      <c r="EHJ111" s="220"/>
      <c r="EHK111" s="220"/>
      <c r="EHL111" s="220"/>
      <c r="EHM111" s="220"/>
      <c r="EHN111" s="220"/>
      <c r="EHO111" s="220"/>
      <c r="EHP111" s="220"/>
      <c r="EHQ111" s="220"/>
      <c r="EHR111" s="220"/>
      <c r="EHS111" s="220"/>
      <c r="EHT111" s="220"/>
      <c r="EHU111" s="220"/>
      <c r="EHV111" s="220"/>
      <c r="EHW111" s="220"/>
      <c r="EHX111" s="220"/>
      <c r="EHY111" s="220"/>
      <c r="EHZ111" s="220"/>
      <c r="EIA111" s="220"/>
      <c r="EIB111" s="220"/>
      <c r="EIC111" s="220"/>
      <c r="EID111" s="220"/>
      <c r="EIE111" s="220"/>
      <c r="EIF111" s="220"/>
      <c r="EIG111" s="220"/>
      <c r="EIH111" s="220"/>
      <c r="EII111" s="220"/>
      <c r="EIJ111" s="220"/>
      <c r="EIK111" s="220"/>
      <c r="EIL111" s="220"/>
      <c r="EIM111" s="220"/>
      <c r="EIN111" s="220"/>
      <c r="EIO111" s="220"/>
      <c r="EIP111" s="220"/>
      <c r="EIQ111" s="220"/>
      <c r="EIR111" s="220"/>
      <c r="EIS111" s="220"/>
      <c r="EIT111" s="220"/>
      <c r="EIU111" s="220"/>
      <c r="EIV111" s="220"/>
      <c r="EIW111" s="220"/>
      <c r="EIX111" s="220"/>
      <c r="EIY111" s="220"/>
      <c r="EIZ111" s="220"/>
      <c r="EJA111" s="220"/>
      <c r="EJB111" s="220"/>
      <c r="EJC111" s="220"/>
      <c r="EJD111" s="220"/>
      <c r="EJE111" s="220"/>
      <c r="EJF111" s="220"/>
      <c r="EJG111" s="220"/>
      <c r="EJH111" s="220"/>
      <c r="EJI111" s="220"/>
      <c r="EJJ111" s="220"/>
      <c r="EJK111" s="220"/>
      <c r="EJL111" s="220"/>
      <c r="EJM111" s="220"/>
      <c r="EJN111" s="220"/>
      <c r="EJO111" s="220"/>
      <c r="EJP111" s="220"/>
      <c r="EJQ111" s="220"/>
      <c r="EJR111" s="220"/>
      <c r="EJS111" s="220"/>
      <c r="EJT111" s="220"/>
      <c r="EJU111" s="220"/>
      <c r="EJV111" s="220"/>
      <c r="EJW111" s="220"/>
      <c r="EJX111" s="220"/>
      <c r="EJY111" s="220"/>
      <c r="EJZ111" s="220"/>
      <c r="EKA111" s="220"/>
      <c r="EKB111" s="220"/>
      <c r="EKC111" s="220"/>
      <c r="EKD111" s="220"/>
      <c r="EKE111" s="220"/>
      <c r="EKF111" s="220"/>
      <c r="EKG111" s="220"/>
      <c r="EKH111" s="220"/>
      <c r="EKI111" s="220"/>
      <c r="EKJ111" s="220"/>
      <c r="EKK111" s="220"/>
      <c r="EKL111" s="220"/>
      <c r="EKM111" s="220"/>
      <c r="EKN111" s="220"/>
      <c r="EKO111" s="220"/>
      <c r="EKP111" s="220"/>
      <c r="EKQ111" s="220"/>
      <c r="EKR111" s="220"/>
      <c r="EKS111" s="220"/>
      <c r="EKT111" s="220"/>
      <c r="EKU111" s="220"/>
      <c r="EKV111" s="220"/>
      <c r="EKW111" s="220"/>
      <c r="EKX111" s="220"/>
      <c r="EKY111" s="220"/>
      <c r="EKZ111" s="220"/>
      <c r="ELA111" s="220"/>
      <c r="ELB111" s="220"/>
      <c r="ELC111" s="220"/>
      <c r="ELD111" s="220"/>
      <c r="ELE111" s="220"/>
      <c r="ELF111" s="220"/>
      <c r="ELG111" s="220"/>
      <c r="ELH111" s="220"/>
      <c r="ELI111" s="220"/>
      <c r="ELJ111" s="220"/>
      <c r="ELK111" s="220"/>
      <c r="ELL111" s="220"/>
      <c r="ELM111" s="220"/>
      <c r="ELN111" s="220"/>
      <c r="ELO111" s="220"/>
      <c r="ELP111" s="220"/>
      <c r="ELQ111" s="220"/>
      <c r="ELR111" s="220"/>
      <c r="ELS111" s="220"/>
      <c r="ELT111" s="220"/>
      <c r="ELU111" s="220"/>
      <c r="ELV111" s="220"/>
      <c r="ELW111" s="220"/>
      <c r="ELX111" s="220"/>
      <c r="ELY111" s="220"/>
      <c r="ELZ111" s="220"/>
      <c r="EMA111" s="220"/>
      <c r="EMB111" s="220"/>
      <c r="EMC111" s="220"/>
      <c r="EMD111" s="220"/>
      <c r="EME111" s="220"/>
      <c r="EMF111" s="220"/>
      <c r="EMG111" s="220"/>
      <c r="EMH111" s="220"/>
      <c r="EMI111" s="220"/>
      <c r="EMJ111" s="220"/>
      <c r="EMK111" s="220"/>
      <c r="EML111" s="220"/>
      <c r="EMM111" s="220"/>
      <c r="EMN111" s="220"/>
      <c r="EMO111" s="220"/>
      <c r="EMP111" s="220"/>
      <c r="EMQ111" s="220"/>
      <c r="EMR111" s="220"/>
      <c r="EMS111" s="220"/>
      <c r="EMT111" s="220"/>
      <c r="EMU111" s="220"/>
      <c r="EMV111" s="220"/>
      <c r="EMW111" s="220"/>
      <c r="EMX111" s="220"/>
      <c r="EMY111" s="220"/>
      <c r="EMZ111" s="220"/>
      <c r="ENA111" s="220"/>
      <c r="ENB111" s="220"/>
      <c r="ENC111" s="220"/>
      <c r="END111" s="220"/>
      <c r="ENE111" s="220"/>
      <c r="ENF111" s="220"/>
      <c r="ENG111" s="220"/>
      <c r="ENH111" s="220"/>
      <c r="ENI111" s="220"/>
      <c r="ENJ111" s="220"/>
      <c r="ENK111" s="220"/>
      <c r="ENL111" s="220"/>
      <c r="ENM111" s="220"/>
      <c r="ENN111" s="220"/>
      <c r="ENO111" s="220"/>
      <c r="ENP111" s="220"/>
      <c r="ENQ111" s="220"/>
      <c r="ENR111" s="220"/>
      <c r="ENS111" s="220"/>
      <c r="ENT111" s="220"/>
      <c r="ENU111" s="220"/>
      <c r="ENV111" s="220"/>
      <c r="ENW111" s="220"/>
      <c r="ENX111" s="220"/>
      <c r="ENY111" s="220"/>
      <c r="ENZ111" s="220"/>
      <c r="EOA111" s="220"/>
      <c r="EOB111" s="220"/>
      <c r="EOC111" s="220"/>
      <c r="EOD111" s="220"/>
      <c r="EOE111" s="220"/>
      <c r="EOF111" s="220"/>
      <c r="EOG111" s="220"/>
      <c r="EOH111" s="220"/>
      <c r="EOI111" s="220"/>
      <c r="EOJ111" s="220"/>
      <c r="EOK111" s="220"/>
      <c r="EOL111" s="220"/>
      <c r="EOM111" s="220"/>
      <c r="EON111" s="220"/>
      <c r="EOO111" s="220"/>
      <c r="EOP111" s="220"/>
      <c r="EOQ111" s="220"/>
      <c r="EOR111" s="220"/>
      <c r="EOS111" s="220"/>
      <c r="EOT111" s="220"/>
      <c r="EOU111" s="220"/>
      <c r="EOV111" s="220"/>
      <c r="EOW111" s="220"/>
      <c r="EOX111" s="220"/>
      <c r="EOY111" s="220"/>
      <c r="EOZ111" s="220"/>
      <c r="EPA111" s="220"/>
      <c r="EPB111" s="220"/>
      <c r="EPC111" s="220"/>
      <c r="EPD111" s="220"/>
      <c r="EPE111" s="220"/>
      <c r="EPF111" s="220"/>
      <c r="EPG111" s="220"/>
      <c r="EPH111" s="220"/>
      <c r="EPI111" s="220"/>
      <c r="EPJ111" s="220"/>
      <c r="EPK111" s="220"/>
      <c r="EPL111" s="220"/>
      <c r="EPM111" s="220"/>
      <c r="EPN111" s="220"/>
      <c r="EPO111" s="220"/>
      <c r="EPP111" s="220"/>
      <c r="EPQ111" s="220"/>
      <c r="EPR111" s="220"/>
      <c r="EPS111" s="220"/>
      <c r="EPT111" s="220"/>
      <c r="EPU111" s="220"/>
      <c r="EPV111" s="220"/>
      <c r="EPW111" s="220"/>
      <c r="EPX111" s="220"/>
      <c r="EPY111" s="220"/>
      <c r="EPZ111" s="220"/>
      <c r="EQA111" s="220"/>
      <c r="EQB111" s="220"/>
      <c r="EQC111" s="220"/>
      <c r="EQD111" s="220"/>
      <c r="EQE111" s="220"/>
      <c r="EQF111" s="220"/>
      <c r="EQG111" s="220"/>
      <c r="EQH111" s="220"/>
      <c r="EQI111" s="220"/>
      <c r="EQJ111" s="220"/>
      <c r="EQK111" s="220"/>
      <c r="EQL111" s="220"/>
      <c r="EQM111" s="220"/>
      <c r="EQN111" s="220"/>
      <c r="EQO111" s="220"/>
      <c r="EQP111" s="220"/>
      <c r="EQQ111" s="220"/>
      <c r="EQR111" s="220"/>
      <c r="EQS111" s="220"/>
      <c r="EQT111" s="220"/>
      <c r="EQU111" s="220"/>
      <c r="EQV111" s="220"/>
      <c r="EQW111" s="220"/>
      <c r="EQX111" s="220"/>
      <c r="EQY111" s="220"/>
      <c r="EQZ111" s="220"/>
      <c r="ERA111" s="220"/>
      <c r="ERB111" s="220"/>
      <c r="ERC111" s="220"/>
      <c r="ERD111" s="220"/>
      <c r="ERE111" s="220"/>
      <c r="ERF111" s="220"/>
      <c r="ERG111" s="220"/>
      <c r="ERH111" s="220"/>
      <c r="ERI111" s="220"/>
      <c r="ERJ111" s="220"/>
      <c r="ERK111" s="220"/>
      <c r="ERL111" s="220"/>
      <c r="ERM111" s="220"/>
      <c r="ERN111" s="220"/>
      <c r="ERO111" s="220"/>
      <c r="ERP111" s="220"/>
      <c r="ERQ111" s="220"/>
      <c r="ERR111" s="220"/>
      <c r="ERS111" s="220"/>
      <c r="ERT111" s="220"/>
      <c r="ERU111" s="220"/>
      <c r="ERV111" s="220"/>
      <c r="ERW111" s="220"/>
      <c r="ERX111" s="220"/>
      <c r="ERY111" s="220"/>
      <c r="ERZ111" s="220"/>
      <c r="ESA111" s="220"/>
      <c r="ESB111" s="220"/>
      <c r="ESC111" s="220"/>
      <c r="ESD111" s="220"/>
      <c r="ESE111" s="220"/>
      <c r="ESF111" s="220"/>
      <c r="ESG111" s="220"/>
      <c r="ESH111" s="220"/>
      <c r="ESI111" s="220"/>
      <c r="ESJ111" s="220"/>
      <c r="ESK111" s="220"/>
      <c r="ESL111" s="220"/>
      <c r="ESM111" s="220"/>
      <c r="ESN111" s="220"/>
      <c r="ESO111" s="220"/>
      <c r="ESP111" s="220"/>
      <c r="ESQ111" s="220"/>
      <c r="ESR111" s="220"/>
      <c r="ESS111" s="220"/>
      <c r="EST111" s="220"/>
      <c r="ESU111" s="220"/>
      <c r="ESV111" s="220"/>
      <c r="ESW111" s="220"/>
      <c r="ESX111" s="220"/>
      <c r="ESY111" s="220"/>
      <c r="ESZ111" s="220"/>
      <c r="ETA111" s="220"/>
      <c r="ETB111" s="220"/>
      <c r="ETC111" s="220"/>
      <c r="ETD111" s="220"/>
      <c r="ETE111" s="220"/>
      <c r="ETF111" s="220"/>
      <c r="ETG111" s="220"/>
      <c r="ETH111" s="220"/>
      <c r="ETI111" s="220"/>
      <c r="ETJ111" s="220"/>
      <c r="ETK111" s="220"/>
      <c r="ETL111" s="220"/>
      <c r="ETM111" s="220"/>
      <c r="ETN111" s="220"/>
      <c r="ETO111" s="220"/>
      <c r="ETP111" s="220"/>
      <c r="ETQ111" s="220"/>
      <c r="ETR111" s="220"/>
      <c r="ETS111" s="220"/>
      <c r="ETT111" s="220"/>
      <c r="ETU111" s="220"/>
      <c r="ETV111" s="220"/>
      <c r="ETW111" s="220"/>
      <c r="ETX111" s="220"/>
      <c r="ETY111" s="220"/>
      <c r="ETZ111" s="220"/>
      <c r="EUA111" s="220"/>
      <c r="EUB111" s="220"/>
      <c r="EUC111" s="220"/>
      <c r="EUD111" s="220"/>
      <c r="EUE111" s="220"/>
      <c r="EUF111" s="220"/>
      <c r="EUG111" s="220"/>
      <c r="EUH111" s="220"/>
      <c r="EUI111" s="220"/>
      <c r="EUJ111" s="220"/>
      <c r="EUK111" s="220"/>
      <c r="EUL111" s="220"/>
      <c r="EUM111" s="220"/>
      <c r="EUN111" s="220"/>
      <c r="EUO111" s="220"/>
      <c r="EUP111" s="220"/>
      <c r="EUQ111" s="220"/>
      <c r="EUR111" s="220"/>
      <c r="EUS111" s="220"/>
      <c r="EUT111" s="220"/>
      <c r="EUU111" s="220"/>
      <c r="EUV111" s="220"/>
      <c r="EUW111" s="220"/>
      <c r="EUX111" s="220"/>
      <c r="EUY111" s="220"/>
      <c r="EUZ111" s="220"/>
      <c r="EVA111" s="220"/>
      <c r="EVB111" s="220"/>
      <c r="EVC111" s="220"/>
      <c r="EVD111" s="220"/>
      <c r="EVE111" s="220"/>
      <c r="EVF111" s="220"/>
      <c r="EVG111" s="220"/>
      <c r="EVH111" s="220"/>
      <c r="EVI111" s="220"/>
      <c r="EVJ111" s="220"/>
      <c r="EVK111" s="220"/>
      <c r="EVL111" s="220"/>
      <c r="EVM111" s="220"/>
      <c r="EVN111" s="220"/>
      <c r="EVO111" s="220"/>
      <c r="EVP111" s="220"/>
      <c r="EVQ111" s="220"/>
      <c r="EVR111" s="220"/>
      <c r="EVS111" s="220"/>
      <c r="EVT111" s="220"/>
      <c r="EVU111" s="220"/>
      <c r="EVV111" s="220"/>
      <c r="EVW111" s="220"/>
      <c r="EVX111" s="220"/>
      <c r="EVY111" s="220"/>
      <c r="EVZ111" s="220"/>
      <c r="EWA111" s="220"/>
      <c r="EWB111" s="220"/>
      <c r="EWC111" s="220"/>
      <c r="EWD111" s="220"/>
      <c r="EWE111" s="220"/>
      <c r="EWF111" s="220"/>
      <c r="EWG111" s="220"/>
      <c r="EWH111" s="220"/>
      <c r="EWI111" s="220"/>
      <c r="EWJ111" s="220"/>
      <c r="EWK111" s="220"/>
      <c r="EWL111" s="220"/>
      <c r="EWM111" s="220"/>
      <c r="EWN111" s="220"/>
      <c r="EWO111" s="220"/>
      <c r="EWP111" s="220"/>
      <c r="EWQ111" s="220"/>
      <c r="EWR111" s="220"/>
      <c r="EWS111" s="220"/>
      <c r="EWT111" s="220"/>
      <c r="EWU111" s="220"/>
      <c r="EWV111" s="220"/>
      <c r="EWW111" s="220"/>
      <c r="EWX111" s="220"/>
      <c r="EWY111" s="220"/>
      <c r="EWZ111" s="220"/>
      <c r="EXA111" s="220"/>
      <c r="EXB111" s="220"/>
      <c r="EXC111" s="220"/>
      <c r="EXD111" s="220"/>
      <c r="EXE111" s="220"/>
      <c r="EXF111" s="220"/>
      <c r="EXG111" s="220"/>
      <c r="EXH111" s="220"/>
      <c r="EXI111" s="220"/>
      <c r="EXJ111" s="220"/>
      <c r="EXK111" s="220"/>
      <c r="EXL111" s="220"/>
      <c r="EXM111" s="220"/>
      <c r="EXN111" s="220"/>
      <c r="EXO111" s="220"/>
      <c r="EXP111" s="220"/>
      <c r="EXQ111" s="220"/>
      <c r="EXR111" s="220"/>
      <c r="EXS111" s="220"/>
      <c r="EXT111" s="220"/>
      <c r="EXU111" s="220"/>
      <c r="EXV111" s="220"/>
      <c r="EXW111" s="220"/>
      <c r="EXX111" s="220"/>
      <c r="EXY111" s="220"/>
      <c r="EXZ111" s="220"/>
      <c r="EYA111" s="220"/>
      <c r="EYB111" s="220"/>
      <c r="EYC111" s="220"/>
      <c r="EYD111" s="220"/>
      <c r="EYE111" s="220"/>
      <c r="EYF111" s="220"/>
      <c r="EYG111" s="220"/>
      <c r="EYH111" s="220"/>
      <c r="EYI111" s="220"/>
      <c r="EYJ111" s="220"/>
      <c r="EYK111" s="220"/>
      <c r="EYL111" s="220"/>
      <c r="EYM111" s="220"/>
      <c r="EYN111" s="220"/>
      <c r="EYO111" s="220"/>
      <c r="EYP111" s="220"/>
      <c r="EYQ111" s="220"/>
      <c r="EYR111" s="220"/>
      <c r="EYS111" s="220"/>
      <c r="EYT111" s="220"/>
      <c r="EYU111" s="220"/>
      <c r="EYV111" s="220"/>
      <c r="EYW111" s="220"/>
      <c r="EYX111" s="220"/>
      <c r="EYY111" s="220"/>
      <c r="EYZ111" s="220"/>
      <c r="EZA111" s="220"/>
      <c r="EZB111" s="220"/>
      <c r="EZC111" s="220"/>
      <c r="EZD111" s="220"/>
      <c r="EZE111" s="220"/>
      <c r="EZF111" s="220"/>
      <c r="EZG111" s="220"/>
      <c r="EZH111" s="220"/>
      <c r="EZI111" s="220"/>
      <c r="EZJ111" s="220"/>
      <c r="EZK111" s="220"/>
      <c r="EZL111" s="220"/>
      <c r="EZM111" s="220"/>
      <c r="EZN111" s="220"/>
      <c r="EZO111" s="220"/>
      <c r="EZP111" s="220"/>
      <c r="EZQ111" s="220"/>
      <c r="EZR111" s="220"/>
      <c r="EZS111" s="220"/>
      <c r="EZT111" s="220"/>
      <c r="EZU111" s="220"/>
      <c r="EZV111" s="220"/>
      <c r="EZW111" s="220"/>
      <c r="EZX111" s="220"/>
      <c r="EZY111" s="220"/>
      <c r="EZZ111" s="220"/>
      <c r="FAA111" s="220"/>
      <c r="FAB111" s="220"/>
      <c r="FAC111" s="220"/>
      <c r="FAD111" s="220"/>
      <c r="FAE111" s="220"/>
      <c r="FAF111" s="220"/>
      <c r="FAG111" s="220"/>
      <c r="FAH111" s="220"/>
      <c r="FAI111" s="220"/>
      <c r="FAJ111" s="220"/>
      <c r="FAK111" s="220"/>
      <c r="FAL111" s="220"/>
      <c r="FAM111" s="220"/>
      <c r="FAN111" s="220"/>
      <c r="FAO111" s="220"/>
      <c r="FAP111" s="220"/>
      <c r="FAQ111" s="220"/>
      <c r="FAR111" s="220"/>
      <c r="FAS111" s="220"/>
      <c r="FAT111" s="220"/>
      <c r="FAU111" s="220"/>
      <c r="FAV111" s="220"/>
      <c r="FAW111" s="220"/>
      <c r="FAX111" s="220"/>
      <c r="FAY111" s="220"/>
      <c r="FAZ111" s="220"/>
      <c r="FBA111" s="220"/>
      <c r="FBB111" s="220"/>
      <c r="FBC111" s="220"/>
      <c r="FBD111" s="220"/>
      <c r="FBE111" s="220"/>
      <c r="FBF111" s="220"/>
      <c r="FBG111" s="220"/>
      <c r="FBH111" s="220"/>
      <c r="FBI111" s="220"/>
      <c r="FBJ111" s="220"/>
      <c r="FBK111" s="220"/>
      <c r="FBL111" s="220"/>
      <c r="FBM111" s="220"/>
      <c r="FBN111" s="220"/>
      <c r="FBO111" s="220"/>
      <c r="FBP111" s="220"/>
      <c r="FBQ111" s="220"/>
      <c r="FBR111" s="220"/>
      <c r="FBS111" s="220"/>
      <c r="FBT111" s="220"/>
      <c r="FBU111" s="220"/>
      <c r="FBV111" s="220"/>
      <c r="FBW111" s="220"/>
      <c r="FBX111" s="220"/>
      <c r="FBY111" s="220"/>
      <c r="FBZ111" s="220"/>
      <c r="FCA111" s="220"/>
      <c r="FCB111" s="220"/>
      <c r="FCC111" s="220"/>
      <c r="FCD111" s="220"/>
      <c r="FCE111" s="220"/>
      <c r="FCF111" s="220"/>
      <c r="FCG111" s="220"/>
      <c r="FCH111" s="220"/>
      <c r="FCI111" s="220"/>
      <c r="FCJ111" s="220"/>
      <c r="FCK111" s="220"/>
      <c r="FCL111" s="220"/>
      <c r="FCM111" s="220"/>
      <c r="FCN111" s="220"/>
      <c r="FCO111" s="220"/>
      <c r="FCP111" s="220"/>
      <c r="FCQ111" s="220"/>
      <c r="FCR111" s="220"/>
      <c r="FCS111" s="220"/>
      <c r="FCT111" s="220"/>
      <c r="FCU111" s="220"/>
      <c r="FCV111" s="220"/>
      <c r="FCW111" s="220"/>
      <c r="FCX111" s="220"/>
      <c r="FCY111" s="220"/>
      <c r="FCZ111" s="220"/>
      <c r="FDA111" s="220"/>
      <c r="FDB111" s="220"/>
      <c r="FDC111" s="220"/>
      <c r="FDD111" s="220"/>
      <c r="FDE111" s="220"/>
      <c r="FDF111" s="220"/>
      <c r="FDG111" s="220"/>
      <c r="FDH111" s="220"/>
      <c r="FDI111" s="220"/>
      <c r="FDJ111" s="220"/>
      <c r="FDK111" s="220"/>
      <c r="FDL111" s="220"/>
      <c r="FDM111" s="220"/>
      <c r="FDN111" s="220"/>
      <c r="FDO111" s="220"/>
      <c r="FDP111" s="220"/>
      <c r="FDQ111" s="220"/>
      <c r="FDR111" s="220"/>
      <c r="FDS111" s="220"/>
      <c r="FDT111" s="220"/>
      <c r="FDU111" s="220"/>
      <c r="FDV111" s="220"/>
      <c r="FDW111" s="220"/>
      <c r="FDX111" s="220"/>
      <c r="FDY111" s="220"/>
      <c r="FDZ111" s="220"/>
      <c r="FEA111" s="220"/>
      <c r="FEB111" s="220"/>
      <c r="FEC111" s="220"/>
      <c r="FED111" s="220"/>
      <c r="FEE111" s="220"/>
      <c r="FEF111" s="220"/>
      <c r="FEG111" s="220"/>
      <c r="FEH111" s="220"/>
      <c r="FEI111" s="220"/>
      <c r="FEJ111" s="220"/>
      <c r="FEK111" s="220"/>
      <c r="FEL111" s="220"/>
      <c r="FEM111" s="220"/>
      <c r="FEN111" s="220"/>
      <c r="FEO111" s="220"/>
      <c r="FEP111" s="220"/>
      <c r="FEQ111" s="220"/>
      <c r="FER111" s="220"/>
      <c r="FES111" s="220"/>
      <c r="FET111" s="220"/>
      <c r="FEU111" s="220"/>
      <c r="FEV111" s="220"/>
      <c r="FEW111" s="220"/>
      <c r="FEX111" s="220"/>
      <c r="FEY111" s="220"/>
      <c r="FEZ111" s="220"/>
      <c r="FFA111" s="220"/>
      <c r="FFB111" s="220"/>
      <c r="FFC111" s="220"/>
      <c r="FFD111" s="220"/>
      <c r="FFE111" s="220"/>
      <c r="FFF111" s="220"/>
      <c r="FFG111" s="220"/>
      <c r="FFH111" s="220"/>
      <c r="FFI111" s="220"/>
      <c r="FFJ111" s="220"/>
      <c r="FFK111" s="220"/>
      <c r="FFL111" s="220"/>
      <c r="FFM111" s="220"/>
      <c r="FFN111" s="220"/>
      <c r="FFO111" s="220"/>
      <c r="FFP111" s="220"/>
      <c r="FFQ111" s="220"/>
      <c r="FFR111" s="220"/>
      <c r="FFS111" s="220"/>
      <c r="FFT111" s="220"/>
      <c r="FFU111" s="220"/>
      <c r="FFV111" s="220"/>
      <c r="FFW111" s="220"/>
      <c r="FFX111" s="220"/>
      <c r="FFY111" s="220"/>
      <c r="FFZ111" s="220"/>
      <c r="FGA111" s="220"/>
      <c r="FGB111" s="220"/>
      <c r="FGC111" s="220"/>
      <c r="FGD111" s="220"/>
      <c r="FGE111" s="220"/>
      <c r="FGF111" s="220"/>
      <c r="FGG111" s="220"/>
      <c r="FGH111" s="220"/>
      <c r="FGI111" s="220"/>
      <c r="FGJ111" s="220"/>
      <c r="FGK111" s="220"/>
      <c r="FGL111" s="220"/>
      <c r="FGM111" s="220"/>
      <c r="FGN111" s="220"/>
      <c r="FGO111" s="220"/>
      <c r="FGP111" s="220"/>
      <c r="FGQ111" s="220"/>
      <c r="FGR111" s="220"/>
      <c r="FGS111" s="220"/>
      <c r="FGT111" s="220"/>
      <c r="FGU111" s="220"/>
      <c r="FGV111" s="220"/>
      <c r="FGW111" s="220"/>
      <c r="FGX111" s="220"/>
      <c r="FGY111" s="220"/>
      <c r="FGZ111" s="220"/>
      <c r="FHA111" s="220"/>
      <c r="FHB111" s="220"/>
      <c r="FHC111" s="220"/>
      <c r="FHD111" s="220"/>
      <c r="FHE111" s="220"/>
      <c r="FHF111" s="220"/>
      <c r="FHG111" s="220"/>
      <c r="FHH111" s="220"/>
      <c r="FHI111" s="220"/>
      <c r="FHJ111" s="220"/>
      <c r="FHK111" s="220"/>
      <c r="FHL111" s="220"/>
      <c r="FHM111" s="220"/>
      <c r="FHN111" s="220"/>
      <c r="FHO111" s="220"/>
      <c r="FHP111" s="220"/>
      <c r="FHQ111" s="220"/>
      <c r="FHR111" s="220"/>
      <c r="FHS111" s="220"/>
      <c r="FHT111" s="220"/>
      <c r="FHU111" s="220"/>
      <c r="FHV111" s="220"/>
      <c r="FHW111" s="220"/>
      <c r="FHX111" s="220"/>
      <c r="FHY111" s="220"/>
      <c r="FHZ111" s="220"/>
      <c r="FIA111" s="220"/>
      <c r="FIB111" s="220"/>
      <c r="FIC111" s="220"/>
      <c r="FID111" s="220"/>
      <c r="FIE111" s="220"/>
      <c r="FIF111" s="220"/>
      <c r="FIG111" s="220"/>
      <c r="FIH111" s="220"/>
      <c r="FII111" s="220"/>
      <c r="FIJ111" s="220"/>
      <c r="FIK111" s="220"/>
      <c r="FIL111" s="220"/>
      <c r="FIM111" s="220"/>
      <c r="FIN111" s="220"/>
      <c r="FIO111" s="220"/>
      <c r="FIP111" s="220"/>
      <c r="FIQ111" s="220"/>
      <c r="FIR111" s="220"/>
      <c r="FIS111" s="220"/>
      <c r="FIT111" s="220"/>
      <c r="FIU111" s="220"/>
      <c r="FIV111" s="220"/>
      <c r="FIW111" s="220"/>
      <c r="FIX111" s="220"/>
      <c r="FIY111" s="220"/>
      <c r="FIZ111" s="220"/>
      <c r="FJA111" s="220"/>
      <c r="FJB111" s="220"/>
      <c r="FJC111" s="220"/>
      <c r="FJD111" s="220"/>
      <c r="FJE111" s="220"/>
      <c r="FJF111" s="220"/>
      <c r="FJG111" s="220"/>
      <c r="FJH111" s="220"/>
      <c r="FJI111" s="220"/>
      <c r="FJJ111" s="220"/>
      <c r="FJK111" s="220"/>
      <c r="FJL111" s="220"/>
      <c r="FJM111" s="220"/>
      <c r="FJN111" s="220"/>
      <c r="FJO111" s="220"/>
      <c r="FJP111" s="220"/>
      <c r="FJQ111" s="220"/>
      <c r="FJR111" s="220"/>
      <c r="FJS111" s="220"/>
      <c r="FJT111" s="220"/>
      <c r="FJU111" s="220"/>
      <c r="FJV111" s="220"/>
      <c r="FJW111" s="220"/>
      <c r="FJX111" s="220"/>
      <c r="FJY111" s="220"/>
      <c r="FJZ111" s="220"/>
      <c r="FKA111" s="220"/>
      <c r="FKB111" s="220"/>
      <c r="FKC111" s="220"/>
      <c r="FKD111" s="220"/>
      <c r="FKE111" s="220"/>
      <c r="FKF111" s="220"/>
      <c r="FKG111" s="220"/>
      <c r="FKH111" s="220"/>
      <c r="FKI111" s="220"/>
      <c r="FKJ111" s="220"/>
      <c r="FKK111" s="220"/>
      <c r="FKL111" s="220"/>
      <c r="FKM111" s="220"/>
      <c r="FKN111" s="220"/>
      <c r="FKO111" s="220"/>
      <c r="FKP111" s="220"/>
      <c r="FKQ111" s="220"/>
      <c r="FKR111" s="220"/>
      <c r="FKS111" s="220"/>
      <c r="FKT111" s="220"/>
      <c r="FKU111" s="220"/>
      <c r="FKV111" s="220"/>
      <c r="FKW111" s="220"/>
      <c r="FKX111" s="220"/>
      <c r="FKY111" s="220"/>
      <c r="FKZ111" s="220"/>
      <c r="FLA111" s="220"/>
      <c r="FLB111" s="220"/>
      <c r="FLC111" s="220"/>
      <c r="FLD111" s="220"/>
      <c r="FLE111" s="220"/>
      <c r="FLF111" s="220"/>
      <c r="FLG111" s="220"/>
      <c r="FLH111" s="220"/>
      <c r="FLI111" s="220"/>
      <c r="FLJ111" s="220"/>
      <c r="FLK111" s="220"/>
      <c r="FLL111" s="220"/>
      <c r="FLM111" s="220"/>
      <c r="FLN111" s="220"/>
      <c r="FLO111" s="220"/>
      <c r="FLP111" s="220"/>
      <c r="FLQ111" s="220"/>
      <c r="FLR111" s="220"/>
      <c r="FLS111" s="220"/>
      <c r="FLT111" s="220"/>
      <c r="FLU111" s="220"/>
      <c r="FLV111" s="220"/>
      <c r="FLW111" s="220"/>
      <c r="FLX111" s="220"/>
      <c r="FLY111" s="220"/>
      <c r="FLZ111" s="220"/>
      <c r="FMA111" s="220"/>
      <c r="FMB111" s="220"/>
      <c r="FMC111" s="220"/>
      <c r="FMD111" s="220"/>
      <c r="FME111" s="220"/>
      <c r="FMF111" s="220"/>
      <c r="FMG111" s="220"/>
      <c r="FMH111" s="220"/>
      <c r="FMI111" s="220"/>
      <c r="FMJ111" s="220"/>
      <c r="FMK111" s="220"/>
      <c r="FML111" s="220"/>
      <c r="FMM111" s="220"/>
      <c r="FMN111" s="220"/>
      <c r="FMO111" s="220"/>
      <c r="FMP111" s="220"/>
      <c r="FMQ111" s="220"/>
      <c r="FMR111" s="220"/>
      <c r="FMS111" s="220"/>
      <c r="FMT111" s="220"/>
      <c r="FMU111" s="220"/>
      <c r="FMV111" s="220"/>
      <c r="FMW111" s="220"/>
      <c r="FMX111" s="220"/>
      <c r="FMY111" s="220"/>
      <c r="FMZ111" s="220"/>
      <c r="FNA111" s="220"/>
      <c r="FNB111" s="220"/>
      <c r="FNC111" s="220"/>
      <c r="FND111" s="220"/>
      <c r="FNE111" s="220"/>
      <c r="FNF111" s="220"/>
      <c r="FNG111" s="220"/>
      <c r="FNH111" s="220"/>
      <c r="FNI111" s="220"/>
      <c r="FNJ111" s="220"/>
      <c r="FNK111" s="220"/>
      <c r="FNL111" s="220"/>
      <c r="FNM111" s="220"/>
      <c r="FNN111" s="220"/>
      <c r="FNO111" s="220"/>
      <c r="FNP111" s="220"/>
      <c r="FNQ111" s="220"/>
      <c r="FNR111" s="220"/>
      <c r="FNS111" s="220"/>
      <c r="FNT111" s="220"/>
      <c r="FNU111" s="220"/>
      <c r="FNV111" s="220"/>
      <c r="FNW111" s="220"/>
      <c r="FNX111" s="220"/>
      <c r="FNY111" s="220"/>
      <c r="FNZ111" s="220"/>
      <c r="FOA111" s="220"/>
      <c r="FOB111" s="220"/>
      <c r="FOC111" s="220"/>
      <c r="FOD111" s="220"/>
      <c r="FOE111" s="220"/>
      <c r="FOF111" s="220"/>
      <c r="FOG111" s="220"/>
      <c r="FOH111" s="220"/>
      <c r="FOI111" s="220"/>
      <c r="FOJ111" s="220"/>
      <c r="FOK111" s="220"/>
      <c r="FOL111" s="220"/>
      <c r="FOM111" s="220"/>
      <c r="FON111" s="220"/>
      <c r="FOO111" s="220"/>
      <c r="FOP111" s="220"/>
      <c r="FOQ111" s="220"/>
      <c r="FOR111" s="220"/>
      <c r="FOS111" s="220"/>
      <c r="FOT111" s="220"/>
      <c r="FOU111" s="220"/>
      <c r="FOV111" s="220"/>
      <c r="FOW111" s="220"/>
      <c r="FOX111" s="220"/>
      <c r="FOY111" s="220"/>
      <c r="FOZ111" s="220"/>
      <c r="FPA111" s="220"/>
      <c r="FPB111" s="220"/>
      <c r="FPC111" s="220"/>
      <c r="FPD111" s="220"/>
      <c r="FPE111" s="220"/>
      <c r="FPF111" s="220"/>
      <c r="FPG111" s="220"/>
      <c r="FPH111" s="220"/>
      <c r="FPI111" s="220"/>
      <c r="FPJ111" s="220"/>
      <c r="FPK111" s="220"/>
      <c r="FPL111" s="220"/>
      <c r="FPM111" s="220"/>
      <c r="FPN111" s="220"/>
      <c r="FPO111" s="220"/>
      <c r="FPP111" s="220"/>
      <c r="FPQ111" s="220"/>
      <c r="FPR111" s="220"/>
      <c r="FPS111" s="220"/>
      <c r="FPT111" s="220"/>
      <c r="FPU111" s="220"/>
      <c r="FPV111" s="220"/>
      <c r="FPW111" s="220"/>
      <c r="FPX111" s="220"/>
      <c r="FPY111" s="220"/>
      <c r="FPZ111" s="220"/>
      <c r="FQA111" s="220"/>
      <c r="FQB111" s="220"/>
      <c r="FQC111" s="220"/>
      <c r="FQD111" s="220"/>
      <c r="FQE111" s="220"/>
      <c r="FQF111" s="220"/>
      <c r="FQG111" s="220"/>
      <c r="FQH111" s="220"/>
      <c r="FQI111" s="220"/>
      <c r="FQJ111" s="220"/>
      <c r="FQK111" s="220"/>
      <c r="FQL111" s="220"/>
      <c r="FQM111" s="220"/>
      <c r="FQN111" s="220"/>
      <c r="FQO111" s="220"/>
      <c r="FQP111" s="220"/>
      <c r="FQQ111" s="220"/>
      <c r="FQR111" s="220"/>
      <c r="FQS111" s="220"/>
      <c r="FQT111" s="220"/>
      <c r="FQU111" s="220"/>
      <c r="FQV111" s="220"/>
      <c r="FQW111" s="220"/>
      <c r="FQX111" s="220"/>
      <c r="FQY111" s="220"/>
      <c r="FQZ111" s="220"/>
      <c r="FRA111" s="220"/>
      <c r="FRB111" s="220"/>
      <c r="FRC111" s="220"/>
      <c r="FRD111" s="220"/>
      <c r="FRE111" s="220"/>
      <c r="FRF111" s="220"/>
      <c r="FRG111" s="220"/>
      <c r="FRH111" s="220"/>
      <c r="FRI111" s="220"/>
      <c r="FRJ111" s="220"/>
      <c r="FRK111" s="220"/>
      <c r="FRL111" s="220"/>
      <c r="FRM111" s="220"/>
      <c r="FRN111" s="220"/>
      <c r="FRO111" s="220"/>
      <c r="FRP111" s="220"/>
      <c r="FRQ111" s="220"/>
      <c r="FRR111" s="220"/>
      <c r="FRS111" s="220"/>
      <c r="FRT111" s="220"/>
      <c r="FRU111" s="220"/>
      <c r="FRV111" s="220"/>
      <c r="FRW111" s="220"/>
      <c r="FRX111" s="220"/>
      <c r="FRY111" s="220"/>
      <c r="FRZ111" s="220"/>
      <c r="FSA111" s="220"/>
      <c r="FSB111" s="220"/>
      <c r="FSC111" s="220"/>
      <c r="FSD111" s="220"/>
      <c r="FSE111" s="220"/>
      <c r="FSF111" s="220"/>
      <c r="FSG111" s="220"/>
      <c r="FSH111" s="220"/>
      <c r="FSI111" s="220"/>
      <c r="FSJ111" s="220"/>
      <c r="FSK111" s="220"/>
      <c r="FSL111" s="220"/>
      <c r="FSM111" s="220"/>
      <c r="FSN111" s="220"/>
      <c r="FSO111" s="220"/>
      <c r="FSP111" s="220"/>
      <c r="FSQ111" s="220"/>
      <c r="FSR111" s="220"/>
      <c r="FSS111" s="220"/>
      <c r="FST111" s="220"/>
      <c r="FSU111" s="220"/>
      <c r="FSV111" s="220"/>
      <c r="FSW111" s="220"/>
      <c r="FSX111" s="220"/>
      <c r="FSY111" s="220"/>
      <c r="FSZ111" s="220"/>
      <c r="FTA111" s="220"/>
      <c r="FTB111" s="220"/>
      <c r="FTC111" s="220"/>
      <c r="FTD111" s="220"/>
      <c r="FTE111" s="220"/>
      <c r="FTF111" s="220"/>
      <c r="FTG111" s="220"/>
      <c r="FTH111" s="220"/>
      <c r="FTI111" s="220"/>
      <c r="FTJ111" s="220"/>
      <c r="FTK111" s="220"/>
      <c r="FTL111" s="220"/>
      <c r="FTM111" s="220"/>
      <c r="FTN111" s="220"/>
      <c r="FTO111" s="220"/>
      <c r="FTP111" s="220"/>
      <c r="FTQ111" s="220"/>
      <c r="FTR111" s="220"/>
      <c r="FTS111" s="220"/>
      <c r="FTT111" s="220"/>
      <c r="FTU111" s="220"/>
      <c r="FTV111" s="220"/>
      <c r="FTW111" s="220"/>
      <c r="FTX111" s="220"/>
      <c r="FTY111" s="220"/>
      <c r="FTZ111" s="220"/>
      <c r="FUA111" s="220"/>
      <c r="FUB111" s="220"/>
      <c r="FUC111" s="220"/>
      <c r="FUD111" s="220"/>
      <c r="FUE111" s="220"/>
      <c r="FUF111" s="220"/>
      <c r="FUG111" s="220"/>
      <c r="FUH111" s="220"/>
      <c r="FUI111" s="220"/>
      <c r="FUJ111" s="220"/>
      <c r="FUK111" s="220"/>
      <c r="FUL111" s="220"/>
      <c r="FUM111" s="220"/>
      <c r="FUN111" s="220"/>
      <c r="FUO111" s="220"/>
      <c r="FUP111" s="220"/>
      <c r="FUQ111" s="220"/>
      <c r="FUR111" s="220"/>
      <c r="FUS111" s="220"/>
      <c r="FUT111" s="220"/>
      <c r="FUU111" s="220"/>
      <c r="FUV111" s="220"/>
      <c r="FUW111" s="220"/>
      <c r="FUX111" s="220"/>
      <c r="FUY111" s="220"/>
      <c r="FUZ111" s="220"/>
      <c r="FVA111" s="220"/>
      <c r="FVB111" s="220"/>
      <c r="FVC111" s="220"/>
      <c r="FVD111" s="220"/>
      <c r="FVE111" s="220"/>
      <c r="FVF111" s="220"/>
      <c r="FVG111" s="220"/>
      <c r="FVH111" s="220"/>
      <c r="FVI111" s="220"/>
      <c r="FVJ111" s="220"/>
      <c r="FVK111" s="220"/>
      <c r="FVL111" s="220"/>
      <c r="FVM111" s="220"/>
      <c r="FVN111" s="220"/>
      <c r="FVO111" s="220"/>
      <c r="FVP111" s="220"/>
      <c r="FVQ111" s="220"/>
      <c r="FVR111" s="220"/>
      <c r="FVS111" s="220"/>
      <c r="FVT111" s="220"/>
      <c r="FVU111" s="220"/>
      <c r="FVV111" s="220"/>
      <c r="FVW111" s="220"/>
      <c r="FVX111" s="220"/>
      <c r="FVY111" s="220"/>
      <c r="FVZ111" s="220"/>
      <c r="FWA111" s="220"/>
      <c r="FWB111" s="220"/>
      <c r="FWC111" s="220"/>
      <c r="FWD111" s="220"/>
      <c r="FWE111" s="220"/>
      <c r="FWF111" s="220"/>
      <c r="FWG111" s="220"/>
      <c r="FWH111" s="220"/>
      <c r="FWI111" s="220"/>
      <c r="FWJ111" s="220"/>
      <c r="FWK111" s="220"/>
      <c r="FWL111" s="220"/>
      <c r="FWM111" s="220"/>
      <c r="FWN111" s="220"/>
      <c r="FWO111" s="220"/>
      <c r="FWP111" s="220"/>
      <c r="FWQ111" s="220"/>
      <c r="FWR111" s="220"/>
      <c r="FWS111" s="220"/>
      <c r="FWT111" s="220"/>
      <c r="FWU111" s="220"/>
      <c r="FWV111" s="220"/>
      <c r="FWW111" s="220"/>
      <c r="FWX111" s="220"/>
      <c r="FWY111" s="220"/>
      <c r="FWZ111" s="220"/>
      <c r="FXA111" s="220"/>
      <c r="FXB111" s="220"/>
      <c r="FXC111" s="220"/>
      <c r="FXD111" s="220"/>
      <c r="FXE111" s="220"/>
      <c r="FXF111" s="220"/>
      <c r="FXG111" s="220"/>
      <c r="FXH111" s="220"/>
      <c r="FXI111" s="220"/>
      <c r="FXJ111" s="220"/>
      <c r="FXK111" s="220"/>
      <c r="FXL111" s="220"/>
      <c r="FXM111" s="220"/>
      <c r="FXN111" s="220"/>
      <c r="FXO111" s="220"/>
      <c r="FXP111" s="220"/>
      <c r="FXQ111" s="220"/>
      <c r="FXR111" s="220"/>
      <c r="FXS111" s="220"/>
      <c r="FXT111" s="220"/>
      <c r="FXU111" s="220"/>
      <c r="FXV111" s="220"/>
      <c r="FXW111" s="220"/>
      <c r="FXX111" s="220"/>
      <c r="FXY111" s="220"/>
      <c r="FXZ111" s="220"/>
      <c r="FYA111" s="220"/>
      <c r="FYB111" s="220"/>
      <c r="FYC111" s="220"/>
      <c r="FYD111" s="220"/>
      <c r="FYE111" s="220"/>
      <c r="FYF111" s="220"/>
      <c r="FYG111" s="220"/>
      <c r="FYH111" s="220"/>
      <c r="FYI111" s="220"/>
      <c r="FYJ111" s="220"/>
      <c r="FYK111" s="220"/>
      <c r="FYL111" s="220"/>
      <c r="FYM111" s="220"/>
      <c r="FYN111" s="220"/>
      <c r="FYO111" s="220"/>
      <c r="FYP111" s="220"/>
      <c r="FYQ111" s="220"/>
      <c r="FYR111" s="220"/>
      <c r="FYS111" s="220"/>
      <c r="FYT111" s="220"/>
      <c r="FYU111" s="220"/>
      <c r="FYV111" s="220"/>
      <c r="FYW111" s="220"/>
      <c r="FYX111" s="220"/>
      <c r="FYY111" s="220"/>
      <c r="FYZ111" s="220"/>
      <c r="FZA111" s="220"/>
      <c r="FZB111" s="220"/>
      <c r="FZC111" s="220"/>
      <c r="FZD111" s="220"/>
      <c r="FZE111" s="220"/>
      <c r="FZF111" s="220"/>
      <c r="FZG111" s="220"/>
      <c r="FZH111" s="220"/>
      <c r="FZI111" s="220"/>
      <c r="FZJ111" s="220"/>
      <c r="FZK111" s="220"/>
      <c r="FZL111" s="220"/>
      <c r="FZM111" s="220"/>
      <c r="FZN111" s="220"/>
      <c r="FZO111" s="220"/>
      <c r="FZP111" s="220"/>
      <c r="FZQ111" s="220"/>
      <c r="FZR111" s="220"/>
      <c r="FZS111" s="220"/>
      <c r="FZT111" s="220"/>
      <c r="FZU111" s="220"/>
      <c r="FZV111" s="220"/>
      <c r="FZW111" s="220"/>
      <c r="FZX111" s="220"/>
      <c r="FZY111" s="220"/>
      <c r="FZZ111" s="220"/>
      <c r="GAA111" s="220"/>
      <c r="GAB111" s="220"/>
      <c r="GAC111" s="220"/>
      <c r="GAD111" s="220"/>
      <c r="GAE111" s="220"/>
      <c r="GAF111" s="220"/>
      <c r="GAG111" s="220"/>
      <c r="GAH111" s="220"/>
      <c r="GAI111" s="220"/>
      <c r="GAJ111" s="220"/>
      <c r="GAK111" s="220"/>
      <c r="GAL111" s="220"/>
      <c r="GAM111" s="220"/>
      <c r="GAN111" s="220"/>
      <c r="GAO111" s="220"/>
      <c r="GAP111" s="220"/>
      <c r="GAQ111" s="220"/>
      <c r="GAR111" s="220"/>
      <c r="GAS111" s="220"/>
      <c r="GAT111" s="220"/>
      <c r="GAU111" s="220"/>
      <c r="GAV111" s="220"/>
      <c r="GAW111" s="220"/>
      <c r="GAX111" s="220"/>
      <c r="GAY111" s="220"/>
      <c r="GAZ111" s="220"/>
      <c r="GBA111" s="220"/>
      <c r="GBB111" s="220"/>
      <c r="GBC111" s="220"/>
      <c r="GBD111" s="220"/>
      <c r="GBE111" s="220"/>
      <c r="GBF111" s="220"/>
      <c r="GBG111" s="220"/>
      <c r="GBH111" s="220"/>
      <c r="GBI111" s="220"/>
      <c r="GBJ111" s="220"/>
      <c r="GBK111" s="220"/>
      <c r="GBL111" s="220"/>
      <c r="GBM111" s="220"/>
      <c r="GBN111" s="220"/>
      <c r="GBO111" s="220"/>
      <c r="GBP111" s="220"/>
      <c r="GBQ111" s="220"/>
      <c r="GBR111" s="220"/>
      <c r="GBS111" s="220"/>
      <c r="GBT111" s="220"/>
      <c r="GBU111" s="220"/>
      <c r="GBV111" s="220"/>
      <c r="GBW111" s="220"/>
      <c r="GBX111" s="220"/>
      <c r="GBY111" s="220"/>
      <c r="GBZ111" s="220"/>
      <c r="GCA111" s="220"/>
      <c r="GCB111" s="220"/>
      <c r="GCC111" s="220"/>
      <c r="GCD111" s="220"/>
      <c r="GCE111" s="220"/>
      <c r="GCF111" s="220"/>
      <c r="GCG111" s="220"/>
      <c r="GCH111" s="220"/>
      <c r="GCI111" s="220"/>
      <c r="GCJ111" s="220"/>
      <c r="GCK111" s="220"/>
      <c r="GCL111" s="220"/>
      <c r="GCM111" s="220"/>
      <c r="GCN111" s="220"/>
      <c r="GCO111" s="220"/>
      <c r="GCP111" s="220"/>
      <c r="GCQ111" s="220"/>
      <c r="GCR111" s="220"/>
      <c r="GCS111" s="220"/>
      <c r="GCT111" s="220"/>
      <c r="GCU111" s="220"/>
      <c r="GCV111" s="220"/>
      <c r="GCW111" s="220"/>
      <c r="GCX111" s="220"/>
      <c r="GCY111" s="220"/>
      <c r="GCZ111" s="220"/>
      <c r="GDA111" s="220"/>
      <c r="GDB111" s="220"/>
      <c r="GDC111" s="220"/>
      <c r="GDD111" s="220"/>
      <c r="GDE111" s="220"/>
      <c r="GDF111" s="220"/>
      <c r="GDG111" s="220"/>
      <c r="GDH111" s="220"/>
      <c r="GDI111" s="220"/>
      <c r="GDJ111" s="220"/>
      <c r="GDK111" s="220"/>
      <c r="GDL111" s="220"/>
      <c r="GDM111" s="220"/>
      <c r="GDN111" s="220"/>
      <c r="GDO111" s="220"/>
      <c r="GDP111" s="220"/>
      <c r="GDQ111" s="220"/>
      <c r="GDR111" s="220"/>
      <c r="GDS111" s="220"/>
      <c r="GDT111" s="220"/>
      <c r="GDU111" s="220"/>
      <c r="GDV111" s="220"/>
      <c r="GDW111" s="220"/>
      <c r="GDX111" s="220"/>
      <c r="GDY111" s="220"/>
      <c r="GDZ111" s="220"/>
      <c r="GEA111" s="220"/>
      <c r="GEB111" s="220"/>
      <c r="GEC111" s="220"/>
      <c r="GED111" s="220"/>
      <c r="GEE111" s="220"/>
      <c r="GEF111" s="220"/>
      <c r="GEG111" s="220"/>
      <c r="GEH111" s="220"/>
      <c r="GEI111" s="220"/>
      <c r="GEJ111" s="220"/>
      <c r="GEK111" s="220"/>
      <c r="GEL111" s="220"/>
      <c r="GEM111" s="220"/>
      <c r="GEN111" s="220"/>
      <c r="GEO111" s="220"/>
      <c r="GEP111" s="220"/>
      <c r="GEQ111" s="220"/>
      <c r="GER111" s="220"/>
      <c r="GES111" s="220"/>
      <c r="GET111" s="220"/>
      <c r="GEU111" s="220"/>
      <c r="GEV111" s="220"/>
      <c r="GEW111" s="220"/>
      <c r="GEX111" s="220"/>
      <c r="GEY111" s="220"/>
      <c r="GEZ111" s="220"/>
      <c r="GFA111" s="220"/>
      <c r="GFB111" s="220"/>
      <c r="GFC111" s="220"/>
      <c r="GFD111" s="220"/>
      <c r="GFE111" s="220"/>
      <c r="GFF111" s="220"/>
      <c r="GFG111" s="220"/>
      <c r="GFH111" s="220"/>
      <c r="GFI111" s="220"/>
      <c r="GFJ111" s="220"/>
      <c r="GFK111" s="220"/>
      <c r="GFL111" s="220"/>
      <c r="GFM111" s="220"/>
      <c r="GFN111" s="220"/>
      <c r="GFO111" s="220"/>
      <c r="GFP111" s="220"/>
      <c r="GFQ111" s="220"/>
      <c r="GFR111" s="220"/>
      <c r="GFS111" s="220"/>
      <c r="GFT111" s="220"/>
      <c r="GFU111" s="220"/>
      <c r="GFV111" s="220"/>
      <c r="GFW111" s="220"/>
      <c r="GFX111" s="220"/>
      <c r="GFY111" s="220"/>
      <c r="GFZ111" s="220"/>
      <c r="GGA111" s="220"/>
      <c r="GGB111" s="220"/>
      <c r="GGC111" s="220"/>
      <c r="GGD111" s="220"/>
      <c r="GGE111" s="220"/>
      <c r="GGF111" s="220"/>
      <c r="GGG111" s="220"/>
      <c r="GGH111" s="220"/>
      <c r="GGI111" s="220"/>
      <c r="GGJ111" s="220"/>
      <c r="GGK111" s="220"/>
      <c r="GGL111" s="220"/>
      <c r="GGM111" s="220"/>
      <c r="GGN111" s="220"/>
      <c r="GGO111" s="220"/>
      <c r="GGP111" s="220"/>
      <c r="GGQ111" s="220"/>
      <c r="GGR111" s="220"/>
      <c r="GGS111" s="220"/>
      <c r="GGT111" s="220"/>
      <c r="GGU111" s="220"/>
      <c r="GGV111" s="220"/>
      <c r="GGW111" s="220"/>
      <c r="GGX111" s="220"/>
      <c r="GGY111" s="220"/>
      <c r="GGZ111" s="220"/>
      <c r="GHA111" s="220"/>
      <c r="GHB111" s="220"/>
      <c r="GHC111" s="220"/>
      <c r="GHD111" s="220"/>
      <c r="GHE111" s="220"/>
      <c r="GHF111" s="220"/>
      <c r="GHG111" s="220"/>
      <c r="GHH111" s="220"/>
      <c r="GHI111" s="220"/>
      <c r="GHJ111" s="220"/>
      <c r="GHK111" s="220"/>
      <c r="GHL111" s="220"/>
      <c r="GHM111" s="220"/>
      <c r="GHN111" s="220"/>
      <c r="GHO111" s="220"/>
      <c r="GHP111" s="220"/>
      <c r="GHQ111" s="220"/>
      <c r="GHR111" s="220"/>
      <c r="GHS111" s="220"/>
      <c r="GHT111" s="220"/>
      <c r="GHU111" s="220"/>
      <c r="GHV111" s="220"/>
      <c r="GHW111" s="220"/>
      <c r="GHX111" s="220"/>
      <c r="GHY111" s="220"/>
      <c r="GHZ111" s="220"/>
      <c r="GIA111" s="220"/>
      <c r="GIB111" s="220"/>
      <c r="GIC111" s="220"/>
      <c r="GID111" s="220"/>
      <c r="GIE111" s="220"/>
      <c r="GIF111" s="220"/>
      <c r="GIG111" s="220"/>
      <c r="GIH111" s="220"/>
      <c r="GII111" s="220"/>
      <c r="GIJ111" s="220"/>
      <c r="GIK111" s="220"/>
      <c r="GIL111" s="220"/>
      <c r="GIM111" s="220"/>
      <c r="GIN111" s="220"/>
      <c r="GIO111" s="220"/>
      <c r="GIP111" s="220"/>
      <c r="GIQ111" s="220"/>
      <c r="GIR111" s="220"/>
      <c r="GIS111" s="220"/>
      <c r="GIT111" s="220"/>
      <c r="GIU111" s="220"/>
      <c r="GIV111" s="220"/>
      <c r="GIW111" s="220"/>
      <c r="GIX111" s="220"/>
      <c r="GIY111" s="220"/>
      <c r="GIZ111" s="220"/>
      <c r="GJA111" s="220"/>
      <c r="GJB111" s="220"/>
      <c r="GJC111" s="220"/>
      <c r="GJD111" s="220"/>
      <c r="GJE111" s="220"/>
      <c r="GJF111" s="220"/>
      <c r="GJG111" s="220"/>
      <c r="GJH111" s="220"/>
      <c r="GJI111" s="220"/>
      <c r="GJJ111" s="220"/>
      <c r="GJK111" s="220"/>
      <c r="GJL111" s="220"/>
      <c r="GJM111" s="220"/>
      <c r="GJN111" s="220"/>
      <c r="GJO111" s="220"/>
      <c r="GJP111" s="220"/>
      <c r="GJQ111" s="220"/>
      <c r="GJR111" s="220"/>
      <c r="GJS111" s="220"/>
      <c r="GJT111" s="220"/>
      <c r="GJU111" s="220"/>
      <c r="GJV111" s="220"/>
      <c r="GJW111" s="220"/>
      <c r="GJX111" s="220"/>
      <c r="GJY111" s="220"/>
      <c r="GJZ111" s="220"/>
      <c r="GKA111" s="220"/>
      <c r="GKB111" s="220"/>
      <c r="GKC111" s="220"/>
      <c r="GKD111" s="220"/>
      <c r="GKE111" s="220"/>
      <c r="GKF111" s="220"/>
      <c r="GKG111" s="220"/>
      <c r="GKH111" s="220"/>
      <c r="GKI111" s="220"/>
      <c r="GKJ111" s="220"/>
      <c r="GKK111" s="220"/>
      <c r="GKL111" s="220"/>
      <c r="GKM111" s="220"/>
      <c r="GKN111" s="220"/>
      <c r="GKO111" s="220"/>
      <c r="GKP111" s="220"/>
      <c r="GKQ111" s="220"/>
      <c r="GKR111" s="220"/>
      <c r="GKS111" s="220"/>
      <c r="GKT111" s="220"/>
      <c r="GKU111" s="220"/>
      <c r="GKV111" s="220"/>
      <c r="GKW111" s="220"/>
      <c r="GKX111" s="220"/>
      <c r="GKY111" s="220"/>
      <c r="GKZ111" s="220"/>
      <c r="GLA111" s="220"/>
      <c r="GLB111" s="220"/>
      <c r="GLC111" s="220"/>
      <c r="GLD111" s="220"/>
      <c r="GLE111" s="220"/>
      <c r="GLF111" s="220"/>
      <c r="GLG111" s="220"/>
      <c r="GLH111" s="220"/>
      <c r="GLI111" s="220"/>
      <c r="GLJ111" s="220"/>
      <c r="GLK111" s="220"/>
      <c r="GLL111" s="220"/>
      <c r="GLM111" s="220"/>
      <c r="GLN111" s="220"/>
      <c r="GLO111" s="220"/>
      <c r="GLP111" s="220"/>
      <c r="GLQ111" s="220"/>
      <c r="GLR111" s="220"/>
      <c r="GLS111" s="220"/>
      <c r="GLT111" s="220"/>
      <c r="GLU111" s="220"/>
      <c r="GLV111" s="220"/>
      <c r="GLW111" s="220"/>
      <c r="GLX111" s="220"/>
      <c r="GLY111" s="220"/>
      <c r="GLZ111" s="220"/>
      <c r="GMA111" s="220"/>
      <c r="GMB111" s="220"/>
      <c r="GMC111" s="220"/>
      <c r="GMD111" s="220"/>
      <c r="GME111" s="220"/>
      <c r="GMF111" s="220"/>
      <c r="GMG111" s="220"/>
      <c r="GMH111" s="220"/>
      <c r="GMI111" s="220"/>
      <c r="GMJ111" s="220"/>
      <c r="GMK111" s="220"/>
      <c r="GML111" s="220"/>
      <c r="GMM111" s="220"/>
      <c r="GMN111" s="220"/>
      <c r="GMO111" s="220"/>
      <c r="GMP111" s="220"/>
      <c r="GMQ111" s="220"/>
      <c r="GMR111" s="220"/>
      <c r="GMS111" s="220"/>
      <c r="GMT111" s="220"/>
      <c r="GMU111" s="220"/>
      <c r="GMV111" s="220"/>
      <c r="GMW111" s="220"/>
      <c r="GMX111" s="220"/>
      <c r="GMY111" s="220"/>
      <c r="GMZ111" s="220"/>
      <c r="GNA111" s="220"/>
      <c r="GNB111" s="220"/>
      <c r="GNC111" s="220"/>
      <c r="GND111" s="220"/>
      <c r="GNE111" s="220"/>
      <c r="GNF111" s="220"/>
      <c r="GNG111" s="220"/>
      <c r="GNH111" s="220"/>
      <c r="GNI111" s="220"/>
      <c r="GNJ111" s="220"/>
      <c r="GNK111" s="220"/>
      <c r="GNL111" s="220"/>
      <c r="GNM111" s="220"/>
      <c r="GNN111" s="220"/>
      <c r="GNO111" s="220"/>
      <c r="GNP111" s="220"/>
      <c r="GNQ111" s="220"/>
      <c r="GNR111" s="220"/>
      <c r="GNS111" s="220"/>
      <c r="GNT111" s="220"/>
      <c r="GNU111" s="220"/>
      <c r="GNV111" s="220"/>
      <c r="GNW111" s="220"/>
      <c r="GNX111" s="220"/>
      <c r="GNY111" s="220"/>
      <c r="GNZ111" s="220"/>
      <c r="GOA111" s="220"/>
      <c r="GOB111" s="220"/>
      <c r="GOC111" s="220"/>
      <c r="GOD111" s="220"/>
      <c r="GOE111" s="220"/>
      <c r="GOF111" s="220"/>
      <c r="GOG111" s="220"/>
      <c r="GOH111" s="220"/>
      <c r="GOI111" s="220"/>
      <c r="GOJ111" s="220"/>
      <c r="GOK111" s="220"/>
      <c r="GOL111" s="220"/>
      <c r="GOM111" s="220"/>
      <c r="GON111" s="220"/>
      <c r="GOO111" s="220"/>
      <c r="GOP111" s="220"/>
      <c r="GOQ111" s="220"/>
      <c r="GOR111" s="220"/>
      <c r="GOS111" s="220"/>
      <c r="GOT111" s="220"/>
      <c r="GOU111" s="220"/>
      <c r="GOV111" s="220"/>
      <c r="GOW111" s="220"/>
      <c r="GOX111" s="220"/>
      <c r="GOY111" s="220"/>
      <c r="GOZ111" s="220"/>
      <c r="GPA111" s="220"/>
      <c r="GPB111" s="220"/>
      <c r="GPC111" s="220"/>
      <c r="GPD111" s="220"/>
      <c r="GPE111" s="220"/>
      <c r="GPF111" s="220"/>
      <c r="GPG111" s="220"/>
      <c r="GPH111" s="220"/>
      <c r="GPI111" s="220"/>
      <c r="GPJ111" s="220"/>
      <c r="GPK111" s="220"/>
      <c r="GPL111" s="220"/>
      <c r="GPM111" s="220"/>
      <c r="GPN111" s="220"/>
      <c r="GPO111" s="220"/>
      <c r="GPP111" s="220"/>
      <c r="GPQ111" s="220"/>
      <c r="GPR111" s="220"/>
      <c r="GPS111" s="220"/>
      <c r="GPT111" s="220"/>
      <c r="GPU111" s="220"/>
      <c r="GPV111" s="220"/>
      <c r="GPW111" s="220"/>
      <c r="GPX111" s="220"/>
      <c r="GPY111" s="220"/>
      <c r="GPZ111" s="220"/>
      <c r="GQA111" s="220"/>
      <c r="GQB111" s="220"/>
      <c r="GQC111" s="220"/>
      <c r="GQD111" s="220"/>
      <c r="GQE111" s="220"/>
      <c r="GQF111" s="220"/>
      <c r="GQG111" s="220"/>
      <c r="GQH111" s="220"/>
      <c r="GQI111" s="220"/>
      <c r="GQJ111" s="220"/>
      <c r="GQK111" s="220"/>
      <c r="GQL111" s="220"/>
      <c r="GQM111" s="220"/>
      <c r="GQN111" s="220"/>
      <c r="GQO111" s="220"/>
      <c r="GQP111" s="220"/>
      <c r="GQQ111" s="220"/>
      <c r="GQR111" s="220"/>
      <c r="GQS111" s="220"/>
      <c r="GQT111" s="220"/>
      <c r="GQU111" s="220"/>
      <c r="GQV111" s="220"/>
      <c r="GQW111" s="220"/>
      <c r="GQX111" s="220"/>
      <c r="GQY111" s="220"/>
      <c r="GQZ111" s="220"/>
      <c r="GRA111" s="220"/>
      <c r="GRB111" s="220"/>
      <c r="GRC111" s="220"/>
      <c r="GRD111" s="220"/>
      <c r="GRE111" s="220"/>
      <c r="GRF111" s="220"/>
      <c r="GRG111" s="220"/>
      <c r="GRH111" s="220"/>
      <c r="GRI111" s="220"/>
      <c r="GRJ111" s="220"/>
      <c r="GRK111" s="220"/>
      <c r="GRL111" s="220"/>
      <c r="GRM111" s="220"/>
      <c r="GRN111" s="220"/>
      <c r="GRO111" s="220"/>
      <c r="GRP111" s="220"/>
      <c r="GRQ111" s="220"/>
      <c r="GRR111" s="220"/>
      <c r="GRS111" s="220"/>
      <c r="GRT111" s="220"/>
      <c r="GRU111" s="220"/>
      <c r="GRV111" s="220"/>
      <c r="GRW111" s="220"/>
      <c r="GRX111" s="220"/>
      <c r="GRY111" s="220"/>
      <c r="GRZ111" s="220"/>
      <c r="GSA111" s="220"/>
      <c r="GSB111" s="220"/>
      <c r="GSC111" s="220"/>
      <c r="GSD111" s="220"/>
      <c r="GSE111" s="220"/>
      <c r="GSF111" s="220"/>
      <c r="GSG111" s="220"/>
      <c r="GSH111" s="220"/>
      <c r="GSI111" s="220"/>
      <c r="GSJ111" s="220"/>
      <c r="GSK111" s="220"/>
      <c r="GSL111" s="220"/>
      <c r="GSM111" s="220"/>
      <c r="GSN111" s="220"/>
      <c r="GSO111" s="220"/>
      <c r="GSP111" s="220"/>
      <c r="GSQ111" s="220"/>
      <c r="GSR111" s="220"/>
      <c r="GSS111" s="220"/>
      <c r="GST111" s="220"/>
      <c r="GSU111" s="220"/>
      <c r="GSV111" s="220"/>
      <c r="GSW111" s="220"/>
      <c r="GSX111" s="220"/>
      <c r="GSY111" s="220"/>
      <c r="GSZ111" s="220"/>
      <c r="GTA111" s="220"/>
      <c r="GTB111" s="220"/>
      <c r="GTC111" s="220"/>
      <c r="GTD111" s="220"/>
      <c r="GTE111" s="220"/>
      <c r="GTF111" s="220"/>
      <c r="GTG111" s="220"/>
      <c r="GTH111" s="220"/>
      <c r="GTI111" s="220"/>
      <c r="GTJ111" s="220"/>
      <c r="GTK111" s="220"/>
      <c r="GTL111" s="220"/>
      <c r="GTM111" s="220"/>
      <c r="GTN111" s="220"/>
      <c r="GTO111" s="220"/>
      <c r="GTP111" s="220"/>
      <c r="GTQ111" s="220"/>
      <c r="GTR111" s="220"/>
      <c r="GTS111" s="220"/>
      <c r="GTT111" s="220"/>
      <c r="GTU111" s="220"/>
      <c r="GTV111" s="220"/>
      <c r="GTW111" s="220"/>
      <c r="GTX111" s="220"/>
      <c r="GTY111" s="220"/>
      <c r="GTZ111" s="220"/>
      <c r="GUA111" s="220"/>
      <c r="GUB111" s="220"/>
      <c r="GUC111" s="220"/>
      <c r="GUD111" s="220"/>
      <c r="GUE111" s="220"/>
      <c r="GUF111" s="220"/>
      <c r="GUG111" s="220"/>
      <c r="GUH111" s="220"/>
      <c r="GUI111" s="220"/>
      <c r="GUJ111" s="220"/>
      <c r="GUK111" s="220"/>
      <c r="GUL111" s="220"/>
      <c r="GUM111" s="220"/>
      <c r="GUN111" s="220"/>
      <c r="GUO111" s="220"/>
      <c r="GUP111" s="220"/>
      <c r="GUQ111" s="220"/>
      <c r="GUR111" s="220"/>
      <c r="GUS111" s="220"/>
      <c r="GUT111" s="220"/>
      <c r="GUU111" s="220"/>
      <c r="GUV111" s="220"/>
      <c r="GUW111" s="220"/>
      <c r="GUX111" s="220"/>
      <c r="GUY111" s="220"/>
      <c r="GUZ111" s="220"/>
      <c r="GVA111" s="220"/>
      <c r="GVB111" s="220"/>
      <c r="GVC111" s="220"/>
      <c r="GVD111" s="220"/>
      <c r="GVE111" s="220"/>
      <c r="GVF111" s="220"/>
      <c r="GVG111" s="220"/>
      <c r="GVH111" s="220"/>
      <c r="GVI111" s="220"/>
      <c r="GVJ111" s="220"/>
      <c r="GVK111" s="220"/>
      <c r="GVL111" s="220"/>
      <c r="GVM111" s="220"/>
      <c r="GVN111" s="220"/>
      <c r="GVO111" s="220"/>
      <c r="GVP111" s="220"/>
      <c r="GVQ111" s="220"/>
      <c r="GVR111" s="220"/>
      <c r="GVS111" s="220"/>
      <c r="GVT111" s="220"/>
      <c r="GVU111" s="220"/>
      <c r="GVV111" s="220"/>
      <c r="GVW111" s="220"/>
      <c r="GVX111" s="220"/>
      <c r="GVY111" s="220"/>
      <c r="GVZ111" s="220"/>
      <c r="GWA111" s="220"/>
      <c r="GWB111" s="220"/>
      <c r="GWC111" s="220"/>
      <c r="GWD111" s="220"/>
      <c r="GWE111" s="220"/>
      <c r="GWF111" s="220"/>
      <c r="GWG111" s="220"/>
      <c r="GWH111" s="220"/>
      <c r="GWI111" s="220"/>
      <c r="GWJ111" s="220"/>
      <c r="GWK111" s="220"/>
      <c r="GWL111" s="220"/>
      <c r="GWM111" s="220"/>
      <c r="GWN111" s="220"/>
      <c r="GWO111" s="220"/>
      <c r="GWP111" s="220"/>
      <c r="GWQ111" s="220"/>
      <c r="GWR111" s="220"/>
      <c r="GWS111" s="220"/>
      <c r="GWT111" s="220"/>
      <c r="GWU111" s="220"/>
      <c r="GWV111" s="220"/>
      <c r="GWW111" s="220"/>
      <c r="GWX111" s="220"/>
      <c r="GWY111" s="220"/>
      <c r="GWZ111" s="220"/>
      <c r="GXA111" s="220"/>
      <c r="GXB111" s="220"/>
      <c r="GXC111" s="220"/>
      <c r="GXD111" s="220"/>
      <c r="GXE111" s="220"/>
      <c r="GXF111" s="220"/>
      <c r="GXG111" s="220"/>
      <c r="GXH111" s="220"/>
      <c r="GXI111" s="220"/>
      <c r="GXJ111" s="220"/>
      <c r="GXK111" s="220"/>
      <c r="GXL111" s="220"/>
      <c r="GXM111" s="220"/>
      <c r="GXN111" s="220"/>
      <c r="GXO111" s="220"/>
      <c r="GXP111" s="220"/>
      <c r="GXQ111" s="220"/>
      <c r="GXR111" s="220"/>
      <c r="GXS111" s="220"/>
      <c r="GXT111" s="220"/>
      <c r="GXU111" s="220"/>
      <c r="GXV111" s="220"/>
      <c r="GXW111" s="220"/>
      <c r="GXX111" s="220"/>
      <c r="GXY111" s="220"/>
      <c r="GXZ111" s="220"/>
      <c r="GYA111" s="220"/>
      <c r="GYB111" s="220"/>
      <c r="GYC111" s="220"/>
      <c r="GYD111" s="220"/>
      <c r="GYE111" s="220"/>
      <c r="GYF111" s="220"/>
      <c r="GYG111" s="220"/>
      <c r="GYH111" s="220"/>
      <c r="GYI111" s="220"/>
      <c r="GYJ111" s="220"/>
      <c r="GYK111" s="220"/>
      <c r="GYL111" s="220"/>
      <c r="GYM111" s="220"/>
      <c r="GYN111" s="220"/>
      <c r="GYO111" s="220"/>
      <c r="GYP111" s="220"/>
      <c r="GYQ111" s="220"/>
      <c r="GYR111" s="220"/>
      <c r="GYS111" s="220"/>
      <c r="GYT111" s="220"/>
      <c r="GYU111" s="220"/>
      <c r="GYV111" s="220"/>
      <c r="GYW111" s="220"/>
      <c r="GYX111" s="220"/>
      <c r="GYY111" s="220"/>
      <c r="GYZ111" s="220"/>
      <c r="GZA111" s="220"/>
      <c r="GZB111" s="220"/>
      <c r="GZC111" s="220"/>
      <c r="GZD111" s="220"/>
      <c r="GZE111" s="220"/>
      <c r="GZF111" s="220"/>
      <c r="GZG111" s="220"/>
      <c r="GZH111" s="220"/>
      <c r="GZI111" s="220"/>
      <c r="GZJ111" s="220"/>
      <c r="GZK111" s="220"/>
      <c r="GZL111" s="220"/>
      <c r="GZM111" s="220"/>
      <c r="GZN111" s="220"/>
      <c r="GZO111" s="220"/>
      <c r="GZP111" s="220"/>
      <c r="GZQ111" s="220"/>
      <c r="GZR111" s="220"/>
      <c r="GZS111" s="220"/>
      <c r="GZT111" s="220"/>
      <c r="GZU111" s="220"/>
      <c r="GZV111" s="220"/>
      <c r="GZW111" s="220"/>
      <c r="GZX111" s="220"/>
      <c r="GZY111" s="220"/>
      <c r="GZZ111" s="220"/>
      <c r="HAA111" s="220"/>
      <c r="HAB111" s="220"/>
      <c r="HAC111" s="220"/>
      <c r="HAD111" s="220"/>
      <c r="HAE111" s="220"/>
      <c r="HAF111" s="220"/>
      <c r="HAG111" s="220"/>
      <c r="HAH111" s="220"/>
      <c r="HAI111" s="220"/>
      <c r="HAJ111" s="220"/>
      <c r="HAK111" s="220"/>
      <c r="HAL111" s="220"/>
      <c r="HAM111" s="220"/>
      <c r="HAN111" s="220"/>
      <c r="HAO111" s="220"/>
      <c r="HAP111" s="220"/>
      <c r="HAQ111" s="220"/>
      <c r="HAR111" s="220"/>
      <c r="HAS111" s="220"/>
      <c r="HAT111" s="220"/>
      <c r="HAU111" s="220"/>
      <c r="HAV111" s="220"/>
      <c r="HAW111" s="220"/>
      <c r="HAX111" s="220"/>
      <c r="HAY111" s="220"/>
      <c r="HAZ111" s="220"/>
      <c r="HBA111" s="220"/>
      <c r="HBB111" s="220"/>
      <c r="HBC111" s="220"/>
      <c r="HBD111" s="220"/>
      <c r="HBE111" s="220"/>
      <c r="HBF111" s="220"/>
      <c r="HBG111" s="220"/>
      <c r="HBH111" s="220"/>
      <c r="HBI111" s="220"/>
      <c r="HBJ111" s="220"/>
      <c r="HBK111" s="220"/>
      <c r="HBL111" s="220"/>
      <c r="HBM111" s="220"/>
      <c r="HBN111" s="220"/>
      <c r="HBO111" s="220"/>
      <c r="HBP111" s="220"/>
      <c r="HBQ111" s="220"/>
      <c r="HBR111" s="220"/>
      <c r="HBS111" s="220"/>
      <c r="HBT111" s="220"/>
      <c r="HBU111" s="220"/>
      <c r="HBV111" s="220"/>
      <c r="HBW111" s="220"/>
      <c r="HBX111" s="220"/>
      <c r="HBY111" s="220"/>
      <c r="HBZ111" s="220"/>
      <c r="HCA111" s="220"/>
      <c r="HCB111" s="220"/>
      <c r="HCC111" s="220"/>
      <c r="HCD111" s="220"/>
      <c r="HCE111" s="220"/>
      <c r="HCF111" s="220"/>
      <c r="HCG111" s="220"/>
      <c r="HCH111" s="220"/>
      <c r="HCI111" s="220"/>
      <c r="HCJ111" s="220"/>
      <c r="HCK111" s="220"/>
      <c r="HCL111" s="220"/>
      <c r="HCM111" s="220"/>
      <c r="HCN111" s="220"/>
      <c r="HCO111" s="220"/>
      <c r="HCP111" s="220"/>
      <c r="HCQ111" s="220"/>
      <c r="HCR111" s="220"/>
      <c r="HCS111" s="220"/>
      <c r="HCT111" s="220"/>
      <c r="HCU111" s="220"/>
      <c r="HCV111" s="220"/>
      <c r="HCW111" s="220"/>
      <c r="HCX111" s="220"/>
      <c r="HCY111" s="220"/>
      <c r="HCZ111" s="220"/>
      <c r="HDA111" s="220"/>
      <c r="HDB111" s="220"/>
      <c r="HDC111" s="220"/>
      <c r="HDD111" s="220"/>
      <c r="HDE111" s="220"/>
      <c r="HDF111" s="220"/>
      <c r="HDG111" s="220"/>
      <c r="HDH111" s="220"/>
      <c r="HDI111" s="220"/>
      <c r="HDJ111" s="220"/>
      <c r="HDK111" s="220"/>
      <c r="HDL111" s="220"/>
      <c r="HDM111" s="220"/>
      <c r="HDN111" s="220"/>
      <c r="HDO111" s="220"/>
      <c r="HDP111" s="220"/>
      <c r="HDQ111" s="220"/>
      <c r="HDR111" s="220"/>
      <c r="HDS111" s="220"/>
      <c r="HDT111" s="220"/>
      <c r="HDU111" s="220"/>
      <c r="HDV111" s="220"/>
      <c r="HDW111" s="220"/>
      <c r="HDX111" s="220"/>
      <c r="HDY111" s="220"/>
      <c r="HDZ111" s="220"/>
      <c r="HEA111" s="220"/>
      <c r="HEB111" s="220"/>
      <c r="HEC111" s="220"/>
      <c r="HED111" s="220"/>
      <c r="HEE111" s="220"/>
      <c r="HEF111" s="220"/>
      <c r="HEG111" s="220"/>
      <c r="HEH111" s="220"/>
      <c r="HEI111" s="220"/>
      <c r="HEJ111" s="220"/>
      <c r="HEK111" s="220"/>
      <c r="HEL111" s="220"/>
      <c r="HEM111" s="220"/>
      <c r="HEN111" s="220"/>
      <c r="HEO111" s="220"/>
      <c r="HEP111" s="220"/>
      <c r="HEQ111" s="220"/>
      <c r="HER111" s="220"/>
      <c r="HES111" s="220"/>
      <c r="HET111" s="220"/>
      <c r="HEU111" s="220"/>
      <c r="HEV111" s="220"/>
      <c r="HEW111" s="220"/>
      <c r="HEX111" s="220"/>
      <c r="HEY111" s="220"/>
      <c r="HEZ111" s="220"/>
      <c r="HFA111" s="220"/>
      <c r="HFB111" s="220"/>
      <c r="HFC111" s="220"/>
      <c r="HFD111" s="220"/>
      <c r="HFE111" s="220"/>
      <c r="HFF111" s="220"/>
      <c r="HFG111" s="220"/>
      <c r="HFH111" s="220"/>
      <c r="HFI111" s="220"/>
      <c r="HFJ111" s="220"/>
      <c r="HFK111" s="220"/>
      <c r="HFL111" s="220"/>
      <c r="HFM111" s="220"/>
      <c r="HFN111" s="220"/>
      <c r="HFO111" s="220"/>
      <c r="HFP111" s="220"/>
      <c r="HFQ111" s="220"/>
      <c r="HFR111" s="220"/>
      <c r="HFS111" s="220"/>
      <c r="HFT111" s="220"/>
      <c r="HFU111" s="220"/>
      <c r="HFV111" s="220"/>
      <c r="HFW111" s="220"/>
      <c r="HFX111" s="220"/>
      <c r="HFY111" s="220"/>
      <c r="HFZ111" s="220"/>
      <c r="HGA111" s="220"/>
      <c r="HGB111" s="220"/>
      <c r="HGC111" s="220"/>
      <c r="HGD111" s="220"/>
      <c r="HGE111" s="220"/>
      <c r="HGF111" s="220"/>
      <c r="HGG111" s="220"/>
      <c r="HGH111" s="220"/>
      <c r="HGI111" s="220"/>
      <c r="HGJ111" s="220"/>
      <c r="HGK111" s="220"/>
      <c r="HGL111" s="220"/>
      <c r="HGM111" s="220"/>
      <c r="HGN111" s="220"/>
      <c r="HGO111" s="220"/>
      <c r="HGP111" s="220"/>
      <c r="HGQ111" s="220"/>
      <c r="HGR111" s="220"/>
      <c r="HGS111" s="220"/>
      <c r="HGT111" s="220"/>
      <c r="HGU111" s="220"/>
      <c r="HGV111" s="220"/>
      <c r="HGW111" s="220"/>
      <c r="HGX111" s="220"/>
      <c r="HGY111" s="220"/>
      <c r="HGZ111" s="220"/>
      <c r="HHA111" s="220"/>
      <c r="HHB111" s="220"/>
      <c r="HHC111" s="220"/>
      <c r="HHD111" s="220"/>
      <c r="HHE111" s="220"/>
      <c r="HHF111" s="220"/>
      <c r="HHG111" s="220"/>
      <c r="HHH111" s="220"/>
      <c r="HHI111" s="220"/>
      <c r="HHJ111" s="220"/>
      <c r="HHK111" s="220"/>
      <c r="HHL111" s="220"/>
      <c r="HHM111" s="220"/>
      <c r="HHN111" s="220"/>
      <c r="HHO111" s="220"/>
      <c r="HHP111" s="220"/>
      <c r="HHQ111" s="220"/>
      <c r="HHR111" s="220"/>
      <c r="HHS111" s="220"/>
      <c r="HHT111" s="220"/>
      <c r="HHU111" s="220"/>
      <c r="HHV111" s="220"/>
      <c r="HHW111" s="220"/>
      <c r="HHX111" s="220"/>
      <c r="HHY111" s="220"/>
      <c r="HHZ111" s="220"/>
      <c r="HIA111" s="220"/>
      <c r="HIB111" s="220"/>
      <c r="HIC111" s="220"/>
      <c r="HID111" s="220"/>
      <c r="HIE111" s="220"/>
      <c r="HIF111" s="220"/>
      <c r="HIG111" s="220"/>
      <c r="HIH111" s="220"/>
      <c r="HII111" s="220"/>
      <c r="HIJ111" s="220"/>
      <c r="HIK111" s="220"/>
      <c r="HIL111" s="220"/>
      <c r="HIM111" s="220"/>
      <c r="HIN111" s="220"/>
      <c r="HIO111" s="220"/>
      <c r="HIP111" s="220"/>
      <c r="HIQ111" s="220"/>
      <c r="HIR111" s="220"/>
      <c r="HIS111" s="220"/>
      <c r="HIT111" s="220"/>
      <c r="HIU111" s="220"/>
      <c r="HIV111" s="220"/>
      <c r="HIW111" s="220"/>
      <c r="HIX111" s="220"/>
      <c r="HIY111" s="220"/>
      <c r="HIZ111" s="220"/>
      <c r="HJA111" s="220"/>
      <c r="HJB111" s="220"/>
      <c r="HJC111" s="220"/>
      <c r="HJD111" s="220"/>
      <c r="HJE111" s="220"/>
      <c r="HJF111" s="220"/>
      <c r="HJG111" s="220"/>
      <c r="HJH111" s="220"/>
      <c r="HJI111" s="220"/>
      <c r="HJJ111" s="220"/>
      <c r="HJK111" s="220"/>
      <c r="HJL111" s="220"/>
      <c r="HJM111" s="220"/>
      <c r="HJN111" s="220"/>
      <c r="HJO111" s="220"/>
      <c r="HJP111" s="220"/>
      <c r="HJQ111" s="220"/>
      <c r="HJR111" s="220"/>
      <c r="HJS111" s="220"/>
      <c r="HJT111" s="220"/>
      <c r="HJU111" s="220"/>
      <c r="HJV111" s="220"/>
      <c r="HJW111" s="220"/>
      <c r="HJX111" s="220"/>
      <c r="HJY111" s="220"/>
      <c r="HJZ111" s="220"/>
      <c r="HKA111" s="220"/>
      <c r="HKB111" s="220"/>
      <c r="HKC111" s="220"/>
      <c r="HKD111" s="220"/>
      <c r="HKE111" s="220"/>
      <c r="HKF111" s="220"/>
      <c r="HKG111" s="220"/>
      <c r="HKH111" s="220"/>
      <c r="HKI111" s="220"/>
      <c r="HKJ111" s="220"/>
      <c r="HKK111" s="220"/>
      <c r="HKL111" s="220"/>
      <c r="HKM111" s="220"/>
      <c r="HKN111" s="220"/>
      <c r="HKO111" s="220"/>
      <c r="HKP111" s="220"/>
      <c r="HKQ111" s="220"/>
      <c r="HKR111" s="220"/>
      <c r="HKS111" s="220"/>
      <c r="HKT111" s="220"/>
      <c r="HKU111" s="220"/>
      <c r="HKV111" s="220"/>
      <c r="HKW111" s="220"/>
      <c r="HKX111" s="220"/>
      <c r="HKY111" s="220"/>
      <c r="HKZ111" s="220"/>
      <c r="HLA111" s="220"/>
      <c r="HLB111" s="220"/>
      <c r="HLC111" s="220"/>
      <c r="HLD111" s="220"/>
      <c r="HLE111" s="220"/>
      <c r="HLF111" s="220"/>
      <c r="HLG111" s="220"/>
      <c r="HLH111" s="220"/>
      <c r="HLI111" s="220"/>
      <c r="HLJ111" s="220"/>
      <c r="HLK111" s="220"/>
      <c r="HLL111" s="220"/>
      <c r="HLM111" s="220"/>
      <c r="HLN111" s="220"/>
      <c r="HLO111" s="220"/>
      <c r="HLP111" s="220"/>
      <c r="HLQ111" s="220"/>
      <c r="HLR111" s="220"/>
      <c r="HLS111" s="220"/>
      <c r="HLT111" s="220"/>
      <c r="HLU111" s="220"/>
      <c r="HLV111" s="220"/>
      <c r="HLW111" s="220"/>
      <c r="HLX111" s="220"/>
      <c r="HLY111" s="220"/>
      <c r="HLZ111" s="220"/>
      <c r="HMA111" s="220"/>
      <c r="HMB111" s="220"/>
      <c r="HMC111" s="220"/>
      <c r="HMD111" s="220"/>
      <c r="HME111" s="220"/>
      <c r="HMF111" s="220"/>
      <c r="HMG111" s="220"/>
      <c r="HMH111" s="220"/>
      <c r="HMI111" s="220"/>
      <c r="HMJ111" s="220"/>
      <c r="HMK111" s="220"/>
      <c r="HML111" s="220"/>
      <c r="HMM111" s="220"/>
      <c r="HMN111" s="220"/>
      <c r="HMO111" s="220"/>
      <c r="HMP111" s="220"/>
      <c r="HMQ111" s="220"/>
      <c r="HMR111" s="220"/>
      <c r="HMS111" s="220"/>
      <c r="HMT111" s="220"/>
      <c r="HMU111" s="220"/>
      <c r="HMV111" s="220"/>
      <c r="HMW111" s="220"/>
      <c r="HMX111" s="220"/>
      <c r="HMY111" s="220"/>
      <c r="HMZ111" s="220"/>
      <c r="HNA111" s="220"/>
      <c r="HNB111" s="220"/>
      <c r="HNC111" s="220"/>
      <c r="HND111" s="220"/>
      <c r="HNE111" s="220"/>
      <c r="HNF111" s="220"/>
      <c r="HNG111" s="220"/>
      <c r="HNH111" s="220"/>
      <c r="HNI111" s="220"/>
      <c r="HNJ111" s="220"/>
      <c r="HNK111" s="220"/>
      <c r="HNL111" s="220"/>
      <c r="HNM111" s="220"/>
      <c r="HNN111" s="220"/>
      <c r="HNO111" s="220"/>
      <c r="HNP111" s="220"/>
      <c r="HNQ111" s="220"/>
      <c r="HNR111" s="220"/>
      <c r="HNS111" s="220"/>
      <c r="HNT111" s="220"/>
      <c r="HNU111" s="220"/>
      <c r="HNV111" s="220"/>
      <c r="HNW111" s="220"/>
      <c r="HNX111" s="220"/>
      <c r="HNY111" s="220"/>
      <c r="HNZ111" s="220"/>
      <c r="HOA111" s="220"/>
      <c r="HOB111" s="220"/>
      <c r="HOC111" s="220"/>
      <c r="HOD111" s="220"/>
      <c r="HOE111" s="220"/>
      <c r="HOF111" s="220"/>
      <c r="HOG111" s="220"/>
      <c r="HOH111" s="220"/>
      <c r="HOI111" s="220"/>
      <c r="HOJ111" s="220"/>
      <c r="HOK111" s="220"/>
      <c r="HOL111" s="220"/>
      <c r="HOM111" s="220"/>
      <c r="HON111" s="220"/>
      <c r="HOO111" s="220"/>
      <c r="HOP111" s="220"/>
      <c r="HOQ111" s="220"/>
      <c r="HOR111" s="220"/>
      <c r="HOS111" s="220"/>
      <c r="HOT111" s="220"/>
      <c r="HOU111" s="220"/>
      <c r="HOV111" s="220"/>
      <c r="HOW111" s="220"/>
      <c r="HOX111" s="220"/>
      <c r="HOY111" s="220"/>
      <c r="HOZ111" s="220"/>
      <c r="HPA111" s="220"/>
      <c r="HPB111" s="220"/>
      <c r="HPC111" s="220"/>
      <c r="HPD111" s="220"/>
      <c r="HPE111" s="220"/>
      <c r="HPF111" s="220"/>
      <c r="HPG111" s="220"/>
      <c r="HPH111" s="220"/>
      <c r="HPI111" s="220"/>
      <c r="HPJ111" s="220"/>
      <c r="HPK111" s="220"/>
      <c r="HPL111" s="220"/>
      <c r="HPM111" s="220"/>
      <c r="HPN111" s="220"/>
      <c r="HPO111" s="220"/>
      <c r="HPP111" s="220"/>
      <c r="HPQ111" s="220"/>
      <c r="HPR111" s="220"/>
      <c r="HPS111" s="220"/>
      <c r="HPT111" s="220"/>
      <c r="HPU111" s="220"/>
      <c r="HPV111" s="220"/>
      <c r="HPW111" s="220"/>
      <c r="HPX111" s="220"/>
      <c r="HPY111" s="220"/>
      <c r="HPZ111" s="220"/>
      <c r="HQA111" s="220"/>
      <c r="HQB111" s="220"/>
      <c r="HQC111" s="220"/>
      <c r="HQD111" s="220"/>
      <c r="HQE111" s="220"/>
      <c r="HQF111" s="220"/>
      <c r="HQG111" s="220"/>
      <c r="HQH111" s="220"/>
      <c r="HQI111" s="220"/>
      <c r="HQJ111" s="220"/>
      <c r="HQK111" s="220"/>
      <c r="HQL111" s="220"/>
      <c r="HQM111" s="220"/>
      <c r="HQN111" s="220"/>
      <c r="HQO111" s="220"/>
      <c r="HQP111" s="220"/>
      <c r="HQQ111" s="220"/>
      <c r="HQR111" s="220"/>
      <c r="HQS111" s="220"/>
      <c r="HQT111" s="220"/>
      <c r="HQU111" s="220"/>
      <c r="HQV111" s="220"/>
      <c r="HQW111" s="220"/>
      <c r="HQX111" s="220"/>
      <c r="HQY111" s="220"/>
      <c r="HQZ111" s="220"/>
      <c r="HRA111" s="220"/>
      <c r="HRB111" s="220"/>
      <c r="HRC111" s="220"/>
      <c r="HRD111" s="220"/>
      <c r="HRE111" s="220"/>
      <c r="HRF111" s="220"/>
      <c r="HRG111" s="220"/>
      <c r="HRH111" s="220"/>
      <c r="HRI111" s="220"/>
      <c r="HRJ111" s="220"/>
      <c r="HRK111" s="220"/>
      <c r="HRL111" s="220"/>
      <c r="HRM111" s="220"/>
      <c r="HRN111" s="220"/>
      <c r="HRO111" s="220"/>
      <c r="HRP111" s="220"/>
      <c r="HRQ111" s="220"/>
      <c r="HRR111" s="220"/>
      <c r="HRS111" s="220"/>
      <c r="HRT111" s="220"/>
      <c r="HRU111" s="220"/>
      <c r="HRV111" s="220"/>
      <c r="HRW111" s="220"/>
      <c r="HRX111" s="220"/>
      <c r="HRY111" s="220"/>
      <c r="HRZ111" s="220"/>
      <c r="HSA111" s="220"/>
      <c r="HSB111" s="220"/>
      <c r="HSC111" s="220"/>
      <c r="HSD111" s="220"/>
      <c r="HSE111" s="220"/>
      <c r="HSF111" s="220"/>
      <c r="HSG111" s="220"/>
      <c r="HSH111" s="220"/>
      <c r="HSI111" s="220"/>
      <c r="HSJ111" s="220"/>
      <c r="HSK111" s="220"/>
      <c r="HSL111" s="220"/>
      <c r="HSM111" s="220"/>
      <c r="HSN111" s="220"/>
      <c r="HSO111" s="220"/>
      <c r="HSP111" s="220"/>
      <c r="HSQ111" s="220"/>
      <c r="HSR111" s="220"/>
      <c r="HSS111" s="220"/>
      <c r="HST111" s="220"/>
      <c r="HSU111" s="220"/>
      <c r="HSV111" s="220"/>
      <c r="HSW111" s="220"/>
      <c r="HSX111" s="220"/>
      <c r="HSY111" s="220"/>
      <c r="HSZ111" s="220"/>
      <c r="HTA111" s="220"/>
      <c r="HTB111" s="220"/>
      <c r="HTC111" s="220"/>
      <c r="HTD111" s="220"/>
      <c r="HTE111" s="220"/>
      <c r="HTF111" s="220"/>
      <c r="HTG111" s="220"/>
      <c r="HTH111" s="220"/>
      <c r="HTI111" s="220"/>
      <c r="HTJ111" s="220"/>
      <c r="HTK111" s="220"/>
      <c r="HTL111" s="220"/>
      <c r="HTM111" s="220"/>
      <c r="HTN111" s="220"/>
      <c r="HTO111" s="220"/>
      <c r="HTP111" s="220"/>
      <c r="HTQ111" s="220"/>
      <c r="HTR111" s="220"/>
      <c r="HTS111" s="220"/>
      <c r="HTT111" s="220"/>
      <c r="HTU111" s="220"/>
      <c r="HTV111" s="220"/>
      <c r="HTW111" s="220"/>
      <c r="HTX111" s="220"/>
      <c r="HTY111" s="220"/>
      <c r="HTZ111" s="220"/>
      <c r="HUA111" s="220"/>
      <c r="HUB111" s="220"/>
      <c r="HUC111" s="220"/>
      <c r="HUD111" s="220"/>
      <c r="HUE111" s="220"/>
      <c r="HUF111" s="220"/>
      <c r="HUG111" s="220"/>
      <c r="HUH111" s="220"/>
      <c r="HUI111" s="220"/>
      <c r="HUJ111" s="220"/>
      <c r="HUK111" s="220"/>
      <c r="HUL111" s="220"/>
      <c r="HUM111" s="220"/>
      <c r="HUN111" s="220"/>
      <c r="HUO111" s="220"/>
      <c r="HUP111" s="220"/>
      <c r="HUQ111" s="220"/>
      <c r="HUR111" s="220"/>
      <c r="HUS111" s="220"/>
      <c r="HUT111" s="220"/>
      <c r="HUU111" s="220"/>
      <c r="HUV111" s="220"/>
      <c r="HUW111" s="220"/>
      <c r="HUX111" s="220"/>
      <c r="HUY111" s="220"/>
      <c r="HUZ111" s="220"/>
      <c r="HVA111" s="220"/>
      <c r="HVB111" s="220"/>
      <c r="HVC111" s="220"/>
      <c r="HVD111" s="220"/>
      <c r="HVE111" s="220"/>
      <c r="HVF111" s="220"/>
      <c r="HVG111" s="220"/>
      <c r="HVH111" s="220"/>
      <c r="HVI111" s="220"/>
      <c r="HVJ111" s="220"/>
      <c r="HVK111" s="220"/>
      <c r="HVL111" s="220"/>
      <c r="HVM111" s="220"/>
      <c r="HVN111" s="220"/>
      <c r="HVO111" s="220"/>
      <c r="HVP111" s="220"/>
      <c r="HVQ111" s="220"/>
      <c r="HVR111" s="220"/>
      <c r="HVS111" s="220"/>
      <c r="HVT111" s="220"/>
      <c r="HVU111" s="220"/>
      <c r="HVV111" s="220"/>
      <c r="HVW111" s="220"/>
      <c r="HVX111" s="220"/>
      <c r="HVY111" s="220"/>
      <c r="HVZ111" s="220"/>
      <c r="HWA111" s="220"/>
      <c r="HWB111" s="220"/>
      <c r="HWC111" s="220"/>
      <c r="HWD111" s="220"/>
      <c r="HWE111" s="220"/>
      <c r="HWF111" s="220"/>
      <c r="HWG111" s="220"/>
      <c r="HWH111" s="220"/>
      <c r="HWI111" s="220"/>
      <c r="HWJ111" s="220"/>
      <c r="HWK111" s="220"/>
      <c r="HWL111" s="220"/>
      <c r="HWM111" s="220"/>
      <c r="HWN111" s="220"/>
      <c r="HWO111" s="220"/>
      <c r="HWP111" s="220"/>
      <c r="HWQ111" s="220"/>
      <c r="HWR111" s="220"/>
      <c r="HWS111" s="220"/>
      <c r="HWT111" s="220"/>
      <c r="HWU111" s="220"/>
      <c r="HWV111" s="220"/>
      <c r="HWW111" s="220"/>
      <c r="HWX111" s="220"/>
      <c r="HWY111" s="220"/>
      <c r="HWZ111" s="220"/>
      <c r="HXA111" s="220"/>
      <c r="HXB111" s="220"/>
      <c r="HXC111" s="220"/>
      <c r="HXD111" s="220"/>
      <c r="HXE111" s="220"/>
      <c r="HXF111" s="220"/>
      <c r="HXG111" s="220"/>
      <c r="HXH111" s="220"/>
      <c r="HXI111" s="220"/>
      <c r="HXJ111" s="220"/>
      <c r="HXK111" s="220"/>
      <c r="HXL111" s="220"/>
      <c r="HXM111" s="220"/>
      <c r="HXN111" s="220"/>
      <c r="HXO111" s="220"/>
      <c r="HXP111" s="220"/>
      <c r="HXQ111" s="220"/>
      <c r="HXR111" s="220"/>
      <c r="HXS111" s="220"/>
      <c r="HXT111" s="220"/>
      <c r="HXU111" s="220"/>
      <c r="HXV111" s="220"/>
      <c r="HXW111" s="220"/>
      <c r="HXX111" s="220"/>
      <c r="HXY111" s="220"/>
      <c r="HXZ111" s="220"/>
      <c r="HYA111" s="220"/>
      <c r="HYB111" s="220"/>
      <c r="HYC111" s="220"/>
      <c r="HYD111" s="220"/>
      <c r="HYE111" s="220"/>
      <c r="HYF111" s="220"/>
      <c r="HYG111" s="220"/>
      <c r="HYH111" s="220"/>
      <c r="HYI111" s="220"/>
      <c r="HYJ111" s="220"/>
      <c r="HYK111" s="220"/>
      <c r="HYL111" s="220"/>
      <c r="HYM111" s="220"/>
      <c r="HYN111" s="220"/>
      <c r="HYO111" s="220"/>
      <c r="HYP111" s="220"/>
      <c r="HYQ111" s="220"/>
      <c r="HYR111" s="220"/>
      <c r="HYS111" s="220"/>
      <c r="HYT111" s="220"/>
      <c r="HYU111" s="220"/>
      <c r="HYV111" s="220"/>
      <c r="HYW111" s="220"/>
      <c r="HYX111" s="220"/>
      <c r="HYY111" s="220"/>
      <c r="HYZ111" s="220"/>
      <c r="HZA111" s="220"/>
      <c r="HZB111" s="220"/>
      <c r="HZC111" s="220"/>
      <c r="HZD111" s="220"/>
      <c r="HZE111" s="220"/>
      <c r="HZF111" s="220"/>
      <c r="HZG111" s="220"/>
      <c r="HZH111" s="220"/>
      <c r="HZI111" s="220"/>
      <c r="HZJ111" s="220"/>
      <c r="HZK111" s="220"/>
      <c r="HZL111" s="220"/>
      <c r="HZM111" s="220"/>
      <c r="HZN111" s="220"/>
      <c r="HZO111" s="220"/>
      <c r="HZP111" s="220"/>
      <c r="HZQ111" s="220"/>
      <c r="HZR111" s="220"/>
      <c r="HZS111" s="220"/>
      <c r="HZT111" s="220"/>
      <c r="HZU111" s="220"/>
      <c r="HZV111" s="220"/>
      <c r="HZW111" s="220"/>
      <c r="HZX111" s="220"/>
      <c r="HZY111" s="220"/>
      <c r="HZZ111" s="220"/>
      <c r="IAA111" s="220"/>
      <c r="IAB111" s="220"/>
      <c r="IAC111" s="220"/>
      <c r="IAD111" s="220"/>
      <c r="IAE111" s="220"/>
      <c r="IAF111" s="220"/>
      <c r="IAG111" s="220"/>
      <c r="IAH111" s="220"/>
      <c r="IAI111" s="220"/>
      <c r="IAJ111" s="220"/>
      <c r="IAK111" s="220"/>
      <c r="IAL111" s="220"/>
      <c r="IAM111" s="220"/>
      <c r="IAN111" s="220"/>
      <c r="IAO111" s="220"/>
      <c r="IAP111" s="220"/>
      <c r="IAQ111" s="220"/>
      <c r="IAR111" s="220"/>
      <c r="IAS111" s="220"/>
      <c r="IAT111" s="220"/>
      <c r="IAU111" s="220"/>
      <c r="IAV111" s="220"/>
      <c r="IAW111" s="220"/>
      <c r="IAX111" s="220"/>
      <c r="IAY111" s="220"/>
      <c r="IAZ111" s="220"/>
      <c r="IBA111" s="220"/>
      <c r="IBB111" s="220"/>
      <c r="IBC111" s="220"/>
      <c r="IBD111" s="220"/>
      <c r="IBE111" s="220"/>
      <c r="IBF111" s="220"/>
      <c r="IBG111" s="220"/>
      <c r="IBH111" s="220"/>
      <c r="IBI111" s="220"/>
      <c r="IBJ111" s="220"/>
      <c r="IBK111" s="220"/>
      <c r="IBL111" s="220"/>
      <c r="IBM111" s="220"/>
      <c r="IBN111" s="220"/>
      <c r="IBO111" s="220"/>
      <c r="IBP111" s="220"/>
      <c r="IBQ111" s="220"/>
      <c r="IBR111" s="220"/>
      <c r="IBS111" s="220"/>
      <c r="IBT111" s="220"/>
      <c r="IBU111" s="220"/>
      <c r="IBV111" s="220"/>
      <c r="IBW111" s="220"/>
      <c r="IBX111" s="220"/>
      <c r="IBY111" s="220"/>
      <c r="IBZ111" s="220"/>
      <c r="ICA111" s="220"/>
      <c r="ICB111" s="220"/>
      <c r="ICC111" s="220"/>
      <c r="ICD111" s="220"/>
      <c r="ICE111" s="220"/>
      <c r="ICF111" s="220"/>
      <c r="ICG111" s="220"/>
      <c r="ICH111" s="220"/>
      <c r="ICI111" s="220"/>
      <c r="ICJ111" s="220"/>
      <c r="ICK111" s="220"/>
      <c r="ICL111" s="220"/>
      <c r="ICM111" s="220"/>
      <c r="ICN111" s="220"/>
      <c r="ICO111" s="220"/>
      <c r="ICP111" s="220"/>
      <c r="ICQ111" s="220"/>
      <c r="ICR111" s="220"/>
      <c r="ICS111" s="220"/>
      <c r="ICT111" s="220"/>
      <c r="ICU111" s="220"/>
      <c r="ICV111" s="220"/>
      <c r="ICW111" s="220"/>
      <c r="ICX111" s="220"/>
      <c r="ICY111" s="220"/>
      <c r="ICZ111" s="220"/>
      <c r="IDA111" s="220"/>
      <c r="IDB111" s="220"/>
      <c r="IDC111" s="220"/>
      <c r="IDD111" s="220"/>
      <c r="IDE111" s="220"/>
      <c r="IDF111" s="220"/>
      <c r="IDG111" s="220"/>
      <c r="IDH111" s="220"/>
      <c r="IDI111" s="220"/>
      <c r="IDJ111" s="220"/>
      <c r="IDK111" s="220"/>
      <c r="IDL111" s="220"/>
      <c r="IDM111" s="220"/>
      <c r="IDN111" s="220"/>
      <c r="IDO111" s="220"/>
      <c r="IDP111" s="220"/>
      <c r="IDQ111" s="220"/>
      <c r="IDR111" s="220"/>
      <c r="IDS111" s="220"/>
      <c r="IDT111" s="220"/>
      <c r="IDU111" s="220"/>
      <c r="IDV111" s="220"/>
      <c r="IDW111" s="220"/>
      <c r="IDX111" s="220"/>
      <c r="IDY111" s="220"/>
      <c r="IDZ111" s="220"/>
      <c r="IEA111" s="220"/>
      <c r="IEB111" s="220"/>
      <c r="IEC111" s="220"/>
      <c r="IED111" s="220"/>
      <c r="IEE111" s="220"/>
      <c r="IEF111" s="220"/>
      <c r="IEG111" s="220"/>
      <c r="IEH111" s="220"/>
      <c r="IEI111" s="220"/>
      <c r="IEJ111" s="220"/>
      <c r="IEK111" s="220"/>
      <c r="IEL111" s="220"/>
      <c r="IEM111" s="220"/>
      <c r="IEN111" s="220"/>
      <c r="IEO111" s="220"/>
      <c r="IEP111" s="220"/>
      <c r="IEQ111" s="220"/>
      <c r="IER111" s="220"/>
      <c r="IES111" s="220"/>
      <c r="IET111" s="220"/>
      <c r="IEU111" s="220"/>
      <c r="IEV111" s="220"/>
      <c r="IEW111" s="220"/>
      <c r="IEX111" s="220"/>
      <c r="IEY111" s="220"/>
      <c r="IEZ111" s="220"/>
      <c r="IFA111" s="220"/>
      <c r="IFB111" s="220"/>
      <c r="IFC111" s="220"/>
      <c r="IFD111" s="220"/>
      <c r="IFE111" s="220"/>
      <c r="IFF111" s="220"/>
      <c r="IFG111" s="220"/>
      <c r="IFH111" s="220"/>
      <c r="IFI111" s="220"/>
      <c r="IFJ111" s="220"/>
      <c r="IFK111" s="220"/>
      <c r="IFL111" s="220"/>
      <c r="IFM111" s="220"/>
      <c r="IFN111" s="220"/>
      <c r="IFO111" s="220"/>
      <c r="IFP111" s="220"/>
      <c r="IFQ111" s="220"/>
      <c r="IFR111" s="220"/>
      <c r="IFS111" s="220"/>
      <c r="IFT111" s="220"/>
      <c r="IFU111" s="220"/>
      <c r="IFV111" s="220"/>
      <c r="IFW111" s="220"/>
      <c r="IFX111" s="220"/>
      <c r="IFY111" s="220"/>
      <c r="IFZ111" s="220"/>
      <c r="IGA111" s="220"/>
      <c r="IGB111" s="220"/>
      <c r="IGC111" s="220"/>
      <c r="IGD111" s="220"/>
      <c r="IGE111" s="220"/>
      <c r="IGF111" s="220"/>
      <c r="IGG111" s="220"/>
      <c r="IGH111" s="220"/>
      <c r="IGI111" s="220"/>
      <c r="IGJ111" s="220"/>
      <c r="IGK111" s="220"/>
      <c r="IGL111" s="220"/>
      <c r="IGM111" s="220"/>
      <c r="IGN111" s="220"/>
      <c r="IGO111" s="220"/>
      <c r="IGP111" s="220"/>
      <c r="IGQ111" s="220"/>
      <c r="IGR111" s="220"/>
      <c r="IGS111" s="220"/>
      <c r="IGT111" s="220"/>
      <c r="IGU111" s="220"/>
      <c r="IGV111" s="220"/>
      <c r="IGW111" s="220"/>
      <c r="IGX111" s="220"/>
      <c r="IGY111" s="220"/>
      <c r="IGZ111" s="220"/>
      <c r="IHA111" s="220"/>
      <c r="IHB111" s="220"/>
      <c r="IHC111" s="220"/>
      <c r="IHD111" s="220"/>
      <c r="IHE111" s="220"/>
      <c r="IHF111" s="220"/>
      <c r="IHG111" s="220"/>
      <c r="IHH111" s="220"/>
      <c r="IHI111" s="220"/>
      <c r="IHJ111" s="220"/>
      <c r="IHK111" s="220"/>
      <c r="IHL111" s="220"/>
      <c r="IHM111" s="220"/>
      <c r="IHN111" s="220"/>
      <c r="IHO111" s="220"/>
      <c r="IHP111" s="220"/>
      <c r="IHQ111" s="220"/>
      <c r="IHR111" s="220"/>
      <c r="IHS111" s="220"/>
      <c r="IHT111" s="220"/>
      <c r="IHU111" s="220"/>
      <c r="IHV111" s="220"/>
      <c r="IHW111" s="220"/>
      <c r="IHX111" s="220"/>
      <c r="IHY111" s="220"/>
      <c r="IHZ111" s="220"/>
      <c r="IIA111" s="220"/>
      <c r="IIB111" s="220"/>
      <c r="IIC111" s="220"/>
      <c r="IID111" s="220"/>
      <c r="IIE111" s="220"/>
      <c r="IIF111" s="220"/>
      <c r="IIG111" s="220"/>
      <c r="IIH111" s="220"/>
      <c r="III111" s="220"/>
      <c r="IIJ111" s="220"/>
      <c r="IIK111" s="220"/>
      <c r="IIL111" s="220"/>
      <c r="IIM111" s="220"/>
      <c r="IIN111" s="220"/>
      <c r="IIO111" s="220"/>
      <c r="IIP111" s="220"/>
      <c r="IIQ111" s="220"/>
      <c r="IIR111" s="220"/>
      <c r="IIS111" s="220"/>
      <c r="IIT111" s="220"/>
      <c r="IIU111" s="220"/>
      <c r="IIV111" s="220"/>
      <c r="IIW111" s="220"/>
      <c r="IIX111" s="220"/>
      <c r="IIY111" s="220"/>
      <c r="IIZ111" s="220"/>
      <c r="IJA111" s="220"/>
      <c r="IJB111" s="220"/>
      <c r="IJC111" s="220"/>
      <c r="IJD111" s="220"/>
      <c r="IJE111" s="220"/>
      <c r="IJF111" s="220"/>
      <c r="IJG111" s="220"/>
      <c r="IJH111" s="220"/>
      <c r="IJI111" s="220"/>
      <c r="IJJ111" s="220"/>
      <c r="IJK111" s="220"/>
      <c r="IJL111" s="220"/>
      <c r="IJM111" s="220"/>
      <c r="IJN111" s="220"/>
      <c r="IJO111" s="220"/>
      <c r="IJP111" s="220"/>
      <c r="IJQ111" s="220"/>
      <c r="IJR111" s="220"/>
      <c r="IJS111" s="220"/>
      <c r="IJT111" s="220"/>
      <c r="IJU111" s="220"/>
      <c r="IJV111" s="220"/>
      <c r="IJW111" s="220"/>
      <c r="IJX111" s="220"/>
      <c r="IJY111" s="220"/>
      <c r="IJZ111" s="220"/>
      <c r="IKA111" s="220"/>
      <c r="IKB111" s="220"/>
      <c r="IKC111" s="220"/>
      <c r="IKD111" s="220"/>
      <c r="IKE111" s="220"/>
      <c r="IKF111" s="220"/>
      <c r="IKG111" s="220"/>
      <c r="IKH111" s="220"/>
      <c r="IKI111" s="220"/>
      <c r="IKJ111" s="220"/>
      <c r="IKK111" s="220"/>
      <c r="IKL111" s="220"/>
      <c r="IKM111" s="220"/>
      <c r="IKN111" s="220"/>
      <c r="IKO111" s="220"/>
      <c r="IKP111" s="220"/>
      <c r="IKQ111" s="220"/>
      <c r="IKR111" s="220"/>
      <c r="IKS111" s="220"/>
      <c r="IKT111" s="220"/>
      <c r="IKU111" s="220"/>
      <c r="IKV111" s="220"/>
      <c r="IKW111" s="220"/>
      <c r="IKX111" s="220"/>
      <c r="IKY111" s="220"/>
      <c r="IKZ111" s="220"/>
      <c r="ILA111" s="220"/>
      <c r="ILB111" s="220"/>
      <c r="ILC111" s="220"/>
      <c r="ILD111" s="220"/>
      <c r="ILE111" s="220"/>
      <c r="ILF111" s="220"/>
      <c r="ILG111" s="220"/>
      <c r="ILH111" s="220"/>
      <c r="ILI111" s="220"/>
      <c r="ILJ111" s="220"/>
      <c r="ILK111" s="220"/>
      <c r="ILL111" s="220"/>
      <c r="ILM111" s="220"/>
      <c r="ILN111" s="220"/>
      <c r="ILO111" s="220"/>
      <c r="ILP111" s="220"/>
      <c r="ILQ111" s="220"/>
      <c r="ILR111" s="220"/>
      <c r="ILS111" s="220"/>
      <c r="ILT111" s="220"/>
      <c r="ILU111" s="220"/>
      <c r="ILV111" s="220"/>
      <c r="ILW111" s="220"/>
      <c r="ILX111" s="220"/>
      <c r="ILY111" s="220"/>
      <c r="ILZ111" s="220"/>
      <c r="IMA111" s="220"/>
      <c r="IMB111" s="220"/>
      <c r="IMC111" s="220"/>
      <c r="IMD111" s="220"/>
      <c r="IME111" s="220"/>
      <c r="IMF111" s="220"/>
      <c r="IMG111" s="220"/>
      <c r="IMH111" s="220"/>
      <c r="IMI111" s="220"/>
      <c r="IMJ111" s="220"/>
      <c r="IMK111" s="220"/>
      <c r="IML111" s="220"/>
      <c r="IMM111" s="220"/>
      <c r="IMN111" s="220"/>
      <c r="IMO111" s="220"/>
      <c r="IMP111" s="220"/>
      <c r="IMQ111" s="220"/>
      <c r="IMR111" s="220"/>
      <c r="IMS111" s="220"/>
      <c r="IMT111" s="220"/>
      <c r="IMU111" s="220"/>
      <c r="IMV111" s="220"/>
      <c r="IMW111" s="220"/>
      <c r="IMX111" s="220"/>
      <c r="IMY111" s="220"/>
      <c r="IMZ111" s="220"/>
      <c r="INA111" s="220"/>
      <c r="INB111" s="220"/>
      <c r="INC111" s="220"/>
      <c r="IND111" s="220"/>
      <c r="INE111" s="220"/>
      <c r="INF111" s="220"/>
      <c r="ING111" s="220"/>
      <c r="INH111" s="220"/>
      <c r="INI111" s="220"/>
      <c r="INJ111" s="220"/>
      <c r="INK111" s="220"/>
      <c r="INL111" s="220"/>
      <c r="INM111" s="220"/>
      <c r="INN111" s="220"/>
      <c r="INO111" s="220"/>
      <c r="INP111" s="220"/>
      <c r="INQ111" s="220"/>
      <c r="INR111" s="220"/>
      <c r="INS111" s="220"/>
      <c r="INT111" s="220"/>
      <c r="INU111" s="220"/>
      <c r="INV111" s="220"/>
      <c r="INW111" s="220"/>
      <c r="INX111" s="220"/>
      <c r="INY111" s="220"/>
      <c r="INZ111" s="220"/>
      <c r="IOA111" s="220"/>
      <c r="IOB111" s="220"/>
      <c r="IOC111" s="220"/>
      <c r="IOD111" s="220"/>
      <c r="IOE111" s="220"/>
      <c r="IOF111" s="220"/>
      <c r="IOG111" s="220"/>
      <c r="IOH111" s="220"/>
      <c r="IOI111" s="220"/>
      <c r="IOJ111" s="220"/>
      <c r="IOK111" s="220"/>
      <c r="IOL111" s="220"/>
      <c r="IOM111" s="220"/>
      <c r="ION111" s="220"/>
      <c r="IOO111" s="220"/>
      <c r="IOP111" s="220"/>
      <c r="IOQ111" s="220"/>
      <c r="IOR111" s="220"/>
      <c r="IOS111" s="220"/>
      <c r="IOT111" s="220"/>
      <c r="IOU111" s="220"/>
      <c r="IOV111" s="220"/>
      <c r="IOW111" s="220"/>
      <c r="IOX111" s="220"/>
      <c r="IOY111" s="220"/>
      <c r="IOZ111" s="220"/>
      <c r="IPA111" s="220"/>
      <c r="IPB111" s="220"/>
      <c r="IPC111" s="220"/>
      <c r="IPD111" s="220"/>
      <c r="IPE111" s="220"/>
      <c r="IPF111" s="220"/>
      <c r="IPG111" s="220"/>
      <c r="IPH111" s="220"/>
      <c r="IPI111" s="220"/>
      <c r="IPJ111" s="220"/>
      <c r="IPK111" s="220"/>
      <c r="IPL111" s="220"/>
      <c r="IPM111" s="220"/>
      <c r="IPN111" s="220"/>
      <c r="IPO111" s="220"/>
      <c r="IPP111" s="220"/>
      <c r="IPQ111" s="220"/>
      <c r="IPR111" s="220"/>
      <c r="IPS111" s="220"/>
      <c r="IPT111" s="220"/>
      <c r="IPU111" s="220"/>
      <c r="IPV111" s="220"/>
      <c r="IPW111" s="220"/>
      <c r="IPX111" s="220"/>
      <c r="IPY111" s="220"/>
      <c r="IPZ111" s="220"/>
      <c r="IQA111" s="220"/>
      <c r="IQB111" s="220"/>
      <c r="IQC111" s="220"/>
      <c r="IQD111" s="220"/>
      <c r="IQE111" s="220"/>
      <c r="IQF111" s="220"/>
      <c r="IQG111" s="220"/>
      <c r="IQH111" s="220"/>
      <c r="IQI111" s="220"/>
      <c r="IQJ111" s="220"/>
      <c r="IQK111" s="220"/>
      <c r="IQL111" s="220"/>
      <c r="IQM111" s="220"/>
      <c r="IQN111" s="220"/>
      <c r="IQO111" s="220"/>
      <c r="IQP111" s="220"/>
      <c r="IQQ111" s="220"/>
      <c r="IQR111" s="220"/>
      <c r="IQS111" s="220"/>
      <c r="IQT111" s="220"/>
      <c r="IQU111" s="220"/>
      <c r="IQV111" s="220"/>
      <c r="IQW111" s="220"/>
      <c r="IQX111" s="220"/>
      <c r="IQY111" s="220"/>
      <c r="IQZ111" s="220"/>
      <c r="IRA111" s="220"/>
      <c r="IRB111" s="220"/>
      <c r="IRC111" s="220"/>
      <c r="IRD111" s="220"/>
      <c r="IRE111" s="220"/>
      <c r="IRF111" s="220"/>
      <c r="IRG111" s="220"/>
      <c r="IRH111" s="220"/>
      <c r="IRI111" s="220"/>
      <c r="IRJ111" s="220"/>
      <c r="IRK111" s="220"/>
      <c r="IRL111" s="220"/>
      <c r="IRM111" s="220"/>
      <c r="IRN111" s="220"/>
      <c r="IRO111" s="220"/>
      <c r="IRP111" s="220"/>
      <c r="IRQ111" s="220"/>
      <c r="IRR111" s="220"/>
      <c r="IRS111" s="220"/>
      <c r="IRT111" s="220"/>
      <c r="IRU111" s="220"/>
      <c r="IRV111" s="220"/>
      <c r="IRW111" s="220"/>
      <c r="IRX111" s="220"/>
      <c r="IRY111" s="220"/>
      <c r="IRZ111" s="220"/>
      <c r="ISA111" s="220"/>
      <c r="ISB111" s="220"/>
      <c r="ISC111" s="220"/>
      <c r="ISD111" s="220"/>
      <c r="ISE111" s="220"/>
      <c r="ISF111" s="220"/>
      <c r="ISG111" s="220"/>
      <c r="ISH111" s="220"/>
      <c r="ISI111" s="220"/>
      <c r="ISJ111" s="220"/>
      <c r="ISK111" s="220"/>
      <c r="ISL111" s="220"/>
      <c r="ISM111" s="220"/>
      <c r="ISN111" s="220"/>
      <c r="ISO111" s="220"/>
      <c r="ISP111" s="220"/>
      <c r="ISQ111" s="220"/>
      <c r="ISR111" s="220"/>
      <c r="ISS111" s="220"/>
      <c r="IST111" s="220"/>
      <c r="ISU111" s="220"/>
      <c r="ISV111" s="220"/>
      <c r="ISW111" s="220"/>
      <c r="ISX111" s="220"/>
      <c r="ISY111" s="220"/>
      <c r="ISZ111" s="220"/>
      <c r="ITA111" s="220"/>
      <c r="ITB111" s="220"/>
      <c r="ITC111" s="220"/>
      <c r="ITD111" s="220"/>
      <c r="ITE111" s="220"/>
      <c r="ITF111" s="220"/>
      <c r="ITG111" s="220"/>
      <c r="ITH111" s="220"/>
      <c r="ITI111" s="220"/>
      <c r="ITJ111" s="220"/>
      <c r="ITK111" s="220"/>
      <c r="ITL111" s="220"/>
      <c r="ITM111" s="220"/>
      <c r="ITN111" s="220"/>
      <c r="ITO111" s="220"/>
      <c r="ITP111" s="220"/>
      <c r="ITQ111" s="220"/>
      <c r="ITR111" s="220"/>
      <c r="ITS111" s="220"/>
      <c r="ITT111" s="220"/>
      <c r="ITU111" s="220"/>
      <c r="ITV111" s="220"/>
      <c r="ITW111" s="220"/>
      <c r="ITX111" s="220"/>
      <c r="ITY111" s="220"/>
      <c r="ITZ111" s="220"/>
      <c r="IUA111" s="220"/>
      <c r="IUB111" s="220"/>
      <c r="IUC111" s="220"/>
      <c r="IUD111" s="220"/>
      <c r="IUE111" s="220"/>
      <c r="IUF111" s="220"/>
      <c r="IUG111" s="220"/>
      <c r="IUH111" s="220"/>
      <c r="IUI111" s="220"/>
      <c r="IUJ111" s="220"/>
      <c r="IUK111" s="220"/>
      <c r="IUL111" s="220"/>
      <c r="IUM111" s="220"/>
      <c r="IUN111" s="220"/>
      <c r="IUO111" s="220"/>
      <c r="IUP111" s="220"/>
      <c r="IUQ111" s="220"/>
      <c r="IUR111" s="220"/>
      <c r="IUS111" s="220"/>
      <c r="IUT111" s="220"/>
      <c r="IUU111" s="220"/>
      <c r="IUV111" s="220"/>
      <c r="IUW111" s="220"/>
      <c r="IUX111" s="220"/>
      <c r="IUY111" s="220"/>
      <c r="IUZ111" s="220"/>
      <c r="IVA111" s="220"/>
      <c r="IVB111" s="220"/>
      <c r="IVC111" s="220"/>
      <c r="IVD111" s="220"/>
      <c r="IVE111" s="220"/>
      <c r="IVF111" s="220"/>
      <c r="IVG111" s="220"/>
      <c r="IVH111" s="220"/>
      <c r="IVI111" s="220"/>
      <c r="IVJ111" s="220"/>
      <c r="IVK111" s="220"/>
      <c r="IVL111" s="220"/>
      <c r="IVM111" s="220"/>
      <c r="IVN111" s="220"/>
      <c r="IVO111" s="220"/>
      <c r="IVP111" s="220"/>
      <c r="IVQ111" s="220"/>
      <c r="IVR111" s="220"/>
      <c r="IVS111" s="220"/>
      <c r="IVT111" s="220"/>
      <c r="IVU111" s="220"/>
      <c r="IVV111" s="220"/>
      <c r="IVW111" s="220"/>
      <c r="IVX111" s="220"/>
      <c r="IVY111" s="220"/>
      <c r="IVZ111" s="220"/>
      <c r="IWA111" s="220"/>
      <c r="IWB111" s="220"/>
      <c r="IWC111" s="220"/>
      <c r="IWD111" s="220"/>
      <c r="IWE111" s="220"/>
      <c r="IWF111" s="220"/>
      <c r="IWG111" s="220"/>
      <c r="IWH111" s="220"/>
      <c r="IWI111" s="220"/>
      <c r="IWJ111" s="220"/>
      <c r="IWK111" s="220"/>
      <c r="IWL111" s="220"/>
      <c r="IWM111" s="220"/>
      <c r="IWN111" s="220"/>
      <c r="IWO111" s="220"/>
      <c r="IWP111" s="220"/>
      <c r="IWQ111" s="220"/>
      <c r="IWR111" s="220"/>
      <c r="IWS111" s="220"/>
      <c r="IWT111" s="220"/>
      <c r="IWU111" s="220"/>
      <c r="IWV111" s="220"/>
      <c r="IWW111" s="220"/>
      <c r="IWX111" s="220"/>
      <c r="IWY111" s="220"/>
      <c r="IWZ111" s="220"/>
      <c r="IXA111" s="220"/>
      <c r="IXB111" s="220"/>
      <c r="IXC111" s="220"/>
      <c r="IXD111" s="220"/>
      <c r="IXE111" s="220"/>
      <c r="IXF111" s="220"/>
      <c r="IXG111" s="220"/>
      <c r="IXH111" s="220"/>
      <c r="IXI111" s="220"/>
      <c r="IXJ111" s="220"/>
      <c r="IXK111" s="220"/>
      <c r="IXL111" s="220"/>
      <c r="IXM111" s="220"/>
      <c r="IXN111" s="220"/>
      <c r="IXO111" s="220"/>
      <c r="IXP111" s="220"/>
      <c r="IXQ111" s="220"/>
      <c r="IXR111" s="220"/>
      <c r="IXS111" s="220"/>
      <c r="IXT111" s="220"/>
      <c r="IXU111" s="220"/>
      <c r="IXV111" s="220"/>
      <c r="IXW111" s="220"/>
      <c r="IXX111" s="220"/>
      <c r="IXY111" s="220"/>
      <c r="IXZ111" s="220"/>
      <c r="IYA111" s="220"/>
      <c r="IYB111" s="220"/>
      <c r="IYC111" s="220"/>
      <c r="IYD111" s="220"/>
      <c r="IYE111" s="220"/>
      <c r="IYF111" s="220"/>
      <c r="IYG111" s="220"/>
      <c r="IYH111" s="220"/>
      <c r="IYI111" s="220"/>
      <c r="IYJ111" s="220"/>
      <c r="IYK111" s="220"/>
      <c r="IYL111" s="220"/>
      <c r="IYM111" s="220"/>
      <c r="IYN111" s="220"/>
      <c r="IYO111" s="220"/>
      <c r="IYP111" s="220"/>
      <c r="IYQ111" s="220"/>
      <c r="IYR111" s="220"/>
      <c r="IYS111" s="220"/>
      <c r="IYT111" s="220"/>
      <c r="IYU111" s="220"/>
      <c r="IYV111" s="220"/>
      <c r="IYW111" s="220"/>
      <c r="IYX111" s="220"/>
      <c r="IYY111" s="220"/>
      <c r="IYZ111" s="220"/>
      <c r="IZA111" s="220"/>
      <c r="IZB111" s="220"/>
      <c r="IZC111" s="220"/>
      <c r="IZD111" s="220"/>
      <c r="IZE111" s="220"/>
      <c r="IZF111" s="220"/>
      <c r="IZG111" s="220"/>
      <c r="IZH111" s="220"/>
      <c r="IZI111" s="220"/>
      <c r="IZJ111" s="220"/>
      <c r="IZK111" s="220"/>
      <c r="IZL111" s="220"/>
      <c r="IZM111" s="220"/>
      <c r="IZN111" s="220"/>
      <c r="IZO111" s="220"/>
      <c r="IZP111" s="220"/>
      <c r="IZQ111" s="220"/>
      <c r="IZR111" s="220"/>
      <c r="IZS111" s="220"/>
      <c r="IZT111" s="220"/>
      <c r="IZU111" s="220"/>
      <c r="IZV111" s="220"/>
      <c r="IZW111" s="220"/>
      <c r="IZX111" s="220"/>
      <c r="IZY111" s="220"/>
      <c r="IZZ111" s="220"/>
      <c r="JAA111" s="220"/>
      <c r="JAB111" s="220"/>
      <c r="JAC111" s="220"/>
      <c r="JAD111" s="220"/>
      <c r="JAE111" s="220"/>
      <c r="JAF111" s="220"/>
      <c r="JAG111" s="220"/>
      <c r="JAH111" s="220"/>
      <c r="JAI111" s="220"/>
      <c r="JAJ111" s="220"/>
      <c r="JAK111" s="220"/>
      <c r="JAL111" s="220"/>
      <c r="JAM111" s="220"/>
      <c r="JAN111" s="220"/>
      <c r="JAO111" s="220"/>
      <c r="JAP111" s="220"/>
      <c r="JAQ111" s="220"/>
      <c r="JAR111" s="220"/>
      <c r="JAS111" s="220"/>
      <c r="JAT111" s="220"/>
      <c r="JAU111" s="220"/>
      <c r="JAV111" s="220"/>
      <c r="JAW111" s="220"/>
      <c r="JAX111" s="220"/>
      <c r="JAY111" s="220"/>
      <c r="JAZ111" s="220"/>
      <c r="JBA111" s="220"/>
      <c r="JBB111" s="220"/>
      <c r="JBC111" s="220"/>
      <c r="JBD111" s="220"/>
      <c r="JBE111" s="220"/>
      <c r="JBF111" s="220"/>
      <c r="JBG111" s="220"/>
      <c r="JBH111" s="220"/>
      <c r="JBI111" s="220"/>
      <c r="JBJ111" s="220"/>
      <c r="JBK111" s="220"/>
      <c r="JBL111" s="220"/>
      <c r="JBM111" s="220"/>
      <c r="JBN111" s="220"/>
      <c r="JBO111" s="220"/>
      <c r="JBP111" s="220"/>
      <c r="JBQ111" s="220"/>
      <c r="JBR111" s="220"/>
      <c r="JBS111" s="220"/>
      <c r="JBT111" s="220"/>
      <c r="JBU111" s="220"/>
      <c r="JBV111" s="220"/>
      <c r="JBW111" s="220"/>
      <c r="JBX111" s="220"/>
      <c r="JBY111" s="220"/>
      <c r="JBZ111" s="220"/>
      <c r="JCA111" s="220"/>
      <c r="JCB111" s="220"/>
      <c r="JCC111" s="220"/>
      <c r="JCD111" s="220"/>
      <c r="JCE111" s="220"/>
      <c r="JCF111" s="220"/>
      <c r="JCG111" s="220"/>
      <c r="JCH111" s="220"/>
      <c r="JCI111" s="220"/>
      <c r="JCJ111" s="220"/>
      <c r="JCK111" s="220"/>
      <c r="JCL111" s="220"/>
      <c r="JCM111" s="220"/>
      <c r="JCN111" s="220"/>
      <c r="JCO111" s="220"/>
      <c r="JCP111" s="220"/>
      <c r="JCQ111" s="220"/>
      <c r="JCR111" s="220"/>
      <c r="JCS111" s="220"/>
      <c r="JCT111" s="220"/>
      <c r="JCU111" s="220"/>
      <c r="JCV111" s="220"/>
      <c r="JCW111" s="220"/>
      <c r="JCX111" s="220"/>
      <c r="JCY111" s="220"/>
      <c r="JCZ111" s="220"/>
      <c r="JDA111" s="220"/>
      <c r="JDB111" s="220"/>
      <c r="JDC111" s="220"/>
      <c r="JDD111" s="220"/>
      <c r="JDE111" s="220"/>
      <c r="JDF111" s="220"/>
      <c r="JDG111" s="220"/>
      <c r="JDH111" s="220"/>
      <c r="JDI111" s="220"/>
      <c r="JDJ111" s="220"/>
      <c r="JDK111" s="220"/>
      <c r="JDL111" s="220"/>
      <c r="JDM111" s="220"/>
      <c r="JDN111" s="220"/>
      <c r="JDO111" s="220"/>
      <c r="JDP111" s="220"/>
      <c r="JDQ111" s="220"/>
      <c r="JDR111" s="220"/>
      <c r="JDS111" s="220"/>
      <c r="JDT111" s="220"/>
      <c r="JDU111" s="220"/>
      <c r="JDV111" s="220"/>
      <c r="JDW111" s="220"/>
      <c r="JDX111" s="220"/>
      <c r="JDY111" s="220"/>
      <c r="JDZ111" s="220"/>
      <c r="JEA111" s="220"/>
      <c r="JEB111" s="220"/>
      <c r="JEC111" s="220"/>
      <c r="JED111" s="220"/>
      <c r="JEE111" s="220"/>
      <c r="JEF111" s="220"/>
      <c r="JEG111" s="220"/>
      <c r="JEH111" s="220"/>
      <c r="JEI111" s="220"/>
      <c r="JEJ111" s="220"/>
      <c r="JEK111" s="220"/>
      <c r="JEL111" s="220"/>
      <c r="JEM111" s="220"/>
      <c r="JEN111" s="220"/>
      <c r="JEO111" s="220"/>
      <c r="JEP111" s="220"/>
      <c r="JEQ111" s="220"/>
      <c r="JER111" s="220"/>
      <c r="JES111" s="220"/>
      <c r="JET111" s="220"/>
      <c r="JEU111" s="220"/>
      <c r="JEV111" s="220"/>
      <c r="JEW111" s="220"/>
      <c r="JEX111" s="220"/>
      <c r="JEY111" s="220"/>
      <c r="JEZ111" s="220"/>
      <c r="JFA111" s="220"/>
      <c r="JFB111" s="220"/>
      <c r="JFC111" s="220"/>
      <c r="JFD111" s="220"/>
      <c r="JFE111" s="220"/>
      <c r="JFF111" s="220"/>
      <c r="JFG111" s="220"/>
      <c r="JFH111" s="220"/>
      <c r="JFI111" s="220"/>
      <c r="JFJ111" s="220"/>
      <c r="JFK111" s="220"/>
      <c r="JFL111" s="220"/>
      <c r="JFM111" s="220"/>
      <c r="JFN111" s="220"/>
      <c r="JFO111" s="220"/>
      <c r="JFP111" s="220"/>
      <c r="JFQ111" s="220"/>
      <c r="JFR111" s="220"/>
      <c r="JFS111" s="220"/>
      <c r="JFT111" s="220"/>
      <c r="JFU111" s="220"/>
      <c r="JFV111" s="220"/>
      <c r="JFW111" s="220"/>
      <c r="JFX111" s="220"/>
      <c r="JFY111" s="220"/>
      <c r="JFZ111" s="220"/>
      <c r="JGA111" s="220"/>
      <c r="JGB111" s="220"/>
      <c r="JGC111" s="220"/>
      <c r="JGD111" s="220"/>
      <c r="JGE111" s="220"/>
      <c r="JGF111" s="220"/>
      <c r="JGG111" s="220"/>
      <c r="JGH111" s="220"/>
      <c r="JGI111" s="220"/>
      <c r="JGJ111" s="220"/>
      <c r="JGK111" s="220"/>
      <c r="JGL111" s="220"/>
      <c r="JGM111" s="220"/>
      <c r="JGN111" s="220"/>
      <c r="JGO111" s="220"/>
      <c r="JGP111" s="220"/>
      <c r="JGQ111" s="220"/>
      <c r="JGR111" s="220"/>
      <c r="JGS111" s="220"/>
      <c r="JGT111" s="220"/>
      <c r="JGU111" s="220"/>
      <c r="JGV111" s="220"/>
      <c r="JGW111" s="220"/>
      <c r="JGX111" s="220"/>
      <c r="JGY111" s="220"/>
      <c r="JGZ111" s="220"/>
      <c r="JHA111" s="220"/>
      <c r="JHB111" s="220"/>
      <c r="JHC111" s="220"/>
      <c r="JHD111" s="220"/>
      <c r="JHE111" s="220"/>
      <c r="JHF111" s="220"/>
      <c r="JHG111" s="220"/>
      <c r="JHH111" s="220"/>
      <c r="JHI111" s="220"/>
      <c r="JHJ111" s="220"/>
      <c r="JHK111" s="220"/>
      <c r="JHL111" s="220"/>
      <c r="JHM111" s="220"/>
      <c r="JHN111" s="220"/>
      <c r="JHO111" s="220"/>
      <c r="JHP111" s="220"/>
      <c r="JHQ111" s="220"/>
      <c r="JHR111" s="220"/>
      <c r="JHS111" s="220"/>
      <c r="JHT111" s="220"/>
      <c r="JHU111" s="220"/>
      <c r="JHV111" s="220"/>
      <c r="JHW111" s="220"/>
      <c r="JHX111" s="220"/>
      <c r="JHY111" s="220"/>
      <c r="JHZ111" s="220"/>
      <c r="JIA111" s="220"/>
      <c r="JIB111" s="220"/>
      <c r="JIC111" s="220"/>
      <c r="JID111" s="220"/>
      <c r="JIE111" s="220"/>
      <c r="JIF111" s="220"/>
      <c r="JIG111" s="220"/>
      <c r="JIH111" s="220"/>
      <c r="JII111" s="220"/>
      <c r="JIJ111" s="220"/>
      <c r="JIK111" s="220"/>
      <c r="JIL111" s="220"/>
      <c r="JIM111" s="220"/>
      <c r="JIN111" s="220"/>
      <c r="JIO111" s="220"/>
      <c r="JIP111" s="220"/>
      <c r="JIQ111" s="220"/>
      <c r="JIR111" s="220"/>
      <c r="JIS111" s="220"/>
      <c r="JIT111" s="220"/>
      <c r="JIU111" s="220"/>
      <c r="JIV111" s="220"/>
      <c r="JIW111" s="220"/>
      <c r="JIX111" s="220"/>
      <c r="JIY111" s="220"/>
      <c r="JIZ111" s="220"/>
      <c r="JJA111" s="220"/>
      <c r="JJB111" s="220"/>
      <c r="JJC111" s="220"/>
      <c r="JJD111" s="220"/>
      <c r="JJE111" s="220"/>
      <c r="JJF111" s="220"/>
      <c r="JJG111" s="220"/>
      <c r="JJH111" s="220"/>
      <c r="JJI111" s="220"/>
      <c r="JJJ111" s="220"/>
      <c r="JJK111" s="220"/>
      <c r="JJL111" s="220"/>
      <c r="JJM111" s="220"/>
      <c r="JJN111" s="220"/>
      <c r="JJO111" s="220"/>
      <c r="JJP111" s="220"/>
      <c r="JJQ111" s="220"/>
      <c r="JJR111" s="220"/>
      <c r="JJS111" s="220"/>
      <c r="JJT111" s="220"/>
      <c r="JJU111" s="220"/>
      <c r="JJV111" s="220"/>
      <c r="JJW111" s="220"/>
      <c r="JJX111" s="220"/>
      <c r="JJY111" s="220"/>
      <c r="JJZ111" s="220"/>
      <c r="JKA111" s="220"/>
      <c r="JKB111" s="220"/>
      <c r="JKC111" s="220"/>
      <c r="JKD111" s="220"/>
      <c r="JKE111" s="220"/>
      <c r="JKF111" s="220"/>
      <c r="JKG111" s="220"/>
      <c r="JKH111" s="220"/>
      <c r="JKI111" s="220"/>
      <c r="JKJ111" s="220"/>
      <c r="JKK111" s="220"/>
      <c r="JKL111" s="220"/>
      <c r="JKM111" s="220"/>
      <c r="JKN111" s="220"/>
      <c r="JKO111" s="220"/>
      <c r="JKP111" s="220"/>
      <c r="JKQ111" s="220"/>
      <c r="JKR111" s="220"/>
      <c r="JKS111" s="220"/>
      <c r="JKT111" s="220"/>
      <c r="JKU111" s="220"/>
      <c r="JKV111" s="220"/>
      <c r="JKW111" s="220"/>
      <c r="JKX111" s="220"/>
      <c r="JKY111" s="220"/>
      <c r="JKZ111" s="220"/>
      <c r="JLA111" s="220"/>
      <c r="JLB111" s="220"/>
      <c r="JLC111" s="220"/>
      <c r="JLD111" s="220"/>
      <c r="JLE111" s="220"/>
      <c r="JLF111" s="220"/>
      <c r="JLG111" s="220"/>
      <c r="JLH111" s="220"/>
      <c r="JLI111" s="220"/>
      <c r="JLJ111" s="220"/>
      <c r="JLK111" s="220"/>
      <c r="JLL111" s="220"/>
      <c r="JLM111" s="220"/>
      <c r="JLN111" s="220"/>
      <c r="JLO111" s="220"/>
      <c r="JLP111" s="220"/>
      <c r="JLQ111" s="220"/>
      <c r="JLR111" s="220"/>
      <c r="JLS111" s="220"/>
      <c r="JLT111" s="220"/>
      <c r="JLU111" s="220"/>
      <c r="JLV111" s="220"/>
      <c r="JLW111" s="220"/>
      <c r="JLX111" s="220"/>
      <c r="JLY111" s="220"/>
      <c r="JLZ111" s="220"/>
      <c r="JMA111" s="220"/>
      <c r="JMB111" s="220"/>
      <c r="JMC111" s="220"/>
      <c r="JMD111" s="220"/>
      <c r="JME111" s="220"/>
      <c r="JMF111" s="220"/>
      <c r="JMG111" s="220"/>
      <c r="JMH111" s="220"/>
      <c r="JMI111" s="220"/>
      <c r="JMJ111" s="220"/>
      <c r="JMK111" s="220"/>
      <c r="JML111" s="220"/>
      <c r="JMM111" s="220"/>
      <c r="JMN111" s="220"/>
      <c r="JMO111" s="220"/>
      <c r="JMP111" s="220"/>
      <c r="JMQ111" s="220"/>
      <c r="JMR111" s="220"/>
      <c r="JMS111" s="220"/>
      <c r="JMT111" s="220"/>
      <c r="JMU111" s="220"/>
      <c r="JMV111" s="220"/>
      <c r="JMW111" s="220"/>
      <c r="JMX111" s="220"/>
      <c r="JMY111" s="220"/>
      <c r="JMZ111" s="220"/>
      <c r="JNA111" s="220"/>
      <c r="JNB111" s="220"/>
      <c r="JNC111" s="220"/>
      <c r="JND111" s="220"/>
      <c r="JNE111" s="220"/>
      <c r="JNF111" s="220"/>
      <c r="JNG111" s="220"/>
      <c r="JNH111" s="220"/>
      <c r="JNI111" s="220"/>
      <c r="JNJ111" s="220"/>
      <c r="JNK111" s="220"/>
      <c r="JNL111" s="220"/>
      <c r="JNM111" s="220"/>
      <c r="JNN111" s="220"/>
      <c r="JNO111" s="220"/>
      <c r="JNP111" s="220"/>
      <c r="JNQ111" s="220"/>
      <c r="JNR111" s="220"/>
      <c r="JNS111" s="220"/>
      <c r="JNT111" s="220"/>
      <c r="JNU111" s="220"/>
      <c r="JNV111" s="220"/>
      <c r="JNW111" s="220"/>
      <c r="JNX111" s="220"/>
      <c r="JNY111" s="220"/>
      <c r="JNZ111" s="220"/>
      <c r="JOA111" s="220"/>
      <c r="JOB111" s="220"/>
      <c r="JOC111" s="220"/>
      <c r="JOD111" s="220"/>
      <c r="JOE111" s="220"/>
      <c r="JOF111" s="220"/>
      <c r="JOG111" s="220"/>
      <c r="JOH111" s="220"/>
      <c r="JOI111" s="220"/>
      <c r="JOJ111" s="220"/>
      <c r="JOK111" s="220"/>
      <c r="JOL111" s="220"/>
      <c r="JOM111" s="220"/>
      <c r="JON111" s="220"/>
      <c r="JOO111" s="220"/>
      <c r="JOP111" s="220"/>
      <c r="JOQ111" s="220"/>
      <c r="JOR111" s="220"/>
      <c r="JOS111" s="220"/>
      <c r="JOT111" s="220"/>
      <c r="JOU111" s="220"/>
      <c r="JOV111" s="220"/>
      <c r="JOW111" s="220"/>
      <c r="JOX111" s="220"/>
      <c r="JOY111" s="220"/>
      <c r="JOZ111" s="220"/>
      <c r="JPA111" s="220"/>
      <c r="JPB111" s="220"/>
      <c r="JPC111" s="220"/>
      <c r="JPD111" s="220"/>
      <c r="JPE111" s="220"/>
      <c r="JPF111" s="220"/>
      <c r="JPG111" s="220"/>
      <c r="JPH111" s="220"/>
      <c r="JPI111" s="220"/>
      <c r="JPJ111" s="220"/>
      <c r="JPK111" s="220"/>
      <c r="JPL111" s="220"/>
      <c r="JPM111" s="220"/>
      <c r="JPN111" s="220"/>
      <c r="JPO111" s="220"/>
      <c r="JPP111" s="220"/>
      <c r="JPQ111" s="220"/>
      <c r="JPR111" s="220"/>
      <c r="JPS111" s="220"/>
      <c r="JPT111" s="220"/>
      <c r="JPU111" s="220"/>
      <c r="JPV111" s="220"/>
      <c r="JPW111" s="220"/>
      <c r="JPX111" s="220"/>
      <c r="JPY111" s="220"/>
      <c r="JPZ111" s="220"/>
      <c r="JQA111" s="220"/>
      <c r="JQB111" s="220"/>
      <c r="JQC111" s="220"/>
      <c r="JQD111" s="220"/>
      <c r="JQE111" s="220"/>
      <c r="JQF111" s="220"/>
      <c r="JQG111" s="220"/>
      <c r="JQH111" s="220"/>
      <c r="JQI111" s="220"/>
      <c r="JQJ111" s="220"/>
      <c r="JQK111" s="220"/>
      <c r="JQL111" s="220"/>
      <c r="JQM111" s="220"/>
      <c r="JQN111" s="220"/>
      <c r="JQO111" s="220"/>
      <c r="JQP111" s="220"/>
      <c r="JQQ111" s="220"/>
      <c r="JQR111" s="220"/>
      <c r="JQS111" s="220"/>
      <c r="JQT111" s="220"/>
      <c r="JQU111" s="220"/>
      <c r="JQV111" s="220"/>
      <c r="JQW111" s="220"/>
      <c r="JQX111" s="220"/>
      <c r="JQY111" s="220"/>
      <c r="JQZ111" s="220"/>
      <c r="JRA111" s="220"/>
      <c r="JRB111" s="220"/>
      <c r="JRC111" s="220"/>
      <c r="JRD111" s="220"/>
      <c r="JRE111" s="220"/>
      <c r="JRF111" s="220"/>
      <c r="JRG111" s="220"/>
      <c r="JRH111" s="220"/>
      <c r="JRI111" s="220"/>
      <c r="JRJ111" s="220"/>
      <c r="JRK111" s="220"/>
      <c r="JRL111" s="220"/>
      <c r="JRM111" s="220"/>
      <c r="JRN111" s="220"/>
      <c r="JRO111" s="220"/>
      <c r="JRP111" s="220"/>
      <c r="JRQ111" s="220"/>
      <c r="JRR111" s="220"/>
      <c r="JRS111" s="220"/>
      <c r="JRT111" s="220"/>
      <c r="JRU111" s="220"/>
      <c r="JRV111" s="220"/>
      <c r="JRW111" s="220"/>
      <c r="JRX111" s="220"/>
      <c r="JRY111" s="220"/>
      <c r="JRZ111" s="220"/>
      <c r="JSA111" s="220"/>
      <c r="JSB111" s="220"/>
      <c r="JSC111" s="220"/>
      <c r="JSD111" s="220"/>
      <c r="JSE111" s="220"/>
      <c r="JSF111" s="220"/>
      <c r="JSG111" s="220"/>
      <c r="JSH111" s="220"/>
      <c r="JSI111" s="220"/>
      <c r="JSJ111" s="220"/>
      <c r="JSK111" s="220"/>
      <c r="JSL111" s="220"/>
      <c r="JSM111" s="220"/>
      <c r="JSN111" s="220"/>
      <c r="JSO111" s="220"/>
      <c r="JSP111" s="220"/>
      <c r="JSQ111" s="220"/>
      <c r="JSR111" s="220"/>
      <c r="JSS111" s="220"/>
      <c r="JST111" s="220"/>
      <c r="JSU111" s="220"/>
      <c r="JSV111" s="220"/>
      <c r="JSW111" s="220"/>
      <c r="JSX111" s="220"/>
      <c r="JSY111" s="220"/>
      <c r="JSZ111" s="220"/>
      <c r="JTA111" s="220"/>
      <c r="JTB111" s="220"/>
      <c r="JTC111" s="220"/>
      <c r="JTD111" s="220"/>
      <c r="JTE111" s="220"/>
      <c r="JTF111" s="220"/>
      <c r="JTG111" s="220"/>
      <c r="JTH111" s="220"/>
      <c r="JTI111" s="220"/>
      <c r="JTJ111" s="220"/>
      <c r="JTK111" s="220"/>
      <c r="JTL111" s="220"/>
      <c r="JTM111" s="220"/>
      <c r="JTN111" s="220"/>
      <c r="JTO111" s="220"/>
      <c r="JTP111" s="220"/>
      <c r="JTQ111" s="220"/>
      <c r="JTR111" s="220"/>
      <c r="JTS111" s="220"/>
      <c r="JTT111" s="220"/>
      <c r="JTU111" s="220"/>
      <c r="JTV111" s="220"/>
      <c r="JTW111" s="220"/>
      <c r="JTX111" s="220"/>
      <c r="JTY111" s="220"/>
      <c r="JTZ111" s="220"/>
      <c r="JUA111" s="220"/>
      <c r="JUB111" s="220"/>
      <c r="JUC111" s="220"/>
      <c r="JUD111" s="220"/>
      <c r="JUE111" s="220"/>
      <c r="JUF111" s="220"/>
      <c r="JUG111" s="220"/>
      <c r="JUH111" s="220"/>
      <c r="JUI111" s="220"/>
      <c r="JUJ111" s="220"/>
      <c r="JUK111" s="220"/>
      <c r="JUL111" s="220"/>
      <c r="JUM111" s="220"/>
      <c r="JUN111" s="220"/>
      <c r="JUO111" s="220"/>
      <c r="JUP111" s="220"/>
      <c r="JUQ111" s="220"/>
      <c r="JUR111" s="220"/>
      <c r="JUS111" s="220"/>
      <c r="JUT111" s="220"/>
      <c r="JUU111" s="220"/>
      <c r="JUV111" s="220"/>
      <c r="JUW111" s="220"/>
      <c r="JUX111" s="220"/>
      <c r="JUY111" s="220"/>
      <c r="JUZ111" s="220"/>
      <c r="JVA111" s="220"/>
      <c r="JVB111" s="220"/>
      <c r="JVC111" s="220"/>
      <c r="JVD111" s="220"/>
      <c r="JVE111" s="220"/>
      <c r="JVF111" s="220"/>
      <c r="JVG111" s="220"/>
      <c r="JVH111" s="220"/>
      <c r="JVI111" s="220"/>
      <c r="JVJ111" s="220"/>
      <c r="JVK111" s="220"/>
      <c r="JVL111" s="220"/>
      <c r="JVM111" s="220"/>
      <c r="JVN111" s="220"/>
      <c r="JVO111" s="220"/>
      <c r="JVP111" s="220"/>
      <c r="JVQ111" s="220"/>
      <c r="JVR111" s="220"/>
      <c r="JVS111" s="220"/>
      <c r="JVT111" s="220"/>
      <c r="JVU111" s="220"/>
      <c r="JVV111" s="220"/>
      <c r="JVW111" s="220"/>
      <c r="JVX111" s="220"/>
      <c r="JVY111" s="220"/>
      <c r="JVZ111" s="220"/>
      <c r="JWA111" s="220"/>
      <c r="JWB111" s="220"/>
      <c r="JWC111" s="220"/>
      <c r="JWD111" s="220"/>
      <c r="JWE111" s="220"/>
      <c r="JWF111" s="220"/>
      <c r="JWG111" s="220"/>
      <c r="JWH111" s="220"/>
      <c r="JWI111" s="220"/>
      <c r="JWJ111" s="220"/>
      <c r="JWK111" s="220"/>
      <c r="JWL111" s="220"/>
      <c r="JWM111" s="220"/>
      <c r="JWN111" s="220"/>
      <c r="JWO111" s="220"/>
      <c r="JWP111" s="220"/>
      <c r="JWQ111" s="220"/>
      <c r="JWR111" s="220"/>
      <c r="JWS111" s="220"/>
      <c r="JWT111" s="220"/>
      <c r="JWU111" s="220"/>
      <c r="JWV111" s="220"/>
      <c r="JWW111" s="220"/>
      <c r="JWX111" s="220"/>
      <c r="JWY111" s="220"/>
      <c r="JWZ111" s="220"/>
      <c r="JXA111" s="220"/>
      <c r="JXB111" s="220"/>
      <c r="JXC111" s="220"/>
      <c r="JXD111" s="220"/>
      <c r="JXE111" s="220"/>
      <c r="JXF111" s="220"/>
      <c r="JXG111" s="220"/>
      <c r="JXH111" s="220"/>
      <c r="JXI111" s="220"/>
      <c r="JXJ111" s="220"/>
      <c r="JXK111" s="220"/>
      <c r="JXL111" s="220"/>
      <c r="JXM111" s="220"/>
      <c r="JXN111" s="220"/>
      <c r="JXO111" s="220"/>
      <c r="JXP111" s="220"/>
      <c r="JXQ111" s="220"/>
      <c r="JXR111" s="220"/>
      <c r="JXS111" s="220"/>
      <c r="JXT111" s="220"/>
      <c r="JXU111" s="220"/>
      <c r="JXV111" s="220"/>
      <c r="JXW111" s="220"/>
      <c r="JXX111" s="220"/>
      <c r="JXY111" s="220"/>
      <c r="JXZ111" s="220"/>
      <c r="JYA111" s="220"/>
      <c r="JYB111" s="220"/>
      <c r="JYC111" s="220"/>
      <c r="JYD111" s="220"/>
      <c r="JYE111" s="220"/>
      <c r="JYF111" s="220"/>
      <c r="JYG111" s="220"/>
      <c r="JYH111" s="220"/>
      <c r="JYI111" s="220"/>
      <c r="JYJ111" s="220"/>
      <c r="JYK111" s="220"/>
      <c r="JYL111" s="220"/>
      <c r="JYM111" s="220"/>
      <c r="JYN111" s="220"/>
      <c r="JYO111" s="220"/>
      <c r="JYP111" s="220"/>
      <c r="JYQ111" s="220"/>
      <c r="JYR111" s="220"/>
      <c r="JYS111" s="220"/>
      <c r="JYT111" s="220"/>
      <c r="JYU111" s="220"/>
      <c r="JYV111" s="220"/>
      <c r="JYW111" s="220"/>
      <c r="JYX111" s="220"/>
      <c r="JYY111" s="220"/>
      <c r="JYZ111" s="220"/>
      <c r="JZA111" s="220"/>
      <c r="JZB111" s="220"/>
      <c r="JZC111" s="220"/>
      <c r="JZD111" s="220"/>
      <c r="JZE111" s="220"/>
      <c r="JZF111" s="220"/>
      <c r="JZG111" s="220"/>
      <c r="JZH111" s="220"/>
      <c r="JZI111" s="220"/>
      <c r="JZJ111" s="220"/>
      <c r="JZK111" s="220"/>
      <c r="JZL111" s="220"/>
      <c r="JZM111" s="220"/>
      <c r="JZN111" s="220"/>
      <c r="JZO111" s="220"/>
      <c r="JZP111" s="220"/>
      <c r="JZQ111" s="220"/>
      <c r="JZR111" s="220"/>
      <c r="JZS111" s="220"/>
      <c r="JZT111" s="220"/>
      <c r="JZU111" s="220"/>
      <c r="JZV111" s="220"/>
      <c r="JZW111" s="220"/>
      <c r="JZX111" s="220"/>
      <c r="JZY111" s="220"/>
      <c r="JZZ111" s="220"/>
      <c r="KAA111" s="220"/>
      <c r="KAB111" s="220"/>
      <c r="KAC111" s="220"/>
      <c r="KAD111" s="220"/>
      <c r="KAE111" s="220"/>
      <c r="KAF111" s="220"/>
      <c r="KAG111" s="220"/>
      <c r="KAH111" s="220"/>
      <c r="KAI111" s="220"/>
      <c r="KAJ111" s="220"/>
      <c r="KAK111" s="220"/>
      <c r="KAL111" s="220"/>
      <c r="KAM111" s="220"/>
      <c r="KAN111" s="220"/>
      <c r="KAO111" s="220"/>
      <c r="KAP111" s="220"/>
      <c r="KAQ111" s="220"/>
      <c r="KAR111" s="220"/>
      <c r="KAS111" s="220"/>
      <c r="KAT111" s="220"/>
      <c r="KAU111" s="220"/>
      <c r="KAV111" s="220"/>
      <c r="KAW111" s="220"/>
      <c r="KAX111" s="220"/>
      <c r="KAY111" s="220"/>
      <c r="KAZ111" s="220"/>
      <c r="KBA111" s="220"/>
      <c r="KBB111" s="220"/>
      <c r="KBC111" s="220"/>
      <c r="KBD111" s="220"/>
      <c r="KBE111" s="220"/>
      <c r="KBF111" s="220"/>
      <c r="KBG111" s="220"/>
      <c r="KBH111" s="220"/>
      <c r="KBI111" s="220"/>
      <c r="KBJ111" s="220"/>
      <c r="KBK111" s="220"/>
      <c r="KBL111" s="220"/>
      <c r="KBM111" s="220"/>
      <c r="KBN111" s="220"/>
      <c r="KBO111" s="220"/>
      <c r="KBP111" s="220"/>
      <c r="KBQ111" s="220"/>
      <c r="KBR111" s="220"/>
      <c r="KBS111" s="220"/>
      <c r="KBT111" s="220"/>
      <c r="KBU111" s="220"/>
      <c r="KBV111" s="220"/>
      <c r="KBW111" s="220"/>
      <c r="KBX111" s="220"/>
      <c r="KBY111" s="220"/>
      <c r="KBZ111" s="220"/>
      <c r="KCA111" s="220"/>
      <c r="KCB111" s="220"/>
      <c r="KCC111" s="220"/>
      <c r="KCD111" s="220"/>
      <c r="KCE111" s="220"/>
      <c r="KCF111" s="220"/>
      <c r="KCG111" s="220"/>
      <c r="KCH111" s="220"/>
      <c r="KCI111" s="220"/>
      <c r="KCJ111" s="220"/>
      <c r="KCK111" s="220"/>
      <c r="KCL111" s="220"/>
      <c r="KCM111" s="220"/>
      <c r="KCN111" s="220"/>
      <c r="KCO111" s="220"/>
      <c r="KCP111" s="220"/>
      <c r="KCQ111" s="220"/>
      <c r="KCR111" s="220"/>
      <c r="KCS111" s="220"/>
      <c r="KCT111" s="220"/>
      <c r="KCU111" s="220"/>
      <c r="KCV111" s="220"/>
      <c r="KCW111" s="220"/>
      <c r="KCX111" s="220"/>
      <c r="KCY111" s="220"/>
      <c r="KCZ111" s="220"/>
      <c r="KDA111" s="220"/>
      <c r="KDB111" s="220"/>
      <c r="KDC111" s="220"/>
      <c r="KDD111" s="220"/>
      <c r="KDE111" s="220"/>
      <c r="KDF111" s="220"/>
      <c r="KDG111" s="220"/>
      <c r="KDH111" s="220"/>
      <c r="KDI111" s="220"/>
      <c r="KDJ111" s="220"/>
      <c r="KDK111" s="220"/>
      <c r="KDL111" s="220"/>
      <c r="KDM111" s="220"/>
      <c r="KDN111" s="220"/>
      <c r="KDO111" s="220"/>
      <c r="KDP111" s="220"/>
      <c r="KDQ111" s="220"/>
      <c r="KDR111" s="220"/>
      <c r="KDS111" s="220"/>
      <c r="KDT111" s="220"/>
      <c r="KDU111" s="220"/>
      <c r="KDV111" s="220"/>
      <c r="KDW111" s="220"/>
      <c r="KDX111" s="220"/>
      <c r="KDY111" s="220"/>
      <c r="KDZ111" s="220"/>
      <c r="KEA111" s="220"/>
      <c r="KEB111" s="220"/>
      <c r="KEC111" s="220"/>
      <c r="KED111" s="220"/>
      <c r="KEE111" s="220"/>
      <c r="KEF111" s="220"/>
      <c r="KEG111" s="220"/>
      <c r="KEH111" s="220"/>
      <c r="KEI111" s="220"/>
      <c r="KEJ111" s="220"/>
      <c r="KEK111" s="220"/>
      <c r="KEL111" s="220"/>
      <c r="KEM111" s="220"/>
      <c r="KEN111" s="220"/>
      <c r="KEO111" s="220"/>
      <c r="KEP111" s="220"/>
      <c r="KEQ111" s="220"/>
      <c r="KER111" s="220"/>
      <c r="KES111" s="220"/>
      <c r="KET111" s="220"/>
      <c r="KEU111" s="220"/>
      <c r="KEV111" s="220"/>
      <c r="KEW111" s="220"/>
      <c r="KEX111" s="220"/>
      <c r="KEY111" s="220"/>
      <c r="KEZ111" s="220"/>
      <c r="KFA111" s="220"/>
      <c r="KFB111" s="220"/>
      <c r="KFC111" s="220"/>
      <c r="KFD111" s="220"/>
      <c r="KFE111" s="220"/>
      <c r="KFF111" s="220"/>
      <c r="KFG111" s="220"/>
      <c r="KFH111" s="220"/>
      <c r="KFI111" s="220"/>
      <c r="KFJ111" s="220"/>
      <c r="KFK111" s="220"/>
      <c r="KFL111" s="220"/>
      <c r="KFM111" s="220"/>
      <c r="KFN111" s="220"/>
      <c r="KFO111" s="220"/>
      <c r="KFP111" s="220"/>
      <c r="KFQ111" s="220"/>
      <c r="KFR111" s="220"/>
      <c r="KFS111" s="220"/>
      <c r="KFT111" s="220"/>
      <c r="KFU111" s="220"/>
      <c r="KFV111" s="220"/>
      <c r="KFW111" s="220"/>
      <c r="KFX111" s="220"/>
      <c r="KFY111" s="220"/>
      <c r="KFZ111" s="220"/>
      <c r="KGA111" s="220"/>
      <c r="KGB111" s="220"/>
      <c r="KGC111" s="220"/>
      <c r="KGD111" s="220"/>
      <c r="KGE111" s="220"/>
      <c r="KGF111" s="220"/>
      <c r="KGG111" s="220"/>
      <c r="KGH111" s="220"/>
      <c r="KGI111" s="220"/>
      <c r="KGJ111" s="220"/>
      <c r="KGK111" s="220"/>
      <c r="KGL111" s="220"/>
      <c r="KGM111" s="220"/>
      <c r="KGN111" s="220"/>
      <c r="KGO111" s="220"/>
      <c r="KGP111" s="220"/>
      <c r="KGQ111" s="220"/>
      <c r="KGR111" s="220"/>
      <c r="KGS111" s="220"/>
      <c r="KGT111" s="220"/>
      <c r="KGU111" s="220"/>
      <c r="KGV111" s="220"/>
      <c r="KGW111" s="220"/>
      <c r="KGX111" s="220"/>
      <c r="KGY111" s="220"/>
      <c r="KGZ111" s="220"/>
      <c r="KHA111" s="220"/>
      <c r="KHB111" s="220"/>
      <c r="KHC111" s="220"/>
      <c r="KHD111" s="220"/>
      <c r="KHE111" s="220"/>
      <c r="KHF111" s="220"/>
      <c r="KHG111" s="220"/>
      <c r="KHH111" s="220"/>
      <c r="KHI111" s="220"/>
      <c r="KHJ111" s="220"/>
      <c r="KHK111" s="220"/>
      <c r="KHL111" s="220"/>
      <c r="KHM111" s="220"/>
      <c r="KHN111" s="220"/>
      <c r="KHO111" s="220"/>
      <c r="KHP111" s="220"/>
      <c r="KHQ111" s="220"/>
      <c r="KHR111" s="220"/>
      <c r="KHS111" s="220"/>
      <c r="KHT111" s="220"/>
      <c r="KHU111" s="220"/>
      <c r="KHV111" s="220"/>
      <c r="KHW111" s="220"/>
      <c r="KHX111" s="220"/>
      <c r="KHY111" s="220"/>
      <c r="KHZ111" s="220"/>
      <c r="KIA111" s="220"/>
      <c r="KIB111" s="220"/>
      <c r="KIC111" s="220"/>
      <c r="KID111" s="220"/>
      <c r="KIE111" s="220"/>
      <c r="KIF111" s="220"/>
      <c r="KIG111" s="220"/>
      <c r="KIH111" s="220"/>
      <c r="KII111" s="220"/>
      <c r="KIJ111" s="220"/>
      <c r="KIK111" s="220"/>
      <c r="KIL111" s="220"/>
      <c r="KIM111" s="220"/>
      <c r="KIN111" s="220"/>
      <c r="KIO111" s="220"/>
      <c r="KIP111" s="220"/>
      <c r="KIQ111" s="220"/>
      <c r="KIR111" s="220"/>
      <c r="KIS111" s="220"/>
      <c r="KIT111" s="220"/>
      <c r="KIU111" s="220"/>
      <c r="KIV111" s="220"/>
      <c r="KIW111" s="220"/>
      <c r="KIX111" s="220"/>
      <c r="KIY111" s="220"/>
      <c r="KIZ111" s="220"/>
      <c r="KJA111" s="220"/>
      <c r="KJB111" s="220"/>
      <c r="KJC111" s="220"/>
      <c r="KJD111" s="220"/>
      <c r="KJE111" s="220"/>
      <c r="KJF111" s="220"/>
      <c r="KJG111" s="220"/>
      <c r="KJH111" s="220"/>
      <c r="KJI111" s="220"/>
      <c r="KJJ111" s="220"/>
      <c r="KJK111" s="220"/>
      <c r="KJL111" s="220"/>
      <c r="KJM111" s="220"/>
      <c r="KJN111" s="220"/>
      <c r="KJO111" s="220"/>
      <c r="KJP111" s="220"/>
      <c r="KJQ111" s="220"/>
      <c r="KJR111" s="220"/>
      <c r="KJS111" s="220"/>
      <c r="KJT111" s="220"/>
      <c r="KJU111" s="220"/>
      <c r="KJV111" s="220"/>
      <c r="KJW111" s="220"/>
      <c r="KJX111" s="220"/>
      <c r="KJY111" s="220"/>
      <c r="KJZ111" s="220"/>
      <c r="KKA111" s="220"/>
      <c r="KKB111" s="220"/>
      <c r="KKC111" s="220"/>
      <c r="KKD111" s="220"/>
      <c r="KKE111" s="220"/>
      <c r="KKF111" s="220"/>
      <c r="KKG111" s="220"/>
      <c r="KKH111" s="220"/>
      <c r="KKI111" s="220"/>
      <c r="KKJ111" s="220"/>
      <c r="KKK111" s="220"/>
      <c r="KKL111" s="220"/>
      <c r="KKM111" s="220"/>
      <c r="KKN111" s="220"/>
      <c r="KKO111" s="220"/>
      <c r="KKP111" s="220"/>
      <c r="KKQ111" s="220"/>
      <c r="KKR111" s="220"/>
      <c r="KKS111" s="220"/>
      <c r="KKT111" s="220"/>
      <c r="KKU111" s="220"/>
      <c r="KKV111" s="220"/>
      <c r="KKW111" s="220"/>
      <c r="KKX111" s="220"/>
      <c r="KKY111" s="220"/>
      <c r="KKZ111" s="220"/>
      <c r="KLA111" s="220"/>
      <c r="KLB111" s="220"/>
      <c r="KLC111" s="220"/>
      <c r="KLD111" s="220"/>
      <c r="KLE111" s="220"/>
      <c r="KLF111" s="220"/>
      <c r="KLG111" s="220"/>
      <c r="KLH111" s="220"/>
      <c r="KLI111" s="220"/>
      <c r="KLJ111" s="220"/>
      <c r="KLK111" s="220"/>
      <c r="KLL111" s="220"/>
      <c r="KLM111" s="220"/>
      <c r="KLN111" s="220"/>
      <c r="KLO111" s="220"/>
      <c r="KLP111" s="220"/>
      <c r="KLQ111" s="220"/>
      <c r="KLR111" s="220"/>
      <c r="KLS111" s="220"/>
      <c r="KLT111" s="220"/>
      <c r="KLU111" s="220"/>
      <c r="KLV111" s="220"/>
      <c r="KLW111" s="220"/>
      <c r="KLX111" s="220"/>
      <c r="KLY111" s="220"/>
      <c r="KLZ111" s="220"/>
      <c r="KMA111" s="220"/>
      <c r="KMB111" s="220"/>
      <c r="KMC111" s="220"/>
      <c r="KMD111" s="220"/>
      <c r="KME111" s="220"/>
      <c r="KMF111" s="220"/>
      <c r="KMG111" s="220"/>
      <c r="KMH111" s="220"/>
      <c r="KMI111" s="220"/>
      <c r="KMJ111" s="220"/>
      <c r="KMK111" s="220"/>
      <c r="KML111" s="220"/>
      <c r="KMM111" s="220"/>
      <c r="KMN111" s="220"/>
      <c r="KMO111" s="220"/>
      <c r="KMP111" s="220"/>
      <c r="KMQ111" s="220"/>
      <c r="KMR111" s="220"/>
      <c r="KMS111" s="220"/>
      <c r="KMT111" s="220"/>
      <c r="KMU111" s="220"/>
      <c r="KMV111" s="220"/>
      <c r="KMW111" s="220"/>
      <c r="KMX111" s="220"/>
      <c r="KMY111" s="220"/>
      <c r="KMZ111" s="220"/>
      <c r="KNA111" s="220"/>
      <c r="KNB111" s="220"/>
      <c r="KNC111" s="220"/>
      <c r="KND111" s="220"/>
      <c r="KNE111" s="220"/>
      <c r="KNF111" s="220"/>
      <c r="KNG111" s="220"/>
      <c r="KNH111" s="220"/>
      <c r="KNI111" s="220"/>
      <c r="KNJ111" s="220"/>
      <c r="KNK111" s="220"/>
      <c r="KNL111" s="220"/>
      <c r="KNM111" s="220"/>
      <c r="KNN111" s="220"/>
      <c r="KNO111" s="220"/>
      <c r="KNP111" s="220"/>
      <c r="KNQ111" s="220"/>
      <c r="KNR111" s="220"/>
      <c r="KNS111" s="220"/>
      <c r="KNT111" s="220"/>
      <c r="KNU111" s="220"/>
      <c r="KNV111" s="220"/>
      <c r="KNW111" s="220"/>
      <c r="KNX111" s="220"/>
      <c r="KNY111" s="220"/>
      <c r="KNZ111" s="220"/>
      <c r="KOA111" s="220"/>
      <c r="KOB111" s="220"/>
      <c r="KOC111" s="220"/>
      <c r="KOD111" s="220"/>
      <c r="KOE111" s="220"/>
      <c r="KOF111" s="220"/>
      <c r="KOG111" s="220"/>
      <c r="KOH111" s="220"/>
      <c r="KOI111" s="220"/>
      <c r="KOJ111" s="220"/>
      <c r="KOK111" s="220"/>
      <c r="KOL111" s="220"/>
      <c r="KOM111" s="220"/>
      <c r="KON111" s="220"/>
      <c r="KOO111" s="220"/>
      <c r="KOP111" s="220"/>
      <c r="KOQ111" s="220"/>
      <c r="KOR111" s="220"/>
      <c r="KOS111" s="220"/>
      <c r="KOT111" s="220"/>
      <c r="KOU111" s="220"/>
      <c r="KOV111" s="220"/>
      <c r="KOW111" s="220"/>
      <c r="KOX111" s="220"/>
      <c r="KOY111" s="220"/>
      <c r="KOZ111" s="220"/>
      <c r="KPA111" s="220"/>
      <c r="KPB111" s="220"/>
      <c r="KPC111" s="220"/>
      <c r="KPD111" s="220"/>
      <c r="KPE111" s="220"/>
      <c r="KPF111" s="220"/>
      <c r="KPG111" s="220"/>
      <c r="KPH111" s="220"/>
      <c r="KPI111" s="220"/>
      <c r="KPJ111" s="220"/>
      <c r="KPK111" s="220"/>
      <c r="KPL111" s="220"/>
      <c r="KPM111" s="220"/>
      <c r="KPN111" s="220"/>
      <c r="KPO111" s="220"/>
      <c r="KPP111" s="220"/>
      <c r="KPQ111" s="220"/>
      <c r="KPR111" s="220"/>
      <c r="KPS111" s="220"/>
      <c r="KPT111" s="220"/>
      <c r="KPU111" s="220"/>
      <c r="KPV111" s="220"/>
      <c r="KPW111" s="220"/>
      <c r="KPX111" s="220"/>
      <c r="KPY111" s="220"/>
      <c r="KPZ111" s="220"/>
      <c r="KQA111" s="220"/>
      <c r="KQB111" s="220"/>
      <c r="KQC111" s="220"/>
      <c r="KQD111" s="220"/>
      <c r="KQE111" s="220"/>
      <c r="KQF111" s="220"/>
      <c r="KQG111" s="220"/>
      <c r="KQH111" s="220"/>
      <c r="KQI111" s="220"/>
      <c r="KQJ111" s="220"/>
      <c r="KQK111" s="220"/>
      <c r="KQL111" s="220"/>
      <c r="KQM111" s="220"/>
      <c r="KQN111" s="220"/>
      <c r="KQO111" s="220"/>
      <c r="KQP111" s="220"/>
      <c r="KQQ111" s="220"/>
      <c r="KQR111" s="220"/>
      <c r="KQS111" s="220"/>
      <c r="KQT111" s="220"/>
      <c r="KQU111" s="220"/>
      <c r="KQV111" s="220"/>
      <c r="KQW111" s="220"/>
      <c r="KQX111" s="220"/>
      <c r="KQY111" s="220"/>
      <c r="KQZ111" s="220"/>
      <c r="KRA111" s="220"/>
      <c r="KRB111" s="220"/>
      <c r="KRC111" s="220"/>
      <c r="KRD111" s="220"/>
      <c r="KRE111" s="220"/>
      <c r="KRF111" s="220"/>
      <c r="KRG111" s="220"/>
      <c r="KRH111" s="220"/>
      <c r="KRI111" s="220"/>
      <c r="KRJ111" s="220"/>
      <c r="KRK111" s="220"/>
      <c r="KRL111" s="220"/>
      <c r="KRM111" s="220"/>
      <c r="KRN111" s="220"/>
      <c r="KRO111" s="220"/>
      <c r="KRP111" s="220"/>
      <c r="KRQ111" s="220"/>
      <c r="KRR111" s="220"/>
      <c r="KRS111" s="220"/>
      <c r="KRT111" s="220"/>
      <c r="KRU111" s="220"/>
      <c r="KRV111" s="220"/>
      <c r="KRW111" s="220"/>
      <c r="KRX111" s="220"/>
      <c r="KRY111" s="220"/>
      <c r="KRZ111" s="220"/>
      <c r="KSA111" s="220"/>
      <c r="KSB111" s="220"/>
      <c r="KSC111" s="220"/>
      <c r="KSD111" s="220"/>
      <c r="KSE111" s="220"/>
      <c r="KSF111" s="220"/>
      <c r="KSG111" s="220"/>
      <c r="KSH111" s="220"/>
      <c r="KSI111" s="220"/>
      <c r="KSJ111" s="220"/>
      <c r="KSK111" s="220"/>
      <c r="KSL111" s="220"/>
      <c r="KSM111" s="220"/>
      <c r="KSN111" s="220"/>
      <c r="KSO111" s="220"/>
      <c r="KSP111" s="220"/>
      <c r="KSQ111" s="220"/>
      <c r="KSR111" s="220"/>
      <c r="KSS111" s="220"/>
      <c r="KST111" s="220"/>
      <c r="KSU111" s="220"/>
      <c r="KSV111" s="220"/>
      <c r="KSW111" s="220"/>
      <c r="KSX111" s="220"/>
      <c r="KSY111" s="220"/>
      <c r="KSZ111" s="220"/>
      <c r="KTA111" s="220"/>
      <c r="KTB111" s="220"/>
      <c r="KTC111" s="220"/>
      <c r="KTD111" s="220"/>
      <c r="KTE111" s="220"/>
      <c r="KTF111" s="220"/>
      <c r="KTG111" s="220"/>
      <c r="KTH111" s="220"/>
      <c r="KTI111" s="220"/>
      <c r="KTJ111" s="220"/>
      <c r="KTK111" s="220"/>
      <c r="KTL111" s="220"/>
      <c r="KTM111" s="220"/>
      <c r="KTN111" s="220"/>
      <c r="KTO111" s="220"/>
      <c r="KTP111" s="220"/>
      <c r="KTQ111" s="220"/>
      <c r="KTR111" s="220"/>
      <c r="KTS111" s="220"/>
      <c r="KTT111" s="220"/>
      <c r="KTU111" s="220"/>
      <c r="KTV111" s="220"/>
      <c r="KTW111" s="220"/>
      <c r="KTX111" s="220"/>
      <c r="KTY111" s="220"/>
      <c r="KTZ111" s="220"/>
      <c r="KUA111" s="220"/>
      <c r="KUB111" s="220"/>
      <c r="KUC111" s="220"/>
      <c r="KUD111" s="220"/>
      <c r="KUE111" s="220"/>
      <c r="KUF111" s="220"/>
      <c r="KUG111" s="220"/>
      <c r="KUH111" s="220"/>
      <c r="KUI111" s="220"/>
      <c r="KUJ111" s="220"/>
      <c r="KUK111" s="220"/>
      <c r="KUL111" s="220"/>
      <c r="KUM111" s="220"/>
      <c r="KUN111" s="220"/>
      <c r="KUO111" s="220"/>
      <c r="KUP111" s="220"/>
      <c r="KUQ111" s="220"/>
      <c r="KUR111" s="220"/>
      <c r="KUS111" s="220"/>
      <c r="KUT111" s="220"/>
      <c r="KUU111" s="220"/>
      <c r="KUV111" s="220"/>
      <c r="KUW111" s="220"/>
      <c r="KUX111" s="220"/>
      <c r="KUY111" s="220"/>
      <c r="KUZ111" s="220"/>
      <c r="KVA111" s="220"/>
      <c r="KVB111" s="220"/>
      <c r="KVC111" s="220"/>
      <c r="KVD111" s="220"/>
      <c r="KVE111" s="220"/>
      <c r="KVF111" s="220"/>
      <c r="KVG111" s="220"/>
      <c r="KVH111" s="220"/>
      <c r="KVI111" s="220"/>
      <c r="KVJ111" s="220"/>
      <c r="KVK111" s="220"/>
      <c r="KVL111" s="220"/>
      <c r="KVM111" s="220"/>
      <c r="KVN111" s="220"/>
      <c r="KVO111" s="220"/>
      <c r="KVP111" s="220"/>
      <c r="KVQ111" s="220"/>
      <c r="KVR111" s="220"/>
      <c r="KVS111" s="220"/>
      <c r="KVT111" s="220"/>
      <c r="KVU111" s="220"/>
      <c r="KVV111" s="220"/>
      <c r="KVW111" s="220"/>
      <c r="KVX111" s="220"/>
      <c r="KVY111" s="220"/>
      <c r="KVZ111" s="220"/>
      <c r="KWA111" s="220"/>
      <c r="KWB111" s="220"/>
      <c r="KWC111" s="220"/>
      <c r="KWD111" s="220"/>
      <c r="KWE111" s="220"/>
      <c r="KWF111" s="220"/>
      <c r="KWG111" s="220"/>
      <c r="KWH111" s="220"/>
      <c r="KWI111" s="220"/>
      <c r="KWJ111" s="220"/>
      <c r="KWK111" s="220"/>
      <c r="KWL111" s="220"/>
      <c r="KWM111" s="220"/>
      <c r="KWN111" s="220"/>
      <c r="KWO111" s="220"/>
      <c r="KWP111" s="220"/>
      <c r="KWQ111" s="220"/>
      <c r="KWR111" s="220"/>
      <c r="KWS111" s="220"/>
      <c r="KWT111" s="220"/>
      <c r="KWU111" s="220"/>
      <c r="KWV111" s="220"/>
      <c r="KWW111" s="220"/>
      <c r="KWX111" s="220"/>
      <c r="KWY111" s="220"/>
      <c r="KWZ111" s="220"/>
      <c r="KXA111" s="220"/>
      <c r="KXB111" s="220"/>
      <c r="KXC111" s="220"/>
      <c r="KXD111" s="220"/>
      <c r="KXE111" s="220"/>
      <c r="KXF111" s="220"/>
      <c r="KXG111" s="220"/>
      <c r="KXH111" s="220"/>
      <c r="KXI111" s="220"/>
      <c r="KXJ111" s="220"/>
      <c r="KXK111" s="220"/>
      <c r="KXL111" s="220"/>
      <c r="KXM111" s="220"/>
      <c r="KXN111" s="220"/>
      <c r="KXO111" s="220"/>
      <c r="KXP111" s="220"/>
      <c r="KXQ111" s="220"/>
      <c r="KXR111" s="220"/>
      <c r="KXS111" s="220"/>
      <c r="KXT111" s="220"/>
      <c r="KXU111" s="220"/>
      <c r="KXV111" s="220"/>
      <c r="KXW111" s="220"/>
      <c r="KXX111" s="220"/>
      <c r="KXY111" s="220"/>
      <c r="KXZ111" s="220"/>
      <c r="KYA111" s="220"/>
      <c r="KYB111" s="220"/>
      <c r="KYC111" s="220"/>
      <c r="KYD111" s="220"/>
      <c r="KYE111" s="220"/>
      <c r="KYF111" s="220"/>
      <c r="KYG111" s="220"/>
      <c r="KYH111" s="220"/>
      <c r="KYI111" s="220"/>
      <c r="KYJ111" s="220"/>
      <c r="KYK111" s="220"/>
      <c r="KYL111" s="220"/>
      <c r="KYM111" s="220"/>
      <c r="KYN111" s="220"/>
      <c r="KYO111" s="220"/>
      <c r="KYP111" s="220"/>
      <c r="KYQ111" s="220"/>
      <c r="KYR111" s="220"/>
      <c r="KYS111" s="220"/>
      <c r="KYT111" s="220"/>
      <c r="KYU111" s="220"/>
      <c r="KYV111" s="220"/>
      <c r="KYW111" s="220"/>
      <c r="KYX111" s="220"/>
      <c r="KYY111" s="220"/>
      <c r="KYZ111" s="220"/>
      <c r="KZA111" s="220"/>
      <c r="KZB111" s="220"/>
      <c r="KZC111" s="220"/>
      <c r="KZD111" s="220"/>
      <c r="KZE111" s="220"/>
      <c r="KZF111" s="220"/>
      <c r="KZG111" s="220"/>
      <c r="KZH111" s="220"/>
      <c r="KZI111" s="220"/>
      <c r="KZJ111" s="220"/>
      <c r="KZK111" s="220"/>
      <c r="KZL111" s="220"/>
      <c r="KZM111" s="220"/>
      <c r="KZN111" s="220"/>
      <c r="KZO111" s="220"/>
      <c r="KZP111" s="220"/>
      <c r="KZQ111" s="220"/>
      <c r="KZR111" s="220"/>
      <c r="KZS111" s="220"/>
      <c r="KZT111" s="220"/>
      <c r="KZU111" s="220"/>
      <c r="KZV111" s="220"/>
      <c r="KZW111" s="220"/>
      <c r="KZX111" s="220"/>
      <c r="KZY111" s="220"/>
      <c r="KZZ111" s="220"/>
      <c r="LAA111" s="220"/>
      <c r="LAB111" s="220"/>
      <c r="LAC111" s="220"/>
      <c r="LAD111" s="220"/>
      <c r="LAE111" s="220"/>
      <c r="LAF111" s="220"/>
      <c r="LAG111" s="220"/>
      <c r="LAH111" s="220"/>
      <c r="LAI111" s="220"/>
      <c r="LAJ111" s="220"/>
      <c r="LAK111" s="220"/>
      <c r="LAL111" s="220"/>
      <c r="LAM111" s="220"/>
      <c r="LAN111" s="220"/>
      <c r="LAO111" s="220"/>
      <c r="LAP111" s="220"/>
      <c r="LAQ111" s="220"/>
      <c r="LAR111" s="220"/>
      <c r="LAS111" s="220"/>
      <c r="LAT111" s="220"/>
      <c r="LAU111" s="220"/>
      <c r="LAV111" s="220"/>
      <c r="LAW111" s="220"/>
      <c r="LAX111" s="220"/>
      <c r="LAY111" s="220"/>
      <c r="LAZ111" s="220"/>
      <c r="LBA111" s="220"/>
      <c r="LBB111" s="220"/>
      <c r="LBC111" s="220"/>
      <c r="LBD111" s="220"/>
      <c r="LBE111" s="220"/>
      <c r="LBF111" s="220"/>
      <c r="LBG111" s="220"/>
      <c r="LBH111" s="220"/>
      <c r="LBI111" s="220"/>
      <c r="LBJ111" s="220"/>
      <c r="LBK111" s="220"/>
      <c r="LBL111" s="220"/>
      <c r="LBM111" s="220"/>
      <c r="LBN111" s="220"/>
      <c r="LBO111" s="220"/>
      <c r="LBP111" s="220"/>
      <c r="LBQ111" s="220"/>
      <c r="LBR111" s="220"/>
      <c r="LBS111" s="220"/>
      <c r="LBT111" s="220"/>
      <c r="LBU111" s="220"/>
      <c r="LBV111" s="220"/>
      <c r="LBW111" s="220"/>
      <c r="LBX111" s="220"/>
      <c r="LBY111" s="220"/>
      <c r="LBZ111" s="220"/>
      <c r="LCA111" s="220"/>
      <c r="LCB111" s="220"/>
      <c r="LCC111" s="220"/>
      <c r="LCD111" s="220"/>
      <c r="LCE111" s="220"/>
      <c r="LCF111" s="220"/>
      <c r="LCG111" s="220"/>
      <c r="LCH111" s="220"/>
      <c r="LCI111" s="220"/>
      <c r="LCJ111" s="220"/>
      <c r="LCK111" s="220"/>
      <c r="LCL111" s="220"/>
      <c r="LCM111" s="220"/>
      <c r="LCN111" s="220"/>
      <c r="LCO111" s="220"/>
      <c r="LCP111" s="220"/>
      <c r="LCQ111" s="220"/>
      <c r="LCR111" s="220"/>
      <c r="LCS111" s="220"/>
      <c r="LCT111" s="220"/>
      <c r="LCU111" s="220"/>
      <c r="LCV111" s="220"/>
      <c r="LCW111" s="220"/>
      <c r="LCX111" s="220"/>
      <c r="LCY111" s="220"/>
      <c r="LCZ111" s="220"/>
      <c r="LDA111" s="220"/>
      <c r="LDB111" s="220"/>
      <c r="LDC111" s="220"/>
      <c r="LDD111" s="220"/>
      <c r="LDE111" s="220"/>
      <c r="LDF111" s="220"/>
      <c r="LDG111" s="220"/>
      <c r="LDH111" s="220"/>
      <c r="LDI111" s="220"/>
      <c r="LDJ111" s="220"/>
      <c r="LDK111" s="220"/>
      <c r="LDL111" s="220"/>
      <c r="LDM111" s="220"/>
      <c r="LDN111" s="220"/>
      <c r="LDO111" s="220"/>
      <c r="LDP111" s="220"/>
      <c r="LDQ111" s="220"/>
      <c r="LDR111" s="220"/>
      <c r="LDS111" s="220"/>
      <c r="LDT111" s="220"/>
      <c r="LDU111" s="220"/>
      <c r="LDV111" s="220"/>
      <c r="LDW111" s="220"/>
      <c r="LDX111" s="220"/>
      <c r="LDY111" s="220"/>
      <c r="LDZ111" s="220"/>
      <c r="LEA111" s="220"/>
      <c r="LEB111" s="220"/>
      <c r="LEC111" s="220"/>
      <c r="LED111" s="220"/>
      <c r="LEE111" s="220"/>
      <c r="LEF111" s="220"/>
      <c r="LEG111" s="220"/>
      <c r="LEH111" s="220"/>
      <c r="LEI111" s="220"/>
      <c r="LEJ111" s="220"/>
      <c r="LEK111" s="220"/>
      <c r="LEL111" s="220"/>
      <c r="LEM111" s="220"/>
      <c r="LEN111" s="220"/>
      <c r="LEO111" s="220"/>
      <c r="LEP111" s="220"/>
      <c r="LEQ111" s="220"/>
      <c r="LER111" s="220"/>
      <c r="LES111" s="220"/>
      <c r="LET111" s="220"/>
      <c r="LEU111" s="220"/>
      <c r="LEV111" s="220"/>
      <c r="LEW111" s="220"/>
      <c r="LEX111" s="220"/>
      <c r="LEY111" s="220"/>
      <c r="LEZ111" s="220"/>
      <c r="LFA111" s="220"/>
      <c r="LFB111" s="220"/>
      <c r="LFC111" s="220"/>
      <c r="LFD111" s="220"/>
      <c r="LFE111" s="220"/>
      <c r="LFF111" s="220"/>
      <c r="LFG111" s="220"/>
      <c r="LFH111" s="220"/>
      <c r="LFI111" s="220"/>
      <c r="LFJ111" s="220"/>
      <c r="LFK111" s="220"/>
      <c r="LFL111" s="220"/>
      <c r="LFM111" s="220"/>
      <c r="LFN111" s="220"/>
      <c r="LFO111" s="220"/>
      <c r="LFP111" s="220"/>
      <c r="LFQ111" s="220"/>
      <c r="LFR111" s="220"/>
      <c r="LFS111" s="220"/>
      <c r="LFT111" s="220"/>
      <c r="LFU111" s="220"/>
      <c r="LFV111" s="220"/>
      <c r="LFW111" s="220"/>
      <c r="LFX111" s="220"/>
      <c r="LFY111" s="220"/>
      <c r="LFZ111" s="220"/>
      <c r="LGA111" s="220"/>
      <c r="LGB111" s="220"/>
      <c r="LGC111" s="220"/>
      <c r="LGD111" s="220"/>
      <c r="LGE111" s="220"/>
      <c r="LGF111" s="220"/>
      <c r="LGG111" s="220"/>
      <c r="LGH111" s="220"/>
      <c r="LGI111" s="220"/>
      <c r="LGJ111" s="220"/>
      <c r="LGK111" s="220"/>
      <c r="LGL111" s="220"/>
      <c r="LGM111" s="220"/>
      <c r="LGN111" s="220"/>
      <c r="LGO111" s="220"/>
      <c r="LGP111" s="220"/>
      <c r="LGQ111" s="220"/>
      <c r="LGR111" s="220"/>
      <c r="LGS111" s="220"/>
      <c r="LGT111" s="220"/>
      <c r="LGU111" s="220"/>
      <c r="LGV111" s="220"/>
      <c r="LGW111" s="220"/>
      <c r="LGX111" s="220"/>
      <c r="LGY111" s="220"/>
      <c r="LGZ111" s="220"/>
      <c r="LHA111" s="220"/>
      <c r="LHB111" s="220"/>
      <c r="LHC111" s="220"/>
      <c r="LHD111" s="220"/>
      <c r="LHE111" s="220"/>
      <c r="LHF111" s="220"/>
      <c r="LHG111" s="220"/>
      <c r="LHH111" s="220"/>
      <c r="LHI111" s="220"/>
      <c r="LHJ111" s="220"/>
      <c r="LHK111" s="220"/>
      <c r="LHL111" s="220"/>
      <c r="LHM111" s="220"/>
      <c r="LHN111" s="220"/>
      <c r="LHO111" s="220"/>
      <c r="LHP111" s="220"/>
      <c r="LHQ111" s="220"/>
      <c r="LHR111" s="220"/>
      <c r="LHS111" s="220"/>
      <c r="LHT111" s="220"/>
      <c r="LHU111" s="220"/>
      <c r="LHV111" s="220"/>
      <c r="LHW111" s="220"/>
      <c r="LHX111" s="220"/>
      <c r="LHY111" s="220"/>
      <c r="LHZ111" s="220"/>
      <c r="LIA111" s="220"/>
      <c r="LIB111" s="220"/>
      <c r="LIC111" s="220"/>
      <c r="LID111" s="220"/>
      <c r="LIE111" s="220"/>
      <c r="LIF111" s="220"/>
      <c r="LIG111" s="220"/>
      <c r="LIH111" s="220"/>
      <c r="LII111" s="220"/>
      <c r="LIJ111" s="220"/>
      <c r="LIK111" s="220"/>
      <c r="LIL111" s="220"/>
      <c r="LIM111" s="220"/>
      <c r="LIN111" s="220"/>
      <c r="LIO111" s="220"/>
      <c r="LIP111" s="220"/>
      <c r="LIQ111" s="220"/>
      <c r="LIR111" s="220"/>
      <c r="LIS111" s="220"/>
      <c r="LIT111" s="220"/>
      <c r="LIU111" s="220"/>
      <c r="LIV111" s="220"/>
      <c r="LIW111" s="220"/>
      <c r="LIX111" s="220"/>
      <c r="LIY111" s="220"/>
      <c r="LIZ111" s="220"/>
      <c r="LJA111" s="220"/>
      <c r="LJB111" s="220"/>
      <c r="LJC111" s="220"/>
      <c r="LJD111" s="220"/>
      <c r="LJE111" s="220"/>
      <c r="LJF111" s="220"/>
      <c r="LJG111" s="220"/>
      <c r="LJH111" s="220"/>
      <c r="LJI111" s="220"/>
      <c r="LJJ111" s="220"/>
      <c r="LJK111" s="220"/>
      <c r="LJL111" s="220"/>
      <c r="LJM111" s="220"/>
      <c r="LJN111" s="220"/>
      <c r="LJO111" s="220"/>
      <c r="LJP111" s="220"/>
      <c r="LJQ111" s="220"/>
      <c r="LJR111" s="220"/>
      <c r="LJS111" s="220"/>
      <c r="LJT111" s="220"/>
      <c r="LJU111" s="220"/>
      <c r="LJV111" s="220"/>
      <c r="LJW111" s="220"/>
      <c r="LJX111" s="220"/>
      <c r="LJY111" s="220"/>
      <c r="LJZ111" s="220"/>
      <c r="LKA111" s="220"/>
      <c r="LKB111" s="220"/>
      <c r="LKC111" s="220"/>
      <c r="LKD111" s="220"/>
      <c r="LKE111" s="220"/>
      <c r="LKF111" s="220"/>
      <c r="LKG111" s="220"/>
      <c r="LKH111" s="220"/>
      <c r="LKI111" s="220"/>
      <c r="LKJ111" s="220"/>
      <c r="LKK111" s="220"/>
      <c r="LKL111" s="220"/>
      <c r="LKM111" s="220"/>
      <c r="LKN111" s="220"/>
      <c r="LKO111" s="220"/>
      <c r="LKP111" s="220"/>
      <c r="LKQ111" s="220"/>
      <c r="LKR111" s="220"/>
      <c r="LKS111" s="220"/>
      <c r="LKT111" s="220"/>
      <c r="LKU111" s="220"/>
      <c r="LKV111" s="220"/>
      <c r="LKW111" s="220"/>
      <c r="LKX111" s="220"/>
      <c r="LKY111" s="220"/>
      <c r="LKZ111" s="220"/>
      <c r="LLA111" s="220"/>
      <c r="LLB111" s="220"/>
      <c r="LLC111" s="220"/>
      <c r="LLD111" s="220"/>
      <c r="LLE111" s="220"/>
      <c r="LLF111" s="220"/>
      <c r="LLG111" s="220"/>
      <c r="LLH111" s="220"/>
      <c r="LLI111" s="220"/>
      <c r="LLJ111" s="220"/>
      <c r="LLK111" s="220"/>
      <c r="LLL111" s="220"/>
      <c r="LLM111" s="220"/>
      <c r="LLN111" s="220"/>
      <c r="LLO111" s="220"/>
      <c r="LLP111" s="220"/>
      <c r="LLQ111" s="220"/>
      <c r="LLR111" s="220"/>
      <c r="LLS111" s="220"/>
      <c r="LLT111" s="220"/>
      <c r="LLU111" s="220"/>
      <c r="LLV111" s="220"/>
      <c r="LLW111" s="220"/>
      <c r="LLX111" s="220"/>
      <c r="LLY111" s="220"/>
      <c r="LLZ111" s="220"/>
      <c r="LMA111" s="220"/>
      <c r="LMB111" s="220"/>
      <c r="LMC111" s="220"/>
      <c r="LMD111" s="220"/>
      <c r="LME111" s="220"/>
      <c r="LMF111" s="220"/>
      <c r="LMG111" s="220"/>
      <c r="LMH111" s="220"/>
      <c r="LMI111" s="220"/>
      <c r="LMJ111" s="220"/>
      <c r="LMK111" s="220"/>
      <c r="LML111" s="220"/>
      <c r="LMM111" s="220"/>
      <c r="LMN111" s="220"/>
      <c r="LMO111" s="220"/>
      <c r="LMP111" s="220"/>
      <c r="LMQ111" s="220"/>
      <c r="LMR111" s="220"/>
      <c r="LMS111" s="220"/>
      <c r="LMT111" s="220"/>
      <c r="LMU111" s="220"/>
      <c r="LMV111" s="220"/>
      <c r="LMW111" s="220"/>
      <c r="LMX111" s="220"/>
      <c r="LMY111" s="220"/>
      <c r="LMZ111" s="220"/>
      <c r="LNA111" s="220"/>
      <c r="LNB111" s="220"/>
      <c r="LNC111" s="220"/>
      <c r="LND111" s="220"/>
      <c r="LNE111" s="220"/>
      <c r="LNF111" s="220"/>
      <c r="LNG111" s="220"/>
      <c r="LNH111" s="220"/>
      <c r="LNI111" s="220"/>
      <c r="LNJ111" s="220"/>
      <c r="LNK111" s="220"/>
      <c r="LNL111" s="220"/>
      <c r="LNM111" s="220"/>
      <c r="LNN111" s="220"/>
      <c r="LNO111" s="220"/>
      <c r="LNP111" s="220"/>
      <c r="LNQ111" s="220"/>
      <c r="LNR111" s="220"/>
      <c r="LNS111" s="220"/>
      <c r="LNT111" s="220"/>
      <c r="LNU111" s="220"/>
      <c r="LNV111" s="220"/>
      <c r="LNW111" s="220"/>
      <c r="LNX111" s="220"/>
      <c r="LNY111" s="220"/>
      <c r="LNZ111" s="220"/>
      <c r="LOA111" s="220"/>
      <c r="LOB111" s="220"/>
      <c r="LOC111" s="220"/>
      <c r="LOD111" s="220"/>
      <c r="LOE111" s="220"/>
      <c r="LOF111" s="220"/>
      <c r="LOG111" s="220"/>
      <c r="LOH111" s="220"/>
      <c r="LOI111" s="220"/>
      <c r="LOJ111" s="220"/>
      <c r="LOK111" s="220"/>
      <c r="LOL111" s="220"/>
      <c r="LOM111" s="220"/>
      <c r="LON111" s="220"/>
      <c r="LOO111" s="220"/>
      <c r="LOP111" s="220"/>
      <c r="LOQ111" s="220"/>
      <c r="LOR111" s="220"/>
      <c r="LOS111" s="220"/>
      <c r="LOT111" s="220"/>
      <c r="LOU111" s="220"/>
      <c r="LOV111" s="220"/>
      <c r="LOW111" s="220"/>
      <c r="LOX111" s="220"/>
      <c r="LOY111" s="220"/>
      <c r="LOZ111" s="220"/>
      <c r="LPA111" s="220"/>
      <c r="LPB111" s="220"/>
      <c r="LPC111" s="220"/>
      <c r="LPD111" s="220"/>
      <c r="LPE111" s="220"/>
      <c r="LPF111" s="220"/>
      <c r="LPG111" s="220"/>
      <c r="LPH111" s="220"/>
      <c r="LPI111" s="220"/>
      <c r="LPJ111" s="220"/>
      <c r="LPK111" s="220"/>
      <c r="LPL111" s="220"/>
      <c r="LPM111" s="220"/>
      <c r="LPN111" s="220"/>
      <c r="LPO111" s="220"/>
      <c r="LPP111" s="220"/>
      <c r="LPQ111" s="220"/>
      <c r="LPR111" s="220"/>
      <c r="LPS111" s="220"/>
      <c r="LPT111" s="220"/>
      <c r="LPU111" s="220"/>
      <c r="LPV111" s="220"/>
      <c r="LPW111" s="220"/>
      <c r="LPX111" s="220"/>
      <c r="LPY111" s="220"/>
      <c r="LPZ111" s="220"/>
      <c r="LQA111" s="220"/>
      <c r="LQB111" s="220"/>
      <c r="LQC111" s="220"/>
      <c r="LQD111" s="220"/>
      <c r="LQE111" s="220"/>
      <c r="LQF111" s="220"/>
      <c r="LQG111" s="220"/>
      <c r="LQH111" s="220"/>
      <c r="LQI111" s="220"/>
      <c r="LQJ111" s="220"/>
      <c r="LQK111" s="220"/>
      <c r="LQL111" s="220"/>
      <c r="LQM111" s="220"/>
      <c r="LQN111" s="220"/>
      <c r="LQO111" s="220"/>
      <c r="LQP111" s="220"/>
      <c r="LQQ111" s="220"/>
      <c r="LQR111" s="220"/>
      <c r="LQS111" s="220"/>
      <c r="LQT111" s="220"/>
      <c r="LQU111" s="220"/>
      <c r="LQV111" s="220"/>
      <c r="LQW111" s="220"/>
      <c r="LQX111" s="220"/>
      <c r="LQY111" s="220"/>
      <c r="LQZ111" s="220"/>
      <c r="LRA111" s="220"/>
      <c r="LRB111" s="220"/>
      <c r="LRC111" s="220"/>
      <c r="LRD111" s="220"/>
      <c r="LRE111" s="220"/>
      <c r="LRF111" s="220"/>
      <c r="LRG111" s="220"/>
      <c r="LRH111" s="220"/>
      <c r="LRI111" s="220"/>
      <c r="LRJ111" s="220"/>
      <c r="LRK111" s="220"/>
      <c r="LRL111" s="220"/>
      <c r="LRM111" s="220"/>
      <c r="LRN111" s="220"/>
      <c r="LRO111" s="220"/>
      <c r="LRP111" s="220"/>
      <c r="LRQ111" s="220"/>
      <c r="LRR111" s="220"/>
      <c r="LRS111" s="220"/>
      <c r="LRT111" s="220"/>
      <c r="LRU111" s="220"/>
      <c r="LRV111" s="220"/>
      <c r="LRW111" s="220"/>
      <c r="LRX111" s="220"/>
      <c r="LRY111" s="220"/>
      <c r="LRZ111" s="220"/>
      <c r="LSA111" s="220"/>
      <c r="LSB111" s="220"/>
      <c r="LSC111" s="220"/>
      <c r="LSD111" s="220"/>
      <c r="LSE111" s="220"/>
      <c r="LSF111" s="220"/>
      <c r="LSG111" s="220"/>
      <c r="LSH111" s="220"/>
      <c r="LSI111" s="220"/>
      <c r="LSJ111" s="220"/>
      <c r="LSK111" s="220"/>
      <c r="LSL111" s="220"/>
      <c r="LSM111" s="220"/>
      <c r="LSN111" s="220"/>
      <c r="LSO111" s="220"/>
      <c r="LSP111" s="220"/>
      <c r="LSQ111" s="220"/>
      <c r="LSR111" s="220"/>
      <c r="LSS111" s="220"/>
      <c r="LST111" s="220"/>
      <c r="LSU111" s="220"/>
      <c r="LSV111" s="220"/>
      <c r="LSW111" s="220"/>
      <c r="LSX111" s="220"/>
      <c r="LSY111" s="220"/>
      <c r="LSZ111" s="220"/>
      <c r="LTA111" s="220"/>
      <c r="LTB111" s="220"/>
      <c r="LTC111" s="220"/>
      <c r="LTD111" s="220"/>
      <c r="LTE111" s="220"/>
      <c r="LTF111" s="220"/>
      <c r="LTG111" s="220"/>
      <c r="LTH111" s="220"/>
      <c r="LTI111" s="220"/>
      <c r="LTJ111" s="220"/>
      <c r="LTK111" s="220"/>
      <c r="LTL111" s="220"/>
      <c r="LTM111" s="220"/>
      <c r="LTN111" s="220"/>
      <c r="LTO111" s="220"/>
      <c r="LTP111" s="220"/>
      <c r="LTQ111" s="220"/>
      <c r="LTR111" s="220"/>
      <c r="LTS111" s="220"/>
      <c r="LTT111" s="220"/>
      <c r="LTU111" s="220"/>
      <c r="LTV111" s="220"/>
      <c r="LTW111" s="220"/>
      <c r="LTX111" s="220"/>
      <c r="LTY111" s="220"/>
      <c r="LTZ111" s="220"/>
      <c r="LUA111" s="220"/>
      <c r="LUB111" s="220"/>
      <c r="LUC111" s="220"/>
      <c r="LUD111" s="220"/>
      <c r="LUE111" s="220"/>
      <c r="LUF111" s="220"/>
      <c r="LUG111" s="220"/>
      <c r="LUH111" s="220"/>
      <c r="LUI111" s="220"/>
      <c r="LUJ111" s="220"/>
      <c r="LUK111" s="220"/>
      <c r="LUL111" s="220"/>
      <c r="LUM111" s="220"/>
      <c r="LUN111" s="220"/>
      <c r="LUO111" s="220"/>
      <c r="LUP111" s="220"/>
      <c r="LUQ111" s="220"/>
      <c r="LUR111" s="220"/>
      <c r="LUS111" s="220"/>
      <c r="LUT111" s="220"/>
      <c r="LUU111" s="220"/>
      <c r="LUV111" s="220"/>
      <c r="LUW111" s="220"/>
      <c r="LUX111" s="220"/>
      <c r="LUY111" s="220"/>
      <c r="LUZ111" s="220"/>
      <c r="LVA111" s="220"/>
      <c r="LVB111" s="220"/>
      <c r="LVC111" s="220"/>
      <c r="LVD111" s="220"/>
      <c r="LVE111" s="220"/>
      <c r="LVF111" s="220"/>
      <c r="LVG111" s="220"/>
      <c r="LVH111" s="220"/>
      <c r="LVI111" s="220"/>
      <c r="LVJ111" s="220"/>
      <c r="LVK111" s="220"/>
      <c r="LVL111" s="220"/>
      <c r="LVM111" s="220"/>
      <c r="LVN111" s="220"/>
      <c r="LVO111" s="220"/>
      <c r="LVP111" s="220"/>
      <c r="LVQ111" s="220"/>
      <c r="LVR111" s="220"/>
      <c r="LVS111" s="220"/>
      <c r="LVT111" s="220"/>
      <c r="LVU111" s="220"/>
      <c r="LVV111" s="220"/>
      <c r="LVW111" s="220"/>
      <c r="LVX111" s="220"/>
      <c r="LVY111" s="220"/>
      <c r="LVZ111" s="220"/>
      <c r="LWA111" s="220"/>
      <c r="LWB111" s="220"/>
      <c r="LWC111" s="220"/>
      <c r="LWD111" s="220"/>
      <c r="LWE111" s="220"/>
      <c r="LWF111" s="220"/>
      <c r="LWG111" s="220"/>
      <c r="LWH111" s="220"/>
      <c r="LWI111" s="220"/>
      <c r="LWJ111" s="220"/>
      <c r="LWK111" s="220"/>
      <c r="LWL111" s="220"/>
      <c r="LWM111" s="220"/>
      <c r="LWN111" s="220"/>
      <c r="LWO111" s="220"/>
      <c r="LWP111" s="220"/>
      <c r="LWQ111" s="220"/>
      <c r="LWR111" s="220"/>
      <c r="LWS111" s="220"/>
      <c r="LWT111" s="220"/>
      <c r="LWU111" s="220"/>
      <c r="LWV111" s="220"/>
      <c r="LWW111" s="220"/>
      <c r="LWX111" s="220"/>
      <c r="LWY111" s="220"/>
      <c r="LWZ111" s="220"/>
      <c r="LXA111" s="220"/>
      <c r="LXB111" s="220"/>
      <c r="LXC111" s="220"/>
      <c r="LXD111" s="220"/>
      <c r="LXE111" s="220"/>
      <c r="LXF111" s="220"/>
      <c r="LXG111" s="220"/>
      <c r="LXH111" s="220"/>
      <c r="LXI111" s="220"/>
      <c r="LXJ111" s="220"/>
      <c r="LXK111" s="220"/>
      <c r="LXL111" s="220"/>
      <c r="LXM111" s="220"/>
      <c r="LXN111" s="220"/>
      <c r="LXO111" s="220"/>
      <c r="LXP111" s="220"/>
      <c r="LXQ111" s="220"/>
      <c r="LXR111" s="220"/>
      <c r="LXS111" s="220"/>
      <c r="LXT111" s="220"/>
      <c r="LXU111" s="220"/>
      <c r="LXV111" s="220"/>
      <c r="LXW111" s="220"/>
      <c r="LXX111" s="220"/>
      <c r="LXY111" s="220"/>
      <c r="LXZ111" s="220"/>
      <c r="LYA111" s="220"/>
      <c r="LYB111" s="220"/>
      <c r="LYC111" s="220"/>
      <c r="LYD111" s="220"/>
      <c r="LYE111" s="220"/>
      <c r="LYF111" s="220"/>
      <c r="LYG111" s="220"/>
      <c r="LYH111" s="220"/>
      <c r="LYI111" s="220"/>
      <c r="LYJ111" s="220"/>
      <c r="LYK111" s="220"/>
      <c r="LYL111" s="220"/>
      <c r="LYM111" s="220"/>
      <c r="LYN111" s="220"/>
      <c r="LYO111" s="220"/>
      <c r="LYP111" s="220"/>
      <c r="LYQ111" s="220"/>
      <c r="LYR111" s="220"/>
      <c r="LYS111" s="220"/>
      <c r="LYT111" s="220"/>
      <c r="LYU111" s="220"/>
      <c r="LYV111" s="220"/>
      <c r="LYW111" s="220"/>
      <c r="LYX111" s="220"/>
      <c r="LYY111" s="220"/>
      <c r="LYZ111" s="220"/>
      <c r="LZA111" s="220"/>
      <c r="LZB111" s="220"/>
      <c r="LZC111" s="220"/>
      <c r="LZD111" s="220"/>
      <c r="LZE111" s="220"/>
      <c r="LZF111" s="220"/>
      <c r="LZG111" s="220"/>
      <c r="LZH111" s="220"/>
      <c r="LZI111" s="220"/>
      <c r="LZJ111" s="220"/>
      <c r="LZK111" s="220"/>
      <c r="LZL111" s="220"/>
      <c r="LZM111" s="220"/>
      <c r="LZN111" s="220"/>
      <c r="LZO111" s="220"/>
      <c r="LZP111" s="220"/>
      <c r="LZQ111" s="220"/>
      <c r="LZR111" s="220"/>
      <c r="LZS111" s="220"/>
      <c r="LZT111" s="220"/>
      <c r="LZU111" s="220"/>
      <c r="LZV111" s="220"/>
      <c r="LZW111" s="220"/>
      <c r="LZX111" s="220"/>
      <c r="LZY111" s="220"/>
      <c r="LZZ111" s="220"/>
      <c r="MAA111" s="220"/>
      <c r="MAB111" s="220"/>
      <c r="MAC111" s="220"/>
      <c r="MAD111" s="220"/>
      <c r="MAE111" s="220"/>
      <c r="MAF111" s="220"/>
      <c r="MAG111" s="220"/>
      <c r="MAH111" s="220"/>
      <c r="MAI111" s="220"/>
      <c r="MAJ111" s="220"/>
      <c r="MAK111" s="220"/>
      <c r="MAL111" s="220"/>
      <c r="MAM111" s="220"/>
      <c r="MAN111" s="220"/>
      <c r="MAO111" s="220"/>
      <c r="MAP111" s="220"/>
      <c r="MAQ111" s="220"/>
      <c r="MAR111" s="220"/>
      <c r="MAS111" s="220"/>
      <c r="MAT111" s="220"/>
      <c r="MAU111" s="220"/>
      <c r="MAV111" s="220"/>
      <c r="MAW111" s="220"/>
      <c r="MAX111" s="220"/>
      <c r="MAY111" s="220"/>
      <c r="MAZ111" s="220"/>
      <c r="MBA111" s="220"/>
      <c r="MBB111" s="220"/>
      <c r="MBC111" s="220"/>
      <c r="MBD111" s="220"/>
      <c r="MBE111" s="220"/>
      <c r="MBF111" s="220"/>
      <c r="MBG111" s="220"/>
      <c r="MBH111" s="220"/>
      <c r="MBI111" s="220"/>
      <c r="MBJ111" s="220"/>
      <c r="MBK111" s="220"/>
      <c r="MBL111" s="220"/>
      <c r="MBM111" s="220"/>
      <c r="MBN111" s="220"/>
      <c r="MBO111" s="220"/>
      <c r="MBP111" s="220"/>
      <c r="MBQ111" s="220"/>
      <c r="MBR111" s="220"/>
      <c r="MBS111" s="220"/>
      <c r="MBT111" s="220"/>
      <c r="MBU111" s="220"/>
      <c r="MBV111" s="220"/>
      <c r="MBW111" s="220"/>
      <c r="MBX111" s="220"/>
      <c r="MBY111" s="220"/>
      <c r="MBZ111" s="220"/>
      <c r="MCA111" s="220"/>
      <c r="MCB111" s="220"/>
      <c r="MCC111" s="220"/>
      <c r="MCD111" s="220"/>
      <c r="MCE111" s="220"/>
      <c r="MCF111" s="220"/>
      <c r="MCG111" s="220"/>
      <c r="MCH111" s="220"/>
      <c r="MCI111" s="220"/>
      <c r="MCJ111" s="220"/>
      <c r="MCK111" s="220"/>
      <c r="MCL111" s="220"/>
      <c r="MCM111" s="220"/>
      <c r="MCN111" s="220"/>
      <c r="MCO111" s="220"/>
      <c r="MCP111" s="220"/>
      <c r="MCQ111" s="220"/>
      <c r="MCR111" s="220"/>
      <c r="MCS111" s="220"/>
      <c r="MCT111" s="220"/>
      <c r="MCU111" s="220"/>
      <c r="MCV111" s="220"/>
      <c r="MCW111" s="220"/>
      <c r="MCX111" s="220"/>
      <c r="MCY111" s="220"/>
      <c r="MCZ111" s="220"/>
      <c r="MDA111" s="220"/>
      <c r="MDB111" s="220"/>
      <c r="MDC111" s="220"/>
      <c r="MDD111" s="220"/>
      <c r="MDE111" s="220"/>
      <c r="MDF111" s="220"/>
      <c r="MDG111" s="220"/>
      <c r="MDH111" s="220"/>
      <c r="MDI111" s="220"/>
      <c r="MDJ111" s="220"/>
      <c r="MDK111" s="220"/>
      <c r="MDL111" s="220"/>
      <c r="MDM111" s="220"/>
      <c r="MDN111" s="220"/>
      <c r="MDO111" s="220"/>
      <c r="MDP111" s="220"/>
      <c r="MDQ111" s="220"/>
      <c r="MDR111" s="220"/>
      <c r="MDS111" s="220"/>
      <c r="MDT111" s="220"/>
      <c r="MDU111" s="220"/>
      <c r="MDV111" s="220"/>
      <c r="MDW111" s="220"/>
      <c r="MDX111" s="220"/>
      <c r="MDY111" s="220"/>
      <c r="MDZ111" s="220"/>
      <c r="MEA111" s="220"/>
      <c r="MEB111" s="220"/>
      <c r="MEC111" s="220"/>
      <c r="MED111" s="220"/>
      <c r="MEE111" s="220"/>
      <c r="MEF111" s="220"/>
      <c r="MEG111" s="220"/>
      <c r="MEH111" s="220"/>
      <c r="MEI111" s="220"/>
      <c r="MEJ111" s="220"/>
      <c r="MEK111" s="220"/>
      <c r="MEL111" s="220"/>
      <c r="MEM111" s="220"/>
      <c r="MEN111" s="220"/>
      <c r="MEO111" s="220"/>
      <c r="MEP111" s="220"/>
      <c r="MEQ111" s="220"/>
      <c r="MER111" s="220"/>
      <c r="MES111" s="220"/>
      <c r="MET111" s="220"/>
      <c r="MEU111" s="220"/>
      <c r="MEV111" s="220"/>
      <c r="MEW111" s="220"/>
      <c r="MEX111" s="220"/>
      <c r="MEY111" s="220"/>
      <c r="MEZ111" s="220"/>
      <c r="MFA111" s="220"/>
      <c r="MFB111" s="220"/>
      <c r="MFC111" s="220"/>
      <c r="MFD111" s="220"/>
      <c r="MFE111" s="220"/>
      <c r="MFF111" s="220"/>
      <c r="MFG111" s="220"/>
      <c r="MFH111" s="220"/>
      <c r="MFI111" s="220"/>
      <c r="MFJ111" s="220"/>
      <c r="MFK111" s="220"/>
      <c r="MFL111" s="220"/>
      <c r="MFM111" s="220"/>
      <c r="MFN111" s="220"/>
      <c r="MFO111" s="220"/>
      <c r="MFP111" s="220"/>
      <c r="MFQ111" s="220"/>
      <c r="MFR111" s="220"/>
      <c r="MFS111" s="220"/>
      <c r="MFT111" s="220"/>
      <c r="MFU111" s="220"/>
      <c r="MFV111" s="220"/>
      <c r="MFW111" s="220"/>
      <c r="MFX111" s="220"/>
      <c r="MFY111" s="220"/>
      <c r="MFZ111" s="220"/>
      <c r="MGA111" s="220"/>
      <c r="MGB111" s="220"/>
      <c r="MGC111" s="220"/>
      <c r="MGD111" s="220"/>
      <c r="MGE111" s="220"/>
      <c r="MGF111" s="220"/>
      <c r="MGG111" s="220"/>
      <c r="MGH111" s="220"/>
      <c r="MGI111" s="220"/>
      <c r="MGJ111" s="220"/>
      <c r="MGK111" s="220"/>
      <c r="MGL111" s="220"/>
      <c r="MGM111" s="220"/>
      <c r="MGN111" s="220"/>
      <c r="MGO111" s="220"/>
      <c r="MGP111" s="220"/>
      <c r="MGQ111" s="220"/>
      <c r="MGR111" s="220"/>
      <c r="MGS111" s="220"/>
      <c r="MGT111" s="220"/>
      <c r="MGU111" s="220"/>
      <c r="MGV111" s="220"/>
      <c r="MGW111" s="220"/>
      <c r="MGX111" s="220"/>
      <c r="MGY111" s="220"/>
      <c r="MGZ111" s="220"/>
      <c r="MHA111" s="220"/>
      <c r="MHB111" s="220"/>
      <c r="MHC111" s="220"/>
      <c r="MHD111" s="220"/>
      <c r="MHE111" s="220"/>
      <c r="MHF111" s="220"/>
      <c r="MHG111" s="220"/>
      <c r="MHH111" s="220"/>
      <c r="MHI111" s="220"/>
      <c r="MHJ111" s="220"/>
      <c r="MHK111" s="220"/>
      <c r="MHL111" s="220"/>
      <c r="MHM111" s="220"/>
      <c r="MHN111" s="220"/>
      <c r="MHO111" s="220"/>
      <c r="MHP111" s="220"/>
      <c r="MHQ111" s="220"/>
      <c r="MHR111" s="220"/>
      <c r="MHS111" s="220"/>
      <c r="MHT111" s="220"/>
      <c r="MHU111" s="220"/>
      <c r="MHV111" s="220"/>
      <c r="MHW111" s="220"/>
      <c r="MHX111" s="220"/>
      <c r="MHY111" s="220"/>
      <c r="MHZ111" s="220"/>
      <c r="MIA111" s="220"/>
      <c r="MIB111" s="220"/>
      <c r="MIC111" s="220"/>
      <c r="MID111" s="220"/>
      <c r="MIE111" s="220"/>
      <c r="MIF111" s="220"/>
      <c r="MIG111" s="220"/>
      <c r="MIH111" s="220"/>
      <c r="MII111" s="220"/>
      <c r="MIJ111" s="220"/>
      <c r="MIK111" s="220"/>
      <c r="MIL111" s="220"/>
      <c r="MIM111" s="220"/>
      <c r="MIN111" s="220"/>
      <c r="MIO111" s="220"/>
      <c r="MIP111" s="220"/>
      <c r="MIQ111" s="220"/>
      <c r="MIR111" s="220"/>
      <c r="MIS111" s="220"/>
      <c r="MIT111" s="220"/>
      <c r="MIU111" s="220"/>
      <c r="MIV111" s="220"/>
      <c r="MIW111" s="220"/>
      <c r="MIX111" s="220"/>
      <c r="MIY111" s="220"/>
      <c r="MIZ111" s="220"/>
      <c r="MJA111" s="220"/>
      <c r="MJB111" s="220"/>
      <c r="MJC111" s="220"/>
      <c r="MJD111" s="220"/>
      <c r="MJE111" s="220"/>
      <c r="MJF111" s="220"/>
      <c r="MJG111" s="220"/>
      <c r="MJH111" s="220"/>
      <c r="MJI111" s="220"/>
      <c r="MJJ111" s="220"/>
      <c r="MJK111" s="220"/>
      <c r="MJL111" s="220"/>
      <c r="MJM111" s="220"/>
      <c r="MJN111" s="220"/>
      <c r="MJO111" s="220"/>
      <c r="MJP111" s="220"/>
      <c r="MJQ111" s="220"/>
      <c r="MJR111" s="220"/>
      <c r="MJS111" s="220"/>
      <c r="MJT111" s="220"/>
      <c r="MJU111" s="220"/>
      <c r="MJV111" s="220"/>
      <c r="MJW111" s="220"/>
      <c r="MJX111" s="220"/>
      <c r="MJY111" s="220"/>
      <c r="MJZ111" s="220"/>
      <c r="MKA111" s="220"/>
      <c r="MKB111" s="220"/>
      <c r="MKC111" s="220"/>
      <c r="MKD111" s="220"/>
      <c r="MKE111" s="220"/>
      <c r="MKF111" s="220"/>
      <c r="MKG111" s="220"/>
      <c r="MKH111" s="220"/>
      <c r="MKI111" s="220"/>
      <c r="MKJ111" s="220"/>
      <c r="MKK111" s="220"/>
      <c r="MKL111" s="220"/>
      <c r="MKM111" s="220"/>
      <c r="MKN111" s="220"/>
      <c r="MKO111" s="220"/>
      <c r="MKP111" s="220"/>
      <c r="MKQ111" s="220"/>
      <c r="MKR111" s="220"/>
      <c r="MKS111" s="220"/>
      <c r="MKT111" s="220"/>
      <c r="MKU111" s="220"/>
      <c r="MKV111" s="220"/>
      <c r="MKW111" s="220"/>
      <c r="MKX111" s="220"/>
      <c r="MKY111" s="220"/>
      <c r="MKZ111" s="220"/>
      <c r="MLA111" s="220"/>
      <c r="MLB111" s="220"/>
      <c r="MLC111" s="220"/>
      <c r="MLD111" s="220"/>
      <c r="MLE111" s="220"/>
      <c r="MLF111" s="220"/>
      <c r="MLG111" s="220"/>
      <c r="MLH111" s="220"/>
      <c r="MLI111" s="220"/>
      <c r="MLJ111" s="220"/>
      <c r="MLK111" s="220"/>
      <c r="MLL111" s="220"/>
      <c r="MLM111" s="220"/>
      <c r="MLN111" s="220"/>
      <c r="MLO111" s="220"/>
      <c r="MLP111" s="220"/>
      <c r="MLQ111" s="220"/>
      <c r="MLR111" s="220"/>
      <c r="MLS111" s="220"/>
      <c r="MLT111" s="220"/>
      <c r="MLU111" s="220"/>
      <c r="MLV111" s="220"/>
      <c r="MLW111" s="220"/>
      <c r="MLX111" s="220"/>
      <c r="MLY111" s="220"/>
      <c r="MLZ111" s="220"/>
      <c r="MMA111" s="220"/>
      <c r="MMB111" s="220"/>
      <c r="MMC111" s="220"/>
      <c r="MMD111" s="220"/>
      <c r="MME111" s="220"/>
      <c r="MMF111" s="220"/>
      <c r="MMG111" s="220"/>
      <c r="MMH111" s="220"/>
      <c r="MMI111" s="220"/>
      <c r="MMJ111" s="220"/>
      <c r="MMK111" s="220"/>
      <c r="MML111" s="220"/>
      <c r="MMM111" s="220"/>
      <c r="MMN111" s="220"/>
      <c r="MMO111" s="220"/>
      <c r="MMP111" s="220"/>
      <c r="MMQ111" s="220"/>
      <c r="MMR111" s="220"/>
      <c r="MMS111" s="220"/>
      <c r="MMT111" s="220"/>
      <c r="MMU111" s="220"/>
      <c r="MMV111" s="220"/>
      <c r="MMW111" s="220"/>
      <c r="MMX111" s="220"/>
      <c r="MMY111" s="220"/>
      <c r="MMZ111" s="220"/>
      <c r="MNA111" s="220"/>
      <c r="MNB111" s="220"/>
      <c r="MNC111" s="220"/>
      <c r="MND111" s="220"/>
      <c r="MNE111" s="220"/>
      <c r="MNF111" s="220"/>
      <c r="MNG111" s="220"/>
      <c r="MNH111" s="220"/>
      <c r="MNI111" s="220"/>
      <c r="MNJ111" s="220"/>
      <c r="MNK111" s="220"/>
      <c r="MNL111" s="220"/>
      <c r="MNM111" s="220"/>
      <c r="MNN111" s="220"/>
      <c r="MNO111" s="220"/>
      <c r="MNP111" s="220"/>
      <c r="MNQ111" s="220"/>
      <c r="MNR111" s="220"/>
      <c r="MNS111" s="220"/>
      <c r="MNT111" s="220"/>
      <c r="MNU111" s="220"/>
      <c r="MNV111" s="220"/>
      <c r="MNW111" s="220"/>
      <c r="MNX111" s="220"/>
      <c r="MNY111" s="220"/>
      <c r="MNZ111" s="220"/>
      <c r="MOA111" s="220"/>
      <c r="MOB111" s="220"/>
      <c r="MOC111" s="220"/>
      <c r="MOD111" s="220"/>
      <c r="MOE111" s="220"/>
      <c r="MOF111" s="220"/>
      <c r="MOG111" s="220"/>
      <c r="MOH111" s="220"/>
      <c r="MOI111" s="220"/>
      <c r="MOJ111" s="220"/>
      <c r="MOK111" s="220"/>
      <c r="MOL111" s="220"/>
      <c r="MOM111" s="220"/>
      <c r="MON111" s="220"/>
      <c r="MOO111" s="220"/>
      <c r="MOP111" s="220"/>
      <c r="MOQ111" s="220"/>
      <c r="MOR111" s="220"/>
      <c r="MOS111" s="220"/>
      <c r="MOT111" s="220"/>
      <c r="MOU111" s="220"/>
      <c r="MOV111" s="220"/>
      <c r="MOW111" s="220"/>
      <c r="MOX111" s="220"/>
      <c r="MOY111" s="220"/>
      <c r="MOZ111" s="220"/>
      <c r="MPA111" s="220"/>
      <c r="MPB111" s="220"/>
      <c r="MPC111" s="220"/>
      <c r="MPD111" s="220"/>
      <c r="MPE111" s="220"/>
      <c r="MPF111" s="220"/>
      <c r="MPG111" s="220"/>
      <c r="MPH111" s="220"/>
      <c r="MPI111" s="220"/>
      <c r="MPJ111" s="220"/>
      <c r="MPK111" s="220"/>
      <c r="MPL111" s="220"/>
      <c r="MPM111" s="220"/>
      <c r="MPN111" s="220"/>
      <c r="MPO111" s="220"/>
      <c r="MPP111" s="220"/>
      <c r="MPQ111" s="220"/>
      <c r="MPR111" s="220"/>
      <c r="MPS111" s="220"/>
      <c r="MPT111" s="220"/>
      <c r="MPU111" s="220"/>
      <c r="MPV111" s="220"/>
      <c r="MPW111" s="220"/>
      <c r="MPX111" s="220"/>
      <c r="MPY111" s="220"/>
      <c r="MPZ111" s="220"/>
      <c r="MQA111" s="220"/>
      <c r="MQB111" s="220"/>
      <c r="MQC111" s="220"/>
      <c r="MQD111" s="220"/>
      <c r="MQE111" s="220"/>
      <c r="MQF111" s="220"/>
      <c r="MQG111" s="220"/>
      <c r="MQH111" s="220"/>
      <c r="MQI111" s="220"/>
      <c r="MQJ111" s="220"/>
      <c r="MQK111" s="220"/>
      <c r="MQL111" s="220"/>
      <c r="MQM111" s="220"/>
      <c r="MQN111" s="220"/>
      <c r="MQO111" s="220"/>
      <c r="MQP111" s="220"/>
      <c r="MQQ111" s="220"/>
      <c r="MQR111" s="220"/>
      <c r="MQS111" s="220"/>
      <c r="MQT111" s="220"/>
      <c r="MQU111" s="220"/>
      <c r="MQV111" s="220"/>
      <c r="MQW111" s="220"/>
      <c r="MQX111" s="220"/>
      <c r="MQY111" s="220"/>
      <c r="MQZ111" s="220"/>
      <c r="MRA111" s="220"/>
      <c r="MRB111" s="220"/>
      <c r="MRC111" s="220"/>
      <c r="MRD111" s="220"/>
      <c r="MRE111" s="220"/>
      <c r="MRF111" s="220"/>
      <c r="MRG111" s="220"/>
      <c r="MRH111" s="220"/>
      <c r="MRI111" s="220"/>
      <c r="MRJ111" s="220"/>
      <c r="MRK111" s="220"/>
      <c r="MRL111" s="220"/>
      <c r="MRM111" s="220"/>
      <c r="MRN111" s="220"/>
      <c r="MRO111" s="220"/>
      <c r="MRP111" s="220"/>
      <c r="MRQ111" s="220"/>
      <c r="MRR111" s="220"/>
      <c r="MRS111" s="220"/>
      <c r="MRT111" s="220"/>
      <c r="MRU111" s="220"/>
      <c r="MRV111" s="220"/>
      <c r="MRW111" s="220"/>
      <c r="MRX111" s="220"/>
      <c r="MRY111" s="220"/>
      <c r="MRZ111" s="220"/>
      <c r="MSA111" s="220"/>
      <c r="MSB111" s="220"/>
      <c r="MSC111" s="220"/>
      <c r="MSD111" s="220"/>
      <c r="MSE111" s="220"/>
      <c r="MSF111" s="220"/>
      <c r="MSG111" s="220"/>
      <c r="MSH111" s="220"/>
      <c r="MSI111" s="220"/>
      <c r="MSJ111" s="220"/>
      <c r="MSK111" s="220"/>
      <c r="MSL111" s="220"/>
      <c r="MSM111" s="220"/>
      <c r="MSN111" s="220"/>
      <c r="MSO111" s="220"/>
      <c r="MSP111" s="220"/>
      <c r="MSQ111" s="220"/>
      <c r="MSR111" s="220"/>
      <c r="MSS111" s="220"/>
      <c r="MST111" s="220"/>
      <c r="MSU111" s="220"/>
      <c r="MSV111" s="220"/>
      <c r="MSW111" s="220"/>
      <c r="MSX111" s="220"/>
      <c r="MSY111" s="220"/>
      <c r="MSZ111" s="220"/>
      <c r="MTA111" s="220"/>
      <c r="MTB111" s="220"/>
      <c r="MTC111" s="220"/>
      <c r="MTD111" s="220"/>
      <c r="MTE111" s="220"/>
      <c r="MTF111" s="220"/>
      <c r="MTG111" s="220"/>
      <c r="MTH111" s="220"/>
      <c r="MTI111" s="220"/>
      <c r="MTJ111" s="220"/>
      <c r="MTK111" s="220"/>
      <c r="MTL111" s="220"/>
      <c r="MTM111" s="220"/>
      <c r="MTN111" s="220"/>
      <c r="MTO111" s="220"/>
      <c r="MTP111" s="220"/>
      <c r="MTQ111" s="220"/>
      <c r="MTR111" s="220"/>
      <c r="MTS111" s="220"/>
      <c r="MTT111" s="220"/>
      <c r="MTU111" s="220"/>
      <c r="MTV111" s="220"/>
      <c r="MTW111" s="220"/>
      <c r="MTX111" s="220"/>
      <c r="MTY111" s="220"/>
      <c r="MTZ111" s="220"/>
      <c r="MUA111" s="220"/>
      <c r="MUB111" s="220"/>
      <c r="MUC111" s="220"/>
      <c r="MUD111" s="220"/>
      <c r="MUE111" s="220"/>
      <c r="MUF111" s="220"/>
      <c r="MUG111" s="220"/>
      <c r="MUH111" s="220"/>
      <c r="MUI111" s="220"/>
      <c r="MUJ111" s="220"/>
      <c r="MUK111" s="220"/>
      <c r="MUL111" s="220"/>
      <c r="MUM111" s="220"/>
      <c r="MUN111" s="220"/>
      <c r="MUO111" s="220"/>
      <c r="MUP111" s="220"/>
      <c r="MUQ111" s="220"/>
      <c r="MUR111" s="220"/>
      <c r="MUS111" s="220"/>
      <c r="MUT111" s="220"/>
      <c r="MUU111" s="220"/>
      <c r="MUV111" s="220"/>
      <c r="MUW111" s="220"/>
      <c r="MUX111" s="220"/>
      <c r="MUY111" s="220"/>
      <c r="MUZ111" s="220"/>
      <c r="MVA111" s="220"/>
      <c r="MVB111" s="220"/>
      <c r="MVC111" s="220"/>
      <c r="MVD111" s="220"/>
      <c r="MVE111" s="220"/>
      <c r="MVF111" s="220"/>
      <c r="MVG111" s="220"/>
      <c r="MVH111" s="220"/>
      <c r="MVI111" s="220"/>
      <c r="MVJ111" s="220"/>
      <c r="MVK111" s="220"/>
      <c r="MVL111" s="220"/>
      <c r="MVM111" s="220"/>
      <c r="MVN111" s="220"/>
      <c r="MVO111" s="220"/>
      <c r="MVP111" s="220"/>
      <c r="MVQ111" s="220"/>
      <c r="MVR111" s="220"/>
      <c r="MVS111" s="220"/>
      <c r="MVT111" s="220"/>
      <c r="MVU111" s="220"/>
      <c r="MVV111" s="220"/>
      <c r="MVW111" s="220"/>
      <c r="MVX111" s="220"/>
      <c r="MVY111" s="220"/>
      <c r="MVZ111" s="220"/>
      <c r="MWA111" s="220"/>
      <c r="MWB111" s="220"/>
      <c r="MWC111" s="220"/>
      <c r="MWD111" s="220"/>
      <c r="MWE111" s="220"/>
      <c r="MWF111" s="220"/>
      <c r="MWG111" s="220"/>
      <c r="MWH111" s="220"/>
      <c r="MWI111" s="220"/>
      <c r="MWJ111" s="220"/>
      <c r="MWK111" s="220"/>
      <c r="MWL111" s="220"/>
      <c r="MWM111" s="220"/>
      <c r="MWN111" s="220"/>
      <c r="MWO111" s="220"/>
      <c r="MWP111" s="220"/>
      <c r="MWQ111" s="220"/>
      <c r="MWR111" s="220"/>
      <c r="MWS111" s="220"/>
      <c r="MWT111" s="220"/>
      <c r="MWU111" s="220"/>
      <c r="MWV111" s="220"/>
      <c r="MWW111" s="220"/>
      <c r="MWX111" s="220"/>
      <c r="MWY111" s="220"/>
      <c r="MWZ111" s="220"/>
      <c r="MXA111" s="220"/>
      <c r="MXB111" s="220"/>
      <c r="MXC111" s="220"/>
      <c r="MXD111" s="220"/>
      <c r="MXE111" s="220"/>
      <c r="MXF111" s="220"/>
      <c r="MXG111" s="220"/>
      <c r="MXH111" s="220"/>
      <c r="MXI111" s="220"/>
      <c r="MXJ111" s="220"/>
      <c r="MXK111" s="220"/>
      <c r="MXL111" s="220"/>
      <c r="MXM111" s="220"/>
      <c r="MXN111" s="220"/>
      <c r="MXO111" s="220"/>
      <c r="MXP111" s="220"/>
      <c r="MXQ111" s="220"/>
      <c r="MXR111" s="220"/>
      <c r="MXS111" s="220"/>
      <c r="MXT111" s="220"/>
      <c r="MXU111" s="220"/>
      <c r="MXV111" s="220"/>
      <c r="MXW111" s="220"/>
      <c r="MXX111" s="220"/>
      <c r="MXY111" s="220"/>
      <c r="MXZ111" s="220"/>
      <c r="MYA111" s="220"/>
      <c r="MYB111" s="220"/>
      <c r="MYC111" s="220"/>
      <c r="MYD111" s="220"/>
      <c r="MYE111" s="220"/>
      <c r="MYF111" s="220"/>
      <c r="MYG111" s="220"/>
      <c r="MYH111" s="220"/>
      <c r="MYI111" s="220"/>
      <c r="MYJ111" s="220"/>
      <c r="MYK111" s="220"/>
      <c r="MYL111" s="220"/>
      <c r="MYM111" s="220"/>
      <c r="MYN111" s="220"/>
      <c r="MYO111" s="220"/>
      <c r="MYP111" s="220"/>
      <c r="MYQ111" s="220"/>
      <c r="MYR111" s="220"/>
      <c r="MYS111" s="220"/>
      <c r="MYT111" s="220"/>
      <c r="MYU111" s="220"/>
      <c r="MYV111" s="220"/>
      <c r="MYW111" s="220"/>
      <c r="MYX111" s="220"/>
      <c r="MYY111" s="220"/>
      <c r="MYZ111" s="220"/>
      <c r="MZA111" s="220"/>
      <c r="MZB111" s="220"/>
      <c r="MZC111" s="220"/>
      <c r="MZD111" s="220"/>
      <c r="MZE111" s="220"/>
      <c r="MZF111" s="220"/>
      <c r="MZG111" s="220"/>
      <c r="MZH111" s="220"/>
      <c r="MZI111" s="220"/>
      <c r="MZJ111" s="220"/>
      <c r="MZK111" s="220"/>
      <c r="MZL111" s="220"/>
      <c r="MZM111" s="220"/>
      <c r="MZN111" s="220"/>
      <c r="MZO111" s="220"/>
      <c r="MZP111" s="220"/>
      <c r="MZQ111" s="220"/>
      <c r="MZR111" s="220"/>
      <c r="MZS111" s="220"/>
      <c r="MZT111" s="220"/>
      <c r="MZU111" s="220"/>
      <c r="MZV111" s="220"/>
      <c r="MZW111" s="220"/>
      <c r="MZX111" s="220"/>
      <c r="MZY111" s="220"/>
      <c r="MZZ111" s="220"/>
      <c r="NAA111" s="220"/>
      <c r="NAB111" s="220"/>
      <c r="NAC111" s="220"/>
      <c r="NAD111" s="220"/>
      <c r="NAE111" s="220"/>
      <c r="NAF111" s="220"/>
      <c r="NAG111" s="220"/>
      <c r="NAH111" s="220"/>
      <c r="NAI111" s="220"/>
      <c r="NAJ111" s="220"/>
      <c r="NAK111" s="220"/>
      <c r="NAL111" s="220"/>
      <c r="NAM111" s="220"/>
      <c r="NAN111" s="220"/>
      <c r="NAO111" s="220"/>
      <c r="NAP111" s="220"/>
      <c r="NAQ111" s="220"/>
      <c r="NAR111" s="220"/>
      <c r="NAS111" s="220"/>
      <c r="NAT111" s="220"/>
      <c r="NAU111" s="220"/>
      <c r="NAV111" s="220"/>
      <c r="NAW111" s="220"/>
      <c r="NAX111" s="220"/>
      <c r="NAY111" s="220"/>
      <c r="NAZ111" s="220"/>
      <c r="NBA111" s="220"/>
      <c r="NBB111" s="220"/>
      <c r="NBC111" s="220"/>
      <c r="NBD111" s="220"/>
      <c r="NBE111" s="220"/>
      <c r="NBF111" s="220"/>
      <c r="NBG111" s="220"/>
      <c r="NBH111" s="220"/>
      <c r="NBI111" s="220"/>
      <c r="NBJ111" s="220"/>
      <c r="NBK111" s="220"/>
      <c r="NBL111" s="220"/>
      <c r="NBM111" s="220"/>
      <c r="NBN111" s="220"/>
      <c r="NBO111" s="220"/>
      <c r="NBP111" s="220"/>
      <c r="NBQ111" s="220"/>
      <c r="NBR111" s="220"/>
      <c r="NBS111" s="220"/>
      <c r="NBT111" s="220"/>
      <c r="NBU111" s="220"/>
      <c r="NBV111" s="220"/>
      <c r="NBW111" s="220"/>
      <c r="NBX111" s="220"/>
      <c r="NBY111" s="220"/>
      <c r="NBZ111" s="220"/>
      <c r="NCA111" s="220"/>
      <c r="NCB111" s="220"/>
      <c r="NCC111" s="220"/>
      <c r="NCD111" s="220"/>
      <c r="NCE111" s="220"/>
      <c r="NCF111" s="220"/>
      <c r="NCG111" s="220"/>
      <c r="NCH111" s="220"/>
      <c r="NCI111" s="220"/>
      <c r="NCJ111" s="220"/>
      <c r="NCK111" s="220"/>
      <c r="NCL111" s="220"/>
      <c r="NCM111" s="220"/>
      <c r="NCN111" s="220"/>
      <c r="NCO111" s="220"/>
      <c r="NCP111" s="220"/>
      <c r="NCQ111" s="220"/>
      <c r="NCR111" s="220"/>
      <c r="NCS111" s="220"/>
      <c r="NCT111" s="220"/>
      <c r="NCU111" s="220"/>
      <c r="NCV111" s="220"/>
      <c r="NCW111" s="220"/>
      <c r="NCX111" s="220"/>
      <c r="NCY111" s="220"/>
      <c r="NCZ111" s="220"/>
      <c r="NDA111" s="220"/>
      <c r="NDB111" s="220"/>
      <c r="NDC111" s="220"/>
      <c r="NDD111" s="220"/>
      <c r="NDE111" s="220"/>
      <c r="NDF111" s="220"/>
      <c r="NDG111" s="220"/>
      <c r="NDH111" s="220"/>
      <c r="NDI111" s="220"/>
      <c r="NDJ111" s="220"/>
      <c r="NDK111" s="220"/>
      <c r="NDL111" s="220"/>
      <c r="NDM111" s="220"/>
      <c r="NDN111" s="220"/>
      <c r="NDO111" s="220"/>
      <c r="NDP111" s="220"/>
      <c r="NDQ111" s="220"/>
      <c r="NDR111" s="220"/>
      <c r="NDS111" s="220"/>
      <c r="NDT111" s="220"/>
      <c r="NDU111" s="220"/>
      <c r="NDV111" s="220"/>
      <c r="NDW111" s="220"/>
      <c r="NDX111" s="220"/>
      <c r="NDY111" s="220"/>
      <c r="NDZ111" s="220"/>
      <c r="NEA111" s="220"/>
      <c r="NEB111" s="220"/>
      <c r="NEC111" s="220"/>
      <c r="NED111" s="220"/>
      <c r="NEE111" s="220"/>
      <c r="NEF111" s="220"/>
      <c r="NEG111" s="220"/>
      <c r="NEH111" s="220"/>
      <c r="NEI111" s="220"/>
      <c r="NEJ111" s="220"/>
      <c r="NEK111" s="220"/>
      <c r="NEL111" s="220"/>
      <c r="NEM111" s="220"/>
      <c r="NEN111" s="220"/>
      <c r="NEO111" s="220"/>
      <c r="NEP111" s="220"/>
      <c r="NEQ111" s="220"/>
      <c r="NER111" s="220"/>
      <c r="NES111" s="220"/>
      <c r="NET111" s="220"/>
      <c r="NEU111" s="220"/>
      <c r="NEV111" s="220"/>
      <c r="NEW111" s="220"/>
      <c r="NEX111" s="220"/>
      <c r="NEY111" s="220"/>
      <c r="NEZ111" s="220"/>
      <c r="NFA111" s="220"/>
      <c r="NFB111" s="220"/>
      <c r="NFC111" s="220"/>
      <c r="NFD111" s="220"/>
      <c r="NFE111" s="220"/>
      <c r="NFF111" s="220"/>
      <c r="NFG111" s="220"/>
      <c r="NFH111" s="220"/>
      <c r="NFI111" s="220"/>
      <c r="NFJ111" s="220"/>
      <c r="NFK111" s="220"/>
      <c r="NFL111" s="220"/>
      <c r="NFM111" s="220"/>
      <c r="NFN111" s="220"/>
      <c r="NFO111" s="220"/>
      <c r="NFP111" s="220"/>
      <c r="NFQ111" s="220"/>
      <c r="NFR111" s="220"/>
      <c r="NFS111" s="220"/>
      <c r="NFT111" s="220"/>
      <c r="NFU111" s="220"/>
      <c r="NFV111" s="220"/>
      <c r="NFW111" s="220"/>
      <c r="NFX111" s="220"/>
      <c r="NFY111" s="220"/>
      <c r="NFZ111" s="220"/>
      <c r="NGA111" s="220"/>
      <c r="NGB111" s="220"/>
      <c r="NGC111" s="220"/>
      <c r="NGD111" s="220"/>
      <c r="NGE111" s="220"/>
      <c r="NGF111" s="220"/>
      <c r="NGG111" s="220"/>
      <c r="NGH111" s="220"/>
      <c r="NGI111" s="220"/>
      <c r="NGJ111" s="220"/>
      <c r="NGK111" s="220"/>
      <c r="NGL111" s="220"/>
      <c r="NGM111" s="220"/>
      <c r="NGN111" s="220"/>
      <c r="NGO111" s="220"/>
      <c r="NGP111" s="220"/>
      <c r="NGQ111" s="220"/>
      <c r="NGR111" s="220"/>
      <c r="NGS111" s="220"/>
      <c r="NGT111" s="220"/>
      <c r="NGU111" s="220"/>
      <c r="NGV111" s="220"/>
      <c r="NGW111" s="220"/>
      <c r="NGX111" s="220"/>
      <c r="NGY111" s="220"/>
      <c r="NGZ111" s="220"/>
      <c r="NHA111" s="220"/>
      <c r="NHB111" s="220"/>
      <c r="NHC111" s="220"/>
      <c r="NHD111" s="220"/>
      <c r="NHE111" s="220"/>
      <c r="NHF111" s="220"/>
      <c r="NHG111" s="220"/>
      <c r="NHH111" s="220"/>
      <c r="NHI111" s="220"/>
      <c r="NHJ111" s="220"/>
      <c r="NHK111" s="220"/>
      <c r="NHL111" s="220"/>
      <c r="NHM111" s="220"/>
      <c r="NHN111" s="220"/>
      <c r="NHO111" s="220"/>
      <c r="NHP111" s="220"/>
      <c r="NHQ111" s="220"/>
      <c r="NHR111" s="220"/>
      <c r="NHS111" s="220"/>
      <c r="NHT111" s="220"/>
      <c r="NHU111" s="220"/>
      <c r="NHV111" s="220"/>
      <c r="NHW111" s="220"/>
      <c r="NHX111" s="220"/>
      <c r="NHY111" s="220"/>
      <c r="NHZ111" s="220"/>
      <c r="NIA111" s="220"/>
      <c r="NIB111" s="220"/>
      <c r="NIC111" s="220"/>
      <c r="NID111" s="220"/>
      <c r="NIE111" s="220"/>
      <c r="NIF111" s="220"/>
      <c r="NIG111" s="220"/>
      <c r="NIH111" s="220"/>
      <c r="NII111" s="220"/>
      <c r="NIJ111" s="220"/>
      <c r="NIK111" s="220"/>
      <c r="NIL111" s="220"/>
      <c r="NIM111" s="220"/>
      <c r="NIN111" s="220"/>
      <c r="NIO111" s="220"/>
      <c r="NIP111" s="220"/>
      <c r="NIQ111" s="220"/>
      <c r="NIR111" s="220"/>
      <c r="NIS111" s="220"/>
      <c r="NIT111" s="220"/>
      <c r="NIU111" s="220"/>
      <c r="NIV111" s="220"/>
      <c r="NIW111" s="220"/>
      <c r="NIX111" s="220"/>
      <c r="NIY111" s="220"/>
      <c r="NIZ111" s="220"/>
      <c r="NJA111" s="220"/>
      <c r="NJB111" s="220"/>
      <c r="NJC111" s="220"/>
      <c r="NJD111" s="220"/>
      <c r="NJE111" s="220"/>
      <c r="NJF111" s="220"/>
      <c r="NJG111" s="220"/>
      <c r="NJH111" s="220"/>
      <c r="NJI111" s="220"/>
      <c r="NJJ111" s="220"/>
      <c r="NJK111" s="220"/>
      <c r="NJL111" s="220"/>
      <c r="NJM111" s="220"/>
      <c r="NJN111" s="220"/>
      <c r="NJO111" s="220"/>
      <c r="NJP111" s="220"/>
      <c r="NJQ111" s="220"/>
      <c r="NJR111" s="220"/>
      <c r="NJS111" s="220"/>
      <c r="NJT111" s="220"/>
      <c r="NJU111" s="220"/>
      <c r="NJV111" s="220"/>
      <c r="NJW111" s="220"/>
      <c r="NJX111" s="220"/>
      <c r="NJY111" s="220"/>
      <c r="NJZ111" s="220"/>
      <c r="NKA111" s="220"/>
      <c r="NKB111" s="220"/>
      <c r="NKC111" s="220"/>
      <c r="NKD111" s="220"/>
      <c r="NKE111" s="220"/>
      <c r="NKF111" s="220"/>
      <c r="NKG111" s="220"/>
      <c r="NKH111" s="220"/>
      <c r="NKI111" s="220"/>
      <c r="NKJ111" s="220"/>
      <c r="NKK111" s="220"/>
      <c r="NKL111" s="220"/>
      <c r="NKM111" s="220"/>
      <c r="NKN111" s="220"/>
      <c r="NKO111" s="220"/>
      <c r="NKP111" s="220"/>
      <c r="NKQ111" s="220"/>
      <c r="NKR111" s="220"/>
      <c r="NKS111" s="220"/>
      <c r="NKT111" s="220"/>
      <c r="NKU111" s="220"/>
      <c r="NKV111" s="220"/>
      <c r="NKW111" s="220"/>
      <c r="NKX111" s="220"/>
      <c r="NKY111" s="220"/>
      <c r="NKZ111" s="220"/>
      <c r="NLA111" s="220"/>
      <c r="NLB111" s="220"/>
      <c r="NLC111" s="220"/>
      <c r="NLD111" s="220"/>
      <c r="NLE111" s="220"/>
      <c r="NLF111" s="220"/>
      <c r="NLG111" s="220"/>
      <c r="NLH111" s="220"/>
      <c r="NLI111" s="220"/>
      <c r="NLJ111" s="220"/>
      <c r="NLK111" s="220"/>
      <c r="NLL111" s="220"/>
      <c r="NLM111" s="220"/>
      <c r="NLN111" s="220"/>
      <c r="NLO111" s="220"/>
      <c r="NLP111" s="220"/>
      <c r="NLQ111" s="220"/>
      <c r="NLR111" s="220"/>
      <c r="NLS111" s="220"/>
      <c r="NLT111" s="220"/>
      <c r="NLU111" s="220"/>
      <c r="NLV111" s="220"/>
      <c r="NLW111" s="220"/>
      <c r="NLX111" s="220"/>
      <c r="NLY111" s="220"/>
      <c r="NLZ111" s="220"/>
      <c r="NMA111" s="220"/>
      <c r="NMB111" s="220"/>
      <c r="NMC111" s="220"/>
      <c r="NMD111" s="220"/>
      <c r="NME111" s="220"/>
      <c r="NMF111" s="220"/>
      <c r="NMG111" s="220"/>
      <c r="NMH111" s="220"/>
      <c r="NMI111" s="220"/>
      <c r="NMJ111" s="220"/>
      <c r="NMK111" s="220"/>
      <c r="NML111" s="220"/>
      <c r="NMM111" s="220"/>
      <c r="NMN111" s="220"/>
      <c r="NMO111" s="220"/>
      <c r="NMP111" s="220"/>
      <c r="NMQ111" s="220"/>
      <c r="NMR111" s="220"/>
      <c r="NMS111" s="220"/>
      <c r="NMT111" s="220"/>
      <c r="NMU111" s="220"/>
      <c r="NMV111" s="220"/>
      <c r="NMW111" s="220"/>
      <c r="NMX111" s="220"/>
      <c r="NMY111" s="220"/>
      <c r="NMZ111" s="220"/>
      <c r="NNA111" s="220"/>
      <c r="NNB111" s="220"/>
      <c r="NNC111" s="220"/>
      <c r="NND111" s="220"/>
      <c r="NNE111" s="220"/>
      <c r="NNF111" s="220"/>
      <c r="NNG111" s="220"/>
      <c r="NNH111" s="220"/>
      <c r="NNI111" s="220"/>
      <c r="NNJ111" s="220"/>
      <c r="NNK111" s="220"/>
      <c r="NNL111" s="220"/>
      <c r="NNM111" s="220"/>
      <c r="NNN111" s="220"/>
      <c r="NNO111" s="220"/>
      <c r="NNP111" s="220"/>
      <c r="NNQ111" s="220"/>
      <c r="NNR111" s="220"/>
      <c r="NNS111" s="220"/>
      <c r="NNT111" s="220"/>
      <c r="NNU111" s="220"/>
      <c r="NNV111" s="220"/>
      <c r="NNW111" s="220"/>
      <c r="NNX111" s="220"/>
      <c r="NNY111" s="220"/>
      <c r="NNZ111" s="220"/>
      <c r="NOA111" s="220"/>
      <c r="NOB111" s="220"/>
      <c r="NOC111" s="220"/>
      <c r="NOD111" s="220"/>
      <c r="NOE111" s="220"/>
      <c r="NOF111" s="220"/>
      <c r="NOG111" s="220"/>
      <c r="NOH111" s="220"/>
      <c r="NOI111" s="220"/>
      <c r="NOJ111" s="220"/>
      <c r="NOK111" s="220"/>
      <c r="NOL111" s="220"/>
      <c r="NOM111" s="220"/>
      <c r="NON111" s="220"/>
      <c r="NOO111" s="220"/>
      <c r="NOP111" s="220"/>
      <c r="NOQ111" s="220"/>
      <c r="NOR111" s="220"/>
      <c r="NOS111" s="220"/>
      <c r="NOT111" s="220"/>
      <c r="NOU111" s="220"/>
      <c r="NOV111" s="220"/>
      <c r="NOW111" s="220"/>
      <c r="NOX111" s="220"/>
      <c r="NOY111" s="220"/>
      <c r="NOZ111" s="220"/>
      <c r="NPA111" s="220"/>
      <c r="NPB111" s="220"/>
      <c r="NPC111" s="220"/>
      <c r="NPD111" s="220"/>
      <c r="NPE111" s="220"/>
      <c r="NPF111" s="220"/>
      <c r="NPG111" s="220"/>
      <c r="NPH111" s="220"/>
      <c r="NPI111" s="220"/>
      <c r="NPJ111" s="220"/>
      <c r="NPK111" s="220"/>
      <c r="NPL111" s="220"/>
      <c r="NPM111" s="220"/>
      <c r="NPN111" s="220"/>
      <c r="NPO111" s="220"/>
      <c r="NPP111" s="220"/>
      <c r="NPQ111" s="220"/>
      <c r="NPR111" s="220"/>
      <c r="NPS111" s="220"/>
      <c r="NPT111" s="220"/>
      <c r="NPU111" s="220"/>
      <c r="NPV111" s="220"/>
      <c r="NPW111" s="220"/>
      <c r="NPX111" s="220"/>
      <c r="NPY111" s="220"/>
      <c r="NPZ111" s="220"/>
      <c r="NQA111" s="220"/>
      <c r="NQB111" s="220"/>
      <c r="NQC111" s="220"/>
      <c r="NQD111" s="220"/>
      <c r="NQE111" s="220"/>
      <c r="NQF111" s="220"/>
      <c r="NQG111" s="220"/>
      <c r="NQH111" s="220"/>
      <c r="NQI111" s="220"/>
      <c r="NQJ111" s="220"/>
      <c r="NQK111" s="220"/>
      <c r="NQL111" s="220"/>
      <c r="NQM111" s="220"/>
      <c r="NQN111" s="220"/>
      <c r="NQO111" s="220"/>
      <c r="NQP111" s="220"/>
      <c r="NQQ111" s="220"/>
      <c r="NQR111" s="220"/>
      <c r="NQS111" s="220"/>
      <c r="NQT111" s="220"/>
      <c r="NQU111" s="220"/>
      <c r="NQV111" s="220"/>
      <c r="NQW111" s="220"/>
      <c r="NQX111" s="220"/>
      <c r="NQY111" s="220"/>
      <c r="NQZ111" s="220"/>
      <c r="NRA111" s="220"/>
      <c r="NRB111" s="220"/>
      <c r="NRC111" s="220"/>
      <c r="NRD111" s="220"/>
      <c r="NRE111" s="220"/>
      <c r="NRF111" s="220"/>
      <c r="NRG111" s="220"/>
      <c r="NRH111" s="220"/>
      <c r="NRI111" s="220"/>
      <c r="NRJ111" s="220"/>
      <c r="NRK111" s="220"/>
      <c r="NRL111" s="220"/>
      <c r="NRM111" s="220"/>
      <c r="NRN111" s="220"/>
      <c r="NRO111" s="220"/>
      <c r="NRP111" s="220"/>
      <c r="NRQ111" s="220"/>
      <c r="NRR111" s="220"/>
      <c r="NRS111" s="220"/>
      <c r="NRT111" s="220"/>
      <c r="NRU111" s="220"/>
      <c r="NRV111" s="220"/>
      <c r="NRW111" s="220"/>
      <c r="NRX111" s="220"/>
      <c r="NRY111" s="220"/>
      <c r="NRZ111" s="220"/>
      <c r="NSA111" s="220"/>
      <c r="NSB111" s="220"/>
      <c r="NSC111" s="220"/>
      <c r="NSD111" s="220"/>
      <c r="NSE111" s="220"/>
      <c r="NSF111" s="220"/>
      <c r="NSG111" s="220"/>
      <c r="NSH111" s="220"/>
      <c r="NSI111" s="220"/>
      <c r="NSJ111" s="220"/>
      <c r="NSK111" s="220"/>
      <c r="NSL111" s="220"/>
      <c r="NSM111" s="220"/>
      <c r="NSN111" s="220"/>
      <c r="NSO111" s="220"/>
      <c r="NSP111" s="220"/>
      <c r="NSQ111" s="220"/>
      <c r="NSR111" s="220"/>
      <c r="NSS111" s="220"/>
      <c r="NST111" s="220"/>
      <c r="NSU111" s="220"/>
      <c r="NSV111" s="220"/>
      <c r="NSW111" s="220"/>
      <c r="NSX111" s="220"/>
      <c r="NSY111" s="220"/>
      <c r="NSZ111" s="220"/>
      <c r="NTA111" s="220"/>
      <c r="NTB111" s="220"/>
      <c r="NTC111" s="220"/>
      <c r="NTD111" s="220"/>
      <c r="NTE111" s="220"/>
      <c r="NTF111" s="220"/>
      <c r="NTG111" s="220"/>
      <c r="NTH111" s="220"/>
      <c r="NTI111" s="220"/>
      <c r="NTJ111" s="220"/>
      <c r="NTK111" s="220"/>
      <c r="NTL111" s="220"/>
      <c r="NTM111" s="220"/>
      <c r="NTN111" s="220"/>
      <c r="NTO111" s="220"/>
      <c r="NTP111" s="220"/>
      <c r="NTQ111" s="220"/>
      <c r="NTR111" s="220"/>
      <c r="NTS111" s="220"/>
      <c r="NTT111" s="220"/>
      <c r="NTU111" s="220"/>
      <c r="NTV111" s="220"/>
      <c r="NTW111" s="220"/>
      <c r="NTX111" s="220"/>
      <c r="NTY111" s="220"/>
      <c r="NTZ111" s="220"/>
      <c r="NUA111" s="220"/>
      <c r="NUB111" s="220"/>
      <c r="NUC111" s="220"/>
      <c r="NUD111" s="220"/>
      <c r="NUE111" s="220"/>
      <c r="NUF111" s="220"/>
      <c r="NUG111" s="220"/>
      <c r="NUH111" s="220"/>
      <c r="NUI111" s="220"/>
      <c r="NUJ111" s="220"/>
      <c r="NUK111" s="220"/>
      <c r="NUL111" s="220"/>
      <c r="NUM111" s="220"/>
      <c r="NUN111" s="220"/>
      <c r="NUO111" s="220"/>
      <c r="NUP111" s="220"/>
      <c r="NUQ111" s="220"/>
      <c r="NUR111" s="220"/>
      <c r="NUS111" s="220"/>
      <c r="NUT111" s="220"/>
      <c r="NUU111" s="220"/>
      <c r="NUV111" s="220"/>
      <c r="NUW111" s="220"/>
      <c r="NUX111" s="220"/>
      <c r="NUY111" s="220"/>
      <c r="NUZ111" s="220"/>
      <c r="NVA111" s="220"/>
      <c r="NVB111" s="220"/>
      <c r="NVC111" s="220"/>
      <c r="NVD111" s="220"/>
      <c r="NVE111" s="220"/>
      <c r="NVF111" s="220"/>
      <c r="NVG111" s="220"/>
      <c r="NVH111" s="220"/>
      <c r="NVI111" s="220"/>
      <c r="NVJ111" s="220"/>
      <c r="NVK111" s="220"/>
      <c r="NVL111" s="220"/>
      <c r="NVM111" s="220"/>
      <c r="NVN111" s="220"/>
      <c r="NVO111" s="220"/>
      <c r="NVP111" s="220"/>
      <c r="NVQ111" s="220"/>
      <c r="NVR111" s="220"/>
      <c r="NVS111" s="220"/>
      <c r="NVT111" s="220"/>
      <c r="NVU111" s="220"/>
      <c r="NVV111" s="220"/>
      <c r="NVW111" s="220"/>
      <c r="NVX111" s="220"/>
      <c r="NVY111" s="220"/>
      <c r="NVZ111" s="220"/>
      <c r="NWA111" s="220"/>
      <c r="NWB111" s="220"/>
      <c r="NWC111" s="220"/>
      <c r="NWD111" s="220"/>
      <c r="NWE111" s="220"/>
      <c r="NWF111" s="220"/>
      <c r="NWG111" s="220"/>
      <c r="NWH111" s="220"/>
      <c r="NWI111" s="220"/>
      <c r="NWJ111" s="220"/>
      <c r="NWK111" s="220"/>
      <c r="NWL111" s="220"/>
      <c r="NWM111" s="220"/>
      <c r="NWN111" s="220"/>
      <c r="NWO111" s="220"/>
      <c r="NWP111" s="220"/>
      <c r="NWQ111" s="220"/>
      <c r="NWR111" s="220"/>
      <c r="NWS111" s="220"/>
      <c r="NWT111" s="220"/>
      <c r="NWU111" s="220"/>
      <c r="NWV111" s="220"/>
      <c r="NWW111" s="220"/>
      <c r="NWX111" s="220"/>
      <c r="NWY111" s="220"/>
      <c r="NWZ111" s="220"/>
      <c r="NXA111" s="220"/>
      <c r="NXB111" s="220"/>
      <c r="NXC111" s="220"/>
      <c r="NXD111" s="220"/>
      <c r="NXE111" s="220"/>
      <c r="NXF111" s="220"/>
      <c r="NXG111" s="220"/>
      <c r="NXH111" s="220"/>
      <c r="NXI111" s="220"/>
      <c r="NXJ111" s="220"/>
      <c r="NXK111" s="220"/>
      <c r="NXL111" s="220"/>
      <c r="NXM111" s="220"/>
      <c r="NXN111" s="220"/>
      <c r="NXO111" s="220"/>
      <c r="NXP111" s="220"/>
      <c r="NXQ111" s="220"/>
      <c r="NXR111" s="220"/>
      <c r="NXS111" s="220"/>
      <c r="NXT111" s="220"/>
      <c r="NXU111" s="220"/>
      <c r="NXV111" s="220"/>
      <c r="NXW111" s="220"/>
      <c r="NXX111" s="220"/>
      <c r="NXY111" s="220"/>
      <c r="NXZ111" s="220"/>
      <c r="NYA111" s="220"/>
      <c r="NYB111" s="220"/>
      <c r="NYC111" s="220"/>
      <c r="NYD111" s="220"/>
      <c r="NYE111" s="220"/>
      <c r="NYF111" s="220"/>
      <c r="NYG111" s="220"/>
      <c r="NYH111" s="220"/>
      <c r="NYI111" s="220"/>
      <c r="NYJ111" s="220"/>
      <c r="NYK111" s="220"/>
      <c r="NYL111" s="220"/>
      <c r="NYM111" s="220"/>
      <c r="NYN111" s="220"/>
      <c r="NYO111" s="220"/>
      <c r="NYP111" s="220"/>
      <c r="NYQ111" s="220"/>
      <c r="NYR111" s="220"/>
      <c r="NYS111" s="220"/>
      <c r="NYT111" s="220"/>
      <c r="NYU111" s="220"/>
      <c r="NYV111" s="220"/>
      <c r="NYW111" s="220"/>
      <c r="NYX111" s="220"/>
      <c r="NYY111" s="220"/>
      <c r="NYZ111" s="220"/>
      <c r="NZA111" s="220"/>
      <c r="NZB111" s="220"/>
      <c r="NZC111" s="220"/>
      <c r="NZD111" s="220"/>
      <c r="NZE111" s="220"/>
      <c r="NZF111" s="220"/>
      <c r="NZG111" s="220"/>
      <c r="NZH111" s="220"/>
      <c r="NZI111" s="220"/>
      <c r="NZJ111" s="220"/>
      <c r="NZK111" s="220"/>
      <c r="NZL111" s="220"/>
      <c r="NZM111" s="220"/>
      <c r="NZN111" s="220"/>
      <c r="NZO111" s="220"/>
      <c r="NZP111" s="220"/>
      <c r="NZQ111" s="220"/>
      <c r="NZR111" s="220"/>
      <c r="NZS111" s="220"/>
      <c r="NZT111" s="220"/>
      <c r="NZU111" s="220"/>
      <c r="NZV111" s="220"/>
      <c r="NZW111" s="220"/>
      <c r="NZX111" s="220"/>
      <c r="NZY111" s="220"/>
      <c r="NZZ111" s="220"/>
      <c r="OAA111" s="220"/>
      <c r="OAB111" s="220"/>
      <c r="OAC111" s="220"/>
      <c r="OAD111" s="220"/>
      <c r="OAE111" s="220"/>
      <c r="OAF111" s="220"/>
      <c r="OAG111" s="220"/>
      <c r="OAH111" s="220"/>
      <c r="OAI111" s="220"/>
      <c r="OAJ111" s="220"/>
      <c r="OAK111" s="220"/>
      <c r="OAL111" s="220"/>
      <c r="OAM111" s="220"/>
      <c r="OAN111" s="220"/>
      <c r="OAO111" s="220"/>
      <c r="OAP111" s="220"/>
      <c r="OAQ111" s="220"/>
      <c r="OAR111" s="220"/>
      <c r="OAS111" s="220"/>
      <c r="OAT111" s="220"/>
      <c r="OAU111" s="220"/>
      <c r="OAV111" s="220"/>
      <c r="OAW111" s="220"/>
      <c r="OAX111" s="220"/>
      <c r="OAY111" s="220"/>
      <c r="OAZ111" s="220"/>
      <c r="OBA111" s="220"/>
      <c r="OBB111" s="220"/>
      <c r="OBC111" s="220"/>
      <c r="OBD111" s="220"/>
      <c r="OBE111" s="220"/>
      <c r="OBF111" s="220"/>
      <c r="OBG111" s="220"/>
      <c r="OBH111" s="220"/>
      <c r="OBI111" s="220"/>
      <c r="OBJ111" s="220"/>
      <c r="OBK111" s="220"/>
      <c r="OBL111" s="220"/>
      <c r="OBM111" s="220"/>
      <c r="OBN111" s="220"/>
      <c r="OBO111" s="220"/>
      <c r="OBP111" s="220"/>
      <c r="OBQ111" s="220"/>
      <c r="OBR111" s="220"/>
      <c r="OBS111" s="220"/>
      <c r="OBT111" s="220"/>
      <c r="OBU111" s="220"/>
      <c r="OBV111" s="220"/>
      <c r="OBW111" s="220"/>
      <c r="OBX111" s="220"/>
      <c r="OBY111" s="220"/>
      <c r="OBZ111" s="220"/>
      <c r="OCA111" s="220"/>
      <c r="OCB111" s="220"/>
      <c r="OCC111" s="220"/>
      <c r="OCD111" s="220"/>
      <c r="OCE111" s="220"/>
      <c r="OCF111" s="220"/>
      <c r="OCG111" s="220"/>
      <c r="OCH111" s="220"/>
      <c r="OCI111" s="220"/>
      <c r="OCJ111" s="220"/>
      <c r="OCK111" s="220"/>
      <c r="OCL111" s="220"/>
      <c r="OCM111" s="220"/>
      <c r="OCN111" s="220"/>
      <c r="OCO111" s="220"/>
      <c r="OCP111" s="220"/>
      <c r="OCQ111" s="220"/>
      <c r="OCR111" s="220"/>
      <c r="OCS111" s="220"/>
      <c r="OCT111" s="220"/>
      <c r="OCU111" s="220"/>
      <c r="OCV111" s="220"/>
      <c r="OCW111" s="220"/>
      <c r="OCX111" s="220"/>
      <c r="OCY111" s="220"/>
      <c r="OCZ111" s="220"/>
      <c r="ODA111" s="220"/>
      <c r="ODB111" s="220"/>
      <c r="ODC111" s="220"/>
      <c r="ODD111" s="220"/>
      <c r="ODE111" s="220"/>
      <c r="ODF111" s="220"/>
      <c r="ODG111" s="220"/>
      <c r="ODH111" s="220"/>
      <c r="ODI111" s="220"/>
      <c r="ODJ111" s="220"/>
      <c r="ODK111" s="220"/>
      <c r="ODL111" s="220"/>
      <c r="ODM111" s="220"/>
      <c r="ODN111" s="220"/>
      <c r="ODO111" s="220"/>
      <c r="ODP111" s="220"/>
      <c r="ODQ111" s="220"/>
      <c r="ODR111" s="220"/>
      <c r="ODS111" s="220"/>
      <c r="ODT111" s="220"/>
      <c r="ODU111" s="220"/>
      <c r="ODV111" s="220"/>
      <c r="ODW111" s="220"/>
      <c r="ODX111" s="220"/>
      <c r="ODY111" s="220"/>
      <c r="ODZ111" s="220"/>
      <c r="OEA111" s="220"/>
      <c r="OEB111" s="220"/>
      <c r="OEC111" s="220"/>
      <c r="OED111" s="220"/>
      <c r="OEE111" s="220"/>
      <c r="OEF111" s="220"/>
      <c r="OEG111" s="220"/>
      <c r="OEH111" s="220"/>
      <c r="OEI111" s="220"/>
      <c r="OEJ111" s="220"/>
      <c r="OEK111" s="220"/>
      <c r="OEL111" s="220"/>
      <c r="OEM111" s="220"/>
      <c r="OEN111" s="220"/>
      <c r="OEO111" s="220"/>
      <c r="OEP111" s="220"/>
      <c r="OEQ111" s="220"/>
      <c r="OER111" s="220"/>
      <c r="OES111" s="220"/>
      <c r="OET111" s="220"/>
      <c r="OEU111" s="220"/>
      <c r="OEV111" s="220"/>
      <c r="OEW111" s="220"/>
      <c r="OEX111" s="220"/>
      <c r="OEY111" s="220"/>
      <c r="OEZ111" s="220"/>
      <c r="OFA111" s="220"/>
      <c r="OFB111" s="220"/>
      <c r="OFC111" s="220"/>
      <c r="OFD111" s="220"/>
      <c r="OFE111" s="220"/>
      <c r="OFF111" s="220"/>
      <c r="OFG111" s="220"/>
      <c r="OFH111" s="220"/>
      <c r="OFI111" s="220"/>
      <c r="OFJ111" s="220"/>
      <c r="OFK111" s="220"/>
      <c r="OFL111" s="220"/>
      <c r="OFM111" s="220"/>
      <c r="OFN111" s="220"/>
      <c r="OFO111" s="220"/>
      <c r="OFP111" s="220"/>
      <c r="OFQ111" s="220"/>
      <c r="OFR111" s="220"/>
      <c r="OFS111" s="220"/>
      <c r="OFT111" s="220"/>
      <c r="OFU111" s="220"/>
      <c r="OFV111" s="220"/>
      <c r="OFW111" s="220"/>
      <c r="OFX111" s="220"/>
      <c r="OFY111" s="220"/>
      <c r="OFZ111" s="220"/>
      <c r="OGA111" s="220"/>
      <c r="OGB111" s="220"/>
      <c r="OGC111" s="220"/>
      <c r="OGD111" s="220"/>
      <c r="OGE111" s="220"/>
      <c r="OGF111" s="220"/>
      <c r="OGG111" s="220"/>
      <c r="OGH111" s="220"/>
      <c r="OGI111" s="220"/>
      <c r="OGJ111" s="220"/>
      <c r="OGK111" s="220"/>
      <c r="OGL111" s="220"/>
      <c r="OGM111" s="220"/>
      <c r="OGN111" s="220"/>
      <c r="OGO111" s="220"/>
      <c r="OGP111" s="220"/>
      <c r="OGQ111" s="220"/>
      <c r="OGR111" s="220"/>
      <c r="OGS111" s="220"/>
      <c r="OGT111" s="220"/>
      <c r="OGU111" s="220"/>
      <c r="OGV111" s="220"/>
      <c r="OGW111" s="220"/>
      <c r="OGX111" s="220"/>
      <c r="OGY111" s="220"/>
      <c r="OGZ111" s="220"/>
      <c r="OHA111" s="220"/>
      <c r="OHB111" s="220"/>
      <c r="OHC111" s="220"/>
      <c r="OHD111" s="220"/>
      <c r="OHE111" s="220"/>
      <c r="OHF111" s="220"/>
      <c r="OHG111" s="220"/>
      <c r="OHH111" s="220"/>
      <c r="OHI111" s="220"/>
      <c r="OHJ111" s="220"/>
      <c r="OHK111" s="220"/>
      <c r="OHL111" s="220"/>
      <c r="OHM111" s="220"/>
      <c r="OHN111" s="220"/>
      <c r="OHO111" s="220"/>
      <c r="OHP111" s="220"/>
      <c r="OHQ111" s="220"/>
      <c r="OHR111" s="220"/>
      <c r="OHS111" s="220"/>
      <c r="OHT111" s="220"/>
      <c r="OHU111" s="220"/>
      <c r="OHV111" s="220"/>
      <c r="OHW111" s="220"/>
      <c r="OHX111" s="220"/>
      <c r="OHY111" s="220"/>
      <c r="OHZ111" s="220"/>
      <c r="OIA111" s="220"/>
      <c r="OIB111" s="220"/>
      <c r="OIC111" s="220"/>
      <c r="OID111" s="220"/>
      <c r="OIE111" s="220"/>
      <c r="OIF111" s="220"/>
      <c r="OIG111" s="220"/>
      <c r="OIH111" s="220"/>
      <c r="OII111" s="220"/>
      <c r="OIJ111" s="220"/>
      <c r="OIK111" s="220"/>
      <c r="OIL111" s="220"/>
      <c r="OIM111" s="220"/>
      <c r="OIN111" s="220"/>
      <c r="OIO111" s="220"/>
      <c r="OIP111" s="220"/>
      <c r="OIQ111" s="220"/>
      <c r="OIR111" s="220"/>
      <c r="OIS111" s="220"/>
      <c r="OIT111" s="220"/>
      <c r="OIU111" s="220"/>
      <c r="OIV111" s="220"/>
      <c r="OIW111" s="220"/>
      <c r="OIX111" s="220"/>
      <c r="OIY111" s="220"/>
      <c r="OIZ111" s="220"/>
      <c r="OJA111" s="220"/>
      <c r="OJB111" s="220"/>
      <c r="OJC111" s="220"/>
      <c r="OJD111" s="220"/>
      <c r="OJE111" s="220"/>
      <c r="OJF111" s="220"/>
      <c r="OJG111" s="220"/>
      <c r="OJH111" s="220"/>
      <c r="OJI111" s="220"/>
      <c r="OJJ111" s="220"/>
      <c r="OJK111" s="220"/>
      <c r="OJL111" s="220"/>
      <c r="OJM111" s="220"/>
      <c r="OJN111" s="220"/>
      <c r="OJO111" s="220"/>
      <c r="OJP111" s="220"/>
      <c r="OJQ111" s="220"/>
      <c r="OJR111" s="220"/>
      <c r="OJS111" s="220"/>
      <c r="OJT111" s="220"/>
      <c r="OJU111" s="220"/>
      <c r="OJV111" s="220"/>
      <c r="OJW111" s="220"/>
      <c r="OJX111" s="220"/>
      <c r="OJY111" s="220"/>
      <c r="OJZ111" s="220"/>
      <c r="OKA111" s="220"/>
      <c r="OKB111" s="220"/>
      <c r="OKC111" s="220"/>
      <c r="OKD111" s="220"/>
      <c r="OKE111" s="220"/>
      <c r="OKF111" s="220"/>
      <c r="OKG111" s="220"/>
      <c r="OKH111" s="220"/>
      <c r="OKI111" s="220"/>
      <c r="OKJ111" s="220"/>
      <c r="OKK111" s="220"/>
      <c r="OKL111" s="220"/>
      <c r="OKM111" s="220"/>
      <c r="OKN111" s="220"/>
      <c r="OKO111" s="220"/>
      <c r="OKP111" s="220"/>
      <c r="OKQ111" s="220"/>
      <c r="OKR111" s="220"/>
      <c r="OKS111" s="220"/>
      <c r="OKT111" s="220"/>
      <c r="OKU111" s="220"/>
      <c r="OKV111" s="220"/>
      <c r="OKW111" s="220"/>
      <c r="OKX111" s="220"/>
      <c r="OKY111" s="220"/>
      <c r="OKZ111" s="220"/>
      <c r="OLA111" s="220"/>
      <c r="OLB111" s="220"/>
      <c r="OLC111" s="220"/>
      <c r="OLD111" s="220"/>
      <c r="OLE111" s="220"/>
      <c r="OLF111" s="220"/>
      <c r="OLG111" s="220"/>
      <c r="OLH111" s="220"/>
      <c r="OLI111" s="220"/>
      <c r="OLJ111" s="220"/>
      <c r="OLK111" s="220"/>
      <c r="OLL111" s="220"/>
      <c r="OLM111" s="220"/>
      <c r="OLN111" s="220"/>
      <c r="OLO111" s="220"/>
      <c r="OLP111" s="220"/>
      <c r="OLQ111" s="220"/>
      <c r="OLR111" s="220"/>
      <c r="OLS111" s="220"/>
      <c r="OLT111" s="220"/>
      <c r="OLU111" s="220"/>
      <c r="OLV111" s="220"/>
      <c r="OLW111" s="220"/>
      <c r="OLX111" s="220"/>
      <c r="OLY111" s="220"/>
      <c r="OLZ111" s="220"/>
      <c r="OMA111" s="220"/>
      <c r="OMB111" s="220"/>
      <c r="OMC111" s="220"/>
      <c r="OMD111" s="220"/>
      <c r="OME111" s="220"/>
      <c r="OMF111" s="220"/>
      <c r="OMG111" s="220"/>
      <c r="OMH111" s="220"/>
      <c r="OMI111" s="220"/>
      <c r="OMJ111" s="220"/>
      <c r="OMK111" s="220"/>
      <c r="OML111" s="220"/>
      <c r="OMM111" s="220"/>
      <c r="OMN111" s="220"/>
      <c r="OMO111" s="220"/>
      <c r="OMP111" s="220"/>
      <c r="OMQ111" s="220"/>
      <c r="OMR111" s="220"/>
      <c r="OMS111" s="220"/>
      <c r="OMT111" s="220"/>
      <c r="OMU111" s="220"/>
      <c r="OMV111" s="220"/>
      <c r="OMW111" s="220"/>
      <c r="OMX111" s="220"/>
      <c r="OMY111" s="220"/>
      <c r="OMZ111" s="220"/>
      <c r="ONA111" s="220"/>
      <c r="ONB111" s="220"/>
      <c r="ONC111" s="220"/>
      <c r="OND111" s="220"/>
      <c r="ONE111" s="220"/>
      <c r="ONF111" s="220"/>
      <c r="ONG111" s="220"/>
      <c r="ONH111" s="220"/>
      <c r="ONI111" s="220"/>
      <c r="ONJ111" s="220"/>
      <c r="ONK111" s="220"/>
      <c r="ONL111" s="220"/>
      <c r="ONM111" s="220"/>
      <c r="ONN111" s="220"/>
      <c r="ONO111" s="220"/>
      <c r="ONP111" s="220"/>
      <c r="ONQ111" s="220"/>
      <c r="ONR111" s="220"/>
      <c r="ONS111" s="220"/>
      <c r="ONT111" s="220"/>
      <c r="ONU111" s="220"/>
      <c r="ONV111" s="220"/>
      <c r="ONW111" s="220"/>
      <c r="ONX111" s="220"/>
      <c r="ONY111" s="220"/>
      <c r="ONZ111" s="220"/>
      <c r="OOA111" s="220"/>
      <c r="OOB111" s="220"/>
      <c r="OOC111" s="220"/>
      <c r="OOD111" s="220"/>
      <c r="OOE111" s="220"/>
      <c r="OOF111" s="220"/>
      <c r="OOG111" s="220"/>
      <c r="OOH111" s="220"/>
      <c r="OOI111" s="220"/>
      <c r="OOJ111" s="220"/>
      <c r="OOK111" s="220"/>
      <c r="OOL111" s="220"/>
      <c r="OOM111" s="220"/>
      <c r="OON111" s="220"/>
      <c r="OOO111" s="220"/>
      <c r="OOP111" s="220"/>
      <c r="OOQ111" s="220"/>
      <c r="OOR111" s="220"/>
      <c r="OOS111" s="220"/>
      <c r="OOT111" s="220"/>
      <c r="OOU111" s="220"/>
      <c r="OOV111" s="220"/>
      <c r="OOW111" s="220"/>
      <c r="OOX111" s="220"/>
      <c r="OOY111" s="220"/>
      <c r="OOZ111" s="220"/>
      <c r="OPA111" s="220"/>
      <c r="OPB111" s="220"/>
      <c r="OPC111" s="220"/>
      <c r="OPD111" s="220"/>
      <c r="OPE111" s="220"/>
      <c r="OPF111" s="220"/>
      <c r="OPG111" s="220"/>
      <c r="OPH111" s="220"/>
      <c r="OPI111" s="220"/>
      <c r="OPJ111" s="220"/>
      <c r="OPK111" s="220"/>
      <c r="OPL111" s="220"/>
      <c r="OPM111" s="220"/>
      <c r="OPN111" s="220"/>
      <c r="OPO111" s="220"/>
      <c r="OPP111" s="220"/>
      <c r="OPQ111" s="220"/>
      <c r="OPR111" s="220"/>
      <c r="OPS111" s="220"/>
      <c r="OPT111" s="220"/>
      <c r="OPU111" s="220"/>
      <c r="OPV111" s="220"/>
      <c r="OPW111" s="220"/>
      <c r="OPX111" s="220"/>
      <c r="OPY111" s="220"/>
      <c r="OPZ111" s="220"/>
      <c r="OQA111" s="220"/>
      <c r="OQB111" s="220"/>
      <c r="OQC111" s="220"/>
      <c r="OQD111" s="220"/>
      <c r="OQE111" s="220"/>
      <c r="OQF111" s="220"/>
      <c r="OQG111" s="220"/>
      <c r="OQH111" s="220"/>
      <c r="OQI111" s="220"/>
      <c r="OQJ111" s="220"/>
      <c r="OQK111" s="220"/>
      <c r="OQL111" s="220"/>
      <c r="OQM111" s="220"/>
      <c r="OQN111" s="220"/>
      <c r="OQO111" s="220"/>
      <c r="OQP111" s="220"/>
      <c r="OQQ111" s="220"/>
      <c r="OQR111" s="220"/>
      <c r="OQS111" s="220"/>
      <c r="OQT111" s="220"/>
      <c r="OQU111" s="220"/>
      <c r="OQV111" s="220"/>
      <c r="OQW111" s="220"/>
      <c r="OQX111" s="220"/>
      <c r="OQY111" s="220"/>
      <c r="OQZ111" s="220"/>
      <c r="ORA111" s="220"/>
      <c r="ORB111" s="220"/>
      <c r="ORC111" s="220"/>
      <c r="ORD111" s="220"/>
      <c r="ORE111" s="220"/>
      <c r="ORF111" s="220"/>
      <c r="ORG111" s="220"/>
      <c r="ORH111" s="220"/>
      <c r="ORI111" s="220"/>
      <c r="ORJ111" s="220"/>
      <c r="ORK111" s="220"/>
      <c r="ORL111" s="220"/>
      <c r="ORM111" s="220"/>
      <c r="ORN111" s="220"/>
      <c r="ORO111" s="220"/>
      <c r="ORP111" s="220"/>
      <c r="ORQ111" s="220"/>
      <c r="ORR111" s="220"/>
      <c r="ORS111" s="220"/>
      <c r="ORT111" s="220"/>
      <c r="ORU111" s="220"/>
      <c r="ORV111" s="220"/>
      <c r="ORW111" s="220"/>
      <c r="ORX111" s="220"/>
      <c r="ORY111" s="220"/>
      <c r="ORZ111" s="220"/>
      <c r="OSA111" s="220"/>
      <c r="OSB111" s="220"/>
      <c r="OSC111" s="220"/>
      <c r="OSD111" s="220"/>
      <c r="OSE111" s="220"/>
      <c r="OSF111" s="220"/>
      <c r="OSG111" s="220"/>
      <c r="OSH111" s="220"/>
      <c r="OSI111" s="220"/>
      <c r="OSJ111" s="220"/>
      <c r="OSK111" s="220"/>
      <c r="OSL111" s="220"/>
      <c r="OSM111" s="220"/>
      <c r="OSN111" s="220"/>
      <c r="OSO111" s="220"/>
      <c r="OSP111" s="220"/>
      <c r="OSQ111" s="220"/>
      <c r="OSR111" s="220"/>
      <c r="OSS111" s="220"/>
      <c r="OST111" s="220"/>
      <c r="OSU111" s="220"/>
      <c r="OSV111" s="220"/>
      <c r="OSW111" s="220"/>
      <c r="OSX111" s="220"/>
      <c r="OSY111" s="220"/>
      <c r="OSZ111" s="220"/>
      <c r="OTA111" s="220"/>
      <c r="OTB111" s="220"/>
      <c r="OTC111" s="220"/>
      <c r="OTD111" s="220"/>
      <c r="OTE111" s="220"/>
      <c r="OTF111" s="220"/>
      <c r="OTG111" s="220"/>
      <c r="OTH111" s="220"/>
      <c r="OTI111" s="220"/>
      <c r="OTJ111" s="220"/>
      <c r="OTK111" s="220"/>
      <c r="OTL111" s="220"/>
      <c r="OTM111" s="220"/>
      <c r="OTN111" s="220"/>
      <c r="OTO111" s="220"/>
      <c r="OTP111" s="220"/>
      <c r="OTQ111" s="220"/>
      <c r="OTR111" s="220"/>
      <c r="OTS111" s="220"/>
      <c r="OTT111" s="220"/>
      <c r="OTU111" s="220"/>
      <c r="OTV111" s="220"/>
      <c r="OTW111" s="220"/>
      <c r="OTX111" s="220"/>
      <c r="OTY111" s="220"/>
      <c r="OTZ111" s="220"/>
      <c r="OUA111" s="220"/>
      <c r="OUB111" s="220"/>
      <c r="OUC111" s="220"/>
      <c r="OUD111" s="220"/>
      <c r="OUE111" s="220"/>
      <c r="OUF111" s="220"/>
      <c r="OUG111" s="220"/>
      <c r="OUH111" s="220"/>
      <c r="OUI111" s="220"/>
      <c r="OUJ111" s="220"/>
      <c r="OUK111" s="220"/>
      <c r="OUL111" s="220"/>
      <c r="OUM111" s="220"/>
      <c r="OUN111" s="220"/>
      <c r="OUO111" s="220"/>
      <c r="OUP111" s="220"/>
      <c r="OUQ111" s="220"/>
      <c r="OUR111" s="220"/>
      <c r="OUS111" s="220"/>
      <c r="OUT111" s="220"/>
      <c r="OUU111" s="220"/>
      <c r="OUV111" s="220"/>
      <c r="OUW111" s="220"/>
      <c r="OUX111" s="220"/>
      <c r="OUY111" s="220"/>
      <c r="OUZ111" s="220"/>
      <c r="OVA111" s="220"/>
      <c r="OVB111" s="220"/>
      <c r="OVC111" s="220"/>
      <c r="OVD111" s="220"/>
      <c r="OVE111" s="220"/>
      <c r="OVF111" s="220"/>
      <c r="OVG111" s="220"/>
      <c r="OVH111" s="220"/>
      <c r="OVI111" s="220"/>
      <c r="OVJ111" s="220"/>
      <c r="OVK111" s="220"/>
      <c r="OVL111" s="220"/>
      <c r="OVM111" s="220"/>
      <c r="OVN111" s="220"/>
      <c r="OVO111" s="220"/>
      <c r="OVP111" s="220"/>
      <c r="OVQ111" s="220"/>
      <c r="OVR111" s="220"/>
      <c r="OVS111" s="220"/>
      <c r="OVT111" s="220"/>
      <c r="OVU111" s="220"/>
      <c r="OVV111" s="220"/>
      <c r="OVW111" s="220"/>
      <c r="OVX111" s="220"/>
      <c r="OVY111" s="220"/>
      <c r="OVZ111" s="220"/>
      <c r="OWA111" s="220"/>
      <c r="OWB111" s="220"/>
      <c r="OWC111" s="220"/>
      <c r="OWD111" s="220"/>
      <c r="OWE111" s="220"/>
      <c r="OWF111" s="220"/>
      <c r="OWG111" s="220"/>
      <c r="OWH111" s="220"/>
      <c r="OWI111" s="220"/>
      <c r="OWJ111" s="220"/>
      <c r="OWK111" s="220"/>
      <c r="OWL111" s="220"/>
      <c r="OWM111" s="220"/>
      <c r="OWN111" s="220"/>
      <c r="OWO111" s="220"/>
      <c r="OWP111" s="220"/>
      <c r="OWQ111" s="220"/>
      <c r="OWR111" s="220"/>
      <c r="OWS111" s="220"/>
      <c r="OWT111" s="220"/>
      <c r="OWU111" s="220"/>
      <c r="OWV111" s="220"/>
      <c r="OWW111" s="220"/>
      <c r="OWX111" s="220"/>
      <c r="OWY111" s="220"/>
      <c r="OWZ111" s="220"/>
      <c r="OXA111" s="220"/>
      <c r="OXB111" s="220"/>
      <c r="OXC111" s="220"/>
      <c r="OXD111" s="220"/>
      <c r="OXE111" s="220"/>
      <c r="OXF111" s="220"/>
      <c r="OXG111" s="220"/>
      <c r="OXH111" s="220"/>
      <c r="OXI111" s="220"/>
      <c r="OXJ111" s="220"/>
      <c r="OXK111" s="220"/>
      <c r="OXL111" s="220"/>
      <c r="OXM111" s="220"/>
      <c r="OXN111" s="220"/>
      <c r="OXO111" s="220"/>
      <c r="OXP111" s="220"/>
      <c r="OXQ111" s="220"/>
      <c r="OXR111" s="220"/>
      <c r="OXS111" s="220"/>
      <c r="OXT111" s="220"/>
      <c r="OXU111" s="220"/>
      <c r="OXV111" s="220"/>
      <c r="OXW111" s="220"/>
      <c r="OXX111" s="220"/>
      <c r="OXY111" s="220"/>
      <c r="OXZ111" s="220"/>
      <c r="OYA111" s="220"/>
      <c r="OYB111" s="220"/>
      <c r="OYC111" s="220"/>
      <c r="OYD111" s="220"/>
      <c r="OYE111" s="220"/>
      <c r="OYF111" s="220"/>
      <c r="OYG111" s="220"/>
      <c r="OYH111" s="220"/>
      <c r="OYI111" s="220"/>
      <c r="OYJ111" s="220"/>
      <c r="OYK111" s="220"/>
      <c r="OYL111" s="220"/>
      <c r="OYM111" s="220"/>
      <c r="OYN111" s="220"/>
      <c r="OYO111" s="220"/>
      <c r="OYP111" s="220"/>
      <c r="OYQ111" s="220"/>
      <c r="OYR111" s="220"/>
      <c r="OYS111" s="220"/>
      <c r="OYT111" s="220"/>
      <c r="OYU111" s="220"/>
      <c r="OYV111" s="220"/>
      <c r="OYW111" s="220"/>
      <c r="OYX111" s="220"/>
      <c r="OYY111" s="220"/>
      <c r="OYZ111" s="220"/>
      <c r="OZA111" s="220"/>
      <c r="OZB111" s="220"/>
      <c r="OZC111" s="220"/>
      <c r="OZD111" s="220"/>
      <c r="OZE111" s="220"/>
      <c r="OZF111" s="220"/>
      <c r="OZG111" s="220"/>
      <c r="OZH111" s="220"/>
      <c r="OZI111" s="220"/>
      <c r="OZJ111" s="220"/>
      <c r="OZK111" s="220"/>
      <c r="OZL111" s="220"/>
      <c r="OZM111" s="220"/>
      <c r="OZN111" s="220"/>
      <c r="OZO111" s="220"/>
      <c r="OZP111" s="220"/>
      <c r="OZQ111" s="220"/>
      <c r="OZR111" s="220"/>
      <c r="OZS111" s="220"/>
      <c r="OZT111" s="220"/>
      <c r="OZU111" s="220"/>
      <c r="OZV111" s="220"/>
      <c r="OZW111" s="220"/>
      <c r="OZX111" s="220"/>
      <c r="OZY111" s="220"/>
      <c r="OZZ111" s="220"/>
      <c r="PAA111" s="220"/>
      <c r="PAB111" s="220"/>
      <c r="PAC111" s="220"/>
      <c r="PAD111" s="220"/>
      <c r="PAE111" s="220"/>
      <c r="PAF111" s="220"/>
      <c r="PAG111" s="220"/>
      <c r="PAH111" s="220"/>
      <c r="PAI111" s="220"/>
      <c r="PAJ111" s="220"/>
      <c r="PAK111" s="220"/>
      <c r="PAL111" s="220"/>
      <c r="PAM111" s="220"/>
      <c r="PAN111" s="220"/>
      <c r="PAO111" s="220"/>
      <c r="PAP111" s="220"/>
      <c r="PAQ111" s="220"/>
      <c r="PAR111" s="220"/>
      <c r="PAS111" s="220"/>
      <c r="PAT111" s="220"/>
      <c r="PAU111" s="220"/>
      <c r="PAV111" s="220"/>
      <c r="PAW111" s="220"/>
      <c r="PAX111" s="220"/>
      <c r="PAY111" s="220"/>
      <c r="PAZ111" s="220"/>
      <c r="PBA111" s="220"/>
      <c r="PBB111" s="220"/>
      <c r="PBC111" s="220"/>
      <c r="PBD111" s="220"/>
      <c r="PBE111" s="220"/>
      <c r="PBF111" s="220"/>
      <c r="PBG111" s="220"/>
      <c r="PBH111" s="220"/>
      <c r="PBI111" s="220"/>
      <c r="PBJ111" s="220"/>
      <c r="PBK111" s="220"/>
      <c r="PBL111" s="220"/>
      <c r="PBM111" s="220"/>
      <c r="PBN111" s="220"/>
      <c r="PBO111" s="220"/>
      <c r="PBP111" s="220"/>
      <c r="PBQ111" s="220"/>
      <c r="PBR111" s="220"/>
      <c r="PBS111" s="220"/>
      <c r="PBT111" s="220"/>
      <c r="PBU111" s="220"/>
      <c r="PBV111" s="220"/>
      <c r="PBW111" s="220"/>
      <c r="PBX111" s="220"/>
      <c r="PBY111" s="220"/>
      <c r="PBZ111" s="220"/>
      <c r="PCA111" s="220"/>
      <c r="PCB111" s="220"/>
      <c r="PCC111" s="220"/>
      <c r="PCD111" s="220"/>
      <c r="PCE111" s="220"/>
      <c r="PCF111" s="220"/>
      <c r="PCG111" s="220"/>
      <c r="PCH111" s="220"/>
      <c r="PCI111" s="220"/>
      <c r="PCJ111" s="220"/>
      <c r="PCK111" s="220"/>
      <c r="PCL111" s="220"/>
      <c r="PCM111" s="220"/>
      <c r="PCN111" s="220"/>
      <c r="PCO111" s="220"/>
      <c r="PCP111" s="220"/>
      <c r="PCQ111" s="220"/>
      <c r="PCR111" s="220"/>
      <c r="PCS111" s="220"/>
      <c r="PCT111" s="220"/>
      <c r="PCU111" s="220"/>
      <c r="PCV111" s="220"/>
      <c r="PCW111" s="220"/>
      <c r="PCX111" s="220"/>
      <c r="PCY111" s="220"/>
      <c r="PCZ111" s="220"/>
      <c r="PDA111" s="220"/>
      <c r="PDB111" s="220"/>
      <c r="PDC111" s="220"/>
      <c r="PDD111" s="220"/>
      <c r="PDE111" s="220"/>
      <c r="PDF111" s="220"/>
      <c r="PDG111" s="220"/>
      <c r="PDH111" s="220"/>
      <c r="PDI111" s="220"/>
      <c r="PDJ111" s="220"/>
      <c r="PDK111" s="220"/>
      <c r="PDL111" s="220"/>
      <c r="PDM111" s="220"/>
      <c r="PDN111" s="220"/>
      <c r="PDO111" s="220"/>
      <c r="PDP111" s="220"/>
      <c r="PDQ111" s="220"/>
      <c r="PDR111" s="220"/>
      <c r="PDS111" s="220"/>
      <c r="PDT111" s="220"/>
      <c r="PDU111" s="220"/>
      <c r="PDV111" s="220"/>
      <c r="PDW111" s="220"/>
      <c r="PDX111" s="220"/>
      <c r="PDY111" s="220"/>
      <c r="PDZ111" s="220"/>
      <c r="PEA111" s="220"/>
      <c r="PEB111" s="220"/>
      <c r="PEC111" s="220"/>
      <c r="PED111" s="220"/>
      <c r="PEE111" s="220"/>
      <c r="PEF111" s="220"/>
      <c r="PEG111" s="220"/>
      <c r="PEH111" s="220"/>
      <c r="PEI111" s="220"/>
      <c r="PEJ111" s="220"/>
      <c r="PEK111" s="220"/>
      <c r="PEL111" s="220"/>
      <c r="PEM111" s="220"/>
      <c r="PEN111" s="220"/>
      <c r="PEO111" s="220"/>
      <c r="PEP111" s="220"/>
      <c r="PEQ111" s="220"/>
      <c r="PER111" s="220"/>
      <c r="PES111" s="220"/>
      <c r="PET111" s="220"/>
      <c r="PEU111" s="220"/>
      <c r="PEV111" s="220"/>
      <c r="PEW111" s="220"/>
      <c r="PEX111" s="220"/>
      <c r="PEY111" s="220"/>
      <c r="PEZ111" s="220"/>
      <c r="PFA111" s="220"/>
      <c r="PFB111" s="220"/>
      <c r="PFC111" s="220"/>
      <c r="PFD111" s="220"/>
      <c r="PFE111" s="220"/>
      <c r="PFF111" s="220"/>
      <c r="PFG111" s="220"/>
      <c r="PFH111" s="220"/>
      <c r="PFI111" s="220"/>
      <c r="PFJ111" s="220"/>
      <c r="PFK111" s="220"/>
      <c r="PFL111" s="220"/>
      <c r="PFM111" s="220"/>
      <c r="PFN111" s="220"/>
      <c r="PFO111" s="220"/>
      <c r="PFP111" s="220"/>
      <c r="PFQ111" s="220"/>
      <c r="PFR111" s="220"/>
      <c r="PFS111" s="220"/>
      <c r="PFT111" s="220"/>
      <c r="PFU111" s="220"/>
      <c r="PFV111" s="220"/>
      <c r="PFW111" s="220"/>
      <c r="PFX111" s="220"/>
      <c r="PFY111" s="220"/>
      <c r="PFZ111" s="220"/>
      <c r="PGA111" s="220"/>
      <c r="PGB111" s="220"/>
      <c r="PGC111" s="220"/>
      <c r="PGD111" s="220"/>
      <c r="PGE111" s="220"/>
      <c r="PGF111" s="220"/>
      <c r="PGG111" s="220"/>
      <c r="PGH111" s="220"/>
      <c r="PGI111" s="220"/>
      <c r="PGJ111" s="220"/>
      <c r="PGK111" s="220"/>
      <c r="PGL111" s="220"/>
      <c r="PGM111" s="220"/>
      <c r="PGN111" s="220"/>
      <c r="PGO111" s="220"/>
      <c r="PGP111" s="220"/>
      <c r="PGQ111" s="220"/>
      <c r="PGR111" s="220"/>
      <c r="PGS111" s="220"/>
      <c r="PGT111" s="220"/>
      <c r="PGU111" s="220"/>
      <c r="PGV111" s="220"/>
      <c r="PGW111" s="220"/>
      <c r="PGX111" s="220"/>
      <c r="PGY111" s="220"/>
      <c r="PGZ111" s="220"/>
      <c r="PHA111" s="220"/>
      <c r="PHB111" s="220"/>
      <c r="PHC111" s="220"/>
      <c r="PHD111" s="220"/>
      <c r="PHE111" s="220"/>
      <c r="PHF111" s="220"/>
      <c r="PHG111" s="220"/>
      <c r="PHH111" s="220"/>
      <c r="PHI111" s="220"/>
      <c r="PHJ111" s="220"/>
      <c r="PHK111" s="220"/>
      <c r="PHL111" s="220"/>
      <c r="PHM111" s="220"/>
      <c r="PHN111" s="220"/>
      <c r="PHO111" s="220"/>
      <c r="PHP111" s="220"/>
      <c r="PHQ111" s="220"/>
      <c r="PHR111" s="220"/>
      <c r="PHS111" s="220"/>
      <c r="PHT111" s="220"/>
      <c r="PHU111" s="220"/>
      <c r="PHV111" s="220"/>
      <c r="PHW111" s="220"/>
      <c r="PHX111" s="220"/>
      <c r="PHY111" s="220"/>
      <c r="PHZ111" s="220"/>
      <c r="PIA111" s="220"/>
      <c r="PIB111" s="220"/>
      <c r="PIC111" s="220"/>
      <c r="PID111" s="220"/>
      <c r="PIE111" s="220"/>
      <c r="PIF111" s="220"/>
      <c r="PIG111" s="220"/>
      <c r="PIH111" s="220"/>
      <c r="PII111" s="220"/>
      <c r="PIJ111" s="220"/>
      <c r="PIK111" s="220"/>
      <c r="PIL111" s="220"/>
      <c r="PIM111" s="220"/>
      <c r="PIN111" s="220"/>
      <c r="PIO111" s="220"/>
      <c r="PIP111" s="220"/>
      <c r="PIQ111" s="220"/>
      <c r="PIR111" s="220"/>
      <c r="PIS111" s="220"/>
      <c r="PIT111" s="220"/>
      <c r="PIU111" s="220"/>
      <c r="PIV111" s="220"/>
      <c r="PIW111" s="220"/>
      <c r="PIX111" s="220"/>
      <c r="PIY111" s="220"/>
      <c r="PIZ111" s="220"/>
      <c r="PJA111" s="220"/>
      <c r="PJB111" s="220"/>
      <c r="PJC111" s="220"/>
      <c r="PJD111" s="220"/>
      <c r="PJE111" s="220"/>
      <c r="PJF111" s="220"/>
      <c r="PJG111" s="220"/>
      <c r="PJH111" s="220"/>
      <c r="PJI111" s="220"/>
      <c r="PJJ111" s="220"/>
      <c r="PJK111" s="220"/>
      <c r="PJL111" s="220"/>
      <c r="PJM111" s="220"/>
      <c r="PJN111" s="220"/>
      <c r="PJO111" s="220"/>
      <c r="PJP111" s="220"/>
      <c r="PJQ111" s="220"/>
      <c r="PJR111" s="220"/>
      <c r="PJS111" s="220"/>
      <c r="PJT111" s="220"/>
      <c r="PJU111" s="220"/>
      <c r="PJV111" s="220"/>
      <c r="PJW111" s="220"/>
      <c r="PJX111" s="220"/>
      <c r="PJY111" s="220"/>
      <c r="PJZ111" s="220"/>
      <c r="PKA111" s="220"/>
      <c r="PKB111" s="220"/>
      <c r="PKC111" s="220"/>
      <c r="PKD111" s="220"/>
      <c r="PKE111" s="220"/>
      <c r="PKF111" s="220"/>
      <c r="PKG111" s="220"/>
      <c r="PKH111" s="220"/>
      <c r="PKI111" s="220"/>
      <c r="PKJ111" s="220"/>
      <c r="PKK111" s="220"/>
      <c r="PKL111" s="220"/>
      <c r="PKM111" s="220"/>
      <c r="PKN111" s="220"/>
      <c r="PKO111" s="220"/>
      <c r="PKP111" s="220"/>
      <c r="PKQ111" s="220"/>
      <c r="PKR111" s="220"/>
      <c r="PKS111" s="220"/>
      <c r="PKT111" s="220"/>
      <c r="PKU111" s="220"/>
      <c r="PKV111" s="220"/>
      <c r="PKW111" s="220"/>
      <c r="PKX111" s="220"/>
      <c r="PKY111" s="220"/>
      <c r="PKZ111" s="220"/>
      <c r="PLA111" s="220"/>
      <c r="PLB111" s="220"/>
      <c r="PLC111" s="220"/>
      <c r="PLD111" s="220"/>
      <c r="PLE111" s="220"/>
      <c r="PLF111" s="220"/>
      <c r="PLG111" s="220"/>
      <c r="PLH111" s="220"/>
      <c r="PLI111" s="220"/>
      <c r="PLJ111" s="220"/>
      <c r="PLK111" s="220"/>
      <c r="PLL111" s="220"/>
      <c r="PLM111" s="220"/>
      <c r="PLN111" s="220"/>
      <c r="PLO111" s="220"/>
      <c r="PLP111" s="220"/>
      <c r="PLQ111" s="220"/>
      <c r="PLR111" s="220"/>
      <c r="PLS111" s="220"/>
      <c r="PLT111" s="220"/>
      <c r="PLU111" s="220"/>
      <c r="PLV111" s="220"/>
      <c r="PLW111" s="220"/>
      <c r="PLX111" s="220"/>
      <c r="PLY111" s="220"/>
      <c r="PLZ111" s="220"/>
      <c r="PMA111" s="220"/>
      <c r="PMB111" s="220"/>
      <c r="PMC111" s="220"/>
      <c r="PMD111" s="220"/>
      <c r="PME111" s="220"/>
      <c r="PMF111" s="220"/>
      <c r="PMG111" s="220"/>
      <c r="PMH111" s="220"/>
      <c r="PMI111" s="220"/>
      <c r="PMJ111" s="220"/>
      <c r="PMK111" s="220"/>
      <c r="PML111" s="220"/>
      <c r="PMM111" s="220"/>
      <c r="PMN111" s="220"/>
      <c r="PMO111" s="220"/>
      <c r="PMP111" s="220"/>
      <c r="PMQ111" s="220"/>
      <c r="PMR111" s="220"/>
      <c r="PMS111" s="220"/>
      <c r="PMT111" s="220"/>
      <c r="PMU111" s="220"/>
      <c r="PMV111" s="220"/>
      <c r="PMW111" s="220"/>
      <c r="PMX111" s="220"/>
      <c r="PMY111" s="220"/>
      <c r="PMZ111" s="220"/>
      <c r="PNA111" s="220"/>
      <c r="PNB111" s="220"/>
      <c r="PNC111" s="220"/>
      <c r="PND111" s="220"/>
      <c r="PNE111" s="220"/>
      <c r="PNF111" s="220"/>
      <c r="PNG111" s="220"/>
      <c r="PNH111" s="220"/>
      <c r="PNI111" s="220"/>
      <c r="PNJ111" s="220"/>
      <c r="PNK111" s="220"/>
      <c r="PNL111" s="220"/>
      <c r="PNM111" s="220"/>
      <c r="PNN111" s="220"/>
      <c r="PNO111" s="220"/>
      <c r="PNP111" s="220"/>
      <c r="PNQ111" s="220"/>
      <c r="PNR111" s="220"/>
      <c r="PNS111" s="220"/>
      <c r="PNT111" s="220"/>
      <c r="PNU111" s="220"/>
      <c r="PNV111" s="220"/>
      <c r="PNW111" s="220"/>
      <c r="PNX111" s="220"/>
      <c r="PNY111" s="220"/>
      <c r="PNZ111" s="220"/>
      <c r="POA111" s="220"/>
      <c r="POB111" s="220"/>
      <c r="POC111" s="220"/>
      <c r="POD111" s="220"/>
      <c r="POE111" s="220"/>
      <c r="POF111" s="220"/>
      <c r="POG111" s="220"/>
      <c r="POH111" s="220"/>
      <c r="POI111" s="220"/>
      <c r="POJ111" s="220"/>
      <c r="POK111" s="220"/>
      <c r="POL111" s="220"/>
      <c r="POM111" s="220"/>
      <c r="PON111" s="220"/>
      <c r="POO111" s="220"/>
      <c r="POP111" s="220"/>
      <c r="POQ111" s="220"/>
      <c r="POR111" s="220"/>
      <c r="POS111" s="220"/>
      <c r="POT111" s="220"/>
      <c r="POU111" s="220"/>
      <c r="POV111" s="220"/>
      <c r="POW111" s="220"/>
      <c r="POX111" s="220"/>
      <c r="POY111" s="220"/>
      <c r="POZ111" s="220"/>
      <c r="PPA111" s="220"/>
      <c r="PPB111" s="220"/>
      <c r="PPC111" s="220"/>
      <c r="PPD111" s="220"/>
      <c r="PPE111" s="220"/>
      <c r="PPF111" s="220"/>
      <c r="PPG111" s="220"/>
      <c r="PPH111" s="220"/>
      <c r="PPI111" s="220"/>
      <c r="PPJ111" s="220"/>
      <c r="PPK111" s="220"/>
      <c r="PPL111" s="220"/>
      <c r="PPM111" s="220"/>
      <c r="PPN111" s="220"/>
      <c r="PPO111" s="220"/>
      <c r="PPP111" s="220"/>
      <c r="PPQ111" s="220"/>
      <c r="PPR111" s="220"/>
      <c r="PPS111" s="220"/>
      <c r="PPT111" s="220"/>
      <c r="PPU111" s="220"/>
      <c r="PPV111" s="220"/>
      <c r="PPW111" s="220"/>
      <c r="PPX111" s="220"/>
      <c r="PPY111" s="220"/>
      <c r="PPZ111" s="220"/>
      <c r="PQA111" s="220"/>
      <c r="PQB111" s="220"/>
      <c r="PQC111" s="220"/>
      <c r="PQD111" s="220"/>
      <c r="PQE111" s="220"/>
      <c r="PQF111" s="220"/>
      <c r="PQG111" s="220"/>
      <c r="PQH111" s="220"/>
      <c r="PQI111" s="220"/>
      <c r="PQJ111" s="220"/>
      <c r="PQK111" s="220"/>
      <c r="PQL111" s="220"/>
      <c r="PQM111" s="220"/>
      <c r="PQN111" s="220"/>
      <c r="PQO111" s="220"/>
      <c r="PQP111" s="220"/>
      <c r="PQQ111" s="220"/>
      <c r="PQR111" s="220"/>
      <c r="PQS111" s="220"/>
      <c r="PQT111" s="220"/>
      <c r="PQU111" s="220"/>
      <c r="PQV111" s="220"/>
      <c r="PQW111" s="220"/>
      <c r="PQX111" s="220"/>
      <c r="PQY111" s="220"/>
      <c r="PQZ111" s="220"/>
      <c r="PRA111" s="220"/>
      <c r="PRB111" s="220"/>
      <c r="PRC111" s="220"/>
      <c r="PRD111" s="220"/>
      <c r="PRE111" s="220"/>
      <c r="PRF111" s="220"/>
      <c r="PRG111" s="220"/>
      <c r="PRH111" s="220"/>
      <c r="PRI111" s="220"/>
      <c r="PRJ111" s="220"/>
      <c r="PRK111" s="220"/>
      <c r="PRL111" s="220"/>
      <c r="PRM111" s="220"/>
      <c r="PRN111" s="220"/>
      <c r="PRO111" s="220"/>
      <c r="PRP111" s="220"/>
      <c r="PRQ111" s="220"/>
      <c r="PRR111" s="220"/>
      <c r="PRS111" s="220"/>
      <c r="PRT111" s="220"/>
      <c r="PRU111" s="220"/>
      <c r="PRV111" s="220"/>
      <c r="PRW111" s="220"/>
      <c r="PRX111" s="220"/>
      <c r="PRY111" s="220"/>
      <c r="PRZ111" s="220"/>
      <c r="PSA111" s="220"/>
      <c r="PSB111" s="220"/>
      <c r="PSC111" s="220"/>
      <c r="PSD111" s="220"/>
      <c r="PSE111" s="220"/>
      <c r="PSF111" s="220"/>
      <c r="PSG111" s="220"/>
      <c r="PSH111" s="220"/>
      <c r="PSI111" s="220"/>
      <c r="PSJ111" s="220"/>
      <c r="PSK111" s="220"/>
      <c r="PSL111" s="220"/>
      <c r="PSM111" s="220"/>
      <c r="PSN111" s="220"/>
      <c r="PSO111" s="220"/>
      <c r="PSP111" s="220"/>
      <c r="PSQ111" s="220"/>
      <c r="PSR111" s="220"/>
      <c r="PSS111" s="220"/>
      <c r="PST111" s="220"/>
      <c r="PSU111" s="220"/>
      <c r="PSV111" s="220"/>
      <c r="PSW111" s="220"/>
      <c r="PSX111" s="220"/>
      <c r="PSY111" s="220"/>
      <c r="PSZ111" s="220"/>
      <c r="PTA111" s="220"/>
      <c r="PTB111" s="220"/>
      <c r="PTC111" s="220"/>
      <c r="PTD111" s="220"/>
      <c r="PTE111" s="220"/>
      <c r="PTF111" s="220"/>
      <c r="PTG111" s="220"/>
      <c r="PTH111" s="220"/>
      <c r="PTI111" s="220"/>
      <c r="PTJ111" s="220"/>
      <c r="PTK111" s="220"/>
      <c r="PTL111" s="220"/>
      <c r="PTM111" s="220"/>
      <c r="PTN111" s="220"/>
      <c r="PTO111" s="220"/>
      <c r="PTP111" s="220"/>
      <c r="PTQ111" s="220"/>
      <c r="PTR111" s="220"/>
      <c r="PTS111" s="220"/>
      <c r="PTT111" s="220"/>
      <c r="PTU111" s="220"/>
      <c r="PTV111" s="220"/>
      <c r="PTW111" s="220"/>
      <c r="PTX111" s="220"/>
      <c r="PTY111" s="220"/>
      <c r="PTZ111" s="220"/>
      <c r="PUA111" s="220"/>
      <c r="PUB111" s="220"/>
      <c r="PUC111" s="220"/>
      <c r="PUD111" s="220"/>
      <c r="PUE111" s="220"/>
      <c r="PUF111" s="220"/>
      <c r="PUG111" s="220"/>
      <c r="PUH111" s="220"/>
      <c r="PUI111" s="220"/>
      <c r="PUJ111" s="220"/>
      <c r="PUK111" s="220"/>
      <c r="PUL111" s="220"/>
      <c r="PUM111" s="220"/>
      <c r="PUN111" s="220"/>
      <c r="PUO111" s="220"/>
      <c r="PUP111" s="220"/>
      <c r="PUQ111" s="220"/>
      <c r="PUR111" s="220"/>
      <c r="PUS111" s="220"/>
      <c r="PUT111" s="220"/>
      <c r="PUU111" s="220"/>
      <c r="PUV111" s="220"/>
      <c r="PUW111" s="220"/>
      <c r="PUX111" s="220"/>
      <c r="PUY111" s="220"/>
      <c r="PUZ111" s="220"/>
      <c r="PVA111" s="220"/>
      <c r="PVB111" s="220"/>
      <c r="PVC111" s="220"/>
      <c r="PVD111" s="220"/>
      <c r="PVE111" s="220"/>
      <c r="PVF111" s="220"/>
      <c r="PVG111" s="220"/>
      <c r="PVH111" s="220"/>
      <c r="PVI111" s="220"/>
      <c r="PVJ111" s="220"/>
      <c r="PVK111" s="220"/>
      <c r="PVL111" s="220"/>
      <c r="PVM111" s="220"/>
      <c r="PVN111" s="220"/>
      <c r="PVO111" s="220"/>
      <c r="PVP111" s="220"/>
      <c r="PVQ111" s="220"/>
      <c r="PVR111" s="220"/>
      <c r="PVS111" s="220"/>
      <c r="PVT111" s="220"/>
      <c r="PVU111" s="220"/>
      <c r="PVV111" s="220"/>
      <c r="PVW111" s="220"/>
      <c r="PVX111" s="220"/>
      <c r="PVY111" s="220"/>
      <c r="PVZ111" s="220"/>
      <c r="PWA111" s="220"/>
      <c r="PWB111" s="220"/>
      <c r="PWC111" s="220"/>
      <c r="PWD111" s="220"/>
      <c r="PWE111" s="220"/>
      <c r="PWF111" s="220"/>
      <c r="PWG111" s="220"/>
      <c r="PWH111" s="220"/>
      <c r="PWI111" s="220"/>
      <c r="PWJ111" s="220"/>
      <c r="PWK111" s="220"/>
      <c r="PWL111" s="220"/>
      <c r="PWM111" s="220"/>
      <c r="PWN111" s="220"/>
      <c r="PWO111" s="220"/>
      <c r="PWP111" s="220"/>
      <c r="PWQ111" s="220"/>
      <c r="PWR111" s="220"/>
      <c r="PWS111" s="220"/>
      <c r="PWT111" s="220"/>
      <c r="PWU111" s="220"/>
      <c r="PWV111" s="220"/>
      <c r="PWW111" s="220"/>
      <c r="PWX111" s="220"/>
      <c r="PWY111" s="220"/>
      <c r="PWZ111" s="220"/>
      <c r="PXA111" s="220"/>
      <c r="PXB111" s="220"/>
      <c r="PXC111" s="220"/>
      <c r="PXD111" s="220"/>
      <c r="PXE111" s="220"/>
      <c r="PXF111" s="220"/>
      <c r="PXG111" s="220"/>
      <c r="PXH111" s="220"/>
      <c r="PXI111" s="220"/>
      <c r="PXJ111" s="220"/>
      <c r="PXK111" s="220"/>
      <c r="PXL111" s="220"/>
      <c r="PXM111" s="220"/>
      <c r="PXN111" s="220"/>
      <c r="PXO111" s="220"/>
      <c r="PXP111" s="220"/>
      <c r="PXQ111" s="220"/>
      <c r="PXR111" s="220"/>
      <c r="PXS111" s="220"/>
      <c r="PXT111" s="220"/>
      <c r="PXU111" s="220"/>
      <c r="PXV111" s="220"/>
      <c r="PXW111" s="220"/>
      <c r="PXX111" s="220"/>
      <c r="PXY111" s="220"/>
      <c r="PXZ111" s="220"/>
      <c r="PYA111" s="220"/>
      <c r="PYB111" s="220"/>
      <c r="PYC111" s="220"/>
      <c r="PYD111" s="220"/>
      <c r="PYE111" s="220"/>
      <c r="PYF111" s="220"/>
      <c r="PYG111" s="220"/>
      <c r="PYH111" s="220"/>
      <c r="PYI111" s="220"/>
      <c r="PYJ111" s="220"/>
      <c r="PYK111" s="220"/>
      <c r="PYL111" s="220"/>
      <c r="PYM111" s="220"/>
      <c r="PYN111" s="220"/>
      <c r="PYO111" s="220"/>
      <c r="PYP111" s="220"/>
      <c r="PYQ111" s="220"/>
      <c r="PYR111" s="220"/>
      <c r="PYS111" s="220"/>
      <c r="PYT111" s="220"/>
      <c r="PYU111" s="220"/>
      <c r="PYV111" s="220"/>
      <c r="PYW111" s="220"/>
      <c r="PYX111" s="220"/>
      <c r="PYY111" s="220"/>
      <c r="PYZ111" s="220"/>
      <c r="PZA111" s="220"/>
      <c r="PZB111" s="220"/>
      <c r="PZC111" s="220"/>
      <c r="PZD111" s="220"/>
      <c r="PZE111" s="220"/>
      <c r="PZF111" s="220"/>
      <c r="PZG111" s="220"/>
      <c r="PZH111" s="220"/>
      <c r="PZI111" s="220"/>
      <c r="PZJ111" s="220"/>
      <c r="PZK111" s="220"/>
      <c r="PZL111" s="220"/>
      <c r="PZM111" s="220"/>
      <c r="PZN111" s="220"/>
      <c r="PZO111" s="220"/>
      <c r="PZP111" s="220"/>
      <c r="PZQ111" s="220"/>
      <c r="PZR111" s="220"/>
      <c r="PZS111" s="220"/>
      <c r="PZT111" s="220"/>
      <c r="PZU111" s="220"/>
      <c r="PZV111" s="220"/>
      <c r="PZW111" s="220"/>
      <c r="PZX111" s="220"/>
      <c r="PZY111" s="220"/>
      <c r="PZZ111" s="220"/>
      <c r="QAA111" s="220"/>
      <c r="QAB111" s="220"/>
      <c r="QAC111" s="220"/>
      <c r="QAD111" s="220"/>
      <c r="QAE111" s="220"/>
      <c r="QAF111" s="220"/>
      <c r="QAG111" s="220"/>
      <c r="QAH111" s="220"/>
      <c r="QAI111" s="220"/>
      <c r="QAJ111" s="220"/>
      <c r="QAK111" s="220"/>
      <c r="QAL111" s="220"/>
      <c r="QAM111" s="220"/>
      <c r="QAN111" s="220"/>
      <c r="QAO111" s="220"/>
      <c r="QAP111" s="220"/>
      <c r="QAQ111" s="220"/>
      <c r="QAR111" s="220"/>
      <c r="QAS111" s="220"/>
      <c r="QAT111" s="220"/>
      <c r="QAU111" s="220"/>
      <c r="QAV111" s="220"/>
      <c r="QAW111" s="220"/>
      <c r="QAX111" s="220"/>
      <c r="QAY111" s="220"/>
      <c r="QAZ111" s="220"/>
      <c r="QBA111" s="220"/>
      <c r="QBB111" s="220"/>
      <c r="QBC111" s="220"/>
      <c r="QBD111" s="220"/>
      <c r="QBE111" s="220"/>
      <c r="QBF111" s="220"/>
      <c r="QBG111" s="220"/>
      <c r="QBH111" s="220"/>
      <c r="QBI111" s="220"/>
      <c r="QBJ111" s="220"/>
      <c r="QBK111" s="220"/>
      <c r="QBL111" s="220"/>
      <c r="QBM111" s="220"/>
      <c r="QBN111" s="220"/>
      <c r="QBO111" s="220"/>
      <c r="QBP111" s="220"/>
      <c r="QBQ111" s="220"/>
      <c r="QBR111" s="220"/>
      <c r="QBS111" s="220"/>
      <c r="QBT111" s="220"/>
      <c r="QBU111" s="220"/>
      <c r="QBV111" s="220"/>
      <c r="QBW111" s="220"/>
      <c r="QBX111" s="220"/>
      <c r="QBY111" s="220"/>
      <c r="QBZ111" s="220"/>
      <c r="QCA111" s="220"/>
      <c r="QCB111" s="220"/>
      <c r="QCC111" s="220"/>
      <c r="QCD111" s="220"/>
      <c r="QCE111" s="220"/>
      <c r="QCF111" s="220"/>
      <c r="QCG111" s="220"/>
      <c r="QCH111" s="220"/>
      <c r="QCI111" s="220"/>
      <c r="QCJ111" s="220"/>
      <c r="QCK111" s="220"/>
      <c r="QCL111" s="220"/>
      <c r="QCM111" s="220"/>
      <c r="QCN111" s="220"/>
      <c r="QCO111" s="220"/>
      <c r="QCP111" s="220"/>
      <c r="QCQ111" s="220"/>
      <c r="QCR111" s="220"/>
      <c r="QCS111" s="220"/>
      <c r="QCT111" s="220"/>
      <c r="QCU111" s="220"/>
      <c r="QCV111" s="220"/>
      <c r="QCW111" s="220"/>
      <c r="QCX111" s="220"/>
      <c r="QCY111" s="220"/>
      <c r="QCZ111" s="220"/>
      <c r="QDA111" s="220"/>
      <c r="QDB111" s="220"/>
      <c r="QDC111" s="220"/>
      <c r="QDD111" s="220"/>
      <c r="QDE111" s="220"/>
      <c r="QDF111" s="220"/>
      <c r="QDG111" s="220"/>
      <c r="QDH111" s="220"/>
      <c r="QDI111" s="220"/>
      <c r="QDJ111" s="220"/>
      <c r="QDK111" s="220"/>
      <c r="QDL111" s="220"/>
      <c r="QDM111" s="220"/>
      <c r="QDN111" s="220"/>
      <c r="QDO111" s="220"/>
      <c r="QDP111" s="220"/>
      <c r="QDQ111" s="220"/>
      <c r="QDR111" s="220"/>
      <c r="QDS111" s="220"/>
      <c r="QDT111" s="220"/>
      <c r="QDU111" s="220"/>
      <c r="QDV111" s="220"/>
      <c r="QDW111" s="220"/>
      <c r="QDX111" s="220"/>
      <c r="QDY111" s="220"/>
      <c r="QDZ111" s="220"/>
      <c r="QEA111" s="220"/>
      <c r="QEB111" s="220"/>
      <c r="QEC111" s="220"/>
      <c r="QED111" s="220"/>
      <c r="QEE111" s="220"/>
      <c r="QEF111" s="220"/>
      <c r="QEG111" s="220"/>
      <c r="QEH111" s="220"/>
      <c r="QEI111" s="220"/>
      <c r="QEJ111" s="220"/>
      <c r="QEK111" s="220"/>
      <c r="QEL111" s="220"/>
      <c r="QEM111" s="220"/>
      <c r="QEN111" s="220"/>
      <c r="QEO111" s="220"/>
      <c r="QEP111" s="220"/>
      <c r="QEQ111" s="220"/>
      <c r="QER111" s="220"/>
      <c r="QES111" s="220"/>
      <c r="QET111" s="220"/>
      <c r="QEU111" s="220"/>
      <c r="QEV111" s="220"/>
      <c r="QEW111" s="220"/>
      <c r="QEX111" s="220"/>
      <c r="QEY111" s="220"/>
      <c r="QEZ111" s="220"/>
      <c r="QFA111" s="220"/>
      <c r="QFB111" s="220"/>
      <c r="QFC111" s="220"/>
      <c r="QFD111" s="220"/>
      <c r="QFE111" s="220"/>
      <c r="QFF111" s="220"/>
      <c r="QFG111" s="220"/>
      <c r="QFH111" s="220"/>
      <c r="QFI111" s="220"/>
      <c r="QFJ111" s="220"/>
      <c r="QFK111" s="220"/>
      <c r="QFL111" s="220"/>
      <c r="QFM111" s="220"/>
      <c r="QFN111" s="220"/>
      <c r="QFO111" s="220"/>
      <c r="QFP111" s="220"/>
      <c r="QFQ111" s="220"/>
      <c r="QFR111" s="220"/>
      <c r="QFS111" s="220"/>
      <c r="QFT111" s="220"/>
      <c r="QFU111" s="220"/>
      <c r="QFV111" s="220"/>
      <c r="QFW111" s="220"/>
      <c r="QFX111" s="220"/>
      <c r="QFY111" s="220"/>
      <c r="QFZ111" s="220"/>
      <c r="QGA111" s="220"/>
      <c r="QGB111" s="220"/>
      <c r="QGC111" s="220"/>
      <c r="QGD111" s="220"/>
      <c r="QGE111" s="220"/>
      <c r="QGF111" s="220"/>
      <c r="QGG111" s="220"/>
      <c r="QGH111" s="220"/>
      <c r="QGI111" s="220"/>
      <c r="QGJ111" s="220"/>
      <c r="QGK111" s="220"/>
      <c r="QGL111" s="220"/>
      <c r="QGM111" s="220"/>
      <c r="QGN111" s="220"/>
      <c r="QGO111" s="220"/>
      <c r="QGP111" s="220"/>
      <c r="QGQ111" s="220"/>
      <c r="QGR111" s="220"/>
      <c r="QGS111" s="220"/>
      <c r="QGT111" s="220"/>
      <c r="QGU111" s="220"/>
      <c r="QGV111" s="220"/>
      <c r="QGW111" s="220"/>
      <c r="QGX111" s="220"/>
      <c r="QGY111" s="220"/>
      <c r="QGZ111" s="220"/>
      <c r="QHA111" s="220"/>
      <c r="QHB111" s="220"/>
      <c r="QHC111" s="220"/>
      <c r="QHD111" s="220"/>
      <c r="QHE111" s="220"/>
      <c r="QHF111" s="220"/>
      <c r="QHG111" s="220"/>
      <c r="QHH111" s="220"/>
      <c r="QHI111" s="220"/>
      <c r="QHJ111" s="220"/>
      <c r="QHK111" s="220"/>
      <c r="QHL111" s="220"/>
      <c r="QHM111" s="220"/>
      <c r="QHN111" s="220"/>
      <c r="QHO111" s="220"/>
      <c r="QHP111" s="220"/>
      <c r="QHQ111" s="220"/>
      <c r="QHR111" s="220"/>
      <c r="QHS111" s="220"/>
      <c r="QHT111" s="220"/>
      <c r="QHU111" s="220"/>
      <c r="QHV111" s="220"/>
      <c r="QHW111" s="220"/>
      <c r="QHX111" s="220"/>
      <c r="QHY111" s="220"/>
      <c r="QHZ111" s="220"/>
      <c r="QIA111" s="220"/>
      <c r="QIB111" s="220"/>
      <c r="QIC111" s="220"/>
      <c r="QID111" s="220"/>
      <c r="QIE111" s="220"/>
      <c r="QIF111" s="220"/>
      <c r="QIG111" s="220"/>
      <c r="QIH111" s="220"/>
      <c r="QII111" s="220"/>
      <c r="QIJ111" s="220"/>
      <c r="QIK111" s="220"/>
      <c r="QIL111" s="220"/>
      <c r="QIM111" s="220"/>
      <c r="QIN111" s="220"/>
      <c r="QIO111" s="220"/>
      <c r="QIP111" s="220"/>
      <c r="QIQ111" s="220"/>
      <c r="QIR111" s="220"/>
      <c r="QIS111" s="220"/>
      <c r="QIT111" s="220"/>
      <c r="QIU111" s="220"/>
      <c r="QIV111" s="220"/>
      <c r="QIW111" s="220"/>
      <c r="QIX111" s="220"/>
      <c r="QIY111" s="220"/>
      <c r="QIZ111" s="220"/>
      <c r="QJA111" s="220"/>
      <c r="QJB111" s="220"/>
      <c r="QJC111" s="220"/>
      <c r="QJD111" s="220"/>
      <c r="QJE111" s="220"/>
      <c r="QJF111" s="220"/>
      <c r="QJG111" s="220"/>
      <c r="QJH111" s="220"/>
      <c r="QJI111" s="220"/>
      <c r="QJJ111" s="220"/>
      <c r="QJK111" s="220"/>
      <c r="QJL111" s="220"/>
      <c r="QJM111" s="220"/>
      <c r="QJN111" s="220"/>
      <c r="QJO111" s="220"/>
      <c r="QJP111" s="220"/>
      <c r="QJQ111" s="220"/>
      <c r="QJR111" s="220"/>
      <c r="QJS111" s="220"/>
      <c r="QJT111" s="220"/>
      <c r="QJU111" s="220"/>
      <c r="QJV111" s="220"/>
      <c r="QJW111" s="220"/>
      <c r="QJX111" s="220"/>
      <c r="QJY111" s="220"/>
      <c r="QJZ111" s="220"/>
      <c r="QKA111" s="220"/>
      <c r="QKB111" s="220"/>
      <c r="QKC111" s="220"/>
      <c r="QKD111" s="220"/>
      <c r="QKE111" s="220"/>
      <c r="QKF111" s="220"/>
      <c r="QKG111" s="220"/>
      <c r="QKH111" s="220"/>
      <c r="QKI111" s="220"/>
      <c r="QKJ111" s="220"/>
      <c r="QKK111" s="220"/>
      <c r="QKL111" s="220"/>
      <c r="QKM111" s="220"/>
      <c r="QKN111" s="220"/>
      <c r="QKO111" s="220"/>
      <c r="QKP111" s="220"/>
      <c r="QKQ111" s="220"/>
      <c r="QKR111" s="220"/>
      <c r="QKS111" s="220"/>
      <c r="QKT111" s="220"/>
      <c r="QKU111" s="220"/>
      <c r="QKV111" s="220"/>
      <c r="QKW111" s="220"/>
      <c r="QKX111" s="220"/>
      <c r="QKY111" s="220"/>
      <c r="QKZ111" s="220"/>
      <c r="QLA111" s="220"/>
      <c r="QLB111" s="220"/>
      <c r="QLC111" s="220"/>
      <c r="QLD111" s="220"/>
      <c r="QLE111" s="220"/>
      <c r="QLF111" s="220"/>
      <c r="QLG111" s="220"/>
      <c r="QLH111" s="220"/>
      <c r="QLI111" s="220"/>
      <c r="QLJ111" s="220"/>
      <c r="QLK111" s="220"/>
      <c r="QLL111" s="220"/>
      <c r="QLM111" s="220"/>
      <c r="QLN111" s="220"/>
      <c r="QLO111" s="220"/>
      <c r="QLP111" s="220"/>
      <c r="QLQ111" s="220"/>
      <c r="QLR111" s="220"/>
      <c r="QLS111" s="220"/>
      <c r="QLT111" s="220"/>
      <c r="QLU111" s="220"/>
      <c r="QLV111" s="220"/>
      <c r="QLW111" s="220"/>
      <c r="QLX111" s="220"/>
      <c r="QLY111" s="220"/>
      <c r="QLZ111" s="220"/>
      <c r="QMA111" s="220"/>
      <c r="QMB111" s="220"/>
      <c r="QMC111" s="220"/>
      <c r="QMD111" s="220"/>
      <c r="QME111" s="220"/>
      <c r="QMF111" s="220"/>
      <c r="QMG111" s="220"/>
      <c r="QMH111" s="220"/>
      <c r="QMI111" s="220"/>
      <c r="QMJ111" s="220"/>
      <c r="QMK111" s="220"/>
      <c r="QML111" s="220"/>
      <c r="QMM111" s="220"/>
      <c r="QMN111" s="220"/>
      <c r="QMO111" s="220"/>
      <c r="QMP111" s="220"/>
      <c r="QMQ111" s="220"/>
      <c r="QMR111" s="220"/>
      <c r="QMS111" s="220"/>
      <c r="QMT111" s="220"/>
      <c r="QMU111" s="220"/>
      <c r="QMV111" s="220"/>
      <c r="QMW111" s="220"/>
      <c r="QMX111" s="220"/>
      <c r="QMY111" s="220"/>
      <c r="QMZ111" s="220"/>
      <c r="QNA111" s="220"/>
      <c r="QNB111" s="220"/>
      <c r="QNC111" s="220"/>
      <c r="QND111" s="220"/>
      <c r="QNE111" s="220"/>
      <c r="QNF111" s="220"/>
      <c r="QNG111" s="220"/>
      <c r="QNH111" s="220"/>
      <c r="QNI111" s="220"/>
      <c r="QNJ111" s="220"/>
      <c r="QNK111" s="220"/>
      <c r="QNL111" s="220"/>
      <c r="QNM111" s="220"/>
      <c r="QNN111" s="220"/>
      <c r="QNO111" s="220"/>
      <c r="QNP111" s="220"/>
      <c r="QNQ111" s="220"/>
      <c r="QNR111" s="220"/>
      <c r="QNS111" s="220"/>
      <c r="QNT111" s="220"/>
      <c r="QNU111" s="220"/>
      <c r="QNV111" s="220"/>
      <c r="QNW111" s="220"/>
      <c r="QNX111" s="220"/>
      <c r="QNY111" s="220"/>
      <c r="QNZ111" s="220"/>
      <c r="QOA111" s="220"/>
      <c r="QOB111" s="220"/>
      <c r="QOC111" s="220"/>
      <c r="QOD111" s="220"/>
      <c r="QOE111" s="220"/>
      <c r="QOF111" s="220"/>
      <c r="QOG111" s="220"/>
      <c r="QOH111" s="220"/>
      <c r="QOI111" s="220"/>
      <c r="QOJ111" s="220"/>
      <c r="QOK111" s="220"/>
      <c r="QOL111" s="220"/>
      <c r="QOM111" s="220"/>
      <c r="QON111" s="220"/>
      <c r="QOO111" s="220"/>
      <c r="QOP111" s="220"/>
      <c r="QOQ111" s="220"/>
      <c r="QOR111" s="220"/>
      <c r="QOS111" s="220"/>
      <c r="QOT111" s="220"/>
      <c r="QOU111" s="220"/>
      <c r="QOV111" s="220"/>
      <c r="QOW111" s="220"/>
      <c r="QOX111" s="220"/>
      <c r="QOY111" s="220"/>
      <c r="QOZ111" s="220"/>
      <c r="QPA111" s="220"/>
      <c r="QPB111" s="220"/>
      <c r="QPC111" s="220"/>
      <c r="QPD111" s="220"/>
      <c r="QPE111" s="220"/>
      <c r="QPF111" s="220"/>
      <c r="QPG111" s="220"/>
      <c r="QPH111" s="220"/>
      <c r="QPI111" s="220"/>
      <c r="QPJ111" s="220"/>
      <c r="QPK111" s="220"/>
      <c r="QPL111" s="220"/>
      <c r="QPM111" s="220"/>
      <c r="QPN111" s="220"/>
      <c r="QPO111" s="220"/>
      <c r="QPP111" s="220"/>
      <c r="QPQ111" s="220"/>
      <c r="QPR111" s="220"/>
      <c r="QPS111" s="220"/>
      <c r="QPT111" s="220"/>
      <c r="QPU111" s="220"/>
      <c r="QPV111" s="220"/>
      <c r="QPW111" s="220"/>
      <c r="QPX111" s="220"/>
      <c r="QPY111" s="220"/>
      <c r="QPZ111" s="220"/>
      <c r="QQA111" s="220"/>
      <c r="QQB111" s="220"/>
      <c r="QQC111" s="220"/>
      <c r="QQD111" s="220"/>
      <c r="QQE111" s="220"/>
      <c r="QQF111" s="220"/>
      <c r="QQG111" s="220"/>
      <c r="QQH111" s="220"/>
      <c r="QQI111" s="220"/>
      <c r="QQJ111" s="220"/>
      <c r="QQK111" s="220"/>
      <c r="QQL111" s="220"/>
      <c r="QQM111" s="220"/>
      <c r="QQN111" s="220"/>
      <c r="QQO111" s="220"/>
      <c r="QQP111" s="220"/>
      <c r="QQQ111" s="220"/>
      <c r="QQR111" s="220"/>
      <c r="QQS111" s="220"/>
      <c r="QQT111" s="220"/>
      <c r="QQU111" s="220"/>
      <c r="QQV111" s="220"/>
      <c r="QQW111" s="220"/>
      <c r="QQX111" s="220"/>
      <c r="QQY111" s="220"/>
      <c r="QQZ111" s="220"/>
      <c r="QRA111" s="220"/>
      <c r="QRB111" s="220"/>
      <c r="QRC111" s="220"/>
      <c r="QRD111" s="220"/>
      <c r="QRE111" s="220"/>
      <c r="QRF111" s="220"/>
      <c r="QRG111" s="220"/>
      <c r="QRH111" s="220"/>
      <c r="QRI111" s="220"/>
      <c r="QRJ111" s="220"/>
      <c r="QRK111" s="220"/>
      <c r="QRL111" s="220"/>
      <c r="QRM111" s="220"/>
      <c r="QRN111" s="220"/>
      <c r="QRO111" s="220"/>
      <c r="QRP111" s="220"/>
      <c r="QRQ111" s="220"/>
      <c r="QRR111" s="220"/>
      <c r="QRS111" s="220"/>
      <c r="QRT111" s="220"/>
      <c r="QRU111" s="220"/>
      <c r="QRV111" s="220"/>
      <c r="QRW111" s="220"/>
      <c r="QRX111" s="220"/>
      <c r="QRY111" s="220"/>
      <c r="QRZ111" s="220"/>
      <c r="QSA111" s="220"/>
      <c r="QSB111" s="220"/>
      <c r="QSC111" s="220"/>
      <c r="QSD111" s="220"/>
      <c r="QSE111" s="220"/>
      <c r="QSF111" s="220"/>
      <c r="QSG111" s="220"/>
      <c r="QSH111" s="220"/>
      <c r="QSI111" s="220"/>
      <c r="QSJ111" s="220"/>
      <c r="QSK111" s="220"/>
      <c r="QSL111" s="220"/>
      <c r="QSM111" s="220"/>
      <c r="QSN111" s="220"/>
      <c r="QSO111" s="220"/>
      <c r="QSP111" s="220"/>
      <c r="QSQ111" s="220"/>
      <c r="QSR111" s="220"/>
      <c r="QSS111" s="220"/>
      <c r="QST111" s="220"/>
      <c r="QSU111" s="220"/>
      <c r="QSV111" s="220"/>
      <c r="QSW111" s="220"/>
      <c r="QSX111" s="220"/>
      <c r="QSY111" s="220"/>
      <c r="QSZ111" s="220"/>
      <c r="QTA111" s="220"/>
      <c r="QTB111" s="220"/>
      <c r="QTC111" s="220"/>
      <c r="QTD111" s="220"/>
      <c r="QTE111" s="220"/>
      <c r="QTF111" s="220"/>
      <c r="QTG111" s="220"/>
      <c r="QTH111" s="220"/>
      <c r="QTI111" s="220"/>
      <c r="QTJ111" s="220"/>
      <c r="QTK111" s="220"/>
      <c r="QTL111" s="220"/>
      <c r="QTM111" s="220"/>
      <c r="QTN111" s="220"/>
      <c r="QTO111" s="220"/>
      <c r="QTP111" s="220"/>
      <c r="QTQ111" s="220"/>
      <c r="QTR111" s="220"/>
      <c r="QTS111" s="220"/>
      <c r="QTT111" s="220"/>
      <c r="QTU111" s="220"/>
      <c r="QTV111" s="220"/>
      <c r="QTW111" s="220"/>
      <c r="QTX111" s="220"/>
      <c r="QTY111" s="220"/>
      <c r="QTZ111" s="220"/>
      <c r="QUA111" s="220"/>
      <c r="QUB111" s="220"/>
      <c r="QUC111" s="220"/>
      <c r="QUD111" s="220"/>
      <c r="QUE111" s="220"/>
      <c r="QUF111" s="220"/>
      <c r="QUG111" s="220"/>
      <c r="QUH111" s="220"/>
      <c r="QUI111" s="220"/>
      <c r="QUJ111" s="220"/>
      <c r="QUK111" s="220"/>
      <c r="QUL111" s="220"/>
      <c r="QUM111" s="220"/>
      <c r="QUN111" s="220"/>
      <c r="QUO111" s="220"/>
      <c r="QUP111" s="220"/>
      <c r="QUQ111" s="220"/>
      <c r="QUR111" s="220"/>
      <c r="QUS111" s="220"/>
      <c r="QUT111" s="220"/>
      <c r="QUU111" s="220"/>
      <c r="QUV111" s="220"/>
      <c r="QUW111" s="220"/>
      <c r="QUX111" s="220"/>
      <c r="QUY111" s="220"/>
      <c r="QUZ111" s="220"/>
      <c r="QVA111" s="220"/>
      <c r="QVB111" s="220"/>
      <c r="QVC111" s="220"/>
      <c r="QVD111" s="220"/>
      <c r="QVE111" s="220"/>
      <c r="QVF111" s="220"/>
      <c r="QVG111" s="220"/>
      <c r="QVH111" s="220"/>
      <c r="QVI111" s="220"/>
      <c r="QVJ111" s="220"/>
      <c r="QVK111" s="220"/>
      <c r="QVL111" s="220"/>
      <c r="QVM111" s="220"/>
      <c r="QVN111" s="220"/>
      <c r="QVO111" s="220"/>
      <c r="QVP111" s="220"/>
      <c r="QVQ111" s="220"/>
      <c r="QVR111" s="220"/>
      <c r="QVS111" s="220"/>
      <c r="QVT111" s="220"/>
      <c r="QVU111" s="220"/>
      <c r="QVV111" s="220"/>
      <c r="QVW111" s="220"/>
      <c r="QVX111" s="220"/>
      <c r="QVY111" s="220"/>
      <c r="QVZ111" s="220"/>
      <c r="QWA111" s="220"/>
      <c r="QWB111" s="220"/>
      <c r="QWC111" s="220"/>
      <c r="QWD111" s="220"/>
      <c r="QWE111" s="220"/>
      <c r="QWF111" s="220"/>
      <c r="QWG111" s="220"/>
      <c r="QWH111" s="220"/>
      <c r="QWI111" s="220"/>
      <c r="QWJ111" s="220"/>
      <c r="QWK111" s="220"/>
      <c r="QWL111" s="220"/>
      <c r="QWM111" s="220"/>
      <c r="QWN111" s="220"/>
      <c r="QWO111" s="220"/>
      <c r="QWP111" s="220"/>
      <c r="QWQ111" s="220"/>
      <c r="QWR111" s="220"/>
      <c r="QWS111" s="220"/>
      <c r="QWT111" s="220"/>
      <c r="QWU111" s="220"/>
      <c r="QWV111" s="220"/>
      <c r="QWW111" s="220"/>
      <c r="QWX111" s="220"/>
      <c r="QWY111" s="220"/>
      <c r="QWZ111" s="220"/>
      <c r="QXA111" s="220"/>
      <c r="QXB111" s="220"/>
      <c r="QXC111" s="220"/>
      <c r="QXD111" s="220"/>
      <c r="QXE111" s="220"/>
      <c r="QXF111" s="220"/>
      <c r="QXG111" s="220"/>
      <c r="QXH111" s="220"/>
      <c r="QXI111" s="220"/>
      <c r="QXJ111" s="220"/>
      <c r="QXK111" s="220"/>
      <c r="QXL111" s="220"/>
      <c r="QXM111" s="220"/>
      <c r="QXN111" s="220"/>
      <c r="QXO111" s="220"/>
      <c r="QXP111" s="220"/>
      <c r="QXQ111" s="220"/>
      <c r="QXR111" s="220"/>
      <c r="QXS111" s="220"/>
      <c r="QXT111" s="220"/>
      <c r="QXU111" s="220"/>
      <c r="QXV111" s="220"/>
      <c r="QXW111" s="220"/>
      <c r="QXX111" s="220"/>
      <c r="QXY111" s="220"/>
      <c r="QXZ111" s="220"/>
      <c r="QYA111" s="220"/>
      <c r="QYB111" s="220"/>
      <c r="QYC111" s="220"/>
      <c r="QYD111" s="220"/>
      <c r="QYE111" s="220"/>
      <c r="QYF111" s="220"/>
      <c r="QYG111" s="220"/>
      <c r="QYH111" s="220"/>
      <c r="QYI111" s="220"/>
      <c r="QYJ111" s="220"/>
      <c r="QYK111" s="220"/>
      <c r="QYL111" s="220"/>
      <c r="QYM111" s="220"/>
      <c r="QYN111" s="220"/>
      <c r="QYO111" s="220"/>
      <c r="QYP111" s="220"/>
      <c r="QYQ111" s="220"/>
      <c r="QYR111" s="220"/>
      <c r="QYS111" s="220"/>
      <c r="QYT111" s="220"/>
      <c r="QYU111" s="220"/>
      <c r="QYV111" s="220"/>
      <c r="QYW111" s="220"/>
      <c r="QYX111" s="220"/>
      <c r="QYY111" s="220"/>
      <c r="QYZ111" s="220"/>
      <c r="QZA111" s="220"/>
      <c r="QZB111" s="220"/>
      <c r="QZC111" s="220"/>
      <c r="QZD111" s="220"/>
      <c r="QZE111" s="220"/>
      <c r="QZF111" s="220"/>
      <c r="QZG111" s="220"/>
      <c r="QZH111" s="220"/>
      <c r="QZI111" s="220"/>
      <c r="QZJ111" s="220"/>
      <c r="QZK111" s="220"/>
      <c r="QZL111" s="220"/>
      <c r="QZM111" s="220"/>
      <c r="QZN111" s="220"/>
      <c r="QZO111" s="220"/>
      <c r="QZP111" s="220"/>
      <c r="QZQ111" s="220"/>
      <c r="QZR111" s="220"/>
      <c r="QZS111" s="220"/>
      <c r="QZT111" s="220"/>
      <c r="QZU111" s="220"/>
      <c r="QZV111" s="220"/>
      <c r="QZW111" s="220"/>
      <c r="QZX111" s="220"/>
      <c r="QZY111" s="220"/>
      <c r="QZZ111" s="220"/>
      <c r="RAA111" s="220"/>
      <c r="RAB111" s="220"/>
      <c r="RAC111" s="220"/>
      <c r="RAD111" s="220"/>
      <c r="RAE111" s="220"/>
      <c r="RAF111" s="220"/>
      <c r="RAG111" s="220"/>
      <c r="RAH111" s="220"/>
      <c r="RAI111" s="220"/>
      <c r="RAJ111" s="220"/>
      <c r="RAK111" s="220"/>
      <c r="RAL111" s="220"/>
      <c r="RAM111" s="220"/>
      <c r="RAN111" s="220"/>
      <c r="RAO111" s="220"/>
      <c r="RAP111" s="220"/>
      <c r="RAQ111" s="220"/>
      <c r="RAR111" s="220"/>
      <c r="RAS111" s="220"/>
      <c r="RAT111" s="220"/>
      <c r="RAU111" s="220"/>
      <c r="RAV111" s="220"/>
      <c r="RAW111" s="220"/>
      <c r="RAX111" s="220"/>
      <c r="RAY111" s="220"/>
      <c r="RAZ111" s="220"/>
      <c r="RBA111" s="220"/>
      <c r="RBB111" s="220"/>
      <c r="RBC111" s="220"/>
      <c r="RBD111" s="220"/>
      <c r="RBE111" s="220"/>
      <c r="RBF111" s="220"/>
      <c r="RBG111" s="220"/>
      <c r="RBH111" s="220"/>
      <c r="RBI111" s="220"/>
      <c r="RBJ111" s="220"/>
      <c r="RBK111" s="220"/>
      <c r="RBL111" s="220"/>
      <c r="RBM111" s="220"/>
      <c r="RBN111" s="220"/>
      <c r="RBO111" s="220"/>
      <c r="RBP111" s="220"/>
      <c r="RBQ111" s="220"/>
      <c r="RBR111" s="220"/>
      <c r="RBS111" s="220"/>
      <c r="RBT111" s="220"/>
      <c r="RBU111" s="220"/>
      <c r="RBV111" s="220"/>
      <c r="RBW111" s="220"/>
      <c r="RBX111" s="220"/>
      <c r="RBY111" s="220"/>
      <c r="RBZ111" s="220"/>
      <c r="RCA111" s="220"/>
      <c r="RCB111" s="220"/>
      <c r="RCC111" s="220"/>
      <c r="RCD111" s="220"/>
      <c r="RCE111" s="220"/>
      <c r="RCF111" s="220"/>
      <c r="RCG111" s="220"/>
      <c r="RCH111" s="220"/>
      <c r="RCI111" s="220"/>
      <c r="RCJ111" s="220"/>
      <c r="RCK111" s="220"/>
      <c r="RCL111" s="220"/>
      <c r="RCM111" s="220"/>
      <c r="RCN111" s="220"/>
      <c r="RCO111" s="220"/>
      <c r="RCP111" s="220"/>
      <c r="RCQ111" s="220"/>
      <c r="RCR111" s="220"/>
      <c r="RCS111" s="220"/>
      <c r="RCT111" s="220"/>
      <c r="RCU111" s="220"/>
      <c r="RCV111" s="220"/>
      <c r="RCW111" s="220"/>
      <c r="RCX111" s="220"/>
      <c r="RCY111" s="220"/>
      <c r="RCZ111" s="220"/>
      <c r="RDA111" s="220"/>
      <c r="RDB111" s="220"/>
      <c r="RDC111" s="220"/>
      <c r="RDD111" s="220"/>
      <c r="RDE111" s="220"/>
      <c r="RDF111" s="220"/>
      <c r="RDG111" s="220"/>
      <c r="RDH111" s="220"/>
      <c r="RDI111" s="220"/>
      <c r="RDJ111" s="220"/>
      <c r="RDK111" s="220"/>
      <c r="RDL111" s="220"/>
      <c r="RDM111" s="220"/>
      <c r="RDN111" s="220"/>
      <c r="RDO111" s="220"/>
      <c r="RDP111" s="220"/>
      <c r="RDQ111" s="220"/>
      <c r="RDR111" s="220"/>
      <c r="RDS111" s="220"/>
      <c r="RDT111" s="220"/>
      <c r="RDU111" s="220"/>
      <c r="RDV111" s="220"/>
      <c r="RDW111" s="220"/>
      <c r="RDX111" s="220"/>
      <c r="RDY111" s="220"/>
      <c r="RDZ111" s="220"/>
      <c r="REA111" s="220"/>
      <c r="REB111" s="220"/>
      <c r="REC111" s="220"/>
      <c r="RED111" s="220"/>
      <c r="REE111" s="220"/>
      <c r="REF111" s="220"/>
      <c r="REG111" s="220"/>
      <c r="REH111" s="220"/>
      <c r="REI111" s="220"/>
      <c r="REJ111" s="220"/>
      <c r="REK111" s="220"/>
      <c r="REL111" s="220"/>
      <c r="REM111" s="220"/>
      <c r="REN111" s="220"/>
      <c r="REO111" s="220"/>
      <c r="REP111" s="220"/>
      <c r="REQ111" s="220"/>
      <c r="RER111" s="220"/>
      <c r="RES111" s="220"/>
      <c r="RET111" s="220"/>
      <c r="REU111" s="220"/>
      <c r="REV111" s="220"/>
      <c r="REW111" s="220"/>
      <c r="REX111" s="220"/>
      <c r="REY111" s="220"/>
      <c r="REZ111" s="220"/>
      <c r="RFA111" s="220"/>
      <c r="RFB111" s="220"/>
      <c r="RFC111" s="220"/>
      <c r="RFD111" s="220"/>
      <c r="RFE111" s="220"/>
      <c r="RFF111" s="220"/>
      <c r="RFG111" s="220"/>
      <c r="RFH111" s="220"/>
      <c r="RFI111" s="220"/>
      <c r="RFJ111" s="220"/>
      <c r="RFK111" s="220"/>
      <c r="RFL111" s="220"/>
      <c r="RFM111" s="220"/>
      <c r="RFN111" s="220"/>
      <c r="RFO111" s="220"/>
      <c r="RFP111" s="220"/>
      <c r="RFQ111" s="220"/>
      <c r="RFR111" s="220"/>
      <c r="RFS111" s="220"/>
      <c r="RFT111" s="220"/>
      <c r="RFU111" s="220"/>
      <c r="RFV111" s="220"/>
      <c r="RFW111" s="220"/>
      <c r="RFX111" s="220"/>
      <c r="RFY111" s="220"/>
      <c r="RFZ111" s="220"/>
      <c r="RGA111" s="220"/>
      <c r="RGB111" s="220"/>
      <c r="RGC111" s="220"/>
      <c r="RGD111" s="220"/>
      <c r="RGE111" s="220"/>
      <c r="RGF111" s="220"/>
      <c r="RGG111" s="220"/>
      <c r="RGH111" s="220"/>
      <c r="RGI111" s="220"/>
      <c r="RGJ111" s="220"/>
      <c r="RGK111" s="220"/>
      <c r="RGL111" s="220"/>
      <c r="RGM111" s="220"/>
      <c r="RGN111" s="220"/>
      <c r="RGO111" s="220"/>
      <c r="RGP111" s="220"/>
      <c r="RGQ111" s="220"/>
      <c r="RGR111" s="220"/>
      <c r="RGS111" s="220"/>
      <c r="RGT111" s="220"/>
      <c r="RGU111" s="220"/>
      <c r="RGV111" s="220"/>
      <c r="RGW111" s="220"/>
      <c r="RGX111" s="220"/>
      <c r="RGY111" s="220"/>
      <c r="RGZ111" s="220"/>
      <c r="RHA111" s="220"/>
      <c r="RHB111" s="220"/>
      <c r="RHC111" s="220"/>
      <c r="RHD111" s="220"/>
      <c r="RHE111" s="220"/>
      <c r="RHF111" s="220"/>
      <c r="RHG111" s="220"/>
      <c r="RHH111" s="220"/>
      <c r="RHI111" s="220"/>
      <c r="RHJ111" s="220"/>
      <c r="RHK111" s="220"/>
      <c r="RHL111" s="220"/>
      <c r="RHM111" s="220"/>
      <c r="RHN111" s="220"/>
      <c r="RHO111" s="220"/>
      <c r="RHP111" s="220"/>
      <c r="RHQ111" s="220"/>
      <c r="RHR111" s="220"/>
      <c r="RHS111" s="220"/>
      <c r="RHT111" s="220"/>
      <c r="RHU111" s="220"/>
      <c r="RHV111" s="220"/>
      <c r="RHW111" s="220"/>
      <c r="RHX111" s="220"/>
      <c r="RHY111" s="220"/>
      <c r="RHZ111" s="220"/>
      <c r="RIA111" s="220"/>
      <c r="RIB111" s="220"/>
      <c r="RIC111" s="220"/>
      <c r="RID111" s="220"/>
      <c r="RIE111" s="220"/>
      <c r="RIF111" s="220"/>
      <c r="RIG111" s="220"/>
      <c r="RIH111" s="220"/>
      <c r="RII111" s="220"/>
      <c r="RIJ111" s="220"/>
      <c r="RIK111" s="220"/>
      <c r="RIL111" s="220"/>
      <c r="RIM111" s="220"/>
      <c r="RIN111" s="220"/>
      <c r="RIO111" s="220"/>
      <c r="RIP111" s="220"/>
      <c r="RIQ111" s="220"/>
      <c r="RIR111" s="220"/>
      <c r="RIS111" s="220"/>
      <c r="RIT111" s="220"/>
      <c r="RIU111" s="220"/>
      <c r="RIV111" s="220"/>
      <c r="RIW111" s="220"/>
      <c r="RIX111" s="220"/>
      <c r="RIY111" s="220"/>
      <c r="RIZ111" s="220"/>
      <c r="RJA111" s="220"/>
      <c r="RJB111" s="220"/>
      <c r="RJC111" s="220"/>
      <c r="RJD111" s="220"/>
      <c r="RJE111" s="220"/>
      <c r="RJF111" s="220"/>
      <c r="RJG111" s="220"/>
      <c r="RJH111" s="220"/>
      <c r="RJI111" s="220"/>
      <c r="RJJ111" s="220"/>
      <c r="RJK111" s="220"/>
      <c r="RJL111" s="220"/>
      <c r="RJM111" s="220"/>
      <c r="RJN111" s="220"/>
      <c r="RJO111" s="220"/>
      <c r="RJP111" s="220"/>
      <c r="RJQ111" s="220"/>
      <c r="RJR111" s="220"/>
      <c r="RJS111" s="220"/>
      <c r="RJT111" s="220"/>
      <c r="RJU111" s="220"/>
      <c r="RJV111" s="220"/>
      <c r="RJW111" s="220"/>
      <c r="RJX111" s="220"/>
      <c r="RJY111" s="220"/>
      <c r="RJZ111" s="220"/>
      <c r="RKA111" s="220"/>
      <c r="RKB111" s="220"/>
      <c r="RKC111" s="220"/>
      <c r="RKD111" s="220"/>
      <c r="RKE111" s="220"/>
      <c r="RKF111" s="220"/>
      <c r="RKG111" s="220"/>
      <c r="RKH111" s="220"/>
      <c r="RKI111" s="220"/>
      <c r="RKJ111" s="220"/>
      <c r="RKK111" s="220"/>
      <c r="RKL111" s="220"/>
      <c r="RKM111" s="220"/>
      <c r="RKN111" s="220"/>
      <c r="RKO111" s="220"/>
      <c r="RKP111" s="220"/>
      <c r="RKQ111" s="220"/>
      <c r="RKR111" s="220"/>
      <c r="RKS111" s="220"/>
      <c r="RKT111" s="220"/>
      <c r="RKU111" s="220"/>
      <c r="RKV111" s="220"/>
      <c r="RKW111" s="220"/>
      <c r="RKX111" s="220"/>
      <c r="RKY111" s="220"/>
      <c r="RKZ111" s="220"/>
      <c r="RLA111" s="220"/>
      <c r="RLB111" s="220"/>
      <c r="RLC111" s="220"/>
      <c r="RLD111" s="220"/>
      <c r="RLE111" s="220"/>
      <c r="RLF111" s="220"/>
      <c r="RLG111" s="220"/>
      <c r="RLH111" s="220"/>
      <c r="RLI111" s="220"/>
      <c r="RLJ111" s="220"/>
      <c r="RLK111" s="220"/>
      <c r="RLL111" s="220"/>
      <c r="RLM111" s="220"/>
      <c r="RLN111" s="220"/>
      <c r="RLO111" s="220"/>
      <c r="RLP111" s="220"/>
      <c r="RLQ111" s="220"/>
      <c r="RLR111" s="220"/>
      <c r="RLS111" s="220"/>
      <c r="RLT111" s="220"/>
      <c r="RLU111" s="220"/>
      <c r="RLV111" s="220"/>
      <c r="RLW111" s="220"/>
      <c r="RLX111" s="220"/>
      <c r="RLY111" s="220"/>
      <c r="RLZ111" s="220"/>
      <c r="RMA111" s="220"/>
      <c r="RMB111" s="220"/>
      <c r="RMC111" s="220"/>
      <c r="RMD111" s="220"/>
      <c r="RME111" s="220"/>
      <c r="RMF111" s="220"/>
      <c r="RMG111" s="220"/>
      <c r="RMH111" s="220"/>
      <c r="RMI111" s="220"/>
      <c r="RMJ111" s="220"/>
      <c r="RMK111" s="220"/>
      <c r="RML111" s="220"/>
      <c r="RMM111" s="220"/>
      <c r="RMN111" s="220"/>
      <c r="RMO111" s="220"/>
      <c r="RMP111" s="220"/>
      <c r="RMQ111" s="220"/>
      <c r="RMR111" s="220"/>
      <c r="RMS111" s="220"/>
      <c r="RMT111" s="220"/>
      <c r="RMU111" s="220"/>
      <c r="RMV111" s="220"/>
      <c r="RMW111" s="220"/>
      <c r="RMX111" s="220"/>
      <c r="RMY111" s="220"/>
      <c r="RMZ111" s="220"/>
      <c r="RNA111" s="220"/>
      <c r="RNB111" s="220"/>
      <c r="RNC111" s="220"/>
      <c r="RND111" s="220"/>
      <c r="RNE111" s="220"/>
      <c r="RNF111" s="220"/>
      <c r="RNG111" s="220"/>
      <c r="RNH111" s="220"/>
      <c r="RNI111" s="220"/>
      <c r="RNJ111" s="220"/>
      <c r="RNK111" s="220"/>
      <c r="RNL111" s="220"/>
      <c r="RNM111" s="220"/>
      <c r="RNN111" s="220"/>
      <c r="RNO111" s="220"/>
      <c r="RNP111" s="220"/>
      <c r="RNQ111" s="220"/>
      <c r="RNR111" s="220"/>
      <c r="RNS111" s="220"/>
      <c r="RNT111" s="220"/>
      <c r="RNU111" s="220"/>
      <c r="RNV111" s="220"/>
      <c r="RNW111" s="220"/>
      <c r="RNX111" s="220"/>
      <c r="RNY111" s="220"/>
      <c r="RNZ111" s="220"/>
      <c r="ROA111" s="220"/>
      <c r="ROB111" s="220"/>
      <c r="ROC111" s="220"/>
      <c r="ROD111" s="220"/>
      <c r="ROE111" s="220"/>
      <c r="ROF111" s="220"/>
      <c r="ROG111" s="220"/>
      <c r="ROH111" s="220"/>
      <c r="ROI111" s="220"/>
      <c r="ROJ111" s="220"/>
      <c r="ROK111" s="220"/>
      <c r="ROL111" s="220"/>
      <c r="ROM111" s="220"/>
      <c r="RON111" s="220"/>
      <c r="ROO111" s="220"/>
      <c r="ROP111" s="220"/>
      <c r="ROQ111" s="220"/>
      <c r="ROR111" s="220"/>
      <c r="ROS111" s="220"/>
      <c r="ROT111" s="220"/>
      <c r="ROU111" s="220"/>
      <c r="ROV111" s="220"/>
      <c r="ROW111" s="220"/>
      <c r="ROX111" s="220"/>
      <c r="ROY111" s="220"/>
      <c r="ROZ111" s="220"/>
      <c r="RPA111" s="220"/>
      <c r="RPB111" s="220"/>
      <c r="RPC111" s="220"/>
      <c r="RPD111" s="220"/>
      <c r="RPE111" s="220"/>
      <c r="RPF111" s="220"/>
      <c r="RPG111" s="220"/>
      <c r="RPH111" s="220"/>
      <c r="RPI111" s="220"/>
      <c r="RPJ111" s="220"/>
      <c r="RPK111" s="220"/>
      <c r="RPL111" s="220"/>
      <c r="RPM111" s="220"/>
      <c r="RPN111" s="220"/>
      <c r="RPO111" s="220"/>
      <c r="RPP111" s="220"/>
      <c r="RPQ111" s="220"/>
      <c r="RPR111" s="220"/>
      <c r="RPS111" s="220"/>
      <c r="RPT111" s="220"/>
      <c r="RPU111" s="220"/>
      <c r="RPV111" s="220"/>
      <c r="RPW111" s="220"/>
      <c r="RPX111" s="220"/>
      <c r="RPY111" s="220"/>
      <c r="RPZ111" s="220"/>
      <c r="RQA111" s="220"/>
      <c r="RQB111" s="220"/>
      <c r="RQC111" s="220"/>
      <c r="RQD111" s="220"/>
      <c r="RQE111" s="220"/>
      <c r="RQF111" s="220"/>
      <c r="RQG111" s="220"/>
      <c r="RQH111" s="220"/>
      <c r="RQI111" s="220"/>
      <c r="RQJ111" s="220"/>
      <c r="RQK111" s="220"/>
      <c r="RQL111" s="220"/>
      <c r="RQM111" s="220"/>
      <c r="RQN111" s="220"/>
      <c r="RQO111" s="220"/>
      <c r="RQP111" s="220"/>
      <c r="RQQ111" s="220"/>
      <c r="RQR111" s="220"/>
      <c r="RQS111" s="220"/>
      <c r="RQT111" s="220"/>
      <c r="RQU111" s="220"/>
      <c r="RQV111" s="220"/>
      <c r="RQW111" s="220"/>
      <c r="RQX111" s="220"/>
      <c r="RQY111" s="220"/>
      <c r="RQZ111" s="220"/>
      <c r="RRA111" s="220"/>
      <c r="RRB111" s="220"/>
      <c r="RRC111" s="220"/>
      <c r="RRD111" s="220"/>
      <c r="RRE111" s="220"/>
      <c r="RRF111" s="220"/>
      <c r="RRG111" s="220"/>
      <c r="RRH111" s="220"/>
      <c r="RRI111" s="220"/>
      <c r="RRJ111" s="220"/>
      <c r="RRK111" s="220"/>
      <c r="RRL111" s="220"/>
      <c r="RRM111" s="220"/>
      <c r="RRN111" s="220"/>
      <c r="RRO111" s="220"/>
      <c r="RRP111" s="220"/>
      <c r="RRQ111" s="220"/>
      <c r="RRR111" s="220"/>
      <c r="RRS111" s="220"/>
      <c r="RRT111" s="220"/>
      <c r="RRU111" s="220"/>
      <c r="RRV111" s="220"/>
      <c r="RRW111" s="220"/>
      <c r="RRX111" s="220"/>
      <c r="RRY111" s="220"/>
      <c r="RRZ111" s="220"/>
      <c r="RSA111" s="220"/>
      <c r="RSB111" s="220"/>
      <c r="RSC111" s="220"/>
      <c r="RSD111" s="220"/>
      <c r="RSE111" s="220"/>
      <c r="RSF111" s="220"/>
      <c r="RSG111" s="220"/>
      <c r="RSH111" s="220"/>
      <c r="RSI111" s="220"/>
      <c r="RSJ111" s="220"/>
      <c r="RSK111" s="220"/>
      <c r="RSL111" s="220"/>
      <c r="RSM111" s="220"/>
      <c r="RSN111" s="220"/>
      <c r="RSO111" s="220"/>
      <c r="RSP111" s="220"/>
      <c r="RSQ111" s="220"/>
      <c r="RSR111" s="220"/>
      <c r="RSS111" s="220"/>
      <c r="RST111" s="220"/>
      <c r="RSU111" s="220"/>
      <c r="RSV111" s="220"/>
      <c r="RSW111" s="220"/>
      <c r="RSX111" s="220"/>
      <c r="RSY111" s="220"/>
      <c r="RSZ111" s="220"/>
      <c r="RTA111" s="220"/>
      <c r="RTB111" s="220"/>
      <c r="RTC111" s="220"/>
      <c r="RTD111" s="220"/>
      <c r="RTE111" s="220"/>
      <c r="RTF111" s="220"/>
      <c r="RTG111" s="220"/>
      <c r="RTH111" s="220"/>
      <c r="RTI111" s="220"/>
      <c r="RTJ111" s="220"/>
      <c r="RTK111" s="220"/>
      <c r="RTL111" s="220"/>
      <c r="RTM111" s="220"/>
      <c r="RTN111" s="220"/>
      <c r="RTO111" s="220"/>
      <c r="RTP111" s="220"/>
      <c r="RTQ111" s="220"/>
      <c r="RTR111" s="220"/>
      <c r="RTS111" s="220"/>
      <c r="RTT111" s="220"/>
      <c r="RTU111" s="220"/>
      <c r="RTV111" s="220"/>
      <c r="RTW111" s="220"/>
      <c r="RTX111" s="220"/>
      <c r="RTY111" s="220"/>
      <c r="RTZ111" s="220"/>
      <c r="RUA111" s="220"/>
      <c r="RUB111" s="220"/>
      <c r="RUC111" s="220"/>
      <c r="RUD111" s="220"/>
      <c r="RUE111" s="220"/>
      <c r="RUF111" s="220"/>
      <c r="RUG111" s="220"/>
      <c r="RUH111" s="220"/>
      <c r="RUI111" s="220"/>
      <c r="RUJ111" s="220"/>
      <c r="RUK111" s="220"/>
      <c r="RUL111" s="220"/>
      <c r="RUM111" s="220"/>
      <c r="RUN111" s="220"/>
      <c r="RUO111" s="220"/>
      <c r="RUP111" s="220"/>
      <c r="RUQ111" s="220"/>
      <c r="RUR111" s="220"/>
      <c r="RUS111" s="220"/>
      <c r="RUT111" s="220"/>
      <c r="RUU111" s="220"/>
      <c r="RUV111" s="220"/>
      <c r="RUW111" s="220"/>
      <c r="RUX111" s="220"/>
      <c r="RUY111" s="220"/>
      <c r="RUZ111" s="220"/>
      <c r="RVA111" s="220"/>
      <c r="RVB111" s="220"/>
      <c r="RVC111" s="220"/>
      <c r="RVD111" s="220"/>
      <c r="RVE111" s="220"/>
      <c r="RVF111" s="220"/>
      <c r="RVG111" s="220"/>
      <c r="RVH111" s="220"/>
      <c r="RVI111" s="220"/>
      <c r="RVJ111" s="220"/>
      <c r="RVK111" s="220"/>
      <c r="RVL111" s="220"/>
      <c r="RVM111" s="220"/>
      <c r="RVN111" s="220"/>
      <c r="RVO111" s="220"/>
      <c r="RVP111" s="220"/>
      <c r="RVQ111" s="220"/>
      <c r="RVR111" s="220"/>
      <c r="RVS111" s="220"/>
      <c r="RVT111" s="220"/>
      <c r="RVU111" s="220"/>
      <c r="RVV111" s="220"/>
      <c r="RVW111" s="220"/>
      <c r="RVX111" s="220"/>
      <c r="RVY111" s="220"/>
      <c r="RVZ111" s="220"/>
      <c r="RWA111" s="220"/>
      <c r="RWB111" s="220"/>
      <c r="RWC111" s="220"/>
      <c r="RWD111" s="220"/>
      <c r="RWE111" s="220"/>
      <c r="RWF111" s="220"/>
      <c r="RWG111" s="220"/>
      <c r="RWH111" s="220"/>
      <c r="RWI111" s="220"/>
      <c r="RWJ111" s="220"/>
      <c r="RWK111" s="220"/>
      <c r="RWL111" s="220"/>
      <c r="RWM111" s="220"/>
      <c r="RWN111" s="220"/>
      <c r="RWO111" s="220"/>
      <c r="RWP111" s="220"/>
      <c r="RWQ111" s="220"/>
      <c r="RWR111" s="220"/>
      <c r="RWS111" s="220"/>
      <c r="RWT111" s="220"/>
      <c r="RWU111" s="220"/>
      <c r="RWV111" s="220"/>
      <c r="RWW111" s="220"/>
      <c r="RWX111" s="220"/>
      <c r="RWY111" s="220"/>
      <c r="RWZ111" s="220"/>
      <c r="RXA111" s="220"/>
      <c r="RXB111" s="220"/>
      <c r="RXC111" s="220"/>
      <c r="RXD111" s="220"/>
      <c r="RXE111" s="220"/>
      <c r="RXF111" s="220"/>
      <c r="RXG111" s="220"/>
      <c r="RXH111" s="220"/>
      <c r="RXI111" s="220"/>
      <c r="RXJ111" s="220"/>
      <c r="RXK111" s="220"/>
      <c r="RXL111" s="220"/>
      <c r="RXM111" s="220"/>
      <c r="RXN111" s="220"/>
      <c r="RXO111" s="220"/>
      <c r="RXP111" s="220"/>
      <c r="RXQ111" s="220"/>
      <c r="RXR111" s="220"/>
      <c r="RXS111" s="220"/>
      <c r="RXT111" s="220"/>
      <c r="RXU111" s="220"/>
      <c r="RXV111" s="220"/>
      <c r="RXW111" s="220"/>
      <c r="RXX111" s="220"/>
      <c r="RXY111" s="220"/>
      <c r="RXZ111" s="220"/>
      <c r="RYA111" s="220"/>
      <c r="RYB111" s="220"/>
      <c r="RYC111" s="220"/>
      <c r="RYD111" s="220"/>
      <c r="RYE111" s="220"/>
      <c r="RYF111" s="220"/>
      <c r="RYG111" s="220"/>
      <c r="RYH111" s="220"/>
      <c r="RYI111" s="220"/>
      <c r="RYJ111" s="220"/>
      <c r="RYK111" s="220"/>
      <c r="RYL111" s="220"/>
      <c r="RYM111" s="220"/>
      <c r="RYN111" s="220"/>
      <c r="RYO111" s="220"/>
      <c r="RYP111" s="220"/>
      <c r="RYQ111" s="220"/>
      <c r="RYR111" s="220"/>
      <c r="RYS111" s="220"/>
      <c r="RYT111" s="220"/>
      <c r="RYU111" s="220"/>
      <c r="RYV111" s="220"/>
      <c r="RYW111" s="220"/>
      <c r="RYX111" s="220"/>
      <c r="RYY111" s="220"/>
      <c r="RYZ111" s="220"/>
      <c r="RZA111" s="220"/>
      <c r="RZB111" s="220"/>
      <c r="RZC111" s="220"/>
      <c r="RZD111" s="220"/>
      <c r="RZE111" s="220"/>
      <c r="RZF111" s="220"/>
      <c r="RZG111" s="220"/>
      <c r="RZH111" s="220"/>
      <c r="RZI111" s="220"/>
      <c r="RZJ111" s="220"/>
      <c r="RZK111" s="220"/>
      <c r="RZL111" s="220"/>
      <c r="RZM111" s="220"/>
      <c r="RZN111" s="220"/>
      <c r="RZO111" s="220"/>
      <c r="RZP111" s="220"/>
      <c r="RZQ111" s="220"/>
      <c r="RZR111" s="220"/>
      <c r="RZS111" s="220"/>
      <c r="RZT111" s="220"/>
      <c r="RZU111" s="220"/>
      <c r="RZV111" s="220"/>
      <c r="RZW111" s="220"/>
      <c r="RZX111" s="220"/>
      <c r="RZY111" s="220"/>
      <c r="RZZ111" s="220"/>
      <c r="SAA111" s="220"/>
      <c r="SAB111" s="220"/>
      <c r="SAC111" s="220"/>
      <c r="SAD111" s="220"/>
      <c r="SAE111" s="220"/>
      <c r="SAF111" s="220"/>
      <c r="SAG111" s="220"/>
      <c r="SAH111" s="220"/>
      <c r="SAI111" s="220"/>
      <c r="SAJ111" s="220"/>
      <c r="SAK111" s="220"/>
      <c r="SAL111" s="220"/>
      <c r="SAM111" s="220"/>
      <c r="SAN111" s="220"/>
      <c r="SAO111" s="220"/>
      <c r="SAP111" s="220"/>
      <c r="SAQ111" s="220"/>
      <c r="SAR111" s="220"/>
      <c r="SAS111" s="220"/>
      <c r="SAT111" s="220"/>
      <c r="SAU111" s="220"/>
      <c r="SAV111" s="220"/>
      <c r="SAW111" s="220"/>
      <c r="SAX111" s="220"/>
      <c r="SAY111" s="220"/>
      <c r="SAZ111" s="220"/>
      <c r="SBA111" s="220"/>
      <c r="SBB111" s="220"/>
      <c r="SBC111" s="220"/>
      <c r="SBD111" s="220"/>
      <c r="SBE111" s="220"/>
      <c r="SBF111" s="220"/>
      <c r="SBG111" s="220"/>
      <c r="SBH111" s="220"/>
      <c r="SBI111" s="220"/>
      <c r="SBJ111" s="220"/>
      <c r="SBK111" s="220"/>
      <c r="SBL111" s="220"/>
      <c r="SBM111" s="220"/>
      <c r="SBN111" s="220"/>
      <c r="SBO111" s="220"/>
      <c r="SBP111" s="220"/>
      <c r="SBQ111" s="220"/>
      <c r="SBR111" s="220"/>
      <c r="SBS111" s="220"/>
      <c r="SBT111" s="220"/>
      <c r="SBU111" s="220"/>
      <c r="SBV111" s="220"/>
      <c r="SBW111" s="220"/>
      <c r="SBX111" s="220"/>
      <c r="SBY111" s="220"/>
      <c r="SBZ111" s="220"/>
      <c r="SCA111" s="220"/>
      <c r="SCB111" s="220"/>
      <c r="SCC111" s="220"/>
      <c r="SCD111" s="220"/>
      <c r="SCE111" s="220"/>
      <c r="SCF111" s="220"/>
      <c r="SCG111" s="220"/>
      <c r="SCH111" s="220"/>
      <c r="SCI111" s="220"/>
      <c r="SCJ111" s="220"/>
      <c r="SCK111" s="220"/>
      <c r="SCL111" s="220"/>
      <c r="SCM111" s="220"/>
      <c r="SCN111" s="220"/>
      <c r="SCO111" s="220"/>
      <c r="SCP111" s="220"/>
      <c r="SCQ111" s="220"/>
      <c r="SCR111" s="220"/>
      <c r="SCS111" s="220"/>
      <c r="SCT111" s="220"/>
      <c r="SCU111" s="220"/>
      <c r="SCV111" s="220"/>
      <c r="SCW111" s="220"/>
      <c r="SCX111" s="220"/>
      <c r="SCY111" s="220"/>
      <c r="SCZ111" s="220"/>
      <c r="SDA111" s="220"/>
      <c r="SDB111" s="220"/>
      <c r="SDC111" s="220"/>
      <c r="SDD111" s="220"/>
      <c r="SDE111" s="220"/>
      <c r="SDF111" s="220"/>
      <c r="SDG111" s="220"/>
      <c r="SDH111" s="220"/>
      <c r="SDI111" s="220"/>
      <c r="SDJ111" s="220"/>
      <c r="SDK111" s="220"/>
      <c r="SDL111" s="220"/>
      <c r="SDM111" s="220"/>
      <c r="SDN111" s="220"/>
      <c r="SDO111" s="220"/>
      <c r="SDP111" s="220"/>
      <c r="SDQ111" s="220"/>
      <c r="SDR111" s="220"/>
      <c r="SDS111" s="220"/>
      <c r="SDT111" s="220"/>
      <c r="SDU111" s="220"/>
      <c r="SDV111" s="220"/>
      <c r="SDW111" s="220"/>
      <c r="SDX111" s="220"/>
      <c r="SDY111" s="220"/>
      <c r="SDZ111" s="220"/>
      <c r="SEA111" s="220"/>
      <c r="SEB111" s="220"/>
      <c r="SEC111" s="220"/>
      <c r="SED111" s="220"/>
      <c r="SEE111" s="220"/>
      <c r="SEF111" s="220"/>
      <c r="SEG111" s="220"/>
      <c r="SEH111" s="220"/>
      <c r="SEI111" s="220"/>
      <c r="SEJ111" s="220"/>
      <c r="SEK111" s="220"/>
      <c r="SEL111" s="220"/>
      <c r="SEM111" s="220"/>
      <c r="SEN111" s="220"/>
      <c r="SEO111" s="220"/>
      <c r="SEP111" s="220"/>
      <c r="SEQ111" s="220"/>
      <c r="SER111" s="220"/>
      <c r="SES111" s="220"/>
      <c r="SET111" s="220"/>
      <c r="SEU111" s="220"/>
      <c r="SEV111" s="220"/>
      <c r="SEW111" s="220"/>
      <c r="SEX111" s="220"/>
      <c r="SEY111" s="220"/>
      <c r="SEZ111" s="220"/>
      <c r="SFA111" s="220"/>
      <c r="SFB111" s="220"/>
      <c r="SFC111" s="220"/>
      <c r="SFD111" s="220"/>
      <c r="SFE111" s="220"/>
      <c r="SFF111" s="220"/>
      <c r="SFG111" s="220"/>
      <c r="SFH111" s="220"/>
      <c r="SFI111" s="220"/>
      <c r="SFJ111" s="220"/>
      <c r="SFK111" s="220"/>
      <c r="SFL111" s="220"/>
      <c r="SFM111" s="220"/>
      <c r="SFN111" s="220"/>
      <c r="SFO111" s="220"/>
      <c r="SFP111" s="220"/>
      <c r="SFQ111" s="220"/>
      <c r="SFR111" s="220"/>
      <c r="SFS111" s="220"/>
      <c r="SFT111" s="220"/>
      <c r="SFU111" s="220"/>
      <c r="SFV111" s="220"/>
      <c r="SFW111" s="220"/>
      <c r="SFX111" s="220"/>
      <c r="SFY111" s="220"/>
      <c r="SFZ111" s="220"/>
      <c r="SGA111" s="220"/>
      <c r="SGB111" s="220"/>
      <c r="SGC111" s="220"/>
      <c r="SGD111" s="220"/>
      <c r="SGE111" s="220"/>
      <c r="SGF111" s="220"/>
      <c r="SGG111" s="220"/>
      <c r="SGH111" s="220"/>
      <c r="SGI111" s="220"/>
      <c r="SGJ111" s="220"/>
      <c r="SGK111" s="220"/>
      <c r="SGL111" s="220"/>
      <c r="SGM111" s="220"/>
      <c r="SGN111" s="220"/>
      <c r="SGO111" s="220"/>
      <c r="SGP111" s="220"/>
      <c r="SGQ111" s="220"/>
      <c r="SGR111" s="220"/>
      <c r="SGS111" s="220"/>
      <c r="SGT111" s="220"/>
      <c r="SGU111" s="220"/>
      <c r="SGV111" s="220"/>
      <c r="SGW111" s="220"/>
      <c r="SGX111" s="220"/>
      <c r="SGY111" s="220"/>
      <c r="SGZ111" s="220"/>
      <c r="SHA111" s="220"/>
      <c r="SHB111" s="220"/>
      <c r="SHC111" s="220"/>
      <c r="SHD111" s="220"/>
      <c r="SHE111" s="220"/>
      <c r="SHF111" s="220"/>
      <c r="SHG111" s="220"/>
      <c r="SHH111" s="220"/>
      <c r="SHI111" s="220"/>
      <c r="SHJ111" s="220"/>
      <c r="SHK111" s="220"/>
      <c r="SHL111" s="220"/>
      <c r="SHM111" s="220"/>
      <c r="SHN111" s="220"/>
      <c r="SHO111" s="220"/>
      <c r="SHP111" s="220"/>
      <c r="SHQ111" s="220"/>
      <c r="SHR111" s="220"/>
      <c r="SHS111" s="220"/>
      <c r="SHT111" s="220"/>
      <c r="SHU111" s="220"/>
      <c r="SHV111" s="220"/>
      <c r="SHW111" s="220"/>
      <c r="SHX111" s="220"/>
      <c r="SHY111" s="220"/>
      <c r="SHZ111" s="220"/>
      <c r="SIA111" s="220"/>
      <c r="SIB111" s="220"/>
      <c r="SIC111" s="220"/>
      <c r="SID111" s="220"/>
      <c r="SIE111" s="220"/>
      <c r="SIF111" s="220"/>
      <c r="SIG111" s="220"/>
      <c r="SIH111" s="220"/>
      <c r="SII111" s="220"/>
      <c r="SIJ111" s="220"/>
      <c r="SIK111" s="220"/>
      <c r="SIL111" s="220"/>
      <c r="SIM111" s="220"/>
      <c r="SIN111" s="220"/>
      <c r="SIO111" s="220"/>
      <c r="SIP111" s="220"/>
      <c r="SIQ111" s="220"/>
      <c r="SIR111" s="220"/>
      <c r="SIS111" s="220"/>
      <c r="SIT111" s="220"/>
      <c r="SIU111" s="220"/>
      <c r="SIV111" s="220"/>
      <c r="SIW111" s="220"/>
      <c r="SIX111" s="220"/>
      <c r="SIY111" s="220"/>
      <c r="SIZ111" s="220"/>
      <c r="SJA111" s="220"/>
      <c r="SJB111" s="220"/>
      <c r="SJC111" s="220"/>
      <c r="SJD111" s="220"/>
      <c r="SJE111" s="220"/>
      <c r="SJF111" s="220"/>
      <c r="SJG111" s="220"/>
      <c r="SJH111" s="220"/>
      <c r="SJI111" s="220"/>
      <c r="SJJ111" s="220"/>
      <c r="SJK111" s="220"/>
      <c r="SJL111" s="220"/>
      <c r="SJM111" s="220"/>
      <c r="SJN111" s="220"/>
      <c r="SJO111" s="220"/>
      <c r="SJP111" s="220"/>
      <c r="SJQ111" s="220"/>
      <c r="SJR111" s="220"/>
      <c r="SJS111" s="220"/>
      <c r="SJT111" s="220"/>
      <c r="SJU111" s="220"/>
      <c r="SJV111" s="220"/>
      <c r="SJW111" s="220"/>
      <c r="SJX111" s="220"/>
      <c r="SJY111" s="220"/>
      <c r="SJZ111" s="220"/>
      <c r="SKA111" s="220"/>
      <c r="SKB111" s="220"/>
      <c r="SKC111" s="220"/>
      <c r="SKD111" s="220"/>
      <c r="SKE111" s="220"/>
      <c r="SKF111" s="220"/>
      <c r="SKG111" s="220"/>
      <c r="SKH111" s="220"/>
      <c r="SKI111" s="220"/>
      <c r="SKJ111" s="220"/>
      <c r="SKK111" s="220"/>
      <c r="SKL111" s="220"/>
      <c r="SKM111" s="220"/>
      <c r="SKN111" s="220"/>
      <c r="SKO111" s="220"/>
      <c r="SKP111" s="220"/>
      <c r="SKQ111" s="220"/>
      <c r="SKR111" s="220"/>
      <c r="SKS111" s="220"/>
      <c r="SKT111" s="220"/>
      <c r="SKU111" s="220"/>
      <c r="SKV111" s="220"/>
      <c r="SKW111" s="220"/>
      <c r="SKX111" s="220"/>
      <c r="SKY111" s="220"/>
      <c r="SKZ111" s="220"/>
      <c r="SLA111" s="220"/>
      <c r="SLB111" s="220"/>
      <c r="SLC111" s="220"/>
      <c r="SLD111" s="220"/>
      <c r="SLE111" s="220"/>
      <c r="SLF111" s="220"/>
      <c r="SLG111" s="220"/>
      <c r="SLH111" s="220"/>
      <c r="SLI111" s="220"/>
      <c r="SLJ111" s="220"/>
      <c r="SLK111" s="220"/>
      <c r="SLL111" s="220"/>
      <c r="SLM111" s="220"/>
      <c r="SLN111" s="220"/>
      <c r="SLO111" s="220"/>
      <c r="SLP111" s="220"/>
      <c r="SLQ111" s="220"/>
      <c r="SLR111" s="220"/>
      <c r="SLS111" s="220"/>
      <c r="SLT111" s="220"/>
      <c r="SLU111" s="220"/>
      <c r="SLV111" s="220"/>
      <c r="SLW111" s="220"/>
      <c r="SLX111" s="220"/>
      <c r="SLY111" s="220"/>
      <c r="SLZ111" s="220"/>
      <c r="SMA111" s="220"/>
      <c r="SMB111" s="220"/>
      <c r="SMC111" s="220"/>
      <c r="SMD111" s="220"/>
      <c r="SME111" s="220"/>
      <c r="SMF111" s="220"/>
      <c r="SMG111" s="220"/>
      <c r="SMH111" s="220"/>
      <c r="SMI111" s="220"/>
      <c r="SMJ111" s="220"/>
      <c r="SMK111" s="220"/>
      <c r="SML111" s="220"/>
      <c r="SMM111" s="220"/>
      <c r="SMN111" s="220"/>
      <c r="SMO111" s="220"/>
      <c r="SMP111" s="220"/>
      <c r="SMQ111" s="220"/>
      <c r="SMR111" s="220"/>
      <c r="SMS111" s="220"/>
      <c r="SMT111" s="220"/>
      <c r="SMU111" s="220"/>
      <c r="SMV111" s="220"/>
      <c r="SMW111" s="220"/>
      <c r="SMX111" s="220"/>
      <c r="SMY111" s="220"/>
      <c r="SMZ111" s="220"/>
      <c r="SNA111" s="220"/>
      <c r="SNB111" s="220"/>
      <c r="SNC111" s="220"/>
      <c r="SND111" s="220"/>
      <c r="SNE111" s="220"/>
      <c r="SNF111" s="220"/>
      <c r="SNG111" s="220"/>
      <c r="SNH111" s="220"/>
      <c r="SNI111" s="220"/>
      <c r="SNJ111" s="220"/>
      <c r="SNK111" s="220"/>
      <c r="SNL111" s="220"/>
      <c r="SNM111" s="220"/>
      <c r="SNN111" s="220"/>
      <c r="SNO111" s="220"/>
      <c r="SNP111" s="220"/>
      <c r="SNQ111" s="220"/>
      <c r="SNR111" s="220"/>
      <c r="SNS111" s="220"/>
      <c r="SNT111" s="220"/>
      <c r="SNU111" s="220"/>
      <c r="SNV111" s="220"/>
      <c r="SNW111" s="220"/>
      <c r="SNX111" s="220"/>
      <c r="SNY111" s="220"/>
      <c r="SNZ111" s="220"/>
      <c r="SOA111" s="220"/>
      <c r="SOB111" s="220"/>
      <c r="SOC111" s="220"/>
      <c r="SOD111" s="220"/>
      <c r="SOE111" s="220"/>
      <c r="SOF111" s="220"/>
      <c r="SOG111" s="220"/>
      <c r="SOH111" s="220"/>
      <c r="SOI111" s="220"/>
      <c r="SOJ111" s="220"/>
      <c r="SOK111" s="220"/>
      <c r="SOL111" s="220"/>
      <c r="SOM111" s="220"/>
      <c r="SON111" s="220"/>
      <c r="SOO111" s="220"/>
      <c r="SOP111" s="220"/>
      <c r="SOQ111" s="220"/>
      <c r="SOR111" s="220"/>
      <c r="SOS111" s="220"/>
      <c r="SOT111" s="220"/>
      <c r="SOU111" s="220"/>
      <c r="SOV111" s="220"/>
      <c r="SOW111" s="220"/>
      <c r="SOX111" s="220"/>
      <c r="SOY111" s="220"/>
      <c r="SOZ111" s="220"/>
      <c r="SPA111" s="220"/>
      <c r="SPB111" s="220"/>
      <c r="SPC111" s="220"/>
      <c r="SPD111" s="220"/>
      <c r="SPE111" s="220"/>
      <c r="SPF111" s="220"/>
      <c r="SPG111" s="220"/>
      <c r="SPH111" s="220"/>
      <c r="SPI111" s="220"/>
      <c r="SPJ111" s="220"/>
      <c r="SPK111" s="220"/>
      <c r="SPL111" s="220"/>
      <c r="SPM111" s="220"/>
      <c r="SPN111" s="220"/>
      <c r="SPO111" s="220"/>
      <c r="SPP111" s="220"/>
      <c r="SPQ111" s="220"/>
      <c r="SPR111" s="220"/>
      <c r="SPS111" s="220"/>
      <c r="SPT111" s="220"/>
      <c r="SPU111" s="220"/>
      <c r="SPV111" s="220"/>
      <c r="SPW111" s="220"/>
      <c r="SPX111" s="220"/>
      <c r="SPY111" s="220"/>
      <c r="SPZ111" s="220"/>
      <c r="SQA111" s="220"/>
      <c r="SQB111" s="220"/>
      <c r="SQC111" s="220"/>
      <c r="SQD111" s="220"/>
      <c r="SQE111" s="220"/>
      <c r="SQF111" s="220"/>
      <c r="SQG111" s="220"/>
      <c r="SQH111" s="220"/>
      <c r="SQI111" s="220"/>
      <c r="SQJ111" s="220"/>
      <c r="SQK111" s="220"/>
      <c r="SQL111" s="220"/>
      <c r="SQM111" s="220"/>
      <c r="SQN111" s="220"/>
      <c r="SQO111" s="220"/>
      <c r="SQP111" s="220"/>
      <c r="SQQ111" s="220"/>
      <c r="SQR111" s="220"/>
      <c r="SQS111" s="220"/>
      <c r="SQT111" s="220"/>
      <c r="SQU111" s="220"/>
      <c r="SQV111" s="220"/>
      <c r="SQW111" s="220"/>
      <c r="SQX111" s="220"/>
      <c r="SQY111" s="220"/>
      <c r="SQZ111" s="220"/>
      <c r="SRA111" s="220"/>
      <c r="SRB111" s="220"/>
      <c r="SRC111" s="220"/>
      <c r="SRD111" s="220"/>
      <c r="SRE111" s="220"/>
      <c r="SRF111" s="220"/>
      <c r="SRG111" s="220"/>
      <c r="SRH111" s="220"/>
      <c r="SRI111" s="220"/>
      <c r="SRJ111" s="220"/>
      <c r="SRK111" s="220"/>
      <c r="SRL111" s="220"/>
      <c r="SRM111" s="220"/>
      <c r="SRN111" s="220"/>
      <c r="SRO111" s="220"/>
      <c r="SRP111" s="220"/>
      <c r="SRQ111" s="220"/>
      <c r="SRR111" s="220"/>
      <c r="SRS111" s="220"/>
      <c r="SRT111" s="220"/>
      <c r="SRU111" s="220"/>
      <c r="SRV111" s="220"/>
      <c r="SRW111" s="220"/>
      <c r="SRX111" s="220"/>
      <c r="SRY111" s="220"/>
      <c r="SRZ111" s="220"/>
      <c r="SSA111" s="220"/>
      <c r="SSB111" s="220"/>
      <c r="SSC111" s="220"/>
      <c r="SSD111" s="220"/>
      <c r="SSE111" s="220"/>
      <c r="SSF111" s="220"/>
      <c r="SSG111" s="220"/>
      <c r="SSH111" s="220"/>
      <c r="SSI111" s="220"/>
      <c r="SSJ111" s="220"/>
      <c r="SSK111" s="220"/>
      <c r="SSL111" s="220"/>
      <c r="SSM111" s="220"/>
      <c r="SSN111" s="220"/>
      <c r="SSO111" s="220"/>
      <c r="SSP111" s="220"/>
      <c r="SSQ111" s="220"/>
      <c r="SSR111" s="220"/>
      <c r="SSS111" s="220"/>
      <c r="SST111" s="220"/>
      <c r="SSU111" s="220"/>
      <c r="SSV111" s="220"/>
      <c r="SSW111" s="220"/>
      <c r="SSX111" s="220"/>
      <c r="SSY111" s="220"/>
      <c r="SSZ111" s="220"/>
      <c r="STA111" s="220"/>
      <c r="STB111" s="220"/>
      <c r="STC111" s="220"/>
      <c r="STD111" s="220"/>
      <c r="STE111" s="220"/>
      <c r="STF111" s="220"/>
      <c r="STG111" s="220"/>
      <c r="STH111" s="220"/>
      <c r="STI111" s="220"/>
      <c r="STJ111" s="220"/>
      <c r="STK111" s="220"/>
      <c r="STL111" s="220"/>
      <c r="STM111" s="220"/>
      <c r="STN111" s="220"/>
      <c r="STO111" s="220"/>
      <c r="STP111" s="220"/>
      <c r="STQ111" s="220"/>
      <c r="STR111" s="220"/>
      <c r="STS111" s="220"/>
      <c r="STT111" s="220"/>
      <c r="STU111" s="220"/>
      <c r="STV111" s="220"/>
      <c r="STW111" s="220"/>
      <c r="STX111" s="220"/>
      <c r="STY111" s="220"/>
      <c r="STZ111" s="220"/>
      <c r="SUA111" s="220"/>
      <c r="SUB111" s="220"/>
      <c r="SUC111" s="220"/>
      <c r="SUD111" s="220"/>
      <c r="SUE111" s="220"/>
      <c r="SUF111" s="220"/>
      <c r="SUG111" s="220"/>
      <c r="SUH111" s="220"/>
      <c r="SUI111" s="220"/>
      <c r="SUJ111" s="220"/>
      <c r="SUK111" s="220"/>
      <c r="SUL111" s="220"/>
      <c r="SUM111" s="220"/>
      <c r="SUN111" s="220"/>
      <c r="SUO111" s="220"/>
      <c r="SUP111" s="220"/>
      <c r="SUQ111" s="220"/>
      <c r="SUR111" s="220"/>
      <c r="SUS111" s="220"/>
      <c r="SUT111" s="220"/>
      <c r="SUU111" s="220"/>
      <c r="SUV111" s="220"/>
      <c r="SUW111" s="220"/>
      <c r="SUX111" s="220"/>
      <c r="SUY111" s="220"/>
      <c r="SUZ111" s="220"/>
      <c r="SVA111" s="220"/>
      <c r="SVB111" s="220"/>
      <c r="SVC111" s="220"/>
      <c r="SVD111" s="220"/>
      <c r="SVE111" s="220"/>
      <c r="SVF111" s="220"/>
      <c r="SVG111" s="220"/>
      <c r="SVH111" s="220"/>
      <c r="SVI111" s="220"/>
      <c r="SVJ111" s="220"/>
      <c r="SVK111" s="220"/>
      <c r="SVL111" s="220"/>
      <c r="SVM111" s="220"/>
      <c r="SVN111" s="220"/>
      <c r="SVO111" s="220"/>
      <c r="SVP111" s="220"/>
      <c r="SVQ111" s="220"/>
      <c r="SVR111" s="220"/>
      <c r="SVS111" s="220"/>
      <c r="SVT111" s="220"/>
      <c r="SVU111" s="220"/>
      <c r="SVV111" s="220"/>
      <c r="SVW111" s="220"/>
      <c r="SVX111" s="220"/>
      <c r="SVY111" s="220"/>
      <c r="SVZ111" s="220"/>
      <c r="SWA111" s="220"/>
      <c r="SWB111" s="220"/>
      <c r="SWC111" s="220"/>
      <c r="SWD111" s="220"/>
      <c r="SWE111" s="220"/>
      <c r="SWF111" s="220"/>
      <c r="SWG111" s="220"/>
      <c r="SWH111" s="220"/>
      <c r="SWI111" s="220"/>
      <c r="SWJ111" s="220"/>
      <c r="SWK111" s="220"/>
      <c r="SWL111" s="220"/>
      <c r="SWM111" s="220"/>
      <c r="SWN111" s="220"/>
      <c r="SWO111" s="220"/>
      <c r="SWP111" s="220"/>
      <c r="SWQ111" s="220"/>
      <c r="SWR111" s="220"/>
      <c r="SWS111" s="220"/>
      <c r="SWT111" s="220"/>
      <c r="SWU111" s="220"/>
      <c r="SWV111" s="220"/>
      <c r="SWW111" s="220"/>
      <c r="SWX111" s="220"/>
      <c r="SWY111" s="220"/>
      <c r="SWZ111" s="220"/>
      <c r="SXA111" s="220"/>
      <c r="SXB111" s="220"/>
      <c r="SXC111" s="220"/>
      <c r="SXD111" s="220"/>
      <c r="SXE111" s="220"/>
      <c r="SXF111" s="220"/>
      <c r="SXG111" s="220"/>
      <c r="SXH111" s="220"/>
      <c r="SXI111" s="220"/>
      <c r="SXJ111" s="220"/>
      <c r="SXK111" s="220"/>
      <c r="SXL111" s="220"/>
      <c r="SXM111" s="220"/>
      <c r="SXN111" s="220"/>
      <c r="SXO111" s="220"/>
      <c r="SXP111" s="220"/>
      <c r="SXQ111" s="220"/>
      <c r="SXR111" s="220"/>
      <c r="SXS111" s="220"/>
      <c r="SXT111" s="220"/>
      <c r="SXU111" s="220"/>
      <c r="SXV111" s="220"/>
      <c r="SXW111" s="220"/>
      <c r="SXX111" s="220"/>
      <c r="SXY111" s="220"/>
      <c r="SXZ111" s="220"/>
      <c r="SYA111" s="220"/>
      <c r="SYB111" s="220"/>
      <c r="SYC111" s="220"/>
      <c r="SYD111" s="220"/>
      <c r="SYE111" s="220"/>
      <c r="SYF111" s="220"/>
      <c r="SYG111" s="220"/>
      <c r="SYH111" s="220"/>
      <c r="SYI111" s="220"/>
      <c r="SYJ111" s="220"/>
      <c r="SYK111" s="220"/>
      <c r="SYL111" s="220"/>
      <c r="SYM111" s="220"/>
      <c r="SYN111" s="220"/>
      <c r="SYO111" s="220"/>
      <c r="SYP111" s="220"/>
      <c r="SYQ111" s="220"/>
      <c r="SYR111" s="220"/>
      <c r="SYS111" s="220"/>
      <c r="SYT111" s="220"/>
      <c r="SYU111" s="220"/>
      <c r="SYV111" s="220"/>
      <c r="SYW111" s="220"/>
      <c r="SYX111" s="220"/>
      <c r="SYY111" s="220"/>
      <c r="SYZ111" s="220"/>
      <c r="SZA111" s="220"/>
      <c r="SZB111" s="220"/>
      <c r="SZC111" s="220"/>
      <c r="SZD111" s="220"/>
      <c r="SZE111" s="220"/>
      <c r="SZF111" s="220"/>
      <c r="SZG111" s="220"/>
      <c r="SZH111" s="220"/>
      <c r="SZI111" s="220"/>
      <c r="SZJ111" s="220"/>
      <c r="SZK111" s="220"/>
      <c r="SZL111" s="220"/>
      <c r="SZM111" s="220"/>
      <c r="SZN111" s="220"/>
      <c r="SZO111" s="220"/>
      <c r="SZP111" s="220"/>
      <c r="SZQ111" s="220"/>
      <c r="SZR111" s="220"/>
      <c r="SZS111" s="220"/>
      <c r="SZT111" s="220"/>
      <c r="SZU111" s="220"/>
      <c r="SZV111" s="220"/>
      <c r="SZW111" s="220"/>
      <c r="SZX111" s="220"/>
      <c r="SZY111" s="220"/>
      <c r="SZZ111" s="220"/>
      <c r="TAA111" s="220"/>
      <c r="TAB111" s="220"/>
      <c r="TAC111" s="220"/>
      <c r="TAD111" s="220"/>
      <c r="TAE111" s="220"/>
      <c r="TAF111" s="220"/>
      <c r="TAG111" s="220"/>
      <c r="TAH111" s="220"/>
      <c r="TAI111" s="220"/>
      <c r="TAJ111" s="220"/>
      <c r="TAK111" s="220"/>
      <c r="TAL111" s="220"/>
      <c r="TAM111" s="220"/>
      <c r="TAN111" s="220"/>
      <c r="TAO111" s="220"/>
      <c r="TAP111" s="220"/>
      <c r="TAQ111" s="220"/>
      <c r="TAR111" s="220"/>
      <c r="TAS111" s="220"/>
      <c r="TAT111" s="220"/>
      <c r="TAU111" s="220"/>
      <c r="TAV111" s="220"/>
      <c r="TAW111" s="220"/>
      <c r="TAX111" s="220"/>
      <c r="TAY111" s="220"/>
      <c r="TAZ111" s="220"/>
      <c r="TBA111" s="220"/>
      <c r="TBB111" s="220"/>
      <c r="TBC111" s="220"/>
      <c r="TBD111" s="220"/>
      <c r="TBE111" s="220"/>
      <c r="TBF111" s="220"/>
      <c r="TBG111" s="220"/>
      <c r="TBH111" s="220"/>
      <c r="TBI111" s="220"/>
      <c r="TBJ111" s="220"/>
      <c r="TBK111" s="220"/>
      <c r="TBL111" s="220"/>
      <c r="TBM111" s="220"/>
      <c r="TBN111" s="220"/>
      <c r="TBO111" s="220"/>
      <c r="TBP111" s="220"/>
      <c r="TBQ111" s="220"/>
      <c r="TBR111" s="220"/>
      <c r="TBS111" s="220"/>
      <c r="TBT111" s="220"/>
      <c r="TBU111" s="220"/>
      <c r="TBV111" s="220"/>
      <c r="TBW111" s="220"/>
      <c r="TBX111" s="220"/>
      <c r="TBY111" s="220"/>
      <c r="TBZ111" s="220"/>
      <c r="TCA111" s="220"/>
      <c r="TCB111" s="220"/>
      <c r="TCC111" s="220"/>
      <c r="TCD111" s="220"/>
      <c r="TCE111" s="220"/>
      <c r="TCF111" s="220"/>
      <c r="TCG111" s="220"/>
      <c r="TCH111" s="220"/>
      <c r="TCI111" s="220"/>
      <c r="TCJ111" s="220"/>
      <c r="TCK111" s="220"/>
      <c r="TCL111" s="220"/>
      <c r="TCM111" s="220"/>
      <c r="TCN111" s="220"/>
      <c r="TCO111" s="220"/>
      <c r="TCP111" s="220"/>
      <c r="TCQ111" s="220"/>
      <c r="TCR111" s="220"/>
      <c r="TCS111" s="220"/>
      <c r="TCT111" s="220"/>
      <c r="TCU111" s="220"/>
      <c r="TCV111" s="220"/>
      <c r="TCW111" s="220"/>
      <c r="TCX111" s="220"/>
      <c r="TCY111" s="220"/>
      <c r="TCZ111" s="220"/>
      <c r="TDA111" s="220"/>
      <c r="TDB111" s="220"/>
      <c r="TDC111" s="220"/>
      <c r="TDD111" s="220"/>
      <c r="TDE111" s="220"/>
      <c r="TDF111" s="220"/>
      <c r="TDG111" s="220"/>
      <c r="TDH111" s="220"/>
      <c r="TDI111" s="220"/>
      <c r="TDJ111" s="220"/>
      <c r="TDK111" s="220"/>
      <c r="TDL111" s="220"/>
      <c r="TDM111" s="220"/>
      <c r="TDN111" s="220"/>
      <c r="TDO111" s="220"/>
      <c r="TDP111" s="220"/>
      <c r="TDQ111" s="220"/>
      <c r="TDR111" s="220"/>
      <c r="TDS111" s="220"/>
      <c r="TDT111" s="220"/>
      <c r="TDU111" s="220"/>
      <c r="TDV111" s="220"/>
      <c r="TDW111" s="220"/>
      <c r="TDX111" s="220"/>
      <c r="TDY111" s="220"/>
      <c r="TDZ111" s="220"/>
      <c r="TEA111" s="220"/>
      <c r="TEB111" s="220"/>
      <c r="TEC111" s="220"/>
      <c r="TED111" s="220"/>
      <c r="TEE111" s="220"/>
      <c r="TEF111" s="220"/>
      <c r="TEG111" s="220"/>
      <c r="TEH111" s="220"/>
      <c r="TEI111" s="220"/>
      <c r="TEJ111" s="220"/>
      <c r="TEK111" s="220"/>
      <c r="TEL111" s="220"/>
      <c r="TEM111" s="220"/>
      <c r="TEN111" s="220"/>
      <c r="TEO111" s="220"/>
      <c r="TEP111" s="220"/>
      <c r="TEQ111" s="220"/>
      <c r="TER111" s="220"/>
      <c r="TES111" s="220"/>
      <c r="TET111" s="220"/>
      <c r="TEU111" s="220"/>
      <c r="TEV111" s="220"/>
      <c r="TEW111" s="220"/>
      <c r="TEX111" s="220"/>
      <c r="TEY111" s="220"/>
      <c r="TEZ111" s="220"/>
      <c r="TFA111" s="220"/>
      <c r="TFB111" s="220"/>
      <c r="TFC111" s="220"/>
      <c r="TFD111" s="220"/>
      <c r="TFE111" s="220"/>
      <c r="TFF111" s="220"/>
      <c r="TFG111" s="220"/>
      <c r="TFH111" s="220"/>
      <c r="TFI111" s="220"/>
      <c r="TFJ111" s="220"/>
      <c r="TFK111" s="220"/>
      <c r="TFL111" s="220"/>
      <c r="TFM111" s="220"/>
      <c r="TFN111" s="220"/>
      <c r="TFO111" s="220"/>
      <c r="TFP111" s="220"/>
      <c r="TFQ111" s="220"/>
      <c r="TFR111" s="220"/>
      <c r="TFS111" s="220"/>
      <c r="TFT111" s="220"/>
      <c r="TFU111" s="220"/>
      <c r="TFV111" s="220"/>
      <c r="TFW111" s="220"/>
      <c r="TFX111" s="220"/>
      <c r="TFY111" s="220"/>
      <c r="TFZ111" s="220"/>
      <c r="TGA111" s="220"/>
      <c r="TGB111" s="220"/>
      <c r="TGC111" s="220"/>
      <c r="TGD111" s="220"/>
      <c r="TGE111" s="220"/>
      <c r="TGF111" s="220"/>
      <c r="TGG111" s="220"/>
      <c r="TGH111" s="220"/>
      <c r="TGI111" s="220"/>
      <c r="TGJ111" s="220"/>
      <c r="TGK111" s="220"/>
      <c r="TGL111" s="220"/>
      <c r="TGM111" s="220"/>
      <c r="TGN111" s="220"/>
      <c r="TGO111" s="220"/>
      <c r="TGP111" s="220"/>
      <c r="TGQ111" s="220"/>
      <c r="TGR111" s="220"/>
      <c r="TGS111" s="220"/>
      <c r="TGT111" s="220"/>
      <c r="TGU111" s="220"/>
      <c r="TGV111" s="220"/>
      <c r="TGW111" s="220"/>
      <c r="TGX111" s="220"/>
      <c r="TGY111" s="220"/>
      <c r="TGZ111" s="220"/>
      <c r="THA111" s="220"/>
      <c r="THB111" s="220"/>
      <c r="THC111" s="220"/>
      <c r="THD111" s="220"/>
      <c r="THE111" s="220"/>
      <c r="THF111" s="220"/>
      <c r="THG111" s="220"/>
      <c r="THH111" s="220"/>
      <c r="THI111" s="220"/>
      <c r="THJ111" s="220"/>
      <c r="THK111" s="220"/>
      <c r="THL111" s="220"/>
      <c r="THM111" s="220"/>
      <c r="THN111" s="220"/>
      <c r="THO111" s="220"/>
      <c r="THP111" s="220"/>
      <c r="THQ111" s="220"/>
      <c r="THR111" s="220"/>
      <c r="THS111" s="220"/>
      <c r="THT111" s="220"/>
      <c r="THU111" s="220"/>
      <c r="THV111" s="220"/>
      <c r="THW111" s="220"/>
      <c r="THX111" s="220"/>
      <c r="THY111" s="220"/>
      <c r="THZ111" s="220"/>
      <c r="TIA111" s="220"/>
      <c r="TIB111" s="220"/>
      <c r="TIC111" s="220"/>
      <c r="TID111" s="220"/>
      <c r="TIE111" s="220"/>
      <c r="TIF111" s="220"/>
      <c r="TIG111" s="220"/>
      <c r="TIH111" s="220"/>
      <c r="TII111" s="220"/>
      <c r="TIJ111" s="220"/>
      <c r="TIK111" s="220"/>
      <c r="TIL111" s="220"/>
      <c r="TIM111" s="220"/>
      <c r="TIN111" s="220"/>
      <c r="TIO111" s="220"/>
      <c r="TIP111" s="220"/>
      <c r="TIQ111" s="220"/>
      <c r="TIR111" s="220"/>
      <c r="TIS111" s="220"/>
      <c r="TIT111" s="220"/>
      <c r="TIU111" s="220"/>
      <c r="TIV111" s="220"/>
      <c r="TIW111" s="220"/>
      <c r="TIX111" s="220"/>
      <c r="TIY111" s="220"/>
      <c r="TIZ111" s="220"/>
      <c r="TJA111" s="220"/>
      <c r="TJB111" s="220"/>
      <c r="TJC111" s="220"/>
      <c r="TJD111" s="220"/>
      <c r="TJE111" s="220"/>
      <c r="TJF111" s="220"/>
      <c r="TJG111" s="220"/>
      <c r="TJH111" s="220"/>
      <c r="TJI111" s="220"/>
      <c r="TJJ111" s="220"/>
      <c r="TJK111" s="220"/>
      <c r="TJL111" s="220"/>
      <c r="TJM111" s="220"/>
      <c r="TJN111" s="220"/>
      <c r="TJO111" s="220"/>
      <c r="TJP111" s="220"/>
      <c r="TJQ111" s="220"/>
      <c r="TJR111" s="220"/>
      <c r="TJS111" s="220"/>
      <c r="TJT111" s="220"/>
      <c r="TJU111" s="220"/>
      <c r="TJV111" s="220"/>
      <c r="TJW111" s="220"/>
      <c r="TJX111" s="220"/>
      <c r="TJY111" s="220"/>
      <c r="TJZ111" s="220"/>
      <c r="TKA111" s="220"/>
      <c r="TKB111" s="220"/>
      <c r="TKC111" s="220"/>
      <c r="TKD111" s="220"/>
      <c r="TKE111" s="220"/>
      <c r="TKF111" s="220"/>
      <c r="TKG111" s="220"/>
      <c r="TKH111" s="220"/>
      <c r="TKI111" s="220"/>
      <c r="TKJ111" s="220"/>
      <c r="TKK111" s="220"/>
      <c r="TKL111" s="220"/>
      <c r="TKM111" s="220"/>
      <c r="TKN111" s="220"/>
      <c r="TKO111" s="220"/>
      <c r="TKP111" s="220"/>
      <c r="TKQ111" s="220"/>
      <c r="TKR111" s="220"/>
      <c r="TKS111" s="220"/>
      <c r="TKT111" s="220"/>
      <c r="TKU111" s="220"/>
      <c r="TKV111" s="220"/>
      <c r="TKW111" s="220"/>
      <c r="TKX111" s="220"/>
      <c r="TKY111" s="220"/>
      <c r="TKZ111" s="220"/>
      <c r="TLA111" s="220"/>
      <c r="TLB111" s="220"/>
      <c r="TLC111" s="220"/>
      <c r="TLD111" s="220"/>
      <c r="TLE111" s="220"/>
      <c r="TLF111" s="220"/>
      <c r="TLG111" s="220"/>
      <c r="TLH111" s="220"/>
      <c r="TLI111" s="220"/>
      <c r="TLJ111" s="220"/>
      <c r="TLK111" s="220"/>
      <c r="TLL111" s="220"/>
      <c r="TLM111" s="220"/>
      <c r="TLN111" s="220"/>
      <c r="TLO111" s="220"/>
      <c r="TLP111" s="220"/>
      <c r="TLQ111" s="220"/>
      <c r="TLR111" s="220"/>
      <c r="TLS111" s="220"/>
      <c r="TLT111" s="220"/>
      <c r="TLU111" s="220"/>
      <c r="TLV111" s="220"/>
      <c r="TLW111" s="220"/>
      <c r="TLX111" s="220"/>
      <c r="TLY111" s="220"/>
      <c r="TLZ111" s="220"/>
      <c r="TMA111" s="220"/>
      <c r="TMB111" s="220"/>
      <c r="TMC111" s="220"/>
      <c r="TMD111" s="220"/>
      <c r="TME111" s="220"/>
      <c r="TMF111" s="220"/>
      <c r="TMG111" s="220"/>
      <c r="TMH111" s="220"/>
      <c r="TMI111" s="220"/>
      <c r="TMJ111" s="220"/>
      <c r="TMK111" s="220"/>
      <c r="TML111" s="220"/>
      <c r="TMM111" s="220"/>
      <c r="TMN111" s="220"/>
      <c r="TMO111" s="220"/>
      <c r="TMP111" s="220"/>
      <c r="TMQ111" s="220"/>
      <c r="TMR111" s="220"/>
      <c r="TMS111" s="220"/>
      <c r="TMT111" s="220"/>
      <c r="TMU111" s="220"/>
      <c r="TMV111" s="220"/>
      <c r="TMW111" s="220"/>
      <c r="TMX111" s="220"/>
      <c r="TMY111" s="220"/>
      <c r="TMZ111" s="220"/>
      <c r="TNA111" s="220"/>
      <c r="TNB111" s="220"/>
      <c r="TNC111" s="220"/>
      <c r="TND111" s="220"/>
      <c r="TNE111" s="220"/>
      <c r="TNF111" s="220"/>
      <c r="TNG111" s="220"/>
      <c r="TNH111" s="220"/>
      <c r="TNI111" s="220"/>
      <c r="TNJ111" s="220"/>
      <c r="TNK111" s="220"/>
      <c r="TNL111" s="220"/>
      <c r="TNM111" s="220"/>
      <c r="TNN111" s="220"/>
      <c r="TNO111" s="220"/>
      <c r="TNP111" s="220"/>
      <c r="TNQ111" s="220"/>
      <c r="TNR111" s="220"/>
      <c r="TNS111" s="220"/>
      <c r="TNT111" s="220"/>
      <c r="TNU111" s="220"/>
      <c r="TNV111" s="220"/>
      <c r="TNW111" s="220"/>
      <c r="TNX111" s="220"/>
      <c r="TNY111" s="220"/>
      <c r="TNZ111" s="220"/>
      <c r="TOA111" s="220"/>
      <c r="TOB111" s="220"/>
      <c r="TOC111" s="220"/>
      <c r="TOD111" s="220"/>
      <c r="TOE111" s="220"/>
      <c r="TOF111" s="220"/>
      <c r="TOG111" s="220"/>
      <c r="TOH111" s="220"/>
      <c r="TOI111" s="220"/>
      <c r="TOJ111" s="220"/>
      <c r="TOK111" s="220"/>
      <c r="TOL111" s="220"/>
      <c r="TOM111" s="220"/>
      <c r="TON111" s="220"/>
      <c r="TOO111" s="220"/>
      <c r="TOP111" s="220"/>
      <c r="TOQ111" s="220"/>
      <c r="TOR111" s="220"/>
      <c r="TOS111" s="220"/>
      <c r="TOT111" s="220"/>
      <c r="TOU111" s="220"/>
      <c r="TOV111" s="220"/>
      <c r="TOW111" s="220"/>
      <c r="TOX111" s="220"/>
      <c r="TOY111" s="220"/>
      <c r="TOZ111" s="220"/>
      <c r="TPA111" s="220"/>
      <c r="TPB111" s="220"/>
      <c r="TPC111" s="220"/>
      <c r="TPD111" s="220"/>
      <c r="TPE111" s="220"/>
      <c r="TPF111" s="220"/>
      <c r="TPG111" s="220"/>
      <c r="TPH111" s="220"/>
      <c r="TPI111" s="220"/>
      <c r="TPJ111" s="220"/>
      <c r="TPK111" s="220"/>
      <c r="TPL111" s="220"/>
      <c r="TPM111" s="220"/>
      <c r="TPN111" s="220"/>
      <c r="TPO111" s="220"/>
      <c r="TPP111" s="220"/>
      <c r="TPQ111" s="220"/>
      <c r="TPR111" s="220"/>
      <c r="TPS111" s="220"/>
      <c r="TPT111" s="220"/>
      <c r="TPU111" s="220"/>
      <c r="TPV111" s="220"/>
      <c r="TPW111" s="220"/>
      <c r="TPX111" s="220"/>
      <c r="TPY111" s="220"/>
      <c r="TPZ111" s="220"/>
      <c r="TQA111" s="220"/>
      <c r="TQB111" s="220"/>
      <c r="TQC111" s="220"/>
      <c r="TQD111" s="220"/>
      <c r="TQE111" s="220"/>
      <c r="TQF111" s="220"/>
      <c r="TQG111" s="220"/>
      <c r="TQH111" s="220"/>
      <c r="TQI111" s="220"/>
      <c r="TQJ111" s="220"/>
      <c r="TQK111" s="220"/>
      <c r="TQL111" s="220"/>
      <c r="TQM111" s="220"/>
      <c r="TQN111" s="220"/>
      <c r="TQO111" s="220"/>
      <c r="TQP111" s="220"/>
      <c r="TQQ111" s="220"/>
      <c r="TQR111" s="220"/>
      <c r="TQS111" s="220"/>
      <c r="TQT111" s="220"/>
      <c r="TQU111" s="220"/>
      <c r="TQV111" s="220"/>
      <c r="TQW111" s="220"/>
      <c r="TQX111" s="220"/>
      <c r="TQY111" s="220"/>
      <c r="TQZ111" s="220"/>
      <c r="TRA111" s="220"/>
      <c r="TRB111" s="220"/>
      <c r="TRC111" s="220"/>
      <c r="TRD111" s="220"/>
      <c r="TRE111" s="220"/>
      <c r="TRF111" s="220"/>
      <c r="TRG111" s="220"/>
      <c r="TRH111" s="220"/>
      <c r="TRI111" s="220"/>
      <c r="TRJ111" s="220"/>
      <c r="TRK111" s="220"/>
      <c r="TRL111" s="220"/>
      <c r="TRM111" s="220"/>
      <c r="TRN111" s="220"/>
      <c r="TRO111" s="220"/>
      <c r="TRP111" s="220"/>
      <c r="TRQ111" s="220"/>
      <c r="TRR111" s="220"/>
      <c r="TRS111" s="220"/>
      <c r="TRT111" s="220"/>
      <c r="TRU111" s="220"/>
      <c r="TRV111" s="220"/>
      <c r="TRW111" s="220"/>
      <c r="TRX111" s="220"/>
      <c r="TRY111" s="220"/>
      <c r="TRZ111" s="220"/>
      <c r="TSA111" s="220"/>
      <c r="TSB111" s="220"/>
      <c r="TSC111" s="220"/>
      <c r="TSD111" s="220"/>
      <c r="TSE111" s="220"/>
      <c r="TSF111" s="220"/>
      <c r="TSG111" s="220"/>
      <c r="TSH111" s="220"/>
      <c r="TSI111" s="220"/>
      <c r="TSJ111" s="220"/>
      <c r="TSK111" s="220"/>
      <c r="TSL111" s="220"/>
      <c r="TSM111" s="220"/>
      <c r="TSN111" s="220"/>
      <c r="TSO111" s="220"/>
      <c r="TSP111" s="220"/>
      <c r="TSQ111" s="220"/>
      <c r="TSR111" s="220"/>
      <c r="TSS111" s="220"/>
      <c r="TST111" s="220"/>
      <c r="TSU111" s="220"/>
      <c r="TSV111" s="220"/>
      <c r="TSW111" s="220"/>
      <c r="TSX111" s="220"/>
      <c r="TSY111" s="220"/>
      <c r="TSZ111" s="220"/>
      <c r="TTA111" s="220"/>
      <c r="TTB111" s="220"/>
      <c r="TTC111" s="220"/>
      <c r="TTD111" s="220"/>
      <c r="TTE111" s="220"/>
      <c r="TTF111" s="220"/>
      <c r="TTG111" s="220"/>
      <c r="TTH111" s="220"/>
      <c r="TTI111" s="220"/>
      <c r="TTJ111" s="220"/>
      <c r="TTK111" s="220"/>
      <c r="TTL111" s="220"/>
      <c r="TTM111" s="220"/>
      <c r="TTN111" s="220"/>
      <c r="TTO111" s="220"/>
      <c r="TTP111" s="220"/>
      <c r="TTQ111" s="220"/>
      <c r="TTR111" s="220"/>
      <c r="TTS111" s="220"/>
      <c r="TTT111" s="220"/>
      <c r="TTU111" s="220"/>
      <c r="TTV111" s="220"/>
      <c r="TTW111" s="220"/>
      <c r="TTX111" s="220"/>
      <c r="TTY111" s="220"/>
      <c r="TTZ111" s="220"/>
      <c r="TUA111" s="220"/>
      <c r="TUB111" s="220"/>
      <c r="TUC111" s="220"/>
      <c r="TUD111" s="220"/>
      <c r="TUE111" s="220"/>
      <c r="TUF111" s="220"/>
      <c r="TUG111" s="220"/>
      <c r="TUH111" s="220"/>
      <c r="TUI111" s="220"/>
      <c r="TUJ111" s="220"/>
      <c r="TUK111" s="220"/>
      <c r="TUL111" s="220"/>
      <c r="TUM111" s="220"/>
      <c r="TUN111" s="220"/>
      <c r="TUO111" s="220"/>
      <c r="TUP111" s="220"/>
      <c r="TUQ111" s="220"/>
      <c r="TUR111" s="220"/>
      <c r="TUS111" s="220"/>
      <c r="TUT111" s="220"/>
      <c r="TUU111" s="220"/>
      <c r="TUV111" s="220"/>
      <c r="TUW111" s="220"/>
      <c r="TUX111" s="220"/>
      <c r="TUY111" s="220"/>
      <c r="TUZ111" s="220"/>
      <c r="TVA111" s="220"/>
      <c r="TVB111" s="220"/>
      <c r="TVC111" s="220"/>
      <c r="TVD111" s="220"/>
      <c r="TVE111" s="220"/>
      <c r="TVF111" s="220"/>
      <c r="TVG111" s="220"/>
      <c r="TVH111" s="220"/>
      <c r="TVI111" s="220"/>
      <c r="TVJ111" s="220"/>
      <c r="TVK111" s="220"/>
      <c r="TVL111" s="220"/>
      <c r="TVM111" s="220"/>
      <c r="TVN111" s="220"/>
      <c r="TVO111" s="220"/>
      <c r="TVP111" s="220"/>
      <c r="TVQ111" s="220"/>
      <c r="TVR111" s="220"/>
      <c r="TVS111" s="220"/>
      <c r="TVT111" s="220"/>
      <c r="TVU111" s="220"/>
      <c r="TVV111" s="220"/>
      <c r="TVW111" s="220"/>
      <c r="TVX111" s="220"/>
      <c r="TVY111" s="220"/>
      <c r="TVZ111" s="220"/>
      <c r="TWA111" s="220"/>
      <c r="TWB111" s="220"/>
      <c r="TWC111" s="220"/>
      <c r="TWD111" s="220"/>
      <c r="TWE111" s="220"/>
      <c r="TWF111" s="220"/>
      <c r="TWG111" s="220"/>
      <c r="TWH111" s="220"/>
      <c r="TWI111" s="220"/>
      <c r="TWJ111" s="220"/>
      <c r="TWK111" s="220"/>
      <c r="TWL111" s="220"/>
      <c r="TWM111" s="220"/>
      <c r="TWN111" s="220"/>
      <c r="TWO111" s="220"/>
      <c r="TWP111" s="220"/>
      <c r="TWQ111" s="220"/>
      <c r="TWR111" s="220"/>
      <c r="TWS111" s="220"/>
      <c r="TWT111" s="220"/>
      <c r="TWU111" s="220"/>
      <c r="TWV111" s="220"/>
      <c r="TWW111" s="220"/>
      <c r="TWX111" s="220"/>
      <c r="TWY111" s="220"/>
      <c r="TWZ111" s="220"/>
      <c r="TXA111" s="220"/>
      <c r="TXB111" s="220"/>
      <c r="TXC111" s="220"/>
      <c r="TXD111" s="220"/>
      <c r="TXE111" s="220"/>
      <c r="TXF111" s="220"/>
      <c r="TXG111" s="220"/>
      <c r="TXH111" s="220"/>
      <c r="TXI111" s="220"/>
      <c r="TXJ111" s="220"/>
      <c r="TXK111" s="220"/>
      <c r="TXL111" s="220"/>
      <c r="TXM111" s="220"/>
      <c r="TXN111" s="220"/>
      <c r="TXO111" s="220"/>
      <c r="TXP111" s="220"/>
      <c r="TXQ111" s="220"/>
      <c r="TXR111" s="220"/>
      <c r="TXS111" s="220"/>
      <c r="TXT111" s="220"/>
      <c r="TXU111" s="220"/>
      <c r="TXV111" s="220"/>
      <c r="TXW111" s="220"/>
      <c r="TXX111" s="220"/>
      <c r="TXY111" s="220"/>
      <c r="TXZ111" s="220"/>
      <c r="TYA111" s="220"/>
      <c r="TYB111" s="220"/>
      <c r="TYC111" s="220"/>
      <c r="TYD111" s="220"/>
      <c r="TYE111" s="220"/>
      <c r="TYF111" s="220"/>
      <c r="TYG111" s="220"/>
      <c r="TYH111" s="220"/>
      <c r="TYI111" s="220"/>
      <c r="TYJ111" s="220"/>
      <c r="TYK111" s="220"/>
      <c r="TYL111" s="220"/>
      <c r="TYM111" s="220"/>
      <c r="TYN111" s="220"/>
      <c r="TYO111" s="220"/>
      <c r="TYP111" s="220"/>
      <c r="TYQ111" s="220"/>
      <c r="TYR111" s="220"/>
      <c r="TYS111" s="220"/>
      <c r="TYT111" s="220"/>
      <c r="TYU111" s="220"/>
      <c r="TYV111" s="220"/>
      <c r="TYW111" s="220"/>
      <c r="TYX111" s="220"/>
      <c r="TYY111" s="220"/>
      <c r="TYZ111" s="220"/>
      <c r="TZA111" s="220"/>
      <c r="TZB111" s="220"/>
      <c r="TZC111" s="220"/>
      <c r="TZD111" s="220"/>
      <c r="TZE111" s="220"/>
      <c r="TZF111" s="220"/>
      <c r="TZG111" s="220"/>
      <c r="TZH111" s="220"/>
      <c r="TZI111" s="220"/>
      <c r="TZJ111" s="220"/>
      <c r="TZK111" s="220"/>
      <c r="TZL111" s="220"/>
      <c r="TZM111" s="220"/>
      <c r="TZN111" s="220"/>
      <c r="TZO111" s="220"/>
      <c r="TZP111" s="220"/>
      <c r="TZQ111" s="220"/>
      <c r="TZR111" s="220"/>
      <c r="TZS111" s="220"/>
      <c r="TZT111" s="220"/>
      <c r="TZU111" s="220"/>
      <c r="TZV111" s="220"/>
      <c r="TZW111" s="220"/>
      <c r="TZX111" s="220"/>
      <c r="TZY111" s="220"/>
      <c r="TZZ111" s="220"/>
      <c r="UAA111" s="220"/>
      <c r="UAB111" s="220"/>
      <c r="UAC111" s="220"/>
      <c r="UAD111" s="220"/>
      <c r="UAE111" s="220"/>
      <c r="UAF111" s="220"/>
      <c r="UAG111" s="220"/>
      <c r="UAH111" s="220"/>
      <c r="UAI111" s="220"/>
      <c r="UAJ111" s="220"/>
      <c r="UAK111" s="220"/>
      <c r="UAL111" s="220"/>
      <c r="UAM111" s="220"/>
      <c r="UAN111" s="220"/>
      <c r="UAO111" s="220"/>
      <c r="UAP111" s="220"/>
      <c r="UAQ111" s="220"/>
      <c r="UAR111" s="220"/>
      <c r="UAS111" s="220"/>
      <c r="UAT111" s="220"/>
      <c r="UAU111" s="220"/>
      <c r="UAV111" s="220"/>
      <c r="UAW111" s="220"/>
      <c r="UAX111" s="220"/>
      <c r="UAY111" s="220"/>
      <c r="UAZ111" s="220"/>
      <c r="UBA111" s="220"/>
      <c r="UBB111" s="220"/>
      <c r="UBC111" s="220"/>
      <c r="UBD111" s="220"/>
      <c r="UBE111" s="220"/>
      <c r="UBF111" s="220"/>
      <c r="UBG111" s="220"/>
      <c r="UBH111" s="220"/>
      <c r="UBI111" s="220"/>
      <c r="UBJ111" s="220"/>
      <c r="UBK111" s="220"/>
      <c r="UBL111" s="220"/>
      <c r="UBM111" s="220"/>
      <c r="UBN111" s="220"/>
      <c r="UBO111" s="220"/>
      <c r="UBP111" s="220"/>
      <c r="UBQ111" s="220"/>
      <c r="UBR111" s="220"/>
      <c r="UBS111" s="220"/>
      <c r="UBT111" s="220"/>
      <c r="UBU111" s="220"/>
      <c r="UBV111" s="220"/>
      <c r="UBW111" s="220"/>
      <c r="UBX111" s="220"/>
      <c r="UBY111" s="220"/>
      <c r="UBZ111" s="220"/>
      <c r="UCA111" s="220"/>
      <c r="UCB111" s="220"/>
      <c r="UCC111" s="220"/>
      <c r="UCD111" s="220"/>
      <c r="UCE111" s="220"/>
      <c r="UCF111" s="220"/>
      <c r="UCG111" s="220"/>
      <c r="UCH111" s="220"/>
      <c r="UCI111" s="220"/>
      <c r="UCJ111" s="220"/>
      <c r="UCK111" s="220"/>
      <c r="UCL111" s="220"/>
      <c r="UCM111" s="220"/>
      <c r="UCN111" s="220"/>
      <c r="UCO111" s="220"/>
      <c r="UCP111" s="220"/>
      <c r="UCQ111" s="220"/>
      <c r="UCR111" s="220"/>
      <c r="UCS111" s="220"/>
      <c r="UCT111" s="220"/>
      <c r="UCU111" s="220"/>
      <c r="UCV111" s="220"/>
      <c r="UCW111" s="220"/>
      <c r="UCX111" s="220"/>
      <c r="UCY111" s="220"/>
      <c r="UCZ111" s="220"/>
      <c r="UDA111" s="220"/>
      <c r="UDB111" s="220"/>
      <c r="UDC111" s="220"/>
      <c r="UDD111" s="220"/>
      <c r="UDE111" s="220"/>
      <c r="UDF111" s="220"/>
      <c r="UDG111" s="220"/>
      <c r="UDH111" s="220"/>
      <c r="UDI111" s="220"/>
      <c r="UDJ111" s="220"/>
      <c r="UDK111" s="220"/>
      <c r="UDL111" s="220"/>
      <c r="UDM111" s="220"/>
      <c r="UDN111" s="220"/>
      <c r="UDO111" s="220"/>
      <c r="UDP111" s="220"/>
      <c r="UDQ111" s="220"/>
      <c r="UDR111" s="220"/>
      <c r="UDS111" s="220"/>
      <c r="UDT111" s="220"/>
      <c r="UDU111" s="220"/>
      <c r="UDV111" s="220"/>
      <c r="UDW111" s="220"/>
      <c r="UDX111" s="220"/>
      <c r="UDY111" s="220"/>
      <c r="UDZ111" s="220"/>
      <c r="UEA111" s="220"/>
      <c r="UEB111" s="220"/>
      <c r="UEC111" s="220"/>
      <c r="UED111" s="220"/>
      <c r="UEE111" s="220"/>
      <c r="UEF111" s="220"/>
      <c r="UEG111" s="220"/>
      <c r="UEH111" s="220"/>
      <c r="UEI111" s="220"/>
      <c r="UEJ111" s="220"/>
      <c r="UEK111" s="220"/>
      <c r="UEL111" s="220"/>
      <c r="UEM111" s="220"/>
      <c r="UEN111" s="220"/>
      <c r="UEO111" s="220"/>
      <c r="UEP111" s="220"/>
      <c r="UEQ111" s="220"/>
      <c r="UER111" s="220"/>
      <c r="UES111" s="220"/>
      <c r="UET111" s="220"/>
      <c r="UEU111" s="220"/>
      <c r="UEV111" s="220"/>
      <c r="UEW111" s="220"/>
      <c r="UEX111" s="220"/>
      <c r="UEY111" s="220"/>
      <c r="UEZ111" s="220"/>
      <c r="UFA111" s="220"/>
      <c r="UFB111" s="220"/>
      <c r="UFC111" s="220"/>
      <c r="UFD111" s="220"/>
      <c r="UFE111" s="220"/>
      <c r="UFF111" s="220"/>
      <c r="UFG111" s="220"/>
      <c r="UFH111" s="220"/>
      <c r="UFI111" s="220"/>
      <c r="UFJ111" s="220"/>
      <c r="UFK111" s="220"/>
      <c r="UFL111" s="220"/>
      <c r="UFM111" s="220"/>
      <c r="UFN111" s="220"/>
      <c r="UFO111" s="220"/>
      <c r="UFP111" s="220"/>
      <c r="UFQ111" s="220"/>
      <c r="UFR111" s="220"/>
      <c r="UFS111" s="220"/>
      <c r="UFT111" s="220"/>
      <c r="UFU111" s="220"/>
      <c r="UFV111" s="220"/>
      <c r="UFW111" s="220"/>
      <c r="UFX111" s="220"/>
      <c r="UFY111" s="220"/>
      <c r="UFZ111" s="220"/>
      <c r="UGA111" s="220"/>
      <c r="UGB111" s="220"/>
      <c r="UGC111" s="220"/>
      <c r="UGD111" s="220"/>
      <c r="UGE111" s="220"/>
      <c r="UGF111" s="220"/>
      <c r="UGG111" s="220"/>
      <c r="UGH111" s="220"/>
      <c r="UGI111" s="220"/>
      <c r="UGJ111" s="220"/>
      <c r="UGK111" s="220"/>
      <c r="UGL111" s="220"/>
      <c r="UGM111" s="220"/>
      <c r="UGN111" s="220"/>
      <c r="UGO111" s="220"/>
      <c r="UGP111" s="220"/>
      <c r="UGQ111" s="220"/>
      <c r="UGR111" s="220"/>
      <c r="UGS111" s="220"/>
      <c r="UGT111" s="220"/>
      <c r="UGU111" s="220"/>
      <c r="UGV111" s="220"/>
      <c r="UGW111" s="220"/>
      <c r="UGX111" s="220"/>
      <c r="UGY111" s="220"/>
      <c r="UGZ111" s="220"/>
      <c r="UHA111" s="220"/>
      <c r="UHB111" s="220"/>
      <c r="UHC111" s="220"/>
      <c r="UHD111" s="220"/>
      <c r="UHE111" s="220"/>
      <c r="UHF111" s="220"/>
      <c r="UHG111" s="220"/>
      <c r="UHH111" s="220"/>
      <c r="UHI111" s="220"/>
      <c r="UHJ111" s="220"/>
      <c r="UHK111" s="220"/>
      <c r="UHL111" s="220"/>
      <c r="UHM111" s="220"/>
      <c r="UHN111" s="220"/>
      <c r="UHO111" s="220"/>
      <c r="UHP111" s="220"/>
      <c r="UHQ111" s="220"/>
      <c r="UHR111" s="220"/>
      <c r="UHS111" s="220"/>
      <c r="UHT111" s="220"/>
      <c r="UHU111" s="220"/>
      <c r="UHV111" s="220"/>
      <c r="UHW111" s="220"/>
      <c r="UHX111" s="220"/>
      <c r="UHY111" s="220"/>
      <c r="UHZ111" s="220"/>
      <c r="UIA111" s="220"/>
      <c r="UIB111" s="220"/>
      <c r="UIC111" s="220"/>
      <c r="UID111" s="220"/>
      <c r="UIE111" s="220"/>
      <c r="UIF111" s="220"/>
      <c r="UIG111" s="220"/>
      <c r="UIH111" s="220"/>
      <c r="UII111" s="220"/>
      <c r="UIJ111" s="220"/>
      <c r="UIK111" s="220"/>
      <c r="UIL111" s="220"/>
      <c r="UIM111" s="220"/>
      <c r="UIN111" s="220"/>
      <c r="UIO111" s="220"/>
      <c r="UIP111" s="220"/>
      <c r="UIQ111" s="220"/>
      <c r="UIR111" s="220"/>
      <c r="UIS111" s="220"/>
      <c r="UIT111" s="220"/>
      <c r="UIU111" s="220"/>
      <c r="UIV111" s="220"/>
      <c r="UIW111" s="220"/>
      <c r="UIX111" s="220"/>
      <c r="UIY111" s="220"/>
      <c r="UIZ111" s="220"/>
      <c r="UJA111" s="220"/>
      <c r="UJB111" s="220"/>
      <c r="UJC111" s="220"/>
      <c r="UJD111" s="220"/>
      <c r="UJE111" s="220"/>
      <c r="UJF111" s="220"/>
      <c r="UJG111" s="220"/>
      <c r="UJH111" s="220"/>
      <c r="UJI111" s="220"/>
      <c r="UJJ111" s="220"/>
      <c r="UJK111" s="220"/>
      <c r="UJL111" s="220"/>
      <c r="UJM111" s="220"/>
      <c r="UJN111" s="220"/>
      <c r="UJO111" s="220"/>
      <c r="UJP111" s="220"/>
      <c r="UJQ111" s="220"/>
      <c r="UJR111" s="220"/>
      <c r="UJS111" s="220"/>
      <c r="UJT111" s="220"/>
      <c r="UJU111" s="220"/>
      <c r="UJV111" s="220"/>
      <c r="UJW111" s="220"/>
      <c r="UJX111" s="220"/>
      <c r="UJY111" s="220"/>
      <c r="UJZ111" s="220"/>
      <c r="UKA111" s="220"/>
      <c r="UKB111" s="220"/>
      <c r="UKC111" s="220"/>
      <c r="UKD111" s="220"/>
      <c r="UKE111" s="220"/>
      <c r="UKF111" s="220"/>
      <c r="UKG111" s="220"/>
      <c r="UKH111" s="220"/>
      <c r="UKI111" s="220"/>
      <c r="UKJ111" s="220"/>
      <c r="UKK111" s="220"/>
      <c r="UKL111" s="220"/>
      <c r="UKM111" s="220"/>
      <c r="UKN111" s="220"/>
      <c r="UKO111" s="220"/>
      <c r="UKP111" s="220"/>
      <c r="UKQ111" s="220"/>
      <c r="UKR111" s="220"/>
      <c r="UKS111" s="220"/>
      <c r="UKT111" s="220"/>
      <c r="UKU111" s="220"/>
      <c r="UKV111" s="220"/>
      <c r="UKW111" s="220"/>
      <c r="UKX111" s="220"/>
      <c r="UKY111" s="220"/>
      <c r="UKZ111" s="220"/>
      <c r="ULA111" s="220"/>
      <c r="ULB111" s="220"/>
      <c r="ULC111" s="220"/>
      <c r="ULD111" s="220"/>
      <c r="ULE111" s="220"/>
      <c r="ULF111" s="220"/>
      <c r="ULG111" s="220"/>
      <c r="ULH111" s="220"/>
      <c r="ULI111" s="220"/>
      <c r="ULJ111" s="220"/>
      <c r="ULK111" s="220"/>
      <c r="ULL111" s="220"/>
      <c r="ULM111" s="220"/>
      <c r="ULN111" s="220"/>
      <c r="ULO111" s="220"/>
      <c r="ULP111" s="220"/>
      <c r="ULQ111" s="220"/>
      <c r="ULR111" s="220"/>
      <c r="ULS111" s="220"/>
      <c r="ULT111" s="220"/>
      <c r="ULU111" s="220"/>
      <c r="ULV111" s="220"/>
      <c r="ULW111" s="220"/>
      <c r="ULX111" s="220"/>
      <c r="ULY111" s="220"/>
      <c r="ULZ111" s="220"/>
      <c r="UMA111" s="220"/>
      <c r="UMB111" s="220"/>
      <c r="UMC111" s="220"/>
      <c r="UMD111" s="220"/>
      <c r="UME111" s="220"/>
      <c r="UMF111" s="220"/>
      <c r="UMG111" s="220"/>
      <c r="UMH111" s="220"/>
      <c r="UMI111" s="220"/>
      <c r="UMJ111" s="220"/>
      <c r="UMK111" s="220"/>
      <c r="UML111" s="220"/>
      <c r="UMM111" s="220"/>
      <c r="UMN111" s="220"/>
      <c r="UMO111" s="220"/>
      <c r="UMP111" s="220"/>
      <c r="UMQ111" s="220"/>
      <c r="UMR111" s="220"/>
      <c r="UMS111" s="220"/>
      <c r="UMT111" s="220"/>
      <c r="UMU111" s="220"/>
      <c r="UMV111" s="220"/>
      <c r="UMW111" s="220"/>
      <c r="UMX111" s="220"/>
      <c r="UMY111" s="220"/>
      <c r="UMZ111" s="220"/>
      <c r="UNA111" s="220"/>
      <c r="UNB111" s="220"/>
      <c r="UNC111" s="220"/>
      <c r="UND111" s="220"/>
      <c r="UNE111" s="220"/>
      <c r="UNF111" s="220"/>
      <c r="UNG111" s="220"/>
      <c r="UNH111" s="220"/>
      <c r="UNI111" s="220"/>
      <c r="UNJ111" s="220"/>
      <c r="UNK111" s="220"/>
      <c r="UNL111" s="220"/>
      <c r="UNM111" s="220"/>
      <c r="UNN111" s="220"/>
      <c r="UNO111" s="220"/>
      <c r="UNP111" s="220"/>
      <c r="UNQ111" s="220"/>
      <c r="UNR111" s="220"/>
      <c r="UNS111" s="220"/>
      <c r="UNT111" s="220"/>
      <c r="UNU111" s="220"/>
      <c r="UNV111" s="220"/>
      <c r="UNW111" s="220"/>
      <c r="UNX111" s="220"/>
      <c r="UNY111" s="220"/>
      <c r="UNZ111" s="220"/>
      <c r="UOA111" s="220"/>
      <c r="UOB111" s="220"/>
      <c r="UOC111" s="220"/>
      <c r="UOD111" s="220"/>
      <c r="UOE111" s="220"/>
      <c r="UOF111" s="220"/>
      <c r="UOG111" s="220"/>
      <c r="UOH111" s="220"/>
      <c r="UOI111" s="220"/>
      <c r="UOJ111" s="220"/>
      <c r="UOK111" s="220"/>
      <c r="UOL111" s="220"/>
      <c r="UOM111" s="220"/>
      <c r="UON111" s="220"/>
      <c r="UOO111" s="220"/>
      <c r="UOP111" s="220"/>
      <c r="UOQ111" s="220"/>
      <c r="UOR111" s="220"/>
      <c r="UOS111" s="220"/>
      <c r="UOT111" s="220"/>
      <c r="UOU111" s="220"/>
      <c r="UOV111" s="220"/>
      <c r="UOW111" s="220"/>
      <c r="UOX111" s="220"/>
      <c r="UOY111" s="220"/>
      <c r="UOZ111" s="220"/>
      <c r="UPA111" s="220"/>
      <c r="UPB111" s="220"/>
      <c r="UPC111" s="220"/>
      <c r="UPD111" s="220"/>
      <c r="UPE111" s="220"/>
      <c r="UPF111" s="220"/>
      <c r="UPG111" s="220"/>
      <c r="UPH111" s="220"/>
      <c r="UPI111" s="220"/>
      <c r="UPJ111" s="220"/>
      <c r="UPK111" s="220"/>
      <c r="UPL111" s="220"/>
      <c r="UPM111" s="220"/>
      <c r="UPN111" s="220"/>
      <c r="UPO111" s="220"/>
      <c r="UPP111" s="220"/>
      <c r="UPQ111" s="220"/>
      <c r="UPR111" s="220"/>
      <c r="UPS111" s="220"/>
      <c r="UPT111" s="220"/>
      <c r="UPU111" s="220"/>
      <c r="UPV111" s="220"/>
      <c r="UPW111" s="220"/>
      <c r="UPX111" s="220"/>
      <c r="UPY111" s="220"/>
      <c r="UPZ111" s="220"/>
      <c r="UQA111" s="220"/>
      <c r="UQB111" s="220"/>
      <c r="UQC111" s="220"/>
      <c r="UQD111" s="220"/>
      <c r="UQE111" s="220"/>
      <c r="UQF111" s="220"/>
      <c r="UQG111" s="220"/>
      <c r="UQH111" s="220"/>
      <c r="UQI111" s="220"/>
      <c r="UQJ111" s="220"/>
      <c r="UQK111" s="220"/>
      <c r="UQL111" s="220"/>
      <c r="UQM111" s="220"/>
      <c r="UQN111" s="220"/>
      <c r="UQO111" s="220"/>
      <c r="UQP111" s="220"/>
      <c r="UQQ111" s="220"/>
      <c r="UQR111" s="220"/>
      <c r="UQS111" s="220"/>
      <c r="UQT111" s="220"/>
      <c r="UQU111" s="220"/>
      <c r="UQV111" s="220"/>
      <c r="UQW111" s="220"/>
      <c r="UQX111" s="220"/>
      <c r="UQY111" s="220"/>
      <c r="UQZ111" s="220"/>
      <c r="URA111" s="220"/>
      <c r="URB111" s="220"/>
      <c r="URC111" s="220"/>
      <c r="URD111" s="220"/>
      <c r="URE111" s="220"/>
      <c r="URF111" s="220"/>
      <c r="URG111" s="220"/>
      <c r="URH111" s="220"/>
      <c r="URI111" s="220"/>
      <c r="URJ111" s="220"/>
      <c r="URK111" s="220"/>
      <c r="URL111" s="220"/>
      <c r="URM111" s="220"/>
      <c r="URN111" s="220"/>
      <c r="URO111" s="220"/>
      <c r="URP111" s="220"/>
      <c r="URQ111" s="220"/>
      <c r="URR111" s="220"/>
      <c r="URS111" s="220"/>
      <c r="URT111" s="220"/>
      <c r="URU111" s="220"/>
      <c r="URV111" s="220"/>
      <c r="URW111" s="220"/>
      <c r="URX111" s="220"/>
      <c r="URY111" s="220"/>
      <c r="URZ111" s="220"/>
      <c r="USA111" s="220"/>
      <c r="USB111" s="220"/>
      <c r="USC111" s="220"/>
      <c r="USD111" s="220"/>
      <c r="USE111" s="220"/>
      <c r="USF111" s="220"/>
      <c r="USG111" s="220"/>
      <c r="USH111" s="220"/>
      <c r="USI111" s="220"/>
      <c r="USJ111" s="220"/>
      <c r="USK111" s="220"/>
      <c r="USL111" s="220"/>
      <c r="USM111" s="220"/>
      <c r="USN111" s="220"/>
      <c r="USO111" s="220"/>
      <c r="USP111" s="220"/>
      <c r="USQ111" s="220"/>
      <c r="USR111" s="220"/>
      <c r="USS111" s="220"/>
      <c r="UST111" s="220"/>
      <c r="USU111" s="220"/>
      <c r="USV111" s="220"/>
      <c r="USW111" s="220"/>
      <c r="USX111" s="220"/>
      <c r="USY111" s="220"/>
      <c r="USZ111" s="220"/>
      <c r="UTA111" s="220"/>
      <c r="UTB111" s="220"/>
      <c r="UTC111" s="220"/>
      <c r="UTD111" s="220"/>
      <c r="UTE111" s="220"/>
      <c r="UTF111" s="220"/>
      <c r="UTG111" s="220"/>
      <c r="UTH111" s="220"/>
      <c r="UTI111" s="220"/>
      <c r="UTJ111" s="220"/>
      <c r="UTK111" s="220"/>
      <c r="UTL111" s="220"/>
      <c r="UTM111" s="220"/>
      <c r="UTN111" s="220"/>
      <c r="UTO111" s="220"/>
      <c r="UTP111" s="220"/>
      <c r="UTQ111" s="220"/>
      <c r="UTR111" s="220"/>
      <c r="UTS111" s="220"/>
      <c r="UTT111" s="220"/>
      <c r="UTU111" s="220"/>
      <c r="UTV111" s="220"/>
      <c r="UTW111" s="220"/>
      <c r="UTX111" s="220"/>
      <c r="UTY111" s="220"/>
      <c r="UTZ111" s="220"/>
      <c r="UUA111" s="220"/>
      <c r="UUB111" s="220"/>
      <c r="UUC111" s="220"/>
      <c r="UUD111" s="220"/>
      <c r="UUE111" s="220"/>
      <c r="UUF111" s="220"/>
      <c r="UUG111" s="220"/>
      <c r="UUH111" s="220"/>
      <c r="UUI111" s="220"/>
      <c r="UUJ111" s="220"/>
      <c r="UUK111" s="220"/>
      <c r="UUL111" s="220"/>
      <c r="UUM111" s="220"/>
      <c r="UUN111" s="220"/>
      <c r="UUO111" s="220"/>
      <c r="UUP111" s="220"/>
      <c r="UUQ111" s="220"/>
      <c r="UUR111" s="220"/>
      <c r="UUS111" s="220"/>
      <c r="UUT111" s="220"/>
      <c r="UUU111" s="220"/>
      <c r="UUV111" s="220"/>
      <c r="UUW111" s="220"/>
      <c r="UUX111" s="220"/>
      <c r="UUY111" s="220"/>
      <c r="UUZ111" s="220"/>
      <c r="UVA111" s="220"/>
      <c r="UVB111" s="220"/>
      <c r="UVC111" s="220"/>
      <c r="UVD111" s="220"/>
      <c r="UVE111" s="220"/>
      <c r="UVF111" s="220"/>
      <c r="UVG111" s="220"/>
      <c r="UVH111" s="220"/>
      <c r="UVI111" s="220"/>
      <c r="UVJ111" s="220"/>
      <c r="UVK111" s="220"/>
      <c r="UVL111" s="220"/>
      <c r="UVM111" s="220"/>
      <c r="UVN111" s="220"/>
      <c r="UVO111" s="220"/>
      <c r="UVP111" s="220"/>
      <c r="UVQ111" s="220"/>
      <c r="UVR111" s="220"/>
      <c r="UVS111" s="220"/>
      <c r="UVT111" s="220"/>
      <c r="UVU111" s="220"/>
      <c r="UVV111" s="220"/>
      <c r="UVW111" s="220"/>
      <c r="UVX111" s="220"/>
      <c r="UVY111" s="220"/>
      <c r="UVZ111" s="220"/>
      <c r="UWA111" s="220"/>
      <c r="UWB111" s="220"/>
      <c r="UWC111" s="220"/>
      <c r="UWD111" s="220"/>
      <c r="UWE111" s="220"/>
      <c r="UWF111" s="220"/>
      <c r="UWG111" s="220"/>
      <c r="UWH111" s="220"/>
      <c r="UWI111" s="220"/>
      <c r="UWJ111" s="220"/>
      <c r="UWK111" s="220"/>
      <c r="UWL111" s="220"/>
      <c r="UWM111" s="220"/>
      <c r="UWN111" s="220"/>
      <c r="UWO111" s="220"/>
      <c r="UWP111" s="220"/>
      <c r="UWQ111" s="220"/>
      <c r="UWR111" s="220"/>
      <c r="UWS111" s="220"/>
      <c r="UWT111" s="220"/>
      <c r="UWU111" s="220"/>
      <c r="UWV111" s="220"/>
      <c r="UWW111" s="220"/>
      <c r="UWX111" s="220"/>
      <c r="UWY111" s="220"/>
      <c r="UWZ111" s="220"/>
      <c r="UXA111" s="220"/>
      <c r="UXB111" s="220"/>
      <c r="UXC111" s="220"/>
      <c r="UXD111" s="220"/>
      <c r="UXE111" s="220"/>
      <c r="UXF111" s="220"/>
      <c r="UXG111" s="220"/>
      <c r="UXH111" s="220"/>
      <c r="UXI111" s="220"/>
      <c r="UXJ111" s="220"/>
      <c r="UXK111" s="220"/>
      <c r="UXL111" s="220"/>
      <c r="UXM111" s="220"/>
      <c r="UXN111" s="220"/>
      <c r="UXO111" s="220"/>
      <c r="UXP111" s="220"/>
      <c r="UXQ111" s="220"/>
      <c r="UXR111" s="220"/>
      <c r="UXS111" s="220"/>
      <c r="UXT111" s="220"/>
      <c r="UXU111" s="220"/>
      <c r="UXV111" s="220"/>
      <c r="UXW111" s="220"/>
      <c r="UXX111" s="220"/>
      <c r="UXY111" s="220"/>
      <c r="UXZ111" s="220"/>
      <c r="UYA111" s="220"/>
      <c r="UYB111" s="220"/>
      <c r="UYC111" s="220"/>
      <c r="UYD111" s="220"/>
      <c r="UYE111" s="220"/>
      <c r="UYF111" s="220"/>
      <c r="UYG111" s="220"/>
      <c r="UYH111" s="220"/>
      <c r="UYI111" s="220"/>
      <c r="UYJ111" s="220"/>
      <c r="UYK111" s="220"/>
      <c r="UYL111" s="220"/>
      <c r="UYM111" s="220"/>
      <c r="UYN111" s="220"/>
      <c r="UYO111" s="220"/>
      <c r="UYP111" s="220"/>
      <c r="UYQ111" s="220"/>
      <c r="UYR111" s="220"/>
      <c r="UYS111" s="220"/>
      <c r="UYT111" s="220"/>
      <c r="UYU111" s="220"/>
      <c r="UYV111" s="220"/>
      <c r="UYW111" s="220"/>
      <c r="UYX111" s="220"/>
      <c r="UYY111" s="220"/>
      <c r="UYZ111" s="220"/>
      <c r="UZA111" s="220"/>
      <c r="UZB111" s="220"/>
      <c r="UZC111" s="220"/>
      <c r="UZD111" s="220"/>
      <c r="UZE111" s="220"/>
      <c r="UZF111" s="220"/>
      <c r="UZG111" s="220"/>
      <c r="UZH111" s="220"/>
      <c r="UZI111" s="220"/>
      <c r="UZJ111" s="220"/>
      <c r="UZK111" s="220"/>
      <c r="UZL111" s="220"/>
      <c r="UZM111" s="220"/>
      <c r="UZN111" s="220"/>
      <c r="UZO111" s="220"/>
      <c r="UZP111" s="220"/>
      <c r="UZQ111" s="220"/>
      <c r="UZR111" s="220"/>
      <c r="UZS111" s="220"/>
      <c r="UZT111" s="220"/>
      <c r="UZU111" s="220"/>
      <c r="UZV111" s="220"/>
      <c r="UZW111" s="220"/>
      <c r="UZX111" s="220"/>
      <c r="UZY111" s="220"/>
      <c r="UZZ111" s="220"/>
      <c r="VAA111" s="220"/>
      <c r="VAB111" s="220"/>
      <c r="VAC111" s="220"/>
      <c r="VAD111" s="220"/>
      <c r="VAE111" s="220"/>
      <c r="VAF111" s="220"/>
      <c r="VAG111" s="220"/>
      <c r="VAH111" s="220"/>
      <c r="VAI111" s="220"/>
      <c r="VAJ111" s="220"/>
      <c r="VAK111" s="220"/>
      <c r="VAL111" s="220"/>
      <c r="VAM111" s="220"/>
      <c r="VAN111" s="220"/>
      <c r="VAO111" s="220"/>
      <c r="VAP111" s="220"/>
      <c r="VAQ111" s="220"/>
      <c r="VAR111" s="220"/>
      <c r="VAS111" s="220"/>
      <c r="VAT111" s="220"/>
      <c r="VAU111" s="220"/>
      <c r="VAV111" s="220"/>
      <c r="VAW111" s="220"/>
      <c r="VAX111" s="220"/>
      <c r="VAY111" s="220"/>
      <c r="VAZ111" s="220"/>
      <c r="VBA111" s="220"/>
      <c r="VBB111" s="220"/>
      <c r="VBC111" s="220"/>
      <c r="VBD111" s="220"/>
      <c r="VBE111" s="220"/>
      <c r="VBF111" s="220"/>
      <c r="VBG111" s="220"/>
      <c r="VBH111" s="220"/>
      <c r="VBI111" s="220"/>
      <c r="VBJ111" s="220"/>
      <c r="VBK111" s="220"/>
      <c r="VBL111" s="220"/>
      <c r="VBM111" s="220"/>
      <c r="VBN111" s="220"/>
      <c r="VBO111" s="220"/>
      <c r="VBP111" s="220"/>
      <c r="VBQ111" s="220"/>
      <c r="VBR111" s="220"/>
      <c r="VBS111" s="220"/>
      <c r="VBT111" s="220"/>
      <c r="VBU111" s="220"/>
      <c r="VBV111" s="220"/>
      <c r="VBW111" s="220"/>
      <c r="VBX111" s="220"/>
      <c r="VBY111" s="220"/>
      <c r="VBZ111" s="220"/>
      <c r="VCA111" s="220"/>
      <c r="VCB111" s="220"/>
      <c r="VCC111" s="220"/>
      <c r="VCD111" s="220"/>
      <c r="VCE111" s="220"/>
      <c r="VCF111" s="220"/>
      <c r="VCG111" s="220"/>
      <c r="VCH111" s="220"/>
      <c r="VCI111" s="220"/>
      <c r="VCJ111" s="220"/>
      <c r="VCK111" s="220"/>
      <c r="VCL111" s="220"/>
      <c r="VCM111" s="220"/>
      <c r="VCN111" s="220"/>
      <c r="VCO111" s="220"/>
      <c r="VCP111" s="220"/>
      <c r="VCQ111" s="220"/>
      <c r="VCR111" s="220"/>
      <c r="VCS111" s="220"/>
      <c r="VCT111" s="220"/>
      <c r="VCU111" s="220"/>
      <c r="VCV111" s="220"/>
      <c r="VCW111" s="220"/>
      <c r="VCX111" s="220"/>
      <c r="VCY111" s="220"/>
      <c r="VCZ111" s="220"/>
      <c r="VDA111" s="220"/>
      <c r="VDB111" s="220"/>
      <c r="VDC111" s="220"/>
      <c r="VDD111" s="220"/>
      <c r="VDE111" s="220"/>
      <c r="VDF111" s="220"/>
      <c r="VDG111" s="220"/>
      <c r="VDH111" s="220"/>
      <c r="VDI111" s="220"/>
      <c r="VDJ111" s="220"/>
      <c r="VDK111" s="220"/>
      <c r="VDL111" s="220"/>
      <c r="VDM111" s="220"/>
      <c r="VDN111" s="220"/>
      <c r="VDO111" s="220"/>
      <c r="VDP111" s="220"/>
      <c r="VDQ111" s="220"/>
      <c r="VDR111" s="220"/>
      <c r="VDS111" s="220"/>
      <c r="VDT111" s="220"/>
      <c r="VDU111" s="220"/>
      <c r="VDV111" s="220"/>
      <c r="VDW111" s="220"/>
      <c r="VDX111" s="220"/>
      <c r="VDY111" s="220"/>
      <c r="VDZ111" s="220"/>
      <c r="VEA111" s="220"/>
      <c r="VEB111" s="220"/>
      <c r="VEC111" s="220"/>
      <c r="VED111" s="220"/>
      <c r="VEE111" s="220"/>
      <c r="VEF111" s="220"/>
      <c r="VEG111" s="220"/>
      <c r="VEH111" s="220"/>
      <c r="VEI111" s="220"/>
      <c r="VEJ111" s="220"/>
      <c r="VEK111" s="220"/>
      <c r="VEL111" s="220"/>
      <c r="VEM111" s="220"/>
      <c r="VEN111" s="220"/>
      <c r="VEO111" s="220"/>
      <c r="VEP111" s="220"/>
      <c r="VEQ111" s="220"/>
      <c r="VER111" s="220"/>
      <c r="VES111" s="220"/>
      <c r="VET111" s="220"/>
      <c r="VEU111" s="220"/>
      <c r="VEV111" s="220"/>
      <c r="VEW111" s="220"/>
      <c r="VEX111" s="220"/>
      <c r="VEY111" s="220"/>
      <c r="VEZ111" s="220"/>
      <c r="VFA111" s="220"/>
      <c r="VFB111" s="220"/>
      <c r="VFC111" s="220"/>
      <c r="VFD111" s="220"/>
      <c r="VFE111" s="220"/>
      <c r="VFF111" s="220"/>
      <c r="VFG111" s="220"/>
      <c r="VFH111" s="220"/>
      <c r="VFI111" s="220"/>
      <c r="VFJ111" s="220"/>
      <c r="VFK111" s="220"/>
      <c r="VFL111" s="220"/>
      <c r="VFM111" s="220"/>
      <c r="VFN111" s="220"/>
      <c r="VFO111" s="220"/>
      <c r="VFP111" s="220"/>
      <c r="VFQ111" s="220"/>
      <c r="VFR111" s="220"/>
      <c r="VFS111" s="220"/>
      <c r="VFT111" s="220"/>
      <c r="VFU111" s="220"/>
      <c r="VFV111" s="220"/>
      <c r="VFW111" s="220"/>
      <c r="VFX111" s="220"/>
      <c r="VFY111" s="220"/>
      <c r="VFZ111" s="220"/>
      <c r="VGA111" s="220"/>
      <c r="VGB111" s="220"/>
      <c r="VGC111" s="220"/>
      <c r="VGD111" s="220"/>
      <c r="VGE111" s="220"/>
      <c r="VGF111" s="220"/>
      <c r="VGG111" s="220"/>
      <c r="VGH111" s="220"/>
      <c r="VGI111" s="220"/>
      <c r="VGJ111" s="220"/>
      <c r="VGK111" s="220"/>
      <c r="VGL111" s="220"/>
      <c r="VGM111" s="220"/>
      <c r="VGN111" s="220"/>
      <c r="VGO111" s="220"/>
      <c r="VGP111" s="220"/>
      <c r="VGQ111" s="220"/>
      <c r="VGR111" s="220"/>
      <c r="VGS111" s="220"/>
      <c r="VGT111" s="220"/>
      <c r="VGU111" s="220"/>
      <c r="VGV111" s="220"/>
      <c r="VGW111" s="220"/>
      <c r="VGX111" s="220"/>
      <c r="VGY111" s="220"/>
      <c r="VGZ111" s="220"/>
      <c r="VHA111" s="220"/>
      <c r="VHB111" s="220"/>
      <c r="VHC111" s="220"/>
      <c r="VHD111" s="220"/>
      <c r="VHE111" s="220"/>
      <c r="VHF111" s="220"/>
      <c r="VHG111" s="220"/>
      <c r="VHH111" s="220"/>
      <c r="VHI111" s="220"/>
      <c r="VHJ111" s="220"/>
      <c r="VHK111" s="220"/>
      <c r="VHL111" s="220"/>
      <c r="VHM111" s="220"/>
      <c r="VHN111" s="220"/>
      <c r="VHO111" s="220"/>
      <c r="VHP111" s="220"/>
      <c r="VHQ111" s="220"/>
      <c r="VHR111" s="220"/>
      <c r="VHS111" s="220"/>
      <c r="VHT111" s="220"/>
      <c r="VHU111" s="220"/>
      <c r="VHV111" s="220"/>
      <c r="VHW111" s="220"/>
      <c r="VHX111" s="220"/>
      <c r="VHY111" s="220"/>
      <c r="VHZ111" s="220"/>
      <c r="VIA111" s="220"/>
      <c r="VIB111" s="220"/>
      <c r="VIC111" s="220"/>
      <c r="VID111" s="220"/>
      <c r="VIE111" s="220"/>
      <c r="VIF111" s="220"/>
      <c r="VIG111" s="220"/>
      <c r="VIH111" s="220"/>
      <c r="VII111" s="220"/>
      <c r="VIJ111" s="220"/>
      <c r="VIK111" s="220"/>
      <c r="VIL111" s="220"/>
      <c r="VIM111" s="220"/>
      <c r="VIN111" s="220"/>
      <c r="VIO111" s="220"/>
      <c r="VIP111" s="220"/>
      <c r="VIQ111" s="220"/>
      <c r="VIR111" s="220"/>
      <c r="VIS111" s="220"/>
      <c r="VIT111" s="220"/>
      <c r="VIU111" s="220"/>
      <c r="VIV111" s="220"/>
      <c r="VIW111" s="220"/>
      <c r="VIX111" s="220"/>
      <c r="VIY111" s="220"/>
      <c r="VIZ111" s="220"/>
      <c r="VJA111" s="220"/>
      <c r="VJB111" s="220"/>
      <c r="VJC111" s="220"/>
      <c r="VJD111" s="220"/>
      <c r="VJE111" s="220"/>
      <c r="VJF111" s="220"/>
      <c r="VJG111" s="220"/>
      <c r="VJH111" s="220"/>
      <c r="VJI111" s="220"/>
      <c r="VJJ111" s="220"/>
      <c r="VJK111" s="220"/>
      <c r="VJL111" s="220"/>
      <c r="VJM111" s="220"/>
      <c r="VJN111" s="220"/>
      <c r="VJO111" s="220"/>
      <c r="VJP111" s="220"/>
      <c r="VJQ111" s="220"/>
      <c r="VJR111" s="220"/>
      <c r="VJS111" s="220"/>
      <c r="VJT111" s="220"/>
      <c r="VJU111" s="220"/>
      <c r="VJV111" s="220"/>
      <c r="VJW111" s="220"/>
      <c r="VJX111" s="220"/>
      <c r="VJY111" s="220"/>
      <c r="VJZ111" s="220"/>
      <c r="VKA111" s="220"/>
      <c r="VKB111" s="220"/>
      <c r="VKC111" s="220"/>
      <c r="VKD111" s="220"/>
      <c r="VKE111" s="220"/>
      <c r="VKF111" s="220"/>
      <c r="VKG111" s="220"/>
      <c r="VKH111" s="220"/>
      <c r="VKI111" s="220"/>
      <c r="VKJ111" s="220"/>
      <c r="VKK111" s="220"/>
      <c r="VKL111" s="220"/>
      <c r="VKM111" s="220"/>
      <c r="VKN111" s="220"/>
      <c r="VKO111" s="220"/>
      <c r="VKP111" s="220"/>
      <c r="VKQ111" s="220"/>
      <c r="VKR111" s="220"/>
      <c r="VKS111" s="220"/>
      <c r="VKT111" s="220"/>
      <c r="VKU111" s="220"/>
      <c r="VKV111" s="220"/>
      <c r="VKW111" s="220"/>
      <c r="VKX111" s="220"/>
      <c r="VKY111" s="220"/>
      <c r="VKZ111" s="220"/>
      <c r="VLA111" s="220"/>
      <c r="VLB111" s="220"/>
      <c r="VLC111" s="220"/>
      <c r="VLD111" s="220"/>
      <c r="VLE111" s="220"/>
      <c r="VLF111" s="220"/>
      <c r="VLG111" s="220"/>
      <c r="VLH111" s="220"/>
      <c r="VLI111" s="220"/>
      <c r="VLJ111" s="220"/>
      <c r="VLK111" s="220"/>
      <c r="VLL111" s="220"/>
      <c r="VLM111" s="220"/>
      <c r="VLN111" s="220"/>
      <c r="VLO111" s="220"/>
      <c r="VLP111" s="220"/>
      <c r="VLQ111" s="220"/>
      <c r="VLR111" s="220"/>
      <c r="VLS111" s="220"/>
      <c r="VLT111" s="220"/>
      <c r="VLU111" s="220"/>
      <c r="VLV111" s="220"/>
      <c r="VLW111" s="220"/>
      <c r="VLX111" s="220"/>
      <c r="VLY111" s="220"/>
      <c r="VLZ111" s="220"/>
      <c r="VMA111" s="220"/>
      <c r="VMB111" s="220"/>
      <c r="VMC111" s="220"/>
      <c r="VMD111" s="220"/>
      <c r="VME111" s="220"/>
      <c r="VMF111" s="220"/>
      <c r="VMG111" s="220"/>
      <c r="VMH111" s="220"/>
      <c r="VMI111" s="220"/>
      <c r="VMJ111" s="220"/>
      <c r="VMK111" s="220"/>
      <c r="VML111" s="220"/>
      <c r="VMM111" s="220"/>
      <c r="VMN111" s="220"/>
      <c r="VMO111" s="220"/>
      <c r="VMP111" s="220"/>
      <c r="VMQ111" s="220"/>
      <c r="VMR111" s="220"/>
      <c r="VMS111" s="220"/>
      <c r="VMT111" s="220"/>
      <c r="VMU111" s="220"/>
      <c r="VMV111" s="220"/>
      <c r="VMW111" s="220"/>
      <c r="VMX111" s="220"/>
      <c r="VMY111" s="220"/>
      <c r="VMZ111" s="220"/>
      <c r="VNA111" s="220"/>
      <c r="VNB111" s="220"/>
      <c r="VNC111" s="220"/>
      <c r="VND111" s="220"/>
      <c r="VNE111" s="220"/>
      <c r="VNF111" s="220"/>
      <c r="VNG111" s="220"/>
      <c r="VNH111" s="220"/>
      <c r="VNI111" s="220"/>
      <c r="VNJ111" s="220"/>
      <c r="VNK111" s="220"/>
      <c r="VNL111" s="220"/>
      <c r="VNM111" s="220"/>
      <c r="VNN111" s="220"/>
      <c r="VNO111" s="220"/>
      <c r="VNP111" s="220"/>
      <c r="VNQ111" s="220"/>
      <c r="VNR111" s="220"/>
      <c r="VNS111" s="220"/>
      <c r="VNT111" s="220"/>
      <c r="VNU111" s="220"/>
      <c r="VNV111" s="220"/>
      <c r="VNW111" s="220"/>
      <c r="VNX111" s="220"/>
      <c r="VNY111" s="220"/>
      <c r="VNZ111" s="220"/>
      <c r="VOA111" s="220"/>
      <c r="VOB111" s="220"/>
      <c r="VOC111" s="220"/>
      <c r="VOD111" s="220"/>
      <c r="VOE111" s="220"/>
      <c r="VOF111" s="220"/>
      <c r="VOG111" s="220"/>
      <c r="VOH111" s="220"/>
      <c r="VOI111" s="220"/>
      <c r="VOJ111" s="220"/>
      <c r="VOK111" s="220"/>
      <c r="VOL111" s="220"/>
      <c r="VOM111" s="220"/>
      <c r="VON111" s="220"/>
      <c r="VOO111" s="220"/>
      <c r="VOP111" s="220"/>
      <c r="VOQ111" s="220"/>
      <c r="VOR111" s="220"/>
      <c r="VOS111" s="220"/>
      <c r="VOT111" s="220"/>
      <c r="VOU111" s="220"/>
      <c r="VOV111" s="220"/>
      <c r="VOW111" s="220"/>
      <c r="VOX111" s="220"/>
      <c r="VOY111" s="220"/>
      <c r="VOZ111" s="220"/>
      <c r="VPA111" s="220"/>
      <c r="VPB111" s="220"/>
      <c r="VPC111" s="220"/>
      <c r="VPD111" s="220"/>
      <c r="VPE111" s="220"/>
      <c r="VPF111" s="220"/>
      <c r="VPG111" s="220"/>
      <c r="VPH111" s="220"/>
      <c r="VPI111" s="220"/>
      <c r="VPJ111" s="220"/>
      <c r="VPK111" s="220"/>
      <c r="VPL111" s="220"/>
      <c r="VPM111" s="220"/>
      <c r="VPN111" s="220"/>
      <c r="VPO111" s="220"/>
      <c r="VPP111" s="220"/>
      <c r="VPQ111" s="220"/>
      <c r="VPR111" s="220"/>
      <c r="VPS111" s="220"/>
      <c r="VPT111" s="220"/>
      <c r="VPU111" s="220"/>
      <c r="VPV111" s="220"/>
      <c r="VPW111" s="220"/>
      <c r="VPX111" s="220"/>
      <c r="VPY111" s="220"/>
      <c r="VPZ111" s="220"/>
      <c r="VQA111" s="220"/>
      <c r="VQB111" s="220"/>
      <c r="VQC111" s="220"/>
      <c r="VQD111" s="220"/>
      <c r="VQE111" s="220"/>
      <c r="VQF111" s="220"/>
      <c r="VQG111" s="220"/>
      <c r="VQH111" s="220"/>
      <c r="VQI111" s="220"/>
      <c r="VQJ111" s="220"/>
      <c r="VQK111" s="220"/>
      <c r="VQL111" s="220"/>
      <c r="VQM111" s="220"/>
      <c r="VQN111" s="220"/>
      <c r="VQO111" s="220"/>
      <c r="VQP111" s="220"/>
      <c r="VQQ111" s="220"/>
      <c r="VQR111" s="220"/>
      <c r="VQS111" s="220"/>
      <c r="VQT111" s="220"/>
      <c r="VQU111" s="220"/>
      <c r="VQV111" s="220"/>
      <c r="VQW111" s="220"/>
      <c r="VQX111" s="220"/>
      <c r="VQY111" s="220"/>
      <c r="VQZ111" s="220"/>
      <c r="VRA111" s="220"/>
      <c r="VRB111" s="220"/>
      <c r="VRC111" s="220"/>
      <c r="VRD111" s="220"/>
      <c r="VRE111" s="220"/>
      <c r="VRF111" s="220"/>
      <c r="VRG111" s="220"/>
      <c r="VRH111" s="220"/>
      <c r="VRI111" s="220"/>
      <c r="VRJ111" s="220"/>
      <c r="VRK111" s="220"/>
      <c r="VRL111" s="220"/>
      <c r="VRM111" s="220"/>
      <c r="VRN111" s="220"/>
      <c r="VRO111" s="220"/>
      <c r="VRP111" s="220"/>
      <c r="VRQ111" s="220"/>
      <c r="VRR111" s="220"/>
      <c r="VRS111" s="220"/>
      <c r="VRT111" s="220"/>
      <c r="VRU111" s="220"/>
      <c r="VRV111" s="220"/>
      <c r="VRW111" s="220"/>
      <c r="VRX111" s="220"/>
      <c r="VRY111" s="220"/>
      <c r="VRZ111" s="220"/>
      <c r="VSA111" s="220"/>
      <c r="VSB111" s="220"/>
      <c r="VSC111" s="220"/>
      <c r="VSD111" s="220"/>
      <c r="VSE111" s="220"/>
      <c r="VSF111" s="220"/>
      <c r="VSG111" s="220"/>
      <c r="VSH111" s="220"/>
      <c r="VSI111" s="220"/>
      <c r="VSJ111" s="220"/>
      <c r="VSK111" s="220"/>
      <c r="VSL111" s="220"/>
      <c r="VSM111" s="220"/>
      <c r="VSN111" s="220"/>
      <c r="VSO111" s="220"/>
      <c r="VSP111" s="220"/>
      <c r="VSQ111" s="220"/>
      <c r="VSR111" s="220"/>
      <c r="VSS111" s="220"/>
      <c r="VST111" s="220"/>
      <c r="VSU111" s="220"/>
      <c r="VSV111" s="220"/>
      <c r="VSW111" s="220"/>
      <c r="VSX111" s="220"/>
      <c r="VSY111" s="220"/>
      <c r="VSZ111" s="220"/>
      <c r="VTA111" s="220"/>
      <c r="VTB111" s="220"/>
      <c r="VTC111" s="220"/>
      <c r="VTD111" s="220"/>
      <c r="VTE111" s="220"/>
      <c r="VTF111" s="220"/>
      <c r="VTG111" s="220"/>
      <c r="VTH111" s="220"/>
      <c r="VTI111" s="220"/>
      <c r="VTJ111" s="220"/>
      <c r="VTK111" s="220"/>
      <c r="VTL111" s="220"/>
      <c r="VTM111" s="220"/>
      <c r="VTN111" s="220"/>
      <c r="VTO111" s="220"/>
      <c r="VTP111" s="220"/>
      <c r="VTQ111" s="220"/>
      <c r="VTR111" s="220"/>
      <c r="VTS111" s="220"/>
      <c r="VTT111" s="220"/>
      <c r="VTU111" s="220"/>
      <c r="VTV111" s="220"/>
      <c r="VTW111" s="220"/>
      <c r="VTX111" s="220"/>
      <c r="VTY111" s="220"/>
      <c r="VTZ111" s="220"/>
      <c r="VUA111" s="220"/>
      <c r="VUB111" s="220"/>
      <c r="VUC111" s="220"/>
      <c r="VUD111" s="220"/>
      <c r="VUE111" s="220"/>
      <c r="VUF111" s="220"/>
      <c r="VUG111" s="220"/>
      <c r="VUH111" s="220"/>
      <c r="VUI111" s="220"/>
      <c r="VUJ111" s="220"/>
      <c r="VUK111" s="220"/>
      <c r="VUL111" s="220"/>
      <c r="VUM111" s="220"/>
      <c r="VUN111" s="220"/>
      <c r="VUO111" s="220"/>
      <c r="VUP111" s="220"/>
      <c r="VUQ111" s="220"/>
      <c r="VUR111" s="220"/>
      <c r="VUS111" s="220"/>
      <c r="VUT111" s="220"/>
      <c r="VUU111" s="220"/>
      <c r="VUV111" s="220"/>
      <c r="VUW111" s="220"/>
      <c r="VUX111" s="220"/>
      <c r="VUY111" s="220"/>
      <c r="VUZ111" s="220"/>
      <c r="VVA111" s="220"/>
      <c r="VVB111" s="220"/>
      <c r="VVC111" s="220"/>
      <c r="VVD111" s="220"/>
      <c r="VVE111" s="220"/>
      <c r="VVF111" s="220"/>
      <c r="VVG111" s="220"/>
      <c r="VVH111" s="220"/>
      <c r="VVI111" s="220"/>
      <c r="VVJ111" s="220"/>
      <c r="VVK111" s="220"/>
      <c r="VVL111" s="220"/>
      <c r="VVM111" s="220"/>
      <c r="VVN111" s="220"/>
      <c r="VVO111" s="220"/>
      <c r="VVP111" s="220"/>
      <c r="VVQ111" s="220"/>
      <c r="VVR111" s="220"/>
      <c r="VVS111" s="220"/>
      <c r="VVT111" s="220"/>
      <c r="VVU111" s="220"/>
      <c r="VVV111" s="220"/>
      <c r="VVW111" s="220"/>
      <c r="VVX111" s="220"/>
      <c r="VVY111" s="220"/>
      <c r="VVZ111" s="220"/>
      <c r="VWA111" s="220"/>
      <c r="VWB111" s="220"/>
      <c r="VWC111" s="220"/>
      <c r="VWD111" s="220"/>
      <c r="VWE111" s="220"/>
      <c r="VWF111" s="220"/>
      <c r="VWG111" s="220"/>
      <c r="VWH111" s="220"/>
      <c r="VWI111" s="220"/>
      <c r="VWJ111" s="220"/>
      <c r="VWK111" s="220"/>
      <c r="VWL111" s="220"/>
      <c r="VWM111" s="220"/>
      <c r="VWN111" s="220"/>
      <c r="VWO111" s="220"/>
      <c r="VWP111" s="220"/>
      <c r="VWQ111" s="220"/>
      <c r="VWR111" s="220"/>
      <c r="VWS111" s="220"/>
      <c r="VWT111" s="220"/>
      <c r="VWU111" s="220"/>
      <c r="VWV111" s="220"/>
      <c r="VWW111" s="220"/>
      <c r="VWX111" s="220"/>
      <c r="VWY111" s="220"/>
      <c r="VWZ111" s="220"/>
      <c r="VXA111" s="220"/>
      <c r="VXB111" s="220"/>
      <c r="VXC111" s="220"/>
      <c r="VXD111" s="220"/>
      <c r="VXE111" s="220"/>
      <c r="VXF111" s="220"/>
      <c r="VXG111" s="220"/>
      <c r="VXH111" s="220"/>
      <c r="VXI111" s="220"/>
      <c r="VXJ111" s="220"/>
      <c r="VXK111" s="220"/>
      <c r="VXL111" s="220"/>
      <c r="VXM111" s="220"/>
      <c r="VXN111" s="220"/>
      <c r="VXO111" s="220"/>
      <c r="VXP111" s="220"/>
      <c r="VXQ111" s="220"/>
      <c r="VXR111" s="220"/>
      <c r="VXS111" s="220"/>
      <c r="VXT111" s="220"/>
      <c r="VXU111" s="220"/>
      <c r="VXV111" s="220"/>
      <c r="VXW111" s="220"/>
      <c r="VXX111" s="220"/>
      <c r="VXY111" s="220"/>
      <c r="VXZ111" s="220"/>
      <c r="VYA111" s="220"/>
      <c r="VYB111" s="220"/>
      <c r="VYC111" s="220"/>
      <c r="VYD111" s="220"/>
      <c r="VYE111" s="220"/>
      <c r="VYF111" s="220"/>
      <c r="VYG111" s="220"/>
      <c r="VYH111" s="220"/>
      <c r="VYI111" s="220"/>
      <c r="VYJ111" s="220"/>
      <c r="VYK111" s="220"/>
      <c r="VYL111" s="220"/>
      <c r="VYM111" s="220"/>
      <c r="VYN111" s="220"/>
      <c r="VYO111" s="220"/>
      <c r="VYP111" s="220"/>
      <c r="VYQ111" s="220"/>
      <c r="VYR111" s="220"/>
      <c r="VYS111" s="220"/>
      <c r="VYT111" s="220"/>
      <c r="VYU111" s="220"/>
      <c r="VYV111" s="220"/>
      <c r="VYW111" s="220"/>
      <c r="VYX111" s="220"/>
      <c r="VYY111" s="220"/>
      <c r="VYZ111" s="220"/>
      <c r="VZA111" s="220"/>
      <c r="VZB111" s="220"/>
      <c r="VZC111" s="220"/>
      <c r="VZD111" s="220"/>
      <c r="VZE111" s="220"/>
      <c r="VZF111" s="220"/>
      <c r="VZG111" s="220"/>
      <c r="VZH111" s="220"/>
      <c r="VZI111" s="220"/>
      <c r="VZJ111" s="220"/>
      <c r="VZK111" s="220"/>
      <c r="VZL111" s="220"/>
      <c r="VZM111" s="220"/>
      <c r="VZN111" s="220"/>
      <c r="VZO111" s="220"/>
      <c r="VZP111" s="220"/>
      <c r="VZQ111" s="220"/>
      <c r="VZR111" s="220"/>
      <c r="VZS111" s="220"/>
      <c r="VZT111" s="220"/>
      <c r="VZU111" s="220"/>
      <c r="VZV111" s="220"/>
      <c r="VZW111" s="220"/>
      <c r="VZX111" s="220"/>
      <c r="VZY111" s="220"/>
      <c r="VZZ111" s="220"/>
      <c r="WAA111" s="220"/>
      <c r="WAB111" s="220"/>
      <c r="WAC111" s="220"/>
      <c r="WAD111" s="220"/>
      <c r="WAE111" s="220"/>
      <c r="WAF111" s="220"/>
      <c r="WAG111" s="220"/>
      <c r="WAH111" s="220"/>
      <c r="WAI111" s="220"/>
      <c r="WAJ111" s="220"/>
      <c r="WAK111" s="220"/>
      <c r="WAL111" s="220"/>
      <c r="WAM111" s="220"/>
      <c r="WAN111" s="220"/>
      <c r="WAO111" s="220"/>
      <c r="WAP111" s="220"/>
      <c r="WAQ111" s="220"/>
      <c r="WAR111" s="220"/>
      <c r="WAS111" s="220"/>
      <c r="WAT111" s="220"/>
      <c r="WAU111" s="220"/>
      <c r="WAV111" s="220"/>
      <c r="WAW111" s="220"/>
      <c r="WAX111" s="220"/>
      <c r="WAY111" s="220"/>
      <c r="WAZ111" s="220"/>
      <c r="WBA111" s="220"/>
      <c r="WBB111" s="220"/>
      <c r="WBC111" s="220"/>
      <c r="WBD111" s="220"/>
      <c r="WBE111" s="220"/>
      <c r="WBF111" s="220"/>
      <c r="WBG111" s="220"/>
      <c r="WBH111" s="220"/>
      <c r="WBI111" s="220"/>
      <c r="WBJ111" s="220"/>
      <c r="WBK111" s="220"/>
      <c r="WBL111" s="220"/>
      <c r="WBM111" s="220"/>
      <c r="WBN111" s="220"/>
      <c r="WBO111" s="220"/>
      <c r="WBP111" s="220"/>
      <c r="WBQ111" s="220"/>
      <c r="WBR111" s="220"/>
      <c r="WBS111" s="220"/>
      <c r="WBT111" s="220"/>
      <c r="WBU111" s="220"/>
      <c r="WBV111" s="220"/>
      <c r="WBW111" s="220"/>
      <c r="WBX111" s="220"/>
      <c r="WBY111" s="220"/>
      <c r="WBZ111" s="220"/>
      <c r="WCA111" s="220"/>
      <c r="WCB111" s="220"/>
      <c r="WCC111" s="220"/>
      <c r="WCD111" s="220"/>
      <c r="WCE111" s="220"/>
      <c r="WCF111" s="220"/>
      <c r="WCG111" s="220"/>
      <c r="WCH111" s="220"/>
      <c r="WCI111" s="220"/>
      <c r="WCJ111" s="220"/>
      <c r="WCK111" s="220"/>
      <c r="WCL111" s="220"/>
      <c r="WCM111" s="220"/>
      <c r="WCN111" s="220"/>
      <c r="WCO111" s="220"/>
      <c r="WCP111" s="220"/>
      <c r="WCQ111" s="220"/>
      <c r="WCR111" s="220"/>
      <c r="WCS111" s="220"/>
      <c r="WCT111" s="220"/>
      <c r="WCU111" s="220"/>
      <c r="WCV111" s="220"/>
      <c r="WCW111" s="220"/>
      <c r="WCX111" s="220"/>
      <c r="WCY111" s="220"/>
      <c r="WCZ111" s="220"/>
      <c r="WDA111" s="220"/>
      <c r="WDB111" s="220"/>
      <c r="WDC111" s="220"/>
      <c r="WDD111" s="220"/>
      <c r="WDE111" s="220"/>
      <c r="WDF111" s="220"/>
      <c r="WDG111" s="220"/>
      <c r="WDH111" s="220"/>
      <c r="WDI111" s="220"/>
      <c r="WDJ111" s="220"/>
      <c r="WDK111" s="220"/>
      <c r="WDL111" s="220"/>
      <c r="WDM111" s="220"/>
      <c r="WDN111" s="220"/>
      <c r="WDO111" s="220"/>
      <c r="WDP111" s="220"/>
      <c r="WDQ111" s="220"/>
      <c r="WDR111" s="220"/>
      <c r="WDS111" s="220"/>
      <c r="WDT111" s="220"/>
      <c r="WDU111" s="220"/>
      <c r="WDV111" s="220"/>
      <c r="WDW111" s="220"/>
      <c r="WDX111" s="220"/>
      <c r="WDY111" s="220"/>
      <c r="WDZ111" s="220"/>
      <c r="WEA111" s="220"/>
      <c r="WEB111" s="220"/>
      <c r="WEC111" s="220"/>
      <c r="WED111" s="220"/>
      <c r="WEE111" s="220"/>
      <c r="WEF111" s="220"/>
      <c r="WEG111" s="220"/>
      <c r="WEH111" s="220"/>
      <c r="WEI111" s="220"/>
      <c r="WEJ111" s="220"/>
      <c r="WEK111" s="220"/>
      <c r="WEL111" s="220"/>
      <c r="WEM111" s="220"/>
      <c r="WEN111" s="220"/>
      <c r="WEO111" s="220"/>
      <c r="WEP111" s="220"/>
      <c r="WEQ111" s="220"/>
      <c r="WER111" s="220"/>
      <c r="WES111" s="220"/>
      <c r="WET111" s="220"/>
      <c r="WEU111" s="220"/>
      <c r="WEV111" s="220"/>
      <c r="WEW111" s="220"/>
      <c r="WEX111" s="220"/>
      <c r="WEY111" s="220"/>
      <c r="WEZ111" s="220"/>
      <c r="WFA111" s="220"/>
      <c r="WFB111" s="220"/>
      <c r="WFC111" s="220"/>
      <c r="WFD111" s="220"/>
      <c r="WFE111" s="220"/>
      <c r="WFF111" s="220"/>
      <c r="WFG111" s="220"/>
      <c r="WFH111" s="220"/>
      <c r="WFI111" s="220"/>
      <c r="WFJ111" s="220"/>
      <c r="WFK111" s="220"/>
      <c r="WFL111" s="220"/>
      <c r="WFM111" s="220"/>
      <c r="WFN111" s="220"/>
      <c r="WFO111" s="220"/>
      <c r="WFP111" s="220"/>
      <c r="WFQ111" s="220"/>
      <c r="WFR111" s="220"/>
      <c r="WFS111" s="220"/>
      <c r="WFT111" s="220"/>
      <c r="WFU111" s="220"/>
      <c r="WFV111" s="220"/>
      <c r="WFW111" s="220"/>
      <c r="WFX111" s="220"/>
      <c r="WFY111" s="220"/>
      <c r="WFZ111" s="220"/>
      <c r="WGA111" s="220"/>
      <c r="WGB111" s="220"/>
      <c r="WGC111" s="220"/>
      <c r="WGD111" s="220"/>
      <c r="WGE111" s="220"/>
      <c r="WGF111" s="220"/>
      <c r="WGG111" s="220"/>
      <c r="WGH111" s="220"/>
      <c r="WGI111" s="220"/>
      <c r="WGJ111" s="220"/>
      <c r="WGK111" s="220"/>
      <c r="WGL111" s="220"/>
      <c r="WGM111" s="220"/>
      <c r="WGN111" s="220"/>
      <c r="WGO111" s="220"/>
      <c r="WGP111" s="220"/>
      <c r="WGQ111" s="220"/>
      <c r="WGR111" s="220"/>
      <c r="WGS111" s="220"/>
      <c r="WGT111" s="220"/>
      <c r="WGU111" s="220"/>
      <c r="WGV111" s="220"/>
      <c r="WGW111" s="220"/>
      <c r="WGX111" s="220"/>
      <c r="WGY111" s="220"/>
      <c r="WGZ111" s="220"/>
      <c r="WHA111" s="220"/>
      <c r="WHB111" s="220"/>
      <c r="WHC111" s="220"/>
      <c r="WHD111" s="220"/>
      <c r="WHE111" s="220"/>
      <c r="WHF111" s="220"/>
      <c r="WHG111" s="220"/>
      <c r="WHH111" s="220"/>
      <c r="WHI111" s="220"/>
      <c r="WHJ111" s="220"/>
      <c r="WHK111" s="220"/>
      <c r="WHL111" s="220"/>
      <c r="WHM111" s="220"/>
      <c r="WHN111" s="220"/>
      <c r="WHO111" s="220"/>
      <c r="WHP111" s="220"/>
      <c r="WHQ111" s="220"/>
      <c r="WHR111" s="220"/>
      <c r="WHS111" s="220"/>
      <c r="WHT111" s="220"/>
      <c r="WHU111" s="220"/>
      <c r="WHV111" s="220"/>
      <c r="WHW111" s="220"/>
      <c r="WHX111" s="220"/>
      <c r="WHY111" s="220"/>
      <c r="WHZ111" s="220"/>
      <c r="WIA111" s="220"/>
      <c r="WIB111" s="220"/>
      <c r="WIC111" s="220"/>
      <c r="WID111" s="220"/>
      <c r="WIE111" s="220"/>
      <c r="WIF111" s="220"/>
      <c r="WIG111" s="220"/>
      <c r="WIH111" s="220"/>
      <c r="WII111" s="220"/>
      <c r="WIJ111" s="220"/>
      <c r="WIK111" s="220"/>
      <c r="WIL111" s="220"/>
      <c r="WIM111" s="220"/>
      <c r="WIN111" s="220"/>
      <c r="WIO111" s="220"/>
      <c r="WIP111" s="220"/>
      <c r="WIQ111" s="220"/>
      <c r="WIR111" s="220"/>
      <c r="WIS111" s="220"/>
      <c r="WIT111" s="220"/>
      <c r="WIU111" s="220"/>
      <c r="WIV111" s="220"/>
      <c r="WIW111" s="220"/>
      <c r="WIX111" s="220"/>
      <c r="WIY111" s="220"/>
      <c r="WIZ111" s="220"/>
      <c r="WJA111" s="220"/>
      <c r="WJB111" s="220"/>
      <c r="WJC111" s="220"/>
      <c r="WJD111" s="220"/>
      <c r="WJE111" s="220"/>
      <c r="WJF111" s="220"/>
      <c r="WJG111" s="220"/>
      <c r="WJH111" s="220"/>
      <c r="WJI111" s="220"/>
      <c r="WJJ111" s="220"/>
      <c r="WJK111" s="220"/>
      <c r="WJL111" s="220"/>
      <c r="WJM111" s="220"/>
      <c r="WJN111" s="220"/>
      <c r="WJO111" s="220"/>
      <c r="WJP111" s="220"/>
      <c r="WJQ111" s="220"/>
      <c r="WJR111" s="220"/>
      <c r="WJS111" s="220"/>
      <c r="WJT111" s="220"/>
      <c r="WJU111" s="220"/>
      <c r="WJV111" s="220"/>
      <c r="WJW111" s="220"/>
      <c r="WJX111" s="220"/>
      <c r="WJY111" s="220"/>
      <c r="WJZ111" s="220"/>
      <c r="WKA111" s="220"/>
      <c r="WKB111" s="220"/>
      <c r="WKC111" s="220"/>
      <c r="WKD111" s="220"/>
      <c r="WKE111" s="220"/>
      <c r="WKF111" s="220"/>
      <c r="WKG111" s="220"/>
      <c r="WKH111" s="220"/>
      <c r="WKI111" s="220"/>
      <c r="WKJ111" s="220"/>
      <c r="WKK111" s="220"/>
      <c r="WKL111" s="220"/>
      <c r="WKM111" s="220"/>
      <c r="WKN111" s="220"/>
      <c r="WKO111" s="220"/>
      <c r="WKP111" s="220"/>
      <c r="WKQ111" s="220"/>
      <c r="WKR111" s="220"/>
      <c r="WKS111" s="220"/>
      <c r="WKT111" s="220"/>
      <c r="WKU111" s="220"/>
      <c r="WKV111" s="220"/>
      <c r="WKW111" s="220"/>
      <c r="WKX111" s="220"/>
      <c r="WKY111" s="220"/>
      <c r="WKZ111" s="220"/>
      <c r="WLA111" s="220"/>
      <c r="WLB111" s="220"/>
      <c r="WLC111" s="220"/>
      <c r="WLD111" s="220"/>
      <c r="WLE111" s="220"/>
      <c r="WLF111" s="220"/>
      <c r="WLG111" s="220"/>
      <c r="WLH111" s="220"/>
      <c r="WLI111" s="220"/>
      <c r="WLJ111" s="220"/>
      <c r="WLK111" s="220"/>
      <c r="WLL111" s="220"/>
      <c r="WLM111" s="220"/>
      <c r="WLN111" s="220"/>
      <c r="WLO111" s="220"/>
      <c r="WLP111" s="220"/>
      <c r="WLQ111" s="220"/>
      <c r="WLR111" s="220"/>
      <c r="WLS111" s="220"/>
      <c r="WLT111" s="220"/>
      <c r="WLU111" s="220"/>
      <c r="WLV111" s="220"/>
      <c r="WLW111" s="220"/>
      <c r="WLX111" s="220"/>
      <c r="WLY111" s="220"/>
      <c r="WLZ111" s="220"/>
      <c r="WMA111" s="220"/>
      <c r="WMB111" s="220"/>
      <c r="WMC111" s="220"/>
      <c r="WMD111" s="220"/>
      <c r="WME111" s="220"/>
      <c r="WMF111" s="220"/>
      <c r="WMG111" s="220"/>
      <c r="WMH111" s="220"/>
      <c r="WMI111" s="220"/>
      <c r="WMJ111" s="220"/>
      <c r="WMK111" s="220"/>
      <c r="WML111" s="220"/>
      <c r="WMM111" s="220"/>
      <c r="WMN111" s="220"/>
      <c r="WMO111" s="220"/>
      <c r="WMP111" s="220"/>
      <c r="WMQ111" s="220"/>
      <c r="WMR111" s="220"/>
      <c r="WMS111" s="220"/>
      <c r="WMT111" s="220"/>
      <c r="WMU111" s="220"/>
      <c r="WMV111" s="220"/>
      <c r="WMW111" s="220"/>
      <c r="WMX111" s="220"/>
      <c r="WMY111" s="220"/>
      <c r="WMZ111" s="220"/>
      <c r="WNA111" s="220"/>
      <c r="WNB111" s="220"/>
      <c r="WNC111" s="220"/>
      <c r="WND111" s="220"/>
      <c r="WNE111" s="220"/>
      <c r="WNF111" s="220"/>
      <c r="WNG111" s="220"/>
      <c r="WNH111" s="220"/>
      <c r="WNI111" s="220"/>
      <c r="WNJ111" s="220"/>
      <c r="WNK111" s="220"/>
      <c r="WNL111" s="220"/>
      <c r="WNM111" s="220"/>
      <c r="WNN111" s="220"/>
      <c r="WNO111" s="220"/>
      <c r="WNP111" s="220"/>
      <c r="WNQ111" s="220"/>
      <c r="WNR111" s="220"/>
      <c r="WNS111" s="220"/>
      <c r="WNT111" s="220"/>
      <c r="WNU111" s="220"/>
      <c r="WNV111" s="220"/>
      <c r="WNW111" s="220"/>
      <c r="WNX111" s="220"/>
      <c r="WNY111" s="220"/>
      <c r="WNZ111" s="220"/>
      <c r="WOA111" s="220"/>
      <c r="WOB111" s="220"/>
      <c r="WOC111" s="220"/>
      <c r="WOD111" s="220"/>
      <c r="WOE111" s="220"/>
      <c r="WOF111" s="220"/>
      <c r="WOG111" s="220"/>
      <c r="WOH111" s="220"/>
      <c r="WOI111" s="220"/>
      <c r="WOJ111" s="220"/>
      <c r="WOK111" s="220"/>
      <c r="WOL111" s="220"/>
      <c r="WOM111" s="220"/>
      <c r="WON111" s="220"/>
      <c r="WOO111" s="220"/>
      <c r="WOP111" s="220"/>
      <c r="WOQ111" s="220"/>
      <c r="WOR111" s="220"/>
      <c r="WOS111" s="220"/>
      <c r="WOT111" s="220"/>
      <c r="WOU111" s="220"/>
      <c r="WOV111" s="220"/>
      <c r="WOW111" s="220"/>
      <c r="WOX111" s="220"/>
      <c r="WOY111" s="220"/>
      <c r="WOZ111" s="220"/>
      <c r="WPA111" s="220"/>
      <c r="WPB111" s="220"/>
      <c r="WPC111" s="220"/>
      <c r="WPD111" s="220"/>
      <c r="WPE111" s="220"/>
      <c r="WPF111" s="220"/>
      <c r="WPG111" s="220"/>
      <c r="WPH111" s="220"/>
      <c r="WPI111" s="220"/>
      <c r="WPJ111" s="220"/>
      <c r="WPK111" s="220"/>
      <c r="WPL111" s="220"/>
      <c r="WPM111" s="220"/>
      <c r="WPN111" s="220"/>
      <c r="WPO111" s="220"/>
      <c r="WPP111" s="220"/>
      <c r="WPQ111" s="220"/>
      <c r="WPR111" s="220"/>
      <c r="WPS111" s="220"/>
      <c r="WPT111" s="220"/>
      <c r="WPU111" s="220"/>
      <c r="WPV111" s="220"/>
      <c r="WPW111" s="220"/>
      <c r="WPX111" s="220"/>
      <c r="WPY111" s="220"/>
      <c r="WPZ111" s="220"/>
      <c r="WQA111" s="220"/>
      <c r="WQB111" s="220"/>
      <c r="WQC111" s="220"/>
      <c r="WQD111" s="220"/>
      <c r="WQE111" s="220"/>
      <c r="WQF111" s="220"/>
      <c r="WQG111" s="220"/>
      <c r="WQH111" s="220"/>
      <c r="WQI111" s="220"/>
      <c r="WQJ111" s="220"/>
      <c r="WQK111" s="220"/>
      <c r="WQL111" s="220"/>
      <c r="WQM111" s="220"/>
      <c r="WQN111" s="220"/>
      <c r="WQO111" s="220"/>
      <c r="WQP111" s="220"/>
      <c r="WQQ111" s="220"/>
      <c r="WQR111" s="220"/>
      <c r="WQS111" s="220"/>
      <c r="WQT111" s="220"/>
      <c r="WQU111" s="220"/>
      <c r="WQV111" s="220"/>
      <c r="WQW111" s="220"/>
      <c r="WQX111" s="220"/>
      <c r="WQY111" s="220"/>
      <c r="WQZ111" s="220"/>
      <c r="WRA111" s="220"/>
      <c r="WRB111" s="220"/>
      <c r="WRC111" s="220"/>
      <c r="WRD111" s="220"/>
      <c r="WRE111" s="220"/>
      <c r="WRF111" s="220"/>
      <c r="WRG111" s="220"/>
      <c r="WRH111" s="220"/>
      <c r="WRI111" s="220"/>
      <c r="WRJ111" s="220"/>
      <c r="WRK111" s="220"/>
      <c r="WRL111" s="220"/>
      <c r="WRM111" s="220"/>
      <c r="WRN111" s="220"/>
      <c r="WRO111" s="220"/>
      <c r="WRP111" s="220"/>
      <c r="WRQ111" s="220"/>
      <c r="WRR111" s="220"/>
      <c r="WRS111" s="220"/>
      <c r="WRT111" s="220"/>
      <c r="WRU111" s="220"/>
      <c r="WRV111" s="220"/>
      <c r="WRW111" s="220"/>
      <c r="WRX111" s="220"/>
      <c r="WRY111" s="220"/>
      <c r="WRZ111" s="220"/>
      <c r="WSA111" s="220"/>
      <c r="WSB111" s="220"/>
      <c r="WSC111" s="220"/>
      <c r="WSD111" s="220"/>
      <c r="WSE111" s="220"/>
      <c r="WSF111" s="220"/>
      <c r="WSG111" s="220"/>
      <c r="WSH111" s="220"/>
      <c r="WSI111" s="220"/>
      <c r="WSJ111" s="220"/>
      <c r="WSK111" s="220"/>
      <c r="WSL111" s="220"/>
      <c r="WSM111" s="220"/>
      <c r="WSN111" s="220"/>
      <c r="WSO111" s="220"/>
      <c r="WSP111" s="220"/>
      <c r="WSQ111" s="220"/>
      <c r="WSR111" s="220"/>
      <c r="WSS111" s="220"/>
      <c r="WST111" s="220"/>
      <c r="WSU111" s="220"/>
      <c r="WSV111" s="220"/>
      <c r="WSW111" s="220"/>
      <c r="WSX111" s="220"/>
      <c r="WSY111" s="220"/>
      <c r="WSZ111" s="220"/>
      <c r="WTA111" s="220"/>
      <c r="WTB111" s="220"/>
      <c r="WTC111" s="220"/>
      <c r="WTD111" s="220"/>
      <c r="WTE111" s="220"/>
      <c r="WTF111" s="220"/>
      <c r="WTG111" s="220"/>
      <c r="WTH111" s="220"/>
      <c r="WTI111" s="220"/>
      <c r="WTJ111" s="220"/>
      <c r="WTK111" s="220"/>
      <c r="WTL111" s="220"/>
      <c r="WTM111" s="220"/>
      <c r="WTN111" s="220"/>
      <c r="WTO111" s="220"/>
      <c r="WTP111" s="220"/>
      <c r="WTQ111" s="220"/>
      <c r="WTR111" s="220"/>
      <c r="WTS111" s="220"/>
      <c r="WTT111" s="220"/>
      <c r="WTU111" s="220"/>
      <c r="WTV111" s="220"/>
      <c r="WTW111" s="220"/>
      <c r="WTX111" s="220"/>
      <c r="WTY111" s="220"/>
      <c r="WTZ111" s="220"/>
      <c r="WUA111" s="220"/>
      <c r="WUB111" s="220"/>
      <c r="WUC111" s="220"/>
      <c r="WUD111" s="220"/>
      <c r="WUE111" s="220"/>
      <c r="WUF111" s="220"/>
      <c r="WUG111" s="220"/>
      <c r="WUH111" s="220"/>
      <c r="WUI111" s="220"/>
      <c r="WUJ111" s="220"/>
      <c r="WUK111" s="220"/>
      <c r="WUL111" s="220"/>
      <c r="WUM111" s="220"/>
      <c r="WUN111" s="220"/>
      <c r="WUO111" s="220"/>
      <c r="WUP111" s="220"/>
      <c r="WUQ111" s="220"/>
      <c r="WUR111" s="220"/>
      <c r="WUS111" s="220"/>
      <c r="WUT111" s="220"/>
      <c r="WUU111" s="220"/>
      <c r="WUV111" s="220"/>
      <c r="WUW111" s="220"/>
      <c r="WUX111" s="220"/>
      <c r="WUY111" s="220"/>
      <c r="WUZ111" s="220"/>
      <c r="WVA111" s="220"/>
      <c r="WVB111" s="220"/>
      <c r="WVC111" s="220"/>
      <c r="WVD111" s="220"/>
      <c r="WVE111" s="220"/>
      <c r="WVF111" s="220"/>
      <c r="WVG111" s="220"/>
      <c r="WVH111" s="220"/>
      <c r="WVI111" s="220"/>
      <c r="WVJ111" s="220"/>
      <c r="WVK111" s="220"/>
      <c r="WVL111" s="220"/>
      <c r="WVM111" s="220"/>
      <c r="WVN111" s="220"/>
      <c r="WVO111" s="220"/>
      <c r="WVP111" s="220"/>
      <c r="WVQ111" s="220"/>
      <c r="WVR111" s="220"/>
      <c r="WVS111" s="220"/>
      <c r="WVT111" s="220"/>
      <c r="WVU111" s="220"/>
      <c r="WVV111" s="220"/>
      <c r="WVW111" s="220"/>
      <c r="WVX111" s="220"/>
      <c r="WVY111" s="220"/>
      <c r="WVZ111" s="220"/>
      <c r="WWA111" s="220"/>
      <c r="WWB111" s="220"/>
      <c r="WWC111" s="220"/>
      <c r="WWD111" s="220"/>
      <c r="WWE111" s="220"/>
      <c r="WWF111" s="220"/>
      <c r="WWG111" s="220"/>
      <c r="WWH111" s="220"/>
      <c r="WWI111" s="220"/>
      <c r="WWJ111" s="220"/>
      <c r="WWK111" s="220"/>
      <c r="WWL111" s="220"/>
      <c r="WWM111" s="220"/>
      <c r="WWN111" s="220"/>
      <c r="WWO111" s="220"/>
      <c r="WWP111" s="220"/>
      <c r="WWQ111" s="220"/>
      <c r="WWR111" s="220"/>
      <c r="WWS111" s="220"/>
      <c r="WWT111" s="220"/>
      <c r="WWU111" s="220"/>
      <c r="WWV111" s="220"/>
      <c r="WWW111" s="220"/>
      <c r="WWX111" s="220"/>
      <c r="WWY111" s="220"/>
      <c r="WWZ111" s="220"/>
      <c r="WXA111" s="220"/>
      <c r="WXB111" s="220"/>
      <c r="WXC111" s="220"/>
      <c r="WXD111" s="220"/>
      <c r="WXE111" s="220"/>
      <c r="WXF111" s="220"/>
      <c r="WXG111" s="220"/>
      <c r="WXH111" s="220"/>
      <c r="WXI111" s="220"/>
      <c r="WXJ111" s="220"/>
      <c r="WXK111" s="220"/>
      <c r="WXL111" s="220"/>
      <c r="WXM111" s="220"/>
      <c r="WXN111" s="220"/>
      <c r="WXO111" s="220"/>
      <c r="WXP111" s="220"/>
      <c r="WXQ111" s="220"/>
      <c r="WXR111" s="220"/>
      <c r="WXS111" s="220"/>
      <c r="WXT111" s="220"/>
      <c r="WXU111" s="220"/>
      <c r="WXV111" s="220"/>
      <c r="WXW111" s="220"/>
      <c r="WXX111" s="220"/>
      <c r="WXY111" s="220"/>
      <c r="WXZ111" s="220"/>
      <c r="WYA111" s="220"/>
      <c r="WYB111" s="220"/>
      <c r="WYC111" s="220"/>
      <c r="WYD111" s="220"/>
      <c r="WYE111" s="220"/>
      <c r="WYF111" s="220"/>
      <c r="WYG111" s="220"/>
      <c r="WYH111" s="220"/>
      <c r="WYI111" s="220"/>
      <c r="WYJ111" s="220"/>
      <c r="WYK111" s="220"/>
      <c r="WYL111" s="220"/>
      <c r="WYM111" s="220"/>
      <c r="WYN111" s="220"/>
      <c r="WYO111" s="220"/>
      <c r="WYP111" s="220"/>
      <c r="WYQ111" s="220"/>
      <c r="WYR111" s="220"/>
      <c r="WYS111" s="220"/>
      <c r="WYT111" s="220"/>
      <c r="WYU111" s="220"/>
      <c r="WYV111" s="220"/>
      <c r="WYW111" s="220"/>
      <c r="WYX111" s="220"/>
      <c r="WYY111" s="220"/>
      <c r="WYZ111" s="220"/>
      <c r="WZA111" s="220"/>
      <c r="WZB111" s="220"/>
      <c r="WZC111" s="220"/>
      <c r="WZD111" s="220"/>
      <c r="WZE111" s="220"/>
      <c r="WZF111" s="220"/>
      <c r="WZG111" s="220"/>
      <c r="WZH111" s="220"/>
      <c r="WZI111" s="220"/>
      <c r="WZJ111" s="220"/>
      <c r="WZK111" s="220"/>
      <c r="WZL111" s="220"/>
      <c r="WZM111" s="220"/>
      <c r="WZN111" s="220"/>
      <c r="WZO111" s="220"/>
      <c r="WZP111" s="220"/>
      <c r="WZQ111" s="220"/>
      <c r="WZR111" s="220"/>
      <c r="WZS111" s="220"/>
      <c r="WZT111" s="220"/>
      <c r="WZU111" s="220"/>
      <c r="WZV111" s="220"/>
      <c r="WZW111" s="220"/>
      <c r="WZX111" s="220"/>
      <c r="WZY111" s="220"/>
      <c r="WZZ111" s="220"/>
      <c r="XAA111" s="220"/>
      <c r="XAB111" s="220"/>
      <c r="XAC111" s="220"/>
      <c r="XAD111" s="220"/>
      <c r="XAE111" s="220"/>
      <c r="XAF111" s="220"/>
      <c r="XAG111" s="220"/>
      <c r="XAH111" s="220"/>
      <c r="XAI111" s="220"/>
      <c r="XAJ111" s="220"/>
      <c r="XAK111" s="220"/>
      <c r="XAL111" s="220"/>
      <c r="XAM111" s="220"/>
      <c r="XAN111" s="220"/>
      <c r="XAO111" s="220"/>
      <c r="XAP111" s="220"/>
      <c r="XAQ111" s="220"/>
      <c r="XAR111" s="220"/>
      <c r="XAS111" s="220"/>
      <c r="XAT111" s="220"/>
      <c r="XAU111" s="220"/>
      <c r="XAV111" s="220"/>
      <c r="XAW111" s="220"/>
      <c r="XAX111" s="220"/>
      <c r="XAY111" s="220"/>
      <c r="XAZ111" s="220"/>
      <c r="XBA111" s="220"/>
      <c r="XBB111" s="220"/>
      <c r="XBC111" s="220"/>
      <c r="XBD111" s="220"/>
      <c r="XBE111" s="220"/>
      <c r="XBF111" s="220"/>
      <c r="XBG111" s="220"/>
      <c r="XBH111" s="220"/>
      <c r="XBI111" s="220"/>
      <c r="XBJ111" s="220"/>
      <c r="XBK111" s="220"/>
      <c r="XBL111" s="220"/>
      <c r="XBM111" s="220"/>
      <c r="XBN111" s="220"/>
      <c r="XBO111" s="220"/>
      <c r="XBP111" s="220"/>
      <c r="XBQ111" s="220"/>
      <c r="XBR111" s="220"/>
      <c r="XBS111" s="220"/>
      <c r="XBT111" s="220"/>
      <c r="XBU111" s="220"/>
      <c r="XBV111" s="220"/>
      <c r="XBW111" s="220"/>
      <c r="XBX111" s="220"/>
      <c r="XBY111" s="220"/>
      <c r="XBZ111" s="220"/>
      <c r="XCA111" s="220"/>
      <c r="XCB111" s="220"/>
      <c r="XCC111" s="220"/>
      <c r="XCD111" s="220"/>
      <c r="XCE111" s="220"/>
      <c r="XCF111" s="220"/>
      <c r="XCG111" s="220"/>
      <c r="XCH111" s="220"/>
      <c r="XCI111" s="220"/>
      <c r="XCJ111" s="220"/>
      <c r="XCK111" s="220"/>
      <c r="XCL111" s="220"/>
      <c r="XCM111" s="220"/>
      <c r="XCN111" s="220"/>
      <c r="XCO111" s="220"/>
      <c r="XCP111" s="220"/>
      <c r="XCQ111" s="220"/>
      <c r="XCR111" s="220"/>
      <c r="XCS111" s="220"/>
      <c r="XCT111" s="220"/>
      <c r="XCU111" s="220"/>
      <c r="XCV111" s="220"/>
      <c r="XCW111" s="220"/>
      <c r="XCX111" s="220"/>
      <c r="XCY111" s="220"/>
      <c r="XCZ111" s="220"/>
      <c r="XDA111" s="220"/>
      <c r="XDB111" s="220"/>
      <c r="XDC111" s="220"/>
      <c r="XDD111" s="220"/>
      <c r="XDE111" s="220"/>
      <c r="XDF111" s="220"/>
      <c r="XDG111" s="220"/>
      <c r="XDH111" s="220"/>
      <c r="XDI111" s="220"/>
      <c r="XDJ111" s="220"/>
      <c r="XDK111" s="220"/>
      <c r="XDL111" s="220"/>
      <c r="XDM111" s="220"/>
      <c r="XDN111" s="220"/>
      <c r="XDO111" s="220"/>
      <c r="XDP111" s="220"/>
      <c r="XDQ111" s="220"/>
      <c r="XDR111" s="220"/>
      <c r="XDS111" s="220"/>
      <c r="XDT111" s="220"/>
      <c r="XDU111" s="220"/>
      <c r="XDV111" s="220"/>
      <c r="XDW111" s="220"/>
      <c r="XDX111" s="220"/>
      <c r="XDY111" s="220"/>
      <c r="XDZ111" s="220"/>
      <c r="XEA111" s="220"/>
      <c r="XEB111" s="220"/>
      <c r="XEC111" s="220"/>
      <c r="XED111" s="220"/>
      <c r="XEE111" s="220"/>
      <c r="XEF111" s="220"/>
      <c r="XEG111" s="220"/>
      <c r="XEH111" s="220"/>
      <c r="XEI111" s="220"/>
      <c r="XEJ111" s="220"/>
      <c r="XEK111" s="220"/>
      <c r="XEL111" s="220"/>
      <c r="XEM111" s="220"/>
      <c r="XEN111" s="220"/>
      <c r="XEO111" s="220"/>
      <c r="XEP111" s="220"/>
      <c r="XEQ111" s="220"/>
      <c r="XER111" s="220"/>
      <c r="XES111" s="220"/>
      <c r="XET111" s="220"/>
      <c r="XEU111" s="220"/>
      <c r="XEV111" s="220"/>
    </row>
    <row r="112" s="127" customFormat="1" ht="27" hidden="1" customHeight="1" spans="1:1024 1025:16377">
      <c r="A112" s="189">
        <v>106</v>
      </c>
      <c r="B112" s="190" t="s">
        <v>2268</v>
      </c>
      <c r="C112" s="191" t="s">
        <v>2378</v>
      </c>
      <c r="D112" s="192" t="s">
        <v>2037</v>
      </c>
      <c r="E112" s="193" t="s">
        <v>2126</v>
      </c>
      <c r="F112" s="194" t="s">
        <v>2379</v>
      </c>
      <c r="G112" s="195" t="s">
        <v>2335</v>
      </c>
      <c r="H112" s="194" t="str">
        <f>IF(G112="","",VLOOKUP(G112,'附表8-合同明细采集底稿'!B:I,2,0))</f>
        <v>沁春锦苑中水处理土建、挡墙、警卫室‘铺装工程</v>
      </c>
      <c r="I112" s="196" t="str">
        <f>IF(G112="","",VLOOKUP(G112,'附表8-合同明细采集底稿'!B:I,3,0))</f>
        <v>买卖合同</v>
      </c>
      <c r="J112" s="194" t="str">
        <f>IF(G112="","",VLOOKUP(G112,'附表8-合同明细采集底稿'!B:I,4,0))</f>
        <v>新疆通力建设集团股份有限公司（曾建国）</v>
      </c>
      <c r="K112" s="194" t="s">
        <v>2007</v>
      </c>
      <c r="L112" s="195">
        <v>6500203130</v>
      </c>
      <c r="M112" s="195" t="s">
        <v>2380</v>
      </c>
      <c r="N112" s="197">
        <v>137614.68</v>
      </c>
      <c r="O112" s="198">
        <v>150000</v>
      </c>
      <c r="P112" s="198">
        <v>137614.68</v>
      </c>
      <c r="Q112" s="198"/>
      <c r="R112" s="198">
        <f t="shared" si="4"/>
        <v>137614.68</v>
      </c>
      <c r="S112" s="199">
        <f>IFERROR(VLOOKUP(G112,'附表8-合同明细采集底稿'!B:M,12,0),100%)</f>
        <v>0.331924265795271</v>
      </c>
      <c r="T112" s="198">
        <f t="shared" si="2"/>
        <v>45677.65</v>
      </c>
      <c r="U112" s="168" t="s">
        <v>2337</v>
      </c>
      <c r="V112" s="200" t="s">
        <v>309</v>
      </c>
      <c r="W112" s="201">
        <f>IF('附表1-面积统计表'!$D$29=0,"",IF(AND(V112="共同成本费用",Z112="总建筑面积法"),ROUND(T112/'附表1-面积统计表'!$D$29*'附表1-面积统计表'!$D$5,2),IF(AND(V112="共同成本费用",Z112="可售建筑面积法"),ROUND(T112/'附表1-面积统计表'!$F$29*'附表1-面积统计表'!$F$5,2),"请手工填写")))</f>
        <v>43005.11</v>
      </c>
      <c r="X112" s="201" t="str">
        <f>IF(SUM('附表1-面积统计表'!$D$6)=0,"",SUM(T112)-SUM(W112)-SUM(Y112))</f>
        <v/>
      </c>
      <c r="Y112" s="201">
        <f>IF(SUM('附表1-面积统计表'!$D$6)=0,SUM(T112)-SUM(W112),IF('附表1-面积统计表'!$D$29=0,"",IF(AND(V112="共同成本费用",Z112="总建筑面积法"),ROUND(T112/'附表1-面积统计表'!$D$29*'附表1-面积统计表'!$D$7,2),IF(AND(V112="共同成本费用",Z112="可售建筑面积法"),ROUND(T112/'附表1-面积统计表'!$F$29*'附表1-面积统计表'!$F$7,2),"请手工填写"))))</f>
        <v>2672.54</v>
      </c>
      <c r="Z112" s="202" t="s">
        <v>282</v>
      </c>
      <c r="AA112" s="194"/>
      <c r="AB112" s="203" t="s">
        <v>1986</v>
      </c>
      <c r="AC112" s="203"/>
      <c r="AD112" s="204"/>
      <c r="AE112" s="204"/>
      <c r="AF112" s="204"/>
      <c r="AG112" s="204"/>
      <c r="AH112" s="204"/>
      <c r="AI112" s="204"/>
      <c r="AJ112" s="204"/>
      <c r="AK112" s="204"/>
      <c r="AL112" s="204"/>
      <c r="AM112" s="204"/>
      <c r="AN112" s="204"/>
      <c r="AO112" s="204"/>
      <c r="AP112" s="204"/>
      <c r="AQ112" s="204"/>
      <c r="AR112" s="204"/>
      <c r="AS112" s="204"/>
      <c r="AT112" s="204"/>
      <c r="AU112" s="204"/>
      <c r="AV112" s="204"/>
      <c r="AW112" s="204"/>
      <c r="AX112" s="204"/>
      <c r="AY112" s="204"/>
      <c r="AZ112" s="204"/>
      <c r="BA112" s="204"/>
      <c r="BB112" s="204"/>
      <c r="BC112" s="204"/>
      <c r="BD112" s="204"/>
      <c r="BE112" s="204"/>
      <c r="BF112" s="204"/>
      <c r="BG112" s="204"/>
      <c r="BH112" s="204"/>
      <c r="BI112" s="204"/>
      <c r="BJ112" s="204"/>
      <c r="BK112" s="204"/>
      <c r="BL112" s="204"/>
      <c r="BM112" s="204"/>
      <c r="BN112" s="204"/>
      <c r="BO112" s="204"/>
      <c r="BP112" s="204"/>
      <c r="BQ112" s="204"/>
      <c r="BR112" s="204"/>
      <c r="BS112" s="204"/>
      <c r="BT112" s="204"/>
      <c r="BU112" s="204"/>
      <c r="BV112" s="204"/>
      <c r="BW112" s="204"/>
      <c r="BX112" s="204"/>
      <c r="BY112" s="204"/>
      <c r="BZ112" s="204"/>
      <c r="CA112" s="204"/>
      <c r="CB112" s="204"/>
      <c r="CC112" s="204"/>
      <c r="CD112" s="204"/>
      <c r="CE112" s="204"/>
      <c r="CF112" s="204"/>
      <c r="CG112" s="204"/>
      <c r="CH112" s="204"/>
      <c r="CI112" s="204"/>
      <c r="CJ112" s="204"/>
      <c r="CK112" s="204"/>
      <c r="CL112" s="204"/>
      <c r="CM112" s="204"/>
      <c r="CN112" s="204"/>
      <c r="CO112" s="204"/>
      <c r="CP112" s="204"/>
      <c r="CQ112" s="204"/>
      <c r="CR112" s="204"/>
      <c r="CS112" s="204"/>
      <c r="CT112" s="204"/>
      <c r="CU112" s="204"/>
      <c r="CV112" s="204"/>
      <c r="CW112" s="204"/>
      <c r="CX112" s="204"/>
      <c r="CY112" s="204"/>
      <c r="CZ112" s="204"/>
      <c r="DA112" s="204"/>
      <c r="DB112" s="204"/>
      <c r="DC112" s="204"/>
      <c r="DD112" s="204"/>
      <c r="DE112" s="204"/>
      <c r="DF112" s="204"/>
      <c r="DG112" s="204"/>
      <c r="DH112" s="204"/>
      <c r="DI112" s="204"/>
      <c r="DJ112" s="204"/>
      <c r="DK112" s="204"/>
      <c r="DL112" s="204"/>
      <c r="DM112" s="204"/>
      <c r="DN112" s="204"/>
      <c r="DO112" s="204"/>
      <c r="DP112" s="204"/>
      <c r="DQ112" s="204"/>
      <c r="DR112" s="204"/>
      <c r="DS112" s="204"/>
      <c r="DT112" s="204"/>
      <c r="DU112" s="204"/>
      <c r="DV112" s="204"/>
      <c r="DW112" s="204"/>
      <c r="DX112" s="204"/>
      <c r="DY112" s="204"/>
      <c r="DZ112" s="204"/>
      <c r="EA112" s="204"/>
      <c r="EB112" s="204"/>
      <c r="EC112" s="204"/>
      <c r="ED112" s="204"/>
      <c r="EE112" s="204"/>
      <c r="EF112" s="204"/>
      <c r="EG112" s="204"/>
      <c r="EH112" s="204"/>
      <c r="EI112" s="204"/>
      <c r="EJ112" s="204"/>
      <c r="EK112" s="204"/>
      <c r="EL112" s="204"/>
      <c r="EM112" s="204"/>
      <c r="EN112" s="204"/>
      <c r="EO112" s="204"/>
      <c r="EP112" s="204"/>
      <c r="EQ112" s="204"/>
      <c r="ER112" s="204"/>
      <c r="ES112" s="204"/>
      <c r="ET112" s="204"/>
      <c r="EU112" s="204"/>
      <c r="EV112" s="204"/>
      <c r="EW112" s="204"/>
      <c r="EX112" s="204"/>
      <c r="EY112" s="204"/>
      <c r="EZ112" s="204"/>
      <c r="FA112" s="204"/>
      <c r="FB112" s="204"/>
      <c r="FC112" s="204"/>
      <c r="FD112" s="204"/>
      <c r="FE112" s="204"/>
      <c r="FF112" s="204"/>
      <c r="FG112" s="204"/>
      <c r="FH112" s="204"/>
      <c r="FI112" s="204"/>
      <c r="FJ112" s="204"/>
      <c r="FK112" s="204"/>
      <c r="FL112" s="204"/>
      <c r="FM112" s="204"/>
      <c r="FN112" s="204"/>
      <c r="FO112" s="204"/>
      <c r="FP112" s="204"/>
      <c r="FQ112" s="204"/>
      <c r="FR112" s="204"/>
      <c r="FS112" s="204"/>
      <c r="FT112" s="204"/>
      <c r="FU112" s="204"/>
      <c r="FV112" s="204"/>
      <c r="FW112" s="204"/>
      <c r="FX112" s="204"/>
      <c r="FY112" s="204"/>
      <c r="FZ112" s="204"/>
      <c r="GA112" s="204"/>
      <c r="GB112" s="204"/>
      <c r="GC112" s="204"/>
      <c r="GD112" s="204"/>
      <c r="GE112" s="204"/>
      <c r="GF112" s="204"/>
      <c r="GG112" s="204"/>
      <c r="GH112" s="204"/>
      <c r="GI112" s="204"/>
      <c r="GJ112" s="204"/>
      <c r="GK112" s="204"/>
      <c r="GL112" s="204"/>
      <c r="GM112" s="204"/>
      <c r="GN112" s="204"/>
      <c r="GO112" s="204"/>
      <c r="GP112" s="204"/>
      <c r="GQ112" s="204"/>
      <c r="GR112" s="204"/>
      <c r="GS112" s="204"/>
      <c r="GT112" s="204"/>
      <c r="GU112" s="204"/>
      <c r="GV112" s="204"/>
      <c r="GW112" s="204"/>
      <c r="GX112" s="204"/>
      <c r="GY112" s="204"/>
      <c r="GZ112" s="204"/>
      <c r="HA112" s="204"/>
      <c r="HB112" s="204"/>
      <c r="HC112" s="204"/>
      <c r="HD112" s="204"/>
      <c r="HE112" s="204"/>
      <c r="HF112" s="204"/>
      <c r="HG112" s="204"/>
      <c r="HH112" s="204"/>
      <c r="HI112" s="204"/>
      <c r="HJ112" s="204"/>
      <c r="HK112" s="204"/>
      <c r="HL112" s="204"/>
      <c r="HM112" s="204"/>
      <c r="HN112" s="204"/>
      <c r="HO112" s="204"/>
      <c r="HP112" s="204"/>
      <c r="HQ112" s="204"/>
      <c r="HR112" s="204"/>
      <c r="HS112" s="204"/>
      <c r="HT112" s="204"/>
      <c r="HU112" s="204"/>
      <c r="HV112" s="204"/>
      <c r="HW112" s="204"/>
      <c r="HX112" s="204"/>
      <c r="HY112" s="204"/>
      <c r="HZ112" s="204"/>
      <c r="IA112" s="204"/>
      <c r="IB112" s="204"/>
      <c r="IC112" s="204"/>
      <c r="ID112" s="204"/>
      <c r="IE112" s="204"/>
      <c r="IF112" s="204"/>
      <c r="IG112" s="204"/>
      <c r="IH112" s="204"/>
      <c r="II112" s="204"/>
      <c r="IJ112" s="204"/>
      <c r="IK112" s="204"/>
      <c r="IL112" s="204"/>
      <c r="IM112" s="204"/>
      <c r="IN112" s="204"/>
      <c r="IO112" s="204"/>
      <c r="IP112" s="204"/>
      <c r="IQ112" s="204"/>
      <c r="IR112" s="204"/>
      <c r="IS112" s="204"/>
      <c r="IT112" s="204"/>
      <c r="IU112" s="204"/>
      <c r="IV112" s="204"/>
      <c r="IW112" s="204"/>
      <c r="IX112" s="204"/>
      <c r="IY112" s="204"/>
      <c r="IZ112" s="204"/>
      <c r="JA112" s="204"/>
      <c r="JB112" s="204"/>
      <c r="JC112" s="204"/>
      <c r="JD112" s="204"/>
      <c r="JE112" s="204"/>
      <c r="JF112" s="204"/>
      <c r="JG112" s="204"/>
      <c r="JH112" s="204"/>
      <c r="JI112" s="204"/>
      <c r="JJ112" s="204"/>
      <c r="JK112" s="204"/>
      <c r="JL112" s="204"/>
      <c r="JM112" s="204"/>
      <c r="JN112" s="204"/>
      <c r="JO112" s="204"/>
      <c r="JP112" s="204"/>
      <c r="JQ112" s="204"/>
      <c r="JR112" s="204"/>
      <c r="JS112" s="204"/>
      <c r="JT112" s="204"/>
      <c r="JU112" s="204"/>
      <c r="JV112" s="204"/>
      <c r="JW112" s="204"/>
      <c r="JX112" s="204"/>
      <c r="JY112" s="204"/>
      <c r="JZ112" s="204"/>
      <c r="KA112" s="204"/>
      <c r="KB112" s="204"/>
      <c r="KC112" s="204"/>
      <c r="KD112" s="204"/>
      <c r="KE112" s="204"/>
      <c r="KF112" s="204"/>
      <c r="KG112" s="204"/>
      <c r="KH112" s="204"/>
      <c r="KI112" s="204"/>
      <c r="KJ112" s="204"/>
      <c r="KK112" s="204"/>
      <c r="KL112" s="204"/>
      <c r="KM112" s="204"/>
      <c r="KN112" s="204"/>
      <c r="KO112" s="204"/>
      <c r="KP112" s="204"/>
      <c r="KQ112" s="204"/>
      <c r="KR112" s="204"/>
      <c r="KS112" s="204"/>
      <c r="KT112" s="204"/>
      <c r="KU112" s="204"/>
      <c r="KV112" s="204"/>
      <c r="KW112" s="204"/>
      <c r="KX112" s="204"/>
      <c r="KY112" s="204"/>
      <c r="KZ112" s="204"/>
      <c r="LA112" s="204"/>
      <c r="LB112" s="204"/>
      <c r="LC112" s="204"/>
      <c r="LD112" s="204"/>
      <c r="LE112" s="204"/>
      <c r="LF112" s="204"/>
      <c r="LG112" s="204"/>
      <c r="LH112" s="204"/>
      <c r="LI112" s="204"/>
      <c r="LJ112" s="204"/>
      <c r="LK112" s="204"/>
      <c r="LL112" s="204"/>
      <c r="LM112" s="204"/>
      <c r="LN112" s="204"/>
      <c r="LO112" s="204"/>
      <c r="LP112" s="204"/>
      <c r="LQ112" s="204"/>
      <c r="LR112" s="204"/>
      <c r="LS112" s="204"/>
      <c r="LT112" s="204"/>
      <c r="LU112" s="204"/>
      <c r="LV112" s="204"/>
      <c r="LW112" s="204"/>
      <c r="LX112" s="204"/>
      <c r="LY112" s="204"/>
      <c r="LZ112" s="204"/>
      <c r="MA112" s="204"/>
      <c r="MB112" s="204"/>
      <c r="MC112" s="204"/>
      <c r="MD112" s="204"/>
      <c r="ME112" s="204"/>
      <c r="MF112" s="204"/>
      <c r="MG112" s="204"/>
      <c r="MH112" s="204"/>
      <c r="MI112" s="204"/>
      <c r="MJ112" s="204"/>
      <c r="MK112" s="204"/>
      <c r="ML112" s="204"/>
      <c r="MM112" s="204"/>
      <c r="MN112" s="204"/>
      <c r="MO112" s="204"/>
      <c r="MP112" s="204"/>
      <c r="MQ112" s="204"/>
      <c r="MR112" s="204"/>
      <c r="MS112" s="204"/>
      <c r="MT112" s="204"/>
      <c r="MU112" s="204"/>
      <c r="MV112" s="204"/>
      <c r="MW112" s="204"/>
      <c r="MX112" s="204"/>
      <c r="MY112" s="204"/>
      <c r="MZ112" s="204"/>
      <c r="NA112" s="204"/>
      <c r="NB112" s="204"/>
      <c r="NC112" s="204"/>
      <c r="ND112" s="204"/>
      <c r="NE112" s="204"/>
      <c r="NF112" s="204"/>
      <c r="NG112" s="204"/>
      <c r="NH112" s="204"/>
      <c r="NI112" s="204"/>
      <c r="NJ112" s="204"/>
      <c r="NK112" s="204"/>
      <c r="NL112" s="204"/>
      <c r="NM112" s="204"/>
      <c r="NN112" s="204"/>
      <c r="NO112" s="204"/>
      <c r="NP112" s="204"/>
      <c r="NQ112" s="204"/>
      <c r="NR112" s="204"/>
      <c r="NS112" s="204"/>
      <c r="NT112" s="204"/>
      <c r="NU112" s="204"/>
      <c r="NV112" s="204"/>
      <c r="NW112" s="204"/>
      <c r="NX112" s="204"/>
      <c r="NY112" s="204"/>
      <c r="NZ112" s="204"/>
      <c r="OA112" s="204"/>
      <c r="OB112" s="204"/>
      <c r="OC112" s="204"/>
      <c r="OD112" s="204"/>
      <c r="OE112" s="204"/>
      <c r="OF112" s="204"/>
      <c r="OG112" s="204"/>
      <c r="OH112" s="204"/>
      <c r="OI112" s="204"/>
      <c r="OJ112" s="204"/>
      <c r="OK112" s="204"/>
      <c r="OL112" s="204"/>
      <c r="OM112" s="204"/>
      <c r="ON112" s="204"/>
      <c r="OO112" s="204"/>
      <c r="OP112" s="204"/>
      <c r="OQ112" s="204"/>
      <c r="OR112" s="204"/>
      <c r="OS112" s="204"/>
      <c r="OT112" s="204"/>
      <c r="OU112" s="204"/>
      <c r="OV112" s="204"/>
      <c r="OW112" s="204"/>
      <c r="OX112" s="204"/>
      <c r="OY112" s="204"/>
      <c r="OZ112" s="204"/>
      <c r="PA112" s="204"/>
      <c r="PB112" s="204"/>
      <c r="PC112" s="204"/>
      <c r="PD112" s="204"/>
      <c r="PE112" s="204"/>
      <c r="PF112" s="204"/>
      <c r="PG112" s="204"/>
      <c r="PH112" s="204"/>
      <c r="PI112" s="204"/>
      <c r="PJ112" s="204"/>
      <c r="PK112" s="204"/>
      <c r="PL112" s="204"/>
      <c r="PM112" s="204"/>
      <c r="PN112" s="204"/>
      <c r="PO112" s="204"/>
      <c r="PP112" s="204"/>
      <c r="PQ112" s="204"/>
      <c r="PR112" s="204"/>
      <c r="PS112" s="204"/>
      <c r="PT112" s="204"/>
      <c r="PU112" s="204"/>
      <c r="PV112" s="204"/>
      <c r="PW112" s="204"/>
      <c r="PX112" s="204"/>
      <c r="PY112" s="204"/>
      <c r="PZ112" s="204"/>
      <c r="QA112" s="204"/>
      <c r="QB112" s="204"/>
      <c r="QC112" s="204"/>
      <c r="QD112" s="204"/>
      <c r="QE112" s="204"/>
      <c r="QF112" s="204"/>
      <c r="QG112" s="204"/>
      <c r="QH112" s="204"/>
      <c r="QI112" s="204"/>
      <c r="QJ112" s="204"/>
      <c r="QK112" s="204"/>
      <c r="QL112" s="204"/>
      <c r="QM112" s="204"/>
      <c r="QN112" s="204"/>
      <c r="QO112" s="204"/>
      <c r="QP112" s="204"/>
      <c r="QQ112" s="204"/>
      <c r="QR112" s="204"/>
      <c r="QS112" s="204"/>
      <c r="QT112" s="204"/>
      <c r="QU112" s="204"/>
      <c r="QV112" s="204"/>
      <c r="QW112" s="204"/>
      <c r="QX112" s="204"/>
      <c r="QY112" s="204"/>
      <c r="QZ112" s="204"/>
      <c r="RA112" s="204"/>
      <c r="RB112" s="204"/>
      <c r="RC112" s="204"/>
      <c r="RD112" s="204"/>
      <c r="RE112" s="204"/>
      <c r="RF112" s="204"/>
      <c r="RG112" s="204"/>
      <c r="RH112" s="204"/>
      <c r="RI112" s="204"/>
      <c r="RJ112" s="204"/>
      <c r="RK112" s="204"/>
      <c r="RL112" s="204"/>
      <c r="RM112" s="204"/>
      <c r="RN112" s="204"/>
      <c r="RO112" s="204"/>
      <c r="RP112" s="204"/>
      <c r="RQ112" s="204"/>
      <c r="RR112" s="204"/>
      <c r="RS112" s="204"/>
      <c r="RT112" s="204"/>
      <c r="RU112" s="204"/>
      <c r="RV112" s="204"/>
      <c r="RW112" s="204"/>
      <c r="RX112" s="204"/>
      <c r="RY112" s="204"/>
      <c r="RZ112" s="204"/>
      <c r="SA112" s="204"/>
      <c r="SB112" s="204"/>
      <c r="SC112" s="204"/>
      <c r="SD112" s="204"/>
      <c r="SE112" s="204"/>
      <c r="SF112" s="204"/>
      <c r="SG112" s="204"/>
      <c r="SH112" s="204"/>
      <c r="SI112" s="204"/>
      <c r="SJ112" s="204"/>
      <c r="SK112" s="204"/>
      <c r="SL112" s="204"/>
      <c r="SM112" s="204"/>
      <c r="SN112" s="204"/>
      <c r="SO112" s="204"/>
      <c r="SP112" s="204"/>
      <c r="SQ112" s="204"/>
      <c r="SR112" s="204"/>
      <c r="SS112" s="204"/>
      <c r="ST112" s="204"/>
      <c r="SU112" s="204"/>
      <c r="SV112" s="204"/>
      <c r="SW112" s="204"/>
      <c r="SX112" s="204"/>
      <c r="SY112" s="204"/>
      <c r="SZ112" s="204"/>
      <c r="TA112" s="204"/>
      <c r="TB112" s="204"/>
      <c r="TC112" s="204"/>
      <c r="TD112" s="204"/>
      <c r="TE112" s="204"/>
      <c r="TF112" s="204"/>
      <c r="TG112" s="204"/>
      <c r="TH112" s="204"/>
      <c r="TI112" s="204"/>
      <c r="TJ112" s="204"/>
      <c r="TK112" s="204"/>
      <c r="TL112" s="204"/>
      <c r="TM112" s="204"/>
      <c r="TN112" s="204"/>
      <c r="TO112" s="204"/>
      <c r="TP112" s="204"/>
      <c r="TQ112" s="204"/>
      <c r="TR112" s="204"/>
      <c r="TS112" s="204"/>
      <c r="TT112" s="204"/>
      <c r="TU112" s="204"/>
      <c r="TV112" s="204"/>
      <c r="TW112" s="204"/>
      <c r="TX112" s="204"/>
      <c r="TY112" s="204"/>
      <c r="TZ112" s="204"/>
      <c r="UA112" s="204"/>
      <c r="UB112" s="204"/>
      <c r="UC112" s="204"/>
      <c r="UD112" s="204"/>
      <c r="UE112" s="204"/>
      <c r="UF112" s="204"/>
      <c r="UG112" s="204"/>
      <c r="UH112" s="204"/>
      <c r="UI112" s="204"/>
      <c r="UJ112" s="204"/>
      <c r="UK112" s="204"/>
      <c r="UL112" s="204"/>
      <c r="UM112" s="204"/>
      <c r="UN112" s="204"/>
      <c r="UO112" s="204"/>
      <c r="UP112" s="204"/>
      <c r="UQ112" s="204"/>
      <c r="UR112" s="204"/>
      <c r="US112" s="204"/>
      <c r="UT112" s="204"/>
      <c r="UU112" s="204"/>
      <c r="UV112" s="204"/>
      <c r="UW112" s="204"/>
      <c r="UX112" s="204"/>
      <c r="UY112" s="204"/>
      <c r="UZ112" s="204"/>
      <c r="VA112" s="204"/>
      <c r="VB112" s="204"/>
      <c r="VC112" s="204"/>
      <c r="VD112" s="204"/>
      <c r="VE112" s="204"/>
      <c r="VF112" s="204"/>
      <c r="VG112" s="204"/>
      <c r="VH112" s="204"/>
      <c r="VI112" s="204"/>
      <c r="VJ112" s="204"/>
      <c r="VK112" s="204"/>
      <c r="VL112" s="204"/>
      <c r="VM112" s="204"/>
      <c r="VN112" s="204"/>
      <c r="VO112" s="204"/>
      <c r="VP112" s="204"/>
      <c r="VQ112" s="204"/>
      <c r="VR112" s="204"/>
      <c r="VS112" s="204"/>
      <c r="VT112" s="204"/>
      <c r="VU112" s="204"/>
      <c r="VV112" s="204"/>
      <c r="VW112" s="204"/>
      <c r="VX112" s="204"/>
      <c r="VY112" s="204"/>
      <c r="VZ112" s="204"/>
      <c r="WA112" s="204"/>
      <c r="WB112" s="204"/>
      <c r="WC112" s="204"/>
      <c r="WD112" s="204"/>
      <c r="WE112" s="204"/>
      <c r="WF112" s="204"/>
      <c r="WG112" s="204"/>
      <c r="WH112" s="204"/>
      <c r="WI112" s="204"/>
      <c r="WJ112" s="204"/>
      <c r="WK112" s="204"/>
      <c r="WL112" s="204"/>
      <c r="WM112" s="204"/>
      <c r="WN112" s="204"/>
      <c r="WO112" s="204"/>
      <c r="WP112" s="204"/>
      <c r="WQ112" s="204"/>
      <c r="WR112" s="204"/>
      <c r="WS112" s="204"/>
      <c r="WT112" s="204"/>
      <c r="WU112" s="204"/>
      <c r="WV112" s="204"/>
      <c r="WW112" s="204"/>
      <c r="WX112" s="204"/>
      <c r="WY112" s="204"/>
      <c r="WZ112" s="204"/>
      <c r="XA112" s="204"/>
      <c r="XB112" s="204"/>
      <c r="XC112" s="204"/>
      <c r="XD112" s="204"/>
      <c r="XE112" s="204"/>
      <c r="XF112" s="204"/>
      <c r="XG112" s="204"/>
      <c r="XH112" s="204"/>
      <c r="XI112" s="204"/>
      <c r="XJ112" s="204"/>
      <c r="XK112" s="204"/>
      <c r="XL112" s="204"/>
      <c r="XM112" s="204"/>
      <c r="XN112" s="204"/>
      <c r="XO112" s="204"/>
      <c r="XP112" s="204"/>
      <c r="XQ112" s="204"/>
      <c r="XR112" s="204"/>
      <c r="XS112" s="204"/>
      <c r="XT112" s="204"/>
      <c r="XU112" s="204"/>
      <c r="XV112" s="204"/>
      <c r="XW112" s="204"/>
      <c r="XX112" s="204"/>
      <c r="XY112" s="204"/>
      <c r="XZ112" s="204"/>
      <c r="YA112" s="204"/>
      <c r="YB112" s="204"/>
      <c r="YC112" s="204"/>
      <c r="YD112" s="204"/>
      <c r="YE112" s="204"/>
      <c r="YF112" s="204"/>
      <c r="YG112" s="204"/>
      <c r="YH112" s="204"/>
      <c r="YI112" s="204"/>
      <c r="YJ112" s="204"/>
      <c r="YK112" s="204"/>
      <c r="YL112" s="204"/>
      <c r="YM112" s="204"/>
      <c r="YN112" s="204"/>
      <c r="YO112" s="204"/>
      <c r="YP112" s="204"/>
      <c r="YQ112" s="204"/>
      <c r="YR112" s="204"/>
      <c r="YS112" s="204"/>
      <c r="YT112" s="204"/>
      <c r="YU112" s="204"/>
      <c r="YV112" s="204"/>
      <c r="YW112" s="204"/>
      <c r="YX112" s="204"/>
      <c r="YY112" s="204"/>
      <c r="YZ112" s="204"/>
      <c r="ZA112" s="204"/>
      <c r="ZB112" s="204"/>
      <c r="ZC112" s="204"/>
      <c r="ZD112" s="204"/>
      <c r="ZE112" s="204"/>
      <c r="ZF112" s="204"/>
      <c r="ZG112" s="204"/>
      <c r="ZH112" s="204"/>
      <c r="ZI112" s="204"/>
      <c r="ZJ112" s="204"/>
      <c r="ZK112" s="204"/>
      <c r="ZL112" s="204"/>
      <c r="ZM112" s="204"/>
      <c r="ZN112" s="204"/>
      <c r="ZO112" s="204"/>
      <c r="ZP112" s="204"/>
      <c r="ZQ112" s="204"/>
      <c r="ZR112" s="204"/>
      <c r="ZS112" s="204"/>
      <c r="ZT112" s="204"/>
      <c r="ZU112" s="204"/>
      <c r="ZV112" s="204"/>
      <c r="ZW112" s="204"/>
      <c r="ZX112" s="204"/>
      <c r="ZY112" s="204"/>
      <c r="ZZ112" s="204"/>
      <c r="AAA112" s="204"/>
      <c r="AAB112" s="204"/>
      <c r="AAC112" s="204"/>
      <c r="AAD112" s="204"/>
      <c r="AAE112" s="204"/>
      <c r="AAF112" s="204"/>
      <c r="AAG112" s="204"/>
      <c r="AAH112" s="204"/>
      <c r="AAI112" s="204"/>
      <c r="AAJ112" s="204"/>
      <c r="AAK112" s="204"/>
      <c r="AAL112" s="204"/>
      <c r="AAM112" s="204"/>
      <c r="AAN112" s="204"/>
      <c r="AAO112" s="204"/>
      <c r="AAP112" s="204"/>
      <c r="AAQ112" s="204"/>
      <c r="AAR112" s="204"/>
      <c r="AAS112" s="204"/>
      <c r="AAT112" s="204"/>
      <c r="AAU112" s="204"/>
      <c r="AAV112" s="204"/>
      <c r="AAW112" s="204"/>
      <c r="AAX112" s="204"/>
      <c r="AAY112" s="204"/>
      <c r="AAZ112" s="204"/>
      <c r="ABA112" s="204"/>
      <c r="ABB112" s="204"/>
      <c r="ABC112" s="204"/>
      <c r="ABD112" s="204"/>
      <c r="ABE112" s="204"/>
      <c r="ABF112" s="204"/>
      <c r="ABG112" s="204"/>
      <c r="ABH112" s="204"/>
      <c r="ABI112" s="204"/>
      <c r="ABJ112" s="204"/>
      <c r="ABK112" s="204"/>
      <c r="ABL112" s="204"/>
      <c r="ABM112" s="204"/>
      <c r="ABN112" s="204"/>
      <c r="ABO112" s="204"/>
      <c r="ABP112" s="204"/>
      <c r="ABQ112" s="204"/>
      <c r="ABR112" s="204"/>
      <c r="ABS112" s="204"/>
      <c r="ABT112" s="204"/>
      <c r="ABU112" s="204"/>
      <c r="ABV112" s="204"/>
      <c r="ABW112" s="204"/>
      <c r="ABX112" s="204"/>
      <c r="ABY112" s="204"/>
      <c r="ABZ112" s="204"/>
      <c r="ACA112" s="204"/>
      <c r="ACB112" s="204"/>
      <c r="ACC112" s="204"/>
      <c r="ACD112" s="204"/>
      <c r="ACE112" s="204"/>
      <c r="ACF112" s="204"/>
      <c r="ACG112" s="204"/>
      <c r="ACH112" s="204"/>
      <c r="ACI112" s="204"/>
      <c r="ACJ112" s="204"/>
      <c r="ACK112" s="204"/>
      <c r="ACL112" s="204"/>
      <c r="ACM112" s="204"/>
      <c r="ACN112" s="204"/>
      <c r="ACO112" s="204"/>
      <c r="ACP112" s="204"/>
      <c r="ACQ112" s="204"/>
      <c r="ACR112" s="204"/>
      <c r="ACS112" s="204"/>
      <c r="ACT112" s="204"/>
      <c r="ACU112" s="204"/>
      <c r="ACV112" s="204"/>
      <c r="ACW112" s="204"/>
      <c r="ACX112" s="204"/>
      <c r="ACY112" s="204"/>
      <c r="ACZ112" s="204"/>
      <c r="ADA112" s="204"/>
      <c r="ADB112" s="204"/>
      <c r="ADC112" s="204"/>
      <c r="ADD112" s="204"/>
      <c r="ADE112" s="204"/>
      <c r="ADF112" s="204"/>
      <c r="ADG112" s="204"/>
      <c r="ADH112" s="204"/>
      <c r="ADI112" s="204"/>
      <c r="ADJ112" s="204"/>
      <c r="ADK112" s="204"/>
      <c r="ADL112" s="204"/>
      <c r="ADM112" s="204"/>
      <c r="ADN112" s="204"/>
      <c r="ADO112" s="204"/>
      <c r="ADP112" s="204"/>
      <c r="ADQ112" s="204"/>
      <c r="ADR112" s="204"/>
      <c r="ADS112" s="204"/>
      <c r="ADT112" s="204"/>
      <c r="ADU112" s="204"/>
      <c r="ADV112" s="204"/>
      <c r="ADW112" s="204"/>
      <c r="ADX112" s="204"/>
      <c r="ADY112" s="204"/>
      <c r="ADZ112" s="204"/>
      <c r="AEA112" s="204"/>
      <c r="AEB112" s="204"/>
      <c r="AEC112" s="204"/>
      <c r="AED112" s="204"/>
      <c r="AEE112" s="204"/>
      <c r="AEF112" s="204"/>
      <c r="AEG112" s="204"/>
      <c r="AEH112" s="204"/>
      <c r="AEI112" s="204"/>
      <c r="AEJ112" s="204"/>
      <c r="AEK112" s="204"/>
      <c r="AEL112" s="204"/>
      <c r="AEM112" s="204"/>
      <c r="AEN112" s="204"/>
      <c r="AEO112" s="204"/>
      <c r="AEP112" s="204"/>
      <c r="AEQ112" s="204"/>
      <c r="AER112" s="204"/>
      <c r="AES112" s="204"/>
      <c r="AET112" s="204"/>
      <c r="AEU112" s="204"/>
      <c r="AEV112" s="204"/>
      <c r="AEW112" s="204"/>
      <c r="AEX112" s="204"/>
      <c r="AEY112" s="204"/>
      <c r="AEZ112" s="204"/>
      <c r="AFA112" s="204"/>
      <c r="AFB112" s="204"/>
      <c r="AFC112" s="204"/>
      <c r="AFD112" s="204"/>
      <c r="AFE112" s="204"/>
      <c r="AFF112" s="204"/>
      <c r="AFG112" s="204"/>
      <c r="AFH112" s="204"/>
      <c r="AFI112" s="204"/>
      <c r="AFJ112" s="204"/>
      <c r="AFK112" s="204"/>
      <c r="AFL112" s="204"/>
      <c r="AFM112" s="204"/>
      <c r="AFN112" s="204"/>
      <c r="AFO112" s="204"/>
      <c r="AFP112" s="204"/>
      <c r="AFQ112" s="204"/>
      <c r="AFR112" s="204"/>
      <c r="AFS112" s="204"/>
      <c r="AFT112" s="204"/>
      <c r="AFU112" s="204"/>
      <c r="AFV112" s="204"/>
      <c r="AFW112" s="204"/>
      <c r="AFX112" s="204"/>
      <c r="AFY112" s="204"/>
      <c r="AFZ112" s="204"/>
      <c r="AGA112" s="204"/>
      <c r="AGB112" s="204"/>
      <c r="AGC112" s="204"/>
      <c r="AGD112" s="204"/>
      <c r="AGE112" s="204"/>
      <c r="AGF112" s="204"/>
      <c r="AGG112" s="204"/>
      <c r="AGH112" s="204"/>
      <c r="AGI112" s="204"/>
      <c r="AGJ112" s="204"/>
      <c r="AGK112" s="204"/>
      <c r="AGL112" s="204"/>
      <c r="AGM112" s="204"/>
      <c r="AGN112" s="204"/>
      <c r="AGO112" s="204"/>
      <c r="AGP112" s="204"/>
      <c r="AGQ112" s="204"/>
      <c r="AGR112" s="204"/>
      <c r="AGS112" s="204"/>
      <c r="AGT112" s="204"/>
      <c r="AGU112" s="204"/>
      <c r="AGV112" s="204"/>
      <c r="AGW112" s="204"/>
      <c r="AGX112" s="204"/>
      <c r="AGY112" s="204"/>
      <c r="AGZ112" s="204"/>
      <c r="AHA112" s="204"/>
      <c r="AHB112" s="204"/>
      <c r="AHC112" s="204"/>
      <c r="AHD112" s="204"/>
      <c r="AHE112" s="204"/>
      <c r="AHF112" s="204"/>
      <c r="AHG112" s="204"/>
      <c r="AHH112" s="204"/>
      <c r="AHI112" s="204"/>
      <c r="AHJ112" s="204"/>
      <c r="AHK112" s="204"/>
      <c r="AHL112" s="204"/>
      <c r="AHM112" s="204"/>
      <c r="AHN112" s="204"/>
      <c r="AHO112" s="204"/>
      <c r="AHP112" s="204"/>
      <c r="AHQ112" s="204"/>
      <c r="AHR112" s="204"/>
      <c r="AHS112" s="204"/>
      <c r="AHT112" s="204"/>
      <c r="AHU112" s="204"/>
      <c r="AHV112" s="204"/>
      <c r="AHW112" s="204"/>
      <c r="AHX112" s="204"/>
      <c r="AHY112" s="204"/>
      <c r="AHZ112" s="204"/>
      <c r="AIA112" s="204"/>
      <c r="AIB112" s="204"/>
      <c r="AIC112" s="204"/>
      <c r="AID112" s="204"/>
      <c r="AIE112" s="204"/>
      <c r="AIF112" s="204"/>
      <c r="AIG112" s="204"/>
      <c r="AIH112" s="204"/>
      <c r="AII112" s="204"/>
      <c r="AIJ112" s="204"/>
      <c r="AIK112" s="204"/>
      <c r="AIL112" s="204"/>
      <c r="AIM112" s="204"/>
      <c r="AIN112" s="204"/>
      <c r="AIO112" s="204"/>
      <c r="AIP112" s="204"/>
      <c r="AIQ112" s="204"/>
      <c r="AIR112" s="204"/>
      <c r="AIS112" s="204"/>
      <c r="AIT112" s="204"/>
      <c r="AIU112" s="204"/>
      <c r="AIV112" s="204"/>
      <c r="AIW112" s="204"/>
      <c r="AIX112" s="204"/>
      <c r="AIY112" s="204"/>
      <c r="AIZ112" s="204"/>
      <c r="AJA112" s="204"/>
      <c r="AJB112" s="204"/>
      <c r="AJC112" s="204"/>
      <c r="AJD112" s="204"/>
      <c r="AJE112" s="204"/>
      <c r="AJF112" s="204"/>
      <c r="AJG112" s="204"/>
      <c r="AJH112" s="204"/>
      <c r="AJI112" s="204"/>
      <c r="AJJ112" s="204"/>
      <c r="AJK112" s="204"/>
      <c r="AJL112" s="204"/>
      <c r="AJM112" s="204"/>
      <c r="AJN112" s="204"/>
      <c r="AJO112" s="204"/>
      <c r="AJP112" s="204"/>
      <c r="AJQ112" s="204"/>
      <c r="AJR112" s="204"/>
      <c r="AJS112" s="204"/>
      <c r="AJT112" s="204"/>
      <c r="AJU112" s="204"/>
      <c r="AJV112" s="204"/>
      <c r="AJW112" s="204"/>
      <c r="AJX112" s="204"/>
      <c r="AJY112" s="204"/>
      <c r="AJZ112" s="204"/>
      <c r="AKA112" s="204"/>
      <c r="AKB112" s="204"/>
      <c r="AKC112" s="204"/>
      <c r="AKD112" s="204"/>
      <c r="AKE112" s="204"/>
      <c r="AKF112" s="204"/>
      <c r="AKG112" s="204"/>
      <c r="AKH112" s="204"/>
      <c r="AKI112" s="204"/>
      <c r="AKJ112" s="204"/>
      <c r="AKK112" s="204"/>
      <c r="AKL112" s="204"/>
      <c r="AKM112" s="204"/>
      <c r="AKN112" s="204"/>
      <c r="AKO112" s="204"/>
      <c r="AKP112" s="204"/>
      <c r="AKQ112" s="204"/>
      <c r="AKR112" s="204"/>
      <c r="AKS112" s="204"/>
      <c r="AKT112" s="204"/>
      <c r="AKU112" s="204"/>
      <c r="AKV112" s="204"/>
      <c r="AKW112" s="204"/>
      <c r="AKX112" s="204"/>
      <c r="AKY112" s="204"/>
      <c r="AKZ112" s="204"/>
      <c r="ALA112" s="204"/>
      <c r="ALB112" s="204"/>
      <c r="ALC112" s="204"/>
      <c r="ALD112" s="204"/>
      <c r="ALE112" s="204"/>
      <c r="ALF112" s="204"/>
      <c r="ALG112" s="204"/>
      <c r="ALH112" s="204"/>
      <c r="ALI112" s="204"/>
      <c r="ALJ112" s="204"/>
      <c r="ALK112" s="204"/>
      <c r="ALL112" s="204"/>
      <c r="ALM112" s="204"/>
      <c r="ALN112" s="204"/>
      <c r="ALO112" s="204"/>
      <c r="ALP112" s="204"/>
      <c r="ALQ112" s="204"/>
      <c r="ALR112" s="204"/>
      <c r="ALS112" s="204"/>
      <c r="ALT112" s="204"/>
      <c r="ALU112" s="204"/>
      <c r="ALV112" s="204"/>
      <c r="ALW112" s="204"/>
      <c r="ALX112" s="204"/>
      <c r="ALY112" s="204"/>
      <c r="ALZ112" s="204"/>
      <c r="AMA112" s="204"/>
      <c r="AMB112" s="204"/>
      <c r="AMC112" s="204"/>
      <c r="AMD112" s="204"/>
      <c r="AME112" s="204"/>
      <c r="AMF112" s="204"/>
      <c r="AMG112" s="204"/>
      <c r="AMH112" s="204"/>
      <c r="AMI112" s="204"/>
      <c r="AMJ112" s="204"/>
      <c r="AMK112" s="204"/>
      <c r="AML112" s="204"/>
      <c r="AMM112" s="204"/>
      <c r="AMN112" s="204"/>
      <c r="AMO112" s="204"/>
      <c r="AMP112" s="204"/>
      <c r="AMQ112" s="204"/>
      <c r="AMR112" s="204"/>
      <c r="AMS112" s="204"/>
      <c r="AMT112" s="204"/>
      <c r="AMU112" s="204"/>
      <c r="AMV112" s="204"/>
      <c r="AMW112" s="204"/>
      <c r="AMX112" s="204"/>
      <c r="AMY112" s="204"/>
      <c r="AMZ112" s="204"/>
      <c r="ANA112" s="204"/>
      <c r="ANB112" s="204"/>
      <c r="ANC112" s="204"/>
      <c r="AND112" s="204"/>
      <c r="ANE112" s="204"/>
      <c r="ANF112" s="204"/>
      <c r="ANG112" s="204"/>
      <c r="ANH112" s="204"/>
      <c r="ANI112" s="204"/>
      <c r="ANJ112" s="204"/>
      <c r="ANK112" s="204"/>
      <c r="ANL112" s="204"/>
      <c r="ANM112" s="204"/>
      <c r="ANN112" s="204"/>
      <c r="ANO112" s="204"/>
      <c r="ANP112" s="204"/>
      <c r="ANQ112" s="204"/>
      <c r="ANR112" s="204"/>
      <c r="ANS112" s="204"/>
      <c r="ANT112" s="204"/>
      <c r="ANU112" s="204"/>
      <c r="ANV112" s="204"/>
      <c r="ANW112" s="204"/>
      <c r="ANX112" s="204"/>
      <c r="ANY112" s="204"/>
      <c r="ANZ112" s="204"/>
      <c r="AOA112" s="204"/>
      <c r="AOB112" s="204"/>
      <c r="AOC112" s="204"/>
      <c r="AOD112" s="204"/>
      <c r="AOE112" s="204"/>
      <c r="AOF112" s="204"/>
      <c r="AOG112" s="204"/>
      <c r="AOH112" s="204"/>
      <c r="AOI112" s="204"/>
      <c r="AOJ112" s="204"/>
      <c r="AOK112" s="204"/>
      <c r="AOL112" s="204"/>
      <c r="AOM112" s="204"/>
      <c r="AON112" s="204"/>
      <c r="AOO112" s="204"/>
      <c r="AOP112" s="204"/>
      <c r="AOQ112" s="204"/>
      <c r="AOR112" s="204"/>
      <c r="AOS112" s="204"/>
      <c r="AOT112" s="204"/>
      <c r="AOU112" s="204"/>
      <c r="AOV112" s="204"/>
      <c r="AOW112" s="204"/>
      <c r="AOX112" s="204"/>
      <c r="AOY112" s="204"/>
      <c r="AOZ112" s="204"/>
      <c r="APA112" s="204"/>
      <c r="APB112" s="204"/>
      <c r="APC112" s="204"/>
      <c r="APD112" s="204"/>
      <c r="APE112" s="204"/>
      <c r="APF112" s="204"/>
      <c r="APG112" s="204"/>
      <c r="APH112" s="204"/>
      <c r="API112" s="204"/>
      <c r="APJ112" s="204"/>
      <c r="APK112" s="204"/>
      <c r="APL112" s="204"/>
      <c r="APM112" s="204"/>
      <c r="APN112" s="204"/>
      <c r="APO112" s="204"/>
      <c r="APP112" s="204"/>
      <c r="APQ112" s="204"/>
      <c r="APR112" s="204"/>
      <c r="APS112" s="204"/>
      <c r="APT112" s="204"/>
      <c r="APU112" s="204"/>
      <c r="APV112" s="204"/>
      <c r="APW112" s="204"/>
      <c r="APX112" s="204"/>
      <c r="APY112" s="204"/>
      <c r="APZ112" s="204"/>
      <c r="AQA112" s="204"/>
      <c r="AQB112" s="204"/>
      <c r="AQC112" s="204"/>
      <c r="AQD112" s="204"/>
      <c r="AQE112" s="204"/>
      <c r="AQF112" s="204"/>
      <c r="AQG112" s="204"/>
      <c r="AQH112" s="204"/>
      <c r="AQI112" s="204"/>
      <c r="AQJ112" s="204"/>
      <c r="AQK112" s="204"/>
      <c r="AQL112" s="204"/>
      <c r="AQM112" s="204"/>
      <c r="AQN112" s="204"/>
      <c r="AQO112" s="204"/>
      <c r="AQP112" s="204"/>
      <c r="AQQ112" s="204"/>
      <c r="AQR112" s="204"/>
      <c r="AQS112" s="204"/>
      <c r="AQT112" s="204"/>
      <c r="AQU112" s="204"/>
      <c r="AQV112" s="204"/>
      <c r="AQW112" s="204"/>
      <c r="AQX112" s="204"/>
      <c r="AQY112" s="204"/>
      <c r="AQZ112" s="204"/>
      <c r="ARA112" s="204"/>
      <c r="ARB112" s="204"/>
      <c r="ARC112" s="204"/>
      <c r="ARD112" s="204"/>
      <c r="ARE112" s="204"/>
      <c r="ARF112" s="204"/>
      <c r="ARG112" s="204"/>
      <c r="ARH112" s="204"/>
      <c r="ARI112" s="204"/>
      <c r="ARJ112" s="204"/>
      <c r="ARK112" s="204"/>
      <c r="ARL112" s="204"/>
      <c r="ARM112" s="204"/>
      <c r="ARN112" s="204"/>
      <c r="ARO112" s="204"/>
      <c r="ARP112" s="204"/>
      <c r="ARQ112" s="204"/>
      <c r="ARR112" s="204"/>
      <c r="ARS112" s="204"/>
      <c r="ART112" s="204"/>
      <c r="ARU112" s="204"/>
      <c r="ARV112" s="204"/>
      <c r="ARW112" s="204"/>
      <c r="ARX112" s="204"/>
      <c r="ARY112" s="204"/>
      <c r="ARZ112" s="204"/>
      <c r="ASA112" s="204"/>
      <c r="ASB112" s="204"/>
      <c r="ASC112" s="204"/>
      <c r="ASD112" s="204"/>
      <c r="ASE112" s="204"/>
      <c r="ASF112" s="204"/>
      <c r="ASG112" s="204"/>
      <c r="ASH112" s="204"/>
      <c r="ASI112" s="204"/>
      <c r="ASJ112" s="204"/>
      <c r="ASK112" s="204"/>
      <c r="ASL112" s="204"/>
      <c r="ASM112" s="204"/>
      <c r="ASN112" s="204"/>
      <c r="ASO112" s="204"/>
      <c r="ASP112" s="204"/>
      <c r="ASQ112" s="204"/>
      <c r="ASR112" s="204"/>
      <c r="ASS112" s="204"/>
      <c r="AST112" s="204"/>
      <c r="ASU112" s="204"/>
      <c r="ASV112" s="204"/>
      <c r="ASW112" s="204"/>
      <c r="ASX112" s="204"/>
      <c r="ASY112" s="204"/>
      <c r="ASZ112" s="204"/>
      <c r="ATA112" s="204"/>
      <c r="ATB112" s="204"/>
      <c r="ATC112" s="204"/>
      <c r="ATD112" s="204"/>
      <c r="ATE112" s="204"/>
      <c r="ATF112" s="204"/>
      <c r="ATG112" s="204"/>
      <c r="ATH112" s="204"/>
      <c r="ATI112" s="204"/>
      <c r="ATJ112" s="204"/>
      <c r="ATK112" s="204"/>
      <c r="ATL112" s="204"/>
      <c r="ATM112" s="204"/>
      <c r="ATN112" s="204"/>
      <c r="ATO112" s="204"/>
      <c r="ATP112" s="204"/>
      <c r="ATQ112" s="204"/>
      <c r="ATR112" s="204"/>
      <c r="ATS112" s="204"/>
      <c r="ATT112" s="204"/>
      <c r="ATU112" s="204"/>
      <c r="ATV112" s="204"/>
      <c r="ATW112" s="204"/>
      <c r="ATX112" s="204"/>
      <c r="ATY112" s="204"/>
      <c r="ATZ112" s="204"/>
      <c r="AUA112" s="204"/>
      <c r="AUB112" s="204"/>
      <c r="AUC112" s="204"/>
      <c r="AUD112" s="204"/>
      <c r="AUE112" s="204"/>
      <c r="AUF112" s="204"/>
      <c r="AUG112" s="204"/>
      <c r="AUH112" s="204"/>
      <c r="AUI112" s="204"/>
      <c r="AUJ112" s="204"/>
      <c r="AUK112" s="204"/>
      <c r="AUL112" s="204"/>
      <c r="AUM112" s="204"/>
      <c r="AUN112" s="204"/>
      <c r="AUO112" s="204"/>
      <c r="AUP112" s="204"/>
      <c r="AUQ112" s="204"/>
      <c r="AUR112" s="204"/>
      <c r="AUS112" s="204"/>
      <c r="AUT112" s="204"/>
      <c r="AUU112" s="204"/>
      <c r="AUV112" s="204"/>
      <c r="AUW112" s="204"/>
      <c r="AUX112" s="204"/>
      <c r="AUY112" s="204"/>
      <c r="AUZ112" s="204"/>
      <c r="AVA112" s="204"/>
      <c r="AVB112" s="204"/>
      <c r="AVC112" s="204"/>
      <c r="AVD112" s="204"/>
      <c r="AVE112" s="204"/>
      <c r="AVF112" s="204"/>
      <c r="AVG112" s="204"/>
      <c r="AVH112" s="204"/>
      <c r="AVI112" s="204"/>
      <c r="AVJ112" s="204"/>
      <c r="AVK112" s="204"/>
      <c r="AVL112" s="204"/>
      <c r="AVM112" s="204"/>
      <c r="AVN112" s="204"/>
      <c r="AVO112" s="204"/>
      <c r="AVP112" s="204"/>
      <c r="AVQ112" s="204"/>
      <c r="AVR112" s="204"/>
      <c r="AVS112" s="204"/>
      <c r="AVT112" s="204"/>
      <c r="AVU112" s="204"/>
      <c r="AVV112" s="204"/>
      <c r="AVW112" s="204"/>
      <c r="AVX112" s="204"/>
      <c r="AVY112" s="204"/>
      <c r="AVZ112" s="204"/>
      <c r="AWA112" s="204"/>
      <c r="AWB112" s="204"/>
      <c r="AWC112" s="204"/>
      <c r="AWD112" s="204"/>
      <c r="AWE112" s="204"/>
      <c r="AWF112" s="204"/>
      <c r="AWG112" s="204"/>
      <c r="AWH112" s="204"/>
      <c r="AWI112" s="204"/>
      <c r="AWJ112" s="204"/>
      <c r="AWK112" s="204"/>
      <c r="AWL112" s="204"/>
      <c r="AWM112" s="204"/>
      <c r="AWN112" s="204"/>
      <c r="AWO112" s="204"/>
      <c r="AWP112" s="204"/>
      <c r="AWQ112" s="204"/>
      <c r="AWR112" s="204"/>
      <c r="AWS112" s="204"/>
      <c r="AWT112" s="204"/>
      <c r="AWU112" s="204"/>
      <c r="AWV112" s="204"/>
      <c r="AWW112" s="204"/>
      <c r="AWX112" s="204"/>
      <c r="AWY112" s="204"/>
      <c r="AWZ112" s="204"/>
      <c r="AXA112" s="204"/>
      <c r="AXB112" s="204"/>
      <c r="AXC112" s="204"/>
      <c r="AXD112" s="204"/>
      <c r="AXE112" s="204"/>
      <c r="AXF112" s="204"/>
      <c r="AXG112" s="204"/>
      <c r="AXH112" s="204"/>
      <c r="AXI112" s="204"/>
      <c r="AXJ112" s="204"/>
      <c r="AXK112" s="204"/>
      <c r="AXL112" s="204"/>
      <c r="AXM112" s="204"/>
      <c r="AXN112" s="204"/>
      <c r="AXO112" s="204"/>
      <c r="AXP112" s="204"/>
      <c r="AXQ112" s="204"/>
      <c r="AXR112" s="204"/>
      <c r="AXS112" s="204"/>
      <c r="AXT112" s="204"/>
      <c r="AXU112" s="204"/>
      <c r="AXV112" s="204"/>
      <c r="AXW112" s="204"/>
      <c r="AXX112" s="204"/>
      <c r="AXY112" s="204"/>
      <c r="AXZ112" s="204"/>
      <c r="AYA112" s="204"/>
      <c r="AYB112" s="204"/>
      <c r="AYC112" s="204"/>
      <c r="AYD112" s="204"/>
      <c r="AYE112" s="204"/>
      <c r="AYF112" s="204"/>
      <c r="AYG112" s="204"/>
      <c r="AYH112" s="204"/>
      <c r="AYI112" s="204"/>
      <c r="AYJ112" s="204"/>
      <c r="AYK112" s="204"/>
      <c r="AYL112" s="204"/>
      <c r="AYM112" s="204"/>
      <c r="AYN112" s="204"/>
      <c r="AYO112" s="204"/>
      <c r="AYP112" s="204"/>
      <c r="AYQ112" s="204"/>
      <c r="AYR112" s="204"/>
      <c r="AYS112" s="204"/>
      <c r="AYT112" s="204"/>
      <c r="AYU112" s="204"/>
      <c r="AYV112" s="204"/>
      <c r="AYW112" s="204"/>
      <c r="AYX112" s="204"/>
      <c r="AYY112" s="204"/>
      <c r="AYZ112" s="204"/>
      <c r="AZA112" s="204"/>
      <c r="AZB112" s="204"/>
      <c r="AZC112" s="204"/>
      <c r="AZD112" s="204"/>
      <c r="AZE112" s="204"/>
      <c r="AZF112" s="204"/>
      <c r="AZG112" s="204"/>
      <c r="AZH112" s="204"/>
      <c r="AZI112" s="204"/>
      <c r="AZJ112" s="204"/>
      <c r="AZK112" s="204"/>
      <c r="AZL112" s="204"/>
      <c r="AZM112" s="204"/>
      <c r="AZN112" s="204"/>
      <c r="AZO112" s="204"/>
      <c r="AZP112" s="204"/>
      <c r="AZQ112" s="204"/>
      <c r="AZR112" s="204"/>
      <c r="AZS112" s="204"/>
      <c r="AZT112" s="204"/>
      <c r="AZU112" s="204"/>
      <c r="AZV112" s="204"/>
      <c r="AZW112" s="204"/>
      <c r="AZX112" s="204"/>
      <c r="AZY112" s="204"/>
      <c r="AZZ112" s="204"/>
      <c r="BAA112" s="204"/>
      <c r="BAB112" s="204"/>
      <c r="BAC112" s="204"/>
      <c r="BAD112" s="204"/>
      <c r="BAE112" s="204"/>
      <c r="BAF112" s="204"/>
      <c r="BAG112" s="204"/>
      <c r="BAH112" s="204"/>
      <c r="BAI112" s="204"/>
      <c r="BAJ112" s="204"/>
      <c r="BAK112" s="204"/>
      <c r="BAL112" s="204"/>
      <c r="BAM112" s="204"/>
      <c r="BAN112" s="204"/>
      <c r="BAO112" s="204"/>
      <c r="BAP112" s="204"/>
      <c r="BAQ112" s="204"/>
      <c r="BAR112" s="204"/>
      <c r="BAS112" s="204"/>
      <c r="BAT112" s="204"/>
      <c r="BAU112" s="204"/>
      <c r="BAV112" s="204"/>
      <c r="BAW112" s="204"/>
      <c r="BAX112" s="204"/>
      <c r="BAY112" s="204"/>
      <c r="BAZ112" s="204"/>
      <c r="BBA112" s="204"/>
      <c r="BBB112" s="204"/>
      <c r="BBC112" s="204"/>
      <c r="BBD112" s="204"/>
      <c r="BBE112" s="204"/>
      <c r="BBF112" s="204"/>
      <c r="BBG112" s="204"/>
      <c r="BBH112" s="204"/>
      <c r="BBI112" s="204"/>
      <c r="BBJ112" s="204"/>
      <c r="BBK112" s="204"/>
      <c r="BBL112" s="204"/>
      <c r="BBM112" s="204"/>
      <c r="BBN112" s="204"/>
      <c r="BBO112" s="204"/>
      <c r="BBP112" s="204"/>
      <c r="BBQ112" s="204"/>
      <c r="BBR112" s="204"/>
      <c r="BBS112" s="204"/>
      <c r="BBT112" s="204"/>
      <c r="BBU112" s="204"/>
      <c r="BBV112" s="204"/>
      <c r="BBW112" s="204"/>
      <c r="BBX112" s="204"/>
      <c r="BBY112" s="204"/>
      <c r="BBZ112" s="204"/>
      <c r="BCA112" s="204"/>
      <c r="BCB112" s="204"/>
      <c r="BCC112" s="204"/>
      <c r="BCD112" s="204"/>
      <c r="BCE112" s="204"/>
      <c r="BCF112" s="204"/>
      <c r="BCG112" s="204"/>
      <c r="BCH112" s="204"/>
      <c r="BCI112" s="204"/>
      <c r="BCJ112" s="204"/>
      <c r="BCK112" s="204"/>
      <c r="BCL112" s="204"/>
      <c r="BCM112" s="204"/>
      <c r="BCN112" s="204"/>
      <c r="BCO112" s="204"/>
      <c r="BCP112" s="204"/>
      <c r="BCQ112" s="204"/>
      <c r="BCR112" s="204"/>
      <c r="BCS112" s="204"/>
      <c r="BCT112" s="204"/>
      <c r="BCU112" s="204"/>
      <c r="BCV112" s="204"/>
      <c r="BCW112" s="204"/>
      <c r="BCX112" s="204"/>
      <c r="BCY112" s="204"/>
      <c r="BCZ112" s="204"/>
      <c r="BDA112" s="204"/>
      <c r="BDB112" s="204"/>
      <c r="BDC112" s="204"/>
      <c r="BDD112" s="204"/>
      <c r="BDE112" s="204"/>
      <c r="BDF112" s="204"/>
      <c r="BDG112" s="204"/>
      <c r="BDH112" s="204"/>
      <c r="BDI112" s="204"/>
      <c r="BDJ112" s="204"/>
      <c r="BDK112" s="204"/>
      <c r="BDL112" s="204"/>
      <c r="BDM112" s="204"/>
      <c r="BDN112" s="204"/>
      <c r="BDO112" s="204"/>
      <c r="BDP112" s="204"/>
      <c r="BDQ112" s="204"/>
      <c r="BDR112" s="204"/>
      <c r="BDS112" s="204"/>
      <c r="BDT112" s="204"/>
      <c r="BDU112" s="204"/>
      <c r="BDV112" s="204"/>
      <c r="BDW112" s="204"/>
      <c r="BDX112" s="204"/>
      <c r="BDY112" s="204"/>
      <c r="BDZ112" s="204"/>
      <c r="BEA112" s="204"/>
      <c r="BEB112" s="204"/>
      <c r="BEC112" s="204"/>
      <c r="BED112" s="204"/>
      <c r="BEE112" s="204"/>
      <c r="BEF112" s="204"/>
      <c r="BEG112" s="204"/>
      <c r="BEH112" s="204"/>
      <c r="BEI112" s="204"/>
      <c r="BEJ112" s="204"/>
      <c r="BEK112" s="204"/>
      <c r="BEL112" s="204"/>
      <c r="BEM112" s="204"/>
      <c r="BEN112" s="204"/>
      <c r="BEO112" s="204"/>
      <c r="BEP112" s="204"/>
      <c r="BEQ112" s="204"/>
      <c r="BER112" s="204"/>
      <c r="BES112" s="204"/>
      <c r="BET112" s="204"/>
      <c r="BEU112" s="204"/>
      <c r="BEV112" s="204"/>
      <c r="BEW112" s="204"/>
      <c r="BEX112" s="204"/>
      <c r="BEY112" s="204"/>
      <c r="BEZ112" s="204"/>
      <c r="BFA112" s="204"/>
      <c r="BFB112" s="204"/>
      <c r="BFC112" s="204"/>
      <c r="BFD112" s="204"/>
      <c r="BFE112" s="204"/>
      <c r="BFF112" s="204"/>
      <c r="BFG112" s="204"/>
      <c r="BFH112" s="204"/>
      <c r="BFI112" s="204"/>
      <c r="BFJ112" s="204"/>
      <c r="BFK112" s="204"/>
      <c r="BFL112" s="204"/>
      <c r="BFM112" s="204"/>
      <c r="BFN112" s="204"/>
      <c r="BFO112" s="204"/>
      <c r="BFP112" s="204"/>
      <c r="BFQ112" s="204"/>
      <c r="BFR112" s="204"/>
      <c r="BFS112" s="204"/>
      <c r="BFT112" s="204"/>
      <c r="BFU112" s="204"/>
      <c r="BFV112" s="204"/>
      <c r="BFW112" s="204"/>
      <c r="BFX112" s="204"/>
      <c r="BFY112" s="204"/>
      <c r="BFZ112" s="204"/>
      <c r="BGA112" s="204"/>
      <c r="BGB112" s="204"/>
      <c r="BGC112" s="204"/>
      <c r="BGD112" s="204"/>
      <c r="BGE112" s="204"/>
      <c r="BGF112" s="204"/>
      <c r="BGG112" s="204"/>
      <c r="BGH112" s="204"/>
      <c r="BGI112" s="204"/>
      <c r="BGJ112" s="204"/>
      <c r="BGK112" s="204"/>
      <c r="BGL112" s="204"/>
      <c r="BGM112" s="204"/>
      <c r="BGN112" s="204"/>
      <c r="BGO112" s="204"/>
      <c r="BGP112" s="204"/>
      <c r="BGQ112" s="204"/>
      <c r="BGR112" s="204"/>
      <c r="BGS112" s="204"/>
      <c r="BGT112" s="204"/>
      <c r="BGU112" s="204"/>
      <c r="BGV112" s="204"/>
      <c r="BGW112" s="204"/>
      <c r="BGX112" s="204"/>
      <c r="BGY112" s="204"/>
      <c r="BGZ112" s="204"/>
      <c r="BHA112" s="204"/>
      <c r="BHB112" s="204"/>
      <c r="BHC112" s="204"/>
      <c r="BHD112" s="204"/>
      <c r="BHE112" s="204"/>
      <c r="BHF112" s="204"/>
      <c r="BHG112" s="204"/>
      <c r="BHH112" s="204"/>
      <c r="BHI112" s="204"/>
      <c r="BHJ112" s="204"/>
      <c r="BHK112" s="204"/>
      <c r="BHL112" s="204"/>
      <c r="BHM112" s="204"/>
      <c r="BHN112" s="204"/>
      <c r="BHO112" s="204"/>
      <c r="BHP112" s="204"/>
      <c r="BHQ112" s="204"/>
      <c r="BHR112" s="204"/>
      <c r="BHS112" s="204"/>
      <c r="BHT112" s="204"/>
      <c r="BHU112" s="204"/>
      <c r="BHV112" s="204"/>
      <c r="BHW112" s="204"/>
      <c r="BHX112" s="204"/>
      <c r="BHY112" s="204"/>
      <c r="BHZ112" s="204"/>
      <c r="BIA112" s="204"/>
      <c r="BIB112" s="204"/>
      <c r="BIC112" s="204"/>
      <c r="BID112" s="204"/>
      <c r="BIE112" s="204"/>
      <c r="BIF112" s="204"/>
      <c r="BIG112" s="204"/>
      <c r="BIH112" s="204"/>
      <c r="BII112" s="204"/>
      <c r="BIJ112" s="204"/>
      <c r="BIK112" s="204"/>
      <c r="BIL112" s="204"/>
      <c r="BIM112" s="204"/>
      <c r="BIN112" s="204"/>
      <c r="BIO112" s="204"/>
      <c r="BIP112" s="204"/>
      <c r="BIQ112" s="204"/>
      <c r="BIR112" s="204"/>
      <c r="BIS112" s="204"/>
      <c r="BIT112" s="204"/>
      <c r="BIU112" s="204"/>
      <c r="BIV112" s="204"/>
      <c r="BIW112" s="204"/>
      <c r="BIX112" s="204"/>
      <c r="BIY112" s="204"/>
      <c r="BIZ112" s="204"/>
      <c r="BJA112" s="204"/>
      <c r="BJB112" s="204"/>
      <c r="BJC112" s="204"/>
      <c r="BJD112" s="204"/>
      <c r="BJE112" s="204"/>
      <c r="BJF112" s="204"/>
      <c r="BJG112" s="204"/>
      <c r="BJH112" s="204"/>
      <c r="BJI112" s="204"/>
      <c r="BJJ112" s="204"/>
      <c r="BJK112" s="204"/>
      <c r="BJL112" s="204"/>
      <c r="BJM112" s="204"/>
      <c r="BJN112" s="204"/>
      <c r="BJO112" s="204"/>
      <c r="BJP112" s="204"/>
      <c r="BJQ112" s="204"/>
      <c r="BJR112" s="204"/>
      <c r="BJS112" s="204"/>
      <c r="BJT112" s="204"/>
      <c r="BJU112" s="204"/>
      <c r="BJV112" s="204"/>
      <c r="BJW112" s="204"/>
      <c r="BJX112" s="204"/>
      <c r="BJY112" s="204"/>
      <c r="BJZ112" s="204"/>
      <c r="BKA112" s="204"/>
      <c r="BKB112" s="204"/>
      <c r="BKC112" s="204"/>
      <c r="BKD112" s="204"/>
      <c r="BKE112" s="204"/>
      <c r="BKF112" s="204"/>
      <c r="BKG112" s="204"/>
      <c r="BKH112" s="204"/>
      <c r="BKI112" s="204"/>
      <c r="BKJ112" s="204"/>
      <c r="BKK112" s="204"/>
      <c r="BKL112" s="204"/>
      <c r="BKM112" s="204"/>
      <c r="BKN112" s="204"/>
      <c r="BKO112" s="204"/>
      <c r="BKP112" s="204"/>
      <c r="BKQ112" s="204"/>
      <c r="BKR112" s="204"/>
      <c r="BKS112" s="204"/>
      <c r="BKT112" s="204"/>
      <c r="BKU112" s="204"/>
      <c r="BKV112" s="204"/>
      <c r="BKW112" s="204"/>
      <c r="BKX112" s="204"/>
      <c r="BKY112" s="204"/>
      <c r="BKZ112" s="204"/>
      <c r="BLA112" s="204"/>
      <c r="BLB112" s="204"/>
      <c r="BLC112" s="204"/>
      <c r="BLD112" s="204"/>
      <c r="BLE112" s="204"/>
      <c r="BLF112" s="204"/>
      <c r="BLG112" s="204"/>
      <c r="BLH112" s="204"/>
      <c r="BLI112" s="204"/>
      <c r="BLJ112" s="204"/>
      <c r="BLK112" s="204"/>
      <c r="BLL112" s="204"/>
      <c r="BLM112" s="204"/>
      <c r="BLN112" s="204"/>
      <c r="BLO112" s="204"/>
      <c r="BLP112" s="204"/>
      <c r="BLQ112" s="204"/>
      <c r="BLR112" s="204"/>
      <c r="BLS112" s="204"/>
      <c r="BLT112" s="204"/>
      <c r="BLU112" s="204"/>
      <c r="BLV112" s="204"/>
      <c r="BLW112" s="204"/>
      <c r="BLX112" s="204"/>
      <c r="BLY112" s="204"/>
      <c r="BLZ112" s="204"/>
      <c r="BMA112" s="204"/>
      <c r="BMB112" s="204"/>
      <c r="BMC112" s="204"/>
      <c r="BMD112" s="204"/>
      <c r="BME112" s="204"/>
      <c r="BMF112" s="204"/>
      <c r="BMG112" s="204"/>
      <c r="BMH112" s="204"/>
      <c r="BMI112" s="204"/>
      <c r="BMJ112" s="204"/>
      <c r="BMK112" s="204"/>
      <c r="BML112" s="204"/>
      <c r="BMM112" s="204"/>
      <c r="BMN112" s="204"/>
      <c r="BMO112" s="204"/>
      <c r="BMP112" s="204"/>
      <c r="BMQ112" s="204"/>
      <c r="BMR112" s="204"/>
      <c r="BMS112" s="204"/>
      <c r="BMT112" s="204"/>
      <c r="BMU112" s="204"/>
      <c r="BMV112" s="204"/>
      <c r="BMW112" s="204"/>
      <c r="BMX112" s="204"/>
      <c r="BMY112" s="204"/>
      <c r="BMZ112" s="204"/>
      <c r="BNA112" s="204"/>
      <c r="BNB112" s="204"/>
      <c r="BNC112" s="204"/>
      <c r="BND112" s="204"/>
      <c r="BNE112" s="204"/>
      <c r="BNF112" s="204"/>
      <c r="BNG112" s="204"/>
      <c r="BNH112" s="204"/>
      <c r="BNI112" s="204"/>
      <c r="BNJ112" s="204"/>
      <c r="BNK112" s="204"/>
      <c r="BNL112" s="204"/>
      <c r="BNM112" s="204"/>
      <c r="BNN112" s="204"/>
      <c r="BNO112" s="204"/>
      <c r="BNP112" s="204"/>
      <c r="BNQ112" s="204"/>
      <c r="BNR112" s="204"/>
      <c r="BNS112" s="204"/>
      <c r="BNT112" s="204"/>
      <c r="BNU112" s="204"/>
      <c r="BNV112" s="204"/>
      <c r="BNW112" s="204"/>
      <c r="BNX112" s="204"/>
      <c r="BNY112" s="204"/>
      <c r="BNZ112" s="204"/>
      <c r="BOA112" s="204"/>
      <c r="BOB112" s="204"/>
      <c r="BOC112" s="204"/>
      <c r="BOD112" s="204"/>
      <c r="BOE112" s="204"/>
      <c r="BOF112" s="204"/>
      <c r="BOG112" s="204"/>
      <c r="BOH112" s="204"/>
      <c r="BOI112" s="204"/>
      <c r="BOJ112" s="204"/>
      <c r="BOK112" s="204"/>
      <c r="BOL112" s="204"/>
      <c r="BOM112" s="204"/>
      <c r="BON112" s="204"/>
      <c r="BOO112" s="204"/>
      <c r="BOP112" s="204"/>
      <c r="BOQ112" s="204"/>
      <c r="BOR112" s="204"/>
      <c r="BOS112" s="204"/>
      <c r="BOT112" s="204"/>
      <c r="BOU112" s="204"/>
      <c r="BOV112" s="204"/>
      <c r="BOW112" s="204"/>
      <c r="BOX112" s="204"/>
      <c r="BOY112" s="204"/>
      <c r="BOZ112" s="204"/>
      <c r="BPA112" s="204"/>
      <c r="BPB112" s="204"/>
      <c r="BPC112" s="204"/>
      <c r="BPD112" s="204"/>
      <c r="BPE112" s="204"/>
      <c r="BPF112" s="204"/>
      <c r="BPG112" s="204"/>
      <c r="BPH112" s="204"/>
      <c r="BPI112" s="204"/>
      <c r="BPJ112" s="204"/>
      <c r="BPK112" s="204"/>
      <c r="BPL112" s="204"/>
      <c r="BPM112" s="204"/>
      <c r="BPN112" s="204"/>
      <c r="BPO112" s="204"/>
      <c r="BPP112" s="204"/>
      <c r="BPQ112" s="204"/>
      <c r="BPR112" s="204"/>
      <c r="BPS112" s="204"/>
      <c r="BPT112" s="204"/>
      <c r="BPU112" s="204"/>
      <c r="BPV112" s="204"/>
      <c r="BPW112" s="204"/>
      <c r="BPX112" s="204"/>
      <c r="BPY112" s="204"/>
      <c r="BPZ112" s="204"/>
      <c r="BQA112" s="204"/>
      <c r="BQB112" s="204"/>
      <c r="BQC112" s="204"/>
      <c r="BQD112" s="204"/>
      <c r="BQE112" s="204"/>
      <c r="BQF112" s="204"/>
      <c r="BQG112" s="204"/>
      <c r="BQH112" s="204"/>
      <c r="BQI112" s="204"/>
      <c r="BQJ112" s="204"/>
      <c r="BQK112" s="204"/>
      <c r="BQL112" s="204"/>
      <c r="BQM112" s="204"/>
      <c r="BQN112" s="204"/>
      <c r="BQO112" s="204"/>
      <c r="BQP112" s="204"/>
      <c r="BQQ112" s="204"/>
      <c r="BQR112" s="204"/>
      <c r="BQS112" s="204"/>
      <c r="BQT112" s="204"/>
      <c r="BQU112" s="204"/>
      <c r="BQV112" s="204"/>
      <c r="BQW112" s="204"/>
      <c r="BQX112" s="204"/>
      <c r="BQY112" s="204"/>
      <c r="BQZ112" s="204"/>
      <c r="BRA112" s="204"/>
      <c r="BRB112" s="204"/>
      <c r="BRC112" s="204"/>
      <c r="BRD112" s="204"/>
      <c r="BRE112" s="204"/>
      <c r="BRF112" s="204"/>
      <c r="BRG112" s="204"/>
      <c r="BRH112" s="204"/>
      <c r="BRI112" s="204"/>
      <c r="BRJ112" s="204"/>
      <c r="BRK112" s="204"/>
      <c r="BRL112" s="204"/>
      <c r="BRM112" s="204"/>
      <c r="BRN112" s="204"/>
      <c r="BRO112" s="204"/>
      <c r="BRP112" s="204"/>
      <c r="BRQ112" s="204"/>
      <c r="BRR112" s="204"/>
      <c r="BRS112" s="204"/>
      <c r="BRT112" s="204"/>
      <c r="BRU112" s="204"/>
      <c r="BRV112" s="204"/>
      <c r="BRW112" s="204"/>
      <c r="BRX112" s="204"/>
      <c r="BRY112" s="204"/>
      <c r="BRZ112" s="204"/>
      <c r="BSA112" s="204"/>
      <c r="BSB112" s="204"/>
      <c r="BSC112" s="204"/>
      <c r="BSD112" s="204"/>
      <c r="BSE112" s="204"/>
      <c r="BSF112" s="204"/>
      <c r="BSG112" s="204"/>
      <c r="BSH112" s="204"/>
      <c r="BSI112" s="204"/>
      <c r="BSJ112" s="204"/>
      <c r="BSK112" s="204"/>
      <c r="BSL112" s="204"/>
      <c r="BSM112" s="204"/>
      <c r="BSN112" s="204"/>
      <c r="BSO112" s="204"/>
      <c r="BSP112" s="204"/>
      <c r="BSQ112" s="204"/>
      <c r="BSR112" s="204"/>
      <c r="BSS112" s="204"/>
      <c r="BST112" s="204"/>
      <c r="BSU112" s="204"/>
      <c r="BSV112" s="204"/>
      <c r="BSW112" s="204"/>
      <c r="BSX112" s="204"/>
      <c r="BSY112" s="204"/>
      <c r="BSZ112" s="204"/>
      <c r="BTA112" s="204"/>
      <c r="BTB112" s="204"/>
      <c r="BTC112" s="204"/>
      <c r="BTD112" s="204"/>
      <c r="BTE112" s="204"/>
      <c r="BTF112" s="204"/>
      <c r="BTG112" s="204"/>
      <c r="BTH112" s="204"/>
      <c r="BTI112" s="204"/>
      <c r="BTJ112" s="204"/>
      <c r="BTK112" s="204"/>
      <c r="BTL112" s="204"/>
      <c r="BTM112" s="204"/>
      <c r="BTN112" s="204"/>
      <c r="BTO112" s="204"/>
      <c r="BTP112" s="204"/>
      <c r="BTQ112" s="204"/>
      <c r="BTR112" s="204"/>
      <c r="BTS112" s="204"/>
      <c r="BTT112" s="204"/>
      <c r="BTU112" s="204"/>
      <c r="BTV112" s="204"/>
      <c r="BTW112" s="204"/>
      <c r="BTX112" s="204"/>
      <c r="BTY112" s="204"/>
      <c r="BTZ112" s="204"/>
      <c r="BUA112" s="204"/>
      <c r="BUB112" s="204"/>
      <c r="BUC112" s="204"/>
      <c r="BUD112" s="204"/>
      <c r="BUE112" s="204"/>
      <c r="BUF112" s="204"/>
      <c r="BUG112" s="204"/>
      <c r="BUH112" s="204"/>
      <c r="BUI112" s="204"/>
      <c r="BUJ112" s="204"/>
      <c r="BUK112" s="204"/>
      <c r="BUL112" s="204"/>
      <c r="BUM112" s="204"/>
      <c r="BUN112" s="204"/>
      <c r="BUO112" s="204"/>
      <c r="BUP112" s="204"/>
      <c r="BUQ112" s="204"/>
      <c r="BUR112" s="204"/>
      <c r="BUS112" s="204"/>
      <c r="BUT112" s="204"/>
      <c r="BUU112" s="204"/>
      <c r="BUV112" s="204"/>
      <c r="BUW112" s="204"/>
      <c r="BUX112" s="204"/>
      <c r="BUY112" s="204"/>
      <c r="BUZ112" s="204"/>
      <c r="BVA112" s="204"/>
      <c r="BVB112" s="204"/>
      <c r="BVC112" s="204"/>
      <c r="BVD112" s="204"/>
      <c r="BVE112" s="204"/>
      <c r="BVF112" s="204"/>
      <c r="BVG112" s="204"/>
      <c r="BVH112" s="204"/>
      <c r="BVI112" s="204"/>
      <c r="BVJ112" s="204"/>
      <c r="BVK112" s="204"/>
      <c r="BVL112" s="204"/>
      <c r="BVM112" s="204"/>
      <c r="BVN112" s="204"/>
      <c r="BVO112" s="204"/>
      <c r="BVP112" s="204"/>
      <c r="BVQ112" s="204"/>
      <c r="BVR112" s="204"/>
      <c r="BVS112" s="204"/>
      <c r="BVT112" s="204"/>
      <c r="BVU112" s="204"/>
      <c r="BVV112" s="204"/>
      <c r="BVW112" s="204"/>
      <c r="BVX112" s="204"/>
      <c r="BVY112" s="204"/>
      <c r="BVZ112" s="204"/>
      <c r="BWA112" s="204"/>
      <c r="BWB112" s="204"/>
      <c r="BWC112" s="204"/>
      <c r="BWD112" s="204"/>
      <c r="BWE112" s="204"/>
      <c r="BWF112" s="204"/>
      <c r="BWG112" s="204"/>
      <c r="BWH112" s="204"/>
      <c r="BWI112" s="204"/>
      <c r="BWJ112" s="204"/>
      <c r="BWK112" s="204"/>
      <c r="BWL112" s="204"/>
      <c r="BWM112" s="204"/>
      <c r="BWN112" s="204"/>
      <c r="BWO112" s="204"/>
      <c r="BWP112" s="204"/>
      <c r="BWQ112" s="204"/>
      <c r="BWR112" s="204"/>
      <c r="BWS112" s="204"/>
      <c r="BWT112" s="204"/>
      <c r="BWU112" s="204"/>
      <c r="BWV112" s="204"/>
      <c r="BWW112" s="204"/>
      <c r="BWX112" s="204"/>
      <c r="BWY112" s="204"/>
      <c r="BWZ112" s="204"/>
      <c r="BXA112" s="204"/>
      <c r="BXB112" s="204"/>
      <c r="BXC112" s="204"/>
      <c r="BXD112" s="204"/>
      <c r="BXE112" s="204"/>
      <c r="BXF112" s="204"/>
      <c r="BXG112" s="204"/>
      <c r="BXH112" s="204"/>
      <c r="BXI112" s="204"/>
      <c r="BXJ112" s="204"/>
      <c r="BXK112" s="204"/>
      <c r="BXL112" s="204"/>
      <c r="BXM112" s="204"/>
      <c r="BXN112" s="204"/>
      <c r="BXO112" s="204"/>
      <c r="BXP112" s="204"/>
      <c r="BXQ112" s="204"/>
      <c r="BXR112" s="204"/>
      <c r="BXS112" s="204"/>
      <c r="BXT112" s="204"/>
      <c r="BXU112" s="204"/>
      <c r="BXV112" s="204"/>
      <c r="BXW112" s="204"/>
      <c r="BXX112" s="204"/>
      <c r="BXY112" s="204"/>
      <c r="BXZ112" s="204"/>
      <c r="BYA112" s="204"/>
      <c r="BYB112" s="204"/>
      <c r="BYC112" s="204"/>
      <c r="BYD112" s="204"/>
      <c r="BYE112" s="204"/>
      <c r="BYF112" s="204"/>
      <c r="BYG112" s="204"/>
      <c r="BYH112" s="204"/>
      <c r="BYI112" s="204"/>
      <c r="BYJ112" s="204"/>
      <c r="BYK112" s="204"/>
      <c r="BYL112" s="204"/>
      <c r="BYM112" s="204"/>
      <c r="BYN112" s="204"/>
      <c r="BYO112" s="204"/>
      <c r="BYP112" s="204"/>
      <c r="BYQ112" s="204"/>
      <c r="BYR112" s="204"/>
      <c r="BYS112" s="204"/>
      <c r="BYT112" s="204"/>
      <c r="BYU112" s="204"/>
      <c r="BYV112" s="204"/>
      <c r="BYW112" s="204"/>
      <c r="BYX112" s="204"/>
      <c r="BYY112" s="204"/>
      <c r="BYZ112" s="204"/>
      <c r="BZA112" s="204"/>
      <c r="BZB112" s="204"/>
      <c r="BZC112" s="204"/>
      <c r="BZD112" s="204"/>
      <c r="BZE112" s="204"/>
      <c r="BZF112" s="204"/>
      <c r="BZG112" s="204"/>
      <c r="BZH112" s="204"/>
      <c r="BZI112" s="204"/>
      <c r="BZJ112" s="204"/>
      <c r="BZK112" s="204"/>
      <c r="BZL112" s="204"/>
      <c r="BZM112" s="204"/>
      <c r="BZN112" s="204"/>
      <c r="BZO112" s="204"/>
      <c r="BZP112" s="204"/>
      <c r="BZQ112" s="204"/>
      <c r="BZR112" s="204"/>
      <c r="BZS112" s="204"/>
      <c r="BZT112" s="204"/>
      <c r="BZU112" s="204"/>
      <c r="BZV112" s="204"/>
      <c r="BZW112" s="204"/>
      <c r="BZX112" s="204"/>
      <c r="BZY112" s="204"/>
      <c r="BZZ112" s="204"/>
      <c r="CAA112" s="204"/>
      <c r="CAB112" s="204"/>
      <c r="CAC112" s="204"/>
      <c r="CAD112" s="204"/>
      <c r="CAE112" s="204"/>
      <c r="CAF112" s="204"/>
      <c r="CAG112" s="204"/>
      <c r="CAH112" s="204"/>
      <c r="CAI112" s="204"/>
      <c r="CAJ112" s="204"/>
      <c r="CAK112" s="204"/>
      <c r="CAL112" s="204"/>
      <c r="CAM112" s="204"/>
      <c r="CAN112" s="204"/>
      <c r="CAO112" s="204"/>
      <c r="CAP112" s="204"/>
      <c r="CAQ112" s="204"/>
      <c r="CAR112" s="204"/>
      <c r="CAS112" s="204"/>
      <c r="CAT112" s="204"/>
      <c r="CAU112" s="204"/>
      <c r="CAV112" s="204"/>
      <c r="CAW112" s="204"/>
      <c r="CAX112" s="204"/>
      <c r="CAY112" s="204"/>
      <c r="CAZ112" s="204"/>
      <c r="CBA112" s="204"/>
      <c r="CBB112" s="204"/>
      <c r="CBC112" s="204"/>
      <c r="CBD112" s="204"/>
      <c r="CBE112" s="204"/>
      <c r="CBF112" s="204"/>
      <c r="CBG112" s="204"/>
      <c r="CBH112" s="204"/>
      <c r="CBI112" s="204"/>
      <c r="CBJ112" s="204"/>
      <c r="CBK112" s="204"/>
      <c r="CBL112" s="204"/>
      <c r="CBM112" s="204"/>
      <c r="CBN112" s="204"/>
      <c r="CBO112" s="204"/>
      <c r="CBP112" s="204"/>
      <c r="CBQ112" s="204"/>
      <c r="CBR112" s="204"/>
      <c r="CBS112" s="204"/>
      <c r="CBT112" s="204"/>
      <c r="CBU112" s="204"/>
      <c r="CBV112" s="204"/>
      <c r="CBW112" s="204"/>
      <c r="CBX112" s="204"/>
      <c r="CBY112" s="204"/>
      <c r="CBZ112" s="204"/>
      <c r="CCA112" s="204"/>
      <c r="CCB112" s="204"/>
      <c r="CCC112" s="204"/>
      <c r="CCD112" s="204"/>
      <c r="CCE112" s="204"/>
      <c r="CCF112" s="204"/>
      <c r="CCG112" s="204"/>
      <c r="CCH112" s="204"/>
      <c r="CCI112" s="204"/>
      <c r="CCJ112" s="204"/>
      <c r="CCK112" s="204"/>
      <c r="CCL112" s="204"/>
      <c r="CCM112" s="204"/>
      <c r="CCN112" s="204"/>
      <c r="CCO112" s="204"/>
      <c r="CCP112" s="204"/>
      <c r="CCQ112" s="204"/>
      <c r="CCR112" s="204"/>
      <c r="CCS112" s="204"/>
      <c r="CCT112" s="204"/>
      <c r="CCU112" s="204"/>
      <c r="CCV112" s="204"/>
      <c r="CCW112" s="204"/>
      <c r="CCX112" s="204"/>
      <c r="CCY112" s="204"/>
      <c r="CCZ112" s="204"/>
      <c r="CDA112" s="204"/>
      <c r="CDB112" s="204"/>
      <c r="CDC112" s="204"/>
      <c r="CDD112" s="204"/>
      <c r="CDE112" s="204"/>
      <c r="CDF112" s="204"/>
      <c r="CDG112" s="204"/>
      <c r="CDH112" s="204"/>
      <c r="CDI112" s="204"/>
      <c r="CDJ112" s="204"/>
      <c r="CDK112" s="204"/>
      <c r="CDL112" s="204"/>
      <c r="CDM112" s="204"/>
      <c r="CDN112" s="204"/>
      <c r="CDO112" s="204"/>
      <c r="CDP112" s="204"/>
      <c r="CDQ112" s="204"/>
      <c r="CDR112" s="204"/>
      <c r="CDS112" s="204"/>
      <c r="CDT112" s="204"/>
      <c r="CDU112" s="204"/>
      <c r="CDV112" s="204"/>
      <c r="CDW112" s="204"/>
      <c r="CDX112" s="204"/>
      <c r="CDY112" s="204"/>
      <c r="CDZ112" s="204"/>
      <c r="CEA112" s="204"/>
      <c r="CEB112" s="204"/>
      <c r="CEC112" s="204"/>
      <c r="CED112" s="204"/>
      <c r="CEE112" s="204"/>
      <c r="CEF112" s="204"/>
      <c r="CEG112" s="204"/>
      <c r="CEH112" s="204"/>
      <c r="CEI112" s="204"/>
      <c r="CEJ112" s="204"/>
      <c r="CEK112" s="204"/>
      <c r="CEL112" s="204"/>
      <c r="CEM112" s="204"/>
      <c r="CEN112" s="204"/>
      <c r="CEO112" s="204"/>
      <c r="CEP112" s="204"/>
      <c r="CEQ112" s="204"/>
      <c r="CER112" s="204"/>
      <c r="CES112" s="204"/>
      <c r="CET112" s="204"/>
      <c r="CEU112" s="204"/>
      <c r="CEV112" s="204"/>
      <c r="CEW112" s="204"/>
      <c r="CEX112" s="204"/>
      <c r="CEY112" s="204"/>
      <c r="CEZ112" s="204"/>
      <c r="CFA112" s="204"/>
      <c r="CFB112" s="204"/>
      <c r="CFC112" s="204"/>
      <c r="CFD112" s="204"/>
      <c r="CFE112" s="204"/>
      <c r="CFF112" s="204"/>
      <c r="CFG112" s="204"/>
      <c r="CFH112" s="204"/>
      <c r="CFI112" s="204"/>
      <c r="CFJ112" s="204"/>
      <c r="CFK112" s="204"/>
      <c r="CFL112" s="204"/>
      <c r="CFM112" s="204"/>
      <c r="CFN112" s="204"/>
      <c r="CFO112" s="204"/>
      <c r="CFP112" s="204"/>
      <c r="CFQ112" s="204"/>
      <c r="CFR112" s="204"/>
      <c r="CFS112" s="204"/>
      <c r="CFT112" s="204"/>
      <c r="CFU112" s="204"/>
      <c r="CFV112" s="204"/>
      <c r="CFW112" s="204"/>
      <c r="CFX112" s="204"/>
      <c r="CFY112" s="204"/>
      <c r="CFZ112" s="204"/>
      <c r="CGA112" s="204"/>
      <c r="CGB112" s="204"/>
      <c r="CGC112" s="204"/>
      <c r="CGD112" s="204"/>
      <c r="CGE112" s="204"/>
      <c r="CGF112" s="204"/>
      <c r="CGG112" s="204"/>
      <c r="CGH112" s="204"/>
      <c r="CGI112" s="204"/>
      <c r="CGJ112" s="204"/>
      <c r="CGK112" s="204"/>
      <c r="CGL112" s="204"/>
      <c r="CGM112" s="204"/>
      <c r="CGN112" s="204"/>
      <c r="CGO112" s="204"/>
      <c r="CGP112" s="204"/>
      <c r="CGQ112" s="204"/>
      <c r="CGR112" s="204"/>
      <c r="CGS112" s="204"/>
      <c r="CGT112" s="204"/>
      <c r="CGU112" s="204"/>
      <c r="CGV112" s="204"/>
      <c r="CGW112" s="204"/>
      <c r="CGX112" s="204"/>
      <c r="CGY112" s="204"/>
      <c r="CGZ112" s="204"/>
      <c r="CHA112" s="204"/>
      <c r="CHB112" s="204"/>
      <c r="CHC112" s="204"/>
      <c r="CHD112" s="204"/>
      <c r="CHE112" s="204"/>
      <c r="CHF112" s="204"/>
      <c r="CHG112" s="204"/>
      <c r="CHH112" s="204"/>
      <c r="CHI112" s="204"/>
      <c r="CHJ112" s="204"/>
      <c r="CHK112" s="204"/>
      <c r="CHL112" s="204"/>
      <c r="CHM112" s="204"/>
      <c r="CHN112" s="204"/>
      <c r="CHO112" s="204"/>
      <c r="CHP112" s="204"/>
      <c r="CHQ112" s="204"/>
      <c r="CHR112" s="204"/>
      <c r="CHS112" s="204"/>
      <c r="CHT112" s="204"/>
      <c r="CHU112" s="204"/>
      <c r="CHV112" s="204"/>
      <c r="CHW112" s="204"/>
      <c r="CHX112" s="204"/>
      <c r="CHY112" s="204"/>
      <c r="CHZ112" s="204"/>
      <c r="CIA112" s="204"/>
      <c r="CIB112" s="204"/>
      <c r="CIC112" s="204"/>
      <c r="CID112" s="204"/>
      <c r="CIE112" s="204"/>
      <c r="CIF112" s="204"/>
      <c r="CIG112" s="204"/>
      <c r="CIH112" s="204"/>
      <c r="CII112" s="204"/>
      <c r="CIJ112" s="204"/>
      <c r="CIK112" s="204"/>
      <c r="CIL112" s="204"/>
      <c r="CIM112" s="204"/>
      <c r="CIN112" s="204"/>
      <c r="CIO112" s="204"/>
      <c r="CIP112" s="204"/>
      <c r="CIQ112" s="204"/>
      <c r="CIR112" s="204"/>
      <c r="CIS112" s="204"/>
      <c r="CIT112" s="204"/>
      <c r="CIU112" s="204"/>
      <c r="CIV112" s="204"/>
      <c r="CIW112" s="204"/>
      <c r="CIX112" s="204"/>
      <c r="CIY112" s="204"/>
      <c r="CIZ112" s="204"/>
      <c r="CJA112" s="204"/>
      <c r="CJB112" s="204"/>
      <c r="CJC112" s="204"/>
      <c r="CJD112" s="204"/>
      <c r="CJE112" s="204"/>
      <c r="CJF112" s="204"/>
      <c r="CJG112" s="204"/>
      <c r="CJH112" s="204"/>
      <c r="CJI112" s="204"/>
      <c r="CJJ112" s="204"/>
      <c r="CJK112" s="204"/>
      <c r="CJL112" s="204"/>
      <c r="CJM112" s="204"/>
      <c r="CJN112" s="204"/>
      <c r="CJO112" s="204"/>
      <c r="CJP112" s="204"/>
      <c r="CJQ112" s="204"/>
      <c r="CJR112" s="204"/>
      <c r="CJS112" s="204"/>
      <c r="CJT112" s="204"/>
      <c r="CJU112" s="204"/>
      <c r="CJV112" s="204"/>
      <c r="CJW112" s="204"/>
      <c r="CJX112" s="204"/>
      <c r="CJY112" s="204"/>
      <c r="CJZ112" s="204"/>
      <c r="CKA112" s="204"/>
      <c r="CKB112" s="204"/>
      <c r="CKC112" s="204"/>
      <c r="CKD112" s="204"/>
      <c r="CKE112" s="204"/>
      <c r="CKF112" s="204"/>
      <c r="CKG112" s="204"/>
      <c r="CKH112" s="204"/>
      <c r="CKI112" s="204"/>
      <c r="CKJ112" s="204"/>
      <c r="CKK112" s="204"/>
      <c r="CKL112" s="204"/>
      <c r="CKM112" s="204"/>
      <c r="CKN112" s="204"/>
      <c r="CKO112" s="204"/>
      <c r="CKP112" s="204"/>
      <c r="CKQ112" s="204"/>
      <c r="CKR112" s="204"/>
      <c r="CKS112" s="204"/>
      <c r="CKT112" s="204"/>
      <c r="CKU112" s="204"/>
      <c r="CKV112" s="204"/>
      <c r="CKW112" s="204"/>
      <c r="CKX112" s="204"/>
      <c r="CKY112" s="204"/>
      <c r="CKZ112" s="204"/>
      <c r="CLA112" s="204"/>
      <c r="CLB112" s="204"/>
      <c r="CLC112" s="204"/>
      <c r="CLD112" s="204"/>
      <c r="CLE112" s="204"/>
      <c r="CLF112" s="204"/>
      <c r="CLG112" s="204"/>
      <c r="CLH112" s="204"/>
      <c r="CLI112" s="204"/>
      <c r="CLJ112" s="204"/>
      <c r="CLK112" s="204"/>
      <c r="CLL112" s="204"/>
      <c r="CLM112" s="204"/>
      <c r="CLN112" s="204"/>
      <c r="CLO112" s="204"/>
      <c r="CLP112" s="204"/>
      <c r="CLQ112" s="204"/>
      <c r="CLR112" s="204"/>
      <c r="CLS112" s="204"/>
      <c r="CLT112" s="204"/>
      <c r="CLU112" s="204"/>
      <c r="CLV112" s="204"/>
      <c r="CLW112" s="204"/>
      <c r="CLX112" s="204"/>
      <c r="CLY112" s="204"/>
      <c r="CLZ112" s="204"/>
      <c r="CMA112" s="204"/>
      <c r="CMB112" s="204"/>
      <c r="CMC112" s="204"/>
      <c r="CMD112" s="204"/>
      <c r="CME112" s="204"/>
      <c r="CMF112" s="204"/>
      <c r="CMG112" s="204"/>
      <c r="CMH112" s="204"/>
      <c r="CMI112" s="204"/>
      <c r="CMJ112" s="204"/>
      <c r="CMK112" s="204"/>
      <c r="CML112" s="204"/>
      <c r="CMM112" s="204"/>
      <c r="CMN112" s="204"/>
      <c r="CMO112" s="204"/>
      <c r="CMP112" s="204"/>
      <c r="CMQ112" s="204"/>
      <c r="CMR112" s="204"/>
      <c r="CMS112" s="204"/>
      <c r="CMT112" s="204"/>
      <c r="CMU112" s="204"/>
      <c r="CMV112" s="204"/>
      <c r="CMW112" s="204"/>
      <c r="CMX112" s="204"/>
      <c r="CMY112" s="204"/>
      <c r="CMZ112" s="204"/>
      <c r="CNA112" s="204"/>
      <c r="CNB112" s="204"/>
      <c r="CNC112" s="204"/>
      <c r="CND112" s="204"/>
      <c r="CNE112" s="204"/>
      <c r="CNF112" s="204"/>
      <c r="CNG112" s="204"/>
      <c r="CNH112" s="204"/>
      <c r="CNI112" s="204"/>
      <c r="CNJ112" s="204"/>
      <c r="CNK112" s="204"/>
      <c r="CNL112" s="204"/>
      <c r="CNM112" s="204"/>
      <c r="CNN112" s="204"/>
      <c r="CNO112" s="204"/>
      <c r="CNP112" s="204"/>
      <c r="CNQ112" s="204"/>
      <c r="CNR112" s="204"/>
      <c r="CNS112" s="204"/>
      <c r="CNT112" s="204"/>
      <c r="CNU112" s="204"/>
      <c r="CNV112" s="204"/>
      <c r="CNW112" s="204"/>
      <c r="CNX112" s="204"/>
      <c r="CNY112" s="204"/>
      <c r="CNZ112" s="204"/>
      <c r="COA112" s="204"/>
      <c r="COB112" s="204"/>
      <c r="COC112" s="204"/>
      <c r="COD112" s="204"/>
      <c r="COE112" s="204"/>
      <c r="COF112" s="204"/>
      <c r="COG112" s="204"/>
      <c r="COH112" s="204"/>
      <c r="COI112" s="204"/>
      <c r="COJ112" s="204"/>
      <c r="COK112" s="204"/>
      <c r="COL112" s="204"/>
      <c r="COM112" s="204"/>
      <c r="CON112" s="204"/>
      <c r="COO112" s="204"/>
      <c r="COP112" s="204"/>
      <c r="COQ112" s="204"/>
      <c r="COR112" s="204"/>
      <c r="COS112" s="204"/>
      <c r="COT112" s="204"/>
      <c r="COU112" s="204"/>
      <c r="COV112" s="204"/>
      <c r="COW112" s="204"/>
      <c r="COX112" s="204"/>
      <c r="COY112" s="204"/>
      <c r="COZ112" s="204"/>
      <c r="CPA112" s="204"/>
      <c r="CPB112" s="204"/>
      <c r="CPC112" s="204"/>
      <c r="CPD112" s="204"/>
      <c r="CPE112" s="204"/>
      <c r="CPF112" s="204"/>
      <c r="CPG112" s="204"/>
      <c r="CPH112" s="204"/>
      <c r="CPI112" s="204"/>
      <c r="CPJ112" s="204"/>
      <c r="CPK112" s="204"/>
      <c r="CPL112" s="204"/>
      <c r="CPM112" s="204"/>
      <c r="CPN112" s="204"/>
      <c r="CPO112" s="204"/>
      <c r="CPP112" s="204"/>
      <c r="CPQ112" s="204"/>
      <c r="CPR112" s="204"/>
      <c r="CPS112" s="204"/>
      <c r="CPT112" s="204"/>
      <c r="CPU112" s="204"/>
      <c r="CPV112" s="204"/>
      <c r="CPW112" s="204"/>
      <c r="CPX112" s="204"/>
      <c r="CPY112" s="204"/>
      <c r="CPZ112" s="204"/>
      <c r="CQA112" s="204"/>
      <c r="CQB112" s="204"/>
      <c r="CQC112" s="204"/>
      <c r="CQD112" s="204"/>
      <c r="CQE112" s="204"/>
      <c r="CQF112" s="204"/>
      <c r="CQG112" s="204"/>
      <c r="CQH112" s="204"/>
      <c r="CQI112" s="204"/>
      <c r="CQJ112" s="204"/>
      <c r="CQK112" s="204"/>
      <c r="CQL112" s="204"/>
      <c r="CQM112" s="204"/>
      <c r="CQN112" s="204"/>
      <c r="CQO112" s="204"/>
      <c r="CQP112" s="204"/>
      <c r="CQQ112" s="204"/>
      <c r="CQR112" s="204"/>
      <c r="CQS112" s="204"/>
      <c r="CQT112" s="204"/>
      <c r="CQU112" s="204"/>
      <c r="CQV112" s="204"/>
      <c r="CQW112" s="204"/>
      <c r="CQX112" s="204"/>
      <c r="CQY112" s="204"/>
      <c r="CQZ112" s="204"/>
      <c r="CRA112" s="204"/>
      <c r="CRB112" s="204"/>
      <c r="CRC112" s="204"/>
      <c r="CRD112" s="204"/>
      <c r="CRE112" s="204"/>
      <c r="CRF112" s="204"/>
      <c r="CRG112" s="204"/>
      <c r="CRH112" s="204"/>
      <c r="CRI112" s="204"/>
      <c r="CRJ112" s="204"/>
      <c r="CRK112" s="204"/>
      <c r="CRL112" s="204"/>
      <c r="CRM112" s="204"/>
      <c r="CRN112" s="204"/>
      <c r="CRO112" s="204"/>
      <c r="CRP112" s="204"/>
      <c r="CRQ112" s="204"/>
      <c r="CRR112" s="204"/>
      <c r="CRS112" s="204"/>
      <c r="CRT112" s="204"/>
      <c r="CRU112" s="204"/>
      <c r="CRV112" s="204"/>
      <c r="CRW112" s="204"/>
      <c r="CRX112" s="204"/>
      <c r="CRY112" s="204"/>
      <c r="CRZ112" s="204"/>
      <c r="CSA112" s="204"/>
      <c r="CSB112" s="204"/>
      <c r="CSC112" s="204"/>
      <c r="CSD112" s="204"/>
      <c r="CSE112" s="204"/>
      <c r="CSF112" s="204"/>
      <c r="CSG112" s="204"/>
      <c r="CSH112" s="204"/>
      <c r="CSI112" s="204"/>
      <c r="CSJ112" s="204"/>
      <c r="CSK112" s="204"/>
      <c r="CSL112" s="204"/>
      <c r="CSM112" s="204"/>
      <c r="CSN112" s="204"/>
      <c r="CSO112" s="204"/>
      <c r="CSP112" s="204"/>
      <c r="CSQ112" s="204"/>
      <c r="CSR112" s="204"/>
      <c r="CSS112" s="204"/>
      <c r="CST112" s="204"/>
      <c r="CSU112" s="204"/>
      <c r="CSV112" s="204"/>
      <c r="CSW112" s="204"/>
      <c r="CSX112" s="204"/>
      <c r="CSY112" s="204"/>
      <c r="CSZ112" s="204"/>
      <c r="CTA112" s="204"/>
      <c r="CTB112" s="204"/>
      <c r="CTC112" s="204"/>
      <c r="CTD112" s="204"/>
      <c r="CTE112" s="204"/>
      <c r="CTF112" s="204"/>
      <c r="CTG112" s="204"/>
      <c r="CTH112" s="204"/>
      <c r="CTI112" s="204"/>
      <c r="CTJ112" s="204"/>
      <c r="CTK112" s="204"/>
      <c r="CTL112" s="204"/>
      <c r="CTM112" s="204"/>
      <c r="CTN112" s="204"/>
      <c r="CTO112" s="204"/>
      <c r="CTP112" s="204"/>
      <c r="CTQ112" s="204"/>
      <c r="CTR112" s="204"/>
      <c r="CTS112" s="204"/>
      <c r="CTT112" s="204"/>
      <c r="CTU112" s="204"/>
      <c r="CTV112" s="204"/>
      <c r="CTW112" s="204"/>
      <c r="CTX112" s="204"/>
      <c r="CTY112" s="204"/>
      <c r="CTZ112" s="204"/>
      <c r="CUA112" s="204"/>
      <c r="CUB112" s="204"/>
      <c r="CUC112" s="204"/>
      <c r="CUD112" s="204"/>
      <c r="CUE112" s="204"/>
      <c r="CUF112" s="204"/>
      <c r="CUG112" s="204"/>
      <c r="CUH112" s="204"/>
      <c r="CUI112" s="204"/>
      <c r="CUJ112" s="204"/>
      <c r="CUK112" s="204"/>
      <c r="CUL112" s="204"/>
      <c r="CUM112" s="204"/>
      <c r="CUN112" s="204"/>
      <c r="CUO112" s="204"/>
      <c r="CUP112" s="204"/>
      <c r="CUQ112" s="204"/>
      <c r="CUR112" s="204"/>
      <c r="CUS112" s="204"/>
      <c r="CUT112" s="204"/>
      <c r="CUU112" s="204"/>
      <c r="CUV112" s="204"/>
      <c r="CUW112" s="204"/>
      <c r="CUX112" s="204"/>
      <c r="CUY112" s="204"/>
      <c r="CUZ112" s="204"/>
      <c r="CVA112" s="204"/>
      <c r="CVB112" s="204"/>
      <c r="CVC112" s="204"/>
      <c r="CVD112" s="204"/>
      <c r="CVE112" s="204"/>
      <c r="CVF112" s="204"/>
      <c r="CVG112" s="204"/>
      <c r="CVH112" s="204"/>
      <c r="CVI112" s="204"/>
      <c r="CVJ112" s="204"/>
      <c r="CVK112" s="204"/>
      <c r="CVL112" s="204"/>
      <c r="CVM112" s="204"/>
      <c r="CVN112" s="204"/>
      <c r="CVO112" s="204"/>
      <c r="CVP112" s="204"/>
      <c r="CVQ112" s="204"/>
      <c r="CVR112" s="204"/>
      <c r="CVS112" s="204"/>
      <c r="CVT112" s="204"/>
      <c r="CVU112" s="204"/>
      <c r="CVV112" s="204"/>
      <c r="CVW112" s="204"/>
      <c r="CVX112" s="204"/>
      <c r="CVY112" s="204"/>
      <c r="CVZ112" s="204"/>
      <c r="CWA112" s="204"/>
      <c r="CWB112" s="204"/>
      <c r="CWC112" s="204"/>
      <c r="CWD112" s="204"/>
      <c r="CWE112" s="204"/>
      <c r="CWF112" s="204"/>
      <c r="CWG112" s="204"/>
      <c r="CWH112" s="204"/>
      <c r="CWI112" s="204"/>
      <c r="CWJ112" s="204"/>
      <c r="CWK112" s="204"/>
      <c r="CWL112" s="204"/>
      <c r="CWM112" s="204"/>
      <c r="CWN112" s="204"/>
      <c r="CWO112" s="204"/>
      <c r="CWP112" s="204"/>
      <c r="CWQ112" s="204"/>
      <c r="CWR112" s="204"/>
      <c r="CWS112" s="204"/>
      <c r="CWT112" s="204"/>
      <c r="CWU112" s="204"/>
      <c r="CWV112" s="204"/>
      <c r="CWW112" s="204"/>
      <c r="CWX112" s="204"/>
      <c r="CWY112" s="204"/>
      <c r="CWZ112" s="204"/>
      <c r="CXA112" s="204"/>
      <c r="CXB112" s="204"/>
      <c r="CXC112" s="204"/>
      <c r="CXD112" s="204"/>
      <c r="CXE112" s="204"/>
      <c r="CXF112" s="204"/>
      <c r="CXG112" s="204"/>
      <c r="CXH112" s="204"/>
      <c r="CXI112" s="204"/>
      <c r="CXJ112" s="204"/>
      <c r="CXK112" s="204"/>
      <c r="CXL112" s="204"/>
      <c r="CXM112" s="204"/>
      <c r="CXN112" s="204"/>
      <c r="CXO112" s="204"/>
      <c r="CXP112" s="204"/>
      <c r="CXQ112" s="204"/>
      <c r="CXR112" s="204"/>
      <c r="CXS112" s="204"/>
      <c r="CXT112" s="204"/>
      <c r="CXU112" s="204"/>
      <c r="CXV112" s="204"/>
      <c r="CXW112" s="204"/>
      <c r="CXX112" s="204"/>
      <c r="CXY112" s="204"/>
      <c r="CXZ112" s="204"/>
      <c r="CYA112" s="204"/>
      <c r="CYB112" s="204"/>
      <c r="CYC112" s="204"/>
      <c r="CYD112" s="204"/>
      <c r="CYE112" s="204"/>
      <c r="CYF112" s="204"/>
      <c r="CYG112" s="204"/>
      <c r="CYH112" s="204"/>
      <c r="CYI112" s="204"/>
      <c r="CYJ112" s="204"/>
      <c r="CYK112" s="204"/>
      <c r="CYL112" s="204"/>
      <c r="CYM112" s="204"/>
      <c r="CYN112" s="204"/>
      <c r="CYO112" s="204"/>
      <c r="CYP112" s="204"/>
      <c r="CYQ112" s="204"/>
      <c r="CYR112" s="204"/>
      <c r="CYS112" s="204"/>
      <c r="CYT112" s="204"/>
      <c r="CYU112" s="204"/>
      <c r="CYV112" s="204"/>
      <c r="CYW112" s="204"/>
      <c r="CYX112" s="204"/>
      <c r="CYY112" s="204"/>
      <c r="CYZ112" s="204"/>
      <c r="CZA112" s="204"/>
      <c r="CZB112" s="204"/>
      <c r="CZC112" s="204"/>
      <c r="CZD112" s="204"/>
      <c r="CZE112" s="204"/>
      <c r="CZF112" s="204"/>
      <c r="CZG112" s="204"/>
      <c r="CZH112" s="204"/>
      <c r="CZI112" s="204"/>
      <c r="CZJ112" s="204"/>
      <c r="CZK112" s="204"/>
      <c r="CZL112" s="204"/>
      <c r="CZM112" s="204"/>
      <c r="CZN112" s="204"/>
      <c r="CZO112" s="204"/>
      <c r="CZP112" s="204"/>
      <c r="CZQ112" s="204"/>
      <c r="CZR112" s="204"/>
      <c r="CZS112" s="204"/>
      <c r="CZT112" s="204"/>
      <c r="CZU112" s="204"/>
      <c r="CZV112" s="204"/>
      <c r="CZW112" s="204"/>
      <c r="CZX112" s="204"/>
      <c r="CZY112" s="204"/>
      <c r="CZZ112" s="204"/>
      <c r="DAA112" s="204"/>
      <c r="DAB112" s="204"/>
      <c r="DAC112" s="204"/>
      <c r="DAD112" s="204"/>
      <c r="DAE112" s="204"/>
      <c r="DAF112" s="204"/>
      <c r="DAG112" s="204"/>
      <c r="DAH112" s="204"/>
      <c r="DAI112" s="204"/>
      <c r="DAJ112" s="204"/>
      <c r="DAK112" s="204"/>
      <c r="DAL112" s="204"/>
      <c r="DAM112" s="204"/>
      <c r="DAN112" s="204"/>
      <c r="DAO112" s="204"/>
      <c r="DAP112" s="204"/>
      <c r="DAQ112" s="204"/>
      <c r="DAR112" s="204"/>
      <c r="DAS112" s="204"/>
      <c r="DAT112" s="204"/>
      <c r="DAU112" s="204"/>
      <c r="DAV112" s="204"/>
      <c r="DAW112" s="204"/>
      <c r="DAX112" s="204"/>
      <c r="DAY112" s="204"/>
      <c r="DAZ112" s="204"/>
      <c r="DBA112" s="204"/>
      <c r="DBB112" s="204"/>
      <c r="DBC112" s="204"/>
      <c r="DBD112" s="204"/>
      <c r="DBE112" s="204"/>
      <c r="DBF112" s="204"/>
      <c r="DBG112" s="204"/>
      <c r="DBH112" s="204"/>
      <c r="DBI112" s="204"/>
      <c r="DBJ112" s="204"/>
      <c r="DBK112" s="204"/>
      <c r="DBL112" s="204"/>
      <c r="DBM112" s="204"/>
      <c r="DBN112" s="204"/>
      <c r="DBO112" s="204"/>
      <c r="DBP112" s="204"/>
      <c r="DBQ112" s="204"/>
      <c r="DBR112" s="204"/>
      <c r="DBS112" s="204"/>
      <c r="DBT112" s="204"/>
      <c r="DBU112" s="204"/>
      <c r="DBV112" s="204"/>
      <c r="DBW112" s="204"/>
      <c r="DBX112" s="204"/>
      <c r="DBY112" s="204"/>
      <c r="DBZ112" s="204"/>
      <c r="DCA112" s="204"/>
      <c r="DCB112" s="204"/>
      <c r="DCC112" s="204"/>
      <c r="DCD112" s="204"/>
      <c r="DCE112" s="204"/>
      <c r="DCF112" s="204"/>
      <c r="DCG112" s="204"/>
      <c r="DCH112" s="204"/>
      <c r="DCI112" s="204"/>
      <c r="DCJ112" s="204"/>
      <c r="DCK112" s="204"/>
      <c r="DCL112" s="204"/>
      <c r="DCM112" s="204"/>
      <c r="DCN112" s="204"/>
      <c r="DCO112" s="204"/>
      <c r="DCP112" s="204"/>
      <c r="DCQ112" s="204"/>
      <c r="DCR112" s="204"/>
      <c r="DCS112" s="204"/>
      <c r="DCT112" s="204"/>
      <c r="DCU112" s="204"/>
      <c r="DCV112" s="204"/>
      <c r="DCW112" s="204"/>
      <c r="DCX112" s="204"/>
      <c r="DCY112" s="204"/>
      <c r="DCZ112" s="204"/>
      <c r="DDA112" s="204"/>
      <c r="DDB112" s="204"/>
      <c r="DDC112" s="204"/>
      <c r="DDD112" s="204"/>
      <c r="DDE112" s="204"/>
      <c r="DDF112" s="204"/>
      <c r="DDG112" s="204"/>
      <c r="DDH112" s="204"/>
      <c r="DDI112" s="204"/>
      <c r="DDJ112" s="204"/>
      <c r="DDK112" s="204"/>
      <c r="DDL112" s="204"/>
      <c r="DDM112" s="204"/>
      <c r="DDN112" s="204"/>
      <c r="DDO112" s="204"/>
      <c r="DDP112" s="204"/>
      <c r="DDQ112" s="204"/>
      <c r="DDR112" s="204"/>
      <c r="DDS112" s="204"/>
      <c r="DDT112" s="204"/>
      <c r="DDU112" s="204"/>
      <c r="DDV112" s="204"/>
      <c r="DDW112" s="204"/>
      <c r="DDX112" s="204"/>
      <c r="DDY112" s="204"/>
      <c r="DDZ112" s="204"/>
      <c r="DEA112" s="204"/>
      <c r="DEB112" s="204"/>
      <c r="DEC112" s="204"/>
      <c r="DED112" s="204"/>
      <c r="DEE112" s="204"/>
      <c r="DEF112" s="204"/>
      <c r="DEG112" s="204"/>
      <c r="DEH112" s="204"/>
      <c r="DEI112" s="204"/>
      <c r="DEJ112" s="204"/>
      <c r="DEK112" s="204"/>
      <c r="DEL112" s="204"/>
      <c r="DEM112" s="204"/>
      <c r="DEN112" s="204"/>
      <c r="DEO112" s="204"/>
      <c r="DEP112" s="204"/>
      <c r="DEQ112" s="204"/>
      <c r="DER112" s="204"/>
      <c r="DES112" s="204"/>
      <c r="DET112" s="204"/>
      <c r="DEU112" s="204"/>
      <c r="DEV112" s="204"/>
      <c r="DEW112" s="204"/>
      <c r="DEX112" s="204"/>
      <c r="DEY112" s="204"/>
      <c r="DEZ112" s="204"/>
      <c r="DFA112" s="204"/>
      <c r="DFB112" s="204"/>
      <c r="DFC112" s="204"/>
      <c r="DFD112" s="204"/>
      <c r="DFE112" s="204"/>
      <c r="DFF112" s="204"/>
      <c r="DFG112" s="204"/>
      <c r="DFH112" s="204"/>
      <c r="DFI112" s="204"/>
      <c r="DFJ112" s="204"/>
      <c r="DFK112" s="204"/>
      <c r="DFL112" s="204"/>
      <c r="DFM112" s="204"/>
      <c r="DFN112" s="204"/>
      <c r="DFO112" s="204"/>
      <c r="DFP112" s="204"/>
      <c r="DFQ112" s="204"/>
      <c r="DFR112" s="204"/>
      <c r="DFS112" s="204"/>
      <c r="DFT112" s="204"/>
      <c r="DFU112" s="204"/>
      <c r="DFV112" s="204"/>
      <c r="DFW112" s="204"/>
      <c r="DFX112" s="204"/>
      <c r="DFY112" s="204"/>
      <c r="DFZ112" s="204"/>
      <c r="DGA112" s="204"/>
      <c r="DGB112" s="204"/>
      <c r="DGC112" s="204"/>
      <c r="DGD112" s="204"/>
      <c r="DGE112" s="204"/>
      <c r="DGF112" s="204"/>
      <c r="DGG112" s="204"/>
      <c r="DGH112" s="204"/>
      <c r="DGI112" s="204"/>
      <c r="DGJ112" s="204"/>
      <c r="DGK112" s="204"/>
      <c r="DGL112" s="204"/>
      <c r="DGM112" s="204"/>
      <c r="DGN112" s="204"/>
      <c r="DGO112" s="204"/>
      <c r="DGP112" s="204"/>
      <c r="DGQ112" s="204"/>
      <c r="DGR112" s="204"/>
      <c r="DGS112" s="204"/>
      <c r="DGT112" s="204"/>
      <c r="DGU112" s="204"/>
      <c r="DGV112" s="204"/>
      <c r="DGW112" s="204"/>
      <c r="DGX112" s="204"/>
      <c r="DGY112" s="204"/>
      <c r="DGZ112" s="204"/>
      <c r="DHA112" s="204"/>
      <c r="DHB112" s="204"/>
      <c r="DHC112" s="204"/>
      <c r="DHD112" s="204"/>
      <c r="DHE112" s="204"/>
      <c r="DHF112" s="204"/>
      <c r="DHG112" s="204"/>
      <c r="DHH112" s="204"/>
      <c r="DHI112" s="204"/>
      <c r="DHJ112" s="204"/>
      <c r="DHK112" s="204"/>
      <c r="DHL112" s="204"/>
      <c r="DHM112" s="204"/>
      <c r="DHN112" s="204"/>
      <c r="DHO112" s="204"/>
      <c r="DHP112" s="204"/>
      <c r="DHQ112" s="204"/>
      <c r="DHR112" s="204"/>
      <c r="DHS112" s="204"/>
      <c r="DHT112" s="204"/>
      <c r="DHU112" s="204"/>
      <c r="DHV112" s="204"/>
      <c r="DHW112" s="204"/>
      <c r="DHX112" s="204"/>
      <c r="DHY112" s="204"/>
      <c r="DHZ112" s="204"/>
      <c r="DIA112" s="204"/>
      <c r="DIB112" s="204"/>
      <c r="DIC112" s="204"/>
      <c r="DID112" s="204"/>
      <c r="DIE112" s="204"/>
      <c r="DIF112" s="204"/>
      <c r="DIG112" s="204"/>
      <c r="DIH112" s="204"/>
      <c r="DII112" s="204"/>
      <c r="DIJ112" s="204"/>
      <c r="DIK112" s="204"/>
      <c r="DIL112" s="204"/>
      <c r="DIM112" s="204"/>
      <c r="DIN112" s="204"/>
      <c r="DIO112" s="204"/>
      <c r="DIP112" s="204"/>
      <c r="DIQ112" s="204"/>
      <c r="DIR112" s="204"/>
      <c r="DIS112" s="204"/>
      <c r="DIT112" s="204"/>
      <c r="DIU112" s="204"/>
      <c r="DIV112" s="204"/>
      <c r="DIW112" s="204"/>
      <c r="DIX112" s="204"/>
      <c r="DIY112" s="204"/>
      <c r="DIZ112" s="204"/>
      <c r="DJA112" s="204"/>
      <c r="DJB112" s="204"/>
      <c r="DJC112" s="204"/>
      <c r="DJD112" s="204"/>
      <c r="DJE112" s="204"/>
      <c r="DJF112" s="204"/>
      <c r="DJG112" s="204"/>
      <c r="DJH112" s="204"/>
      <c r="DJI112" s="204"/>
      <c r="DJJ112" s="204"/>
      <c r="DJK112" s="204"/>
      <c r="DJL112" s="204"/>
      <c r="DJM112" s="204"/>
      <c r="DJN112" s="204"/>
      <c r="DJO112" s="204"/>
      <c r="DJP112" s="204"/>
      <c r="DJQ112" s="204"/>
      <c r="DJR112" s="204"/>
      <c r="DJS112" s="204"/>
      <c r="DJT112" s="204"/>
      <c r="DJU112" s="204"/>
      <c r="DJV112" s="204"/>
      <c r="DJW112" s="204"/>
      <c r="DJX112" s="204"/>
      <c r="DJY112" s="204"/>
      <c r="DJZ112" s="204"/>
      <c r="DKA112" s="204"/>
      <c r="DKB112" s="204"/>
      <c r="DKC112" s="204"/>
      <c r="DKD112" s="204"/>
      <c r="DKE112" s="204"/>
      <c r="DKF112" s="204"/>
      <c r="DKG112" s="204"/>
      <c r="DKH112" s="204"/>
      <c r="DKI112" s="204"/>
      <c r="DKJ112" s="204"/>
      <c r="DKK112" s="204"/>
      <c r="DKL112" s="204"/>
      <c r="DKM112" s="204"/>
      <c r="DKN112" s="204"/>
      <c r="DKO112" s="204"/>
      <c r="DKP112" s="204"/>
      <c r="DKQ112" s="204"/>
      <c r="DKR112" s="204"/>
      <c r="DKS112" s="204"/>
      <c r="DKT112" s="204"/>
      <c r="DKU112" s="204"/>
      <c r="DKV112" s="204"/>
      <c r="DKW112" s="204"/>
      <c r="DKX112" s="204"/>
      <c r="DKY112" s="204"/>
      <c r="DKZ112" s="204"/>
      <c r="DLA112" s="204"/>
      <c r="DLB112" s="204"/>
      <c r="DLC112" s="204"/>
      <c r="DLD112" s="204"/>
      <c r="DLE112" s="204"/>
      <c r="DLF112" s="204"/>
      <c r="DLG112" s="204"/>
      <c r="DLH112" s="204"/>
      <c r="DLI112" s="204"/>
      <c r="DLJ112" s="204"/>
      <c r="DLK112" s="204"/>
      <c r="DLL112" s="204"/>
      <c r="DLM112" s="204"/>
      <c r="DLN112" s="204"/>
      <c r="DLO112" s="204"/>
      <c r="DLP112" s="204"/>
      <c r="DLQ112" s="204"/>
      <c r="DLR112" s="204"/>
      <c r="DLS112" s="204"/>
      <c r="DLT112" s="204"/>
      <c r="DLU112" s="204"/>
      <c r="DLV112" s="204"/>
      <c r="DLW112" s="204"/>
      <c r="DLX112" s="204"/>
      <c r="DLY112" s="204"/>
      <c r="DLZ112" s="204"/>
      <c r="DMA112" s="204"/>
      <c r="DMB112" s="204"/>
      <c r="DMC112" s="204"/>
      <c r="DMD112" s="204"/>
      <c r="DME112" s="204"/>
      <c r="DMF112" s="204"/>
      <c r="DMG112" s="204"/>
      <c r="DMH112" s="204"/>
      <c r="DMI112" s="204"/>
      <c r="DMJ112" s="204"/>
      <c r="DMK112" s="204"/>
      <c r="DML112" s="204"/>
      <c r="DMM112" s="204"/>
      <c r="DMN112" s="204"/>
      <c r="DMO112" s="204"/>
      <c r="DMP112" s="204"/>
      <c r="DMQ112" s="204"/>
      <c r="DMR112" s="204"/>
      <c r="DMS112" s="204"/>
      <c r="DMT112" s="204"/>
      <c r="DMU112" s="204"/>
      <c r="DMV112" s="204"/>
      <c r="DMW112" s="204"/>
      <c r="DMX112" s="204"/>
      <c r="DMY112" s="204"/>
      <c r="DMZ112" s="204"/>
      <c r="DNA112" s="204"/>
      <c r="DNB112" s="204"/>
      <c r="DNC112" s="204"/>
      <c r="DND112" s="204"/>
      <c r="DNE112" s="204"/>
      <c r="DNF112" s="204"/>
      <c r="DNG112" s="204"/>
      <c r="DNH112" s="204"/>
      <c r="DNI112" s="204"/>
      <c r="DNJ112" s="204"/>
      <c r="DNK112" s="204"/>
      <c r="DNL112" s="204"/>
      <c r="DNM112" s="204"/>
      <c r="DNN112" s="204"/>
      <c r="DNO112" s="204"/>
      <c r="DNP112" s="204"/>
      <c r="DNQ112" s="204"/>
      <c r="DNR112" s="204"/>
      <c r="DNS112" s="204"/>
      <c r="DNT112" s="204"/>
      <c r="DNU112" s="204"/>
      <c r="DNV112" s="204"/>
      <c r="DNW112" s="204"/>
      <c r="DNX112" s="204"/>
      <c r="DNY112" s="204"/>
      <c r="DNZ112" s="204"/>
      <c r="DOA112" s="204"/>
      <c r="DOB112" s="204"/>
      <c r="DOC112" s="204"/>
      <c r="DOD112" s="204"/>
      <c r="DOE112" s="204"/>
      <c r="DOF112" s="204"/>
      <c r="DOG112" s="204"/>
      <c r="DOH112" s="204"/>
      <c r="DOI112" s="204"/>
      <c r="DOJ112" s="204"/>
      <c r="DOK112" s="204"/>
      <c r="DOL112" s="204"/>
      <c r="DOM112" s="204"/>
      <c r="DON112" s="204"/>
      <c r="DOO112" s="204"/>
      <c r="DOP112" s="204"/>
      <c r="DOQ112" s="204"/>
      <c r="DOR112" s="204"/>
      <c r="DOS112" s="204"/>
      <c r="DOT112" s="204"/>
      <c r="DOU112" s="204"/>
      <c r="DOV112" s="204"/>
      <c r="DOW112" s="204"/>
      <c r="DOX112" s="204"/>
      <c r="DOY112" s="204"/>
      <c r="DOZ112" s="204"/>
      <c r="DPA112" s="204"/>
      <c r="DPB112" s="204"/>
      <c r="DPC112" s="204"/>
      <c r="DPD112" s="204"/>
      <c r="DPE112" s="204"/>
      <c r="DPF112" s="204"/>
      <c r="DPG112" s="204"/>
      <c r="DPH112" s="204"/>
      <c r="DPI112" s="204"/>
      <c r="DPJ112" s="204"/>
      <c r="DPK112" s="204"/>
      <c r="DPL112" s="204"/>
      <c r="DPM112" s="204"/>
      <c r="DPN112" s="204"/>
      <c r="DPO112" s="204"/>
      <c r="DPP112" s="204"/>
      <c r="DPQ112" s="204"/>
      <c r="DPR112" s="204"/>
      <c r="DPS112" s="204"/>
      <c r="DPT112" s="204"/>
      <c r="DPU112" s="204"/>
      <c r="DPV112" s="204"/>
      <c r="DPW112" s="204"/>
      <c r="DPX112" s="204"/>
      <c r="DPY112" s="204"/>
      <c r="DPZ112" s="204"/>
      <c r="DQA112" s="204"/>
      <c r="DQB112" s="204"/>
      <c r="DQC112" s="204"/>
      <c r="DQD112" s="204"/>
      <c r="DQE112" s="204"/>
      <c r="DQF112" s="204"/>
      <c r="DQG112" s="204"/>
      <c r="DQH112" s="204"/>
      <c r="DQI112" s="204"/>
      <c r="DQJ112" s="204"/>
      <c r="DQK112" s="204"/>
      <c r="DQL112" s="204"/>
      <c r="DQM112" s="204"/>
      <c r="DQN112" s="204"/>
      <c r="DQO112" s="204"/>
      <c r="DQP112" s="204"/>
      <c r="DQQ112" s="204"/>
      <c r="DQR112" s="204"/>
      <c r="DQS112" s="204"/>
      <c r="DQT112" s="204"/>
      <c r="DQU112" s="204"/>
      <c r="DQV112" s="204"/>
      <c r="DQW112" s="204"/>
      <c r="DQX112" s="204"/>
      <c r="DQY112" s="204"/>
      <c r="DQZ112" s="204"/>
      <c r="DRA112" s="204"/>
      <c r="DRB112" s="204"/>
      <c r="DRC112" s="204"/>
      <c r="DRD112" s="204"/>
      <c r="DRE112" s="204"/>
      <c r="DRF112" s="204"/>
      <c r="DRG112" s="204"/>
      <c r="DRH112" s="204"/>
      <c r="DRI112" s="204"/>
      <c r="DRJ112" s="204"/>
      <c r="DRK112" s="204"/>
      <c r="DRL112" s="204"/>
      <c r="DRM112" s="204"/>
      <c r="DRN112" s="204"/>
      <c r="DRO112" s="204"/>
      <c r="DRP112" s="204"/>
      <c r="DRQ112" s="204"/>
      <c r="DRR112" s="204"/>
      <c r="DRS112" s="204"/>
      <c r="DRT112" s="204"/>
      <c r="DRU112" s="204"/>
      <c r="DRV112" s="204"/>
      <c r="DRW112" s="204"/>
      <c r="DRX112" s="204"/>
      <c r="DRY112" s="204"/>
      <c r="DRZ112" s="204"/>
      <c r="DSA112" s="204"/>
      <c r="DSB112" s="204"/>
      <c r="DSC112" s="204"/>
      <c r="DSD112" s="204"/>
      <c r="DSE112" s="204"/>
      <c r="DSF112" s="204"/>
      <c r="DSG112" s="204"/>
      <c r="DSH112" s="204"/>
      <c r="DSI112" s="204"/>
      <c r="DSJ112" s="204"/>
      <c r="DSK112" s="204"/>
      <c r="DSL112" s="204"/>
      <c r="DSM112" s="204"/>
      <c r="DSN112" s="204"/>
      <c r="DSO112" s="204"/>
      <c r="DSP112" s="204"/>
      <c r="DSQ112" s="204"/>
      <c r="DSR112" s="204"/>
      <c r="DSS112" s="204"/>
      <c r="DST112" s="204"/>
      <c r="DSU112" s="204"/>
      <c r="DSV112" s="204"/>
      <c r="DSW112" s="204"/>
      <c r="DSX112" s="204"/>
      <c r="DSY112" s="204"/>
      <c r="DSZ112" s="204"/>
      <c r="DTA112" s="204"/>
      <c r="DTB112" s="204"/>
      <c r="DTC112" s="204"/>
      <c r="DTD112" s="204"/>
      <c r="DTE112" s="204"/>
      <c r="DTF112" s="204"/>
      <c r="DTG112" s="204"/>
      <c r="DTH112" s="204"/>
      <c r="DTI112" s="204"/>
      <c r="DTJ112" s="204"/>
      <c r="DTK112" s="204"/>
      <c r="DTL112" s="204"/>
      <c r="DTM112" s="204"/>
      <c r="DTN112" s="204"/>
      <c r="DTO112" s="204"/>
      <c r="DTP112" s="204"/>
      <c r="DTQ112" s="204"/>
      <c r="DTR112" s="204"/>
      <c r="DTS112" s="204"/>
      <c r="DTT112" s="204"/>
      <c r="DTU112" s="204"/>
      <c r="DTV112" s="204"/>
      <c r="DTW112" s="204"/>
      <c r="DTX112" s="204"/>
      <c r="DTY112" s="204"/>
      <c r="DTZ112" s="204"/>
      <c r="DUA112" s="204"/>
      <c r="DUB112" s="204"/>
      <c r="DUC112" s="204"/>
      <c r="DUD112" s="204"/>
      <c r="DUE112" s="204"/>
      <c r="DUF112" s="204"/>
      <c r="DUG112" s="204"/>
      <c r="DUH112" s="204"/>
      <c r="DUI112" s="204"/>
      <c r="DUJ112" s="204"/>
      <c r="DUK112" s="204"/>
      <c r="DUL112" s="204"/>
      <c r="DUM112" s="204"/>
      <c r="DUN112" s="204"/>
      <c r="DUO112" s="204"/>
      <c r="DUP112" s="204"/>
      <c r="DUQ112" s="204"/>
      <c r="DUR112" s="204"/>
      <c r="DUS112" s="204"/>
      <c r="DUT112" s="204"/>
      <c r="DUU112" s="204"/>
      <c r="DUV112" s="204"/>
      <c r="DUW112" s="204"/>
      <c r="DUX112" s="204"/>
      <c r="DUY112" s="204"/>
      <c r="DUZ112" s="204"/>
      <c r="DVA112" s="204"/>
      <c r="DVB112" s="204"/>
      <c r="DVC112" s="204"/>
      <c r="DVD112" s="204"/>
      <c r="DVE112" s="204"/>
      <c r="DVF112" s="204"/>
      <c r="DVG112" s="204"/>
      <c r="DVH112" s="204"/>
      <c r="DVI112" s="204"/>
      <c r="DVJ112" s="204"/>
      <c r="DVK112" s="204"/>
      <c r="DVL112" s="204"/>
      <c r="DVM112" s="204"/>
      <c r="DVN112" s="204"/>
      <c r="DVO112" s="204"/>
      <c r="DVP112" s="204"/>
      <c r="DVQ112" s="204"/>
      <c r="DVR112" s="204"/>
      <c r="DVS112" s="204"/>
      <c r="DVT112" s="204"/>
      <c r="DVU112" s="204"/>
      <c r="DVV112" s="204"/>
      <c r="DVW112" s="204"/>
      <c r="DVX112" s="204"/>
      <c r="DVY112" s="204"/>
      <c r="DVZ112" s="204"/>
      <c r="DWA112" s="204"/>
      <c r="DWB112" s="204"/>
      <c r="DWC112" s="204"/>
      <c r="DWD112" s="204"/>
      <c r="DWE112" s="204"/>
      <c r="DWF112" s="204"/>
      <c r="DWG112" s="204"/>
      <c r="DWH112" s="204"/>
      <c r="DWI112" s="204"/>
      <c r="DWJ112" s="204"/>
      <c r="DWK112" s="204"/>
      <c r="DWL112" s="204"/>
      <c r="DWM112" s="204"/>
      <c r="DWN112" s="204"/>
      <c r="DWO112" s="204"/>
      <c r="DWP112" s="204"/>
      <c r="DWQ112" s="204"/>
      <c r="DWR112" s="204"/>
      <c r="DWS112" s="204"/>
      <c r="DWT112" s="204"/>
      <c r="DWU112" s="204"/>
      <c r="DWV112" s="204"/>
      <c r="DWW112" s="204"/>
      <c r="DWX112" s="204"/>
      <c r="DWY112" s="204"/>
      <c r="DWZ112" s="204"/>
      <c r="DXA112" s="204"/>
      <c r="DXB112" s="204"/>
      <c r="DXC112" s="204"/>
      <c r="DXD112" s="204"/>
      <c r="DXE112" s="204"/>
      <c r="DXF112" s="204"/>
      <c r="DXG112" s="204"/>
      <c r="DXH112" s="204"/>
      <c r="DXI112" s="204"/>
      <c r="DXJ112" s="204"/>
      <c r="DXK112" s="204"/>
      <c r="DXL112" s="204"/>
      <c r="DXM112" s="204"/>
      <c r="DXN112" s="204"/>
      <c r="DXO112" s="204"/>
      <c r="DXP112" s="204"/>
      <c r="DXQ112" s="204"/>
      <c r="DXR112" s="204"/>
      <c r="DXS112" s="204"/>
      <c r="DXT112" s="204"/>
      <c r="DXU112" s="204"/>
      <c r="DXV112" s="204"/>
      <c r="DXW112" s="204"/>
      <c r="DXX112" s="204"/>
      <c r="DXY112" s="204"/>
      <c r="DXZ112" s="204"/>
      <c r="DYA112" s="204"/>
      <c r="DYB112" s="204"/>
      <c r="DYC112" s="204"/>
      <c r="DYD112" s="204"/>
      <c r="DYE112" s="204"/>
      <c r="DYF112" s="204"/>
      <c r="DYG112" s="204"/>
      <c r="DYH112" s="204"/>
      <c r="DYI112" s="204"/>
      <c r="DYJ112" s="204"/>
      <c r="DYK112" s="204"/>
      <c r="DYL112" s="204"/>
      <c r="DYM112" s="204"/>
      <c r="DYN112" s="204"/>
      <c r="DYO112" s="204"/>
      <c r="DYP112" s="204"/>
      <c r="DYQ112" s="204"/>
      <c r="DYR112" s="204"/>
      <c r="DYS112" s="204"/>
      <c r="DYT112" s="204"/>
      <c r="DYU112" s="204"/>
      <c r="DYV112" s="204"/>
      <c r="DYW112" s="204"/>
      <c r="DYX112" s="204"/>
      <c r="DYY112" s="204"/>
      <c r="DYZ112" s="204"/>
      <c r="DZA112" s="204"/>
      <c r="DZB112" s="204"/>
      <c r="DZC112" s="204"/>
      <c r="DZD112" s="204"/>
      <c r="DZE112" s="204"/>
      <c r="DZF112" s="204"/>
      <c r="DZG112" s="204"/>
      <c r="DZH112" s="204"/>
      <c r="DZI112" s="204"/>
      <c r="DZJ112" s="204"/>
      <c r="DZK112" s="204"/>
      <c r="DZL112" s="204"/>
      <c r="DZM112" s="204"/>
      <c r="DZN112" s="204"/>
      <c r="DZO112" s="204"/>
      <c r="DZP112" s="204"/>
      <c r="DZQ112" s="204"/>
      <c r="DZR112" s="204"/>
      <c r="DZS112" s="204"/>
      <c r="DZT112" s="204"/>
      <c r="DZU112" s="204"/>
      <c r="DZV112" s="204"/>
      <c r="DZW112" s="204"/>
      <c r="DZX112" s="204"/>
      <c r="DZY112" s="204"/>
      <c r="DZZ112" s="204"/>
      <c r="EAA112" s="204"/>
      <c r="EAB112" s="204"/>
      <c r="EAC112" s="204"/>
      <c r="EAD112" s="204"/>
      <c r="EAE112" s="204"/>
      <c r="EAF112" s="204"/>
      <c r="EAG112" s="204"/>
      <c r="EAH112" s="204"/>
      <c r="EAI112" s="204"/>
      <c r="EAJ112" s="204"/>
      <c r="EAK112" s="204"/>
      <c r="EAL112" s="204"/>
      <c r="EAM112" s="204"/>
      <c r="EAN112" s="204"/>
      <c r="EAO112" s="204"/>
      <c r="EAP112" s="204"/>
      <c r="EAQ112" s="204"/>
      <c r="EAR112" s="204"/>
      <c r="EAS112" s="204"/>
      <c r="EAT112" s="204"/>
      <c r="EAU112" s="204"/>
      <c r="EAV112" s="204"/>
      <c r="EAW112" s="204"/>
      <c r="EAX112" s="204"/>
      <c r="EAY112" s="204"/>
      <c r="EAZ112" s="204"/>
      <c r="EBA112" s="204"/>
      <c r="EBB112" s="204"/>
      <c r="EBC112" s="204"/>
      <c r="EBD112" s="204"/>
      <c r="EBE112" s="204"/>
      <c r="EBF112" s="204"/>
      <c r="EBG112" s="204"/>
      <c r="EBH112" s="204"/>
      <c r="EBI112" s="204"/>
      <c r="EBJ112" s="204"/>
      <c r="EBK112" s="204"/>
      <c r="EBL112" s="204"/>
      <c r="EBM112" s="204"/>
      <c r="EBN112" s="204"/>
      <c r="EBO112" s="204"/>
      <c r="EBP112" s="204"/>
      <c r="EBQ112" s="204"/>
      <c r="EBR112" s="204"/>
      <c r="EBS112" s="204"/>
      <c r="EBT112" s="204"/>
      <c r="EBU112" s="204"/>
      <c r="EBV112" s="204"/>
      <c r="EBW112" s="204"/>
      <c r="EBX112" s="204"/>
      <c r="EBY112" s="204"/>
      <c r="EBZ112" s="204"/>
      <c r="ECA112" s="204"/>
      <c r="ECB112" s="204"/>
      <c r="ECC112" s="204"/>
      <c r="ECD112" s="204"/>
      <c r="ECE112" s="204"/>
      <c r="ECF112" s="204"/>
      <c r="ECG112" s="204"/>
      <c r="ECH112" s="204"/>
      <c r="ECI112" s="204"/>
      <c r="ECJ112" s="204"/>
      <c r="ECK112" s="204"/>
      <c r="ECL112" s="204"/>
      <c r="ECM112" s="204"/>
      <c r="ECN112" s="204"/>
      <c r="ECO112" s="204"/>
      <c r="ECP112" s="204"/>
      <c r="ECQ112" s="204"/>
      <c r="ECR112" s="204"/>
      <c r="ECS112" s="204"/>
      <c r="ECT112" s="204"/>
      <c r="ECU112" s="204"/>
      <c r="ECV112" s="204"/>
      <c r="ECW112" s="204"/>
      <c r="ECX112" s="204"/>
      <c r="ECY112" s="204"/>
      <c r="ECZ112" s="204"/>
      <c r="EDA112" s="204"/>
      <c r="EDB112" s="204"/>
      <c r="EDC112" s="204"/>
      <c r="EDD112" s="204"/>
      <c r="EDE112" s="204"/>
      <c r="EDF112" s="204"/>
      <c r="EDG112" s="204"/>
      <c r="EDH112" s="204"/>
      <c r="EDI112" s="204"/>
      <c r="EDJ112" s="204"/>
      <c r="EDK112" s="204"/>
      <c r="EDL112" s="204"/>
      <c r="EDM112" s="204"/>
      <c r="EDN112" s="204"/>
      <c r="EDO112" s="204"/>
      <c r="EDP112" s="204"/>
      <c r="EDQ112" s="204"/>
      <c r="EDR112" s="204"/>
      <c r="EDS112" s="204"/>
      <c r="EDT112" s="204"/>
      <c r="EDU112" s="204"/>
      <c r="EDV112" s="204"/>
      <c r="EDW112" s="204"/>
      <c r="EDX112" s="204"/>
      <c r="EDY112" s="204"/>
      <c r="EDZ112" s="204"/>
      <c r="EEA112" s="204"/>
      <c r="EEB112" s="204"/>
      <c r="EEC112" s="204"/>
      <c r="EED112" s="204"/>
      <c r="EEE112" s="204"/>
      <c r="EEF112" s="204"/>
      <c r="EEG112" s="204"/>
      <c r="EEH112" s="204"/>
      <c r="EEI112" s="204"/>
      <c r="EEJ112" s="204"/>
      <c r="EEK112" s="204"/>
      <c r="EEL112" s="204"/>
      <c r="EEM112" s="204"/>
      <c r="EEN112" s="204"/>
      <c r="EEO112" s="204"/>
      <c r="EEP112" s="204"/>
      <c r="EEQ112" s="204"/>
      <c r="EER112" s="204"/>
      <c r="EES112" s="204"/>
      <c r="EET112" s="204"/>
      <c r="EEU112" s="204"/>
      <c r="EEV112" s="204"/>
      <c r="EEW112" s="204"/>
      <c r="EEX112" s="204"/>
      <c r="EEY112" s="204"/>
      <c r="EEZ112" s="204"/>
      <c r="EFA112" s="204"/>
      <c r="EFB112" s="204"/>
      <c r="EFC112" s="204"/>
      <c r="EFD112" s="204"/>
      <c r="EFE112" s="204"/>
      <c r="EFF112" s="204"/>
      <c r="EFG112" s="204"/>
      <c r="EFH112" s="204"/>
      <c r="EFI112" s="204"/>
      <c r="EFJ112" s="204"/>
      <c r="EFK112" s="204"/>
      <c r="EFL112" s="204"/>
      <c r="EFM112" s="204"/>
      <c r="EFN112" s="204"/>
      <c r="EFO112" s="204"/>
      <c r="EFP112" s="204"/>
      <c r="EFQ112" s="204"/>
      <c r="EFR112" s="204"/>
      <c r="EFS112" s="204"/>
      <c r="EFT112" s="204"/>
      <c r="EFU112" s="204"/>
      <c r="EFV112" s="204"/>
      <c r="EFW112" s="204"/>
      <c r="EFX112" s="204"/>
      <c r="EFY112" s="204"/>
      <c r="EFZ112" s="204"/>
      <c r="EGA112" s="204"/>
      <c r="EGB112" s="204"/>
      <c r="EGC112" s="204"/>
      <c r="EGD112" s="204"/>
      <c r="EGE112" s="204"/>
      <c r="EGF112" s="204"/>
      <c r="EGG112" s="204"/>
      <c r="EGH112" s="204"/>
      <c r="EGI112" s="204"/>
      <c r="EGJ112" s="204"/>
      <c r="EGK112" s="204"/>
      <c r="EGL112" s="204"/>
      <c r="EGM112" s="204"/>
      <c r="EGN112" s="204"/>
      <c r="EGO112" s="204"/>
      <c r="EGP112" s="204"/>
      <c r="EGQ112" s="204"/>
      <c r="EGR112" s="204"/>
      <c r="EGS112" s="204"/>
      <c r="EGT112" s="204"/>
      <c r="EGU112" s="204"/>
      <c r="EGV112" s="204"/>
      <c r="EGW112" s="204"/>
      <c r="EGX112" s="204"/>
      <c r="EGY112" s="204"/>
      <c r="EGZ112" s="204"/>
      <c r="EHA112" s="204"/>
      <c r="EHB112" s="204"/>
      <c r="EHC112" s="204"/>
      <c r="EHD112" s="204"/>
      <c r="EHE112" s="204"/>
      <c r="EHF112" s="204"/>
      <c r="EHG112" s="204"/>
      <c r="EHH112" s="204"/>
      <c r="EHI112" s="204"/>
      <c r="EHJ112" s="204"/>
      <c r="EHK112" s="204"/>
      <c r="EHL112" s="204"/>
      <c r="EHM112" s="204"/>
      <c r="EHN112" s="204"/>
      <c r="EHO112" s="204"/>
      <c r="EHP112" s="204"/>
      <c r="EHQ112" s="204"/>
      <c r="EHR112" s="204"/>
      <c r="EHS112" s="204"/>
      <c r="EHT112" s="204"/>
      <c r="EHU112" s="204"/>
      <c r="EHV112" s="204"/>
      <c r="EHW112" s="204"/>
      <c r="EHX112" s="204"/>
      <c r="EHY112" s="204"/>
      <c r="EHZ112" s="204"/>
      <c r="EIA112" s="204"/>
      <c r="EIB112" s="204"/>
      <c r="EIC112" s="204"/>
      <c r="EID112" s="204"/>
      <c r="EIE112" s="204"/>
      <c r="EIF112" s="204"/>
      <c r="EIG112" s="204"/>
      <c r="EIH112" s="204"/>
      <c r="EII112" s="204"/>
      <c r="EIJ112" s="204"/>
      <c r="EIK112" s="204"/>
      <c r="EIL112" s="204"/>
      <c r="EIM112" s="204"/>
      <c r="EIN112" s="204"/>
      <c r="EIO112" s="204"/>
      <c r="EIP112" s="204"/>
      <c r="EIQ112" s="204"/>
      <c r="EIR112" s="204"/>
      <c r="EIS112" s="204"/>
      <c r="EIT112" s="204"/>
      <c r="EIU112" s="204"/>
      <c r="EIV112" s="204"/>
      <c r="EIW112" s="204"/>
      <c r="EIX112" s="204"/>
      <c r="EIY112" s="204"/>
      <c r="EIZ112" s="204"/>
      <c r="EJA112" s="204"/>
      <c r="EJB112" s="204"/>
      <c r="EJC112" s="204"/>
      <c r="EJD112" s="204"/>
      <c r="EJE112" s="204"/>
      <c r="EJF112" s="204"/>
      <c r="EJG112" s="204"/>
      <c r="EJH112" s="204"/>
      <c r="EJI112" s="204"/>
      <c r="EJJ112" s="204"/>
      <c r="EJK112" s="204"/>
      <c r="EJL112" s="204"/>
      <c r="EJM112" s="204"/>
      <c r="EJN112" s="204"/>
      <c r="EJO112" s="204"/>
      <c r="EJP112" s="204"/>
      <c r="EJQ112" s="204"/>
      <c r="EJR112" s="204"/>
      <c r="EJS112" s="204"/>
      <c r="EJT112" s="204"/>
      <c r="EJU112" s="204"/>
      <c r="EJV112" s="204"/>
      <c r="EJW112" s="204"/>
      <c r="EJX112" s="204"/>
      <c r="EJY112" s="204"/>
      <c r="EJZ112" s="204"/>
      <c r="EKA112" s="204"/>
      <c r="EKB112" s="204"/>
      <c r="EKC112" s="204"/>
      <c r="EKD112" s="204"/>
      <c r="EKE112" s="204"/>
      <c r="EKF112" s="204"/>
      <c r="EKG112" s="204"/>
      <c r="EKH112" s="204"/>
      <c r="EKI112" s="204"/>
      <c r="EKJ112" s="204"/>
      <c r="EKK112" s="204"/>
      <c r="EKL112" s="204"/>
      <c r="EKM112" s="204"/>
      <c r="EKN112" s="204"/>
      <c r="EKO112" s="204"/>
      <c r="EKP112" s="204"/>
      <c r="EKQ112" s="204"/>
      <c r="EKR112" s="204"/>
      <c r="EKS112" s="204"/>
      <c r="EKT112" s="204"/>
      <c r="EKU112" s="204"/>
      <c r="EKV112" s="204"/>
      <c r="EKW112" s="204"/>
      <c r="EKX112" s="204"/>
      <c r="EKY112" s="204"/>
      <c r="EKZ112" s="204"/>
      <c r="ELA112" s="204"/>
      <c r="ELB112" s="204"/>
      <c r="ELC112" s="204"/>
      <c r="ELD112" s="204"/>
      <c r="ELE112" s="204"/>
      <c r="ELF112" s="204"/>
      <c r="ELG112" s="204"/>
      <c r="ELH112" s="204"/>
      <c r="ELI112" s="204"/>
      <c r="ELJ112" s="204"/>
      <c r="ELK112" s="204"/>
      <c r="ELL112" s="204"/>
      <c r="ELM112" s="204"/>
      <c r="ELN112" s="204"/>
      <c r="ELO112" s="204"/>
      <c r="ELP112" s="204"/>
      <c r="ELQ112" s="204"/>
      <c r="ELR112" s="204"/>
      <c r="ELS112" s="204"/>
      <c r="ELT112" s="204"/>
      <c r="ELU112" s="204"/>
      <c r="ELV112" s="204"/>
      <c r="ELW112" s="204"/>
      <c r="ELX112" s="204"/>
      <c r="ELY112" s="204"/>
      <c r="ELZ112" s="204"/>
      <c r="EMA112" s="204"/>
      <c r="EMB112" s="204"/>
      <c r="EMC112" s="204"/>
      <c r="EMD112" s="204"/>
      <c r="EME112" s="204"/>
      <c r="EMF112" s="204"/>
      <c r="EMG112" s="204"/>
      <c r="EMH112" s="204"/>
      <c r="EMI112" s="204"/>
      <c r="EMJ112" s="204"/>
      <c r="EMK112" s="204"/>
      <c r="EML112" s="204"/>
      <c r="EMM112" s="204"/>
      <c r="EMN112" s="204"/>
      <c r="EMO112" s="204"/>
      <c r="EMP112" s="204"/>
      <c r="EMQ112" s="204"/>
      <c r="EMR112" s="204"/>
      <c r="EMS112" s="204"/>
      <c r="EMT112" s="204"/>
      <c r="EMU112" s="204"/>
      <c r="EMV112" s="204"/>
      <c r="EMW112" s="204"/>
      <c r="EMX112" s="204"/>
      <c r="EMY112" s="204"/>
      <c r="EMZ112" s="204"/>
      <c r="ENA112" s="204"/>
      <c r="ENB112" s="204"/>
      <c r="ENC112" s="204"/>
      <c r="END112" s="204"/>
      <c r="ENE112" s="204"/>
      <c r="ENF112" s="204"/>
      <c r="ENG112" s="204"/>
      <c r="ENH112" s="204"/>
      <c r="ENI112" s="204"/>
      <c r="ENJ112" s="204"/>
      <c r="ENK112" s="204"/>
      <c r="ENL112" s="204"/>
      <c r="ENM112" s="204"/>
      <c r="ENN112" s="204"/>
      <c r="ENO112" s="204"/>
      <c r="ENP112" s="204"/>
      <c r="ENQ112" s="204"/>
      <c r="ENR112" s="204"/>
      <c r="ENS112" s="204"/>
      <c r="ENT112" s="204"/>
      <c r="ENU112" s="204"/>
      <c r="ENV112" s="204"/>
      <c r="ENW112" s="204"/>
      <c r="ENX112" s="204"/>
      <c r="ENY112" s="204"/>
      <c r="ENZ112" s="204"/>
      <c r="EOA112" s="204"/>
      <c r="EOB112" s="204"/>
      <c r="EOC112" s="204"/>
      <c r="EOD112" s="204"/>
      <c r="EOE112" s="204"/>
      <c r="EOF112" s="204"/>
      <c r="EOG112" s="204"/>
      <c r="EOH112" s="204"/>
      <c r="EOI112" s="204"/>
      <c r="EOJ112" s="204"/>
      <c r="EOK112" s="204"/>
      <c r="EOL112" s="204"/>
      <c r="EOM112" s="204"/>
      <c r="EON112" s="204"/>
      <c r="EOO112" s="204"/>
      <c r="EOP112" s="204"/>
      <c r="EOQ112" s="204"/>
      <c r="EOR112" s="204"/>
      <c r="EOS112" s="204"/>
      <c r="EOT112" s="204"/>
      <c r="EOU112" s="204"/>
      <c r="EOV112" s="204"/>
      <c r="EOW112" s="204"/>
      <c r="EOX112" s="204"/>
      <c r="EOY112" s="204"/>
      <c r="EOZ112" s="204"/>
      <c r="EPA112" s="204"/>
      <c r="EPB112" s="204"/>
      <c r="EPC112" s="204"/>
      <c r="EPD112" s="204"/>
      <c r="EPE112" s="204"/>
      <c r="EPF112" s="204"/>
      <c r="EPG112" s="204"/>
      <c r="EPH112" s="204"/>
      <c r="EPI112" s="204"/>
      <c r="EPJ112" s="204"/>
      <c r="EPK112" s="204"/>
      <c r="EPL112" s="204"/>
      <c r="EPM112" s="204"/>
      <c r="EPN112" s="204"/>
      <c r="EPO112" s="204"/>
      <c r="EPP112" s="204"/>
      <c r="EPQ112" s="204"/>
      <c r="EPR112" s="204"/>
      <c r="EPS112" s="204"/>
      <c r="EPT112" s="204"/>
      <c r="EPU112" s="204"/>
      <c r="EPV112" s="204"/>
      <c r="EPW112" s="204"/>
      <c r="EPX112" s="204"/>
      <c r="EPY112" s="204"/>
      <c r="EPZ112" s="204"/>
      <c r="EQA112" s="204"/>
      <c r="EQB112" s="204"/>
      <c r="EQC112" s="204"/>
      <c r="EQD112" s="204"/>
      <c r="EQE112" s="204"/>
      <c r="EQF112" s="204"/>
      <c r="EQG112" s="204"/>
      <c r="EQH112" s="204"/>
      <c r="EQI112" s="204"/>
      <c r="EQJ112" s="204"/>
      <c r="EQK112" s="204"/>
      <c r="EQL112" s="204"/>
      <c r="EQM112" s="204"/>
      <c r="EQN112" s="204"/>
      <c r="EQO112" s="204"/>
      <c r="EQP112" s="204"/>
      <c r="EQQ112" s="204"/>
      <c r="EQR112" s="204"/>
      <c r="EQS112" s="204"/>
      <c r="EQT112" s="204"/>
      <c r="EQU112" s="204"/>
      <c r="EQV112" s="204"/>
      <c r="EQW112" s="204"/>
      <c r="EQX112" s="204"/>
      <c r="EQY112" s="204"/>
      <c r="EQZ112" s="204"/>
      <c r="ERA112" s="204"/>
      <c r="ERB112" s="204"/>
      <c r="ERC112" s="204"/>
      <c r="ERD112" s="204"/>
      <c r="ERE112" s="204"/>
      <c r="ERF112" s="204"/>
      <c r="ERG112" s="204"/>
      <c r="ERH112" s="204"/>
      <c r="ERI112" s="204"/>
      <c r="ERJ112" s="204"/>
      <c r="ERK112" s="204"/>
      <c r="ERL112" s="204"/>
      <c r="ERM112" s="204"/>
      <c r="ERN112" s="204"/>
      <c r="ERO112" s="204"/>
      <c r="ERP112" s="204"/>
      <c r="ERQ112" s="204"/>
      <c r="ERR112" s="204"/>
      <c r="ERS112" s="204"/>
      <c r="ERT112" s="204"/>
      <c r="ERU112" s="204"/>
      <c r="ERV112" s="204"/>
      <c r="ERW112" s="204"/>
      <c r="ERX112" s="204"/>
      <c r="ERY112" s="204"/>
      <c r="ERZ112" s="204"/>
      <c r="ESA112" s="204"/>
      <c r="ESB112" s="204"/>
      <c r="ESC112" s="204"/>
      <c r="ESD112" s="204"/>
      <c r="ESE112" s="204"/>
      <c r="ESF112" s="204"/>
      <c r="ESG112" s="204"/>
      <c r="ESH112" s="204"/>
      <c r="ESI112" s="204"/>
      <c r="ESJ112" s="204"/>
      <c r="ESK112" s="204"/>
      <c r="ESL112" s="204"/>
      <c r="ESM112" s="204"/>
      <c r="ESN112" s="204"/>
      <c r="ESO112" s="204"/>
      <c r="ESP112" s="204"/>
      <c r="ESQ112" s="204"/>
      <c r="ESR112" s="204"/>
      <c r="ESS112" s="204"/>
      <c r="EST112" s="204"/>
      <c r="ESU112" s="204"/>
      <c r="ESV112" s="204"/>
      <c r="ESW112" s="204"/>
      <c r="ESX112" s="204"/>
      <c r="ESY112" s="204"/>
      <c r="ESZ112" s="204"/>
      <c r="ETA112" s="204"/>
      <c r="ETB112" s="204"/>
      <c r="ETC112" s="204"/>
      <c r="ETD112" s="204"/>
      <c r="ETE112" s="204"/>
      <c r="ETF112" s="204"/>
      <c r="ETG112" s="204"/>
      <c r="ETH112" s="204"/>
      <c r="ETI112" s="204"/>
      <c r="ETJ112" s="204"/>
      <c r="ETK112" s="204"/>
      <c r="ETL112" s="204"/>
      <c r="ETM112" s="204"/>
      <c r="ETN112" s="204"/>
      <c r="ETO112" s="204"/>
      <c r="ETP112" s="204"/>
      <c r="ETQ112" s="204"/>
      <c r="ETR112" s="204"/>
      <c r="ETS112" s="204"/>
      <c r="ETT112" s="204"/>
      <c r="ETU112" s="204"/>
      <c r="ETV112" s="204"/>
      <c r="ETW112" s="204"/>
      <c r="ETX112" s="204"/>
      <c r="ETY112" s="204"/>
      <c r="ETZ112" s="204"/>
      <c r="EUA112" s="204"/>
      <c r="EUB112" s="204"/>
      <c r="EUC112" s="204"/>
      <c r="EUD112" s="204"/>
      <c r="EUE112" s="204"/>
      <c r="EUF112" s="204"/>
      <c r="EUG112" s="204"/>
      <c r="EUH112" s="204"/>
      <c r="EUI112" s="204"/>
      <c r="EUJ112" s="204"/>
      <c r="EUK112" s="204"/>
      <c r="EUL112" s="204"/>
      <c r="EUM112" s="204"/>
      <c r="EUN112" s="204"/>
      <c r="EUO112" s="204"/>
      <c r="EUP112" s="204"/>
      <c r="EUQ112" s="204"/>
      <c r="EUR112" s="204"/>
      <c r="EUS112" s="204"/>
      <c r="EUT112" s="204"/>
      <c r="EUU112" s="204"/>
      <c r="EUV112" s="204"/>
      <c r="EUW112" s="204"/>
      <c r="EUX112" s="204"/>
      <c r="EUY112" s="204"/>
      <c r="EUZ112" s="204"/>
      <c r="EVA112" s="204"/>
      <c r="EVB112" s="204"/>
      <c r="EVC112" s="204"/>
      <c r="EVD112" s="204"/>
      <c r="EVE112" s="204"/>
      <c r="EVF112" s="204"/>
      <c r="EVG112" s="204"/>
      <c r="EVH112" s="204"/>
      <c r="EVI112" s="204"/>
      <c r="EVJ112" s="204"/>
      <c r="EVK112" s="204"/>
      <c r="EVL112" s="204"/>
      <c r="EVM112" s="204"/>
      <c r="EVN112" s="204"/>
      <c r="EVO112" s="204"/>
      <c r="EVP112" s="204"/>
      <c r="EVQ112" s="204"/>
      <c r="EVR112" s="204"/>
      <c r="EVS112" s="204"/>
      <c r="EVT112" s="204"/>
      <c r="EVU112" s="204"/>
      <c r="EVV112" s="204"/>
      <c r="EVW112" s="204"/>
      <c r="EVX112" s="204"/>
      <c r="EVY112" s="204"/>
      <c r="EVZ112" s="204"/>
      <c r="EWA112" s="204"/>
      <c r="EWB112" s="204"/>
      <c r="EWC112" s="204"/>
      <c r="EWD112" s="204"/>
      <c r="EWE112" s="204"/>
      <c r="EWF112" s="204"/>
      <c r="EWG112" s="204"/>
      <c r="EWH112" s="204"/>
      <c r="EWI112" s="204"/>
      <c r="EWJ112" s="204"/>
      <c r="EWK112" s="204"/>
      <c r="EWL112" s="204"/>
      <c r="EWM112" s="204"/>
      <c r="EWN112" s="204"/>
      <c r="EWO112" s="204"/>
      <c r="EWP112" s="204"/>
      <c r="EWQ112" s="204"/>
      <c r="EWR112" s="204"/>
      <c r="EWS112" s="204"/>
      <c r="EWT112" s="204"/>
      <c r="EWU112" s="204"/>
      <c r="EWV112" s="204"/>
      <c r="EWW112" s="204"/>
      <c r="EWX112" s="204"/>
      <c r="EWY112" s="204"/>
      <c r="EWZ112" s="204"/>
      <c r="EXA112" s="204"/>
      <c r="EXB112" s="204"/>
      <c r="EXC112" s="204"/>
      <c r="EXD112" s="204"/>
      <c r="EXE112" s="204"/>
      <c r="EXF112" s="204"/>
      <c r="EXG112" s="204"/>
      <c r="EXH112" s="204"/>
      <c r="EXI112" s="204"/>
      <c r="EXJ112" s="204"/>
      <c r="EXK112" s="204"/>
      <c r="EXL112" s="204"/>
      <c r="EXM112" s="204"/>
      <c r="EXN112" s="204"/>
      <c r="EXO112" s="204"/>
      <c r="EXP112" s="204"/>
      <c r="EXQ112" s="204"/>
      <c r="EXR112" s="204"/>
      <c r="EXS112" s="204"/>
      <c r="EXT112" s="204"/>
      <c r="EXU112" s="204"/>
      <c r="EXV112" s="204"/>
      <c r="EXW112" s="204"/>
      <c r="EXX112" s="204"/>
      <c r="EXY112" s="204"/>
      <c r="EXZ112" s="204"/>
      <c r="EYA112" s="204"/>
      <c r="EYB112" s="204"/>
      <c r="EYC112" s="204"/>
      <c r="EYD112" s="204"/>
      <c r="EYE112" s="204"/>
      <c r="EYF112" s="204"/>
      <c r="EYG112" s="204"/>
      <c r="EYH112" s="204"/>
      <c r="EYI112" s="204"/>
      <c r="EYJ112" s="204"/>
      <c r="EYK112" s="204"/>
      <c r="EYL112" s="204"/>
      <c r="EYM112" s="204"/>
      <c r="EYN112" s="204"/>
      <c r="EYO112" s="204"/>
      <c r="EYP112" s="204"/>
      <c r="EYQ112" s="204"/>
      <c r="EYR112" s="204"/>
      <c r="EYS112" s="204"/>
      <c r="EYT112" s="204"/>
      <c r="EYU112" s="204"/>
      <c r="EYV112" s="204"/>
      <c r="EYW112" s="204"/>
      <c r="EYX112" s="204"/>
      <c r="EYY112" s="204"/>
      <c r="EYZ112" s="204"/>
      <c r="EZA112" s="204"/>
      <c r="EZB112" s="204"/>
      <c r="EZC112" s="204"/>
      <c r="EZD112" s="204"/>
      <c r="EZE112" s="204"/>
      <c r="EZF112" s="204"/>
      <c r="EZG112" s="204"/>
      <c r="EZH112" s="204"/>
      <c r="EZI112" s="204"/>
      <c r="EZJ112" s="204"/>
      <c r="EZK112" s="204"/>
      <c r="EZL112" s="204"/>
      <c r="EZM112" s="204"/>
      <c r="EZN112" s="204"/>
      <c r="EZO112" s="204"/>
      <c r="EZP112" s="204"/>
      <c r="EZQ112" s="204"/>
      <c r="EZR112" s="204"/>
      <c r="EZS112" s="204"/>
      <c r="EZT112" s="204"/>
      <c r="EZU112" s="204"/>
      <c r="EZV112" s="204"/>
      <c r="EZW112" s="204"/>
      <c r="EZX112" s="204"/>
      <c r="EZY112" s="204"/>
      <c r="EZZ112" s="204"/>
      <c r="FAA112" s="204"/>
      <c r="FAB112" s="204"/>
      <c r="FAC112" s="204"/>
      <c r="FAD112" s="204"/>
      <c r="FAE112" s="204"/>
      <c r="FAF112" s="204"/>
      <c r="FAG112" s="204"/>
      <c r="FAH112" s="204"/>
      <c r="FAI112" s="204"/>
      <c r="FAJ112" s="204"/>
      <c r="FAK112" s="204"/>
      <c r="FAL112" s="204"/>
      <c r="FAM112" s="204"/>
      <c r="FAN112" s="204"/>
      <c r="FAO112" s="204"/>
      <c r="FAP112" s="204"/>
      <c r="FAQ112" s="204"/>
      <c r="FAR112" s="204"/>
      <c r="FAS112" s="204"/>
      <c r="FAT112" s="204"/>
      <c r="FAU112" s="204"/>
      <c r="FAV112" s="204"/>
      <c r="FAW112" s="204"/>
      <c r="FAX112" s="204"/>
      <c r="FAY112" s="204"/>
      <c r="FAZ112" s="204"/>
      <c r="FBA112" s="204"/>
      <c r="FBB112" s="204"/>
      <c r="FBC112" s="204"/>
      <c r="FBD112" s="204"/>
      <c r="FBE112" s="204"/>
      <c r="FBF112" s="204"/>
      <c r="FBG112" s="204"/>
      <c r="FBH112" s="204"/>
      <c r="FBI112" s="204"/>
      <c r="FBJ112" s="204"/>
      <c r="FBK112" s="204"/>
      <c r="FBL112" s="204"/>
      <c r="FBM112" s="204"/>
      <c r="FBN112" s="204"/>
      <c r="FBO112" s="204"/>
      <c r="FBP112" s="204"/>
      <c r="FBQ112" s="204"/>
      <c r="FBR112" s="204"/>
      <c r="FBS112" s="204"/>
      <c r="FBT112" s="204"/>
      <c r="FBU112" s="204"/>
      <c r="FBV112" s="204"/>
      <c r="FBW112" s="204"/>
      <c r="FBX112" s="204"/>
      <c r="FBY112" s="204"/>
      <c r="FBZ112" s="204"/>
      <c r="FCA112" s="204"/>
      <c r="FCB112" s="204"/>
      <c r="FCC112" s="204"/>
      <c r="FCD112" s="204"/>
      <c r="FCE112" s="204"/>
      <c r="FCF112" s="204"/>
      <c r="FCG112" s="204"/>
      <c r="FCH112" s="204"/>
      <c r="FCI112" s="204"/>
      <c r="FCJ112" s="204"/>
      <c r="FCK112" s="204"/>
      <c r="FCL112" s="204"/>
      <c r="FCM112" s="204"/>
      <c r="FCN112" s="204"/>
      <c r="FCO112" s="204"/>
      <c r="FCP112" s="204"/>
      <c r="FCQ112" s="204"/>
      <c r="FCR112" s="204"/>
      <c r="FCS112" s="204"/>
      <c r="FCT112" s="204"/>
      <c r="FCU112" s="204"/>
      <c r="FCV112" s="204"/>
      <c r="FCW112" s="204"/>
      <c r="FCX112" s="204"/>
      <c r="FCY112" s="204"/>
      <c r="FCZ112" s="204"/>
      <c r="FDA112" s="204"/>
      <c r="FDB112" s="204"/>
      <c r="FDC112" s="204"/>
      <c r="FDD112" s="204"/>
      <c r="FDE112" s="204"/>
      <c r="FDF112" s="204"/>
      <c r="FDG112" s="204"/>
      <c r="FDH112" s="204"/>
      <c r="FDI112" s="204"/>
      <c r="FDJ112" s="204"/>
      <c r="FDK112" s="204"/>
      <c r="FDL112" s="204"/>
      <c r="FDM112" s="204"/>
      <c r="FDN112" s="204"/>
      <c r="FDO112" s="204"/>
      <c r="FDP112" s="204"/>
      <c r="FDQ112" s="204"/>
      <c r="FDR112" s="204"/>
      <c r="FDS112" s="204"/>
      <c r="FDT112" s="204"/>
      <c r="FDU112" s="204"/>
      <c r="FDV112" s="204"/>
      <c r="FDW112" s="204"/>
      <c r="FDX112" s="204"/>
      <c r="FDY112" s="204"/>
      <c r="FDZ112" s="204"/>
      <c r="FEA112" s="204"/>
      <c r="FEB112" s="204"/>
      <c r="FEC112" s="204"/>
      <c r="FED112" s="204"/>
      <c r="FEE112" s="204"/>
      <c r="FEF112" s="204"/>
      <c r="FEG112" s="204"/>
      <c r="FEH112" s="204"/>
      <c r="FEI112" s="204"/>
      <c r="FEJ112" s="204"/>
      <c r="FEK112" s="204"/>
      <c r="FEL112" s="204"/>
      <c r="FEM112" s="204"/>
      <c r="FEN112" s="204"/>
      <c r="FEO112" s="204"/>
      <c r="FEP112" s="204"/>
      <c r="FEQ112" s="204"/>
      <c r="FER112" s="204"/>
      <c r="FES112" s="204"/>
      <c r="FET112" s="204"/>
      <c r="FEU112" s="204"/>
      <c r="FEV112" s="204"/>
      <c r="FEW112" s="204"/>
      <c r="FEX112" s="204"/>
      <c r="FEY112" s="204"/>
      <c r="FEZ112" s="204"/>
      <c r="FFA112" s="204"/>
      <c r="FFB112" s="204"/>
      <c r="FFC112" s="204"/>
      <c r="FFD112" s="204"/>
      <c r="FFE112" s="204"/>
      <c r="FFF112" s="204"/>
      <c r="FFG112" s="204"/>
      <c r="FFH112" s="204"/>
      <c r="FFI112" s="204"/>
      <c r="FFJ112" s="204"/>
      <c r="FFK112" s="204"/>
      <c r="FFL112" s="204"/>
      <c r="FFM112" s="204"/>
      <c r="FFN112" s="204"/>
      <c r="FFO112" s="204"/>
      <c r="FFP112" s="204"/>
      <c r="FFQ112" s="204"/>
      <c r="FFR112" s="204"/>
      <c r="FFS112" s="204"/>
      <c r="FFT112" s="204"/>
      <c r="FFU112" s="204"/>
      <c r="FFV112" s="204"/>
      <c r="FFW112" s="204"/>
      <c r="FFX112" s="204"/>
      <c r="FFY112" s="204"/>
      <c r="FFZ112" s="204"/>
      <c r="FGA112" s="204"/>
      <c r="FGB112" s="204"/>
      <c r="FGC112" s="204"/>
      <c r="FGD112" s="204"/>
      <c r="FGE112" s="204"/>
      <c r="FGF112" s="204"/>
      <c r="FGG112" s="204"/>
      <c r="FGH112" s="204"/>
      <c r="FGI112" s="204"/>
      <c r="FGJ112" s="204"/>
      <c r="FGK112" s="204"/>
      <c r="FGL112" s="204"/>
      <c r="FGM112" s="204"/>
      <c r="FGN112" s="204"/>
      <c r="FGO112" s="204"/>
      <c r="FGP112" s="204"/>
      <c r="FGQ112" s="204"/>
      <c r="FGR112" s="204"/>
      <c r="FGS112" s="204"/>
      <c r="FGT112" s="204"/>
      <c r="FGU112" s="204"/>
      <c r="FGV112" s="204"/>
      <c r="FGW112" s="204"/>
      <c r="FGX112" s="204"/>
      <c r="FGY112" s="204"/>
      <c r="FGZ112" s="204"/>
      <c r="FHA112" s="204"/>
      <c r="FHB112" s="204"/>
      <c r="FHC112" s="204"/>
      <c r="FHD112" s="204"/>
      <c r="FHE112" s="204"/>
      <c r="FHF112" s="204"/>
      <c r="FHG112" s="204"/>
      <c r="FHH112" s="204"/>
      <c r="FHI112" s="204"/>
      <c r="FHJ112" s="204"/>
      <c r="FHK112" s="204"/>
      <c r="FHL112" s="204"/>
      <c r="FHM112" s="204"/>
      <c r="FHN112" s="204"/>
      <c r="FHO112" s="204"/>
      <c r="FHP112" s="204"/>
      <c r="FHQ112" s="204"/>
      <c r="FHR112" s="204"/>
      <c r="FHS112" s="204"/>
      <c r="FHT112" s="204"/>
      <c r="FHU112" s="204"/>
      <c r="FHV112" s="204"/>
      <c r="FHW112" s="204"/>
      <c r="FHX112" s="204"/>
      <c r="FHY112" s="204"/>
      <c r="FHZ112" s="204"/>
      <c r="FIA112" s="204"/>
      <c r="FIB112" s="204"/>
      <c r="FIC112" s="204"/>
      <c r="FID112" s="204"/>
      <c r="FIE112" s="204"/>
      <c r="FIF112" s="204"/>
      <c r="FIG112" s="204"/>
      <c r="FIH112" s="204"/>
      <c r="FII112" s="204"/>
      <c r="FIJ112" s="204"/>
      <c r="FIK112" s="204"/>
      <c r="FIL112" s="204"/>
      <c r="FIM112" s="204"/>
      <c r="FIN112" s="204"/>
      <c r="FIO112" s="204"/>
      <c r="FIP112" s="204"/>
      <c r="FIQ112" s="204"/>
      <c r="FIR112" s="204"/>
      <c r="FIS112" s="204"/>
      <c r="FIT112" s="204"/>
      <c r="FIU112" s="204"/>
      <c r="FIV112" s="204"/>
      <c r="FIW112" s="204"/>
      <c r="FIX112" s="204"/>
      <c r="FIY112" s="204"/>
      <c r="FIZ112" s="204"/>
      <c r="FJA112" s="204"/>
      <c r="FJB112" s="204"/>
      <c r="FJC112" s="204"/>
      <c r="FJD112" s="204"/>
      <c r="FJE112" s="204"/>
      <c r="FJF112" s="204"/>
      <c r="FJG112" s="204"/>
      <c r="FJH112" s="204"/>
      <c r="FJI112" s="204"/>
      <c r="FJJ112" s="204"/>
      <c r="FJK112" s="204"/>
      <c r="FJL112" s="204"/>
      <c r="FJM112" s="204"/>
      <c r="FJN112" s="204"/>
      <c r="FJO112" s="204"/>
      <c r="FJP112" s="204"/>
      <c r="FJQ112" s="204"/>
      <c r="FJR112" s="204"/>
      <c r="FJS112" s="204"/>
      <c r="FJT112" s="204"/>
      <c r="FJU112" s="204"/>
      <c r="FJV112" s="204"/>
      <c r="FJW112" s="204"/>
      <c r="FJX112" s="204"/>
      <c r="FJY112" s="204"/>
      <c r="FJZ112" s="204"/>
      <c r="FKA112" s="204"/>
      <c r="FKB112" s="204"/>
      <c r="FKC112" s="204"/>
      <c r="FKD112" s="204"/>
      <c r="FKE112" s="204"/>
      <c r="FKF112" s="204"/>
      <c r="FKG112" s="204"/>
      <c r="FKH112" s="204"/>
      <c r="FKI112" s="204"/>
      <c r="FKJ112" s="204"/>
      <c r="FKK112" s="204"/>
      <c r="FKL112" s="204"/>
      <c r="FKM112" s="204"/>
      <c r="FKN112" s="204"/>
      <c r="FKO112" s="204"/>
      <c r="FKP112" s="204"/>
      <c r="FKQ112" s="204"/>
      <c r="FKR112" s="204"/>
      <c r="FKS112" s="204"/>
      <c r="FKT112" s="204"/>
      <c r="FKU112" s="204"/>
      <c r="FKV112" s="204"/>
      <c r="FKW112" s="204"/>
      <c r="FKX112" s="204"/>
      <c r="FKY112" s="204"/>
      <c r="FKZ112" s="204"/>
      <c r="FLA112" s="204"/>
      <c r="FLB112" s="204"/>
      <c r="FLC112" s="204"/>
      <c r="FLD112" s="204"/>
      <c r="FLE112" s="204"/>
      <c r="FLF112" s="204"/>
      <c r="FLG112" s="204"/>
      <c r="FLH112" s="204"/>
      <c r="FLI112" s="204"/>
      <c r="FLJ112" s="204"/>
      <c r="FLK112" s="204"/>
      <c r="FLL112" s="204"/>
      <c r="FLM112" s="204"/>
      <c r="FLN112" s="204"/>
      <c r="FLO112" s="204"/>
      <c r="FLP112" s="204"/>
      <c r="FLQ112" s="204"/>
      <c r="FLR112" s="204"/>
      <c r="FLS112" s="204"/>
      <c r="FLT112" s="204"/>
      <c r="FLU112" s="204"/>
      <c r="FLV112" s="204"/>
      <c r="FLW112" s="204"/>
      <c r="FLX112" s="204"/>
      <c r="FLY112" s="204"/>
      <c r="FLZ112" s="204"/>
      <c r="FMA112" s="204"/>
      <c r="FMB112" s="204"/>
      <c r="FMC112" s="204"/>
      <c r="FMD112" s="204"/>
      <c r="FME112" s="204"/>
      <c r="FMF112" s="204"/>
      <c r="FMG112" s="204"/>
      <c r="FMH112" s="204"/>
      <c r="FMI112" s="204"/>
      <c r="FMJ112" s="204"/>
      <c r="FMK112" s="204"/>
      <c r="FML112" s="204"/>
      <c r="FMM112" s="204"/>
      <c r="FMN112" s="204"/>
      <c r="FMO112" s="204"/>
      <c r="FMP112" s="204"/>
      <c r="FMQ112" s="204"/>
      <c r="FMR112" s="204"/>
      <c r="FMS112" s="204"/>
      <c r="FMT112" s="204"/>
      <c r="FMU112" s="204"/>
      <c r="FMV112" s="204"/>
      <c r="FMW112" s="204"/>
      <c r="FMX112" s="204"/>
      <c r="FMY112" s="204"/>
      <c r="FMZ112" s="204"/>
      <c r="FNA112" s="204"/>
      <c r="FNB112" s="204"/>
      <c r="FNC112" s="204"/>
      <c r="FND112" s="204"/>
      <c r="FNE112" s="204"/>
      <c r="FNF112" s="204"/>
      <c r="FNG112" s="204"/>
      <c r="FNH112" s="204"/>
      <c r="FNI112" s="204"/>
      <c r="FNJ112" s="204"/>
      <c r="FNK112" s="204"/>
      <c r="FNL112" s="204"/>
      <c r="FNM112" s="204"/>
      <c r="FNN112" s="204"/>
      <c r="FNO112" s="204"/>
      <c r="FNP112" s="204"/>
      <c r="FNQ112" s="204"/>
      <c r="FNR112" s="204"/>
      <c r="FNS112" s="204"/>
      <c r="FNT112" s="204"/>
      <c r="FNU112" s="204"/>
      <c r="FNV112" s="204"/>
      <c r="FNW112" s="204"/>
      <c r="FNX112" s="204"/>
      <c r="FNY112" s="204"/>
      <c r="FNZ112" s="204"/>
      <c r="FOA112" s="204"/>
      <c r="FOB112" s="204"/>
      <c r="FOC112" s="204"/>
      <c r="FOD112" s="204"/>
      <c r="FOE112" s="204"/>
      <c r="FOF112" s="204"/>
      <c r="FOG112" s="204"/>
      <c r="FOH112" s="204"/>
      <c r="FOI112" s="204"/>
      <c r="FOJ112" s="204"/>
      <c r="FOK112" s="204"/>
      <c r="FOL112" s="204"/>
      <c r="FOM112" s="204"/>
      <c r="FON112" s="204"/>
      <c r="FOO112" s="204"/>
      <c r="FOP112" s="204"/>
      <c r="FOQ112" s="204"/>
      <c r="FOR112" s="204"/>
      <c r="FOS112" s="204"/>
      <c r="FOT112" s="204"/>
      <c r="FOU112" s="204"/>
      <c r="FOV112" s="204"/>
      <c r="FOW112" s="204"/>
      <c r="FOX112" s="204"/>
      <c r="FOY112" s="204"/>
      <c r="FOZ112" s="204"/>
      <c r="FPA112" s="204"/>
      <c r="FPB112" s="204"/>
      <c r="FPC112" s="204"/>
      <c r="FPD112" s="204"/>
      <c r="FPE112" s="204"/>
      <c r="FPF112" s="204"/>
      <c r="FPG112" s="204"/>
      <c r="FPH112" s="204"/>
      <c r="FPI112" s="204"/>
      <c r="FPJ112" s="204"/>
      <c r="FPK112" s="204"/>
      <c r="FPL112" s="204"/>
      <c r="FPM112" s="204"/>
      <c r="FPN112" s="204"/>
      <c r="FPO112" s="204"/>
      <c r="FPP112" s="204"/>
      <c r="FPQ112" s="204"/>
      <c r="FPR112" s="204"/>
      <c r="FPS112" s="204"/>
      <c r="FPT112" s="204"/>
      <c r="FPU112" s="204"/>
      <c r="FPV112" s="204"/>
      <c r="FPW112" s="204"/>
      <c r="FPX112" s="204"/>
      <c r="FPY112" s="204"/>
      <c r="FPZ112" s="204"/>
      <c r="FQA112" s="204"/>
      <c r="FQB112" s="204"/>
      <c r="FQC112" s="204"/>
      <c r="FQD112" s="204"/>
      <c r="FQE112" s="204"/>
      <c r="FQF112" s="204"/>
      <c r="FQG112" s="204"/>
      <c r="FQH112" s="204"/>
      <c r="FQI112" s="204"/>
      <c r="FQJ112" s="204"/>
      <c r="FQK112" s="204"/>
      <c r="FQL112" s="204"/>
      <c r="FQM112" s="204"/>
      <c r="FQN112" s="204"/>
      <c r="FQO112" s="204"/>
      <c r="FQP112" s="204"/>
      <c r="FQQ112" s="204"/>
      <c r="FQR112" s="204"/>
      <c r="FQS112" s="204"/>
      <c r="FQT112" s="204"/>
      <c r="FQU112" s="204"/>
      <c r="FQV112" s="204"/>
      <c r="FQW112" s="204"/>
      <c r="FQX112" s="204"/>
      <c r="FQY112" s="204"/>
      <c r="FQZ112" s="204"/>
      <c r="FRA112" s="204"/>
      <c r="FRB112" s="204"/>
      <c r="FRC112" s="204"/>
      <c r="FRD112" s="204"/>
      <c r="FRE112" s="204"/>
      <c r="FRF112" s="204"/>
      <c r="FRG112" s="204"/>
      <c r="FRH112" s="204"/>
      <c r="FRI112" s="204"/>
      <c r="FRJ112" s="204"/>
      <c r="FRK112" s="204"/>
      <c r="FRL112" s="204"/>
      <c r="FRM112" s="204"/>
      <c r="FRN112" s="204"/>
      <c r="FRO112" s="204"/>
      <c r="FRP112" s="204"/>
      <c r="FRQ112" s="204"/>
      <c r="FRR112" s="204"/>
      <c r="FRS112" s="204"/>
      <c r="FRT112" s="204"/>
      <c r="FRU112" s="204"/>
      <c r="FRV112" s="204"/>
      <c r="FRW112" s="204"/>
      <c r="FRX112" s="204"/>
      <c r="FRY112" s="204"/>
      <c r="FRZ112" s="204"/>
      <c r="FSA112" s="204"/>
      <c r="FSB112" s="204"/>
      <c r="FSC112" s="204"/>
      <c r="FSD112" s="204"/>
      <c r="FSE112" s="204"/>
      <c r="FSF112" s="204"/>
      <c r="FSG112" s="204"/>
      <c r="FSH112" s="204"/>
      <c r="FSI112" s="204"/>
      <c r="FSJ112" s="204"/>
      <c r="FSK112" s="204"/>
      <c r="FSL112" s="204"/>
      <c r="FSM112" s="204"/>
      <c r="FSN112" s="204"/>
      <c r="FSO112" s="204"/>
      <c r="FSP112" s="204"/>
      <c r="FSQ112" s="204"/>
      <c r="FSR112" s="204"/>
      <c r="FSS112" s="204"/>
      <c r="FST112" s="204"/>
      <c r="FSU112" s="204"/>
      <c r="FSV112" s="204"/>
      <c r="FSW112" s="204"/>
      <c r="FSX112" s="204"/>
      <c r="FSY112" s="204"/>
      <c r="FSZ112" s="204"/>
      <c r="FTA112" s="204"/>
      <c r="FTB112" s="204"/>
      <c r="FTC112" s="204"/>
      <c r="FTD112" s="204"/>
      <c r="FTE112" s="204"/>
      <c r="FTF112" s="204"/>
      <c r="FTG112" s="204"/>
      <c r="FTH112" s="204"/>
      <c r="FTI112" s="204"/>
      <c r="FTJ112" s="204"/>
      <c r="FTK112" s="204"/>
      <c r="FTL112" s="204"/>
      <c r="FTM112" s="204"/>
      <c r="FTN112" s="204"/>
      <c r="FTO112" s="204"/>
      <c r="FTP112" s="204"/>
      <c r="FTQ112" s="204"/>
      <c r="FTR112" s="204"/>
      <c r="FTS112" s="204"/>
      <c r="FTT112" s="204"/>
      <c r="FTU112" s="204"/>
      <c r="FTV112" s="204"/>
      <c r="FTW112" s="204"/>
      <c r="FTX112" s="204"/>
      <c r="FTY112" s="204"/>
      <c r="FTZ112" s="204"/>
      <c r="FUA112" s="204"/>
      <c r="FUB112" s="204"/>
      <c r="FUC112" s="204"/>
      <c r="FUD112" s="204"/>
      <c r="FUE112" s="204"/>
      <c r="FUF112" s="204"/>
      <c r="FUG112" s="204"/>
      <c r="FUH112" s="204"/>
      <c r="FUI112" s="204"/>
      <c r="FUJ112" s="204"/>
      <c r="FUK112" s="204"/>
      <c r="FUL112" s="204"/>
      <c r="FUM112" s="204"/>
      <c r="FUN112" s="204"/>
      <c r="FUO112" s="204"/>
      <c r="FUP112" s="204"/>
      <c r="FUQ112" s="204"/>
      <c r="FUR112" s="204"/>
      <c r="FUS112" s="204"/>
      <c r="FUT112" s="204"/>
      <c r="FUU112" s="204"/>
      <c r="FUV112" s="204"/>
      <c r="FUW112" s="204"/>
      <c r="FUX112" s="204"/>
      <c r="FUY112" s="204"/>
      <c r="FUZ112" s="204"/>
      <c r="FVA112" s="204"/>
      <c r="FVB112" s="204"/>
      <c r="FVC112" s="204"/>
      <c r="FVD112" s="204"/>
      <c r="FVE112" s="204"/>
      <c r="FVF112" s="204"/>
      <c r="FVG112" s="204"/>
      <c r="FVH112" s="204"/>
      <c r="FVI112" s="204"/>
      <c r="FVJ112" s="204"/>
      <c r="FVK112" s="204"/>
      <c r="FVL112" s="204"/>
      <c r="FVM112" s="204"/>
      <c r="FVN112" s="204"/>
      <c r="FVO112" s="204"/>
      <c r="FVP112" s="204"/>
      <c r="FVQ112" s="204"/>
      <c r="FVR112" s="204"/>
      <c r="FVS112" s="204"/>
      <c r="FVT112" s="204"/>
      <c r="FVU112" s="204"/>
      <c r="FVV112" s="204"/>
      <c r="FVW112" s="204"/>
      <c r="FVX112" s="204"/>
      <c r="FVY112" s="204"/>
      <c r="FVZ112" s="204"/>
      <c r="FWA112" s="204"/>
      <c r="FWB112" s="204"/>
      <c r="FWC112" s="204"/>
      <c r="FWD112" s="204"/>
      <c r="FWE112" s="204"/>
      <c r="FWF112" s="204"/>
      <c r="FWG112" s="204"/>
      <c r="FWH112" s="204"/>
      <c r="FWI112" s="204"/>
      <c r="FWJ112" s="204"/>
      <c r="FWK112" s="204"/>
      <c r="FWL112" s="204"/>
      <c r="FWM112" s="204"/>
      <c r="FWN112" s="204"/>
      <c r="FWO112" s="204"/>
      <c r="FWP112" s="204"/>
      <c r="FWQ112" s="204"/>
      <c r="FWR112" s="204"/>
      <c r="FWS112" s="204"/>
      <c r="FWT112" s="204"/>
      <c r="FWU112" s="204"/>
      <c r="FWV112" s="204"/>
      <c r="FWW112" s="204"/>
      <c r="FWX112" s="204"/>
      <c r="FWY112" s="204"/>
      <c r="FWZ112" s="204"/>
      <c r="FXA112" s="204"/>
      <c r="FXB112" s="204"/>
      <c r="FXC112" s="204"/>
      <c r="FXD112" s="204"/>
      <c r="FXE112" s="204"/>
      <c r="FXF112" s="204"/>
      <c r="FXG112" s="204"/>
      <c r="FXH112" s="204"/>
      <c r="FXI112" s="204"/>
      <c r="FXJ112" s="204"/>
      <c r="FXK112" s="204"/>
      <c r="FXL112" s="204"/>
      <c r="FXM112" s="204"/>
      <c r="FXN112" s="204"/>
      <c r="FXO112" s="204"/>
      <c r="FXP112" s="204"/>
      <c r="FXQ112" s="204"/>
      <c r="FXR112" s="204"/>
      <c r="FXS112" s="204"/>
      <c r="FXT112" s="204"/>
      <c r="FXU112" s="204"/>
      <c r="FXV112" s="204"/>
      <c r="FXW112" s="204"/>
      <c r="FXX112" s="204"/>
      <c r="FXY112" s="204"/>
      <c r="FXZ112" s="204"/>
      <c r="FYA112" s="204"/>
      <c r="FYB112" s="204"/>
      <c r="FYC112" s="204"/>
      <c r="FYD112" s="204"/>
      <c r="FYE112" s="204"/>
      <c r="FYF112" s="204"/>
      <c r="FYG112" s="204"/>
      <c r="FYH112" s="204"/>
      <c r="FYI112" s="204"/>
      <c r="FYJ112" s="204"/>
      <c r="FYK112" s="204"/>
      <c r="FYL112" s="204"/>
      <c r="FYM112" s="204"/>
      <c r="FYN112" s="204"/>
      <c r="FYO112" s="204"/>
      <c r="FYP112" s="204"/>
      <c r="FYQ112" s="204"/>
      <c r="FYR112" s="204"/>
      <c r="FYS112" s="204"/>
      <c r="FYT112" s="204"/>
      <c r="FYU112" s="204"/>
      <c r="FYV112" s="204"/>
      <c r="FYW112" s="204"/>
      <c r="FYX112" s="204"/>
      <c r="FYY112" s="204"/>
      <c r="FYZ112" s="204"/>
      <c r="FZA112" s="204"/>
      <c r="FZB112" s="204"/>
      <c r="FZC112" s="204"/>
      <c r="FZD112" s="204"/>
      <c r="FZE112" s="204"/>
      <c r="FZF112" s="204"/>
      <c r="FZG112" s="204"/>
      <c r="FZH112" s="204"/>
      <c r="FZI112" s="204"/>
      <c r="FZJ112" s="204"/>
      <c r="FZK112" s="204"/>
      <c r="FZL112" s="204"/>
      <c r="FZM112" s="204"/>
      <c r="FZN112" s="204"/>
      <c r="FZO112" s="204"/>
      <c r="FZP112" s="204"/>
      <c r="FZQ112" s="204"/>
      <c r="FZR112" s="204"/>
      <c r="FZS112" s="204"/>
      <c r="FZT112" s="204"/>
      <c r="FZU112" s="204"/>
      <c r="FZV112" s="204"/>
      <c r="FZW112" s="204"/>
      <c r="FZX112" s="204"/>
      <c r="FZY112" s="204"/>
      <c r="FZZ112" s="204"/>
      <c r="GAA112" s="204"/>
      <c r="GAB112" s="204"/>
      <c r="GAC112" s="204"/>
      <c r="GAD112" s="204"/>
      <c r="GAE112" s="204"/>
      <c r="GAF112" s="204"/>
      <c r="GAG112" s="204"/>
      <c r="GAH112" s="204"/>
      <c r="GAI112" s="204"/>
      <c r="GAJ112" s="204"/>
      <c r="GAK112" s="204"/>
      <c r="GAL112" s="204"/>
      <c r="GAM112" s="204"/>
      <c r="GAN112" s="204"/>
      <c r="GAO112" s="204"/>
      <c r="GAP112" s="204"/>
      <c r="GAQ112" s="204"/>
      <c r="GAR112" s="204"/>
      <c r="GAS112" s="204"/>
      <c r="GAT112" s="204"/>
      <c r="GAU112" s="204"/>
      <c r="GAV112" s="204"/>
      <c r="GAW112" s="204"/>
      <c r="GAX112" s="204"/>
      <c r="GAY112" s="204"/>
      <c r="GAZ112" s="204"/>
      <c r="GBA112" s="204"/>
      <c r="GBB112" s="204"/>
      <c r="GBC112" s="204"/>
      <c r="GBD112" s="204"/>
      <c r="GBE112" s="204"/>
      <c r="GBF112" s="204"/>
      <c r="GBG112" s="204"/>
      <c r="GBH112" s="204"/>
      <c r="GBI112" s="204"/>
      <c r="GBJ112" s="204"/>
      <c r="GBK112" s="204"/>
      <c r="GBL112" s="204"/>
      <c r="GBM112" s="204"/>
      <c r="GBN112" s="204"/>
      <c r="GBO112" s="204"/>
      <c r="GBP112" s="204"/>
      <c r="GBQ112" s="204"/>
      <c r="GBR112" s="204"/>
      <c r="GBS112" s="204"/>
      <c r="GBT112" s="204"/>
      <c r="GBU112" s="204"/>
      <c r="GBV112" s="204"/>
      <c r="GBW112" s="204"/>
      <c r="GBX112" s="204"/>
      <c r="GBY112" s="204"/>
      <c r="GBZ112" s="204"/>
      <c r="GCA112" s="204"/>
      <c r="GCB112" s="204"/>
      <c r="GCC112" s="204"/>
      <c r="GCD112" s="204"/>
      <c r="GCE112" s="204"/>
      <c r="GCF112" s="204"/>
      <c r="GCG112" s="204"/>
      <c r="GCH112" s="204"/>
      <c r="GCI112" s="204"/>
      <c r="GCJ112" s="204"/>
      <c r="GCK112" s="204"/>
      <c r="GCL112" s="204"/>
      <c r="GCM112" s="204"/>
      <c r="GCN112" s="204"/>
      <c r="GCO112" s="204"/>
      <c r="GCP112" s="204"/>
      <c r="GCQ112" s="204"/>
      <c r="GCR112" s="204"/>
      <c r="GCS112" s="204"/>
      <c r="GCT112" s="204"/>
      <c r="GCU112" s="204"/>
      <c r="GCV112" s="204"/>
      <c r="GCW112" s="204"/>
      <c r="GCX112" s="204"/>
      <c r="GCY112" s="204"/>
      <c r="GCZ112" s="204"/>
      <c r="GDA112" s="204"/>
      <c r="GDB112" s="204"/>
      <c r="GDC112" s="204"/>
      <c r="GDD112" s="204"/>
      <c r="GDE112" s="204"/>
      <c r="GDF112" s="204"/>
      <c r="GDG112" s="204"/>
      <c r="GDH112" s="204"/>
      <c r="GDI112" s="204"/>
      <c r="GDJ112" s="204"/>
      <c r="GDK112" s="204"/>
      <c r="GDL112" s="204"/>
      <c r="GDM112" s="204"/>
      <c r="GDN112" s="204"/>
      <c r="GDO112" s="204"/>
      <c r="GDP112" s="204"/>
      <c r="GDQ112" s="204"/>
      <c r="GDR112" s="204"/>
      <c r="GDS112" s="204"/>
      <c r="GDT112" s="204"/>
      <c r="GDU112" s="204"/>
      <c r="GDV112" s="204"/>
      <c r="GDW112" s="204"/>
      <c r="GDX112" s="204"/>
      <c r="GDY112" s="204"/>
      <c r="GDZ112" s="204"/>
      <c r="GEA112" s="204"/>
      <c r="GEB112" s="204"/>
      <c r="GEC112" s="204"/>
      <c r="GED112" s="204"/>
      <c r="GEE112" s="204"/>
      <c r="GEF112" s="204"/>
      <c r="GEG112" s="204"/>
      <c r="GEH112" s="204"/>
      <c r="GEI112" s="204"/>
      <c r="GEJ112" s="204"/>
      <c r="GEK112" s="204"/>
      <c r="GEL112" s="204"/>
      <c r="GEM112" s="204"/>
      <c r="GEN112" s="204"/>
      <c r="GEO112" s="204"/>
      <c r="GEP112" s="204"/>
      <c r="GEQ112" s="204"/>
      <c r="GER112" s="204"/>
      <c r="GES112" s="204"/>
      <c r="GET112" s="204"/>
      <c r="GEU112" s="204"/>
      <c r="GEV112" s="204"/>
      <c r="GEW112" s="204"/>
      <c r="GEX112" s="204"/>
      <c r="GEY112" s="204"/>
      <c r="GEZ112" s="204"/>
      <c r="GFA112" s="204"/>
      <c r="GFB112" s="204"/>
      <c r="GFC112" s="204"/>
      <c r="GFD112" s="204"/>
      <c r="GFE112" s="204"/>
      <c r="GFF112" s="204"/>
      <c r="GFG112" s="204"/>
      <c r="GFH112" s="204"/>
      <c r="GFI112" s="204"/>
      <c r="GFJ112" s="204"/>
      <c r="GFK112" s="204"/>
      <c r="GFL112" s="204"/>
      <c r="GFM112" s="204"/>
      <c r="GFN112" s="204"/>
      <c r="GFO112" s="204"/>
      <c r="GFP112" s="204"/>
      <c r="GFQ112" s="204"/>
      <c r="GFR112" s="204"/>
      <c r="GFS112" s="204"/>
      <c r="GFT112" s="204"/>
      <c r="GFU112" s="204"/>
      <c r="GFV112" s="204"/>
      <c r="GFW112" s="204"/>
      <c r="GFX112" s="204"/>
      <c r="GFY112" s="204"/>
      <c r="GFZ112" s="204"/>
      <c r="GGA112" s="204"/>
      <c r="GGB112" s="204"/>
      <c r="GGC112" s="204"/>
      <c r="GGD112" s="204"/>
      <c r="GGE112" s="204"/>
      <c r="GGF112" s="204"/>
      <c r="GGG112" s="204"/>
      <c r="GGH112" s="204"/>
      <c r="GGI112" s="204"/>
      <c r="GGJ112" s="204"/>
      <c r="GGK112" s="204"/>
      <c r="GGL112" s="204"/>
      <c r="GGM112" s="204"/>
      <c r="GGN112" s="204"/>
      <c r="GGO112" s="204"/>
      <c r="GGP112" s="204"/>
      <c r="GGQ112" s="204"/>
      <c r="GGR112" s="204"/>
      <c r="GGS112" s="204"/>
      <c r="GGT112" s="204"/>
      <c r="GGU112" s="204"/>
      <c r="GGV112" s="204"/>
      <c r="GGW112" s="204"/>
      <c r="GGX112" s="204"/>
      <c r="GGY112" s="204"/>
      <c r="GGZ112" s="204"/>
      <c r="GHA112" s="204"/>
      <c r="GHB112" s="204"/>
      <c r="GHC112" s="204"/>
      <c r="GHD112" s="204"/>
      <c r="GHE112" s="204"/>
      <c r="GHF112" s="204"/>
      <c r="GHG112" s="204"/>
      <c r="GHH112" s="204"/>
      <c r="GHI112" s="204"/>
      <c r="GHJ112" s="204"/>
      <c r="GHK112" s="204"/>
      <c r="GHL112" s="204"/>
      <c r="GHM112" s="204"/>
      <c r="GHN112" s="204"/>
      <c r="GHO112" s="204"/>
      <c r="GHP112" s="204"/>
      <c r="GHQ112" s="204"/>
      <c r="GHR112" s="204"/>
      <c r="GHS112" s="204"/>
      <c r="GHT112" s="204"/>
      <c r="GHU112" s="204"/>
      <c r="GHV112" s="204"/>
      <c r="GHW112" s="204"/>
      <c r="GHX112" s="204"/>
      <c r="GHY112" s="204"/>
      <c r="GHZ112" s="204"/>
      <c r="GIA112" s="204"/>
      <c r="GIB112" s="204"/>
      <c r="GIC112" s="204"/>
      <c r="GID112" s="204"/>
      <c r="GIE112" s="204"/>
      <c r="GIF112" s="204"/>
      <c r="GIG112" s="204"/>
      <c r="GIH112" s="204"/>
      <c r="GII112" s="204"/>
      <c r="GIJ112" s="204"/>
      <c r="GIK112" s="204"/>
      <c r="GIL112" s="204"/>
      <c r="GIM112" s="204"/>
      <c r="GIN112" s="204"/>
      <c r="GIO112" s="204"/>
      <c r="GIP112" s="204"/>
      <c r="GIQ112" s="204"/>
      <c r="GIR112" s="204"/>
      <c r="GIS112" s="204"/>
      <c r="GIT112" s="204"/>
      <c r="GIU112" s="204"/>
      <c r="GIV112" s="204"/>
      <c r="GIW112" s="204"/>
      <c r="GIX112" s="204"/>
      <c r="GIY112" s="204"/>
      <c r="GIZ112" s="204"/>
      <c r="GJA112" s="204"/>
      <c r="GJB112" s="204"/>
      <c r="GJC112" s="204"/>
      <c r="GJD112" s="204"/>
      <c r="GJE112" s="204"/>
      <c r="GJF112" s="204"/>
      <c r="GJG112" s="204"/>
      <c r="GJH112" s="204"/>
      <c r="GJI112" s="204"/>
      <c r="GJJ112" s="204"/>
      <c r="GJK112" s="204"/>
      <c r="GJL112" s="204"/>
      <c r="GJM112" s="204"/>
      <c r="GJN112" s="204"/>
      <c r="GJO112" s="204"/>
      <c r="GJP112" s="204"/>
      <c r="GJQ112" s="204"/>
      <c r="GJR112" s="204"/>
      <c r="GJS112" s="204"/>
      <c r="GJT112" s="204"/>
      <c r="GJU112" s="204"/>
      <c r="GJV112" s="204"/>
      <c r="GJW112" s="204"/>
      <c r="GJX112" s="204"/>
      <c r="GJY112" s="204"/>
      <c r="GJZ112" s="204"/>
      <c r="GKA112" s="204"/>
      <c r="GKB112" s="204"/>
      <c r="GKC112" s="204"/>
      <c r="GKD112" s="204"/>
      <c r="GKE112" s="204"/>
      <c r="GKF112" s="204"/>
      <c r="GKG112" s="204"/>
      <c r="GKH112" s="204"/>
      <c r="GKI112" s="204"/>
      <c r="GKJ112" s="204"/>
      <c r="GKK112" s="204"/>
      <c r="GKL112" s="204"/>
      <c r="GKM112" s="204"/>
      <c r="GKN112" s="204"/>
      <c r="GKO112" s="204"/>
      <c r="GKP112" s="204"/>
      <c r="GKQ112" s="204"/>
      <c r="GKR112" s="204"/>
      <c r="GKS112" s="204"/>
      <c r="GKT112" s="204"/>
      <c r="GKU112" s="204"/>
      <c r="GKV112" s="204"/>
      <c r="GKW112" s="204"/>
      <c r="GKX112" s="204"/>
      <c r="GKY112" s="204"/>
      <c r="GKZ112" s="204"/>
      <c r="GLA112" s="204"/>
      <c r="GLB112" s="204"/>
      <c r="GLC112" s="204"/>
      <c r="GLD112" s="204"/>
      <c r="GLE112" s="204"/>
      <c r="GLF112" s="204"/>
      <c r="GLG112" s="204"/>
      <c r="GLH112" s="204"/>
      <c r="GLI112" s="204"/>
      <c r="GLJ112" s="204"/>
      <c r="GLK112" s="204"/>
      <c r="GLL112" s="204"/>
      <c r="GLM112" s="204"/>
      <c r="GLN112" s="204"/>
      <c r="GLO112" s="204"/>
      <c r="GLP112" s="204"/>
      <c r="GLQ112" s="204"/>
      <c r="GLR112" s="204"/>
      <c r="GLS112" s="204"/>
      <c r="GLT112" s="204"/>
      <c r="GLU112" s="204"/>
      <c r="GLV112" s="204"/>
      <c r="GLW112" s="204"/>
      <c r="GLX112" s="204"/>
      <c r="GLY112" s="204"/>
      <c r="GLZ112" s="204"/>
      <c r="GMA112" s="204"/>
      <c r="GMB112" s="204"/>
      <c r="GMC112" s="204"/>
      <c r="GMD112" s="204"/>
      <c r="GME112" s="204"/>
      <c r="GMF112" s="204"/>
      <c r="GMG112" s="204"/>
      <c r="GMH112" s="204"/>
      <c r="GMI112" s="204"/>
      <c r="GMJ112" s="204"/>
      <c r="GMK112" s="204"/>
      <c r="GML112" s="204"/>
      <c r="GMM112" s="204"/>
      <c r="GMN112" s="204"/>
      <c r="GMO112" s="204"/>
      <c r="GMP112" s="204"/>
      <c r="GMQ112" s="204"/>
      <c r="GMR112" s="204"/>
      <c r="GMS112" s="204"/>
      <c r="GMT112" s="204"/>
      <c r="GMU112" s="204"/>
      <c r="GMV112" s="204"/>
      <c r="GMW112" s="204"/>
      <c r="GMX112" s="204"/>
      <c r="GMY112" s="204"/>
      <c r="GMZ112" s="204"/>
      <c r="GNA112" s="204"/>
      <c r="GNB112" s="204"/>
      <c r="GNC112" s="204"/>
      <c r="GND112" s="204"/>
      <c r="GNE112" s="204"/>
      <c r="GNF112" s="204"/>
      <c r="GNG112" s="204"/>
      <c r="GNH112" s="204"/>
      <c r="GNI112" s="204"/>
      <c r="GNJ112" s="204"/>
      <c r="GNK112" s="204"/>
      <c r="GNL112" s="204"/>
      <c r="GNM112" s="204"/>
      <c r="GNN112" s="204"/>
      <c r="GNO112" s="204"/>
      <c r="GNP112" s="204"/>
      <c r="GNQ112" s="204"/>
      <c r="GNR112" s="204"/>
      <c r="GNS112" s="204"/>
      <c r="GNT112" s="204"/>
      <c r="GNU112" s="204"/>
      <c r="GNV112" s="204"/>
      <c r="GNW112" s="204"/>
      <c r="GNX112" s="204"/>
      <c r="GNY112" s="204"/>
      <c r="GNZ112" s="204"/>
      <c r="GOA112" s="204"/>
      <c r="GOB112" s="204"/>
      <c r="GOC112" s="204"/>
      <c r="GOD112" s="204"/>
      <c r="GOE112" s="204"/>
      <c r="GOF112" s="204"/>
      <c r="GOG112" s="204"/>
      <c r="GOH112" s="204"/>
      <c r="GOI112" s="204"/>
      <c r="GOJ112" s="204"/>
      <c r="GOK112" s="204"/>
      <c r="GOL112" s="204"/>
      <c r="GOM112" s="204"/>
      <c r="GON112" s="204"/>
      <c r="GOO112" s="204"/>
      <c r="GOP112" s="204"/>
      <c r="GOQ112" s="204"/>
      <c r="GOR112" s="204"/>
      <c r="GOS112" s="204"/>
      <c r="GOT112" s="204"/>
      <c r="GOU112" s="204"/>
      <c r="GOV112" s="204"/>
      <c r="GOW112" s="204"/>
      <c r="GOX112" s="204"/>
      <c r="GOY112" s="204"/>
      <c r="GOZ112" s="204"/>
      <c r="GPA112" s="204"/>
      <c r="GPB112" s="204"/>
      <c r="GPC112" s="204"/>
      <c r="GPD112" s="204"/>
      <c r="GPE112" s="204"/>
      <c r="GPF112" s="204"/>
      <c r="GPG112" s="204"/>
      <c r="GPH112" s="204"/>
      <c r="GPI112" s="204"/>
      <c r="GPJ112" s="204"/>
      <c r="GPK112" s="204"/>
      <c r="GPL112" s="204"/>
      <c r="GPM112" s="204"/>
      <c r="GPN112" s="204"/>
      <c r="GPO112" s="204"/>
      <c r="GPP112" s="204"/>
      <c r="GPQ112" s="204"/>
      <c r="GPR112" s="204"/>
      <c r="GPS112" s="204"/>
      <c r="GPT112" s="204"/>
      <c r="GPU112" s="204"/>
      <c r="GPV112" s="204"/>
      <c r="GPW112" s="204"/>
      <c r="GPX112" s="204"/>
      <c r="GPY112" s="204"/>
      <c r="GPZ112" s="204"/>
      <c r="GQA112" s="204"/>
      <c r="GQB112" s="204"/>
      <c r="GQC112" s="204"/>
      <c r="GQD112" s="204"/>
      <c r="GQE112" s="204"/>
      <c r="GQF112" s="204"/>
      <c r="GQG112" s="204"/>
      <c r="GQH112" s="204"/>
      <c r="GQI112" s="204"/>
      <c r="GQJ112" s="204"/>
      <c r="GQK112" s="204"/>
      <c r="GQL112" s="204"/>
      <c r="GQM112" s="204"/>
      <c r="GQN112" s="204"/>
      <c r="GQO112" s="204"/>
      <c r="GQP112" s="204"/>
      <c r="GQQ112" s="204"/>
      <c r="GQR112" s="204"/>
      <c r="GQS112" s="204"/>
      <c r="GQT112" s="204"/>
      <c r="GQU112" s="204"/>
      <c r="GQV112" s="204"/>
      <c r="GQW112" s="204"/>
      <c r="GQX112" s="204"/>
      <c r="GQY112" s="204"/>
      <c r="GQZ112" s="204"/>
      <c r="GRA112" s="204"/>
      <c r="GRB112" s="204"/>
      <c r="GRC112" s="204"/>
      <c r="GRD112" s="204"/>
      <c r="GRE112" s="204"/>
      <c r="GRF112" s="204"/>
      <c r="GRG112" s="204"/>
      <c r="GRH112" s="204"/>
      <c r="GRI112" s="204"/>
      <c r="GRJ112" s="204"/>
      <c r="GRK112" s="204"/>
      <c r="GRL112" s="204"/>
      <c r="GRM112" s="204"/>
      <c r="GRN112" s="204"/>
      <c r="GRO112" s="204"/>
      <c r="GRP112" s="204"/>
      <c r="GRQ112" s="204"/>
      <c r="GRR112" s="204"/>
      <c r="GRS112" s="204"/>
      <c r="GRT112" s="204"/>
      <c r="GRU112" s="204"/>
      <c r="GRV112" s="204"/>
      <c r="GRW112" s="204"/>
      <c r="GRX112" s="204"/>
      <c r="GRY112" s="204"/>
      <c r="GRZ112" s="204"/>
      <c r="GSA112" s="204"/>
      <c r="GSB112" s="204"/>
      <c r="GSC112" s="204"/>
      <c r="GSD112" s="204"/>
      <c r="GSE112" s="204"/>
      <c r="GSF112" s="204"/>
      <c r="GSG112" s="204"/>
      <c r="GSH112" s="204"/>
      <c r="GSI112" s="204"/>
      <c r="GSJ112" s="204"/>
      <c r="GSK112" s="204"/>
      <c r="GSL112" s="204"/>
      <c r="GSM112" s="204"/>
      <c r="GSN112" s="204"/>
      <c r="GSO112" s="204"/>
      <c r="GSP112" s="204"/>
      <c r="GSQ112" s="204"/>
      <c r="GSR112" s="204"/>
      <c r="GSS112" s="204"/>
      <c r="GST112" s="204"/>
      <c r="GSU112" s="204"/>
      <c r="GSV112" s="204"/>
      <c r="GSW112" s="204"/>
      <c r="GSX112" s="204"/>
      <c r="GSY112" s="204"/>
      <c r="GSZ112" s="204"/>
      <c r="GTA112" s="204"/>
      <c r="GTB112" s="204"/>
      <c r="GTC112" s="204"/>
      <c r="GTD112" s="204"/>
      <c r="GTE112" s="204"/>
      <c r="GTF112" s="204"/>
      <c r="GTG112" s="204"/>
      <c r="GTH112" s="204"/>
      <c r="GTI112" s="204"/>
      <c r="GTJ112" s="204"/>
      <c r="GTK112" s="204"/>
      <c r="GTL112" s="204"/>
      <c r="GTM112" s="204"/>
      <c r="GTN112" s="204"/>
      <c r="GTO112" s="204"/>
      <c r="GTP112" s="204"/>
      <c r="GTQ112" s="204"/>
      <c r="GTR112" s="204"/>
      <c r="GTS112" s="204"/>
      <c r="GTT112" s="204"/>
      <c r="GTU112" s="204"/>
      <c r="GTV112" s="204"/>
      <c r="GTW112" s="204"/>
      <c r="GTX112" s="204"/>
      <c r="GTY112" s="204"/>
      <c r="GTZ112" s="204"/>
      <c r="GUA112" s="204"/>
      <c r="GUB112" s="204"/>
      <c r="GUC112" s="204"/>
      <c r="GUD112" s="204"/>
      <c r="GUE112" s="204"/>
      <c r="GUF112" s="204"/>
      <c r="GUG112" s="204"/>
      <c r="GUH112" s="204"/>
      <c r="GUI112" s="204"/>
      <c r="GUJ112" s="204"/>
      <c r="GUK112" s="204"/>
      <c r="GUL112" s="204"/>
      <c r="GUM112" s="204"/>
      <c r="GUN112" s="204"/>
      <c r="GUO112" s="204"/>
      <c r="GUP112" s="204"/>
      <c r="GUQ112" s="204"/>
      <c r="GUR112" s="204"/>
      <c r="GUS112" s="204"/>
      <c r="GUT112" s="204"/>
      <c r="GUU112" s="204"/>
      <c r="GUV112" s="204"/>
      <c r="GUW112" s="204"/>
      <c r="GUX112" s="204"/>
      <c r="GUY112" s="204"/>
      <c r="GUZ112" s="204"/>
      <c r="GVA112" s="204"/>
      <c r="GVB112" s="204"/>
      <c r="GVC112" s="204"/>
      <c r="GVD112" s="204"/>
      <c r="GVE112" s="204"/>
      <c r="GVF112" s="204"/>
      <c r="GVG112" s="204"/>
      <c r="GVH112" s="204"/>
      <c r="GVI112" s="204"/>
      <c r="GVJ112" s="204"/>
      <c r="GVK112" s="204"/>
      <c r="GVL112" s="204"/>
      <c r="GVM112" s="204"/>
      <c r="GVN112" s="204"/>
      <c r="GVO112" s="204"/>
      <c r="GVP112" s="204"/>
      <c r="GVQ112" s="204"/>
      <c r="GVR112" s="204"/>
      <c r="GVS112" s="204"/>
      <c r="GVT112" s="204"/>
      <c r="GVU112" s="204"/>
      <c r="GVV112" s="204"/>
      <c r="GVW112" s="204"/>
      <c r="GVX112" s="204"/>
      <c r="GVY112" s="204"/>
      <c r="GVZ112" s="204"/>
      <c r="GWA112" s="204"/>
      <c r="GWB112" s="204"/>
      <c r="GWC112" s="204"/>
      <c r="GWD112" s="204"/>
      <c r="GWE112" s="204"/>
      <c r="GWF112" s="204"/>
      <c r="GWG112" s="204"/>
      <c r="GWH112" s="204"/>
      <c r="GWI112" s="204"/>
      <c r="GWJ112" s="204"/>
      <c r="GWK112" s="204"/>
      <c r="GWL112" s="204"/>
      <c r="GWM112" s="204"/>
      <c r="GWN112" s="204"/>
      <c r="GWO112" s="204"/>
      <c r="GWP112" s="204"/>
      <c r="GWQ112" s="204"/>
      <c r="GWR112" s="204"/>
      <c r="GWS112" s="204"/>
      <c r="GWT112" s="204"/>
      <c r="GWU112" s="204"/>
      <c r="GWV112" s="204"/>
      <c r="GWW112" s="204"/>
      <c r="GWX112" s="204"/>
      <c r="GWY112" s="204"/>
      <c r="GWZ112" s="204"/>
      <c r="GXA112" s="204"/>
      <c r="GXB112" s="204"/>
      <c r="GXC112" s="204"/>
      <c r="GXD112" s="204"/>
      <c r="GXE112" s="204"/>
      <c r="GXF112" s="204"/>
      <c r="GXG112" s="204"/>
      <c r="GXH112" s="204"/>
      <c r="GXI112" s="204"/>
      <c r="GXJ112" s="204"/>
      <c r="GXK112" s="204"/>
      <c r="GXL112" s="204"/>
      <c r="GXM112" s="204"/>
      <c r="GXN112" s="204"/>
      <c r="GXO112" s="204"/>
      <c r="GXP112" s="204"/>
      <c r="GXQ112" s="204"/>
      <c r="GXR112" s="204"/>
      <c r="GXS112" s="204"/>
      <c r="GXT112" s="204"/>
      <c r="GXU112" s="204"/>
      <c r="GXV112" s="204"/>
      <c r="GXW112" s="204"/>
      <c r="GXX112" s="204"/>
      <c r="GXY112" s="204"/>
      <c r="GXZ112" s="204"/>
      <c r="GYA112" s="204"/>
      <c r="GYB112" s="204"/>
      <c r="GYC112" s="204"/>
      <c r="GYD112" s="204"/>
      <c r="GYE112" s="204"/>
      <c r="GYF112" s="204"/>
      <c r="GYG112" s="204"/>
      <c r="GYH112" s="204"/>
      <c r="GYI112" s="204"/>
      <c r="GYJ112" s="204"/>
      <c r="GYK112" s="204"/>
      <c r="GYL112" s="204"/>
      <c r="GYM112" s="204"/>
      <c r="GYN112" s="204"/>
      <c r="GYO112" s="204"/>
      <c r="GYP112" s="204"/>
      <c r="GYQ112" s="204"/>
      <c r="GYR112" s="204"/>
      <c r="GYS112" s="204"/>
      <c r="GYT112" s="204"/>
      <c r="GYU112" s="204"/>
      <c r="GYV112" s="204"/>
      <c r="GYW112" s="204"/>
      <c r="GYX112" s="204"/>
      <c r="GYY112" s="204"/>
      <c r="GYZ112" s="204"/>
      <c r="GZA112" s="204"/>
      <c r="GZB112" s="204"/>
      <c r="GZC112" s="204"/>
      <c r="GZD112" s="204"/>
      <c r="GZE112" s="204"/>
      <c r="GZF112" s="204"/>
      <c r="GZG112" s="204"/>
      <c r="GZH112" s="204"/>
      <c r="GZI112" s="204"/>
      <c r="GZJ112" s="204"/>
      <c r="GZK112" s="204"/>
      <c r="GZL112" s="204"/>
      <c r="GZM112" s="204"/>
      <c r="GZN112" s="204"/>
      <c r="GZO112" s="204"/>
      <c r="GZP112" s="204"/>
      <c r="GZQ112" s="204"/>
      <c r="GZR112" s="204"/>
      <c r="GZS112" s="204"/>
      <c r="GZT112" s="204"/>
      <c r="GZU112" s="204"/>
      <c r="GZV112" s="204"/>
      <c r="GZW112" s="204"/>
      <c r="GZX112" s="204"/>
      <c r="GZY112" s="204"/>
      <c r="GZZ112" s="204"/>
      <c r="HAA112" s="204"/>
      <c r="HAB112" s="204"/>
      <c r="HAC112" s="204"/>
      <c r="HAD112" s="204"/>
      <c r="HAE112" s="204"/>
      <c r="HAF112" s="204"/>
      <c r="HAG112" s="204"/>
      <c r="HAH112" s="204"/>
      <c r="HAI112" s="204"/>
      <c r="HAJ112" s="204"/>
      <c r="HAK112" s="204"/>
      <c r="HAL112" s="204"/>
      <c r="HAM112" s="204"/>
      <c r="HAN112" s="204"/>
      <c r="HAO112" s="204"/>
      <c r="HAP112" s="204"/>
      <c r="HAQ112" s="204"/>
      <c r="HAR112" s="204"/>
      <c r="HAS112" s="204"/>
      <c r="HAT112" s="204"/>
      <c r="HAU112" s="204"/>
      <c r="HAV112" s="204"/>
      <c r="HAW112" s="204"/>
      <c r="HAX112" s="204"/>
      <c r="HAY112" s="204"/>
      <c r="HAZ112" s="204"/>
      <c r="HBA112" s="204"/>
      <c r="HBB112" s="204"/>
      <c r="HBC112" s="204"/>
      <c r="HBD112" s="204"/>
      <c r="HBE112" s="204"/>
      <c r="HBF112" s="204"/>
      <c r="HBG112" s="204"/>
      <c r="HBH112" s="204"/>
      <c r="HBI112" s="204"/>
      <c r="HBJ112" s="204"/>
      <c r="HBK112" s="204"/>
      <c r="HBL112" s="204"/>
      <c r="HBM112" s="204"/>
      <c r="HBN112" s="204"/>
      <c r="HBO112" s="204"/>
      <c r="HBP112" s="204"/>
      <c r="HBQ112" s="204"/>
      <c r="HBR112" s="204"/>
      <c r="HBS112" s="204"/>
      <c r="HBT112" s="204"/>
      <c r="HBU112" s="204"/>
      <c r="HBV112" s="204"/>
      <c r="HBW112" s="204"/>
      <c r="HBX112" s="204"/>
      <c r="HBY112" s="204"/>
      <c r="HBZ112" s="204"/>
      <c r="HCA112" s="204"/>
      <c r="HCB112" s="204"/>
      <c r="HCC112" s="204"/>
      <c r="HCD112" s="204"/>
      <c r="HCE112" s="204"/>
      <c r="HCF112" s="204"/>
      <c r="HCG112" s="204"/>
      <c r="HCH112" s="204"/>
      <c r="HCI112" s="204"/>
      <c r="HCJ112" s="204"/>
      <c r="HCK112" s="204"/>
      <c r="HCL112" s="204"/>
      <c r="HCM112" s="204"/>
      <c r="HCN112" s="204"/>
      <c r="HCO112" s="204"/>
      <c r="HCP112" s="204"/>
      <c r="HCQ112" s="204"/>
      <c r="HCR112" s="204"/>
      <c r="HCS112" s="204"/>
      <c r="HCT112" s="204"/>
      <c r="HCU112" s="204"/>
      <c r="HCV112" s="204"/>
      <c r="HCW112" s="204"/>
      <c r="HCX112" s="204"/>
      <c r="HCY112" s="204"/>
      <c r="HCZ112" s="204"/>
      <c r="HDA112" s="204"/>
      <c r="HDB112" s="204"/>
      <c r="HDC112" s="204"/>
      <c r="HDD112" s="204"/>
      <c r="HDE112" s="204"/>
      <c r="HDF112" s="204"/>
      <c r="HDG112" s="204"/>
      <c r="HDH112" s="204"/>
      <c r="HDI112" s="204"/>
      <c r="HDJ112" s="204"/>
      <c r="HDK112" s="204"/>
      <c r="HDL112" s="204"/>
      <c r="HDM112" s="204"/>
      <c r="HDN112" s="204"/>
      <c r="HDO112" s="204"/>
      <c r="HDP112" s="204"/>
      <c r="HDQ112" s="204"/>
      <c r="HDR112" s="204"/>
      <c r="HDS112" s="204"/>
      <c r="HDT112" s="204"/>
      <c r="HDU112" s="204"/>
      <c r="HDV112" s="204"/>
      <c r="HDW112" s="204"/>
      <c r="HDX112" s="204"/>
      <c r="HDY112" s="204"/>
      <c r="HDZ112" s="204"/>
      <c r="HEA112" s="204"/>
      <c r="HEB112" s="204"/>
      <c r="HEC112" s="204"/>
      <c r="HED112" s="204"/>
      <c r="HEE112" s="204"/>
      <c r="HEF112" s="204"/>
      <c r="HEG112" s="204"/>
      <c r="HEH112" s="204"/>
      <c r="HEI112" s="204"/>
      <c r="HEJ112" s="204"/>
      <c r="HEK112" s="204"/>
      <c r="HEL112" s="204"/>
      <c r="HEM112" s="204"/>
      <c r="HEN112" s="204"/>
      <c r="HEO112" s="204"/>
      <c r="HEP112" s="204"/>
      <c r="HEQ112" s="204"/>
      <c r="HER112" s="204"/>
      <c r="HES112" s="204"/>
      <c r="HET112" s="204"/>
      <c r="HEU112" s="204"/>
      <c r="HEV112" s="204"/>
      <c r="HEW112" s="204"/>
      <c r="HEX112" s="204"/>
      <c r="HEY112" s="204"/>
      <c r="HEZ112" s="204"/>
      <c r="HFA112" s="204"/>
      <c r="HFB112" s="204"/>
      <c r="HFC112" s="204"/>
      <c r="HFD112" s="204"/>
      <c r="HFE112" s="204"/>
      <c r="HFF112" s="204"/>
      <c r="HFG112" s="204"/>
      <c r="HFH112" s="204"/>
      <c r="HFI112" s="204"/>
      <c r="HFJ112" s="204"/>
      <c r="HFK112" s="204"/>
      <c r="HFL112" s="204"/>
      <c r="HFM112" s="204"/>
      <c r="HFN112" s="204"/>
      <c r="HFO112" s="204"/>
      <c r="HFP112" s="204"/>
      <c r="HFQ112" s="204"/>
      <c r="HFR112" s="204"/>
      <c r="HFS112" s="204"/>
      <c r="HFT112" s="204"/>
      <c r="HFU112" s="204"/>
      <c r="HFV112" s="204"/>
      <c r="HFW112" s="204"/>
      <c r="HFX112" s="204"/>
      <c r="HFY112" s="204"/>
      <c r="HFZ112" s="204"/>
      <c r="HGA112" s="204"/>
      <c r="HGB112" s="204"/>
      <c r="HGC112" s="204"/>
      <c r="HGD112" s="204"/>
      <c r="HGE112" s="204"/>
      <c r="HGF112" s="204"/>
      <c r="HGG112" s="204"/>
      <c r="HGH112" s="204"/>
      <c r="HGI112" s="204"/>
      <c r="HGJ112" s="204"/>
      <c r="HGK112" s="204"/>
      <c r="HGL112" s="204"/>
      <c r="HGM112" s="204"/>
      <c r="HGN112" s="204"/>
      <c r="HGO112" s="204"/>
      <c r="HGP112" s="204"/>
      <c r="HGQ112" s="204"/>
      <c r="HGR112" s="204"/>
      <c r="HGS112" s="204"/>
      <c r="HGT112" s="204"/>
      <c r="HGU112" s="204"/>
      <c r="HGV112" s="204"/>
      <c r="HGW112" s="204"/>
      <c r="HGX112" s="204"/>
      <c r="HGY112" s="204"/>
      <c r="HGZ112" s="204"/>
      <c r="HHA112" s="204"/>
      <c r="HHB112" s="204"/>
      <c r="HHC112" s="204"/>
      <c r="HHD112" s="204"/>
      <c r="HHE112" s="204"/>
      <c r="HHF112" s="204"/>
      <c r="HHG112" s="204"/>
      <c r="HHH112" s="204"/>
      <c r="HHI112" s="204"/>
      <c r="HHJ112" s="204"/>
      <c r="HHK112" s="204"/>
      <c r="HHL112" s="204"/>
      <c r="HHM112" s="204"/>
      <c r="HHN112" s="204"/>
      <c r="HHO112" s="204"/>
      <c r="HHP112" s="204"/>
      <c r="HHQ112" s="204"/>
      <c r="HHR112" s="204"/>
      <c r="HHS112" s="204"/>
      <c r="HHT112" s="204"/>
      <c r="HHU112" s="204"/>
      <c r="HHV112" s="204"/>
      <c r="HHW112" s="204"/>
      <c r="HHX112" s="204"/>
      <c r="HHY112" s="204"/>
      <c r="HHZ112" s="204"/>
      <c r="HIA112" s="204"/>
      <c r="HIB112" s="204"/>
      <c r="HIC112" s="204"/>
      <c r="HID112" s="204"/>
      <c r="HIE112" s="204"/>
      <c r="HIF112" s="204"/>
      <c r="HIG112" s="204"/>
      <c r="HIH112" s="204"/>
      <c r="HII112" s="204"/>
      <c r="HIJ112" s="204"/>
      <c r="HIK112" s="204"/>
      <c r="HIL112" s="204"/>
      <c r="HIM112" s="204"/>
      <c r="HIN112" s="204"/>
      <c r="HIO112" s="204"/>
      <c r="HIP112" s="204"/>
      <c r="HIQ112" s="204"/>
      <c r="HIR112" s="204"/>
      <c r="HIS112" s="204"/>
      <c r="HIT112" s="204"/>
      <c r="HIU112" s="204"/>
      <c r="HIV112" s="204"/>
      <c r="HIW112" s="204"/>
      <c r="HIX112" s="204"/>
      <c r="HIY112" s="204"/>
      <c r="HIZ112" s="204"/>
      <c r="HJA112" s="204"/>
      <c r="HJB112" s="204"/>
      <c r="HJC112" s="204"/>
      <c r="HJD112" s="204"/>
      <c r="HJE112" s="204"/>
      <c r="HJF112" s="204"/>
      <c r="HJG112" s="204"/>
      <c r="HJH112" s="204"/>
      <c r="HJI112" s="204"/>
      <c r="HJJ112" s="204"/>
      <c r="HJK112" s="204"/>
      <c r="HJL112" s="204"/>
      <c r="HJM112" s="204"/>
      <c r="HJN112" s="204"/>
      <c r="HJO112" s="204"/>
      <c r="HJP112" s="204"/>
      <c r="HJQ112" s="204"/>
      <c r="HJR112" s="204"/>
      <c r="HJS112" s="204"/>
      <c r="HJT112" s="204"/>
      <c r="HJU112" s="204"/>
      <c r="HJV112" s="204"/>
      <c r="HJW112" s="204"/>
      <c r="HJX112" s="204"/>
      <c r="HJY112" s="204"/>
      <c r="HJZ112" s="204"/>
      <c r="HKA112" s="204"/>
      <c r="HKB112" s="204"/>
      <c r="HKC112" s="204"/>
      <c r="HKD112" s="204"/>
      <c r="HKE112" s="204"/>
      <c r="HKF112" s="204"/>
      <c r="HKG112" s="204"/>
      <c r="HKH112" s="204"/>
      <c r="HKI112" s="204"/>
      <c r="HKJ112" s="204"/>
      <c r="HKK112" s="204"/>
      <c r="HKL112" s="204"/>
      <c r="HKM112" s="204"/>
      <c r="HKN112" s="204"/>
      <c r="HKO112" s="204"/>
      <c r="HKP112" s="204"/>
      <c r="HKQ112" s="204"/>
      <c r="HKR112" s="204"/>
      <c r="HKS112" s="204"/>
      <c r="HKT112" s="204"/>
      <c r="HKU112" s="204"/>
      <c r="HKV112" s="204"/>
      <c r="HKW112" s="204"/>
      <c r="HKX112" s="204"/>
      <c r="HKY112" s="204"/>
      <c r="HKZ112" s="204"/>
      <c r="HLA112" s="204"/>
      <c r="HLB112" s="204"/>
      <c r="HLC112" s="204"/>
      <c r="HLD112" s="204"/>
      <c r="HLE112" s="204"/>
      <c r="HLF112" s="204"/>
      <c r="HLG112" s="204"/>
      <c r="HLH112" s="204"/>
      <c r="HLI112" s="204"/>
      <c r="HLJ112" s="204"/>
      <c r="HLK112" s="204"/>
      <c r="HLL112" s="204"/>
      <c r="HLM112" s="204"/>
      <c r="HLN112" s="204"/>
      <c r="HLO112" s="204"/>
      <c r="HLP112" s="204"/>
      <c r="HLQ112" s="204"/>
      <c r="HLR112" s="204"/>
      <c r="HLS112" s="204"/>
      <c r="HLT112" s="204"/>
      <c r="HLU112" s="204"/>
      <c r="HLV112" s="204"/>
      <c r="HLW112" s="204"/>
      <c r="HLX112" s="204"/>
      <c r="HLY112" s="204"/>
      <c r="HLZ112" s="204"/>
      <c r="HMA112" s="204"/>
      <c r="HMB112" s="204"/>
      <c r="HMC112" s="204"/>
      <c r="HMD112" s="204"/>
      <c r="HME112" s="204"/>
      <c r="HMF112" s="204"/>
      <c r="HMG112" s="204"/>
      <c r="HMH112" s="204"/>
      <c r="HMI112" s="204"/>
      <c r="HMJ112" s="204"/>
      <c r="HMK112" s="204"/>
      <c r="HML112" s="204"/>
      <c r="HMM112" s="204"/>
      <c r="HMN112" s="204"/>
      <c r="HMO112" s="204"/>
      <c r="HMP112" s="204"/>
      <c r="HMQ112" s="204"/>
      <c r="HMR112" s="204"/>
      <c r="HMS112" s="204"/>
      <c r="HMT112" s="204"/>
      <c r="HMU112" s="204"/>
      <c r="HMV112" s="204"/>
      <c r="HMW112" s="204"/>
      <c r="HMX112" s="204"/>
      <c r="HMY112" s="204"/>
      <c r="HMZ112" s="204"/>
      <c r="HNA112" s="204"/>
      <c r="HNB112" s="204"/>
      <c r="HNC112" s="204"/>
      <c r="HND112" s="204"/>
      <c r="HNE112" s="204"/>
      <c r="HNF112" s="204"/>
      <c r="HNG112" s="204"/>
      <c r="HNH112" s="204"/>
      <c r="HNI112" s="204"/>
      <c r="HNJ112" s="204"/>
      <c r="HNK112" s="204"/>
      <c r="HNL112" s="204"/>
      <c r="HNM112" s="204"/>
      <c r="HNN112" s="204"/>
      <c r="HNO112" s="204"/>
      <c r="HNP112" s="204"/>
      <c r="HNQ112" s="204"/>
      <c r="HNR112" s="204"/>
      <c r="HNS112" s="204"/>
      <c r="HNT112" s="204"/>
      <c r="HNU112" s="204"/>
      <c r="HNV112" s="204"/>
      <c r="HNW112" s="204"/>
      <c r="HNX112" s="204"/>
      <c r="HNY112" s="204"/>
      <c r="HNZ112" s="204"/>
      <c r="HOA112" s="204"/>
      <c r="HOB112" s="204"/>
      <c r="HOC112" s="204"/>
      <c r="HOD112" s="204"/>
      <c r="HOE112" s="204"/>
      <c r="HOF112" s="204"/>
      <c r="HOG112" s="204"/>
      <c r="HOH112" s="204"/>
      <c r="HOI112" s="204"/>
      <c r="HOJ112" s="204"/>
      <c r="HOK112" s="204"/>
      <c r="HOL112" s="204"/>
      <c r="HOM112" s="204"/>
      <c r="HON112" s="204"/>
      <c r="HOO112" s="204"/>
      <c r="HOP112" s="204"/>
      <c r="HOQ112" s="204"/>
      <c r="HOR112" s="204"/>
      <c r="HOS112" s="204"/>
      <c r="HOT112" s="204"/>
      <c r="HOU112" s="204"/>
      <c r="HOV112" s="204"/>
      <c r="HOW112" s="204"/>
      <c r="HOX112" s="204"/>
      <c r="HOY112" s="204"/>
      <c r="HOZ112" s="204"/>
      <c r="HPA112" s="204"/>
      <c r="HPB112" s="204"/>
      <c r="HPC112" s="204"/>
      <c r="HPD112" s="204"/>
      <c r="HPE112" s="204"/>
      <c r="HPF112" s="204"/>
      <c r="HPG112" s="204"/>
      <c r="HPH112" s="204"/>
      <c r="HPI112" s="204"/>
      <c r="HPJ112" s="204"/>
      <c r="HPK112" s="204"/>
      <c r="HPL112" s="204"/>
      <c r="HPM112" s="204"/>
      <c r="HPN112" s="204"/>
      <c r="HPO112" s="204"/>
      <c r="HPP112" s="204"/>
      <c r="HPQ112" s="204"/>
      <c r="HPR112" s="204"/>
      <c r="HPS112" s="204"/>
      <c r="HPT112" s="204"/>
      <c r="HPU112" s="204"/>
      <c r="HPV112" s="204"/>
      <c r="HPW112" s="204"/>
      <c r="HPX112" s="204"/>
      <c r="HPY112" s="204"/>
      <c r="HPZ112" s="204"/>
      <c r="HQA112" s="204"/>
      <c r="HQB112" s="204"/>
      <c r="HQC112" s="204"/>
      <c r="HQD112" s="204"/>
      <c r="HQE112" s="204"/>
      <c r="HQF112" s="204"/>
      <c r="HQG112" s="204"/>
      <c r="HQH112" s="204"/>
      <c r="HQI112" s="204"/>
      <c r="HQJ112" s="204"/>
      <c r="HQK112" s="204"/>
      <c r="HQL112" s="204"/>
      <c r="HQM112" s="204"/>
      <c r="HQN112" s="204"/>
      <c r="HQO112" s="204"/>
      <c r="HQP112" s="204"/>
      <c r="HQQ112" s="204"/>
      <c r="HQR112" s="204"/>
      <c r="HQS112" s="204"/>
      <c r="HQT112" s="204"/>
      <c r="HQU112" s="204"/>
      <c r="HQV112" s="204"/>
      <c r="HQW112" s="204"/>
      <c r="HQX112" s="204"/>
      <c r="HQY112" s="204"/>
      <c r="HQZ112" s="204"/>
      <c r="HRA112" s="204"/>
      <c r="HRB112" s="204"/>
      <c r="HRC112" s="204"/>
      <c r="HRD112" s="204"/>
      <c r="HRE112" s="204"/>
      <c r="HRF112" s="204"/>
      <c r="HRG112" s="204"/>
      <c r="HRH112" s="204"/>
      <c r="HRI112" s="204"/>
      <c r="HRJ112" s="204"/>
      <c r="HRK112" s="204"/>
      <c r="HRL112" s="204"/>
      <c r="HRM112" s="204"/>
      <c r="HRN112" s="204"/>
      <c r="HRO112" s="204"/>
      <c r="HRP112" s="204"/>
      <c r="HRQ112" s="204"/>
      <c r="HRR112" s="204"/>
      <c r="HRS112" s="204"/>
      <c r="HRT112" s="204"/>
      <c r="HRU112" s="204"/>
      <c r="HRV112" s="204"/>
      <c r="HRW112" s="204"/>
      <c r="HRX112" s="204"/>
      <c r="HRY112" s="204"/>
      <c r="HRZ112" s="204"/>
      <c r="HSA112" s="204"/>
      <c r="HSB112" s="204"/>
      <c r="HSC112" s="204"/>
      <c r="HSD112" s="204"/>
      <c r="HSE112" s="204"/>
      <c r="HSF112" s="204"/>
      <c r="HSG112" s="204"/>
      <c r="HSH112" s="204"/>
      <c r="HSI112" s="204"/>
      <c r="HSJ112" s="204"/>
      <c r="HSK112" s="204"/>
      <c r="HSL112" s="204"/>
      <c r="HSM112" s="204"/>
      <c r="HSN112" s="204"/>
      <c r="HSO112" s="204"/>
      <c r="HSP112" s="204"/>
      <c r="HSQ112" s="204"/>
      <c r="HSR112" s="204"/>
      <c r="HSS112" s="204"/>
      <c r="HST112" s="204"/>
      <c r="HSU112" s="204"/>
      <c r="HSV112" s="204"/>
      <c r="HSW112" s="204"/>
      <c r="HSX112" s="204"/>
      <c r="HSY112" s="204"/>
      <c r="HSZ112" s="204"/>
      <c r="HTA112" s="204"/>
      <c r="HTB112" s="204"/>
      <c r="HTC112" s="204"/>
      <c r="HTD112" s="204"/>
      <c r="HTE112" s="204"/>
      <c r="HTF112" s="204"/>
      <c r="HTG112" s="204"/>
      <c r="HTH112" s="204"/>
      <c r="HTI112" s="204"/>
      <c r="HTJ112" s="204"/>
      <c r="HTK112" s="204"/>
      <c r="HTL112" s="204"/>
      <c r="HTM112" s="204"/>
      <c r="HTN112" s="204"/>
      <c r="HTO112" s="204"/>
      <c r="HTP112" s="204"/>
      <c r="HTQ112" s="204"/>
      <c r="HTR112" s="204"/>
      <c r="HTS112" s="204"/>
      <c r="HTT112" s="204"/>
      <c r="HTU112" s="204"/>
      <c r="HTV112" s="204"/>
      <c r="HTW112" s="204"/>
      <c r="HTX112" s="204"/>
      <c r="HTY112" s="204"/>
      <c r="HTZ112" s="204"/>
      <c r="HUA112" s="204"/>
      <c r="HUB112" s="204"/>
      <c r="HUC112" s="204"/>
      <c r="HUD112" s="204"/>
      <c r="HUE112" s="204"/>
      <c r="HUF112" s="204"/>
      <c r="HUG112" s="204"/>
      <c r="HUH112" s="204"/>
      <c r="HUI112" s="204"/>
      <c r="HUJ112" s="204"/>
      <c r="HUK112" s="204"/>
      <c r="HUL112" s="204"/>
      <c r="HUM112" s="204"/>
      <c r="HUN112" s="204"/>
      <c r="HUO112" s="204"/>
      <c r="HUP112" s="204"/>
      <c r="HUQ112" s="204"/>
      <c r="HUR112" s="204"/>
      <c r="HUS112" s="204"/>
      <c r="HUT112" s="204"/>
      <c r="HUU112" s="204"/>
      <c r="HUV112" s="204"/>
      <c r="HUW112" s="204"/>
      <c r="HUX112" s="204"/>
      <c r="HUY112" s="204"/>
      <c r="HUZ112" s="204"/>
      <c r="HVA112" s="204"/>
      <c r="HVB112" s="204"/>
      <c r="HVC112" s="204"/>
      <c r="HVD112" s="204"/>
      <c r="HVE112" s="204"/>
      <c r="HVF112" s="204"/>
      <c r="HVG112" s="204"/>
      <c r="HVH112" s="204"/>
      <c r="HVI112" s="204"/>
      <c r="HVJ112" s="204"/>
      <c r="HVK112" s="204"/>
      <c r="HVL112" s="204"/>
      <c r="HVM112" s="204"/>
      <c r="HVN112" s="204"/>
      <c r="HVO112" s="204"/>
      <c r="HVP112" s="204"/>
      <c r="HVQ112" s="204"/>
      <c r="HVR112" s="204"/>
      <c r="HVS112" s="204"/>
      <c r="HVT112" s="204"/>
      <c r="HVU112" s="204"/>
      <c r="HVV112" s="204"/>
      <c r="HVW112" s="204"/>
      <c r="HVX112" s="204"/>
      <c r="HVY112" s="204"/>
      <c r="HVZ112" s="204"/>
      <c r="HWA112" s="204"/>
      <c r="HWB112" s="204"/>
      <c r="HWC112" s="204"/>
      <c r="HWD112" s="204"/>
      <c r="HWE112" s="204"/>
      <c r="HWF112" s="204"/>
      <c r="HWG112" s="204"/>
      <c r="HWH112" s="204"/>
      <c r="HWI112" s="204"/>
      <c r="HWJ112" s="204"/>
      <c r="HWK112" s="204"/>
      <c r="HWL112" s="204"/>
      <c r="HWM112" s="204"/>
      <c r="HWN112" s="204"/>
      <c r="HWO112" s="204"/>
      <c r="HWP112" s="204"/>
      <c r="HWQ112" s="204"/>
      <c r="HWR112" s="204"/>
      <c r="HWS112" s="204"/>
      <c r="HWT112" s="204"/>
      <c r="HWU112" s="204"/>
      <c r="HWV112" s="204"/>
      <c r="HWW112" s="204"/>
      <c r="HWX112" s="204"/>
      <c r="HWY112" s="204"/>
      <c r="HWZ112" s="204"/>
      <c r="HXA112" s="204"/>
      <c r="HXB112" s="204"/>
      <c r="HXC112" s="204"/>
      <c r="HXD112" s="204"/>
      <c r="HXE112" s="204"/>
      <c r="HXF112" s="204"/>
      <c r="HXG112" s="204"/>
      <c r="HXH112" s="204"/>
      <c r="HXI112" s="204"/>
      <c r="HXJ112" s="204"/>
      <c r="HXK112" s="204"/>
      <c r="HXL112" s="204"/>
      <c r="HXM112" s="204"/>
      <c r="HXN112" s="204"/>
      <c r="HXO112" s="204"/>
      <c r="HXP112" s="204"/>
      <c r="HXQ112" s="204"/>
      <c r="HXR112" s="204"/>
      <c r="HXS112" s="204"/>
      <c r="HXT112" s="204"/>
      <c r="HXU112" s="204"/>
      <c r="HXV112" s="204"/>
      <c r="HXW112" s="204"/>
      <c r="HXX112" s="204"/>
      <c r="HXY112" s="204"/>
      <c r="HXZ112" s="204"/>
      <c r="HYA112" s="204"/>
      <c r="HYB112" s="204"/>
      <c r="HYC112" s="204"/>
      <c r="HYD112" s="204"/>
      <c r="HYE112" s="204"/>
      <c r="HYF112" s="204"/>
      <c r="HYG112" s="204"/>
      <c r="HYH112" s="204"/>
      <c r="HYI112" s="204"/>
      <c r="HYJ112" s="204"/>
      <c r="HYK112" s="204"/>
      <c r="HYL112" s="204"/>
      <c r="HYM112" s="204"/>
      <c r="HYN112" s="204"/>
      <c r="HYO112" s="204"/>
      <c r="HYP112" s="204"/>
      <c r="HYQ112" s="204"/>
      <c r="HYR112" s="204"/>
      <c r="HYS112" s="204"/>
      <c r="HYT112" s="204"/>
      <c r="HYU112" s="204"/>
      <c r="HYV112" s="204"/>
      <c r="HYW112" s="204"/>
      <c r="HYX112" s="204"/>
      <c r="HYY112" s="204"/>
      <c r="HYZ112" s="204"/>
      <c r="HZA112" s="204"/>
      <c r="HZB112" s="204"/>
      <c r="HZC112" s="204"/>
      <c r="HZD112" s="204"/>
      <c r="HZE112" s="204"/>
      <c r="HZF112" s="204"/>
      <c r="HZG112" s="204"/>
      <c r="HZH112" s="204"/>
      <c r="HZI112" s="204"/>
      <c r="HZJ112" s="204"/>
      <c r="HZK112" s="204"/>
      <c r="HZL112" s="204"/>
      <c r="HZM112" s="204"/>
      <c r="HZN112" s="204"/>
      <c r="HZO112" s="204"/>
      <c r="HZP112" s="204"/>
      <c r="HZQ112" s="204"/>
      <c r="HZR112" s="204"/>
      <c r="HZS112" s="204"/>
      <c r="HZT112" s="204"/>
      <c r="HZU112" s="204"/>
      <c r="HZV112" s="204"/>
      <c r="HZW112" s="204"/>
      <c r="HZX112" s="204"/>
      <c r="HZY112" s="204"/>
      <c r="HZZ112" s="204"/>
      <c r="IAA112" s="204"/>
      <c r="IAB112" s="204"/>
      <c r="IAC112" s="204"/>
      <c r="IAD112" s="204"/>
      <c r="IAE112" s="204"/>
      <c r="IAF112" s="204"/>
      <c r="IAG112" s="204"/>
      <c r="IAH112" s="204"/>
      <c r="IAI112" s="204"/>
      <c r="IAJ112" s="204"/>
      <c r="IAK112" s="204"/>
      <c r="IAL112" s="204"/>
      <c r="IAM112" s="204"/>
      <c r="IAN112" s="204"/>
      <c r="IAO112" s="204"/>
      <c r="IAP112" s="204"/>
      <c r="IAQ112" s="204"/>
      <c r="IAR112" s="204"/>
      <c r="IAS112" s="204"/>
      <c r="IAT112" s="204"/>
      <c r="IAU112" s="204"/>
      <c r="IAV112" s="204"/>
      <c r="IAW112" s="204"/>
      <c r="IAX112" s="204"/>
      <c r="IAY112" s="204"/>
      <c r="IAZ112" s="204"/>
      <c r="IBA112" s="204"/>
      <c r="IBB112" s="204"/>
      <c r="IBC112" s="204"/>
      <c r="IBD112" s="204"/>
      <c r="IBE112" s="204"/>
      <c r="IBF112" s="204"/>
      <c r="IBG112" s="204"/>
      <c r="IBH112" s="204"/>
      <c r="IBI112" s="204"/>
      <c r="IBJ112" s="204"/>
      <c r="IBK112" s="204"/>
      <c r="IBL112" s="204"/>
      <c r="IBM112" s="204"/>
      <c r="IBN112" s="204"/>
      <c r="IBO112" s="204"/>
      <c r="IBP112" s="204"/>
      <c r="IBQ112" s="204"/>
      <c r="IBR112" s="204"/>
      <c r="IBS112" s="204"/>
      <c r="IBT112" s="204"/>
      <c r="IBU112" s="204"/>
      <c r="IBV112" s="204"/>
      <c r="IBW112" s="204"/>
      <c r="IBX112" s="204"/>
      <c r="IBY112" s="204"/>
      <c r="IBZ112" s="204"/>
      <c r="ICA112" s="204"/>
      <c r="ICB112" s="204"/>
      <c r="ICC112" s="204"/>
      <c r="ICD112" s="204"/>
      <c r="ICE112" s="204"/>
      <c r="ICF112" s="204"/>
      <c r="ICG112" s="204"/>
      <c r="ICH112" s="204"/>
      <c r="ICI112" s="204"/>
      <c r="ICJ112" s="204"/>
      <c r="ICK112" s="204"/>
      <c r="ICL112" s="204"/>
      <c r="ICM112" s="204"/>
      <c r="ICN112" s="204"/>
      <c r="ICO112" s="204"/>
      <c r="ICP112" s="204"/>
      <c r="ICQ112" s="204"/>
      <c r="ICR112" s="204"/>
      <c r="ICS112" s="204"/>
      <c r="ICT112" s="204"/>
      <c r="ICU112" s="204"/>
      <c r="ICV112" s="204"/>
      <c r="ICW112" s="204"/>
      <c r="ICX112" s="204"/>
      <c r="ICY112" s="204"/>
      <c r="ICZ112" s="204"/>
      <c r="IDA112" s="204"/>
      <c r="IDB112" s="204"/>
      <c r="IDC112" s="204"/>
      <c r="IDD112" s="204"/>
      <c r="IDE112" s="204"/>
      <c r="IDF112" s="204"/>
      <c r="IDG112" s="204"/>
      <c r="IDH112" s="204"/>
      <c r="IDI112" s="204"/>
      <c r="IDJ112" s="204"/>
      <c r="IDK112" s="204"/>
      <c r="IDL112" s="204"/>
      <c r="IDM112" s="204"/>
      <c r="IDN112" s="204"/>
      <c r="IDO112" s="204"/>
      <c r="IDP112" s="204"/>
      <c r="IDQ112" s="204"/>
      <c r="IDR112" s="204"/>
      <c r="IDS112" s="204"/>
      <c r="IDT112" s="204"/>
      <c r="IDU112" s="204"/>
      <c r="IDV112" s="204"/>
      <c r="IDW112" s="204"/>
      <c r="IDX112" s="204"/>
      <c r="IDY112" s="204"/>
      <c r="IDZ112" s="204"/>
      <c r="IEA112" s="204"/>
      <c r="IEB112" s="204"/>
      <c r="IEC112" s="204"/>
      <c r="IED112" s="204"/>
      <c r="IEE112" s="204"/>
      <c r="IEF112" s="204"/>
      <c r="IEG112" s="204"/>
      <c r="IEH112" s="204"/>
      <c r="IEI112" s="204"/>
      <c r="IEJ112" s="204"/>
      <c r="IEK112" s="204"/>
      <c r="IEL112" s="204"/>
      <c r="IEM112" s="204"/>
      <c r="IEN112" s="204"/>
      <c r="IEO112" s="204"/>
      <c r="IEP112" s="204"/>
      <c r="IEQ112" s="204"/>
      <c r="IER112" s="204"/>
      <c r="IES112" s="204"/>
      <c r="IET112" s="204"/>
      <c r="IEU112" s="204"/>
      <c r="IEV112" s="204"/>
      <c r="IEW112" s="204"/>
      <c r="IEX112" s="204"/>
      <c r="IEY112" s="204"/>
      <c r="IEZ112" s="204"/>
      <c r="IFA112" s="204"/>
      <c r="IFB112" s="204"/>
      <c r="IFC112" s="204"/>
      <c r="IFD112" s="204"/>
      <c r="IFE112" s="204"/>
      <c r="IFF112" s="204"/>
      <c r="IFG112" s="204"/>
      <c r="IFH112" s="204"/>
      <c r="IFI112" s="204"/>
      <c r="IFJ112" s="204"/>
      <c r="IFK112" s="204"/>
      <c r="IFL112" s="204"/>
      <c r="IFM112" s="204"/>
      <c r="IFN112" s="204"/>
      <c r="IFO112" s="204"/>
      <c r="IFP112" s="204"/>
      <c r="IFQ112" s="204"/>
      <c r="IFR112" s="204"/>
      <c r="IFS112" s="204"/>
      <c r="IFT112" s="204"/>
      <c r="IFU112" s="204"/>
      <c r="IFV112" s="204"/>
      <c r="IFW112" s="204"/>
      <c r="IFX112" s="204"/>
      <c r="IFY112" s="204"/>
      <c r="IFZ112" s="204"/>
      <c r="IGA112" s="204"/>
      <c r="IGB112" s="204"/>
      <c r="IGC112" s="204"/>
      <c r="IGD112" s="204"/>
      <c r="IGE112" s="204"/>
      <c r="IGF112" s="204"/>
      <c r="IGG112" s="204"/>
      <c r="IGH112" s="204"/>
      <c r="IGI112" s="204"/>
      <c r="IGJ112" s="204"/>
      <c r="IGK112" s="204"/>
      <c r="IGL112" s="204"/>
      <c r="IGM112" s="204"/>
      <c r="IGN112" s="204"/>
      <c r="IGO112" s="204"/>
      <c r="IGP112" s="204"/>
      <c r="IGQ112" s="204"/>
      <c r="IGR112" s="204"/>
      <c r="IGS112" s="204"/>
      <c r="IGT112" s="204"/>
      <c r="IGU112" s="204"/>
      <c r="IGV112" s="204"/>
      <c r="IGW112" s="204"/>
      <c r="IGX112" s="204"/>
      <c r="IGY112" s="204"/>
      <c r="IGZ112" s="204"/>
      <c r="IHA112" s="204"/>
      <c r="IHB112" s="204"/>
      <c r="IHC112" s="204"/>
      <c r="IHD112" s="204"/>
      <c r="IHE112" s="204"/>
      <c r="IHF112" s="204"/>
      <c r="IHG112" s="204"/>
      <c r="IHH112" s="204"/>
      <c r="IHI112" s="204"/>
      <c r="IHJ112" s="204"/>
      <c r="IHK112" s="204"/>
      <c r="IHL112" s="204"/>
      <c r="IHM112" s="204"/>
      <c r="IHN112" s="204"/>
      <c r="IHO112" s="204"/>
      <c r="IHP112" s="204"/>
      <c r="IHQ112" s="204"/>
      <c r="IHR112" s="204"/>
      <c r="IHS112" s="204"/>
      <c r="IHT112" s="204"/>
      <c r="IHU112" s="204"/>
      <c r="IHV112" s="204"/>
      <c r="IHW112" s="204"/>
      <c r="IHX112" s="204"/>
      <c r="IHY112" s="204"/>
      <c r="IHZ112" s="204"/>
      <c r="IIA112" s="204"/>
      <c r="IIB112" s="204"/>
      <c r="IIC112" s="204"/>
      <c r="IID112" s="204"/>
      <c r="IIE112" s="204"/>
      <c r="IIF112" s="204"/>
      <c r="IIG112" s="204"/>
      <c r="IIH112" s="204"/>
      <c r="III112" s="204"/>
      <c r="IIJ112" s="204"/>
      <c r="IIK112" s="204"/>
      <c r="IIL112" s="204"/>
      <c r="IIM112" s="204"/>
      <c r="IIN112" s="204"/>
      <c r="IIO112" s="204"/>
      <c r="IIP112" s="204"/>
      <c r="IIQ112" s="204"/>
      <c r="IIR112" s="204"/>
      <c r="IIS112" s="204"/>
      <c r="IIT112" s="204"/>
      <c r="IIU112" s="204"/>
      <c r="IIV112" s="204"/>
      <c r="IIW112" s="204"/>
      <c r="IIX112" s="204"/>
      <c r="IIY112" s="204"/>
      <c r="IIZ112" s="204"/>
      <c r="IJA112" s="204"/>
      <c r="IJB112" s="204"/>
      <c r="IJC112" s="204"/>
      <c r="IJD112" s="204"/>
      <c r="IJE112" s="204"/>
      <c r="IJF112" s="204"/>
      <c r="IJG112" s="204"/>
      <c r="IJH112" s="204"/>
      <c r="IJI112" s="204"/>
      <c r="IJJ112" s="204"/>
      <c r="IJK112" s="204"/>
      <c r="IJL112" s="204"/>
      <c r="IJM112" s="204"/>
      <c r="IJN112" s="204"/>
      <c r="IJO112" s="204"/>
      <c r="IJP112" s="204"/>
      <c r="IJQ112" s="204"/>
      <c r="IJR112" s="204"/>
      <c r="IJS112" s="204"/>
      <c r="IJT112" s="204"/>
      <c r="IJU112" s="204"/>
      <c r="IJV112" s="204"/>
      <c r="IJW112" s="204"/>
      <c r="IJX112" s="204"/>
      <c r="IJY112" s="204"/>
      <c r="IJZ112" s="204"/>
      <c r="IKA112" s="204"/>
      <c r="IKB112" s="204"/>
      <c r="IKC112" s="204"/>
      <c r="IKD112" s="204"/>
      <c r="IKE112" s="204"/>
      <c r="IKF112" s="204"/>
      <c r="IKG112" s="204"/>
      <c r="IKH112" s="204"/>
      <c r="IKI112" s="204"/>
      <c r="IKJ112" s="204"/>
      <c r="IKK112" s="204"/>
      <c r="IKL112" s="204"/>
      <c r="IKM112" s="204"/>
      <c r="IKN112" s="204"/>
      <c r="IKO112" s="204"/>
      <c r="IKP112" s="204"/>
      <c r="IKQ112" s="204"/>
      <c r="IKR112" s="204"/>
      <c r="IKS112" s="204"/>
      <c r="IKT112" s="204"/>
      <c r="IKU112" s="204"/>
      <c r="IKV112" s="204"/>
      <c r="IKW112" s="204"/>
      <c r="IKX112" s="204"/>
      <c r="IKY112" s="204"/>
      <c r="IKZ112" s="204"/>
      <c r="ILA112" s="204"/>
      <c r="ILB112" s="204"/>
      <c r="ILC112" s="204"/>
      <c r="ILD112" s="204"/>
      <c r="ILE112" s="204"/>
      <c r="ILF112" s="204"/>
      <c r="ILG112" s="204"/>
      <c r="ILH112" s="204"/>
      <c r="ILI112" s="204"/>
      <c r="ILJ112" s="204"/>
      <c r="ILK112" s="204"/>
      <c r="ILL112" s="204"/>
      <c r="ILM112" s="204"/>
      <c r="ILN112" s="204"/>
      <c r="ILO112" s="204"/>
      <c r="ILP112" s="204"/>
      <c r="ILQ112" s="204"/>
      <c r="ILR112" s="204"/>
      <c r="ILS112" s="204"/>
      <c r="ILT112" s="204"/>
      <c r="ILU112" s="204"/>
      <c r="ILV112" s="204"/>
      <c r="ILW112" s="204"/>
      <c r="ILX112" s="204"/>
      <c r="ILY112" s="204"/>
      <c r="ILZ112" s="204"/>
      <c r="IMA112" s="204"/>
      <c r="IMB112" s="204"/>
      <c r="IMC112" s="204"/>
      <c r="IMD112" s="204"/>
      <c r="IME112" s="204"/>
      <c r="IMF112" s="204"/>
      <c r="IMG112" s="204"/>
      <c r="IMH112" s="204"/>
      <c r="IMI112" s="204"/>
      <c r="IMJ112" s="204"/>
      <c r="IMK112" s="204"/>
      <c r="IML112" s="204"/>
      <c r="IMM112" s="204"/>
      <c r="IMN112" s="204"/>
      <c r="IMO112" s="204"/>
      <c r="IMP112" s="204"/>
      <c r="IMQ112" s="204"/>
      <c r="IMR112" s="204"/>
      <c r="IMS112" s="204"/>
      <c r="IMT112" s="204"/>
      <c r="IMU112" s="204"/>
      <c r="IMV112" s="204"/>
      <c r="IMW112" s="204"/>
      <c r="IMX112" s="204"/>
      <c r="IMY112" s="204"/>
      <c r="IMZ112" s="204"/>
      <c r="INA112" s="204"/>
      <c r="INB112" s="204"/>
      <c r="INC112" s="204"/>
      <c r="IND112" s="204"/>
      <c r="INE112" s="204"/>
      <c r="INF112" s="204"/>
      <c r="ING112" s="204"/>
      <c r="INH112" s="204"/>
      <c r="INI112" s="204"/>
      <c r="INJ112" s="204"/>
      <c r="INK112" s="204"/>
      <c r="INL112" s="204"/>
      <c r="INM112" s="204"/>
      <c r="INN112" s="204"/>
      <c r="INO112" s="204"/>
      <c r="INP112" s="204"/>
      <c r="INQ112" s="204"/>
      <c r="INR112" s="204"/>
      <c r="INS112" s="204"/>
      <c r="INT112" s="204"/>
      <c r="INU112" s="204"/>
      <c r="INV112" s="204"/>
      <c r="INW112" s="204"/>
      <c r="INX112" s="204"/>
      <c r="INY112" s="204"/>
      <c r="INZ112" s="204"/>
      <c r="IOA112" s="204"/>
      <c r="IOB112" s="204"/>
      <c r="IOC112" s="204"/>
      <c r="IOD112" s="204"/>
      <c r="IOE112" s="204"/>
      <c r="IOF112" s="204"/>
      <c r="IOG112" s="204"/>
      <c r="IOH112" s="204"/>
      <c r="IOI112" s="204"/>
      <c r="IOJ112" s="204"/>
      <c r="IOK112" s="204"/>
      <c r="IOL112" s="204"/>
      <c r="IOM112" s="204"/>
      <c r="ION112" s="204"/>
      <c r="IOO112" s="204"/>
      <c r="IOP112" s="204"/>
      <c r="IOQ112" s="204"/>
      <c r="IOR112" s="204"/>
      <c r="IOS112" s="204"/>
      <c r="IOT112" s="204"/>
      <c r="IOU112" s="204"/>
      <c r="IOV112" s="204"/>
      <c r="IOW112" s="204"/>
      <c r="IOX112" s="204"/>
      <c r="IOY112" s="204"/>
      <c r="IOZ112" s="204"/>
      <c r="IPA112" s="204"/>
      <c r="IPB112" s="204"/>
      <c r="IPC112" s="204"/>
      <c r="IPD112" s="204"/>
      <c r="IPE112" s="204"/>
      <c r="IPF112" s="204"/>
      <c r="IPG112" s="204"/>
      <c r="IPH112" s="204"/>
      <c r="IPI112" s="204"/>
      <c r="IPJ112" s="204"/>
      <c r="IPK112" s="204"/>
      <c r="IPL112" s="204"/>
      <c r="IPM112" s="204"/>
      <c r="IPN112" s="204"/>
      <c r="IPO112" s="204"/>
      <c r="IPP112" s="204"/>
      <c r="IPQ112" s="204"/>
      <c r="IPR112" s="204"/>
      <c r="IPS112" s="204"/>
      <c r="IPT112" s="204"/>
      <c r="IPU112" s="204"/>
      <c r="IPV112" s="204"/>
      <c r="IPW112" s="204"/>
      <c r="IPX112" s="204"/>
      <c r="IPY112" s="204"/>
      <c r="IPZ112" s="204"/>
      <c r="IQA112" s="204"/>
      <c r="IQB112" s="204"/>
      <c r="IQC112" s="204"/>
      <c r="IQD112" s="204"/>
      <c r="IQE112" s="204"/>
      <c r="IQF112" s="204"/>
      <c r="IQG112" s="204"/>
      <c r="IQH112" s="204"/>
      <c r="IQI112" s="204"/>
      <c r="IQJ112" s="204"/>
      <c r="IQK112" s="204"/>
      <c r="IQL112" s="204"/>
      <c r="IQM112" s="204"/>
      <c r="IQN112" s="204"/>
      <c r="IQO112" s="204"/>
      <c r="IQP112" s="204"/>
      <c r="IQQ112" s="204"/>
      <c r="IQR112" s="204"/>
      <c r="IQS112" s="204"/>
      <c r="IQT112" s="204"/>
      <c r="IQU112" s="204"/>
      <c r="IQV112" s="204"/>
      <c r="IQW112" s="204"/>
      <c r="IQX112" s="204"/>
      <c r="IQY112" s="204"/>
      <c r="IQZ112" s="204"/>
      <c r="IRA112" s="204"/>
      <c r="IRB112" s="204"/>
      <c r="IRC112" s="204"/>
      <c r="IRD112" s="204"/>
      <c r="IRE112" s="204"/>
      <c r="IRF112" s="204"/>
      <c r="IRG112" s="204"/>
      <c r="IRH112" s="204"/>
      <c r="IRI112" s="204"/>
      <c r="IRJ112" s="204"/>
      <c r="IRK112" s="204"/>
      <c r="IRL112" s="204"/>
      <c r="IRM112" s="204"/>
      <c r="IRN112" s="204"/>
      <c r="IRO112" s="204"/>
      <c r="IRP112" s="204"/>
      <c r="IRQ112" s="204"/>
      <c r="IRR112" s="204"/>
      <c r="IRS112" s="204"/>
      <c r="IRT112" s="204"/>
      <c r="IRU112" s="204"/>
      <c r="IRV112" s="204"/>
      <c r="IRW112" s="204"/>
      <c r="IRX112" s="204"/>
      <c r="IRY112" s="204"/>
      <c r="IRZ112" s="204"/>
      <c r="ISA112" s="204"/>
      <c r="ISB112" s="204"/>
      <c r="ISC112" s="204"/>
      <c r="ISD112" s="204"/>
      <c r="ISE112" s="204"/>
      <c r="ISF112" s="204"/>
      <c r="ISG112" s="204"/>
      <c r="ISH112" s="204"/>
      <c r="ISI112" s="204"/>
      <c r="ISJ112" s="204"/>
      <c r="ISK112" s="204"/>
      <c r="ISL112" s="204"/>
      <c r="ISM112" s="204"/>
      <c r="ISN112" s="204"/>
      <c r="ISO112" s="204"/>
      <c r="ISP112" s="204"/>
      <c r="ISQ112" s="204"/>
      <c r="ISR112" s="204"/>
      <c r="ISS112" s="204"/>
      <c r="IST112" s="204"/>
      <c r="ISU112" s="204"/>
      <c r="ISV112" s="204"/>
      <c r="ISW112" s="204"/>
      <c r="ISX112" s="204"/>
      <c r="ISY112" s="204"/>
      <c r="ISZ112" s="204"/>
      <c r="ITA112" s="204"/>
      <c r="ITB112" s="204"/>
      <c r="ITC112" s="204"/>
      <c r="ITD112" s="204"/>
      <c r="ITE112" s="204"/>
      <c r="ITF112" s="204"/>
      <c r="ITG112" s="204"/>
      <c r="ITH112" s="204"/>
      <c r="ITI112" s="204"/>
      <c r="ITJ112" s="204"/>
      <c r="ITK112" s="204"/>
      <c r="ITL112" s="204"/>
      <c r="ITM112" s="204"/>
      <c r="ITN112" s="204"/>
      <c r="ITO112" s="204"/>
      <c r="ITP112" s="204"/>
      <c r="ITQ112" s="204"/>
      <c r="ITR112" s="204"/>
      <c r="ITS112" s="204"/>
      <c r="ITT112" s="204"/>
      <c r="ITU112" s="204"/>
      <c r="ITV112" s="204"/>
      <c r="ITW112" s="204"/>
      <c r="ITX112" s="204"/>
      <c r="ITY112" s="204"/>
      <c r="ITZ112" s="204"/>
      <c r="IUA112" s="204"/>
      <c r="IUB112" s="204"/>
      <c r="IUC112" s="204"/>
      <c r="IUD112" s="204"/>
      <c r="IUE112" s="204"/>
      <c r="IUF112" s="204"/>
      <c r="IUG112" s="204"/>
      <c r="IUH112" s="204"/>
      <c r="IUI112" s="204"/>
      <c r="IUJ112" s="204"/>
      <c r="IUK112" s="204"/>
      <c r="IUL112" s="204"/>
      <c r="IUM112" s="204"/>
      <c r="IUN112" s="204"/>
      <c r="IUO112" s="204"/>
      <c r="IUP112" s="204"/>
      <c r="IUQ112" s="204"/>
      <c r="IUR112" s="204"/>
      <c r="IUS112" s="204"/>
      <c r="IUT112" s="204"/>
      <c r="IUU112" s="204"/>
      <c r="IUV112" s="204"/>
      <c r="IUW112" s="204"/>
      <c r="IUX112" s="204"/>
      <c r="IUY112" s="204"/>
      <c r="IUZ112" s="204"/>
      <c r="IVA112" s="204"/>
      <c r="IVB112" s="204"/>
      <c r="IVC112" s="204"/>
      <c r="IVD112" s="204"/>
      <c r="IVE112" s="204"/>
      <c r="IVF112" s="204"/>
      <c r="IVG112" s="204"/>
      <c r="IVH112" s="204"/>
      <c r="IVI112" s="204"/>
      <c r="IVJ112" s="204"/>
      <c r="IVK112" s="204"/>
      <c r="IVL112" s="204"/>
      <c r="IVM112" s="204"/>
      <c r="IVN112" s="204"/>
      <c r="IVO112" s="204"/>
      <c r="IVP112" s="204"/>
      <c r="IVQ112" s="204"/>
      <c r="IVR112" s="204"/>
      <c r="IVS112" s="204"/>
      <c r="IVT112" s="204"/>
      <c r="IVU112" s="204"/>
      <c r="IVV112" s="204"/>
      <c r="IVW112" s="204"/>
      <c r="IVX112" s="204"/>
      <c r="IVY112" s="204"/>
      <c r="IVZ112" s="204"/>
      <c r="IWA112" s="204"/>
      <c r="IWB112" s="204"/>
      <c r="IWC112" s="204"/>
      <c r="IWD112" s="204"/>
      <c r="IWE112" s="204"/>
      <c r="IWF112" s="204"/>
      <c r="IWG112" s="204"/>
      <c r="IWH112" s="204"/>
      <c r="IWI112" s="204"/>
      <c r="IWJ112" s="204"/>
      <c r="IWK112" s="204"/>
      <c r="IWL112" s="204"/>
      <c r="IWM112" s="204"/>
      <c r="IWN112" s="204"/>
      <c r="IWO112" s="204"/>
      <c r="IWP112" s="204"/>
      <c r="IWQ112" s="204"/>
      <c r="IWR112" s="204"/>
      <c r="IWS112" s="204"/>
      <c r="IWT112" s="204"/>
      <c r="IWU112" s="204"/>
      <c r="IWV112" s="204"/>
      <c r="IWW112" s="204"/>
      <c r="IWX112" s="204"/>
      <c r="IWY112" s="204"/>
      <c r="IWZ112" s="204"/>
      <c r="IXA112" s="204"/>
      <c r="IXB112" s="204"/>
      <c r="IXC112" s="204"/>
      <c r="IXD112" s="204"/>
      <c r="IXE112" s="204"/>
      <c r="IXF112" s="204"/>
      <c r="IXG112" s="204"/>
      <c r="IXH112" s="204"/>
      <c r="IXI112" s="204"/>
      <c r="IXJ112" s="204"/>
      <c r="IXK112" s="204"/>
      <c r="IXL112" s="204"/>
      <c r="IXM112" s="204"/>
      <c r="IXN112" s="204"/>
      <c r="IXO112" s="204"/>
      <c r="IXP112" s="204"/>
      <c r="IXQ112" s="204"/>
      <c r="IXR112" s="204"/>
      <c r="IXS112" s="204"/>
      <c r="IXT112" s="204"/>
      <c r="IXU112" s="204"/>
      <c r="IXV112" s="204"/>
      <c r="IXW112" s="204"/>
      <c r="IXX112" s="204"/>
      <c r="IXY112" s="204"/>
      <c r="IXZ112" s="204"/>
      <c r="IYA112" s="204"/>
      <c r="IYB112" s="204"/>
      <c r="IYC112" s="204"/>
      <c r="IYD112" s="204"/>
      <c r="IYE112" s="204"/>
      <c r="IYF112" s="204"/>
      <c r="IYG112" s="204"/>
      <c r="IYH112" s="204"/>
      <c r="IYI112" s="204"/>
      <c r="IYJ112" s="204"/>
      <c r="IYK112" s="204"/>
      <c r="IYL112" s="204"/>
      <c r="IYM112" s="204"/>
      <c r="IYN112" s="204"/>
      <c r="IYO112" s="204"/>
      <c r="IYP112" s="204"/>
      <c r="IYQ112" s="204"/>
      <c r="IYR112" s="204"/>
      <c r="IYS112" s="204"/>
      <c r="IYT112" s="204"/>
      <c r="IYU112" s="204"/>
      <c r="IYV112" s="204"/>
      <c r="IYW112" s="204"/>
      <c r="IYX112" s="204"/>
      <c r="IYY112" s="204"/>
      <c r="IYZ112" s="204"/>
      <c r="IZA112" s="204"/>
      <c r="IZB112" s="204"/>
      <c r="IZC112" s="204"/>
      <c r="IZD112" s="204"/>
      <c r="IZE112" s="204"/>
      <c r="IZF112" s="204"/>
      <c r="IZG112" s="204"/>
      <c r="IZH112" s="204"/>
      <c r="IZI112" s="204"/>
      <c r="IZJ112" s="204"/>
      <c r="IZK112" s="204"/>
      <c r="IZL112" s="204"/>
      <c r="IZM112" s="204"/>
      <c r="IZN112" s="204"/>
      <c r="IZO112" s="204"/>
      <c r="IZP112" s="204"/>
      <c r="IZQ112" s="204"/>
      <c r="IZR112" s="204"/>
      <c r="IZS112" s="204"/>
      <c r="IZT112" s="204"/>
      <c r="IZU112" s="204"/>
      <c r="IZV112" s="204"/>
      <c r="IZW112" s="204"/>
      <c r="IZX112" s="204"/>
      <c r="IZY112" s="204"/>
      <c r="IZZ112" s="204"/>
      <c r="JAA112" s="204"/>
      <c r="JAB112" s="204"/>
      <c r="JAC112" s="204"/>
      <c r="JAD112" s="204"/>
      <c r="JAE112" s="204"/>
      <c r="JAF112" s="204"/>
      <c r="JAG112" s="204"/>
      <c r="JAH112" s="204"/>
      <c r="JAI112" s="204"/>
      <c r="JAJ112" s="204"/>
      <c r="JAK112" s="204"/>
      <c r="JAL112" s="204"/>
      <c r="JAM112" s="204"/>
      <c r="JAN112" s="204"/>
      <c r="JAO112" s="204"/>
      <c r="JAP112" s="204"/>
      <c r="JAQ112" s="204"/>
      <c r="JAR112" s="204"/>
      <c r="JAS112" s="204"/>
      <c r="JAT112" s="204"/>
      <c r="JAU112" s="204"/>
      <c r="JAV112" s="204"/>
      <c r="JAW112" s="204"/>
      <c r="JAX112" s="204"/>
      <c r="JAY112" s="204"/>
      <c r="JAZ112" s="204"/>
      <c r="JBA112" s="204"/>
      <c r="JBB112" s="204"/>
      <c r="JBC112" s="204"/>
      <c r="JBD112" s="204"/>
      <c r="JBE112" s="204"/>
      <c r="JBF112" s="204"/>
      <c r="JBG112" s="204"/>
      <c r="JBH112" s="204"/>
      <c r="JBI112" s="204"/>
      <c r="JBJ112" s="204"/>
      <c r="JBK112" s="204"/>
      <c r="JBL112" s="204"/>
      <c r="JBM112" s="204"/>
      <c r="JBN112" s="204"/>
      <c r="JBO112" s="204"/>
      <c r="JBP112" s="204"/>
      <c r="JBQ112" s="204"/>
      <c r="JBR112" s="204"/>
      <c r="JBS112" s="204"/>
      <c r="JBT112" s="204"/>
      <c r="JBU112" s="204"/>
      <c r="JBV112" s="204"/>
      <c r="JBW112" s="204"/>
      <c r="JBX112" s="204"/>
      <c r="JBY112" s="204"/>
      <c r="JBZ112" s="204"/>
      <c r="JCA112" s="204"/>
      <c r="JCB112" s="204"/>
      <c r="JCC112" s="204"/>
      <c r="JCD112" s="204"/>
      <c r="JCE112" s="204"/>
      <c r="JCF112" s="204"/>
      <c r="JCG112" s="204"/>
      <c r="JCH112" s="204"/>
      <c r="JCI112" s="204"/>
      <c r="JCJ112" s="204"/>
      <c r="JCK112" s="204"/>
      <c r="JCL112" s="204"/>
      <c r="JCM112" s="204"/>
      <c r="JCN112" s="204"/>
      <c r="JCO112" s="204"/>
      <c r="JCP112" s="204"/>
      <c r="JCQ112" s="204"/>
      <c r="JCR112" s="204"/>
      <c r="JCS112" s="204"/>
      <c r="JCT112" s="204"/>
      <c r="JCU112" s="204"/>
      <c r="JCV112" s="204"/>
      <c r="JCW112" s="204"/>
      <c r="JCX112" s="204"/>
      <c r="JCY112" s="204"/>
      <c r="JCZ112" s="204"/>
      <c r="JDA112" s="204"/>
      <c r="JDB112" s="204"/>
      <c r="JDC112" s="204"/>
      <c r="JDD112" s="204"/>
      <c r="JDE112" s="204"/>
      <c r="JDF112" s="204"/>
      <c r="JDG112" s="204"/>
      <c r="JDH112" s="204"/>
      <c r="JDI112" s="204"/>
      <c r="JDJ112" s="204"/>
      <c r="JDK112" s="204"/>
      <c r="JDL112" s="204"/>
      <c r="JDM112" s="204"/>
      <c r="JDN112" s="204"/>
      <c r="JDO112" s="204"/>
      <c r="JDP112" s="204"/>
      <c r="JDQ112" s="204"/>
      <c r="JDR112" s="204"/>
      <c r="JDS112" s="204"/>
      <c r="JDT112" s="204"/>
      <c r="JDU112" s="204"/>
      <c r="JDV112" s="204"/>
      <c r="JDW112" s="204"/>
      <c r="JDX112" s="204"/>
      <c r="JDY112" s="204"/>
      <c r="JDZ112" s="204"/>
      <c r="JEA112" s="204"/>
      <c r="JEB112" s="204"/>
      <c r="JEC112" s="204"/>
      <c r="JED112" s="204"/>
      <c r="JEE112" s="204"/>
      <c r="JEF112" s="204"/>
      <c r="JEG112" s="204"/>
      <c r="JEH112" s="204"/>
      <c r="JEI112" s="204"/>
      <c r="JEJ112" s="204"/>
      <c r="JEK112" s="204"/>
      <c r="JEL112" s="204"/>
      <c r="JEM112" s="204"/>
      <c r="JEN112" s="204"/>
      <c r="JEO112" s="204"/>
      <c r="JEP112" s="204"/>
      <c r="JEQ112" s="204"/>
      <c r="JER112" s="204"/>
      <c r="JES112" s="204"/>
      <c r="JET112" s="204"/>
      <c r="JEU112" s="204"/>
      <c r="JEV112" s="204"/>
      <c r="JEW112" s="204"/>
      <c r="JEX112" s="204"/>
      <c r="JEY112" s="204"/>
      <c r="JEZ112" s="204"/>
      <c r="JFA112" s="204"/>
      <c r="JFB112" s="204"/>
      <c r="JFC112" s="204"/>
      <c r="JFD112" s="204"/>
      <c r="JFE112" s="204"/>
      <c r="JFF112" s="204"/>
      <c r="JFG112" s="204"/>
      <c r="JFH112" s="204"/>
      <c r="JFI112" s="204"/>
      <c r="JFJ112" s="204"/>
      <c r="JFK112" s="204"/>
      <c r="JFL112" s="204"/>
      <c r="JFM112" s="204"/>
      <c r="JFN112" s="204"/>
      <c r="JFO112" s="204"/>
      <c r="JFP112" s="204"/>
      <c r="JFQ112" s="204"/>
      <c r="JFR112" s="204"/>
      <c r="JFS112" s="204"/>
      <c r="JFT112" s="204"/>
      <c r="JFU112" s="204"/>
      <c r="JFV112" s="204"/>
      <c r="JFW112" s="204"/>
      <c r="JFX112" s="204"/>
      <c r="JFY112" s="204"/>
      <c r="JFZ112" s="204"/>
      <c r="JGA112" s="204"/>
      <c r="JGB112" s="204"/>
      <c r="JGC112" s="204"/>
      <c r="JGD112" s="204"/>
      <c r="JGE112" s="204"/>
      <c r="JGF112" s="204"/>
      <c r="JGG112" s="204"/>
      <c r="JGH112" s="204"/>
      <c r="JGI112" s="204"/>
      <c r="JGJ112" s="204"/>
      <c r="JGK112" s="204"/>
      <c r="JGL112" s="204"/>
      <c r="JGM112" s="204"/>
      <c r="JGN112" s="204"/>
      <c r="JGO112" s="204"/>
      <c r="JGP112" s="204"/>
      <c r="JGQ112" s="204"/>
      <c r="JGR112" s="204"/>
      <c r="JGS112" s="204"/>
      <c r="JGT112" s="204"/>
      <c r="JGU112" s="204"/>
      <c r="JGV112" s="204"/>
      <c r="JGW112" s="204"/>
      <c r="JGX112" s="204"/>
      <c r="JGY112" s="204"/>
      <c r="JGZ112" s="204"/>
      <c r="JHA112" s="204"/>
      <c r="JHB112" s="204"/>
      <c r="JHC112" s="204"/>
      <c r="JHD112" s="204"/>
      <c r="JHE112" s="204"/>
      <c r="JHF112" s="204"/>
      <c r="JHG112" s="204"/>
      <c r="JHH112" s="204"/>
      <c r="JHI112" s="204"/>
      <c r="JHJ112" s="204"/>
      <c r="JHK112" s="204"/>
      <c r="JHL112" s="204"/>
      <c r="JHM112" s="204"/>
      <c r="JHN112" s="204"/>
      <c r="JHO112" s="204"/>
      <c r="JHP112" s="204"/>
      <c r="JHQ112" s="204"/>
      <c r="JHR112" s="204"/>
      <c r="JHS112" s="204"/>
      <c r="JHT112" s="204"/>
      <c r="JHU112" s="204"/>
      <c r="JHV112" s="204"/>
      <c r="JHW112" s="204"/>
      <c r="JHX112" s="204"/>
      <c r="JHY112" s="204"/>
      <c r="JHZ112" s="204"/>
      <c r="JIA112" s="204"/>
      <c r="JIB112" s="204"/>
      <c r="JIC112" s="204"/>
      <c r="JID112" s="204"/>
      <c r="JIE112" s="204"/>
      <c r="JIF112" s="204"/>
      <c r="JIG112" s="204"/>
      <c r="JIH112" s="204"/>
      <c r="JII112" s="204"/>
      <c r="JIJ112" s="204"/>
      <c r="JIK112" s="204"/>
      <c r="JIL112" s="204"/>
      <c r="JIM112" s="204"/>
      <c r="JIN112" s="204"/>
      <c r="JIO112" s="204"/>
      <c r="JIP112" s="204"/>
      <c r="JIQ112" s="204"/>
      <c r="JIR112" s="204"/>
      <c r="JIS112" s="204"/>
      <c r="JIT112" s="204"/>
      <c r="JIU112" s="204"/>
      <c r="JIV112" s="204"/>
      <c r="JIW112" s="204"/>
      <c r="JIX112" s="204"/>
      <c r="JIY112" s="204"/>
      <c r="JIZ112" s="204"/>
      <c r="JJA112" s="204"/>
      <c r="JJB112" s="204"/>
      <c r="JJC112" s="204"/>
      <c r="JJD112" s="204"/>
      <c r="JJE112" s="204"/>
      <c r="JJF112" s="204"/>
      <c r="JJG112" s="204"/>
      <c r="JJH112" s="204"/>
      <c r="JJI112" s="204"/>
      <c r="JJJ112" s="204"/>
      <c r="JJK112" s="204"/>
      <c r="JJL112" s="204"/>
      <c r="JJM112" s="204"/>
      <c r="JJN112" s="204"/>
      <c r="JJO112" s="204"/>
      <c r="JJP112" s="204"/>
      <c r="JJQ112" s="204"/>
      <c r="JJR112" s="204"/>
      <c r="JJS112" s="204"/>
      <c r="JJT112" s="204"/>
      <c r="JJU112" s="204"/>
      <c r="JJV112" s="204"/>
      <c r="JJW112" s="204"/>
      <c r="JJX112" s="204"/>
      <c r="JJY112" s="204"/>
      <c r="JJZ112" s="204"/>
      <c r="JKA112" s="204"/>
      <c r="JKB112" s="204"/>
      <c r="JKC112" s="204"/>
      <c r="JKD112" s="204"/>
      <c r="JKE112" s="204"/>
      <c r="JKF112" s="204"/>
      <c r="JKG112" s="204"/>
      <c r="JKH112" s="204"/>
      <c r="JKI112" s="204"/>
      <c r="JKJ112" s="204"/>
      <c r="JKK112" s="204"/>
      <c r="JKL112" s="204"/>
      <c r="JKM112" s="204"/>
      <c r="JKN112" s="204"/>
      <c r="JKO112" s="204"/>
      <c r="JKP112" s="204"/>
      <c r="JKQ112" s="204"/>
      <c r="JKR112" s="204"/>
      <c r="JKS112" s="204"/>
      <c r="JKT112" s="204"/>
      <c r="JKU112" s="204"/>
      <c r="JKV112" s="204"/>
      <c r="JKW112" s="204"/>
      <c r="JKX112" s="204"/>
      <c r="JKY112" s="204"/>
      <c r="JKZ112" s="204"/>
      <c r="JLA112" s="204"/>
      <c r="JLB112" s="204"/>
      <c r="JLC112" s="204"/>
      <c r="JLD112" s="204"/>
      <c r="JLE112" s="204"/>
      <c r="JLF112" s="204"/>
      <c r="JLG112" s="204"/>
      <c r="JLH112" s="204"/>
      <c r="JLI112" s="204"/>
      <c r="JLJ112" s="204"/>
      <c r="JLK112" s="204"/>
      <c r="JLL112" s="204"/>
      <c r="JLM112" s="204"/>
      <c r="JLN112" s="204"/>
      <c r="JLO112" s="204"/>
      <c r="JLP112" s="204"/>
      <c r="JLQ112" s="204"/>
      <c r="JLR112" s="204"/>
      <c r="JLS112" s="204"/>
      <c r="JLT112" s="204"/>
      <c r="JLU112" s="204"/>
      <c r="JLV112" s="204"/>
      <c r="JLW112" s="204"/>
      <c r="JLX112" s="204"/>
      <c r="JLY112" s="204"/>
      <c r="JLZ112" s="204"/>
      <c r="JMA112" s="204"/>
      <c r="JMB112" s="204"/>
      <c r="JMC112" s="204"/>
      <c r="JMD112" s="204"/>
      <c r="JME112" s="204"/>
      <c r="JMF112" s="204"/>
      <c r="JMG112" s="204"/>
      <c r="JMH112" s="204"/>
      <c r="JMI112" s="204"/>
      <c r="JMJ112" s="204"/>
      <c r="JMK112" s="204"/>
      <c r="JML112" s="204"/>
      <c r="JMM112" s="204"/>
      <c r="JMN112" s="204"/>
      <c r="JMO112" s="204"/>
      <c r="JMP112" s="204"/>
      <c r="JMQ112" s="204"/>
      <c r="JMR112" s="204"/>
      <c r="JMS112" s="204"/>
      <c r="JMT112" s="204"/>
      <c r="JMU112" s="204"/>
      <c r="JMV112" s="204"/>
      <c r="JMW112" s="204"/>
      <c r="JMX112" s="204"/>
      <c r="JMY112" s="204"/>
      <c r="JMZ112" s="204"/>
      <c r="JNA112" s="204"/>
      <c r="JNB112" s="204"/>
      <c r="JNC112" s="204"/>
      <c r="JND112" s="204"/>
      <c r="JNE112" s="204"/>
      <c r="JNF112" s="204"/>
      <c r="JNG112" s="204"/>
      <c r="JNH112" s="204"/>
      <c r="JNI112" s="204"/>
      <c r="JNJ112" s="204"/>
      <c r="JNK112" s="204"/>
      <c r="JNL112" s="204"/>
      <c r="JNM112" s="204"/>
      <c r="JNN112" s="204"/>
      <c r="JNO112" s="204"/>
      <c r="JNP112" s="204"/>
      <c r="JNQ112" s="204"/>
      <c r="JNR112" s="204"/>
      <c r="JNS112" s="204"/>
      <c r="JNT112" s="204"/>
      <c r="JNU112" s="204"/>
      <c r="JNV112" s="204"/>
      <c r="JNW112" s="204"/>
      <c r="JNX112" s="204"/>
      <c r="JNY112" s="204"/>
      <c r="JNZ112" s="204"/>
      <c r="JOA112" s="204"/>
      <c r="JOB112" s="204"/>
      <c r="JOC112" s="204"/>
      <c r="JOD112" s="204"/>
      <c r="JOE112" s="204"/>
      <c r="JOF112" s="204"/>
      <c r="JOG112" s="204"/>
      <c r="JOH112" s="204"/>
      <c r="JOI112" s="204"/>
      <c r="JOJ112" s="204"/>
      <c r="JOK112" s="204"/>
      <c r="JOL112" s="204"/>
      <c r="JOM112" s="204"/>
      <c r="JON112" s="204"/>
      <c r="JOO112" s="204"/>
      <c r="JOP112" s="204"/>
      <c r="JOQ112" s="204"/>
      <c r="JOR112" s="204"/>
      <c r="JOS112" s="204"/>
      <c r="JOT112" s="204"/>
      <c r="JOU112" s="204"/>
      <c r="JOV112" s="204"/>
      <c r="JOW112" s="204"/>
      <c r="JOX112" s="204"/>
      <c r="JOY112" s="204"/>
      <c r="JOZ112" s="204"/>
      <c r="JPA112" s="204"/>
      <c r="JPB112" s="204"/>
      <c r="JPC112" s="204"/>
      <c r="JPD112" s="204"/>
      <c r="JPE112" s="204"/>
      <c r="JPF112" s="204"/>
      <c r="JPG112" s="204"/>
      <c r="JPH112" s="204"/>
      <c r="JPI112" s="204"/>
      <c r="JPJ112" s="204"/>
      <c r="JPK112" s="204"/>
      <c r="JPL112" s="204"/>
      <c r="JPM112" s="204"/>
      <c r="JPN112" s="204"/>
      <c r="JPO112" s="204"/>
      <c r="JPP112" s="204"/>
      <c r="JPQ112" s="204"/>
      <c r="JPR112" s="204"/>
      <c r="JPS112" s="204"/>
      <c r="JPT112" s="204"/>
      <c r="JPU112" s="204"/>
      <c r="JPV112" s="204"/>
      <c r="JPW112" s="204"/>
      <c r="JPX112" s="204"/>
      <c r="JPY112" s="204"/>
      <c r="JPZ112" s="204"/>
      <c r="JQA112" s="204"/>
      <c r="JQB112" s="204"/>
      <c r="JQC112" s="204"/>
      <c r="JQD112" s="204"/>
      <c r="JQE112" s="204"/>
      <c r="JQF112" s="204"/>
      <c r="JQG112" s="204"/>
      <c r="JQH112" s="204"/>
      <c r="JQI112" s="204"/>
      <c r="JQJ112" s="204"/>
      <c r="JQK112" s="204"/>
      <c r="JQL112" s="204"/>
      <c r="JQM112" s="204"/>
      <c r="JQN112" s="204"/>
      <c r="JQO112" s="204"/>
      <c r="JQP112" s="204"/>
      <c r="JQQ112" s="204"/>
      <c r="JQR112" s="204"/>
      <c r="JQS112" s="204"/>
      <c r="JQT112" s="204"/>
      <c r="JQU112" s="204"/>
      <c r="JQV112" s="204"/>
      <c r="JQW112" s="204"/>
      <c r="JQX112" s="204"/>
      <c r="JQY112" s="204"/>
      <c r="JQZ112" s="204"/>
      <c r="JRA112" s="204"/>
      <c r="JRB112" s="204"/>
      <c r="JRC112" s="204"/>
      <c r="JRD112" s="204"/>
      <c r="JRE112" s="204"/>
      <c r="JRF112" s="204"/>
      <c r="JRG112" s="204"/>
      <c r="JRH112" s="204"/>
      <c r="JRI112" s="204"/>
      <c r="JRJ112" s="204"/>
      <c r="JRK112" s="204"/>
      <c r="JRL112" s="204"/>
      <c r="JRM112" s="204"/>
      <c r="JRN112" s="204"/>
      <c r="JRO112" s="204"/>
      <c r="JRP112" s="204"/>
      <c r="JRQ112" s="204"/>
      <c r="JRR112" s="204"/>
      <c r="JRS112" s="204"/>
      <c r="JRT112" s="204"/>
      <c r="JRU112" s="204"/>
      <c r="JRV112" s="204"/>
      <c r="JRW112" s="204"/>
      <c r="JRX112" s="204"/>
      <c r="JRY112" s="204"/>
      <c r="JRZ112" s="204"/>
      <c r="JSA112" s="204"/>
      <c r="JSB112" s="204"/>
      <c r="JSC112" s="204"/>
      <c r="JSD112" s="204"/>
      <c r="JSE112" s="204"/>
      <c r="JSF112" s="204"/>
      <c r="JSG112" s="204"/>
      <c r="JSH112" s="204"/>
      <c r="JSI112" s="204"/>
      <c r="JSJ112" s="204"/>
      <c r="JSK112" s="204"/>
      <c r="JSL112" s="204"/>
      <c r="JSM112" s="204"/>
      <c r="JSN112" s="204"/>
      <c r="JSO112" s="204"/>
      <c r="JSP112" s="204"/>
      <c r="JSQ112" s="204"/>
      <c r="JSR112" s="204"/>
      <c r="JSS112" s="204"/>
      <c r="JST112" s="204"/>
      <c r="JSU112" s="204"/>
      <c r="JSV112" s="204"/>
      <c r="JSW112" s="204"/>
      <c r="JSX112" s="204"/>
      <c r="JSY112" s="204"/>
      <c r="JSZ112" s="204"/>
      <c r="JTA112" s="204"/>
      <c r="JTB112" s="204"/>
      <c r="JTC112" s="204"/>
      <c r="JTD112" s="204"/>
      <c r="JTE112" s="204"/>
      <c r="JTF112" s="204"/>
      <c r="JTG112" s="204"/>
      <c r="JTH112" s="204"/>
      <c r="JTI112" s="204"/>
      <c r="JTJ112" s="204"/>
      <c r="JTK112" s="204"/>
      <c r="JTL112" s="204"/>
      <c r="JTM112" s="204"/>
      <c r="JTN112" s="204"/>
      <c r="JTO112" s="204"/>
      <c r="JTP112" s="204"/>
      <c r="JTQ112" s="204"/>
      <c r="JTR112" s="204"/>
      <c r="JTS112" s="204"/>
      <c r="JTT112" s="204"/>
      <c r="JTU112" s="204"/>
      <c r="JTV112" s="204"/>
      <c r="JTW112" s="204"/>
      <c r="JTX112" s="204"/>
      <c r="JTY112" s="204"/>
      <c r="JTZ112" s="204"/>
      <c r="JUA112" s="204"/>
      <c r="JUB112" s="204"/>
      <c r="JUC112" s="204"/>
      <c r="JUD112" s="204"/>
      <c r="JUE112" s="204"/>
      <c r="JUF112" s="204"/>
      <c r="JUG112" s="204"/>
      <c r="JUH112" s="204"/>
      <c r="JUI112" s="204"/>
      <c r="JUJ112" s="204"/>
      <c r="JUK112" s="204"/>
      <c r="JUL112" s="204"/>
      <c r="JUM112" s="204"/>
      <c r="JUN112" s="204"/>
      <c r="JUO112" s="204"/>
      <c r="JUP112" s="204"/>
      <c r="JUQ112" s="204"/>
      <c r="JUR112" s="204"/>
      <c r="JUS112" s="204"/>
      <c r="JUT112" s="204"/>
      <c r="JUU112" s="204"/>
      <c r="JUV112" s="204"/>
      <c r="JUW112" s="204"/>
      <c r="JUX112" s="204"/>
      <c r="JUY112" s="204"/>
      <c r="JUZ112" s="204"/>
      <c r="JVA112" s="204"/>
      <c r="JVB112" s="204"/>
      <c r="JVC112" s="204"/>
      <c r="JVD112" s="204"/>
      <c r="JVE112" s="204"/>
      <c r="JVF112" s="204"/>
      <c r="JVG112" s="204"/>
      <c r="JVH112" s="204"/>
      <c r="JVI112" s="204"/>
      <c r="JVJ112" s="204"/>
      <c r="JVK112" s="204"/>
      <c r="JVL112" s="204"/>
      <c r="JVM112" s="204"/>
      <c r="JVN112" s="204"/>
      <c r="JVO112" s="204"/>
      <c r="JVP112" s="204"/>
      <c r="JVQ112" s="204"/>
      <c r="JVR112" s="204"/>
      <c r="JVS112" s="204"/>
      <c r="JVT112" s="204"/>
      <c r="JVU112" s="204"/>
      <c r="JVV112" s="204"/>
      <c r="JVW112" s="204"/>
      <c r="JVX112" s="204"/>
      <c r="JVY112" s="204"/>
      <c r="JVZ112" s="204"/>
      <c r="JWA112" s="204"/>
      <c r="JWB112" s="204"/>
      <c r="JWC112" s="204"/>
      <c r="JWD112" s="204"/>
      <c r="JWE112" s="204"/>
      <c r="JWF112" s="204"/>
      <c r="JWG112" s="204"/>
      <c r="JWH112" s="204"/>
      <c r="JWI112" s="204"/>
      <c r="JWJ112" s="204"/>
      <c r="JWK112" s="204"/>
      <c r="JWL112" s="204"/>
      <c r="JWM112" s="204"/>
      <c r="JWN112" s="204"/>
      <c r="JWO112" s="204"/>
      <c r="JWP112" s="204"/>
      <c r="JWQ112" s="204"/>
      <c r="JWR112" s="204"/>
      <c r="JWS112" s="204"/>
      <c r="JWT112" s="204"/>
      <c r="JWU112" s="204"/>
      <c r="JWV112" s="204"/>
      <c r="JWW112" s="204"/>
      <c r="JWX112" s="204"/>
      <c r="JWY112" s="204"/>
      <c r="JWZ112" s="204"/>
      <c r="JXA112" s="204"/>
      <c r="JXB112" s="204"/>
      <c r="JXC112" s="204"/>
      <c r="JXD112" s="204"/>
      <c r="JXE112" s="204"/>
      <c r="JXF112" s="204"/>
      <c r="JXG112" s="204"/>
      <c r="JXH112" s="204"/>
      <c r="JXI112" s="204"/>
      <c r="JXJ112" s="204"/>
      <c r="JXK112" s="204"/>
      <c r="JXL112" s="204"/>
      <c r="JXM112" s="204"/>
      <c r="JXN112" s="204"/>
      <c r="JXO112" s="204"/>
      <c r="JXP112" s="204"/>
      <c r="JXQ112" s="204"/>
      <c r="JXR112" s="204"/>
      <c r="JXS112" s="204"/>
      <c r="JXT112" s="204"/>
      <c r="JXU112" s="204"/>
      <c r="JXV112" s="204"/>
      <c r="JXW112" s="204"/>
      <c r="JXX112" s="204"/>
      <c r="JXY112" s="204"/>
      <c r="JXZ112" s="204"/>
      <c r="JYA112" s="204"/>
      <c r="JYB112" s="204"/>
      <c r="JYC112" s="204"/>
      <c r="JYD112" s="204"/>
      <c r="JYE112" s="204"/>
      <c r="JYF112" s="204"/>
      <c r="JYG112" s="204"/>
      <c r="JYH112" s="204"/>
      <c r="JYI112" s="204"/>
      <c r="JYJ112" s="204"/>
      <c r="JYK112" s="204"/>
      <c r="JYL112" s="204"/>
      <c r="JYM112" s="204"/>
      <c r="JYN112" s="204"/>
      <c r="JYO112" s="204"/>
      <c r="JYP112" s="204"/>
      <c r="JYQ112" s="204"/>
      <c r="JYR112" s="204"/>
      <c r="JYS112" s="204"/>
      <c r="JYT112" s="204"/>
      <c r="JYU112" s="204"/>
      <c r="JYV112" s="204"/>
      <c r="JYW112" s="204"/>
      <c r="JYX112" s="204"/>
      <c r="JYY112" s="204"/>
      <c r="JYZ112" s="204"/>
      <c r="JZA112" s="204"/>
      <c r="JZB112" s="204"/>
      <c r="JZC112" s="204"/>
      <c r="JZD112" s="204"/>
      <c r="JZE112" s="204"/>
      <c r="JZF112" s="204"/>
      <c r="JZG112" s="204"/>
      <c r="JZH112" s="204"/>
      <c r="JZI112" s="204"/>
      <c r="JZJ112" s="204"/>
      <c r="JZK112" s="204"/>
      <c r="JZL112" s="204"/>
      <c r="JZM112" s="204"/>
      <c r="JZN112" s="204"/>
      <c r="JZO112" s="204"/>
      <c r="JZP112" s="204"/>
      <c r="JZQ112" s="204"/>
      <c r="JZR112" s="204"/>
      <c r="JZS112" s="204"/>
      <c r="JZT112" s="204"/>
      <c r="JZU112" s="204"/>
      <c r="JZV112" s="204"/>
      <c r="JZW112" s="204"/>
      <c r="JZX112" s="204"/>
      <c r="JZY112" s="204"/>
      <c r="JZZ112" s="204"/>
      <c r="KAA112" s="204"/>
      <c r="KAB112" s="204"/>
      <c r="KAC112" s="204"/>
      <c r="KAD112" s="204"/>
      <c r="KAE112" s="204"/>
      <c r="KAF112" s="204"/>
      <c r="KAG112" s="204"/>
      <c r="KAH112" s="204"/>
      <c r="KAI112" s="204"/>
      <c r="KAJ112" s="204"/>
      <c r="KAK112" s="204"/>
      <c r="KAL112" s="204"/>
      <c r="KAM112" s="204"/>
      <c r="KAN112" s="204"/>
      <c r="KAO112" s="204"/>
      <c r="KAP112" s="204"/>
      <c r="KAQ112" s="204"/>
      <c r="KAR112" s="204"/>
      <c r="KAS112" s="204"/>
      <c r="KAT112" s="204"/>
      <c r="KAU112" s="204"/>
      <c r="KAV112" s="204"/>
      <c r="KAW112" s="204"/>
      <c r="KAX112" s="204"/>
      <c r="KAY112" s="204"/>
      <c r="KAZ112" s="204"/>
      <c r="KBA112" s="204"/>
      <c r="KBB112" s="204"/>
      <c r="KBC112" s="204"/>
      <c r="KBD112" s="204"/>
      <c r="KBE112" s="204"/>
      <c r="KBF112" s="204"/>
      <c r="KBG112" s="204"/>
      <c r="KBH112" s="204"/>
      <c r="KBI112" s="204"/>
      <c r="KBJ112" s="204"/>
      <c r="KBK112" s="204"/>
      <c r="KBL112" s="204"/>
      <c r="KBM112" s="204"/>
      <c r="KBN112" s="204"/>
      <c r="KBO112" s="204"/>
      <c r="KBP112" s="204"/>
      <c r="KBQ112" s="204"/>
      <c r="KBR112" s="204"/>
      <c r="KBS112" s="204"/>
      <c r="KBT112" s="204"/>
      <c r="KBU112" s="204"/>
      <c r="KBV112" s="204"/>
      <c r="KBW112" s="204"/>
      <c r="KBX112" s="204"/>
      <c r="KBY112" s="204"/>
      <c r="KBZ112" s="204"/>
      <c r="KCA112" s="204"/>
      <c r="KCB112" s="204"/>
      <c r="KCC112" s="204"/>
      <c r="KCD112" s="204"/>
      <c r="KCE112" s="204"/>
      <c r="KCF112" s="204"/>
      <c r="KCG112" s="204"/>
      <c r="KCH112" s="204"/>
      <c r="KCI112" s="204"/>
      <c r="KCJ112" s="204"/>
      <c r="KCK112" s="204"/>
      <c r="KCL112" s="204"/>
      <c r="KCM112" s="204"/>
      <c r="KCN112" s="204"/>
      <c r="KCO112" s="204"/>
      <c r="KCP112" s="204"/>
      <c r="KCQ112" s="204"/>
      <c r="KCR112" s="204"/>
      <c r="KCS112" s="204"/>
      <c r="KCT112" s="204"/>
      <c r="KCU112" s="204"/>
      <c r="KCV112" s="204"/>
      <c r="KCW112" s="204"/>
      <c r="KCX112" s="204"/>
      <c r="KCY112" s="204"/>
      <c r="KCZ112" s="204"/>
      <c r="KDA112" s="204"/>
      <c r="KDB112" s="204"/>
      <c r="KDC112" s="204"/>
      <c r="KDD112" s="204"/>
      <c r="KDE112" s="204"/>
      <c r="KDF112" s="204"/>
      <c r="KDG112" s="204"/>
      <c r="KDH112" s="204"/>
      <c r="KDI112" s="204"/>
      <c r="KDJ112" s="204"/>
      <c r="KDK112" s="204"/>
      <c r="KDL112" s="204"/>
      <c r="KDM112" s="204"/>
      <c r="KDN112" s="204"/>
      <c r="KDO112" s="204"/>
      <c r="KDP112" s="204"/>
      <c r="KDQ112" s="204"/>
      <c r="KDR112" s="204"/>
      <c r="KDS112" s="204"/>
      <c r="KDT112" s="204"/>
      <c r="KDU112" s="204"/>
      <c r="KDV112" s="204"/>
      <c r="KDW112" s="204"/>
      <c r="KDX112" s="204"/>
      <c r="KDY112" s="204"/>
      <c r="KDZ112" s="204"/>
      <c r="KEA112" s="204"/>
      <c r="KEB112" s="204"/>
      <c r="KEC112" s="204"/>
      <c r="KED112" s="204"/>
      <c r="KEE112" s="204"/>
      <c r="KEF112" s="204"/>
      <c r="KEG112" s="204"/>
      <c r="KEH112" s="204"/>
      <c r="KEI112" s="204"/>
      <c r="KEJ112" s="204"/>
      <c r="KEK112" s="204"/>
      <c r="KEL112" s="204"/>
      <c r="KEM112" s="204"/>
      <c r="KEN112" s="204"/>
      <c r="KEO112" s="204"/>
      <c r="KEP112" s="204"/>
      <c r="KEQ112" s="204"/>
      <c r="KER112" s="204"/>
      <c r="KES112" s="204"/>
      <c r="KET112" s="204"/>
      <c r="KEU112" s="204"/>
      <c r="KEV112" s="204"/>
      <c r="KEW112" s="204"/>
      <c r="KEX112" s="204"/>
      <c r="KEY112" s="204"/>
      <c r="KEZ112" s="204"/>
      <c r="KFA112" s="204"/>
      <c r="KFB112" s="204"/>
      <c r="KFC112" s="204"/>
      <c r="KFD112" s="204"/>
      <c r="KFE112" s="204"/>
      <c r="KFF112" s="204"/>
      <c r="KFG112" s="204"/>
      <c r="KFH112" s="204"/>
      <c r="KFI112" s="204"/>
      <c r="KFJ112" s="204"/>
      <c r="KFK112" s="204"/>
      <c r="KFL112" s="204"/>
      <c r="KFM112" s="204"/>
      <c r="KFN112" s="204"/>
      <c r="KFO112" s="204"/>
      <c r="KFP112" s="204"/>
      <c r="KFQ112" s="204"/>
      <c r="KFR112" s="204"/>
      <c r="KFS112" s="204"/>
      <c r="KFT112" s="204"/>
      <c r="KFU112" s="204"/>
      <c r="KFV112" s="204"/>
      <c r="KFW112" s="204"/>
      <c r="KFX112" s="204"/>
      <c r="KFY112" s="204"/>
      <c r="KFZ112" s="204"/>
      <c r="KGA112" s="204"/>
      <c r="KGB112" s="204"/>
      <c r="KGC112" s="204"/>
      <c r="KGD112" s="204"/>
      <c r="KGE112" s="204"/>
      <c r="KGF112" s="204"/>
      <c r="KGG112" s="204"/>
      <c r="KGH112" s="204"/>
      <c r="KGI112" s="204"/>
      <c r="KGJ112" s="204"/>
      <c r="KGK112" s="204"/>
      <c r="KGL112" s="204"/>
      <c r="KGM112" s="204"/>
      <c r="KGN112" s="204"/>
      <c r="KGO112" s="204"/>
      <c r="KGP112" s="204"/>
      <c r="KGQ112" s="204"/>
      <c r="KGR112" s="204"/>
      <c r="KGS112" s="204"/>
      <c r="KGT112" s="204"/>
      <c r="KGU112" s="204"/>
      <c r="KGV112" s="204"/>
      <c r="KGW112" s="204"/>
      <c r="KGX112" s="204"/>
      <c r="KGY112" s="204"/>
      <c r="KGZ112" s="204"/>
      <c r="KHA112" s="204"/>
      <c r="KHB112" s="204"/>
      <c r="KHC112" s="204"/>
      <c r="KHD112" s="204"/>
      <c r="KHE112" s="204"/>
      <c r="KHF112" s="204"/>
      <c r="KHG112" s="204"/>
      <c r="KHH112" s="204"/>
      <c r="KHI112" s="204"/>
      <c r="KHJ112" s="204"/>
      <c r="KHK112" s="204"/>
      <c r="KHL112" s="204"/>
      <c r="KHM112" s="204"/>
      <c r="KHN112" s="204"/>
      <c r="KHO112" s="204"/>
      <c r="KHP112" s="204"/>
      <c r="KHQ112" s="204"/>
      <c r="KHR112" s="204"/>
      <c r="KHS112" s="204"/>
      <c r="KHT112" s="204"/>
      <c r="KHU112" s="204"/>
      <c r="KHV112" s="204"/>
      <c r="KHW112" s="204"/>
      <c r="KHX112" s="204"/>
      <c r="KHY112" s="204"/>
      <c r="KHZ112" s="204"/>
      <c r="KIA112" s="204"/>
      <c r="KIB112" s="204"/>
      <c r="KIC112" s="204"/>
      <c r="KID112" s="204"/>
      <c r="KIE112" s="204"/>
      <c r="KIF112" s="204"/>
      <c r="KIG112" s="204"/>
      <c r="KIH112" s="204"/>
      <c r="KII112" s="204"/>
      <c r="KIJ112" s="204"/>
      <c r="KIK112" s="204"/>
      <c r="KIL112" s="204"/>
      <c r="KIM112" s="204"/>
      <c r="KIN112" s="204"/>
      <c r="KIO112" s="204"/>
      <c r="KIP112" s="204"/>
      <c r="KIQ112" s="204"/>
      <c r="KIR112" s="204"/>
      <c r="KIS112" s="204"/>
      <c r="KIT112" s="204"/>
      <c r="KIU112" s="204"/>
      <c r="KIV112" s="204"/>
      <c r="KIW112" s="204"/>
      <c r="KIX112" s="204"/>
      <c r="KIY112" s="204"/>
      <c r="KIZ112" s="204"/>
      <c r="KJA112" s="204"/>
      <c r="KJB112" s="204"/>
      <c r="KJC112" s="204"/>
      <c r="KJD112" s="204"/>
      <c r="KJE112" s="204"/>
      <c r="KJF112" s="204"/>
      <c r="KJG112" s="204"/>
      <c r="KJH112" s="204"/>
      <c r="KJI112" s="204"/>
      <c r="KJJ112" s="204"/>
      <c r="KJK112" s="204"/>
      <c r="KJL112" s="204"/>
      <c r="KJM112" s="204"/>
      <c r="KJN112" s="204"/>
      <c r="KJO112" s="204"/>
      <c r="KJP112" s="204"/>
      <c r="KJQ112" s="204"/>
      <c r="KJR112" s="204"/>
      <c r="KJS112" s="204"/>
      <c r="KJT112" s="204"/>
      <c r="KJU112" s="204"/>
      <c r="KJV112" s="204"/>
      <c r="KJW112" s="204"/>
      <c r="KJX112" s="204"/>
      <c r="KJY112" s="204"/>
      <c r="KJZ112" s="204"/>
      <c r="KKA112" s="204"/>
      <c r="KKB112" s="204"/>
      <c r="KKC112" s="204"/>
      <c r="KKD112" s="204"/>
      <c r="KKE112" s="204"/>
      <c r="KKF112" s="204"/>
      <c r="KKG112" s="204"/>
      <c r="KKH112" s="204"/>
      <c r="KKI112" s="204"/>
      <c r="KKJ112" s="204"/>
      <c r="KKK112" s="204"/>
      <c r="KKL112" s="204"/>
      <c r="KKM112" s="204"/>
      <c r="KKN112" s="204"/>
      <c r="KKO112" s="204"/>
      <c r="KKP112" s="204"/>
      <c r="KKQ112" s="204"/>
      <c r="KKR112" s="204"/>
      <c r="KKS112" s="204"/>
      <c r="KKT112" s="204"/>
      <c r="KKU112" s="204"/>
      <c r="KKV112" s="204"/>
      <c r="KKW112" s="204"/>
      <c r="KKX112" s="204"/>
      <c r="KKY112" s="204"/>
      <c r="KKZ112" s="204"/>
      <c r="KLA112" s="204"/>
      <c r="KLB112" s="204"/>
      <c r="KLC112" s="204"/>
      <c r="KLD112" s="204"/>
      <c r="KLE112" s="204"/>
      <c r="KLF112" s="204"/>
      <c r="KLG112" s="204"/>
      <c r="KLH112" s="204"/>
      <c r="KLI112" s="204"/>
      <c r="KLJ112" s="204"/>
      <c r="KLK112" s="204"/>
      <c r="KLL112" s="204"/>
      <c r="KLM112" s="204"/>
      <c r="KLN112" s="204"/>
      <c r="KLO112" s="204"/>
      <c r="KLP112" s="204"/>
      <c r="KLQ112" s="204"/>
      <c r="KLR112" s="204"/>
      <c r="KLS112" s="204"/>
      <c r="KLT112" s="204"/>
      <c r="KLU112" s="204"/>
      <c r="KLV112" s="204"/>
      <c r="KLW112" s="204"/>
      <c r="KLX112" s="204"/>
      <c r="KLY112" s="204"/>
      <c r="KLZ112" s="204"/>
      <c r="KMA112" s="204"/>
      <c r="KMB112" s="204"/>
      <c r="KMC112" s="204"/>
      <c r="KMD112" s="204"/>
      <c r="KME112" s="204"/>
      <c r="KMF112" s="204"/>
      <c r="KMG112" s="204"/>
      <c r="KMH112" s="204"/>
      <c r="KMI112" s="204"/>
      <c r="KMJ112" s="204"/>
      <c r="KMK112" s="204"/>
      <c r="KML112" s="204"/>
      <c r="KMM112" s="204"/>
      <c r="KMN112" s="204"/>
      <c r="KMO112" s="204"/>
      <c r="KMP112" s="204"/>
      <c r="KMQ112" s="204"/>
      <c r="KMR112" s="204"/>
      <c r="KMS112" s="204"/>
      <c r="KMT112" s="204"/>
      <c r="KMU112" s="204"/>
      <c r="KMV112" s="204"/>
      <c r="KMW112" s="204"/>
      <c r="KMX112" s="204"/>
      <c r="KMY112" s="204"/>
      <c r="KMZ112" s="204"/>
      <c r="KNA112" s="204"/>
      <c r="KNB112" s="204"/>
      <c r="KNC112" s="204"/>
      <c r="KND112" s="204"/>
      <c r="KNE112" s="204"/>
      <c r="KNF112" s="204"/>
      <c r="KNG112" s="204"/>
      <c r="KNH112" s="204"/>
      <c r="KNI112" s="204"/>
      <c r="KNJ112" s="204"/>
      <c r="KNK112" s="204"/>
      <c r="KNL112" s="204"/>
      <c r="KNM112" s="204"/>
      <c r="KNN112" s="204"/>
      <c r="KNO112" s="204"/>
      <c r="KNP112" s="204"/>
      <c r="KNQ112" s="204"/>
      <c r="KNR112" s="204"/>
      <c r="KNS112" s="204"/>
      <c r="KNT112" s="204"/>
      <c r="KNU112" s="204"/>
      <c r="KNV112" s="204"/>
      <c r="KNW112" s="204"/>
      <c r="KNX112" s="204"/>
      <c r="KNY112" s="204"/>
      <c r="KNZ112" s="204"/>
      <c r="KOA112" s="204"/>
      <c r="KOB112" s="204"/>
      <c r="KOC112" s="204"/>
      <c r="KOD112" s="204"/>
      <c r="KOE112" s="204"/>
      <c r="KOF112" s="204"/>
      <c r="KOG112" s="204"/>
      <c r="KOH112" s="204"/>
      <c r="KOI112" s="204"/>
      <c r="KOJ112" s="204"/>
      <c r="KOK112" s="204"/>
      <c r="KOL112" s="204"/>
      <c r="KOM112" s="204"/>
      <c r="KON112" s="204"/>
      <c r="KOO112" s="204"/>
      <c r="KOP112" s="204"/>
      <c r="KOQ112" s="204"/>
      <c r="KOR112" s="204"/>
      <c r="KOS112" s="204"/>
      <c r="KOT112" s="204"/>
      <c r="KOU112" s="204"/>
      <c r="KOV112" s="204"/>
      <c r="KOW112" s="204"/>
      <c r="KOX112" s="204"/>
      <c r="KOY112" s="204"/>
      <c r="KOZ112" s="204"/>
      <c r="KPA112" s="204"/>
      <c r="KPB112" s="204"/>
      <c r="KPC112" s="204"/>
      <c r="KPD112" s="204"/>
      <c r="KPE112" s="204"/>
      <c r="KPF112" s="204"/>
      <c r="KPG112" s="204"/>
      <c r="KPH112" s="204"/>
      <c r="KPI112" s="204"/>
      <c r="KPJ112" s="204"/>
      <c r="KPK112" s="204"/>
      <c r="KPL112" s="204"/>
      <c r="KPM112" s="204"/>
      <c r="KPN112" s="204"/>
      <c r="KPO112" s="204"/>
      <c r="KPP112" s="204"/>
      <c r="KPQ112" s="204"/>
      <c r="KPR112" s="204"/>
      <c r="KPS112" s="204"/>
      <c r="KPT112" s="204"/>
      <c r="KPU112" s="204"/>
      <c r="KPV112" s="204"/>
      <c r="KPW112" s="204"/>
      <c r="KPX112" s="204"/>
      <c r="KPY112" s="204"/>
      <c r="KPZ112" s="204"/>
      <c r="KQA112" s="204"/>
      <c r="KQB112" s="204"/>
      <c r="KQC112" s="204"/>
      <c r="KQD112" s="204"/>
      <c r="KQE112" s="204"/>
      <c r="KQF112" s="204"/>
      <c r="KQG112" s="204"/>
      <c r="KQH112" s="204"/>
      <c r="KQI112" s="204"/>
      <c r="KQJ112" s="204"/>
      <c r="KQK112" s="204"/>
      <c r="KQL112" s="204"/>
      <c r="KQM112" s="204"/>
      <c r="KQN112" s="204"/>
      <c r="KQO112" s="204"/>
      <c r="KQP112" s="204"/>
      <c r="KQQ112" s="204"/>
      <c r="KQR112" s="204"/>
      <c r="KQS112" s="204"/>
      <c r="KQT112" s="204"/>
      <c r="KQU112" s="204"/>
      <c r="KQV112" s="204"/>
      <c r="KQW112" s="204"/>
      <c r="KQX112" s="204"/>
      <c r="KQY112" s="204"/>
      <c r="KQZ112" s="204"/>
      <c r="KRA112" s="204"/>
      <c r="KRB112" s="204"/>
      <c r="KRC112" s="204"/>
      <c r="KRD112" s="204"/>
      <c r="KRE112" s="204"/>
      <c r="KRF112" s="204"/>
      <c r="KRG112" s="204"/>
      <c r="KRH112" s="204"/>
      <c r="KRI112" s="204"/>
      <c r="KRJ112" s="204"/>
      <c r="KRK112" s="204"/>
      <c r="KRL112" s="204"/>
      <c r="KRM112" s="204"/>
      <c r="KRN112" s="204"/>
      <c r="KRO112" s="204"/>
      <c r="KRP112" s="204"/>
      <c r="KRQ112" s="204"/>
      <c r="KRR112" s="204"/>
      <c r="KRS112" s="204"/>
      <c r="KRT112" s="204"/>
      <c r="KRU112" s="204"/>
      <c r="KRV112" s="204"/>
      <c r="KRW112" s="204"/>
      <c r="KRX112" s="204"/>
      <c r="KRY112" s="204"/>
      <c r="KRZ112" s="204"/>
      <c r="KSA112" s="204"/>
      <c r="KSB112" s="204"/>
      <c r="KSC112" s="204"/>
      <c r="KSD112" s="204"/>
      <c r="KSE112" s="204"/>
      <c r="KSF112" s="204"/>
      <c r="KSG112" s="204"/>
      <c r="KSH112" s="204"/>
      <c r="KSI112" s="204"/>
      <c r="KSJ112" s="204"/>
      <c r="KSK112" s="204"/>
      <c r="KSL112" s="204"/>
      <c r="KSM112" s="204"/>
      <c r="KSN112" s="204"/>
      <c r="KSO112" s="204"/>
      <c r="KSP112" s="204"/>
      <c r="KSQ112" s="204"/>
      <c r="KSR112" s="204"/>
      <c r="KSS112" s="204"/>
      <c r="KST112" s="204"/>
      <c r="KSU112" s="204"/>
      <c r="KSV112" s="204"/>
      <c r="KSW112" s="204"/>
      <c r="KSX112" s="204"/>
      <c r="KSY112" s="204"/>
      <c r="KSZ112" s="204"/>
      <c r="KTA112" s="204"/>
      <c r="KTB112" s="204"/>
      <c r="KTC112" s="204"/>
      <c r="KTD112" s="204"/>
      <c r="KTE112" s="204"/>
      <c r="KTF112" s="204"/>
      <c r="KTG112" s="204"/>
      <c r="KTH112" s="204"/>
      <c r="KTI112" s="204"/>
      <c r="KTJ112" s="204"/>
      <c r="KTK112" s="204"/>
      <c r="KTL112" s="204"/>
      <c r="KTM112" s="204"/>
      <c r="KTN112" s="204"/>
      <c r="KTO112" s="204"/>
      <c r="KTP112" s="204"/>
      <c r="KTQ112" s="204"/>
      <c r="KTR112" s="204"/>
      <c r="KTS112" s="204"/>
      <c r="KTT112" s="204"/>
      <c r="KTU112" s="204"/>
      <c r="KTV112" s="204"/>
      <c r="KTW112" s="204"/>
      <c r="KTX112" s="204"/>
      <c r="KTY112" s="204"/>
      <c r="KTZ112" s="204"/>
      <c r="KUA112" s="204"/>
      <c r="KUB112" s="204"/>
      <c r="KUC112" s="204"/>
      <c r="KUD112" s="204"/>
      <c r="KUE112" s="204"/>
      <c r="KUF112" s="204"/>
      <c r="KUG112" s="204"/>
      <c r="KUH112" s="204"/>
      <c r="KUI112" s="204"/>
      <c r="KUJ112" s="204"/>
      <c r="KUK112" s="204"/>
      <c r="KUL112" s="204"/>
      <c r="KUM112" s="204"/>
      <c r="KUN112" s="204"/>
      <c r="KUO112" s="204"/>
      <c r="KUP112" s="204"/>
      <c r="KUQ112" s="204"/>
      <c r="KUR112" s="204"/>
      <c r="KUS112" s="204"/>
      <c r="KUT112" s="204"/>
      <c r="KUU112" s="204"/>
      <c r="KUV112" s="204"/>
      <c r="KUW112" s="204"/>
      <c r="KUX112" s="204"/>
      <c r="KUY112" s="204"/>
      <c r="KUZ112" s="204"/>
      <c r="KVA112" s="204"/>
      <c r="KVB112" s="204"/>
      <c r="KVC112" s="204"/>
      <c r="KVD112" s="204"/>
      <c r="KVE112" s="204"/>
      <c r="KVF112" s="204"/>
      <c r="KVG112" s="204"/>
      <c r="KVH112" s="204"/>
      <c r="KVI112" s="204"/>
      <c r="KVJ112" s="204"/>
      <c r="KVK112" s="204"/>
      <c r="KVL112" s="204"/>
      <c r="KVM112" s="204"/>
      <c r="KVN112" s="204"/>
      <c r="KVO112" s="204"/>
      <c r="KVP112" s="204"/>
      <c r="KVQ112" s="204"/>
      <c r="KVR112" s="204"/>
      <c r="KVS112" s="204"/>
      <c r="KVT112" s="204"/>
      <c r="KVU112" s="204"/>
      <c r="KVV112" s="204"/>
      <c r="KVW112" s="204"/>
      <c r="KVX112" s="204"/>
      <c r="KVY112" s="204"/>
      <c r="KVZ112" s="204"/>
      <c r="KWA112" s="204"/>
      <c r="KWB112" s="204"/>
      <c r="KWC112" s="204"/>
      <c r="KWD112" s="204"/>
      <c r="KWE112" s="204"/>
      <c r="KWF112" s="204"/>
      <c r="KWG112" s="204"/>
      <c r="KWH112" s="204"/>
      <c r="KWI112" s="204"/>
      <c r="KWJ112" s="204"/>
      <c r="KWK112" s="204"/>
      <c r="KWL112" s="204"/>
      <c r="KWM112" s="204"/>
      <c r="KWN112" s="204"/>
      <c r="KWO112" s="204"/>
      <c r="KWP112" s="204"/>
      <c r="KWQ112" s="204"/>
      <c r="KWR112" s="204"/>
      <c r="KWS112" s="204"/>
      <c r="KWT112" s="204"/>
      <c r="KWU112" s="204"/>
      <c r="KWV112" s="204"/>
      <c r="KWW112" s="204"/>
      <c r="KWX112" s="204"/>
      <c r="KWY112" s="204"/>
      <c r="KWZ112" s="204"/>
      <c r="KXA112" s="204"/>
      <c r="KXB112" s="204"/>
      <c r="KXC112" s="204"/>
      <c r="KXD112" s="204"/>
      <c r="KXE112" s="204"/>
      <c r="KXF112" s="204"/>
      <c r="KXG112" s="204"/>
      <c r="KXH112" s="204"/>
      <c r="KXI112" s="204"/>
      <c r="KXJ112" s="204"/>
      <c r="KXK112" s="204"/>
      <c r="KXL112" s="204"/>
      <c r="KXM112" s="204"/>
      <c r="KXN112" s="204"/>
      <c r="KXO112" s="204"/>
      <c r="KXP112" s="204"/>
      <c r="KXQ112" s="204"/>
      <c r="KXR112" s="204"/>
      <c r="KXS112" s="204"/>
      <c r="KXT112" s="204"/>
      <c r="KXU112" s="204"/>
      <c r="KXV112" s="204"/>
      <c r="KXW112" s="204"/>
      <c r="KXX112" s="204"/>
      <c r="KXY112" s="204"/>
      <c r="KXZ112" s="204"/>
      <c r="KYA112" s="204"/>
      <c r="KYB112" s="204"/>
      <c r="KYC112" s="204"/>
      <c r="KYD112" s="204"/>
      <c r="KYE112" s="204"/>
      <c r="KYF112" s="204"/>
      <c r="KYG112" s="204"/>
      <c r="KYH112" s="204"/>
      <c r="KYI112" s="204"/>
      <c r="KYJ112" s="204"/>
      <c r="KYK112" s="204"/>
      <c r="KYL112" s="204"/>
      <c r="KYM112" s="204"/>
      <c r="KYN112" s="204"/>
      <c r="KYO112" s="204"/>
      <c r="KYP112" s="204"/>
      <c r="KYQ112" s="204"/>
      <c r="KYR112" s="204"/>
      <c r="KYS112" s="204"/>
      <c r="KYT112" s="204"/>
      <c r="KYU112" s="204"/>
      <c r="KYV112" s="204"/>
      <c r="KYW112" s="204"/>
      <c r="KYX112" s="204"/>
      <c r="KYY112" s="204"/>
      <c r="KYZ112" s="204"/>
      <c r="KZA112" s="204"/>
      <c r="KZB112" s="204"/>
      <c r="KZC112" s="204"/>
      <c r="KZD112" s="204"/>
      <c r="KZE112" s="204"/>
      <c r="KZF112" s="204"/>
      <c r="KZG112" s="204"/>
      <c r="KZH112" s="204"/>
      <c r="KZI112" s="204"/>
      <c r="KZJ112" s="204"/>
      <c r="KZK112" s="204"/>
      <c r="KZL112" s="204"/>
      <c r="KZM112" s="204"/>
      <c r="KZN112" s="204"/>
      <c r="KZO112" s="204"/>
      <c r="KZP112" s="204"/>
      <c r="KZQ112" s="204"/>
      <c r="KZR112" s="204"/>
      <c r="KZS112" s="204"/>
      <c r="KZT112" s="204"/>
      <c r="KZU112" s="204"/>
      <c r="KZV112" s="204"/>
      <c r="KZW112" s="204"/>
      <c r="KZX112" s="204"/>
      <c r="KZY112" s="204"/>
      <c r="KZZ112" s="204"/>
      <c r="LAA112" s="204"/>
      <c r="LAB112" s="204"/>
      <c r="LAC112" s="204"/>
      <c r="LAD112" s="204"/>
      <c r="LAE112" s="204"/>
      <c r="LAF112" s="204"/>
      <c r="LAG112" s="204"/>
      <c r="LAH112" s="204"/>
      <c r="LAI112" s="204"/>
      <c r="LAJ112" s="204"/>
      <c r="LAK112" s="204"/>
      <c r="LAL112" s="204"/>
      <c r="LAM112" s="204"/>
      <c r="LAN112" s="204"/>
      <c r="LAO112" s="204"/>
      <c r="LAP112" s="204"/>
      <c r="LAQ112" s="204"/>
      <c r="LAR112" s="204"/>
      <c r="LAS112" s="204"/>
      <c r="LAT112" s="204"/>
      <c r="LAU112" s="204"/>
      <c r="LAV112" s="204"/>
      <c r="LAW112" s="204"/>
      <c r="LAX112" s="204"/>
      <c r="LAY112" s="204"/>
      <c r="LAZ112" s="204"/>
      <c r="LBA112" s="204"/>
      <c r="LBB112" s="204"/>
      <c r="LBC112" s="204"/>
      <c r="LBD112" s="204"/>
      <c r="LBE112" s="204"/>
      <c r="LBF112" s="204"/>
      <c r="LBG112" s="204"/>
      <c r="LBH112" s="204"/>
      <c r="LBI112" s="204"/>
      <c r="LBJ112" s="204"/>
      <c r="LBK112" s="204"/>
      <c r="LBL112" s="204"/>
      <c r="LBM112" s="204"/>
      <c r="LBN112" s="204"/>
      <c r="LBO112" s="204"/>
      <c r="LBP112" s="204"/>
      <c r="LBQ112" s="204"/>
      <c r="LBR112" s="204"/>
      <c r="LBS112" s="204"/>
      <c r="LBT112" s="204"/>
      <c r="LBU112" s="204"/>
      <c r="LBV112" s="204"/>
      <c r="LBW112" s="204"/>
      <c r="LBX112" s="204"/>
      <c r="LBY112" s="204"/>
      <c r="LBZ112" s="204"/>
      <c r="LCA112" s="204"/>
      <c r="LCB112" s="204"/>
      <c r="LCC112" s="204"/>
      <c r="LCD112" s="204"/>
      <c r="LCE112" s="204"/>
      <c r="LCF112" s="204"/>
      <c r="LCG112" s="204"/>
      <c r="LCH112" s="204"/>
      <c r="LCI112" s="204"/>
      <c r="LCJ112" s="204"/>
      <c r="LCK112" s="204"/>
      <c r="LCL112" s="204"/>
      <c r="LCM112" s="204"/>
      <c r="LCN112" s="204"/>
      <c r="LCO112" s="204"/>
      <c r="LCP112" s="204"/>
      <c r="LCQ112" s="204"/>
      <c r="LCR112" s="204"/>
      <c r="LCS112" s="204"/>
      <c r="LCT112" s="204"/>
      <c r="LCU112" s="204"/>
      <c r="LCV112" s="204"/>
      <c r="LCW112" s="204"/>
      <c r="LCX112" s="204"/>
      <c r="LCY112" s="204"/>
      <c r="LCZ112" s="204"/>
      <c r="LDA112" s="204"/>
      <c r="LDB112" s="204"/>
      <c r="LDC112" s="204"/>
      <c r="LDD112" s="204"/>
      <c r="LDE112" s="204"/>
      <c r="LDF112" s="204"/>
      <c r="LDG112" s="204"/>
      <c r="LDH112" s="204"/>
      <c r="LDI112" s="204"/>
      <c r="LDJ112" s="204"/>
      <c r="LDK112" s="204"/>
      <c r="LDL112" s="204"/>
      <c r="LDM112" s="204"/>
      <c r="LDN112" s="204"/>
      <c r="LDO112" s="204"/>
      <c r="LDP112" s="204"/>
      <c r="LDQ112" s="204"/>
      <c r="LDR112" s="204"/>
      <c r="LDS112" s="204"/>
      <c r="LDT112" s="204"/>
      <c r="LDU112" s="204"/>
      <c r="LDV112" s="204"/>
      <c r="LDW112" s="204"/>
      <c r="LDX112" s="204"/>
      <c r="LDY112" s="204"/>
      <c r="LDZ112" s="204"/>
      <c r="LEA112" s="204"/>
      <c r="LEB112" s="204"/>
      <c r="LEC112" s="204"/>
      <c r="LED112" s="204"/>
      <c r="LEE112" s="204"/>
      <c r="LEF112" s="204"/>
      <c r="LEG112" s="204"/>
      <c r="LEH112" s="204"/>
      <c r="LEI112" s="204"/>
      <c r="LEJ112" s="204"/>
      <c r="LEK112" s="204"/>
      <c r="LEL112" s="204"/>
      <c r="LEM112" s="204"/>
      <c r="LEN112" s="204"/>
      <c r="LEO112" s="204"/>
      <c r="LEP112" s="204"/>
      <c r="LEQ112" s="204"/>
      <c r="LER112" s="204"/>
      <c r="LES112" s="204"/>
      <c r="LET112" s="204"/>
      <c r="LEU112" s="204"/>
      <c r="LEV112" s="204"/>
      <c r="LEW112" s="204"/>
      <c r="LEX112" s="204"/>
      <c r="LEY112" s="204"/>
      <c r="LEZ112" s="204"/>
      <c r="LFA112" s="204"/>
      <c r="LFB112" s="204"/>
      <c r="LFC112" s="204"/>
      <c r="LFD112" s="204"/>
      <c r="LFE112" s="204"/>
      <c r="LFF112" s="204"/>
      <c r="LFG112" s="204"/>
      <c r="LFH112" s="204"/>
      <c r="LFI112" s="204"/>
      <c r="LFJ112" s="204"/>
      <c r="LFK112" s="204"/>
      <c r="LFL112" s="204"/>
      <c r="LFM112" s="204"/>
      <c r="LFN112" s="204"/>
      <c r="LFO112" s="204"/>
      <c r="LFP112" s="204"/>
      <c r="LFQ112" s="204"/>
      <c r="LFR112" s="204"/>
      <c r="LFS112" s="204"/>
      <c r="LFT112" s="204"/>
      <c r="LFU112" s="204"/>
      <c r="LFV112" s="204"/>
      <c r="LFW112" s="204"/>
      <c r="LFX112" s="204"/>
      <c r="LFY112" s="204"/>
      <c r="LFZ112" s="204"/>
      <c r="LGA112" s="204"/>
      <c r="LGB112" s="204"/>
      <c r="LGC112" s="204"/>
      <c r="LGD112" s="204"/>
      <c r="LGE112" s="204"/>
      <c r="LGF112" s="204"/>
      <c r="LGG112" s="204"/>
      <c r="LGH112" s="204"/>
      <c r="LGI112" s="204"/>
      <c r="LGJ112" s="204"/>
      <c r="LGK112" s="204"/>
      <c r="LGL112" s="204"/>
      <c r="LGM112" s="204"/>
      <c r="LGN112" s="204"/>
      <c r="LGO112" s="204"/>
      <c r="LGP112" s="204"/>
      <c r="LGQ112" s="204"/>
      <c r="LGR112" s="204"/>
      <c r="LGS112" s="204"/>
      <c r="LGT112" s="204"/>
      <c r="LGU112" s="204"/>
      <c r="LGV112" s="204"/>
      <c r="LGW112" s="204"/>
      <c r="LGX112" s="204"/>
      <c r="LGY112" s="204"/>
      <c r="LGZ112" s="204"/>
      <c r="LHA112" s="204"/>
      <c r="LHB112" s="204"/>
      <c r="LHC112" s="204"/>
      <c r="LHD112" s="204"/>
      <c r="LHE112" s="204"/>
      <c r="LHF112" s="204"/>
      <c r="LHG112" s="204"/>
      <c r="LHH112" s="204"/>
      <c r="LHI112" s="204"/>
      <c r="LHJ112" s="204"/>
      <c r="LHK112" s="204"/>
      <c r="LHL112" s="204"/>
      <c r="LHM112" s="204"/>
      <c r="LHN112" s="204"/>
      <c r="LHO112" s="204"/>
      <c r="LHP112" s="204"/>
      <c r="LHQ112" s="204"/>
      <c r="LHR112" s="204"/>
      <c r="LHS112" s="204"/>
      <c r="LHT112" s="204"/>
      <c r="LHU112" s="204"/>
      <c r="LHV112" s="204"/>
      <c r="LHW112" s="204"/>
      <c r="LHX112" s="204"/>
      <c r="LHY112" s="204"/>
      <c r="LHZ112" s="204"/>
      <c r="LIA112" s="204"/>
      <c r="LIB112" s="204"/>
      <c r="LIC112" s="204"/>
      <c r="LID112" s="204"/>
      <c r="LIE112" s="204"/>
      <c r="LIF112" s="204"/>
      <c r="LIG112" s="204"/>
      <c r="LIH112" s="204"/>
      <c r="LII112" s="204"/>
      <c r="LIJ112" s="204"/>
      <c r="LIK112" s="204"/>
      <c r="LIL112" s="204"/>
      <c r="LIM112" s="204"/>
      <c r="LIN112" s="204"/>
      <c r="LIO112" s="204"/>
      <c r="LIP112" s="204"/>
      <c r="LIQ112" s="204"/>
      <c r="LIR112" s="204"/>
      <c r="LIS112" s="204"/>
      <c r="LIT112" s="204"/>
      <c r="LIU112" s="204"/>
      <c r="LIV112" s="204"/>
      <c r="LIW112" s="204"/>
      <c r="LIX112" s="204"/>
      <c r="LIY112" s="204"/>
      <c r="LIZ112" s="204"/>
      <c r="LJA112" s="204"/>
      <c r="LJB112" s="204"/>
      <c r="LJC112" s="204"/>
      <c r="LJD112" s="204"/>
      <c r="LJE112" s="204"/>
      <c r="LJF112" s="204"/>
      <c r="LJG112" s="204"/>
      <c r="LJH112" s="204"/>
      <c r="LJI112" s="204"/>
      <c r="LJJ112" s="204"/>
      <c r="LJK112" s="204"/>
      <c r="LJL112" s="204"/>
      <c r="LJM112" s="204"/>
      <c r="LJN112" s="204"/>
      <c r="LJO112" s="204"/>
      <c r="LJP112" s="204"/>
      <c r="LJQ112" s="204"/>
      <c r="LJR112" s="204"/>
      <c r="LJS112" s="204"/>
      <c r="LJT112" s="204"/>
      <c r="LJU112" s="204"/>
      <c r="LJV112" s="204"/>
      <c r="LJW112" s="204"/>
      <c r="LJX112" s="204"/>
      <c r="LJY112" s="204"/>
      <c r="LJZ112" s="204"/>
      <c r="LKA112" s="204"/>
      <c r="LKB112" s="204"/>
      <c r="LKC112" s="204"/>
      <c r="LKD112" s="204"/>
      <c r="LKE112" s="204"/>
      <c r="LKF112" s="204"/>
      <c r="LKG112" s="204"/>
      <c r="LKH112" s="204"/>
      <c r="LKI112" s="204"/>
      <c r="LKJ112" s="204"/>
      <c r="LKK112" s="204"/>
      <c r="LKL112" s="204"/>
      <c r="LKM112" s="204"/>
      <c r="LKN112" s="204"/>
      <c r="LKO112" s="204"/>
      <c r="LKP112" s="204"/>
      <c r="LKQ112" s="204"/>
      <c r="LKR112" s="204"/>
      <c r="LKS112" s="204"/>
      <c r="LKT112" s="204"/>
      <c r="LKU112" s="204"/>
      <c r="LKV112" s="204"/>
      <c r="LKW112" s="204"/>
      <c r="LKX112" s="204"/>
      <c r="LKY112" s="204"/>
      <c r="LKZ112" s="204"/>
      <c r="LLA112" s="204"/>
      <c r="LLB112" s="204"/>
      <c r="LLC112" s="204"/>
      <c r="LLD112" s="204"/>
      <c r="LLE112" s="204"/>
      <c r="LLF112" s="204"/>
      <c r="LLG112" s="204"/>
      <c r="LLH112" s="204"/>
      <c r="LLI112" s="204"/>
      <c r="LLJ112" s="204"/>
      <c r="LLK112" s="204"/>
      <c r="LLL112" s="204"/>
      <c r="LLM112" s="204"/>
      <c r="LLN112" s="204"/>
      <c r="LLO112" s="204"/>
      <c r="LLP112" s="204"/>
      <c r="LLQ112" s="204"/>
      <c r="LLR112" s="204"/>
      <c r="LLS112" s="204"/>
      <c r="LLT112" s="204"/>
      <c r="LLU112" s="204"/>
      <c r="LLV112" s="204"/>
      <c r="LLW112" s="204"/>
      <c r="LLX112" s="204"/>
      <c r="LLY112" s="204"/>
      <c r="LLZ112" s="204"/>
      <c r="LMA112" s="204"/>
      <c r="LMB112" s="204"/>
      <c r="LMC112" s="204"/>
      <c r="LMD112" s="204"/>
      <c r="LME112" s="204"/>
      <c r="LMF112" s="204"/>
      <c r="LMG112" s="204"/>
      <c r="LMH112" s="204"/>
      <c r="LMI112" s="204"/>
      <c r="LMJ112" s="204"/>
      <c r="LMK112" s="204"/>
      <c r="LML112" s="204"/>
      <c r="LMM112" s="204"/>
      <c r="LMN112" s="204"/>
      <c r="LMO112" s="204"/>
      <c r="LMP112" s="204"/>
      <c r="LMQ112" s="204"/>
      <c r="LMR112" s="204"/>
      <c r="LMS112" s="204"/>
      <c r="LMT112" s="204"/>
      <c r="LMU112" s="204"/>
      <c r="LMV112" s="204"/>
      <c r="LMW112" s="204"/>
      <c r="LMX112" s="204"/>
      <c r="LMY112" s="204"/>
      <c r="LMZ112" s="204"/>
      <c r="LNA112" s="204"/>
      <c r="LNB112" s="204"/>
      <c r="LNC112" s="204"/>
      <c r="LND112" s="204"/>
      <c r="LNE112" s="204"/>
      <c r="LNF112" s="204"/>
      <c r="LNG112" s="204"/>
      <c r="LNH112" s="204"/>
      <c r="LNI112" s="204"/>
      <c r="LNJ112" s="204"/>
      <c r="LNK112" s="204"/>
      <c r="LNL112" s="204"/>
      <c r="LNM112" s="204"/>
      <c r="LNN112" s="204"/>
      <c r="LNO112" s="204"/>
      <c r="LNP112" s="204"/>
      <c r="LNQ112" s="204"/>
      <c r="LNR112" s="204"/>
      <c r="LNS112" s="204"/>
      <c r="LNT112" s="204"/>
      <c r="LNU112" s="204"/>
      <c r="LNV112" s="204"/>
      <c r="LNW112" s="204"/>
      <c r="LNX112" s="204"/>
      <c r="LNY112" s="204"/>
      <c r="LNZ112" s="204"/>
      <c r="LOA112" s="204"/>
      <c r="LOB112" s="204"/>
      <c r="LOC112" s="204"/>
      <c r="LOD112" s="204"/>
      <c r="LOE112" s="204"/>
      <c r="LOF112" s="204"/>
      <c r="LOG112" s="204"/>
      <c r="LOH112" s="204"/>
      <c r="LOI112" s="204"/>
      <c r="LOJ112" s="204"/>
      <c r="LOK112" s="204"/>
      <c r="LOL112" s="204"/>
      <c r="LOM112" s="204"/>
      <c r="LON112" s="204"/>
      <c r="LOO112" s="204"/>
      <c r="LOP112" s="204"/>
      <c r="LOQ112" s="204"/>
      <c r="LOR112" s="204"/>
      <c r="LOS112" s="204"/>
      <c r="LOT112" s="204"/>
      <c r="LOU112" s="204"/>
      <c r="LOV112" s="204"/>
      <c r="LOW112" s="204"/>
      <c r="LOX112" s="204"/>
      <c r="LOY112" s="204"/>
      <c r="LOZ112" s="204"/>
      <c r="LPA112" s="204"/>
      <c r="LPB112" s="204"/>
      <c r="LPC112" s="204"/>
      <c r="LPD112" s="204"/>
      <c r="LPE112" s="204"/>
      <c r="LPF112" s="204"/>
      <c r="LPG112" s="204"/>
      <c r="LPH112" s="204"/>
      <c r="LPI112" s="204"/>
      <c r="LPJ112" s="204"/>
      <c r="LPK112" s="204"/>
      <c r="LPL112" s="204"/>
      <c r="LPM112" s="204"/>
      <c r="LPN112" s="204"/>
      <c r="LPO112" s="204"/>
      <c r="LPP112" s="204"/>
      <c r="LPQ112" s="204"/>
      <c r="LPR112" s="204"/>
      <c r="LPS112" s="204"/>
      <c r="LPT112" s="204"/>
      <c r="LPU112" s="204"/>
      <c r="LPV112" s="204"/>
      <c r="LPW112" s="204"/>
      <c r="LPX112" s="204"/>
      <c r="LPY112" s="204"/>
      <c r="LPZ112" s="204"/>
      <c r="LQA112" s="204"/>
      <c r="LQB112" s="204"/>
      <c r="LQC112" s="204"/>
      <c r="LQD112" s="204"/>
      <c r="LQE112" s="204"/>
      <c r="LQF112" s="204"/>
      <c r="LQG112" s="204"/>
      <c r="LQH112" s="204"/>
      <c r="LQI112" s="204"/>
      <c r="LQJ112" s="204"/>
      <c r="LQK112" s="204"/>
      <c r="LQL112" s="204"/>
      <c r="LQM112" s="204"/>
      <c r="LQN112" s="204"/>
      <c r="LQO112" s="204"/>
      <c r="LQP112" s="204"/>
      <c r="LQQ112" s="204"/>
      <c r="LQR112" s="204"/>
      <c r="LQS112" s="204"/>
      <c r="LQT112" s="204"/>
      <c r="LQU112" s="204"/>
      <c r="LQV112" s="204"/>
      <c r="LQW112" s="204"/>
      <c r="LQX112" s="204"/>
      <c r="LQY112" s="204"/>
      <c r="LQZ112" s="204"/>
      <c r="LRA112" s="204"/>
      <c r="LRB112" s="204"/>
      <c r="LRC112" s="204"/>
      <c r="LRD112" s="204"/>
      <c r="LRE112" s="204"/>
      <c r="LRF112" s="204"/>
      <c r="LRG112" s="204"/>
      <c r="LRH112" s="204"/>
      <c r="LRI112" s="204"/>
      <c r="LRJ112" s="204"/>
      <c r="LRK112" s="204"/>
      <c r="LRL112" s="204"/>
      <c r="LRM112" s="204"/>
      <c r="LRN112" s="204"/>
      <c r="LRO112" s="204"/>
      <c r="LRP112" s="204"/>
      <c r="LRQ112" s="204"/>
      <c r="LRR112" s="204"/>
      <c r="LRS112" s="204"/>
      <c r="LRT112" s="204"/>
      <c r="LRU112" s="204"/>
      <c r="LRV112" s="204"/>
      <c r="LRW112" s="204"/>
      <c r="LRX112" s="204"/>
      <c r="LRY112" s="204"/>
      <c r="LRZ112" s="204"/>
      <c r="LSA112" s="204"/>
      <c r="LSB112" s="204"/>
      <c r="LSC112" s="204"/>
      <c r="LSD112" s="204"/>
      <c r="LSE112" s="204"/>
      <c r="LSF112" s="204"/>
      <c r="LSG112" s="204"/>
      <c r="LSH112" s="204"/>
      <c r="LSI112" s="204"/>
      <c r="LSJ112" s="204"/>
      <c r="LSK112" s="204"/>
      <c r="LSL112" s="204"/>
      <c r="LSM112" s="204"/>
      <c r="LSN112" s="204"/>
      <c r="LSO112" s="204"/>
      <c r="LSP112" s="204"/>
      <c r="LSQ112" s="204"/>
      <c r="LSR112" s="204"/>
      <c r="LSS112" s="204"/>
      <c r="LST112" s="204"/>
      <c r="LSU112" s="204"/>
      <c r="LSV112" s="204"/>
      <c r="LSW112" s="204"/>
      <c r="LSX112" s="204"/>
      <c r="LSY112" s="204"/>
      <c r="LSZ112" s="204"/>
      <c r="LTA112" s="204"/>
      <c r="LTB112" s="204"/>
      <c r="LTC112" s="204"/>
      <c r="LTD112" s="204"/>
      <c r="LTE112" s="204"/>
      <c r="LTF112" s="204"/>
      <c r="LTG112" s="204"/>
      <c r="LTH112" s="204"/>
      <c r="LTI112" s="204"/>
      <c r="LTJ112" s="204"/>
      <c r="LTK112" s="204"/>
      <c r="LTL112" s="204"/>
      <c r="LTM112" s="204"/>
      <c r="LTN112" s="204"/>
      <c r="LTO112" s="204"/>
      <c r="LTP112" s="204"/>
      <c r="LTQ112" s="204"/>
      <c r="LTR112" s="204"/>
      <c r="LTS112" s="204"/>
      <c r="LTT112" s="204"/>
      <c r="LTU112" s="204"/>
      <c r="LTV112" s="204"/>
      <c r="LTW112" s="204"/>
      <c r="LTX112" s="204"/>
      <c r="LTY112" s="204"/>
      <c r="LTZ112" s="204"/>
      <c r="LUA112" s="204"/>
      <c r="LUB112" s="204"/>
      <c r="LUC112" s="204"/>
      <c r="LUD112" s="204"/>
      <c r="LUE112" s="204"/>
      <c r="LUF112" s="204"/>
      <c r="LUG112" s="204"/>
      <c r="LUH112" s="204"/>
      <c r="LUI112" s="204"/>
      <c r="LUJ112" s="204"/>
      <c r="LUK112" s="204"/>
      <c r="LUL112" s="204"/>
      <c r="LUM112" s="204"/>
      <c r="LUN112" s="204"/>
      <c r="LUO112" s="204"/>
      <c r="LUP112" s="204"/>
      <c r="LUQ112" s="204"/>
      <c r="LUR112" s="204"/>
      <c r="LUS112" s="204"/>
      <c r="LUT112" s="204"/>
      <c r="LUU112" s="204"/>
      <c r="LUV112" s="204"/>
      <c r="LUW112" s="204"/>
      <c r="LUX112" s="204"/>
      <c r="LUY112" s="204"/>
      <c r="LUZ112" s="204"/>
      <c r="LVA112" s="204"/>
      <c r="LVB112" s="204"/>
      <c r="LVC112" s="204"/>
      <c r="LVD112" s="204"/>
      <c r="LVE112" s="204"/>
      <c r="LVF112" s="204"/>
      <c r="LVG112" s="204"/>
      <c r="LVH112" s="204"/>
      <c r="LVI112" s="204"/>
      <c r="LVJ112" s="204"/>
      <c r="LVK112" s="204"/>
      <c r="LVL112" s="204"/>
      <c r="LVM112" s="204"/>
      <c r="LVN112" s="204"/>
      <c r="LVO112" s="204"/>
      <c r="LVP112" s="204"/>
      <c r="LVQ112" s="204"/>
      <c r="LVR112" s="204"/>
      <c r="LVS112" s="204"/>
      <c r="LVT112" s="204"/>
      <c r="LVU112" s="204"/>
      <c r="LVV112" s="204"/>
      <c r="LVW112" s="204"/>
      <c r="LVX112" s="204"/>
      <c r="LVY112" s="204"/>
      <c r="LVZ112" s="204"/>
      <c r="LWA112" s="204"/>
      <c r="LWB112" s="204"/>
      <c r="LWC112" s="204"/>
      <c r="LWD112" s="204"/>
      <c r="LWE112" s="204"/>
      <c r="LWF112" s="204"/>
      <c r="LWG112" s="204"/>
      <c r="LWH112" s="204"/>
      <c r="LWI112" s="204"/>
      <c r="LWJ112" s="204"/>
      <c r="LWK112" s="204"/>
      <c r="LWL112" s="204"/>
      <c r="LWM112" s="204"/>
      <c r="LWN112" s="204"/>
      <c r="LWO112" s="204"/>
      <c r="LWP112" s="204"/>
      <c r="LWQ112" s="204"/>
      <c r="LWR112" s="204"/>
      <c r="LWS112" s="204"/>
      <c r="LWT112" s="204"/>
      <c r="LWU112" s="204"/>
      <c r="LWV112" s="204"/>
      <c r="LWW112" s="204"/>
      <c r="LWX112" s="204"/>
      <c r="LWY112" s="204"/>
      <c r="LWZ112" s="204"/>
      <c r="LXA112" s="204"/>
      <c r="LXB112" s="204"/>
      <c r="LXC112" s="204"/>
      <c r="LXD112" s="204"/>
      <c r="LXE112" s="204"/>
      <c r="LXF112" s="204"/>
      <c r="LXG112" s="204"/>
      <c r="LXH112" s="204"/>
      <c r="LXI112" s="204"/>
      <c r="LXJ112" s="204"/>
      <c r="LXK112" s="204"/>
      <c r="LXL112" s="204"/>
      <c r="LXM112" s="204"/>
      <c r="LXN112" s="204"/>
      <c r="LXO112" s="204"/>
      <c r="LXP112" s="204"/>
      <c r="LXQ112" s="204"/>
      <c r="LXR112" s="204"/>
      <c r="LXS112" s="204"/>
      <c r="LXT112" s="204"/>
      <c r="LXU112" s="204"/>
      <c r="LXV112" s="204"/>
      <c r="LXW112" s="204"/>
      <c r="LXX112" s="204"/>
      <c r="LXY112" s="204"/>
      <c r="LXZ112" s="204"/>
      <c r="LYA112" s="204"/>
      <c r="LYB112" s="204"/>
      <c r="LYC112" s="204"/>
      <c r="LYD112" s="204"/>
      <c r="LYE112" s="204"/>
      <c r="LYF112" s="204"/>
      <c r="LYG112" s="204"/>
      <c r="LYH112" s="204"/>
      <c r="LYI112" s="204"/>
      <c r="LYJ112" s="204"/>
      <c r="LYK112" s="204"/>
      <c r="LYL112" s="204"/>
      <c r="LYM112" s="204"/>
      <c r="LYN112" s="204"/>
      <c r="LYO112" s="204"/>
      <c r="LYP112" s="204"/>
      <c r="LYQ112" s="204"/>
      <c r="LYR112" s="204"/>
      <c r="LYS112" s="204"/>
      <c r="LYT112" s="204"/>
      <c r="LYU112" s="204"/>
      <c r="LYV112" s="204"/>
      <c r="LYW112" s="204"/>
      <c r="LYX112" s="204"/>
      <c r="LYY112" s="204"/>
      <c r="LYZ112" s="204"/>
      <c r="LZA112" s="204"/>
      <c r="LZB112" s="204"/>
      <c r="LZC112" s="204"/>
      <c r="LZD112" s="204"/>
      <c r="LZE112" s="204"/>
      <c r="LZF112" s="204"/>
      <c r="LZG112" s="204"/>
      <c r="LZH112" s="204"/>
      <c r="LZI112" s="204"/>
      <c r="LZJ112" s="204"/>
      <c r="LZK112" s="204"/>
      <c r="LZL112" s="204"/>
      <c r="LZM112" s="204"/>
      <c r="LZN112" s="204"/>
      <c r="LZO112" s="204"/>
      <c r="LZP112" s="204"/>
      <c r="LZQ112" s="204"/>
      <c r="LZR112" s="204"/>
      <c r="LZS112" s="204"/>
      <c r="LZT112" s="204"/>
      <c r="LZU112" s="204"/>
      <c r="LZV112" s="204"/>
      <c r="LZW112" s="204"/>
      <c r="LZX112" s="204"/>
      <c r="LZY112" s="204"/>
      <c r="LZZ112" s="204"/>
      <c r="MAA112" s="204"/>
      <c r="MAB112" s="204"/>
      <c r="MAC112" s="204"/>
      <c r="MAD112" s="204"/>
      <c r="MAE112" s="204"/>
      <c r="MAF112" s="204"/>
      <c r="MAG112" s="204"/>
      <c r="MAH112" s="204"/>
      <c r="MAI112" s="204"/>
      <c r="MAJ112" s="204"/>
      <c r="MAK112" s="204"/>
      <c r="MAL112" s="204"/>
      <c r="MAM112" s="204"/>
      <c r="MAN112" s="204"/>
      <c r="MAO112" s="204"/>
      <c r="MAP112" s="204"/>
      <c r="MAQ112" s="204"/>
      <c r="MAR112" s="204"/>
      <c r="MAS112" s="204"/>
      <c r="MAT112" s="204"/>
      <c r="MAU112" s="204"/>
      <c r="MAV112" s="204"/>
      <c r="MAW112" s="204"/>
      <c r="MAX112" s="204"/>
      <c r="MAY112" s="204"/>
      <c r="MAZ112" s="204"/>
      <c r="MBA112" s="204"/>
      <c r="MBB112" s="204"/>
      <c r="MBC112" s="204"/>
      <c r="MBD112" s="204"/>
      <c r="MBE112" s="204"/>
      <c r="MBF112" s="204"/>
      <c r="MBG112" s="204"/>
      <c r="MBH112" s="204"/>
      <c r="MBI112" s="204"/>
      <c r="MBJ112" s="204"/>
      <c r="MBK112" s="204"/>
      <c r="MBL112" s="204"/>
      <c r="MBM112" s="204"/>
      <c r="MBN112" s="204"/>
      <c r="MBO112" s="204"/>
      <c r="MBP112" s="204"/>
      <c r="MBQ112" s="204"/>
      <c r="MBR112" s="204"/>
      <c r="MBS112" s="204"/>
      <c r="MBT112" s="204"/>
      <c r="MBU112" s="204"/>
      <c r="MBV112" s="204"/>
      <c r="MBW112" s="204"/>
      <c r="MBX112" s="204"/>
      <c r="MBY112" s="204"/>
      <c r="MBZ112" s="204"/>
      <c r="MCA112" s="204"/>
      <c r="MCB112" s="204"/>
      <c r="MCC112" s="204"/>
      <c r="MCD112" s="204"/>
      <c r="MCE112" s="204"/>
      <c r="MCF112" s="204"/>
      <c r="MCG112" s="204"/>
      <c r="MCH112" s="204"/>
      <c r="MCI112" s="204"/>
      <c r="MCJ112" s="204"/>
      <c r="MCK112" s="204"/>
      <c r="MCL112" s="204"/>
      <c r="MCM112" s="204"/>
      <c r="MCN112" s="204"/>
      <c r="MCO112" s="204"/>
      <c r="MCP112" s="204"/>
      <c r="MCQ112" s="204"/>
      <c r="MCR112" s="204"/>
      <c r="MCS112" s="204"/>
      <c r="MCT112" s="204"/>
      <c r="MCU112" s="204"/>
      <c r="MCV112" s="204"/>
      <c r="MCW112" s="204"/>
      <c r="MCX112" s="204"/>
      <c r="MCY112" s="204"/>
      <c r="MCZ112" s="204"/>
      <c r="MDA112" s="204"/>
      <c r="MDB112" s="204"/>
      <c r="MDC112" s="204"/>
      <c r="MDD112" s="204"/>
      <c r="MDE112" s="204"/>
      <c r="MDF112" s="204"/>
      <c r="MDG112" s="204"/>
      <c r="MDH112" s="204"/>
      <c r="MDI112" s="204"/>
      <c r="MDJ112" s="204"/>
      <c r="MDK112" s="204"/>
      <c r="MDL112" s="204"/>
      <c r="MDM112" s="204"/>
      <c r="MDN112" s="204"/>
      <c r="MDO112" s="204"/>
      <c r="MDP112" s="204"/>
      <c r="MDQ112" s="204"/>
      <c r="MDR112" s="204"/>
      <c r="MDS112" s="204"/>
      <c r="MDT112" s="204"/>
      <c r="MDU112" s="204"/>
      <c r="MDV112" s="204"/>
      <c r="MDW112" s="204"/>
      <c r="MDX112" s="204"/>
      <c r="MDY112" s="204"/>
      <c r="MDZ112" s="204"/>
      <c r="MEA112" s="204"/>
      <c r="MEB112" s="204"/>
      <c r="MEC112" s="204"/>
      <c r="MED112" s="204"/>
      <c r="MEE112" s="204"/>
      <c r="MEF112" s="204"/>
      <c r="MEG112" s="204"/>
      <c r="MEH112" s="204"/>
      <c r="MEI112" s="204"/>
      <c r="MEJ112" s="204"/>
      <c r="MEK112" s="204"/>
      <c r="MEL112" s="204"/>
      <c r="MEM112" s="204"/>
      <c r="MEN112" s="204"/>
      <c r="MEO112" s="204"/>
      <c r="MEP112" s="204"/>
      <c r="MEQ112" s="204"/>
      <c r="MER112" s="204"/>
      <c r="MES112" s="204"/>
      <c r="MET112" s="204"/>
      <c r="MEU112" s="204"/>
      <c r="MEV112" s="204"/>
      <c r="MEW112" s="204"/>
      <c r="MEX112" s="204"/>
      <c r="MEY112" s="204"/>
      <c r="MEZ112" s="204"/>
      <c r="MFA112" s="204"/>
      <c r="MFB112" s="204"/>
      <c r="MFC112" s="204"/>
      <c r="MFD112" s="204"/>
      <c r="MFE112" s="204"/>
      <c r="MFF112" s="204"/>
      <c r="MFG112" s="204"/>
      <c r="MFH112" s="204"/>
      <c r="MFI112" s="204"/>
      <c r="MFJ112" s="204"/>
      <c r="MFK112" s="204"/>
      <c r="MFL112" s="204"/>
      <c r="MFM112" s="204"/>
      <c r="MFN112" s="204"/>
      <c r="MFO112" s="204"/>
      <c r="MFP112" s="204"/>
      <c r="MFQ112" s="204"/>
      <c r="MFR112" s="204"/>
      <c r="MFS112" s="204"/>
      <c r="MFT112" s="204"/>
      <c r="MFU112" s="204"/>
      <c r="MFV112" s="204"/>
      <c r="MFW112" s="204"/>
      <c r="MFX112" s="204"/>
      <c r="MFY112" s="204"/>
      <c r="MFZ112" s="204"/>
      <c r="MGA112" s="204"/>
      <c r="MGB112" s="204"/>
      <c r="MGC112" s="204"/>
      <c r="MGD112" s="204"/>
      <c r="MGE112" s="204"/>
      <c r="MGF112" s="204"/>
      <c r="MGG112" s="204"/>
      <c r="MGH112" s="204"/>
      <c r="MGI112" s="204"/>
      <c r="MGJ112" s="204"/>
      <c r="MGK112" s="204"/>
      <c r="MGL112" s="204"/>
      <c r="MGM112" s="204"/>
      <c r="MGN112" s="204"/>
      <c r="MGO112" s="204"/>
      <c r="MGP112" s="204"/>
      <c r="MGQ112" s="204"/>
      <c r="MGR112" s="204"/>
      <c r="MGS112" s="204"/>
      <c r="MGT112" s="204"/>
      <c r="MGU112" s="204"/>
      <c r="MGV112" s="204"/>
      <c r="MGW112" s="204"/>
      <c r="MGX112" s="204"/>
      <c r="MGY112" s="204"/>
      <c r="MGZ112" s="204"/>
      <c r="MHA112" s="204"/>
      <c r="MHB112" s="204"/>
      <c r="MHC112" s="204"/>
      <c r="MHD112" s="204"/>
      <c r="MHE112" s="204"/>
      <c r="MHF112" s="204"/>
      <c r="MHG112" s="204"/>
      <c r="MHH112" s="204"/>
      <c r="MHI112" s="204"/>
      <c r="MHJ112" s="204"/>
      <c r="MHK112" s="204"/>
      <c r="MHL112" s="204"/>
      <c r="MHM112" s="204"/>
      <c r="MHN112" s="204"/>
      <c r="MHO112" s="204"/>
      <c r="MHP112" s="204"/>
      <c r="MHQ112" s="204"/>
      <c r="MHR112" s="204"/>
      <c r="MHS112" s="204"/>
      <c r="MHT112" s="204"/>
      <c r="MHU112" s="204"/>
      <c r="MHV112" s="204"/>
      <c r="MHW112" s="204"/>
      <c r="MHX112" s="204"/>
      <c r="MHY112" s="204"/>
      <c r="MHZ112" s="204"/>
      <c r="MIA112" s="204"/>
      <c r="MIB112" s="204"/>
      <c r="MIC112" s="204"/>
      <c r="MID112" s="204"/>
      <c r="MIE112" s="204"/>
      <c r="MIF112" s="204"/>
      <c r="MIG112" s="204"/>
      <c r="MIH112" s="204"/>
      <c r="MII112" s="204"/>
      <c r="MIJ112" s="204"/>
      <c r="MIK112" s="204"/>
      <c r="MIL112" s="204"/>
      <c r="MIM112" s="204"/>
      <c r="MIN112" s="204"/>
      <c r="MIO112" s="204"/>
      <c r="MIP112" s="204"/>
      <c r="MIQ112" s="204"/>
      <c r="MIR112" s="204"/>
      <c r="MIS112" s="204"/>
      <c r="MIT112" s="204"/>
      <c r="MIU112" s="204"/>
      <c r="MIV112" s="204"/>
      <c r="MIW112" s="204"/>
      <c r="MIX112" s="204"/>
      <c r="MIY112" s="204"/>
      <c r="MIZ112" s="204"/>
      <c r="MJA112" s="204"/>
      <c r="MJB112" s="204"/>
      <c r="MJC112" s="204"/>
      <c r="MJD112" s="204"/>
      <c r="MJE112" s="204"/>
      <c r="MJF112" s="204"/>
      <c r="MJG112" s="204"/>
      <c r="MJH112" s="204"/>
      <c r="MJI112" s="204"/>
      <c r="MJJ112" s="204"/>
      <c r="MJK112" s="204"/>
      <c r="MJL112" s="204"/>
      <c r="MJM112" s="204"/>
      <c r="MJN112" s="204"/>
      <c r="MJO112" s="204"/>
      <c r="MJP112" s="204"/>
      <c r="MJQ112" s="204"/>
      <c r="MJR112" s="204"/>
      <c r="MJS112" s="204"/>
      <c r="MJT112" s="204"/>
      <c r="MJU112" s="204"/>
      <c r="MJV112" s="204"/>
      <c r="MJW112" s="204"/>
      <c r="MJX112" s="204"/>
      <c r="MJY112" s="204"/>
      <c r="MJZ112" s="204"/>
      <c r="MKA112" s="204"/>
      <c r="MKB112" s="204"/>
      <c r="MKC112" s="204"/>
      <c r="MKD112" s="204"/>
      <c r="MKE112" s="204"/>
      <c r="MKF112" s="204"/>
      <c r="MKG112" s="204"/>
      <c r="MKH112" s="204"/>
      <c r="MKI112" s="204"/>
      <c r="MKJ112" s="204"/>
      <c r="MKK112" s="204"/>
      <c r="MKL112" s="204"/>
      <c r="MKM112" s="204"/>
      <c r="MKN112" s="204"/>
      <c r="MKO112" s="204"/>
      <c r="MKP112" s="204"/>
      <c r="MKQ112" s="204"/>
      <c r="MKR112" s="204"/>
      <c r="MKS112" s="204"/>
      <c r="MKT112" s="204"/>
      <c r="MKU112" s="204"/>
      <c r="MKV112" s="204"/>
      <c r="MKW112" s="204"/>
      <c r="MKX112" s="204"/>
      <c r="MKY112" s="204"/>
      <c r="MKZ112" s="204"/>
      <c r="MLA112" s="204"/>
      <c r="MLB112" s="204"/>
      <c r="MLC112" s="204"/>
      <c r="MLD112" s="204"/>
      <c r="MLE112" s="204"/>
      <c r="MLF112" s="204"/>
      <c r="MLG112" s="204"/>
      <c r="MLH112" s="204"/>
      <c r="MLI112" s="204"/>
      <c r="MLJ112" s="204"/>
      <c r="MLK112" s="204"/>
      <c r="MLL112" s="204"/>
      <c r="MLM112" s="204"/>
      <c r="MLN112" s="204"/>
      <c r="MLO112" s="204"/>
      <c r="MLP112" s="204"/>
      <c r="MLQ112" s="204"/>
      <c r="MLR112" s="204"/>
      <c r="MLS112" s="204"/>
      <c r="MLT112" s="204"/>
      <c r="MLU112" s="204"/>
      <c r="MLV112" s="204"/>
      <c r="MLW112" s="204"/>
      <c r="MLX112" s="204"/>
      <c r="MLY112" s="204"/>
      <c r="MLZ112" s="204"/>
      <c r="MMA112" s="204"/>
      <c r="MMB112" s="204"/>
      <c r="MMC112" s="204"/>
      <c r="MMD112" s="204"/>
      <c r="MME112" s="204"/>
      <c r="MMF112" s="204"/>
      <c r="MMG112" s="204"/>
      <c r="MMH112" s="204"/>
      <c r="MMI112" s="204"/>
      <c r="MMJ112" s="204"/>
      <c r="MMK112" s="204"/>
      <c r="MML112" s="204"/>
      <c r="MMM112" s="204"/>
      <c r="MMN112" s="204"/>
      <c r="MMO112" s="204"/>
      <c r="MMP112" s="204"/>
      <c r="MMQ112" s="204"/>
      <c r="MMR112" s="204"/>
      <c r="MMS112" s="204"/>
      <c r="MMT112" s="204"/>
      <c r="MMU112" s="204"/>
      <c r="MMV112" s="204"/>
      <c r="MMW112" s="204"/>
      <c r="MMX112" s="204"/>
      <c r="MMY112" s="204"/>
      <c r="MMZ112" s="204"/>
      <c r="MNA112" s="204"/>
      <c r="MNB112" s="204"/>
      <c r="MNC112" s="204"/>
      <c r="MND112" s="204"/>
      <c r="MNE112" s="204"/>
      <c r="MNF112" s="204"/>
      <c r="MNG112" s="204"/>
      <c r="MNH112" s="204"/>
      <c r="MNI112" s="204"/>
      <c r="MNJ112" s="204"/>
      <c r="MNK112" s="204"/>
      <c r="MNL112" s="204"/>
      <c r="MNM112" s="204"/>
      <c r="MNN112" s="204"/>
      <c r="MNO112" s="204"/>
      <c r="MNP112" s="204"/>
      <c r="MNQ112" s="204"/>
      <c r="MNR112" s="204"/>
      <c r="MNS112" s="204"/>
      <c r="MNT112" s="204"/>
      <c r="MNU112" s="204"/>
      <c r="MNV112" s="204"/>
      <c r="MNW112" s="204"/>
      <c r="MNX112" s="204"/>
      <c r="MNY112" s="204"/>
      <c r="MNZ112" s="204"/>
      <c r="MOA112" s="204"/>
      <c r="MOB112" s="204"/>
      <c r="MOC112" s="204"/>
      <c r="MOD112" s="204"/>
      <c r="MOE112" s="204"/>
      <c r="MOF112" s="204"/>
      <c r="MOG112" s="204"/>
      <c r="MOH112" s="204"/>
      <c r="MOI112" s="204"/>
      <c r="MOJ112" s="204"/>
      <c r="MOK112" s="204"/>
      <c r="MOL112" s="204"/>
      <c r="MOM112" s="204"/>
      <c r="MON112" s="204"/>
      <c r="MOO112" s="204"/>
      <c r="MOP112" s="204"/>
      <c r="MOQ112" s="204"/>
      <c r="MOR112" s="204"/>
      <c r="MOS112" s="204"/>
      <c r="MOT112" s="204"/>
      <c r="MOU112" s="204"/>
      <c r="MOV112" s="204"/>
      <c r="MOW112" s="204"/>
      <c r="MOX112" s="204"/>
      <c r="MOY112" s="204"/>
      <c r="MOZ112" s="204"/>
      <c r="MPA112" s="204"/>
      <c r="MPB112" s="204"/>
      <c r="MPC112" s="204"/>
      <c r="MPD112" s="204"/>
      <c r="MPE112" s="204"/>
      <c r="MPF112" s="204"/>
      <c r="MPG112" s="204"/>
      <c r="MPH112" s="204"/>
      <c r="MPI112" s="204"/>
      <c r="MPJ112" s="204"/>
      <c r="MPK112" s="204"/>
      <c r="MPL112" s="204"/>
      <c r="MPM112" s="204"/>
      <c r="MPN112" s="204"/>
      <c r="MPO112" s="204"/>
      <c r="MPP112" s="204"/>
      <c r="MPQ112" s="204"/>
      <c r="MPR112" s="204"/>
      <c r="MPS112" s="204"/>
      <c r="MPT112" s="204"/>
      <c r="MPU112" s="204"/>
      <c r="MPV112" s="204"/>
      <c r="MPW112" s="204"/>
      <c r="MPX112" s="204"/>
      <c r="MPY112" s="204"/>
      <c r="MPZ112" s="204"/>
      <c r="MQA112" s="204"/>
      <c r="MQB112" s="204"/>
      <c r="MQC112" s="204"/>
      <c r="MQD112" s="204"/>
      <c r="MQE112" s="204"/>
      <c r="MQF112" s="204"/>
      <c r="MQG112" s="204"/>
      <c r="MQH112" s="204"/>
      <c r="MQI112" s="204"/>
      <c r="MQJ112" s="204"/>
      <c r="MQK112" s="204"/>
      <c r="MQL112" s="204"/>
      <c r="MQM112" s="204"/>
      <c r="MQN112" s="204"/>
      <c r="MQO112" s="204"/>
      <c r="MQP112" s="204"/>
      <c r="MQQ112" s="204"/>
      <c r="MQR112" s="204"/>
      <c r="MQS112" s="204"/>
      <c r="MQT112" s="204"/>
      <c r="MQU112" s="204"/>
      <c r="MQV112" s="204"/>
      <c r="MQW112" s="204"/>
      <c r="MQX112" s="204"/>
      <c r="MQY112" s="204"/>
      <c r="MQZ112" s="204"/>
      <c r="MRA112" s="204"/>
      <c r="MRB112" s="204"/>
      <c r="MRC112" s="204"/>
      <c r="MRD112" s="204"/>
      <c r="MRE112" s="204"/>
      <c r="MRF112" s="204"/>
      <c r="MRG112" s="204"/>
      <c r="MRH112" s="204"/>
      <c r="MRI112" s="204"/>
      <c r="MRJ112" s="204"/>
      <c r="MRK112" s="204"/>
      <c r="MRL112" s="204"/>
      <c r="MRM112" s="204"/>
      <c r="MRN112" s="204"/>
      <c r="MRO112" s="204"/>
      <c r="MRP112" s="204"/>
      <c r="MRQ112" s="204"/>
      <c r="MRR112" s="204"/>
      <c r="MRS112" s="204"/>
      <c r="MRT112" s="204"/>
      <c r="MRU112" s="204"/>
      <c r="MRV112" s="204"/>
      <c r="MRW112" s="204"/>
      <c r="MRX112" s="204"/>
      <c r="MRY112" s="204"/>
      <c r="MRZ112" s="204"/>
      <c r="MSA112" s="204"/>
      <c r="MSB112" s="204"/>
      <c r="MSC112" s="204"/>
      <c r="MSD112" s="204"/>
      <c r="MSE112" s="204"/>
      <c r="MSF112" s="204"/>
      <c r="MSG112" s="204"/>
      <c r="MSH112" s="204"/>
      <c r="MSI112" s="204"/>
      <c r="MSJ112" s="204"/>
      <c r="MSK112" s="204"/>
      <c r="MSL112" s="204"/>
      <c r="MSM112" s="204"/>
      <c r="MSN112" s="204"/>
      <c r="MSO112" s="204"/>
      <c r="MSP112" s="204"/>
      <c r="MSQ112" s="204"/>
      <c r="MSR112" s="204"/>
      <c r="MSS112" s="204"/>
      <c r="MST112" s="204"/>
      <c r="MSU112" s="204"/>
      <c r="MSV112" s="204"/>
      <c r="MSW112" s="204"/>
      <c r="MSX112" s="204"/>
      <c r="MSY112" s="204"/>
      <c r="MSZ112" s="204"/>
      <c r="MTA112" s="204"/>
      <c r="MTB112" s="204"/>
      <c r="MTC112" s="204"/>
      <c r="MTD112" s="204"/>
      <c r="MTE112" s="204"/>
      <c r="MTF112" s="204"/>
      <c r="MTG112" s="204"/>
      <c r="MTH112" s="204"/>
      <c r="MTI112" s="204"/>
      <c r="MTJ112" s="204"/>
      <c r="MTK112" s="204"/>
      <c r="MTL112" s="204"/>
      <c r="MTM112" s="204"/>
      <c r="MTN112" s="204"/>
      <c r="MTO112" s="204"/>
      <c r="MTP112" s="204"/>
      <c r="MTQ112" s="204"/>
      <c r="MTR112" s="204"/>
      <c r="MTS112" s="204"/>
      <c r="MTT112" s="204"/>
      <c r="MTU112" s="204"/>
      <c r="MTV112" s="204"/>
      <c r="MTW112" s="204"/>
      <c r="MTX112" s="204"/>
      <c r="MTY112" s="204"/>
      <c r="MTZ112" s="204"/>
      <c r="MUA112" s="204"/>
      <c r="MUB112" s="204"/>
      <c r="MUC112" s="204"/>
      <c r="MUD112" s="204"/>
      <c r="MUE112" s="204"/>
      <c r="MUF112" s="204"/>
      <c r="MUG112" s="204"/>
      <c r="MUH112" s="204"/>
      <c r="MUI112" s="204"/>
      <c r="MUJ112" s="204"/>
      <c r="MUK112" s="204"/>
      <c r="MUL112" s="204"/>
      <c r="MUM112" s="204"/>
      <c r="MUN112" s="204"/>
      <c r="MUO112" s="204"/>
      <c r="MUP112" s="204"/>
      <c r="MUQ112" s="204"/>
      <c r="MUR112" s="204"/>
      <c r="MUS112" s="204"/>
      <c r="MUT112" s="204"/>
      <c r="MUU112" s="204"/>
      <c r="MUV112" s="204"/>
      <c r="MUW112" s="204"/>
      <c r="MUX112" s="204"/>
      <c r="MUY112" s="204"/>
      <c r="MUZ112" s="204"/>
      <c r="MVA112" s="204"/>
      <c r="MVB112" s="204"/>
      <c r="MVC112" s="204"/>
      <c r="MVD112" s="204"/>
      <c r="MVE112" s="204"/>
      <c r="MVF112" s="204"/>
      <c r="MVG112" s="204"/>
      <c r="MVH112" s="204"/>
      <c r="MVI112" s="204"/>
      <c r="MVJ112" s="204"/>
      <c r="MVK112" s="204"/>
      <c r="MVL112" s="204"/>
      <c r="MVM112" s="204"/>
      <c r="MVN112" s="204"/>
      <c r="MVO112" s="204"/>
      <c r="MVP112" s="204"/>
      <c r="MVQ112" s="204"/>
      <c r="MVR112" s="204"/>
      <c r="MVS112" s="204"/>
      <c r="MVT112" s="204"/>
      <c r="MVU112" s="204"/>
      <c r="MVV112" s="204"/>
      <c r="MVW112" s="204"/>
      <c r="MVX112" s="204"/>
      <c r="MVY112" s="204"/>
      <c r="MVZ112" s="204"/>
      <c r="MWA112" s="204"/>
      <c r="MWB112" s="204"/>
      <c r="MWC112" s="204"/>
      <c r="MWD112" s="204"/>
      <c r="MWE112" s="204"/>
      <c r="MWF112" s="204"/>
      <c r="MWG112" s="204"/>
      <c r="MWH112" s="204"/>
      <c r="MWI112" s="204"/>
      <c r="MWJ112" s="204"/>
      <c r="MWK112" s="204"/>
      <c r="MWL112" s="204"/>
      <c r="MWM112" s="204"/>
      <c r="MWN112" s="204"/>
      <c r="MWO112" s="204"/>
      <c r="MWP112" s="204"/>
      <c r="MWQ112" s="204"/>
      <c r="MWR112" s="204"/>
      <c r="MWS112" s="204"/>
      <c r="MWT112" s="204"/>
      <c r="MWU112" s="204"/>
      <c r="MWV112" s="204"/>
      <c r="MWW112" s="204"/>
      <c r="MWX112" s="204"/>
      <c r="MWY112" s="204"/>
      <c r="MWZ112" s="204"/>
      <c r="MXA112" s="204"/>
      <c r="MXB112" s="204"/>
      <c r="MXC112" s="204"/>
      <c r="MXD112" s="204"/>
      <c r="MXE112" s="204"/>
      <c r="MXF112" s="204"/>
      <c r="MXG112" s="204"/>
      <c r="MXH112" s="204"/>
      <c r="MXI112" s="204"/>
      <c r="MXJ112" s="204"/>
      <c r="MXK112" s="204"/>
      <c r="MXL112" s="204"/>
      <c r="MXM112" s="204"/>
      <c r="MXN112" s="204"/>
      <c r="MXO112" s="204"/>
      <c r="MXP112" s="204"/>
      <c r="MXQ112" s="204"/>
      <c r="MXR112" s="204"/>
      <c r="MXS112" s="204"/>
      <c r="MXT112" s="204"/>
      <c r="MXU112" s="204"/>
      <c r="MXV112" s="204"/>
      <c r="MXW112" s="204"/>
      <c r="MXX112" s="204"/>
      <c r="MXY112" s="204"/>
      <c r="MXZ112" s="204"/>
      <c r="MYA112" s="204"/>
      <c r="MYB112" s="204"/>
      <c r="MYC112" s="204"/>
      <c r="MYD112" s="204"/>
      <c r="MYE112" s="204"/>
      <c r="MYF112" s="204"/>
      <c r="MYG112" s="204"/>
      <c r="MYH112" s="204"/>
      <c r="MYI112" s="204"/>
      <c r="MYJ112" s="204"/>
      <c r="MYK112" s="204"/>
      <c r="MYL112" s="204"/>
      <c r="MYM112" s="204"/>
      <c r="MYN112" s="204"/>
      <c r="MYO112" s="204"/>
      <c r="MYP112" s="204"/>
      <c r="MYQ112" s="204"/>
      <c r="MYR112" s="204"/>
      <c r="MYS112" s="204"/>
      <c r="MYT112" s="204"/>
      <c r="MYU112" s="204"/>
      <c r="MYV112" s="204"/>
      <c r="MYW112" s="204"/>
      <c r="MYX112" s="204"/>
      <c r="MYY112" s="204"/>
      <c r="MYZ112" s="204"/>
      <c r="MZA112" s="204"/>
      <c r="MZB112" s="204"/>
      <c r="MZC112" s="204"/>
      <c r="MZD112" s="204"/>
      <c r="MZE112" s="204"/>
      <c r="MZF112" s="204"/>
      <c r="MZG112" s="204"/>
      <c r="MZH112" s="204"/>
      <c r="MZI112" s="204"/>
      <c r="MZJ112" s="204"/>
      <c r="MZK112" s="204"/>
      <c r="MZL112" s="204"/>
      <c r="MZM112" s="204"/>
      <c r="MZN112" s="204"/>
      <c r="MZO112" s="204"/>
      <c r="MZP112" s="204"/>
      <c r="MZQ112" s="204"/>
      <c r="MZR112" s="204"/>
      <c r="MZS112" s="204"/>
      <c r="MZT112" s="204"/>
      <c r="MZU112" s="204"/>
      <c r="MZV112" s="204"/>
      <c r="MZW112" s="204"/>
      <c r="MZX112" s="204"/>
      <c r="MZY112" s="204"/>
      <c r="MZZ112" s="204"/>
      <c r="NAA112" s="204"/>
      <c r="NAB112" s="204"/>
      <c r="NAC112" s="204"/>
      <c r="NAD112" s="204"/>
      <c r="NAE112" s="204"/>
      <c r="NAF112" s="204"/>
      <c r="NAG112" s="204"/>
      <c r="NAH112" s="204"/>
      <c r="NAI112" s="204"/>
      <c r="NAJ112" s="204"/>
      <c r="NAK112" s="204"/>
      <c r="NAL112" s="204"/>
      <c r="NAM112" s="204"/>
      <c r="NAN112" s="204"/>
      <c r="NAO112" s="204"/>
      <c r="NAP112" s="204"/>
      <c r="NAQ112" s="204"/>
      <c r="NAR112" s="204"/>
      <c r="NAS112" s="204"/>
      <c r="NAT112" s="204"/>
      <c r="NAU112" s="204"/>
      <c r="NAV112" s="204"/>
      <c r="NAW112" s="204"/>
      <c r="NAX112" s="204"/>
      <c r="NAY112" s="204"/>
      <c r="NAZ112" s="204"/>
      <c r="NBA112" s="204"/>
      <c r="NBB112" s="204"/>
      <c r="NBC112" s="204"/>
      <c r="NBD112" s="204"/>
      <c r="NBE112" s="204"/>
      <c r="NBF112" s="204"/>
      <c r="NBG112" s="204"/>
      <c r="NBH112" s="204"/>
      <c r="NBI112" s="204"/>
      <c r="NBJ112" s="204"/>
      <c r="NBK112" s="204"/>
      <c r="NBL112" s="204"/>
      <c r="NBM112" s="204"/>
      <c r="NBN112" s="204"/>
      <c r="NBO112" s="204"/>
      <c r="NBP112" s="204"/>
      <c r="NBQ112" s="204"/>
      <c r="NBR112" s="204"/>
      <c r="NBS112" s="204"/>
      <c r="NBT112" s="204"/>
      <c r="NBU112" s="204"/>
      <c r="NBV112" s="204"/>
      <c r="NBW112" s="204"/>
      <c r="NBX112" s="204"/>
      <c r="NBY112" s="204"/>
      <c r="NBZ112" s="204"/>
      <c r="NCA112" s="204"/>
      <c r="NCB112" s="204"/>
      <c r="NCC112" s="204"/>
      <c r="NCD112" s="204"/>
      <c r="NCE112" s="204"/>
      <c r="NCF112" s="204"/>
      <c r="NCG112" s="204"/>
      <c r="NCH112" s="204"/>
      <c r="NCI112" s="204"/>
      <c r="NCJ112" s="204"/>
      <c r="NCK112" s="204"/>
      <c r="NCL112" s="204"/>
      <c r="NCM112" s="204"/>
      <c r="NCN112" s="204"/>
      <c r="NCO112" s="204"/>
      <c r="NCP112" s="204"/>
      <c r="NCQ112" s="204"/>
      <c r="NCR112" s="204"/>
      <c r="NCS112" s="204"/>
      <c r="NCT112" s="204"/>
      <c r="NCU112" s="204"/>
      <c r="NCV112" s="204"/>
      <c r="NCW112" s="204"/>
      <c r="NCX112" s="204"/>
      <c r="NCY112" s="204"/>
      <c r="NCZ112" s="204"/>
      <c r="NDA112" s="204"/>
      <c r="NDB112" s="204"/>
      <c r="NDC112" s="204"/>
      <c r="NDD112" s="204"/>
      <c r="NDE112" s="204"/>
      <c r="NDF112" s="204"/>
      <c r="NDG112" s="204"/>
      <c r="NDH112" s="204"/>
      <c r="NDI112" s="204"/>
      <c r="NDJ112" s="204"/>
      <c r="NDK112" s="204"/>
      <c r="NDL112" s="204"/>
      <c r="NDM112" s="204"/>
      <c r="NDN112" s="204"/>
      <c r="NDO112" s="204"/>
      <c r="NDP112" s="204"/>
      <c r="NDQ112" s="204"/>
      <c r="NDR112" s="204"/>
      <c r="NDS112" s="204"/>
      <c r="NDT112" s="204"/>
      <c r="NDU112" s="204"/>
      <c r="NDV112" s="204"/>
      <c r="NDW112" s="204"/>
      <c r="NDX112" s="204"/>
      <c r="NDY112" s="204"/>
      <c r="NDZ112" s="204"/>
      <c r="NEA112" s="204"/>
      <c r="NEB112" s="204"/>
      <c r="NEC112" s="204"/>
      <c r="NED112" s="204"/>
      <c r="NEE112" s="204"/>
      <c r="NEF112" s="204"/>
      <c r="NEG112" s="204"/>
      <c r="NEH112" s="204"/>
      <c r="NEI112" s="204"/>
      <c r="NEJ112" s="204"/>
      <c r="NEK112" s="204"/>
      <c r="NEL112" s="204"/>
      <c r="NEM112" s="204"/>
      <c r="NEN112" s="204"/>
      <c r="NEO112" s="204"/>
      <c r="NEP112" s="204"/>
      <c r="NEQ112" s="204"/>
      <c r="NER112" s="204"/>
      <c r="NES112" s="204"/>
      <c r="NET112" s="204"/>
      <c r="NEU112" s="204"/>
      <c r="NEV112" s="204"/>
      <c r="NEW112" s="204"/>
      <c r="NEX112" s="204"/>
      <c r="NEY112" s="204"/>
      <c r="NEZ112" s="204"/>
      <c r="NFA112" s="204"/>
      <c r="NFB112" s="204"/>
      <c r="NFC112" s="204"/>
      <c r="NFD112" s="204"/>
      <c r="NFE112" s="204"/>
      <c r="NFF112" s="204"/>
      <c r="NFG112" s="204"/>
      <c r="NFH112" s="204"/>
      <c r="NFI112" s="204"/>
      <c r="NFJ112" s="204"/>
      <c r="NFK112" s="204"/>
      <c r="NFL112" s="204"/>
      <c r="NFM112" s="204"/>
      <c r="NFN112" s="204"/>
      <c r="NFO112" s="204"/>
      <c r="NFP112" s="204"/>
      <c r="NFQ112" s="204"/>
      <c r="NFR112" s="204"/>
      <c r="NFS112" s="204"/>
      <c r="NFT112" s="204"/>
      <c r="NFU112" s="204"/>
      <c r="NFV112" s="204"/>
      <c r="NFW112" s="204"/>
      <c r="NFX112" s="204"/>
      <c r="NFY112" s="204"/>
      <c r="NFZ112" s="204"/>
      <c r="NGA112" s="204"/>
      <c r="NGB112" s="204"/>
      <c r="NGC112" s="204"/>
      <c r="NGD112" s="204"/>
      <c r="NGE112" s="204"/>
      <c r="NGF112" s="204"/>
      <c r="NGG112" s="204"/>
      <c r="NGH112" s="204"/>
      <c r="NGI112" s="204"/>
      <c r="NGJ112" s="204"/>
      <c r="NGK112" s="204"/>
      <c r="NGL112" s="204"/>
      <c r="NGM112" s="204"/>
      <c r="NGN112" s="204"/>
      <c r="NGO112" s="204"/>
      <c r="NGP112" s="204"/>
      <c r="NGQ112" s="204"/>
      <c r="NGR112" s="204"/>
      <c r="NGS112" s="204"/>
      <c r="NGT112" s="204"/>
      <c r="NGU112" s="204"/>
      <c r="NGV112" s="204"/>
      <c r="NGW112" s="204"/>
      <c r="NGX112" s="204"/>
      <c r="NGY112" s="204"/>
      <c r="NGZ112" s="204"/>
      <c r="NHA112" s="204"/>
      <c r="NHB112" s="204"/>
      <c r="NHC112" s="204"/>
      <c r="NHD112" s="204"/>
      <c r="NHE112" s="204"/>
      <c r="NHF112" s="204"/>
      <c r="NHG112" s="204"/>
      <c r="NHH112" s="204"/>
      <c r="NHI112" s="204"/>
      <c r="NHJ112" s="204"/>
      <c r="NHK112" s="204"/>
      <c r="NHL112" s="204"/>
      <c r="NHM112" s="204"/>
      <c r="NHN112" s="204"/>
      <c r="NHO112" s="204"/>
      <c r="NHP112" s="204"/>
      <c r="NHQ112" s="204"/>
      <c r="NHR112" s="204"/>
      <c r="NHS112" s="204"/>
      <c r="NHT112" s="204"/>
      <c r="NHU112" s="204"/>
      <c r="NHV112" s="204"/>
      <c r="NHW112" s="204"/>
      <c r="NHX112" s="204"/>
      <c r="NHY112" s="204"/>
      <c r="NHZ112" s="204"/>
      <c r="NIA112" s="204"/>
      <c r="NIB112" s="204"/>
      <c r="NIC112" s="204"/>
      <c r="NID112" s="204"/>
      <c r="NIE112" s="204"/>
      <c r="NIF112" s="204"/>
      <c r="NIG112" s="204"/>
      <c r="NIH112" s="204"/>
      <c r="NII112" s="204"/>
      <c r="NIJ112" s="204"/>
      <c r="NIK112" s="204"/>
      <c r="NIL112" s="204"/>
      <c r="NIM112" s="204"/>
      <c r="NIN112" s="204"/>
      <c r="NIO112" s="204"/>
      <c r="NIP112" s="204"/>
      <c r="NIQ112" s="204"/>
      <c r="NIR112" s="204"/>
      <c r="NIS112" s="204"/>
      <c r="NIT112" s="204"/>
      <c r="NIU112" s="204"/>
      <c r="NIV112" s="204"/>
      <c r="NIW112" s="204"/>
      <c r="NIX112" s="204"/>
      <c r="NIY112" s="204"/>
      <c r="NIZ112" s="204"/>
      <c r="NJA112" s="204"/>
      <c r="NJB112" s="204"/>
      <c r="NJC112" s="204"/>
      <c r="NJD112" s="204"/>
      <c r="NJE112" s="204"/>
      <c r="NJF112" s="204"/>
      <c r="NJG112" s="204"/>
      <c r="NJH112" s="204"/>
      <c r="NJI112" s="204"/>
      <c r="NJJ112" s="204"/>
      <c r="NJK112" s="204"/>
      <c r="NJL112" s="204"/>
      <c r="NJM112" s="204"/>
      <c r="NJN112" s="204"/>
      <c r="NJO112" s="204"/>
      <c r="NJP112" s="204"/>
      <c r="NJQ112" s="204"/>
      <c r="NJR112" s="204"/>
      <c r="NJS112" s="204"/>
      <c r="NJT112" s="204"/>
      <c r="NJU112" s="204"/>
      <c r="NJV112" s="204"/>
      <c r="NJW112" s="204"/>
      <c r="NJX112" s="204"/>
      <c r="NJY112" s="204"/>
      <c r="NJZ112" s="204"/>
      <c r="NKA112" s="204"/>
      <c r="NKB112" s="204"/>
      <c r="NKC112" s="204"/>
      <c r="NKD112" s="204"/>
      <c r="NKE112" s="204"/>
      <c r="NKF112" s="204"/>
      <c r="NKG112" s="204"/>
      <c r="NKH112" s="204"/>
      <c r="NKI112" s="204"/>
      <c r="NKJ112" s="204"/>
      <c r="NKK112" s="204"/>
      <c r="NKL112" s="204"/>
      <c r="NKM112" s="204"/>
      <c r="NKN112" s="204"/>
      <c r="NKO112" s="204"/>
      <c r="NKP112" s="204"/>
      <c r="NKQ112" s="204"/>
      <c r="NKR112" s="204"/>
      <c r="NKS112" s="204"/>
      <c r="NKT112" s="204"/>
      <c r="NKU112" s="204"/>
      <c r="NKV112" s="204"/>
      <c r="NKW112" s="204"/>
      <c r="NKX112" s="204"/>
      <c r="NKY112" s="204"/>
      <c r="NKZ112" s="204"/>
      <c r="NLA112" s="204"/>
      <c r="NLB112" s="204"/>
      <c r="NLC112" s="204"/>
      <c r="NLD112" s="204"/>
      <c r="NLE112" s="204"/>
      <c r="NLF112" s="204"/>
      <c r="NLG112" s="204"/>
      <c r="NLH112" s="204"/>
      <c r="NLI112" s="204"/>
      <c r="NLJ112" s="204"/>
      <c r="NLK112" s="204"/>
      <c r="NLL112" s="204"/>
      <c r="NLM112" s="204"/>
      <c r="NLN112" s="204"/>
      <c r="NLO112" s="204"/>
      <c r="NLP112" s="204"/>
      <c r="NLQ112" s="204"/>
      <c r="NLR112" s="204"/>
      <c r="NLS112" s="204"/>
      <c r="NLT112" s="204"/>
      <c r="NLU112" s="204"/>
      <c r="NLV112" s="204"/>
      <c r="NLW112" s="204"/>
      <c r="NLX112" s="204"/>
      <c r="NLY112" s="204"/>
      <c r="NLZ112" s="204"/>
      <c r="NMA112" s="204"/>
      <c r="NMB112" s="204"/>
      <c r="NMC112" s="204"/>
      <c r="NMD112" s="204"/>
      <c r="NME112" s="204"/>
      <c r="NMF112" s="204"/>
      <c r="NMG112" s="204"/>
      <c r="NMH112" s="204"/>
      <c r="NMI112" s="204"/>
      <c r="NMJ112" s="204"/>
      <c r="NMK112" s="204"/>
      <c r="NML112" s="204"/>
      <c r="NMM112" s="204"/>
      <c r="NMN112" s="204"/>
      <c r="NMO112" s="204"/>
      <c r="NMP112" s="204"/>
      <c r="NMQ112" s="204"/>
      <c r="NMR112" s="204"/>
      <c r="NMS112" s="204"/>
      <c r="NMT112" s="204"/>
      <c r="NMU112" s="204"/>
      <c r="NMV112" s="204"/>
      <c r="NMW112" s="204"/>
      <c r="NMX112" s="204"/>
      <c r="NMY112" s="204"/>
      <c r="NMZ112" s="204"/>
      <c r="NNA112" s="204"/>
      <c r="NNB112" s="204"/>
      <c r="NNC112" s="204"/>
      <c r="NND112" s="204"/>
      <c r="NNE112" s="204"/>
      <c r="NNF112" s="204"/>
      <c r="NNG112" s="204"/>
      <c r="NNH112" s="204"/>
      <c r="NNI112" s="204"/>
      <c r="NNJ112" s="204"/>
      <c r="NNK112" s="204"/>
      <c r="NNL112" s="204"/>
      <c r="NNM112" s="204"/>
      <c r="NNN112" s="204"/>
      <c r="NNO112" s="204"/>
      <c r="NNP112" s="204"/>
      <c r="NNQ112" s="204"/>
      <c r="NNR112" s="204"/>
      <c r="NNS112" s="204"/>
      <c r="NNT112" s="204"/>
      <c r="NNU112" s="204"/>
      <c r="NNV112" s="204"/>
      <c r="NNW112" s="204"/>
      <c r="NNX112" s="204"/>
      <c r="NNY112" s="204"/>
      <c r="NNZ112" s="204"/>
      <c r="NOA112" s="204"/>
      <c r="NOB112" s="204"/>
      <c r="NOC112" s="204"/>
      <c r="NOD112" s="204"/>
      <c r="NOE112" s="204"/>
      <c r="NOF112" s="204"/>
      <c r="NOG112" s="204"/>
      <c r="NOH112" s="204"/>
      <c r="NOI112" s="204"/>
      <c r="NOJ112" s="204"/>
      <c r="NOK112" s="204"/>
      <c r="NOL112" s="204"/>
      <c r="NOM112" s="204"/>
      <c r="NON112" s="204"/>
      <c r="NOO112" s="204"/>
      <c r="NOP112" s="204"/>
      <c r="NOQ112" s="204"/>
      <c r="NOR112" s="204"/>
      <c r="NOS112" s="204"/>
      <c r="NOT112" s="204"/>
      <c r="NOU112" s="204"/>
      <c r="NOV112" s="204"/>
      <c r="NOW112" s="204"/>
      <c r="NOX112" s="204"/>
      <c r="NOY112" s="204"/>
      <c r="NOZ112" s="204"/>
      <c r="NPA112" s="204"/>
      <c r="NPB112" s="204"/>
      <c r="NPC112" s="204"/>
      <c r="NPD112" s="204"/>
      <c r="NPE112" s="204"/>
      <c r="NPF112" s="204"/>
      <c r="NPG112" s="204"/>
      <c r="NPH112" s="204"/>
      <c r="NPI112" s="204"/>
      <c r="NPJ112" s="204"/>
      <c r="NPK112" s="204"/>
      <c r="NPL112" s="204"/>
      <c r="NPM112" s="204"/>
      <c r="NPN112" s="204"/>
      <c r="NPO112" s="204"/>
      <c r="NPP112" s="204"/>
      <c r="NPQ112" s="204"/>
      <c r="NPR112" s="204"/>
      <c r="NPS112" s="204"/>
      <c r="NPT112" s="204"/>
      <c r="NPU112" s="204"/>
      <c r="NPV112" s="204"/>
      <c r="NPW112" s="204"/>
      <c r="NPX112" s="204"/>
      <c r="NPY112" s="204"/>
      <c r="NPZ112" s="204"/>
      <c r="NQA112" s="204"/>
      <c r="NQB112" s="204"/>
      <c r="NQC112" s="204"/>
      <c r="NQD112" s="204"/>
      <c r="NQE112" s="204"/>
      <c r="NQF112" s="204"/>
      <c r="NQG112" s="204"/>
      <c r="NQH112" s="204"/>
      <c r="NQI112" s="204"/>
      <c r="NQJ112" s="204"/>
      <c r="NQK112" s="204"/>
      <c r="NQL112" s="204"/>
      <c r="NQM112" s="204"/>
      <c r="NQN112" s="204"/>
      <c r="NQO112" s="204"/>
      <c r="NQP112" s="204"/>
      <c r="NQQ112" s="204"/>
      <c r="NQR112" s="204"/>
      <c r="NQS112" s="204"/>
      <c r="NQT112" s="204"/>
      <c r="NQU112" s="204"/>
      <c r="NQV112" s="204"/>
      <c r="NQW112" s="204"/>
      <c r="NQX112" s="204"/>
      <c r="NQY112" s="204"/>
      <c r="NQZ112" s="204"/>
      <c r="NRA112" s="204"/>
      <c r="NRB112" s="204"/>
      <c r="NRC112" s="204"/>
      <c r="NRD112" s="204"/>
      <c r="NRE112" s="204"/>
      <c r="NRF112" s="204"/>
      <c r="NRG112" s="204"/>
      <c r="NRH112" s="204"/>
      <c r="NRI112" s="204"/>
      <c r="NRJ112" s="204"/>
      <c r="NRK112" s="204"/>
      <c r="NRL112" s="204"/>
      <c r="NRM112" s="204"/>
      <c r="NRN112" s="204"/>
      <c r="NRO112" s="204"/>
      <c r="NRP112" s="204"/>
      <c r="NRQ112" s="204"/>
      <c r="NRR112" s="204"/>
      <c r="NRS112" s="204"/>
      <c r="NRT112" s="204"/>
      <c r="NRU112" s="204"/>
      <c r="NRV112" s="204"/>
      <c r="NRW112" s="204"/>
      <c r="NRX112" s="204"/>
      <c r="NRY112" s="204"/>
      <c r="NRZ112" s="204"/>
      <c r="NSA112" s="204"/>
      <c r="NSB112" s="204"/>
      <c r="NSC112" s="204"/>
      <c r="NSD112" s="204"/>
      <c r="NSE112" s="204"/>
      <c r="NSF112" s="204"/>
      <c r="NSG112" s="204"/>
      <c r="NSH112" s="204"/>
      <c r="NSI112" s="204"/>
      <c r="NSJ112" s="204"/>
      <c r="NSK112" s="204"/>
      <c r="NSL112" s="204"/>
      <c r="NSM112" s="204"/>
      <c r="NSN112" s="204"/>
      <c r="NSO112" s="204"/>
      <c r="NSP112" s="204"/>
      <c r="NSQ112" s="204"/>
      <c r="NSR112" s="204"/>
      <c r="NSS112" s="204"/>
      <c r="NST112" s="204"/>
      <c r="NSU112" s="204"/>
      <c r="NSV112" s="204"/>
      <c r="NSW112" s="204"/>
      <c r="NSX112" s="204"/>
      <c r="NSY112" s="204"/>
      <c r="NSZ112" s="204"/>
      <c r="NTA112" s="204"/>
      <c r="NTB112" s="204"/>
      <c r="NTC112" s="204"/>
      <c r="NTD112" s="204"/>
      <c r="NTE112" s="204"/>
      <c r="NTF112" s="204"/>
      <c r="NTG112" s="204"/>
      <c r="NTH112" s="204"/>
      <c r="NTI112" s="204"/>
      <c r="NTJ112" s="204"/>
      <c r="NTK112" s="204"/>
      <c r="NTL112" s="204"/>
      <c r="NTM112" s="204"/>
      <c r="NTN112" s="204"/>
      <c r="NTO112" s="204"/>
      <c r="NTP112" s="204"/>
      <c r="NTQ112" s="204"/>
      <c r="NTR112" s="204"/>
      <c r="NTS112" s="204"/>
      <c r="NTT112" s="204"/>
      <c r="NTU112" s="204"/>
      <c r="NTV112" s="204"/>
      <c r="NTW112" s="204"/>
      <c r="NTX112" s="204"/>
      <c r="NTY112" s="204"/>
      <c r="NTZ112" s="204"/>
      <c r="NUA112" s="204"/>
      <c r="NUB112" s="204"/>
      <c r="NUC112" s="204"/>
      <c r="NUD112" s="204"/>
      <c r="NUE112" s="204"/>
      <c r="NUF112" s="204"/>
      <c r="NUG112" s="204"/>
      <c r="NUH112" s="204"/>
      <c r="NUI112" s="204"/>
      <c r="NUJ112" s="204"/>
      <c r="NUK112" s="204"/>
      <c r="NUL112" s="204"/>
      <c r="NUM112" s="204"/>
      <c r="NUN112" s="204"/>
      <c r="NUO112" s="204"/>
      <c r="NUP112" s="204"/>
      <c r="NUQ112" s="204"/>
      <c r="NUR112" s="204"/>
      <c r="NUS112" s="204"/>
      <c r="NUT112" s="204"/>
      <c r="NUU112" s="204"/>
      <c r="NUV112" s="204"/>
      <c r="NUW112" s="204"/>
      <c r="NUX112" s="204"/>
      <c r="NUY112" s="204"/>
      <c r="NUZ112" s="204"/>
      <c r="NVA112" s="204"/>
      <c r="NVB112" s="204"/>
      <c r="NVC112" s="204"/>
      <c r="NVD112" s="204"/>
      <c r="NVE112" s="204"/>
      <c r="NVF112" s="204"/>
      <c r="NVG112" s="204"/>
      <c r="NVH112" s="204"/>
      <c r="NVI112" s="204"/>
      <c r="NVJ112" s="204"/>
      <c r="NVK112" s="204"/>
      <c r="NVL112" s="204"/>
      <c r="NVM112" s="204"/>
      <c r="NVN112" s="204"/>
      <c r="NVO112" s="204"/>
      <c r="NVP112" s="204"/>
      <c r="NVQ112" s="204"/>
      <c r="NVR112" s="204"/>
      <c r="NVS112" s="204"/>
      <c r="NVT112" s="204"/>
      <c r="NVU112" s="204"/>
      <c r="NVV112" s="204"/>
      <c r="NVW112" s="204"/>
      <c r="NVX112" s="204"/>
      <c r="NVY112" s="204"/>
      <c r="NVZ112" s="204"/>
      <c r="NWA112" s="204"/>
      <c r="NWB112" s="204"/>
      <c r="NWC112" s="204"/>
      <c r="NWD112" s="204"/>
      <c r="NWE112" s="204"/>
      <c r="NWF112" s="204"/>
      <c r="NWG112" s="204"/>
      <c r="NWH112" s="204"/>
      <c r="NWI112" s="204"/>
      <c r="NWJ112" s="204"/>
      <c r="NWK112" s="204"/>
      <c r="NWL112" s="204"/>
      <c r="NWM112" s="204"/>
      <c r="NWN112" s="204"/>
      <c r="NWO112" s="204"/>
      <c r="NWP112" s="204"/>
      <c r="NWQ112" s="204"/>
      <c r="NWR112" s="204"/>
      <c r="NWS112" s="204"/>
      <c r="NWT112" s="204"/>
      <c r="NWU112" s="204"/>
      <c r="NWV112" s="204"/>
      <c r="NWW112" s="204"/>
      <c r="NWX112" s="204"/>
      <c r="NWY112" s="204"/>
      <c r="NWZ112" s="204"/>
      <c r="NXA112" s="204"/>
      <c r="NXB112" s="204"/>
      <c r="NXC112" s="204"/>
      <c r="NXD112" s="204"/>
      <c r="NXE112" s="204"/>
      <c r="NXF112" s="204"/>
      <c r="NXG112" s="204"/>
      <c r="NXH112" s="204"/>
      <c r="NXI112" s="204"/>
      <c r="NXJ112" s="204"/>
      <c r="NXK112" s="204"/>
      <c r="NXL112" s="204"/>
      <c r="NXM112" s="204"/>
      <c r="NXN112" s="204"/>
      <c r="NXO112" s="204"/>
      <c r="NXP112" s="204"/>
      <c r="NXQ112" s="204"/>
      <c r="NXR112" s="204"/>
      <c r="NXS112" s="204"/>
      <c r="NXT112" s="204"/>
      <c r="NXU112" s="204"/>
      <c r="NXV112" s="204"/>
      <c r="NXW112" s="204"/>
      <c r="NXX112" s="204"/>
      <c r="NXY112" s="204"/>
      <c r="NXZ112" s="204"/>
      <c r="NYA112" s="204"/>
      <c r="NYB112" s="204"/>
      <c r="NYC112" s="204"/>
      <c r="NYD112" s="204"/>
      <c r="NYE112" s="204"/>
      <c r="NYF112" s="204"/>
      <c r="NYG112" s="204"/>
      <c r="NYH112" s="204"/>
      <c r="NYI112" s="204"/>
      <c r="NYJ112" s="204"/>
      <c r="NYK112" s="204"/>
      <c r="NYL112" s="204"/>
      <c r="NYM112" s="204"/>
      <c r="NYN112" s="204"/>
      <c r="NYO112" s="204"/>
      <c r="NYP112" s="204"/>
      <c r="NYQ112" s="204"/>
      <c r="NYR112" s="204"/>
      <c r="NYS112" s="204"/>
      <c r="NYT112" s="204"/>
      <c r="NYU112" s="204"/>
      <c r="NYV112" s="204"/>
      <c r="NYW112" s="204"/>
      <c r="NYX112" s="204"/>
      <c r="NYY112" s="204"/>
      <c r="NYZ112" s="204"/>
      <c r="NZA112" s="204"/>
      <c r="NZB112" s="204"/>
      <c r="NZC112" s="204"/>
      <c r="NZD112" s="204"/>
      <c r="NZE112" s="204"/>
      <c r="NZF112" s="204"/>
      <c r="NZG112" s="204"/>
      <c r="NZH112" s="204"/>
      <c r="NZI112" s="204"/>
      <c r="NZJ112" s="204"/>
      <c r="NZK112" s="204"/>
      <c r="NZL112" s="204"/>
      <c r="NZM112" s="204"/>
      <c r="NZN112" s="204"/>
      <c r="NZO112" s="204"/>
      <c r="NZP112" s="204"/>
      <c r="NZQ112" s="204"/>
      <c r="NZR112" s="204"/>
      <c r="NZS112" s="204"/>
      <c r="NZT112" s="204"/>
      <c r="NZU112" s="204"/>
      <c r="NZV112" s="204"/>
      <c r="NZW112" s="204"/>
      <c r="NZX112" s="204"/>
      <c r="NZY112" s="204"/>
      <c r="NZZ112" s="204"/>
      <c r="OAA112" s="204"/>
      <c r="OAB112" s="204"/>
      <c r="OAC112" s="204"/>
      <c r="OAD112" s="204"/>
      <c r="OAE112" s="204"/>
      <c r="OAF112" s="204"/>
      <c r="OAG112" s="204"/>
      <c r="OAH112" s="204"/>
      <c r="OAI112" s="204"/>
      <c r="OAJ112" s="204"/>
      <c r="OAK112" s="204"/>
      <c r="OAL112" s="204"/>
      <c r="OAM112" s="204"/>
      <c r="OAN112" s="204"/>
      <c r="OAO112" s="204"/>
      <c r="OAP112" s="204"/>
      <c r="OAQ112" s="204"/>
      <c r="OAR112" s="204"/>
      <c r="OAS112" s="204"/>
      <c r="OAT112" s="204"/>
      <c r="OAU112" s="204"/>
      <c r="OAV112" s="204"/>
      <c r="OAW112" s="204"/>
      <c r="OAX112" s="204"/>
      <c r="OAY112" s="204"/>
      <c r="OAZ112" s="204"/>
      <c r="OBA112" s="204"/>
      <c r="OBB112" s="204"/>
      <c r="OBC112" s="204"/>
      <c r="OBD112" s="204"/>
      <c r="OBE112" s="204"/>
      <c r="OBF112" s="204"/>
      <c r="OBG112" s="204"/>
      <c r="OBH112" s="204"/>
      <c r="OBI112" s="204"/>
      <c r="OBJ112" s="204"/>
      <c r="OBK112" s="204"/>
      <c r="OBL112" s="204"/>
      <c r="OBM112" s="204"/>
      <c r="OBN112" s="204"/>
      <c r="OBO112" s="204"/>
      <c r="OBP112" s="204"/>
      <c r="OBQ112" s="204"/>
      <c r="OBR112" s="204"/>
      <c r="OBS112" s="204"/>
      <c r="OBT112" s="204"/>
      <c r="OBU112" s="204"/>
      <c r="OBV112" s="204"/>
      <c r="OBW112" s="204"/>
      <c r="OBX112" s="204"/>
      <c r="OBY112" s="204"/>
      <c r="OBZ112" s="204"/>
      <c r="OCA112" s="204"/>
      <c r="OCB112" s="204"/>
      <c r="OCC112" s="204"/>
      <c r="OCD112" s="204"/>
      <c r="OCE112" s="204"/>
      <c r="OCF112" s="204"/>
      <c r="OCG112" s="204"/>
      <c r="OCH112" s="204"/>
      <c r="OCI112" s="204"/>
      <c r="OCJ112" s="204"/>
      <c r="OCK112" s="204"/>
      <c r="OCL112" s="204"/>
      <c r="OCM112" s="204"/>
      <c r="OCN112" s="204"/>
      <c r="OCO112" s="204"/>
      <c r="OCP112" s="204"/>
      <c r="OCQ112" s="204"/>
      <c r="OCR112" s="204"/>
      <c r="OCS112" s="204"/>
      <c r="OCT112" s="204"/>
      <c r="OCU112" s="204"/>
      <c r="OCV112" s="204"/>
      <c r="OCW112" s="204"/>
      <c r="OCX112" s="204"/>
      <c r="OCY112" s="204"/>
      <c r="OCZ112" s="204"/>
      <c r="ODA112" s="204"/>
      <c r="ODB112" s="204"/>
      <c r="ODC112" s="204"/>
      <c r="ODD112" s="204"/>
      <c r="ODE112" s="204"/>
      <c r="ODF112" s="204"/>
      <c r="ODG112" s="204"/>
      <c r="ODH112" s="204"/>
      <c r="ODI112" s="204"/>
      <c r="ODJ112" s="204"/>
      <c r="ODK112" s="204"/>
      <c r="ODL112" s="204"/>
      <c r="ODM112" s="204"/>
      <c r="ODN112" s="204"/>
      <c r="ODO112" s="204"/>
      <c r="ODP112" s="204"/>
      <c r="ODQ112" s="204"/>
      <c r="ODR112" s="204"/>
      <c r="ODS112" s="204"/>
      <c r="ODT112" s="204"/>
      <c r="ODU112" s="204"/>
      <c r="ODV112" s="204"/>
      <c r="ODW112" s="204"/>
      <c r="ODX112" s="204"/>
      <c r="ODY112" s="204"/>
      <c r="ODZ112" s="204"/>
      <c r="OEA112" s="204"/>
      <c r="OEB112" s="204"/>
      <c r="OEC112" s="204"/>
      <c r="OED112" s="204"/>
      <c r="OEE112" s="204"/>
      <c r="OEF112" s="204"/>
      <c r="OEG112" s="204"/>
      <c r="OEH112" s="204"/>
      <c r="OEI112" s="204"/>
      <c r="OEJ112" s="204"/>
      <c r="OEK112" s="204"/>
      <c r="OEL112" s="204"/>
      <c r="OEM112" s="204"/>
      <c r="OEN112" s="204"/>
      <c r="OEO112" s="204"/>
      <c r="OEP112" s="204"/>
      <c r="OEQ112" s="204"/>
      <c r="OER112" s="204"/>
      <c r="OES112" s="204"/>
      <c r="OET112" s="204"/>
      <c r="OEU112" s="204"/>
      <c r="OEV112" s="204"/>
      <c r="OEW112" s="204"/>
      <c r="OEX112" s="204"/>
      <c r="OEY112" s="204"/>
      <c r="OEZ112" s="204"/>
      <c r="OFA112" s="204"/>
      <c r="OFB112" s="204"/>
      <c r="OFC112" s="204"/>
      <c r="OFD112" s="204"/>
      <c r="OFE112" s="204"/>
      <c r="OFF112" s="204"/>
      <c r="OFG112" s="204"/>
      <c r="OFH112" s="204"/>
      <c r="OFI112" s="204"/>
      <c r="OFJ112" s="204"/>
      <c r="OFK112" s="204"/>
      <c r="OFL112" s="204"/>
      <c r="OFM112" s="204"/>
      <c r="OFN112" s="204"/>
      <c r="OFO112" s="204"/>
      <c r="OFP112" s="204"/>
      <c r="OFQ112" s="204"/>
      <c r="OFR112" s="204"/>
      <c r="OFS112" s="204"/>
      <c r="OFT112" s="204"/>
      <c r="OFU112" s="204"/>
      <c r="OFV112" s="204"/>
      <c r="OFW112" s="204"/>
      <c r="OFX112" s="204"/>
      <c r="OFY112" s="204"/>
      <c r="OFZ112" s="204"/>
      <c r="OGA112" s="204"/>
      <c r="OGB112" s="204"/>
      <c r="OGC112" s="204"/>
      <c r="OGD112" s="204"/>
      <c r="OGE112" s="204"/>
      <c r="OGF112" s="204"/>
      <c r="OGG112" s="204"/>
      <c r="OGH112" s="204"/>
      <c r="OGI112" s="204"/>
      <c r="OGJ112" s="204"/>
      <c r="OGK112" s="204"/>
      <c r="OGL112" s="204"/>
      <c r="OGM112" s="204"/>
      <c r="OGN112" s="204"/>
      <c r="OGO112" s="204"/>
      <c r="OGP112" s="204"/>
      <c r="OGQ112" s="204"/>
      <c r="OGR112" s="204"/>
      <c r="OGS112" s="204"/>
      <c r="OGT112" s="204"/>
      <c r="OGU112" s="204"/>
      <c r="OGV112" s="204"/>
      <c r="OGW112" s="204"/>
      <c r="OGX112" s="204"/>
      <c r="OGY112" s="204"/>
      <c r="OGZ112" s="204"/>
      <c r="OHA112" s="204"/>
      <c r="OHB112" s="204"/>
      <c r="OHC112" s="204"/>
      <c r="OHD112" s="204"/>
      <c r="OHE112" s="204"/>
      <c r="OHF112" s="204"/>
      <c r="OHG112" s="204"/>
      <c r="OHH112" s="204"/>
      <c r="OHI112" s="204"/>
      <c r="OHJ112" s="204"/>
      <c r="OHK112" s="204"/>
      <c r="OHL112" s="204"/>
      <c r="OHM112" s="204"/>
      <c r="OHN112" s="204"/>
      <c r="OHO112" s="204"/>
      <c r="OHP112" s="204"/>
      <c r="OHQ112" s="204"/>
      <c r="OHR112" s="204"/>
      <c r="OHS112" s="204"/>
      <c r="OHT112" s="204"/>
      <c r="OHU112" s="204"/>
      <c r="OHV112" s="204"/>
      <c r="OHW112" s="204"/>
      <c r="OHX112" s="204"/>
      <c r="OHY112" s="204"/>
      <c r="OHZ112" s="204"/>
      <c r="OIA112" s="204"/>
      <c r="OIB112" s="204"/>
      <c r="OIC112" s="204"/>
      <c r="OID112" s="204"/>
      <c r="OIE112" s="204"/>
      <c r="OIF112" s="204"/>
      <c r="OIG112" s="204"/>
      <c r="OIH112" s="204"/>
      <c r="OII112" s="204"/>
      <c r="OIJ112" s="204"/>
      <c r="OIK112" s="204"/>
      <c r="OIL112" s="204"/>
      <c r="OIM112" s="204"/>
      <c r="OIN112" s="204"/>
      <c r="OIO112" s="204"/>
      <c r="OIP112" s="204"/>
      <c r="OIQ112" s="204"/>
      <c r="OIR112" s="204"/>
      <c r="OIS112" s="204"/>
      <c r="OIT112" s="204"/>
      <c r="OIU112" s="204"/>
      <c r="OIV112" s="204"/>
      <c r="OIW112" s="204"/>
      <c r="OIX112" s="204"/>
      <c r="OIY112" s="204"/>
      <c r="OIZ112" s="204"/>
      <c r="OJA112" s="204"/>
      <c r="OJB112" s="204"/>
      <c r="OJC112" s="204"/>
      <c r="OJD112" s="204"/>
      <c r="OJE112" s="204"/>
      <c r="OJF112" s="204"/>
      <c r="OJG112" s="204"/>
      <c r="OJH112" s="204"/>
      <c r="OJI112" s="204"/>
      <c r="OJJ112" s="204"/>
      <c r="OJK112" s="204"/>
      <c r="OJL112" s="204"/>
      <c r="OJM112" s="204"/>
      <c r="OJN112" s="204"/>
      <c r="OJO112" s="204"/>
      <c r="OJP112" s="204"/>
      <c r="OJQ112" s="204"/>
      <c r="OJR112" s="204"/>
      <c r="OJS112" s="204"/>
      <c r="OJT112" s="204"/>
      <c r="OJU112" s="204"/>
      <c r="OJV112" s="204"/>
      <c r="OJW112" s="204"/>
      <c r="OJX112" s="204"/>
      <c r="OJY112" s="204"/>
      <c r="OJZ112" s="204"/>
      <c r="OKA112" s="204"/>
      <c r="OKB112" s="204"/>
      <c r="OKC112" s="204"/>
      <c r="OKD112" s="204"/>
      <c r="OKE112" s="204"/>
      <c r="OKF112" s="204"/>
      <c r="OKG112" s="204"/>
      <c r="OKH112" s="204"/>
      <c r="OKI112" s="204"/>
      <c r="OKJ112" s="204"/>
      <c r="OKK112" s="204"/>
      <c r="OKL112" s="204"/>
      <c r="OKM112" s="204"/>
      <c r="OKN112" s="204"/>
      <c r="OKO112" s="204"/>
      <c r="OKP112" s="204"/>
      <c r="OKQ112" s="204"/>
      <c r="OKR112" s="204"/>
      <c r="OKS112" s="204"/>
      <c r="OKT112" s="204"/>
      <c r="OKU112" s="204"/>
      <c r="OKV112" s="204"/>
      <c r="OKW112" s="204"/>
      <c r="OKX112" s="204"/>
      <c r="OKY112" s="204"/>
      <c r="OKZ112" s="204"/>
      <c r="OLA112" s="204"/>
      <c r="OLB112" s="204"/>
      <c r="OLC112" s="204"/>
      <c r="OLD112" s="204"/>
      <c r="OLE112" s="204"/>
      <c r="OLF112" s="204"/>
      <c r="OLG112" s="204"/>
      <c r="OLH112" s="204"/>
      <c r="OLI112" s="204"/>
      <c r="OLJ112" s="204"/>
      <c r="OLK112" s="204"/>
      <c r="OLL112" s="204"/>
      <c r="OLM112" s="204"/>
      <c r="OLN112" s="204"/>
      <c r="OLO112" s="204"/>
      <c r="OLP112" s="204"/>
      <c r="OLQ112" s="204"/>
      <c r="OLR112" s="204"/>
      <c r="OLS112" s="204"/>
      <c r="OLT112" s="204"/>
      <c r="OLU112" s="204"/>
      <c r="OLV112" s="204"/>
      <c r="OLW112" s="204"/>
      <c r="OLX112" s="204"/>
      <c r="OLY112" s="204"/>
      <c r="OLZ112" s="204"/>
      <c r="OMA112" s="204"/>
      <c r="OMB112" s="204"/>
      <c r="OMC112" s="204"/>
      <c r="OMD112" s="204"/>
      <c r="OME112" s="204"/>
      <c r="OMF112" s="204"/>
      <c r="OMG112" s="204"/>
      <c r="OMH112" s="204"/>
      <c r="OMI112" s="204"/>
      <c r="OMJ112" s="204"/>
      <c r="OMK112" s="204"/>
      <c r="OML112" s="204"/>
      <c r="OMM112" s="204"/>
      <c r="OMN112" s="204"/>
      <c r="OMO112" s="204"/>
      <c r="OMP112" s="204"/>
      <c r="OMQ112" s="204"/>
      <c r="OMR112" s="204"/>
      <c r="OMS112" s="204"/>
      <c r="OMT112" s="204"/>
      <c r="OMU112" s="204"/>
      <c r="OMV112" s="204"/>
      <c r="OMW112" s="204"/>
      <c r="OMX112" s="204"/>
      <c r="OMY112" s="204"/>
      <c r="OMZ112" s="204"/>
      <c r="ONA112" s="204"/>
      <c r="ONB112" s="204"/>
      <c r="ONC112" s="204"/>
      <c r="OND112" s="204"/>
      <c r="ONE112" s="204"/>
      <c r="ONF112" s="204"/>
      <c r="ONG112" s="204"/>
      <c r="ONH112" s="204"/>
      <c r="ONI112" s="204"/>
      <c r="ONJ112" s="204"/>
      <c r="ONK112" s="204"/>
      <c r="ONL112" s="204"/>
      <c r="ONM112" s="204"/>
      <c r="ONN112" s="204"/>
      <c r="ONO112" s="204"/>
      <c r="ONP112" s="204"/>
      <c r="ONQ112" s="204"/>
      <c r="ONR112" s="204"/>
      <c r="ONS112" s="204"/>
      <c r="ONT112" s="204"/>
      <c r="ONU112" s="204"/>
      <c r="ONV112" s="204"/>
      <c r="ONW112" s="204"/>
      <c r="ONX112" s="204"/>
      <c r="ONY112" s="204"/>
      <c r="ONZ112" s="204"/>
      <c r="OOA112" s="204"/>
      <c r="OOB112" s="204"/>
      <c r="OOC112" s="204"/>
      <c r="OOD112" s="204"/>
      <c r="OOE112" s="204"/>
      <c r="OOF112" s="204"/>
      <c r="OOG112" s="204"/>
      <c r="OOH112" s="204"/>
      <c r="OOI112" s="204"/>
      <c r="OOJ112" s="204"/>
      <c r="OOK112" s="204"/>
      <c r="OOL112" s="204"/>
      <c r="OOM112" s="204"/>
      <c r="OON112" s="204"/>
      <c r="OOO112" s="204"/>
      <c r="OOP112" s="204"/>
      <c r="OOQ112" s="204"/>
      <c r="OOR112" s="204"/>
      <c r="OOS112" s="204"/>
      <c r="OOT112" s="204"/>
      <c r="OOU112" s="204"/>
      <c r="OOV112" s="204"/>
      <c r="OOW112" s="204"/>
      <c r="OOX112" s="204"/>
      <c r="OOY112" s="204"/>
      <c r="OOZ112" s="204"/>
      <c r="OPA112" s="204"/>
      <c r="OPB112" s="204"/>
      <c r="OPC112" s="204"/>
      <c r="OPD112" s="204"/>
      <c r="OPE112" s="204"/>
      <c r="OPF112" s="204"/>
      <c r="OPG112" s="204"/>
      <c r="OPH112" s="204"/>
      <c r="OPI112" s="204"/>
      <c r="OPJ112" s="204"/>
      <c r="OPK112" s="204"/>
      <c r="OPL112" s="204"/>
      <c r="OPM112" s="204"/>
      <c r="OPN112" s="204"/>
      <c r="OPO112" s="204"/>
      <c r="OPP112" s="204"/>
      <c r="OPQ112" s="204"/>
      <c r="OPR112" s="204"/>
      <c r="OPS112" s="204"/>
      <c r="OPT112" s="204"/>
      <c r="OPU112" s="204"/>
      <c r="OPV112" s="204"/>
      <c r="OPW112" s="204"/>
      <c r="OPX112" s="204"/>
      <c r="OPY112" s="204"/>
      <c r="OPZ112" s="204"/>
      <c r="OQA112" s="204"/>
      <c r="OQB112" s="204"/>
      <c r="OQC112" s="204"/>
      <c r="OQD112" s="204"/>
      <c r="OQE112" s="204"/>
      <c r="OQF112" s="204"/>
      <c r="OQG112" s="204"/>
      <c r="OQH112" s="204"/>
      <c r="OQI112" s="204"/>
      <c r="OQJ112" s="204"/>
      <c r="OQK112" s="204"/>
      <c r="OQL112" s="204"/>
      <c r="OQM112" s="204"/>
      <c r="OQN112" s="204"/>
      <c r="OQO112" s="204"/>
      <c r="OQP112" s="204"/>
      <c r="OQQ112" s="204"/>
      <c r="OQR112" s="204"/>
      <c r="OQS112" s="204"/>
      <c r="OQT112" s="204"/>
      <c r="OQU112" s="204"/>
      <c r="OQV112" s="204"/>
      <c r="OQW112" s="204"/>
      <c r="OQX112" s="204"/>
      <c r="OQY112" s="204"/>
      <c r="OQZ112" s="204"/>
      <c r="ORA112" s="204"/>
      <c r="ORB112" s="204"/>
      <c r="ORC112" s="204"/>
      <c r="ORD112" s="204"/>
      <c r="ORE112" s="204"/>
      <c r="ORF112" s="204"/>
      <c r="ORG112" s="204"/>
      <c r="ORH112" s="204"/>
      <c r="ORI112" s="204"/>
      <c r="ORJ112" s="204"/>
      <c r="ORK112" s="204"/>
      <c r="ORL112" s="204"/>
      <c r="ORM112" s="204"/>
      <c r="ORN112" s="204"/>
      <c r="ORO112" s="204"/>
      <c r="ORP112" s="204"/>
      <c r="ORQ112" s="204"/>
      <c r="ORR112" s="204"/>
      <c r="ORS112" s="204"/>
      <c r="ORT112" s="204"/>
      <c r="ORU112" s="204"/>
      <c r="ORV112" s="204"/>
      <c r="ORW112" s="204"/>
      <c r="ORX112" s="204"/>
      <c r="ORY112" s="204"/>
      <c r="ORZ112" s="204"/>
      <c r="OSA112" s="204"/>
      <c r="OSB112" s="204"/>
      <c r="OSC112" s="204"/>
      <c r="OSD112" s="204"/>
      <c r="OSE112" s="204"/>
      <c r="OSF112" s="204"/>
      <c r="OSG112" s="204"/>
      <c r="OSH112" s="204"/>
      <c r="OSI112" s="204"/>
      <c r="OSJ112" s="204"/>
      <c r="OSK112" s="204"/>
      <c r="OSL112" s="204"/>
      <c r="OSM112" s="204"/>
      <c r="OSN112" s="204"/>
      <c r="OSO112" s="204"/>
      <c r="OSP112" s="204"/>
      <c r="OSQ112" s="204"/>
      <c r="OSR112" s="204"/>
      <c r="OSS112" s="204"/>
      <c r="OST112" s="204"/>
      <c r="OSU112" s="204"/>
      <c r="OSV112" s="204"/>
      <c r="OSW112" s="204"/>
      <c r="OSX112" s="204"/>
      <c r="OSY112" s="204"/>
      <c r="OSZ112" s="204"/>
      <c r="OTA112" s="204"/>
      <c r="OTB112" s="204"/>
      <c r="OTC112" s="204"/>
      <c r="OTD112" s="204"/>
      <c r="OTE112" s="204"/>
      <c r="OTF112" s="204"/>
      <c r="OTG112" s="204"/>
      <c r="OTH112" s="204"/>
      <c r="OTI112" s="204"/>
      <c r="OTJ112" s="204"/>
      <c r="OTK112" s="204"/>
      <c r="OTL112" s="204"/>
      <c r="OTM112" s="204"/>
      <c r="OTN112" s="204"/>
      <c r="OTO112" s="204"/>
      <c r="OTP112" s="204"/>
      <c r="OTQ112" s="204"/>
      <c r="OTR112" s="204"/>
      <c r="OTS112" s="204"/>
      <c r="OTT112" s="204"/>
      <c r="OTU112" s="204"/>
      <c r="OTV112" s="204"/>
      <c r="OTW112" s="204"/>
      <c r="OTX112" s="204"/>
      <c r="OTY112" s="204"/>
      <c r="OTZ112" s="204"/>
      <c r="OUA112" s="204"/>
      <c r="OUB112" s="204"/>
      <c r="OUC112" s="204"/>
      <c r="OUD112" s="204"/>
      <c r="OUE112" s="204"/>
      <c r="OUF112" s="204"/>
      <c r="OUG112" s="204"/>
      <c r="OUH112" s="204"/>
      <c r="OUI112" s="204"/>
      <c r="OUJ112" s="204"/>
      <c r="OUK112" s="204"/>
      <c r="OUL112" s="204"/>
      <c r="OUM112" s="204"/>
      <c r="OUN112" s="204"/>
      <c r="OUO112" s="204"/>
      <c r="OUP112" s="204"/>
      <c r="OUQ112" s="204"/>
      <c r="OUR112" s="204"/>
      <c r="OUS112" s="204"/>
      <c r="OUT112" s="204"/>
      <c r="OUU112" s="204"/>
      <c r="OUV112" s="204"/>
      <c r="OUW112" s="204"/>
      <c r="OUX112" s="204"/>
      <c r="OUY112" s="204"/>
      <c r="OUZ112" s="204"/>
      <c r="OVA112" s="204"/>
      <c r="OVB112" s="204"/>
      <c r="OVC112" s="204"/>
      <c r="OVD112" s="204"/>
      <c r="OVE112" s="204"/>
      <c r="OVF112" s="204"/>
      <c r="OVG112" s="204"/>
      <c r="OVH112" s="204"/>
      <c r="OVI112" s="204"/>
      <c r="OVJ112" s="204"/>
      <c r="OVK112" s="204"/>
      <c r="OVL112" s="204"/>
      <c r="OVM112" s="204"/>
      <c r="OVN112" s="204"/>
      <c r="OVO112" s="204"/>
      <c r="OVP112" s="204"/>
      <c r="OVQ112" s="204"/>
      <c r="OVR112" s="204"/>
      <c r="OVS112" s="204"/>
      <c r="OVT112" s="204"/>
      <c r="OVU112" s="204"/>
      <c r="OVV112" s="204"/>
      <c r="OVW112" s="204"/>
      <c r="OVX112" s="204"/>
      <c r="OVY112" s="204"/>
      <c r="OVZ112" s="204"/>
      <c r="OWA112" s="204"/>
      <c r="OWB112" s="204"/>
      <c r="OWC112" s="204"/>
      <c r="OWD112" s="204"/>
      <c r="OWE112" s="204"/>
      <c r="OWF112" s="204"/>
      <c r="OWG112" s="204"/>
      <c r="OWH112" s="204"/>
      <c r="OWI112" s="204"/>
      <c r="OWJ112" s="204"/>
      <c r="OWK112" s="204"/>
      <c r="OWL112" s="204"/>
      <c r="OWM112" s="204"/>
      <c r="OWN112" s="204"/>
      <c r="OWO112" s="204"/>
      <c r="OWP112" s="204"/>
      <c r="OWQ112" s="204"/>
      <c r="OWR112" s="204"/>
      <c r="OWS112" s="204"/>
      <c r="OWT112" s="204"/>
      <c r="OWU112" s="204"/>
      <c r="OWV112" s="204"/>
      <c r="OWW112" s="204"/>
      <c r="OWX112" s="204"/>
      <c r="OWY112" s="204"/>
      <c r="OWZ112" s="204"/>
      <c r="OXA112" s="204"/>
      <c r="OXB112" s="204"/>
      <c r="OXC112" s="204"/>
      <c r="OXD112" s="204"/>
      <c r="OXE112" s="204"/>
      <c r="OXF112" s="204"/>
      <c r="OXG112" s="204"/>
      <c r="OXH112" s="204"/>
      <c r="OXI112" s="204"/>
      <c r="OXJ112" s="204"/>
      <c r="OXK112" s="204"/>
      <c r="OXL112" s="204"/>
      <c r="OXM112" s="204"/>
      <c r="OXN112" s="204"/>
      <c r="OXO112" s="204"/>
      <c r="OXP112" s="204"/>
      <c r="OXQ112" s="204"/>
      <c r="OXR112" s="204"/>
      <c r="OXS112" s="204"/>
      <c r="OXT112" s="204"/>
      <c r="OXU112" s="204"/>
      <c r="OXV112" s="204"/>
      <c r="OXW112" s="204"/>
      <c r="OXX112" s="204"/>
      <c r="OXY112" s="204"/>
      <c r="OXZ112" s="204"/>
      <c r="OYA112" s="204"/>
      <c r="OYB112" s="204"/>
      <c r="OYC112" s="204"/>
      <c r="OYD112" s="204"/>
      <c r="OYE112" s="204"/>
      <c r="OYF112" s="204"/>
      <c r="OYG112" s="204"/>
      <c r="OYH112" s="204"/>
      <c r="OYI112" s="204"/>
      <c r="OYJ112" s="204"/>
      <c r="OYK112" s="204"/>
      <c r="OYL112" s="204"/>
      <c r="OYM112" s="204"/>
      <c r="OYN112" s="204"/>
      <c r="OYO112" s="204"/>
      <c r="OYP112" s="204"/>
      <c r="OYQ112" s="204"/>
      <c r="OYR112" s="204"/>
      <c r="OYS112" s="204"/>
      <c r="OYT112" s="204"/>
      <c r="OYU112" s="204"/>
      <c r="OYV112" s="204"/>
      <c r="OYW112" s="204"/>
      <c r="OYX112" s="204"/>
      <c r="OYY112" s="204"/>
      <c r="OYZ112" s="204"/>
      <c r="OZA112" s="204"/>
      <c r="OZB112" s="204"/>
      <c r="OZC112" s="204"/>
      <c r="OZD112" s="204"/>
      <c r="OZE112" s="204"/>
      <c r="OZF112" s="204"/>
      <c r="OZG112" s="204"/>
      <c r="OZH112" s="204"/>
      <c r="OZI112" s="204"/>
      <c r="OZJ112" s="204"/>
      <c r="OZK112" s="204"/>
      <c r="OZL112" s="204"/>
      <c r="OZM112" s="204"/>
      <c r="OZN112" s="204"/>
      <c r="OZO112" s="204"/>
      <c r="OZP112" s="204"/>
      <c r="OZQ112" s="204"/>
      <c r="OZR112" s="204"/>
      <c r="OZS112" s="204"/>
      <c r="OZT112" s="204"/>
      <c r="OZU112" s="204"/>
      <c r="OZV112" s="204"/>
      <c r="OZW112" s="204"/>
      <c r="OZX112" s="204"/>
      <c r="OZY112" s="204"/>
      <c r="OZZ112" s="204"/>
      <c r="PAA112" s="204"/>
      <c r="PAB112" s="204"/>
      <c r="PAC112" s="204"/>
      <c r="PAD112" s="204"/>
      <c r="PAE112" s="204"/>
      <c r="PAF112" s="204"/>
      <c r="PAG112" s="204"/>
      <c r="PAH112" s="204"/>
      <c r="PAI112" s="204"/>
      <c r="PAJ112" s="204"/>
      <c r="PAK112" s="204"/>
      <c r="PAL112" s="204"/>
      <c r="PAM112" s="204"/>
      <c r="PAN112" s="204"/>
      <c r="PAO112" s="204"/>
      <c r="PAP112" s="204"/>
      <c r="PAQ112" s="204"/>
      <c r="PAR112" s="204"/>
      <c r="PAS112" s="204"/>
      <c r="PAT112" s="204"/>
      <c r="PAU112" s="204"/>
      <c r="PAV112" s="204"/>
      <c r="PAW112" s="204"/>
      <c r="PAX112" s="204"/>
      <c r="PAY112" s="204"/>
      <c r="PAZ112" s="204"/>
      <c r="PBA112" s="204"/>
      <c r="PBB112" s="204"/>
      <c r="PBC112" s="204"/>
      <c r="PBD112" s="204"/>
      <c r="PBE112" s="204"/>
      <c r="PBF112" s="204"/>
      <c r="PBG112" s="204"/>
      <c r="PBH112" s="204"/>
      <c r="PBI112" s="204"/>
      <c r="PBJ112" s="204"/>
      <c r="PBK112" s="204"/>
      <c r="PBL112" s="204"/>
      <c r="PBM112" s="204"/>
      <c r="PBN112" s="204"/>
      <c r="PBO112" s="204"/>
      <c r="PBP112" s="204"/>
      <c r="PBQ112" s="204"/>
      <c r="PBR112" s="204"/>
      <c r="PBS112" s="204"/>
      <c r="PBT112" s="204"/>
      <c r="PBU112" s="204"/>
      <c r="PBV112" s="204"/>
      <c r="PBW112" s="204"/>
      <c r="PBX112" s="204"/>
      <c r="PBY112" s="204"/>
      <c r="PBZ112" s="204"/>
      <c r="PCA112" s="204"/>
      <c r="PCB112" s="204"/>
      <c r="PCC112" s="204"/>
      <c r="PCD112" s="204"/>
      <c r="PCE112" s="204"/>
      <c r="PCF112" s="204"/>
      <c r="PCG112" s="204"/>
      <c r="PCH112" s="204"/>
      <c r="PCI112" s="204"/>
      <c r="PCJ112" s="204"/>
      <c r="PCK112" s="204"/>
      <c r="PCL112" s="204"/>
      <c r="PCM112" s="204"/>
      <c r="PCN112" s="204"/>
      <c r="PCO112" s="204"/>
      <c r="PCP112" s="204"/>
      <c r="PCQ112" s="204"/>
      <c r="PCR112" s="204"/>
      <c r="PCS112" s="204"/>
      <c r="PCT112" s="204"/>
      <c r="PCU112" s="204"/>
      <c r="PCV112" s="204"/>
      <c r="PCW112" s="204"/>
      <c r="PCX112" s="204"/>
      <c r="PCY112" s="204"/>
      <c r="PCZ112" s="204"/>
      <c r="PDA112" s="204"/>
      <c r="PDB112" s="204"/>
      <c r="PDC112" s="204"/>
      <c r="PDD112" s="204"/>
      <c r="PDE112" s="204"/>
      <c r="PDF112" s="204"/>
      <c r="PDG112" s="204"/>
      <c r="PDH112" s="204"/>
      <c r="PDI112" s="204"/>
      <c r="PDJ112" s="204"/>
      <c r="PDK112" s="204"/>
      <c r="PDL112" s="204"/>
      <c r="PDM112" s="204"/>
      <c r="PDN112" s="204"/>
      <c r="PDO112" s="204"/>
      <c r="PDP112" s="204"/>
      <c r="PDQ112" s="204"/>
      <c r="PDR112" s="204"/>
      <c r="PDS112" s="204"/>
      <c r="PDT112" s="204"/>
      <c r="PDU112" s="204"/>
      <c r="PDV112" s="204"/>
      <c r="PDW112" s="204"/>
      <c r="PDX112" s="204"/>
      <c r="PDY112" s="204"/>
      <c r="PDZ112" s="204"/>
      <c r="PEA112" s="204"/>
      <c r="PEB112" s="204"/>
      <c r="PEC112" s="204"/>
      <c r="PED112" s="204"/>
      <c r="PEE112" s="204"/>
      <c r="PEF112" s="204"/>
      <c r="PEG112" s="204"/>
      <c r="PEH112" s="204"/>
      <c r="PEI112" s="204"/>
      <c r="PEJ112" s="204"/>
      <c r="PEK112" s="204"/>
      <c r="PEL112" s="204"/>
      <c r="PEM112" s="204"/>
      <c r="PEN112" s="204"/>
      <c r="PEO112" s="204"/>
      <c r="PEP112" s="204"/>
      <c r="PEQ112" s="204"/>
      <c r="PER112" s="204"/>
      <c r="PES112" s="204"/>
      <c r="PET112" s="204"/>
      <c r="PEU112" s="204"/>
      <c r="PEV112" s="204"/>
      <c r="PEW112" s="204"/>
      <c r="PEX112" s="204"/>
      <c r="PEY112" s="204"/>
      <c r="PEZ112" s="204"/>
      <c r="PFA112" s="204"/>
      <c r="PFB112" s="204"/>
      <c r="PFC112" s="204"/>
      <c r="PFD112" s="204"/>
      <c r="PFE112" s="204"/>
      <c r="PFF112" s="204"/>
      <c r="PFG112" s="204"/>
      <c r="PFH112" s="204"/>
      <c r="PFI112" s="204"/>
      <c r="PFJ112" s="204"/>
      <c r="PFK112" s="204"/>
      <c r="PFL112" s="204"/>
      <c r="PFM112" s="204"/>
      <c r="PFN112" s="204"/>
      <c r="PFO112" s="204"/>
      <c r="PFP112" s="204"/>
      <c r="PFQ112" s="204"/>
      <c r="PFR112" s="204"/>
      <c r="PFS112" s="204"/>
      <c r="PFT112" s="204"/>
      <c r="PFU112" s="204"/>
      <c r="PFV112" s="204"/>
      <c r="PFW112" s="204"/>
      <c r="PFX112" s="204"/>
      <c r="PFY112" s="204"/>
      <c r="PFZ112" s="204"/>
      <c r="PGA112" s="204"/>
      <c r="PGB112" s="204"/>
      <c r="PGC112" s="204"/>
      <c r="PGD112" s="204"/>
      <c r="PGE112" s="204"/>
      <c r="PGF112" s="204"/>
      <c r="PGG112" s="204"/>
      <c r="PGH112" s="204"/>
      <c r="PGI112" s="204"/>
      <c r="PGJ112" s="204"/>
      <c r="PGK112" s="204"/>
      <c r="PGL112" s="204"/>
      <c r="PGM112" s="204"/>
      <c r="PGN112" s="204"/>
      <c r="PGO112" s="204"/>
      <c r="PGP112" s="204"/>
      <c r="PGQ112" s="204"/>
      <c r="PGR112" s="204"/>
      <c r="PGS112" s="204"/>
      <c r="PGT112" s="204"/>
      <c r="PGU112" s="204"/>
      <c r="PGV112" s="204"/>
      <c r="PGW112" s="204"/>
      <c r="PGX112" s="204"/>
      <c r="PGY112" s="204"/>
      <c r="PGZ112" s="204"/>
      <c r="PHA112" s="204"/>
      <c r="PHB112" s="204"/>
      <c r="PHC112" s="204"/>
      <c r="PHD112" s="204"/>
      <c r="PHE112" s="204"/>
      <c r="PHF112" s="204"/>
      <c r="PHG112" s="204"/>
      <c r="PHH112" s="204"/>
      <c r="PHI112" s="204"/>
      <c r="PHJ112" s="204"/>
      <c r="PHK112" s="204"/>
      <c r="PHL112" s="204"/>
      <c r="PHM112" s="204"/>
      <c r="PHN112" s="204"/>
      <c r="PHO112" s="204"/>
      <c r="PHP112" s="204"/>
      <c r="PHQ112" s="204"/>
      <c r="PHR112" s="204"/>
      <c r="PHS112" s="204"/>
      <c r="PHT112" s="204"/>
      <c r="PHU112" s="204"/>
      <c r="PHV112" s="204"/>
      <c r="PHW112" s="204"/>
      <c r="PHX112" s="204"/>
      <c r="PHY112" s="204"/>
      <c r="PHZ112" s="204"/>
      <c r="PIA112" s="204"/>
      <c r="PIB112" s="204"/>
      <c r="PIC112" s="204"/>
      <c r="PID112" s="204"/>
      <c r="PIE112" s="204"/>
      <c r="PIF112" s="204"/>
      <c r="PIG112" s="204"/>
      <c r="PIH112" s="204"/>
      <c r="PII112" s="204"/>
      <c r="PIJ112" s="204"/>
      <c r="PIK112" s="204"/>
      <c r="PIL112" s="204"/>
      <c r="PIM112" s="204"/>
      <c r="PIN112" s="204"/>
      <c r="PIO112" s="204"/>
      <c r="PIP112" s="204"/>
      <c r="PIQ112" s="204"/>
      <c r="PIR112" s="204"/>
      <c r="PIS112" s="204"/>
      <c r="PIT112" s="204"/>
      <c r="PIU112" s="204"/>
      <c r="PIV112" s="204"/>
      <c r="PIW112" s="204"/>
      <c r="PIX112" s="204"/>
      <c r="PIY112" s="204"/>
      <c r="PIZ112" s="204"/>
      <c r="PJA112" s="204"/>
      <c r="PJB112" s="204"/>
      <c r="PJC112" s="204"/>
      <c r="PJD112" s="204"/>
      <c r="PJE112" s="204"/>
      <c r="PJF112" s="204"/>
      <c r="PJG112" s="204"/>
      <c r="PJH112" s="204"/>
      <c r="PJI112" s="204"/>
      <c r="PJJ112" s="204"/>
      <c r="PJK112" s="204"/>
      <c r="PJL112" s="204"/>
      <c r="PJM112" s="204"/>
      <c r="PJN112" s="204"/>
      <c r="PJO112" s="204"/>
      <c r="PJP112" s="204"/>
      <c r="PJQ112" s="204"/>
      <c r="PJR112" s="204"/>
      <c r="PJS112" s="204"/>
      <c r="PJT112" s="204"/>
      <c r="PJU112" s="204"/>
      <c r="PJV112" s="204"/>
      <c r="PJW112" s="204"/>
      <c r="PJX112" s="204"/>
      <c r="PJY112" s="204"/>
      <c r="PJZ112" s="204"/>
      <c r="PKA112" s="204"/>
      <c r="PKB112" s="204"/>
      <c r="PKC112" s="204"/>
      <c r="PKD112" s="204"/>
      <c r="PKE112" s="204"/>
      <c r="PKF112" s="204"/>
      <c r="PKG112" s="204"/>
      <c r="PKH112" s="204"/>
      <c r="PKI112" s="204"/>
      <c r="PKJ112" s="204"/>
      <c r="PKK112" s="204"/>
      <c r="PKL112" s="204"/>
      <c r="PKM112" s="204"/>
      <c r="PKN112" s="204"/>
      <c r="PKO112" s="204"/>
      <c r="PKP112" s="204"/>
      <c r="PKQ112" s="204"/>
      <c r="PKR112" s="204"/>
      <c r="PKS112" s="204"/>
      <c r="PKT112" s="204"/>
      <c r="PKU112" s="204"/>
      <c r="PKV112" s="204"/>
      <c r="PKW112" s="204"/>
      <c r="PKX112" s="204"/>
      <c r="PKY112" s="204"/>
      <c r="PKZ112" s="204"/>
      <c r="PLA112" s="204"/>
      <c r="PLB112" s="204"/>
      <c r="PLC112" s="204"/>
      <c r="PLD112" s="204"/>
      <c r="PLE112" s="204"/>
      <c r="PLF112" s="204"/>
      <c r="PLG112" s="204"/>
      <c r="PLH112" s="204"/>
      <c r="PLI112" s="204"/>
      <c r="PLJ112" s="204"/>
      <c r="PLK112" s="204"/>
      <c r="PLL112" s="204"/>
      <c r="PLM112" s="204"/>
      <c r="PLN112" s="204"/>
      <c r="PLO112" s="204"/>
      <c r="PLP112" s="204"/>
      <c r="PLQ112" s="204"/>
      <c r="PLR112" s="204"/>
      <c r="PLS112" s="204"/>
      <c r="PLT112" s="204"/>
      <c r="PLU112" s="204"/>
      <c r="PLV112" s="204"/>
      <c r="PLW112" s="204"/>
      <c r="PLX112" s="204"/>
      <c r="PLY112" s="204"/>
      <c r="PLZ112" s="204"/>
      <c r="PMA112" s="204"/>
      <c r="PMB112" s="204"/>
      <c r="PMC112" s="204"/>
      <c r="PMD112" s="204"/>
      <c r="PME112" s="204"/>
      <c r="PMF112" s="204"/>
      <c r="PMG112" s="204"/>
      <c r="PMH112" s="204"/>
      <c r="PMI112" s="204"/>
      <c r="PMJ112" s="204"/>
      <c r="PMK112" s="204"/>
      <c r="PML112" s="204"/>
      <c r="PMM112" s="204"/>
      <c r="PMN112" s="204"/>
      <c r="PMO112" s="204"/>
      <c r="PMP112" s="204"/>
      <c r="PMQ112" s="204"/>
      <c r="PMR112" s="204"/>
      <c r="PMS112" s="204"/>
      <c r="PMT112" s="204"/>
      <c r="PMU112" s="204"/>
      <c r="PMV112" s="204"/>
      <c r="PMW112" s="204"/>
      <c r="PMX112" s="204"/>
      <c r="PMY112" s="204"/>
      <c r="PMZ112" s="204"/>
      <c r="PNA112" s="204"/>
      <c r="PNB112" s="204"/>
      <c r="PNC112" s="204"/>
      <c r="PND112" s="204"/>
      <c r="PNE112" s="204"/>
      <c r="PNF112" s="204"/>
      <c r="PNG112" s="204"/>
      <c r="PNH112" s="204"/>
      <c r="PNI112" s="204"/>
      <c r="PNJ112" s="204"/>
      <c r="PNK112" s="204"/>
      <c r="PNL112" s="204"/>
      <c r="PNM112" s="204"/>
      <c r="PNN112" s="204"/>
      <c r="PNO112" s="204"/>
      <c r="PNP112" s="204"/>
      <c r="PNQ112" s="204"/>
      <c r="PNR112" s="204"/>
      <c r="PNS112" s="204"/>
      <c r="PNT112" s="204"/>
      <c r="PNU112" s="204"/>
      <c r="PNV112" s="204"/>
      <c r="PNW112" s="204"/>
      <c r="PNX112" s="204"/>
      <c r="PNY112" s="204"/>
      <c r="PNZ112" s="204"/>
      <c r="POA112" s="204"/>
      <c r="POB112" s="204"/>
      <c r="POC112" s="204"/>
      <c r="POD112" s="204"/>
      <c r="POE112" s="204"/>
      <c r="POF112" s="204"/>
      <c r="POG112" s="204"/>
      <c r="POH112" s="204"/>
      <c r="POI112" s="204"/>
      <c r="POJ112" s="204"/>
      <c r="POK112" s="204"/>
      <c r="POL112" s="204"/>
      <c r="POM112" s="204"/>
      <c r="PON112" s="204"/>
      <c r="POO112" s="204"/>
      <c r="POP112" s="204"/>
      <c r="POQ112" s="204"/>
      <c r="POR112" s="204"/>
      <c r="POS112" s="204"/>
      <c r="POT112" s="204"/>
      <c r="POU112" s="204"/>
      <c r="POV112" s="204"/>
      <c r="POW112" s="204"/>
      <c r="POX112" s="204"/>
      <c r="POY112" s="204"/>
      <c r="POZ112" s="204"/>
      <c r="PPA112" s="204"/>
      <c r="PPB112" s="204"/>
      <c r="PPC112" s="204"/>
      <c r="PPD112" s="204"/>
      <c r="PPE112" s="204"/>
      <c r="PPF112" s="204"/>
      <c r="PPG112" s="204"/>
      <c r="PPH112" s="204"/>
      <c r="PPI112" s="204"/>
      <c r="PPJ112" s="204"/>
      <c r="PPK112" s="204"/>
      <c r="PPL112" s="204"/>
      <c r="PPM112" s="204"/>
      <c r="PPN112" s="204"/>
      <c r="PPO112" s="204"/>
      <c r="PPP112" s="204"/>
      <c r="PPQ112" s="204"/>
      <c r="PPR112" s="204"/>
      <c r="PPS112" s="204"/>
      <c r="PPT112" s="204"/>
      <c r="PPU112" s="204"/>
      <c r="PPV112" s="204"/>
      <c r="PPW112" s="204"/>
      <c r="PPX112" s="204"/>
      <c r="PPY112" s="204"/>
      <c r="PPZ112" s="204"/>
      <c r="PQA112" s="204"/>
      <c r="PQB112" s="204"/>
      <c r="PQC112" s="204"/>
      <c r="PQD112" s="204"/>
      <c r="PQE112" s="204"/>
      <c r="PQF112" s="204"/>
      <c r="PQG112" s="204"/>
      <c r="PQH112" s="204"/>
      <c r="PQI112" s="204"/>
      <c r="PQJ112" s="204"/>
      <c r="PQK112" s="204"/>
      <c r="PQL112" s="204"/>
      <c r="PQM112" s="204"/>
      <c r="PQN112" s="204"/>
      <c r="PQO112" s="204"/>
      <c r="PQP112" s="204"/>
      <c r="PQQ112" s="204"/>
      <c r="PQR112" s="204"/>
      <c r="PQS112" s="204"/>
      <c r="PQT112" s="204"/>
      <c r="PQU112" s="204"/>
      <c r="PQV112" s="204"/>
      <c r="PQW112" s="204"/>
      <c r="PQX112" s="204"/>
      <c r="PQY112" s="204"/>
      <c r="PQZ112" s="204"/>
      <c r="PRA112" s="204"/>
      <c r="PRB112" s="204"/>
      <c r="PRC112" s="204"/>
      <c r="PRD112" s="204"/>
      <c r="PRE112" s="204"/>
      <c r="PRF112" s="204"/>
      <c r="PRG112" s="204"/>
      <c r="PRH112" s="204"/>
      <c r="PRI112" s="204"/>
      <c r="PRJ112" s="204"/>
      <c r="PRK112" s="204"/>
      <c r="PRL112" s="204"/>
      <c r="PRM112" s="204"/>
      <c r="PRN112" s="204"/>
      <c r="PRO112" s="204"/>
      <c r="PRP112" s="204"/>
      <c r="PRQ112" s="204"/>
      <c r="PRR112" s="204"/>
      <c r="PRS112" s="204"/>
      <c r="PRT112" s="204"/>
      <c r="PRU112" s="204"/>
      <c r="PRV112" s="204"/>
      <c r="PRW112" s="204"/>
      <c r="PRX112" s="204"/>
      <c r="PRY112" s="204"/>
      <c r="PRZ112" s="204"/>
      <c r="PSA112" s="204"/>
      <c r="PSB112" s="204"/>
      <c r="PSC112" s="204"/>
      <c r="PSD112" s="204"/>
      <c r="PSE112" s="204"/>
      <c r="PSF112" s="204"/>
      <c r="PSG112" s="204"/>
      <c r="PSH112" s="204"/>
      <c r="PSI112" s="204"/>
      <c r="PSJ112" s="204"/>
      <c r="PSK112" s="204"/>
      <c r="PSL112" s="204"/>
      <c r="PSM112" s="204"/>
      <c r="PSN112" s="204"/>
      <c r="PSO112" s="204"/>
      <c r="PSP112" s="204"/>
      <c r="PSQ112" s="204"/>
      <c r="PSR112" s="204"/>
      <c r="PSS112" s="204"/>
      <c r="PST112" s="204"/>
      <c r="PSU112" s="204"/>
      <c r="PSV112" s="204"/>
      <c r="PSW112" s="204"/>
      <c r="PSX112" s="204"/>
      <c r="PSY112" s="204"/>
      <c r="PSZ112" s="204"/>
      <c r="PTA112" s="204"/>
      <c r="PTB112" s="204"/>
      <c r="PTC112" s="204"/>
      <c r="PTD112" s="204"/>
      <c r="PTE112" s="204"/>
      <c r="PTF112" s="204"/>
      <c r="PTG112" s="204"/>
      <c r="PTH112" s="204"/>
      <c r="PTI112" s="204"/>
      <c r="PTJ112" s="204"/>
      <c r="PTK112" s="204"/>
      <c r="PTL112" s="204"/>
      <c r="PTM112" s="204"/>
      <c r="PTN112" s="204"/>
      <c r="PTO112" s="204"/>
      <c r="PTP112" s="204"/>
      <c r="PTQ112" s="204"/>
      <c r="PTR112" s="204"/>
      <c r="PTS112" s="204"/>
      <c r="PTT112" s="204"/>
      <c r="PTU112" s="204"/>
      <c r="PTV112" s="204"/>
      <c r="PTW112" s="204"/>
      <c r="PTX112" s="204"/>
      <c r="PTY112" s="204"/>
      <c r="PTZ112" s="204"/>
      <c r="PUA112" s="204"/>
      <c r="PUB112" s="204"/>
      <c r="PUC112" s="204"/>
      <c r="PUD112" s="204"/>
      <c r="PUE112" s="204"/>
      <c r="PUF112" s="204"/>
      <c r="PUG112" s="204"/>
      <c r="PUH112" s="204"/>
      <c r="PUI112" s="204"/>
      <c r="PUJ112" s="204"/>
      <c r="PUK112" s="204"/>
      <c r="PUL112" s="204"/>
      <c r="PUM112" s="204"/>
      <c r="PUN112" s="204"/>
      <c r="PUO112" s="204"/>
      <c r="PUP112" s="204"/>
      <c r="PUQ112" s="204"/>
      <c r="PUR112" s="204"/>
      <c r="PUS112" s="204"/>
      <c r="PUT112" s="204"/>
      <c r="PUU112" s="204"/>
      <c r="PUV112" s="204"/>
      <c r="PUW112" s="204"/>
      <c r="PUX112" s="204"/>
      <c r="PUY112" s="204"/>
      <c r="PUZ112" s="204"/>
      <c r="PVA112" s="204"/>
      <c r="PVB112" s="204"/>
      <c r="PVC112" s="204"/>
      <c r="PVD112" s="204"/>
      <c r="PVE112" s="204"/>
      <c r="PVF112" s="204"/>
      <c r="PVG112" s="204"/>
      <c r="PVH112" s="204"/>
      <c r="PVI112" s="204"/>
      <c r="PVJ112" s="204"/>
      <c r="PVK112" s="204"/>
      <c r="PVL112" s="204"/>
      <c r="PVM112" s="204"/>
      <c r="PVN112" s="204"/>
      <c r="PVO112" s="204"/>
      <c r="PVP112" s="204"/>
      <c r="PVQ112" s="204"/>
      <c r="PVR112" s="204"/>
      <c r="PVS112" s="204"/>
      <c r="PVT112" s="204"/>
      <c r="PVU112" s="204"/>
      <c r="PVV112" s="204"/>
      <c r="PVW112" s="204"/>
      <c r="PVX112" s="204"/>
      <c r="PVY112" s="204"/>
      <c r="PVZ112" s="204"/>
      <c r="PWA112" s="204"/>
      <c r="PWB112" s="204"/>
      <c r="PWC112" s="204"/>
      <c r="PWD112" s="204"/>
      <c r="PWE112" s="204"/>
      <c r="PWF112" s="204"/>
      <c r="PWG112" s="204"/>
      <c r="PWH112" s="204"/>
      <c r="PWI112" s="204"/>
      <c r="PWJ112" s="204"/>
      <c r="PWK112" s="204"/>
      <c r="PWL112" s="204"/>
      <c r="PWM112" s="204"/>
      <c r="PWN112" s="204"/>
      <c r="PWO112" s="204"/>
      <c r="PWP112" s="204"/>
      <c r="PWQ112" s="204"/>
      <c r="PWR112" s="204"/>
      <c r="PWS112" s="204"/>
      <c r="PWT112" s="204"/>
      <c r="PWU112" s="204"/>
      <c r="PWV112" s="204"/>
      <c r="PWW112" s="204"/>
      <c r="PWX112" s="204"/>
      <c r="PWY112" s="204"/>
      <c r="PWZ112" s="204"/>
      <c r="PXA112" s="204"/>
      <c r="PXB112" s="204"/>
      <c r="PXC112" s="204"/>
      <c r="PXD112" s="204"/>
      <c r="PXE112" s="204"/>
      <c r="PXF112" s="204"/>
      <c r="PXG112" s="204"/>
      <c r="PXH112" s="204"/>
      <c r="PXI112" s="204"/>
      <c r="PXJ112" s="204"/>
      <c r="PXK112" s="204"/>
      <c r="PXL112" s="204"/>
      <c r="PXM112" s="204"/>
      <c r="PXN112" s="204"/>
      <c r="PXO112" s="204"/>
      <c r="PXP112" s="204"/>
      <c r="PXQ112" s="204"/>
      <c r="PXR112" s="204"/>
      <c r="PXS112" s="204"/>
      <c r="PXT112" s="204"/>
      <c r="PXU112" s="204"/>
      <c r="PXV112" s="204"/>
      <c r="PXW112" s="204"/>
      <c r="PXX112" s="204"/>
      <c r="PXY112" s="204"/>
      <c r="PXZ112" s="204"/>
      <c r="PYA112" s="204"/>
      <c r="PYB112" s="204"/>
      <c r="PYC112" s="204"/>
      <c r="PYD112" s="204"/>
      <c r="PYE112" s="204"/>
      <c r="PYF112" s="204"/>
      <c r="PYG112" s="204"/>
      <c r="PYH112" s="204"/>
      <c r="PYI112" s="204"/>
      <c r="PYJ112" s="204"/>
      <c r="PYK112" s="204"/>
      <c r="PYL112" s="204"/>
      <c r="PYM112" s="204"/>
      <c r="PYN112" s="204"/>
      <c r="PYO112" s="204"/>
      <c r="PYP112" s="204"/>
      <c r="PYQ112" s="204"/>
      <c r="PYR112" s="204"/>
      <c r="PYS112" s="204"/>
      <c r="PYT112" s="204"/>
      <c r="PYU112" s="204"/>
      <c r="PYV112" s="204"/>
      <c r="PYW112" s="204"/>
      <c r="PYX112" s="204"/>
      <c r="PYY112" s="204"/>
      <c r="PYZ112" s="204"/>
      <c r="PZA112" s="204"/>
      <c r="PZB112" s="204"/>
      <c r="PZC112" s="204"/>
      <c r="PZD112" s="204"/>
      <c r="PZE112" s="204"/>
      <c r="PZF112" s="204"/>
      <c r="PZG112" s="204"/>
      <c r="PZH112" s="204"/>
      <c r="PZI112" s="204"/>
      <c r="PZJ112" s="204"/>
      <c r="PZK112" s="204"/>
      <c r="PZL112" s="204"/>
      <c r="PZM112" s="204"/>
      <c r="PZN112" s="204"/>
      <c r="PZO112" s="204"/>
      <c r="PZP112" s="204"/>
      <c r="PZQ112" s="204"/>
      <c r="PZR112" s="204"/>
      <c r="PZS112" s="204"/>
      <c r="PZT112" s="204"/>
      <c r="PZU112" s="204"/>
      <c r="PZV112" s="204"/>
      <c r="PZW112" s="204"/>
      <c r="PZX112" s="204"/>
      <c r="PZY112" s="204"/>
      <c r="PZZ112" s="204"/>
      <c r="QAA112" s="204"/>
      <c r="QAB112" s="204"/>
      <c r="QAC112" s="204"/>
      <c r="QAD112" s="204"/>
      <c r="QAE112" s="204"/>
      <c r="QAF112" s="204"/>
      <c r="QAG112" s="204"/>
      <c r="QAH112" s="204"/>
      <c r="QAI112" s="204"/>
      <c r="QAJ112" s="204"/>
      <c r="QAK112" s="204"/>
      <c r="QAL112" s="204"/>
      <c r="QAM112" s="204"/>
      <c r="QAN112" s="204"/>
      <c r="QAO112" s="204"/>
      <c r="QAP112" s="204"/>
      <c r="QAQ112" s="204"/>
      <c r="QAR112" s="204"/>
      <c r="QAS112" s="204"/>
      <c r="QAT112" s="204"/>
      <c r="QAU112" s="204"/>
      <c r="QAV112" s="204"/>
      <c r="QAW112" s="204"/>
      <c r="QAX112" s="204"/>
      <c r="QAY112" s="204"/>
      <c r="QAZ112" s="204"/>
      <c r="QBA112" s="204"/>
      <c r="QBB112" s="204"/>
      <c r="QBC112" s="204"/>
      <c r="QBD112" s="204"/>
      <c r="QBE112" s="204"/>
      <c r="QBF112" s="204"/>
      <c r="QBG112" s="204"/>
      <c r="QBH112" s="204"/>
      <c r="QBI112" s="204"/>
      <c r="QBJ112" s="204"/>
      <c r="QBK112" s="204"/>
      <c r="QBL112" s="204"/>
      <c r="QBM112" s="204"/>
      <c r="QBN112" s="204"/>
      <c r="QBO112" s="204"/>
      <c r="QBP112" s="204"/>
      <c r="QBQ112" s="204"/>
      <c r="QBR112" s="204"/>
      <c r="QBS112" s="204"/>
      <c r="QBT112" s="204"/>
      <c r="QBU112" s="204"/>
      <c r="QBV112" s="204"/>
      <c r="QBW112" s="204"/>
      <c r="QBX112" s="204"/>
      <c r="QBY112" s="204"/>
      <c r="QBZ112" s="204"/>
      <c r="QCA112" s="204"/>
      <c r="QCB112" s="204"/>
      <c r="QCC112" s="204"/>
      <c r="QCD112" s="204"/>
      <c r="QCE112" s="204"/>
      <c r="QCF112" s="204"/>
      <c r="QCG112" s="204"/>
      <c r="QCH112" s="204"/>
      <c r="QCI112" s="204"/>
      <c r="QCJ112" s="204"/>
      <c r="QCK112" s="204"/>
      <c r="QCL112" s="204"/>
      <c r="QCM112" s="204"/>
      <c r="QCN112" s="204"/>
      <c r="QCO112" s="204"/>
      <c r="QCP112" s="204"/>
      <c r="QCQ112" s="204"/>
      <c r="QCR112" s="204"/>
      <c r="QCS112" s="204"/>
      <c r="QCT112" s="204"/>
      <c r="QCU112" s="204"/>
      <c r="QCV112" s="204"/>
      <c r="QCW112" s="204"/>
      <c r="QCX112" s="204"/>
      <c r="QCY112" s="204"/>
      <c r="QCZ112" s="204"/>
      <c r="QDA112" s="204"/>
      <c r="QDB112" s="204"/>
      <c r="QDC112" s="204"/>
      <c r="QDD112" s="204"/>
      <c r="QDE112" s="204"/>
      <c r="QDF112" s="204"/>
      <c r="QDG112" s="204"/>
      <c r="QDH112" s="204"/>
      <c r="QDI112" s="204"/>
      <c r="QDJ112" s="204"/>
      <c r="QDK112" s="204"/>
      <c r="QDL112" s="204"/>
      <c r="QDM112" s="204"/>
      <c r="QDN112" s="204"/>
      <c r="QDO112" s="204"/>
      <c r="QDP112" s="204"/>
      <c r="QDQ112" s="204"/>
      <c r="QDR112" s="204"/>
      <c r="QDS112" s="204"/>
      <c r="QDT112" s="204"/>
      <c r="QDU112" s="204"/>
      <c r="QDV112" s="204"/>
      <c r="QDW112" s="204"/>
      <c r="QDX112" s="204"/>
      <c r="QDY112" s="204"/>
      <c r="QDZ112" s="204"/>
      <c r="QEA112" s="204"/>
      <c r="QEB112" s="204"/>
      <c r="QEC112" s="204"/>
      <c r="QED112" s="204"/>
      <c r="QEE112" s="204"/>
      <c r="QEF112" s="204"/>
      <c r="QEG112" s="204"/>
      <c r="QEH112" s="204"/>
      <c r="QEI112" s="204"/>
      <c r="QEJ112" s="204"/>
      <c r="QEK112" s="204"/>
      <c r="QEL112" s="204"/>
      <c r="QEM112" s="204"/>
      <c r="QEN112" s="204"/>
      <c r="QEO112" s="204"/>
      <c r="QEP112" s="204"/>
      <c r="QEQ112" s="204"/>
      <c r="QER112" s="204"/>
      <c r="QES112" s="204"/>
      <c r="QET112" s="204"/>
      <c r="QEU112" s="204"/>
      <c r="QEV112" s="204"/>
      <c r="QEW112" s="204"/>
      <c r="QEX112" s="204"/>
      <c r="QEY112" s="204"/>
      <c r="QEZ112" s="204"/>
      <c r="QFA112" s="204"/>
      <c r="QFB112" s="204"/>
      <c r="QFC112" s="204"/>
      <c r="QFD112" s="204"/>
      <c r="QFE112" s="204"/>
      <c r="QFF112" s="204"/>
      <c r="QFG112" s="204"/>
      <c r="QFH112" s="204"/>
      <c r="QFI112" s="204"/>
      <c r="QFJ112" s="204"/>
      <c r="QFK112" s="204"/>
      <c r="QFL112" s="204"/>
      <c r="QFM112" s="204"/>
      <c r="QFN112" s="204"/>
      <c r="QFO112" s="204"/>
      <c r="QFP112" s="204"/>
      <c r="QFQ112" s="204"/>
      <c r="QFR112" s="204"/>
      <c r="QFS112" s="204"/>
      <c r="QFT112" s="204"/>
      <c r="QFU112" s="204"/>
      <c r="QFV112" s="204"/>
      <c r="QFW112" s="204"/>
      <c r="QFX112" s="204"/>
      <c r="QFY112" s="204"/>
      <c r="QFZ112" s="204"/>
      <c r="QGA112" s="204"/>
      <c r="QGB112" s="204"/>
      <c r="QGC112" s="204"/>
      <c r="QGD112" s="204"/>
      <c r="QGE112" s="204"/>
      <c r="QGF112" s="204"/>
      <c r="QGG112" s="204"/>
      <c r="QGH112" s="204"/>
      <c r="QGI112" s="204"/>
      <c r="QGJ112" s="204"/>
      <c r="QGK112" s="204"/>
      <c r="QGL112" s="204"/>
      <c r="QGM112" s="204"/>
      <c r="QGN112" s="204"/>
      <c r="QGO112" s="204"/>
      <c r="QGP112" s="204"/>
      <c r="QGQ112" s="204"/>
      <c r="QGR112" s="204"/>
      <c r="QGS112" s="204"/>
      <c r="QGT112" s="204"/>
      <c r="QGU112" s="204"/>
      <c r="QGV112" s="204"/>
      <c r="QGW112" s="204"/>
      <c r="QGX112" s="204"/>
      <c r="QGY112" s="204"/>
      <c r="QGZ112" s="204"/>
      <c r="QHA112" s="204"/>
      <c r="QHB112" s="204"/>
      <c r="QHC112" s="204"/>
      <c r="QHD112" s="204"/>
      <c r="QHE112" s="204"/>
      <c r="QHF112" s="204"/>
      <c r="QHG112" s="204"/>
      <c r="QHH112" s="204"/>
      <c r="QHI112" s="204"/>
      <c r="QHJ112" s="204"/>
      <c r="QHK112" s="204"/>
      <c r="QHL112" s="204"/>
      <c r="QHM112" s="204"/>
      <c r="QHN112" s="204"/>
      <c r="QHO112" s="204"/>
      <c r="QHP112" s="204"/>
      <c r="QHQ112" s="204"/>
      <c r="QHR112" s="204"/>
      <c r="QHS112" s="204"/>
      <c r="QHT112" s="204"/>
      <c r="QHU112" s="204"/>
      <c r="QHV112" s="204"/>
      <c r="QHW112" s="204"/>
      <c r="QHX112" s="204"/>
      <c r="QHY112" s="204"/>
      <c r="QHZ112" s="204"/>
      <c r="QIA112" s="204"/>
      <c r="QIB112" s="204"/>
      <c r="QIC112" s="204"/>
      <c r="QID112" s="204"/>
      <c r="QIE112" s="204"/>
      <c r="QIF112" s="204"/>
      <c r="QIG112" s="204"/>
      <c r="QIH112" s="204"/>
      <c r="QII112" s="204"/>
      <c r="QIJ112" s="204"/>
      <c r="QIK112" s="204"/>
      <c r="QIL112" s="204"/>
      <c r="QIM112" s="204"/>
      <c r="QIN112" s="204"/>
      <c r="QIO112" s="204"/>
      <c r="QIP112" s="204"/>
      <c r="QIQ112" s="204"/>
      <c r="QIR112" s="204"/>
      <c r="QIS112" s="204"/>
      <c r="QIT112" s="204"/>
      <c r="QIU112" s="204"/>
      <c r="QIV112" s="204"/>
      <c r="QIW112" s="204"/>
      <c r="QIX112" s="204"/>
      <c r="QIY112" s="204"/>
      <c r="QIZ112" s="204"/>
      <c r="QJA112" s="204"/>
      <c r="QJB112" s="204"/>
      <c r="QJC112" s="204"/>
      <c r="QJD112" s="204"/>
      <c r="QJE112" s="204"/>
      <c r="QJF112" s="204"/>
      <c r="QJG112" s="204"/>
      <c r="QJH112" s="204"/>
      <c r="QJI112" s="204"/>
      <c r="QJJ112" s="204"/>
      <c r="QJK112" s="204"/>
      <c r="QJL112" s="204"/>
      <c r="QJM112" s="204"/>
      <c r="QJN112" s="204"/>
      <c r="QJO112" s="204"/>
      <c r="QJP112" s="204"/>
      <c r="QJQ112" s="204"/>
      <c r="QJR112" s="204"/>
      <c r="QJS112" s="204"/>
      <c r="QJT112" s="204"/>
      <c r="QJU112" s="204"/>
      <c r="QJV112" s="204"/>
      <c r="QJW112" s="204"/>
      <c r="QJX112" s="204"/>
      <c r="QJY112" s="204"/>
      <c r="QJZ112" s="204"/>
      <c r="QKA112" s="204"/>
      <c r="QKB112" s="204"/>
      <c r="QKC112" s="204"/>
      <c r="QKD112" s="204"/>
      <c r="QKE112" s="204"/>
      <c r="QKF112" s="204"/>
      <c r="QKG112" s="204"/>
      <c r="QKH112" s="204"/>
      <c r="QKI112" s="204"/>
      <c r="QKJ112" s="204"/>
      <c r="QKK112" s="204"/>
      <c r="QKL112" s="204"/>
      <c r="QKM112" s="204"/>
      <c r="QKN112" s="204"/>
      <c r="QKO112" s="204"/>
      <c r="QKP112" s="204"/>
      <c r="QKQ112" s="204"/>
      <c r="QKR112" s="204"/>
      <c r="QKS112" s="204"/>
      <c r="QKT112" s="204"/>
      <c r="QKU112" s="204"/>
      <c r="QKV112" s="204"/>
      <c r="QKW112" s="204"/>
      <c r="QKX112" s="204"/>
      <c r="QKY112" s="204"/>
      <c r="QKZ112" s="204"/>
      <c r="QLA112" s="204"/>
      <c r="QLB112" s="204"/>
      <c r="QLC112" s="204"/>
      <c r="QLD112" s="204"/>
      <c r="QLE112" s="204"/>
      <c r="QLF112" s="204"/>
      <c r="QLG112" s="204"/>
      <c r="QLH112" s="204"/>
      <c r="QLI112" s="204"/>
      <c r="QLJ112" s="204"/>
      <c r="QLK112" s="204"/>
      <c r="QLL112" s="204"/>
      <c r="QLM112" s="204"/>
      <c r="QLN112" s="204"/>
      <c r="QLO112" s="204"/>
      <c r="QLP112" s="204"/>
      <c r="QLQ112" s="204"/>
      <c r="QLR112" s="204"/>
      <c r="QLS112" s="204"/>
      <c r="QLT112" s="204"/>
      <c r="QLU112" s="204"/>
      <c r="QLV112" s="204"/>
      <c r="QLW112" s="204"/>
      <c r="QLX112" s="204"/>
      <c r="QLY112" s="204"/>
      <c r="QLZ112" s="204"/>
      <c r="QMA112" s="204"/>
      <c r="QMB112" s="204"/>
      <c r="QMC112" s="204"/>
      <c r="QMD112" s="204"/>
      <c r="QME112" s="204"/>
      <c r="QMF112" s="204"/>
      <c r="QMG112" s="204"/>
      <c r="QMH112" s="204"/>
      <c r="QMI112" s="204"/>
      <c r="QMJ112" s="204"/>
      <c r="QMK112" s="204"/>
      <c r="QML112" s="204"/>
      <c r="QMM112" s="204"/>
      <c r="QMN112" s="204"/>
      <c r="QMO112" s="204"/>
      <c r="QMP112" s="204"/>
      <c r="QMQ112" s="204"/>
      <c r="QMR112" s="204"/>
      <c r="QMS112" s="204"/>
      <c r="QMT112" s="204"/>
      <c r="QMU112" s="204"/>
      <c r="QMV112" s="204"/>
      <c r="QMW112" s="204"/>
      <c r="QMX112" s="204"/>
      <c r="QMY112" s="204"/>
      <c r="QMZ112" s="204"/>
      <c r="QNA112" s="204"/>
      <c r="QNB112" s="204"/>
      <c r="QNC112" s="204"/>
      <c r="QND112" s="204"/>
      <c r="QNE112" s="204"/>
      <c r="QNF112" s="204"/>
      <c r="QNG112" s="204"/>
      <c r="QNH112" s="204"/>
      <c r="QNI112" s="204"/>
      <c r="QNJ112" s="204"/>
      <c r="QNK112" s="204"/>
      <c r="QNL112" s="204"/>
      <c r="QNM112" s="204"/>
      <c r="QNN112" s="204"/>
      <c r="QNO112" s="204"/>
      <c r="QNP112" s="204"/>
      <c r="QNQ112" s="204"/>
      <c r="QNR112" s="204"/>
      <c r="QNS112" s="204"/>
      <c r="QNT112" s="204"/>
      <c r="QNU112" s="204"/>
      <c r="QNV112" s="204"/>
      <c r="QNW112" s="204"/>
      <c r="QNX112" s="204"/>
      <c r="QNY112" s="204"/>
      <c r="QNZ112" s="204"/>
      <c r="QOA112" s="204"/>
      <c r="QOB112" s="204"/>
      <c r="QOC112" s="204"/>
      <c r="QOD112" s="204"/>
      <c r="QOE112" s="204"/>
      <c r="QOF112" s="204"/>
      <c r="QOG112" s="204"/>
      <c r="QOH112" s="204"/>
      <c r="QOI112" s="204"/>
      <c r="QOJ112" s="204"/>
      <c r="QOK112" s="204"/>
      <c r="QOL112" s="204"/>
      <c r="QOM112" s="204"/>
      <c r="QON112" s="204"/>
      <c r="QOO112" s="204"/>
      <c r="QOP112" s="204"/>
      <c r="QOQ112" s="204"/>
      <c r="QOR112" s="204"/>
      <c r="QOS112" s="204"/>
      <c r="QOT112" s="204"/>
      <c r="QOU112" s="204"/>
      <c r="QOV112" s="204"/>
      <c r="QOW112" s="204"/>
      <c r="QOX112" s="204"/>
      <c r="QOY112" s="204"/>
      <c r="QOZ112" s="204"/>
      <c r="QPA112" s="204"/>
      <c r="QPB112" s="204"/>
      <c r="QPC112" s="204"/>
      <c r="QPD112" s="204"/>
      <c r="QPE112" s="204"/>
      <c r="QPF112" s="204"/>
      <c r="QPG112" s="204"/>
      <c r="QPH112" s="204"/>
      <c r="QPI112" s="204"/>
      <c r="QPJ112" s="204"/>
      <c r="QPK112" s="204"/>
      <c r="QPL112" s="204"/>
      <c r="QPM112" s="204"/>
      <c r="QPN112" s="204"/>
      <c r="QPO112" s="204"/>
      <c r="QPP112" s="204"/>
      <c r="QPQ112" s="204"/>
      <c r="QPR112" s="204"/>
      <c r="QPS112" s="204"/>
      <c r="QPT112" s="204"/>
      <c r="QPU112" s="204"/>
      <c r="QPV112" s="204"/>
      <c r="QPW112" s="204"/>
      <c r="QPX112" s="204"/>
      <c r="QPY112" s="204"/>
      <c r="QPZ112" s="204"/>
      <c r="QQA112" s="204"/>
      <c r="QQB112" s="204"/>
      <c r="QQC112" s="204"/>
      <c r="QQD112" s="204"/>
      <c r="QQE112" s="204"/>
      <c r="QQF112" s="204"/>
      <c r="QQG112" s="204"/>
      <c r="QQH112" s="204"/>
      <c r="QQI112" s="204"/>
      <c r="QQJ112" s="204"/>
      <c r="QQK112" s="204"/>
      <c r="QQL112" s="204"/>
      <c r="QQM112" s="204"/>
      <c r="QQN112" s="204"/>
      <c r="QQO112" s="204"/>
      <c r="QQP112" s="204"/>
      <c r="QQQ112" s="204"/>
      <c r="QQR112" s="204"/>
      <c r="QQS112" s="204"/>
      <c r="QQT112" s="204"/>
      <c r="QQU112" s="204"/>
      <c r="QQV112" s="204"/>
      <c r="QQW112" s="204"/>
      <c r="QQX112" s="204"/>
      <c r="QQY112" s="204"/>
      <c r="QQZ112" s="204"/>
      <c r="QRA112" s="204"/>
      <c r="QRB112" s="204"/>
      <c r="QRC112" s="204"/>
      <c r="QRD112" s="204"/>
      <c r="QRE112" s="204"/>
      <c r="QRF112" s="204"/>
      <c r="QRG112" s="204"/>
      <c r="QRH112" s="204"/>
      <c r="QRI112" s="204"/>
      <c r="QRJ112" s="204"/>
      <c r="QRK112" s="204"/>
      <c r="QRL112" s="204"/>
      <c r="QRM112" s="204"/>
      <c r="QRN112" s="204"/>
      <c r="QRO112" s="204"/>
      <c r="QRP112" s="204"/>
      <c r="QRQ112" s="204"/>
      <c r="QRR112" s="204"/>
      <c r="QRS112" s="204"/>
      <c r="QRT112" s="204"/>
      <c r="QRU112" s="204"/>
      <c r="QRV112" s="204"/>
      <c r="QRW112" s="204"/>
      <c r="QRX112" s="204"/>
      <c r="QRY112" s="204"/>
      <c r="QRZ112" s="204"/>
      <c r="QSA112" s="204"/>
      <c r="QSB112" s="204"/>
      <c r="QSC112" s="204"/>
      <c r="QSD112" s="204"/>
      <c r="QSE112" s="204"/>
      <c r="QSF112" s="204"/>
      <c r="QSG112" s="204"/>
      <c r="QSH112" s="204"/>
      <c r="QSI112" s="204"/>
      <c r="QSJ112" s="204"/>
      <c r="QSK112" s="204"/>
      <c r="QSL112" s="204"/>
      <c r="QSM112" s="204"/>
      <c r="QSN112" s="204"/>
      <c r="QSO112" s="204"/>
      <c r="QSP112" s="204"/>
      <c r="QSQ112" s="204"/>
      <c r="QSR112" s="204"/>
      <c r="QSS112" s="204"/>
      <c r="QST112" s="204"/>
      <c r="QSU112" s="204"/>
      <c r="QSV112" s="204"/>
      <c r="QSW112" s="204"/>
      <c r="QSX112" s="204"/>
      <c r="QSY112" s="204"/>
      <c r="QSZ112" s="204"/>
      <c r="QTA112" s="204"/>
      <c r="QTB112" s="204"/>
      <c r="QTC112" s="204"/>
      <c r="QTD112" s="204"/>
      <c r="QTE112" s="204"/>
      <c r="QTF112" s="204"/>
      <c r="QTG112" s="204"/>
      <c r="QTH112" s="204"/>
      <c r="QTI112" s="204"/>
      <c r="QTJ112" s="204"/>
      <c r="QTK112" s="204"/>
      <c r="QTL112" s="204"/>
      <c r="QTM112" s="204"/>
      <c r="QTN112" s="204"/>
      <c r="QTO112" s="204"/>
      <c r="QTP112" s="204"/>
      <c r="QTQ112" s="204"/>
      <c r="QTR112" s="204"/>
      <c r="QTS112" s="204"/>
      <c r="QTT112" s="204"/>
      <c r="QTU112" s="204"/>
      <c r="QTV112" s="204"/>
      <c r="QTW112" s="204"/>
      <c r="QTX112" s="204"/>
      <c r="QTY112" s="204"/>
      <c r="QTZ112" s="204"/>
      <c r="QUA112" s="204"/>
      <c r="QUB112" s="204"/>
      <c r="QUC112" s="204"/>
      <c r="QUD112" s="204"/>
      <c r="QUE112" s="204"/>
      <c r="QUF112" s="204"/>
      <c r="QUG112" s="204"/>
      <c r="QUH112" s="204"/>
      <c r="QUI112" s="204"/>
      <c r="QUJ112" s="204"/>
      <c r="QUK112" s="204"/>
      <c r="QUL112" s="204"/>
      <c r="QUM112" s="204"/>
      <c r="QUN112" s="204"/>
      <c r="QUO112" s="204"/>
      <c r="QUP112" s="204"/>
      <c r="QUQ112" s="204"/>
      <c r="QUR112" s="204"/>
      <c r="QUS112" s="204"/>
      <c r="QUT112" s="204"/>
      <c r="QUU112" s="204"/>
      <c r="QUV112" s="204"/>
      <c r="QUW112" s="204"/>
      <c r="QUX112" s="204"/>
      <c r="QUY112" s="204"/>
      <c r="QUZ112" s="204"/>
      <c r="QVA112" s="204"/>
      <c r="QVB112" s="204"/>
      <c r="QVC112" s="204"/>
      <c r="QVD112" s="204"/>
      <c r="QVE112" s="204"/>
      <c r="QVF112" s="204"/>
      <c r="QVG112" s="204"/>
      <c r="QVH112" s="204"/>
      <c r="QVI112" s="204"/>
      <c r="QVJ112" s="204"/>
      <c r="QVK112" s="204"/>
      <c r="QVL112" s="204"/>
      <c r="QVM112" s="204"/>
      <c r="QVN112" s="204"/>
      <c r="QVO112" s="204"/>
      <c r="QVP112" s="204"/>
      <c r="QVQ112" s="204"/>
      <c r="QVR112" s="204"/>
      <c r="QVS112" s="204"/>
      <c r="QVT112" s="204"/>
      <c r="QVU112" s="204"/>
      <c r="QVV112" s="204"/>
      <c r="QVW112" s="204"/>
      <c r="QVX112" s="204"/>
      <c r="QVY112" s="204"/>
      <c r="QVZ112" s="204"/>
      <c r="QWA112" s="204"/>
      <c r="QWB112" s="204"/>
      <c r="QWC112" s="204"/>
      <c r="QWD112" s="204"/>
      <c r="QWE112" s="204"/>
      <c r="QWF112" s="204"/>
      <c r="QWG112" s="204"/>
      <c r="QWH112" s="204"/>
      <c r="QWI112" s="204"/>
      <c r="QWJ112" s="204"/>
      <c r="QWK112" s="204"/>
      <c r="QWL112" s="204"/>
      <c r="QWM112" s="204"/>
      <c r="QWN112" s="204"/>
      <c r="QWO112" s="204"/>
      <c r="QWP112" s="204"/>
      <c r="QWQ112" s="204"/>
      <c r="QWR112" s="204"/>
      <c r="QWS112" s="204"/>
      <c r="QWT112" s="204"/>
      <c r="QWU112" s="204"/>
      <c r="QWV112" s="204"/>
      <c r="QWW112" s="204"/>
      <c r="QWX112" s="204"/>
      <c r="QWY112" s="204"/>
      <c r="QWZ112" s="204"/>
      <c r="QXA112" s="204"/>
      <c r="QXB112" s="204"/>
      <c r="QXC112" s="204"/>
      <c r="QXD112" s="204"/>
      <c r="QXE112" s="204"/>
      <c r="QXF112" s="204"/>
      <c r="QXG112" s="204"/>
      <c r="QXH112" s="204"/>
      <c r="QXI112" s="204"/>
      <c r="QXJ112" s="204"/>
      <c r="QXK112" s="204"/>
      <c r="QXL112" s="204"/>
      <c r="QXM112" s="204"/>
      <c r="QXN112" s="204"/>
      <c r="QXO112" s="204"/>
      <c r="QXP112" s="204"/>
      <c r="QXQ112" s="204"/>
      <c r="QXR112" s="204"/>
      <c r="QXS112" s="204"/>
      <c r="QXT112" s="204"/>
      <c r="QXU112" s="204"/>
      <c r="QXV112" s="204"/>
      <c r="QXW112" s="204"/>
      <c r="QXX112" s="204"/>
      <c r="QXY112" s="204"/>
      <c r="QXZ112" s="204"/>
      <c r="QYA112" s="204"/>
      <c r="QYB112" s="204"/>
      <c r="QYC112" s="204"/>
      <c r="QYD112" s="204"/>
      <c r="QYE112" s="204"/>
      <c r="QYF112" s="204"/>
      <c r="QYG112" s="204"/>
      <c r="QYH112" s="204"/>
      <c r="QYI112" s="204"/>
      <c r="QYJ112" s="204"/>
      <c r="QYK112" s="204"/>
      <c r="QYL112" s="204"/>
      <c r="QYM112" s="204"/>
      <c r="QYN112" s="204"/>
      <c r="QYO112" s="204"/>
      <c r="QYP112" s="204"/>
      <c r="QYQ112" s="204"/>
      <c r="QYR112" s="204"/>
      <c r="QYS112" s="204"/>
      <c r="QYT112" s="204"/>
      <c r="QYU112" s="204"/>
      <c r="QYV112" s="204"/>
      <c r="QYW112" s="204"/>
      <c r="QYX112" s="204"/>
      <c r="QYY112" s="204"/>
      <c r="QYZ112" s="204"/>
      <c r="QZA112" s="204"/>
      <c r="QZB112" s="204"/>
      <c r="QZC112" s="204"/>
      <c r="QZD112" s="204"/>
      <c r="QZE112" s="204"/>
      <c r="QZF112" s="204"/>
      <c r="QZG112" s="204"/>
      <c r="QZH112" s="204"/>
      <c r="QZI112" s="204"/>
      <c r="QZJ112" s="204"/>
      <c r="QZK112" s="204"/>
      <c r="QZL112" s="204"/>
      <c r="QZM112" s="204"/>
      <c r="QZN112" s="204"/>
      <c r="QZO112" s="204"/>
      <c r="QZP112" s="204"/>
      <c r="QZQ112" s="204"/>
      <c r="QZR112" s="204"/>
      <c r="QZS112" s="204"/>
      <c r="QZT112" s="204"/>
      <c r="QZU112" s="204"/>
      <c r="QZV112" s="204"/>
      <c r="QZW112" s="204"/>
      <c r="QZX112" s="204"/>
      <c r="QZY112" s="204"/>
      <c r="QZZ112" s="204"/>
      <c r="RAA112" s="204"/>
      <c r="RAB112" s="204"/>
      <c r="RAC112" s="204"/>
      <c r="RAD112" s="204"/>
      <c r="RAE112" s="204"/>
      <c r="RAF112" s="204"/>
      <c r="RAG112" s="204"/>
      <c r="RAH112" s="204"/>
      <c r="RAI112" s="204"/>
      <c r="RAJ112" s="204"/>
      <c r="RAK112" s="204"/>
      <c r="RAL112" s="204"/>
      <c r="RAM112" s="204"/>
      <c r="RAN112" s="204"/>
      <c r="RAO112" s="204"/>
      <c r="RAP112" s="204"/>
      <c r="RAQ112" s="204"/>
      <c r="RAR112" s="204"/>
      <c r="RAS112" s="204"/>
      <c r="RAT112" s="204"/>
      <c r="RAU112" s="204"/>
      <c r="RAV112" s="204"/>
      <c r="RAW112" s="204"/>
      <c r="RAX112" s="204"/>
      <c r="RAY112" s="204"/>
      <c r="RAZ112" s="204"/>
      <c r="RBA112" s="204"/>
      <c r="RBB112" s="204"/>
      <c r="RBC112" s="204"/>
      <c r="RBD112" s="204"/>
      <c r="RBE112" s="204"/>
      <c r="RBF112" s="204"/>
      <c r="RBG112" s="204"/>
      <c r="RBH112" s="204"/>
      <c r="RBI112" s="204"/>
      <c r="RBJ112" s="204"/>
      <c r="RBK112" s="204"/>
      <c r="RBL112" s="204"/>
      <c r="RBM112" s="204"/>
      <c r="RBN112" s="204"/>
      <c r="RBO112" s="204"/>
      <c r="RBP112" s="204"/>
      <c r="RBQ112" s="204"/>
      <c r="RBR112" s="204"/>
      <c r="RBS112" s="204"/>
      <c r="RBT112" s="204"/>
      <c r="RBU112" s="204"/>
      <c r="RBV112" s="204"/>
      <c r="RBW112" s="204"/>
      <c r="RBX112" s="204"/>
      <c r="RBY112" s="204"/>
      <c r="RBZ112" s="204"/>
      <c r="RCA112" s="204"/>
      <c r="RCB112" s="204"/>
      <c r="RCC112" s="204"/>
      <c r="RCD112" s="204"/>
      <c r="RCE112" s="204"/>
      <c r="RCF112" s="204"/>
      <c r="RCG112" s="204"/>
      <c r="RCH112" s="204"/>
      <c r="RCI112" s="204"/>
      <c r="RCJ112" s="204"/>
      <c r="RCK112" s="204"/>
      <c r="RCL112" s="204"/>
      <c r="RCM112" s="204"/>
      <c r="RCN112" s="204"/>
      <c r="RCO112" s="204"/>
      <c r="RCP112" s="204"/>
      <c r="RCQ112" s="204"/>
      <c r="RCR112" s="204"/>
      <c r="RCS112" s="204"/>
      <c r="RCT112" s="204"/>
      <c r="RCU112" s="204"/>
      <c r="RCV112" s="204"/>
      <c r="RCW112" s="204"/>
      <c r="RCX112" s="204"/>
      <c r="RCY112" s="204"/>
      <c r="RCZ112" s="204"/>
      <c r="RDA112" s="204"/>
      <c r="RDB112" s="204"/>
      <c r="RDC112" s="204"/>
      <c r="RDD112" s="204"/>
      <c r="RDE112" s="204"/>
      <c r="RDF112" s="204"/>
      <c r="RDG112" s="204"/>
      <c r="RDH112" s="204"/>
      <c r="RDI112" s="204"/>
      <c r="RDJ112" s="204"/>
      <c r="RDK112" s="204"/>
      <c r="RDL112" s="204"/>
      <c r="RDM112" s="204"/>
      <c r="RDN112" s="204"/>
      <c r="RDO112" s="204"/>
      <c r="RDP112" s="204"/>
      <c r="RDQ112" s="204"/>
      <c r="RDR112" s="204"/>
      <c r="RDS112" s="204"/>
      <c r="RDT112" s="204"/>
      <c r="RDU112" s="204"/>
      <c r="RDV112" s="204"/>
      <c r="RDW112" s="204"/>
      <c r="RDX112" s="204"/>
      <c r="RDY112" s="204"/>
      <c r="RDZ112" s="204"/>
      <c r="REA112" s="204"/>
      <c r="REB112" s="204"/>
      <c r="REC112" s="204"/>
      <c r="RED112" s="204"/>
      <c r="REE112" s="204"/>
      <c r="REF112" s="204"/>
      <c r="REG112" s="204"/>
      <c r="REH112" s="204"/>
      <c r="REI112" s="204"/>
      <c r="REJ112" s="204"/>
      <c r="REK112" s="204"/>
      <c r="REL112" s="204"/>
      <c r="REM112" s="204"/>
      <c r="REN112" s="204"/>
      <c r="REO112" s="204"/>
      <c r="REP112" s="204"/>
      <c r="REQ112" s="204"/>
      <c r="RER112" s="204"/>
      <c r="RES112" s="204"/>
      <c r="RET112" s="204"/>
      <c r="REU112" s="204"/>
      <c r="REV112" s="204"/>
      <c r="REW112" s="204"/>
      <c r="REX112" s="204"/>
      <c r="REY112" s="204"/>
      <c r="REZ112" s="204"/>
      <c r="RFA112" s="204"/>
      <c r="RFB112" s="204"/>
      <c r="RFC112" s="204"/>
      <c r="RFD112" s="204"/>
      <c r="RFE112" s="204"/>
      <c r="RFF112" s="204"/>
      <c r="RFG112" s="204"/>
      <c r="RFH112" s="204"/>
      <c r="RFI112" s="204"/>
      <c r="RFJ112" s="204"/>
      <c r="RFK112" s="204"/>
      <c r="RFL112" s="204"/>
      <c r="RFM112" s="204"/>
      <c r="RFN112" s="204"/>
      <c r="RFO112" s="204"/>
      <c r="RFP112" s="204"/>
      <c r="RFQ112" s="204"/>
      <c r="RFR112" s="204"/>
      <c r="RFS112" s="204"/>
      <c r="RFT112" s="204"/>
      <c r="RFU112" s="204"/>
      <c r="RFV112" s="204"/>
      <c r="RFW112" s="204"/>
      <c r="RFX112" s="204"/>
      <c r="RFY112" s="204"/>
      <c r="RFZ112" s="204"/>
      <c r="RGA112" s="204"/>
      <c r="RGB112" s="204"/>
      <c r="RGC112" s="204"/>
      <c r="RGD112" s="204"/>
      <c r="RGE112" s="204"/>
      <c r="RGF112" s="204"/>
      <c r="RGG112" s="204"/>
      <c r="RGH112" s="204"/>
      <c r="RGI112" s="204"/>
      <c r="RGJ112" s="204"/>
      <c r="RGK112" s="204"/>
      <c r="RGL112" s="204"/>
      <c r="RGM112" s="204"/>
      <c r="RGN112" s="204"/>
      <c r="RGO112" s="204"/>
      <c r="RGP112" s="204"/>
      <c r="RGQ112" s="204"/>
      <c r="RGR112" s="204"/>
      <c r="RGS112" s="204"/>
      <c r="RGT112" s="204"/>
      <c r="RGU112" s="204"/>
      <c r="RGV112" s="204"/>
      <c r="RGW112" s="204"/>
      <c r="RGX112" s="204"/>
      <c r="RGY112" s="204"/>
      <c r="RGZ112" s="204"/>
      <c r="RHA112" s="204"/>
      <c r="RHB112" s="204"/>
      <c r="RHC112" s="204"/>
      <c r="RHD112" s="204"/>
      <c r="RHE112" s="204"/>
      <c r="RHF112" s="204"/>
      <c r="RHG112" s="204"/>
      <c r="RHH112" s="204"/>
      <c r="RHI112" s="204"/>
      <c r="RHJ112" s="204"/>
      <c r="RHK112" s="204"/>
      <c r="RHL112" s="204"/>
      <c r="RHM112" s="204"/>
      <c r="RHN112" s="204"/>
      <c r="RHO112" s="204"/>
      <c r="RHP112" s="204"/>
      <c r="RHQ112" s="204"/>
      <c r="RHR112" s="204"/>
      <c r="RHS112" s="204"/>
      <c r="RHT112" s="204"/>
      <c r="RHU112" s="204"/>
      <c r="RHV112" s="204"/>
      <c r="RHW112" s="204"/>
      <c r="RHX112" s="204"/>
      <c r="RHY112" s="204"/>
      <c r="RHZ112" s="204"/>
      <c r="RIA112" s="204"/>
      <c r="RIB112" s="204"/>
      <c r="RIC112" s="204"/>
      <c r="RID112" s="204"/>
      <c r="RIE112" s="204"/>
      <c r="RIF112" s="204"/>
      <c r="RIG112" s="204"/>
      <c r="RIH112" s="204"/>
      <c r="RII112" s="204"/>
      <c r="RIJ112" s="204"/>
      <c r="RIK112" s="204"/>
      <c r="RIL112" s="204"/>
      <c r="RIM112" s="204"/>
      <c r="RIN112" s="204"/>
      <c r="RIO112" s="204"/>
      <c r="RIP112" s="204"/>
      <c r="RIQ112" s="204"/>
      <c r="RIR112" s="204"/>
      <c r="RIS112" s="204"/>
      <c r="RIT112" s="204"/>
      <c r="RIU112" s="204"/>
      <c r="RIV112" s="204"/>
      <c r="RIW112" s="204"/>
      <c r="RIX112" s="204"/>
      <c r="RIY112" s="204"/>
      <c r="RIZ112" s="204"/>
      <c r="RJA112" s="204"/>
      <c r="RJB112" s="204"/>
      <c r="RJC112" s="204"/>
      <c r="RJD112" s="204"/>
      <c r="RJE112" s="204"/>
      <c r="RJF112" s="204"/>
      <c r="RJG112" s="204"/>
      <c r="RJH112" s="204"/>
      <c r="RJI112" s="204"/>
      <c r="RJJ112" s="204"/>
      <c r="RJK112" s="204"/>
      <c r="RJL112" s="204"/>
      <c r="RJM112" s="204"/>
      <c r="RJN112" s="204"/>
      <c r="RJO112" s="204"/>
      <c r="RJP112" s="204"/>
      <c r="RJQ112" s="204"/>
      <c r="RJR112" s="204"/>
      <c r="RJS112" s="204"/>
      <c r="RJT112" s="204"/>
      <c r="RJU112" s="204"/>
      <c r="RJV112" s="204"/>
      <c r="RJW112" s="204"/>
      <c r="RJX112" s="204"/>
      <c r="RJY112" s="204"/>
      <c r="RJZ112" s="204"/>
      <c r="RKA112" s="204"/>
      <c r="RKB112" s="204"/>
      <c r="RKC112" s="204"/>
      <c r="RKD112" s="204"/>
      <c r="RKE112" s="204"/>
      <c r="RKF112" s="204"/>
      <c r="RKG112" s="204"/>
      <c r="RKH112" s="204"/>
      <c r="RKI112" s="204"/>
      <c r="RKJ112" s="204"/>
      <c r="RKK112" s="204"/>
      <c r="RKL112" s="204"/>
      <c r="RKM112" s="204"/>
      <c r="RKN112" s="204"/>
      <c r="RKO112" s="204"/>
      <c r="RKP112" s="204"/>
      <c r="RKQ112" s="204"/>
      <c r="RKR112" s="204"/>
      <c r="RKS112" s="204"/>
      <c r="RKT112" s="204"/>
      <c r="RKU112" s="204"/>
      <c r="RKV112" s="204"/>
      <c r="RKW112" s="204"/>
      <c r="RKX112" s="204"/>
      <c r="RKY112" s="204"/>
      <c r="RKZ112" s="204"/>
      <c r="RLA112" s="204"/>
      <c r="RLB112" s="204"/>
      <c r="RLC112" s="204"/>
      <c r="RLD112" s="204"/>
      <c r="RLE112" s="204"/>
      <c r="RLF112" s="204"/>
      <c r="RLG112" s="204"/>
      <c r="RLH112" s="204"/>
      <c r="RLI112" s="204"/>
      <c r="RLJ112" s="204"/>
      <c r="RLK112" s="204"/>
      <c r="RLL112" s="204"/>
      <c r="RLM112" s="204"/>
      <c r="RLN112" s="204"/>
      <c r="RLO112" s="204"/>
      <c r="RLP112" s="204"/>
      <c r="RLQ112" s="204"/>
      <c r="RLR112" s="204"/>
      <c r="RLS112" s="204"/>
      <c r="RLT112" s="204"/>
      <c r="RLU112" s="204"/>
      <c r="RLV112" s="204"/>
      <c r="RLW112" s="204"/>
      <c r="RLX112" s="204"/>
      <c r="RLY112" s="204"/>
      <c r="RLZ112" s="204"/>
      <c r="RMA112" s="204"/>
      <c r="RMB112" s="204"/>
      <c r="RMC112" s="204"/>
      <c r="RMD112" s="204"/>
      <c r="RME112" s="204"/>
      <c r="RMF112" s="204"/>
      <c r="RMG112" s="204"/>
      <c r="RMH112" s="204"/>
      <c r="RMI112" s="204"/>
      <c r="RMJ112" s="204"/>
      <c r="RMK112" s="204"/>
      <c r="RML112" s="204"/>
      <c r="RMM112" s="204"/>
      <c r="RMN112" s="204"/>
      <c r="RMO112" s="204"/>
      <c r="RMP112" s="204"/>
      <c r="RMQ112" s="204"/>
      <c r="RMR112" s="204"/>
      <c r="RMS112" s="204"/>
      <c r="RMT112" s="204"/>
      <c r="RMU112" s="204"/>
      <c r="RMV112" s="204"/>
      <c r="RMW112" s="204"/>
      <c r="RMX112" s="204"/>
      <c r="RMY112" s="204"/>
      <c r="RMZ112" s="204"/>
      <c r="RNA112" s="204"/>
      <c r="RNB112" s="204"/>
      <c r="RNC112" s="204"/>
      <c r="RND112" s="204"/>
      <c r="RNE112" s="204"/>
      <c r="RNF112" s="204"/>
      <c r="RNG112" s="204"/>
      <c r="RNH112" s="204"/>
      <c r="RNI112" s="204"/>
      <c r="RNJ112" s="204"/>
      <c r="RNK112" s="204"/>
      <c r="RNL112" s="204"/>
      <c r="RNM112" s="204"/>
      <c r="RNN112" s="204"/>
      <c r="RNO112" s="204"/>
      <c r="RNP112" s="204"/>
      <c r="RNQ112" s="204"/>
      <c r="RNR112" s="204"/>
      <c r="RNS112" s="204"/>
      <c r="RNT112" s="204"/>
      <c r="RNU112" s="204"/>
      <c r="RNV112" s="204"/>
      <c r="RNW112" s="204"/>
      <c r="RNX112" s="204"/>
      <c r="RNY112" s="204"/>
      <c r="RNZ112" s="204"/>
      <c r="ROA112" s="204"/>
      <c r="ROB112" s="204"/>
      <c r="ROC112" s="204"/>
      <c r="ROD112" s="204"/>
      <c r="ROE112" s="204"/>
      <c r="ROF112" s="204"/>
      <c r="ROG112" s="204"/>
      <c r="ROH112" s="204"/>
      <c r="ROI112" s="204"/>
      <c r="ROJ112" s="204"/>
      <c r="ROK112" s="204"/>
      <c r="ROL112" s="204"/>
      <c r="ROM112" s="204"/>
      <c r="RON112" s="204"/>
      <c r="ROO112" s="204"/>
      <c r="ROP112" s="204"/>
      <c r="ROQ112" s="204"/>
      <c r="ROR112" s="204"/>
      <c r="ROS112" s="204"/>
      <c r="ROT112" s="204"/>
      <c r="ROU112" s="204"/>
      <c r="ROV112" s="204"/>
      <c r="ROW112" s="204"/>
      <c r="ROX112" s="204"/>
      <c r="ROY112" s="204"/>
      <c r="ROZ112" s="204"/>
      <c r="RPA112" s="204"/>
      <c r="RPB112" s="204"/>
      <c r="RPC112" s="204"/>
      <c r="RPD112" s="204"/>
      <c r="RPE112" s="204"/>
      <c r="RPF112" s="204"/>
      <c r="RPG112" s="204"/>
      <c r="RPH112" s="204"/>
      <c r="RPI112" s="204"/>
      <c r="RPJ112" s="204"/>
      <c r="RPK112" s="204"/>
      <c r="RPL112" s="204"/>
      <c r="RPM112" s="204"/>
      <c r="RPN112" s="204"/>
      <c r="RPO112" s="204"/>
      <c r="RPP112" s="204"/>
      <c r="RPQ112" s="204"/>
      <c r="RPR112" s="204"/>
      <c r="RPS112" s="204"/>
      <c r="RPT112" s="204"/>
      <c r="RPU112" s="204"/>
      <c r="RPV112" s="204"/>
      <c r="RPW112" s="204"/>
      <c r="RPX112" s="204"/>
      <c r="RPY112" s="204"/>
      <c r="RPZ112" s="204"/>
      <c r="RQA112" s="204"/>
      <c r="RQB112" s="204"/>
      <c r="RQC112" s="204"/>
      <c r="RQD112" s="204"/>
      <c r="RQE112" s="204"/>
      <c r="RQF112" s="204"/>
      <c r="RQG112" s="204"/>
      <c r="RQH112" s="204"/>
      <c r="RQI112" s="204"/>
      <c r="RQJ112" s="204"/>
      <c r="RQK112" s="204"/>
      <c r="RQL112" s="204"/>
      <c r="RQM112" s="204"/>
      <c r="RQN112" s="204"/>
      <c r="RQO112" s="204"/>
      <c r="RQP112" s="204"/>
      <c r="RQQ112" s="204"/>
      <c r="RQR112" s="204"/>
      <c r="RQS112" s="204"/>
      <c r="RQT112" s="204"/>
      <c r="RQU112" s="204"/>
      <c r="RQV112" s="204"/>
      <c r="RQW112" s="204"/>
      <c r="RQX112" s="204"/>
      <c r="RQY112" s="204"/>
      <c r="RQZ112" s="204"/>
      <c r="RRA112" s="204"/>
      <c r="RRB112" s="204"/>
      <c r="RRC112" s="204"/>
      <c r="RRD112" s="204"/>
      <c r="RRE112" s="204"/>
      <c r="RRF112" s="204"/>
      <c r="RRG112" s="204"/>
      <c r="RRH112" s="204"/>
      <c r="RRI112" s="204"/>
      <c r="RRJ112" s="204"/>
      <c r="RRK112" s="204"/>
      <c r="RRL112" s="204"/>
      <c r="RRM112" s="204"/>
      <c r="RRN112" s="204"/>
      <c r="RRO112" s="204"/>
      <c r="RRP112" s="204"/>
      <c r="RRQ112" s="204"/>
      <c r="RRR112" s="204"/>
      <c r="RRS112" s="204"/>
      <c r="RRT112" s="204"/>
      <c r="RRU112" s="204"/>
      <c r="RRV112" s="204"/>
      <c r="RRW112" s="204"/>
      <c r="RRX112" s="204"/>
      <c r="RRY112" s="204"/>
      <c r="RRZ112" s="204"/>
      <c r="RSA112" s="204"/>
      <c r="RSB112" s="204"/>
      <c r="RSC112" s="204"/>
      <c r="RSD112" s="204"/>
      <c r="RSE112" s="204"/>
      <c r="RSF112" s="204"/>
      <c r="RSG112" s="204"/>
      <c r="RSH112" s="204"/>
      <c r="RSI112" s="204"/>
      <c r="RSJ112" s="204"/>
      <c r="RSK112" s="204"/>
      <c r="RSL112" s="204"/>
      <c r="RSM112" s="204"/>
      <c r="RSN112" s="204"/>
      <c r="RSO112" s="204"/>
      <c r="RSP112" s="204"/>
      <c r="RSQ112" s="204"/>
      <c r="RSR112" s="204"/>
      <c r="RSS112" s="204"/>
      <c r="RST112" s="204"/>
      <c r="RSU112" s="204"/>
      <c r="RSV112" s="204"/>
      <c r="RSW112" s="204"/>
      <c r="RSX112" s="204"/>
      <c r="RSY112" s="204"/>
      <c r="RSZ112" s="204"/>
      <c r="RTA112" s="204"/>
      <c r="RTB112" s="204"/>
      <c r="RTC112" s="204"/>
      <c r="RTD112" s="204"/>
      <c r="RTE112" s="204"/>
      <c r="RTF112" s="204"/>
      <c r="RTG112" s="204"/>
      <c r="RTH112" s="204"/>
      <c r="RTI112" s="204"/>
      <c r="RTJ112" s="204"/>
      <c r="RTK112" s="204"/>
      <c r="RTL112" s="204"/>
      <c r="RTM112" s="204"/>
      <c r="RTN112" s="204"/>
      <c r="RTO112" s="204"/>
      <c r="RTP112" s="204"/>
      <c r="RTQ112" s="204"/>
      <c r="RTR112" s="204"/>
      <c r="RTS112" s="204"/>
      <c r="RTT112" s="204"/>
      <c r="RTU112" s="204"/>
      <c r="RTV112" s="204"/>
      <c r="RTW112" s="204"/>
      <c r="RTX112" s="204"/>
      <c r="RTY112" s="204"/>
      <c r="RTZ112" s="204"/>
      <c r="RUA112" s="204"/>
      <c r="RUB112" s="204"/>
      <c r="RUC112" s="204"/>
      <c r="RUD112" s="204"/>
      <c r="RUE112" s="204"/>
      <c r="RUF112" s="204"/>
      <c r="RUG112" s="204"/>
      <c r="RUH112" s="204"/>
      <c r="RUI112" s="204"/>
      <c r="RUJ112" s="204"/>
      <c r="RUK112" s="204"/>
      <c r="RUL112" s="204"/>
      <c r="RUM112" s="204"/>
      <c r="RUN112" s="204"/>
      <c r="RUO112" s="204"/>
      <c r="RUP112" s="204"/>
      <c r="RUQ112" s="204"/>
      <c r="RUR112" s="204"/>
      <c r="RUS112" s="204"/>
      <c r="RUT112" s="204"/>
      <c r="RUU112" s="204"/>
      <c r="RUV112" s="204"/>
      <c r="RUW112" s="204"/>
      <c r="RUX112" s="204"/>
      <c r="RUY112" s="204"/>
      <c r="RUZ112" s="204"/>
      <c r="RVA112" s="204"/>
      <c r="RVB112" s="204"/>
      <c r="RVC112" s="204"/>
      <c r="RVD112" s="204"/>
      <c r="RVE112" s="204"/>
      <c r="RVF112" s="204"/>
      <c r="RVG112" s="204"/>
      <c r="RVH112" s="204"/>
      <c r="RVI112" s="204"/>
      <c r="RVJ112" s="204"/>
      <c r="RVK112" s="204"/>
      <c r="RVL112" s="204"/>
      <c r="RVM112" s="204"/>
      <c r="RVN112" s="204"/>
      <c r="RVO112" s="204"/>
      <c r="RVP112" s="204"/>
      <c r="RVQ112" s="204"/>
      <c r="RVR112" s="204"/>
      <c r="RVS112" s="204"/>
      <c r="RVT112" s="204"/>
      <c r="RVU112" s="204"/>
      <c r="RVV112" s="204"/>
      <c r="RVW112" s="204"/>
      <c r="RVX112" s="204"/>
      <c r="RVY112" s="204"/>
      <c r="RVZ112" s="204"/>
      <c r="RWA112" s="204"/>
      <c r="RWB112" s="204"/>
      <c r="RWC112" s="204"/>
      <c r="RWD112" s="204"/>
      <c r="RWE112" s="204"/>
      <c r="RWF112" s="204"/>
      <c r="RWG112" s="204"/>
      <c r="RWH112" s="204"/>
      <c r="RWI112" s="204"/>
      <c r="RWJ112" s="204"/>
      <c r="RWK112" s="204"/>
      <c r="RWL112" s="204"/>
      <c r="RWM112" s="204"/>
      <c r="RWN112" s="204"/>
      <c r="RWO112" s="204"/>
      <c r="RWP112" s="204"/>
      <c r="RWQ112" s="204"/>
      <c r="RWR112" s="204"/>
      <c r="RWS112" s="204"/>
      <c r="RWT112" s="204"/>
      <c r="RWU112" s="204"/>
      <c r="RWV112" s="204"/>
      <c r="RWW112" s="204"/>
      <c r="RWX112" s="204"/>
      <c r="RWY112" s="204"/>
      <c r="RWZ112" s="204"/>
      <c r="RXA112" s="204"/>
      <c r="RXB112" s="204"/>
      <c r="RXC112" s="204"/>
      <c r="RXD112" s="204"/>
      <c r="RXE112" s="204"/>
      <c r="RXF112" s="204"/>
      <c r="RXG112" s="204"/>
      <c r="RXH112" s="204"/>
      <c r="RXI112" s="204"/>
      <c r="RXJ112" s="204"/>
      <c r="RXK112" s="204"/>
      <c r="RXL112" s="204"/>
      <c r="RXM112" s="204"/>
      <c r="RXN112" s="204"/>
      <c r="RXO112" s="204"/>
      <c r="RXP112" s="204"/>
      <c r="RXQ112" s="204"/>
      <c r="RXR112" s="204"/>
      <c r="RXS112" s="204"/>
      <c r="RXT112" s="204"/>
      <c r="RXU112" s="204"/>
      <c r="RXV112" s="204"/>
      <c r="RXW112" s="204"/>
      <c r="RXX112" s="204"/>
      <c r="RXY112" s="204"/>
      <c r="RXZ112" s="204"/>
      <c r="RYA112" s="204"/>
      <c r="RYB112" s="204"/>
      <c r="RYC112" s="204"/>
      <c r="RYD112" s="204"/>
      <c r="RYE112" s="204"/>
      <c r="RYF112" s="204"/>
      <c r="RYG112" s="204"/>
      <c r="RYH112" s="204"/>
      <c r="RYI112" s="204"/>
      <c r="RYJ112" s="204"/>
      <c r="RYK112" s="204"/>
      <c r="RYL112" s="204"/>
      <c r="RYM112" s="204"/>
      <c r="RYN112" s="204"/>
      <c r="RYO112" s="204"/>
      <c r="RYP112" s="204"/>
      <c r="RYQ112" s="204"/>
      <c r="RYR112" s="204"/>
      <c r="RYS112" s="204"/>
      <c r="RYT112" s="204"/>
      <c r="RYU112" s="204"/>
      <c r="RYV112" s="204"/>
      <c r="RYW112" s="204"/>
      <c r="RYX112" s="204"/>
      <c r="RYY112" s="204"/>
      <c r="RYZ112" s="204"/>
      <c r="RZA112" s="204"/>
      <c r="RZB112" s="204"/>
      <c r="RZC112" s="204"/>
      <c r="RZD112" s="204"/>
      <c r="RZE112" s="204"/>
      <c r="RZF112" s="204"/>
      <c r="RZG112" s="204"/>
      <c r="RZH112" s="204"/>
      <c r="RZI112" s="204"/>
      <c r="RZJ112" s="204"/>
      <c r="RZK112" s="204"/>
      <c r="RZL112" s="204"/>
      <c r="RZM112" s="204"/>
      <c r="RZN112" s="204"/>
      <c r="RZO112" s="204"/>
      <c r="RZP112" s="204"/>
      <c r="RZQ112" s="204"/>
      <c r="RZR112" s="204"/>
      <c r="RZS112" s="204"/>
      <c r="RZT112" s="204"/>
      <c r="RZU112" s="204"/>
      <c r="RZV112" s="204"/>
      <c r="RZW112" s="204"/>
      <c r="RZX112" s="204"/>
      <c r="RZY112" s="204"/>
      <c r="RZZ112" s="204"/>
      <c r="SAA112" s="204"/>
      <c r="SAB112" s="204"/>
      <c r="SAC112" s="204"/>
      <c r="SAD112" s="204"/>
      <c r="SAE112" s="204"/>
      <c r="SAF112" s="204"/>
      <c r="SAG112" s="204"/>
      <c r="SAH112" s="204"/>
      <c r="SAI112" s="204"/>
      <c r="SAJ112" s="204"/>
      <c r="SAK112" s="204"/>
      <c r="SAL112" s="204"/>
      <c r="SAM112" s="204"/>
      <c r="SAN112" s="204"/>
      <c r="SAO112" s="204"/>
      <c r="SAP112" s="204"/>
      <c r="SAQ112" s="204"/>
      <c r="SAR112" s="204"/>
      <c r="SAS112" s="204"/>
      <c r="SAT112" s="204"/>
      <c r="SAU112" s="204"/>
      <c r="SAV112" s="204"/>
      <c r="SAW112" s="204"/>
      <c r="SAX112" s="204"/>
      <c r="SAY112" s="204"/>
      <c r="SAZ112" s="204"/>
      <c r="SBA112" s="204"/>
      <c r="SBB112" s="204"/>
      <c r="SBC112" s="204"/>
      <c r="SBD112" s="204"/>
      <c r="SBE112" s="204"/>
      <c r="SBF112" s="204"/>
      <c r="SBG112" s="204"/>
      <c r="SBH112" s="204"/>
      <c r="SBI112" s="204"/>
      <c r="SBJ112" s="204"/>
      <c r="SBK112" s="204"/>
      <c r="SBL112" s="204"/>
      <c r="SBM112" s="204"/>
      <c r="SBN112" s="204"/>
      <c r="SBO112" s="204"/>
      <c r="SBP112" s="204"/>
      <c r="SBQ112" s="204"/>
      <c r="SBR112" s="204"/>
      <c r="SBS112" s="204"/>
      <c r="SBT112" s="204"/>
      <c r="SBU112" s="204"/>
      <c r="SBV112" s="204"/>
      <c r="SBW112" s="204"/>
      <c r="SBX112" s="204"/>
      <c r="SBY112" s="204"/>
      <c r="SBZ112" s="204"/>
      <c r="SCA112" s="204"/>
      <c r="SCB112" s="204"/>
      <c r="SCC112" s="204"/>
      <c r="SCD112" s="204"/>
      <c r="SCE112" s="204"/>
      <c r="SCF112" s="204"/>
      <c r="SCG112" s="204"/>
      <c r="SCH112" s="204"/>
      <c r="SCI112" s="204"/>
      <c r="SCJ112" s="204"/>
      <c r="SCK112" s="204"/>
      <c r="SCL112" s="204"/>
      <c r="SCM112" s="204"/>
      <c r="SCN112" s="204"/>
      <c r="SCO112" s="204"/>
      <c r="SCP112" s="204"/>
      <c r="SCQ112" s="204"/>
      <c r="SCR112" s="204"/>
      <c r="SCS112" s="204"/>
      <c r="SCT112" s="204"/>
      <c r="SCU112" s="204"/>
      <c r="SCV112" s="204"/>
      <c r="SCW112" s="204"/>
      <c r="SCX112" s="204"/>
      <c r="SCY112" s="204"/>
      <c r="SCZ112" s="204"/>
      <c r="SDA112" s="204"/>
      <c r="SDB112" s="204"/>
      <c r="SDC112" s="204"/>
      <c r="SDD112" s="204"/>
      <c r="SDE112" s="204"/>
      <c r="SDF112" s="204"/>
      <c r="SDG112" s="204"/>
      <c r="SDH112" s="204"/>
      <c r="SDI112" s="204"/>
      <c r="SDJ112" s="204"/>
      <c r="SDK112" s="204"/>
      <c r="SDL112" s="204"/>
      <c r="SDM112" s="204"/>
      <c r="SDN112" s="204"/>
      <c r="SDO112" s="204"/>
      <c r="SDP112" s="204"/>
      <c r="SDQ112" s="204"/>
      <c r="SDR112" s="204"/>
      <c r="SDS112" s="204"/>
      <c r="SDT112" s="204"/>
      <c r="SDU112" s="204"/>
      <c r="SDV112" s="204"/>
      <c r="SDW112" s="204"/>
      <c r="SDX112" s="204"/>
      <c r="SDY112" s="204"/>
      <c r="SDZ112" s="204"/>
      <c r="SEA112" s="204"/>
      <c r="SEB112" s="204"/>
      <c r="SEC112" s="204"/>
      <c r="SED112" s="204"/>
      <c r="SEE112" s="204"/>
      <c r="SEF112" s="204"/>
      <c r="SEG112" s="204"/>
      <c r="SEH112" s="204"/>
      <c r="SEI112" s="204"/>
      <c r="SEJ112" s="204"/>
      <c r="SEK112" s="204"/>
      <c r="SEL112" s="204"/>
      <c r="SEM112" s="204"/>
      <c r="SEN112" s="204"/>
      <c r="SEO112" s="204"/>
      <c r="SEP112" s="204"/>
      <c r="SEQ112" s="204"/>
      <c r="SER112" s="204"/>
      <c r="SES112" s="204"/>
      <c r="SET112" s="204"/>
      <c r="SEU112" s="204"/>
      <c r="SEV112" s="204"/>
      <c r="SEW112" s="204"/>
      <c r="SEX112" s="204"/>
      <c r="SEY112" s="204"/>
      <c r="SEZ112" s="204"/>
      <c r="SFA112" s="204"/>
      <c r="SFB112" s="204"/>
      <c r="SFC112" s="204"/>
      <c r="SFD112" s="204"/>
      <c r="SFE112" s="204"/>
      <c r="SFF112" s="204"/>
      <c r="SFG112" s="204"/>
      <c r="SFH112" s="204"/>
      <c r="SFI112" s="204"/>
      <c r="SFJ112" s="204"/>
      <c r="SFK112" s="204"/>
      <c r="SFL112" s="204"/>
      <c r="SFM112" s="204"/>
      <c r="SFN112" s="204"/>
      <c r="SFO112" s="204"/>
      <c r="SFP112" s="204"/>
      <c r="SFQ112" s="204"/>
      <c r="SFR112" s="204"/>
      <c r="SFS112" s="204"/>
      <c r="SFT112" s="204"/>
      <c r="SFU112" s="204"/>
      <c r="SFV112" s="204"/>
      <c r="SFW112" s="204"/>
      <c r="SFX112" s="204"/>
      <c r="SFY112" s="204"/>
      <c r="SFZ112" s="204"/>
      <c r="SGA112" s="204"/>
      <c r="SGB112" s="204"/>
      <c r="SGC112" s="204"/>
      <c r="SGD112" s="204"/>
      <c r="SGE112" s="204"/>
      <c r="SGF112" s="204"/>
      <c r="SGG112" s="204"/>
      <c r="SGH112" s="204"/>
      <c r="SGI112" s="204"/>
      <c r="SGJ112" s="204"/>
      <c r="SGK112" s="204"/>
      <c r="SGL112" s="204"/>
      <c r="SGM112" s="204"/>
      <c r="SGN112" s="204"/>
      <c r="SGO112" s="204"/>
      <c r="SGP112" s="204"/>
      <c r="SGQ112" s="204"/>
      <c r="SGR112" s="204"/>
      <c r="SGS112" s="204"/>
      <c r="SGT112" s="204"/>
      <c r="SGU112" s="204"/>
      <c r="SGV112" s="204"/>
      <c r="SGW112" s="204"/>
      <c r="SGX112" s="204"/>
      <c r="SGY112" s="204"/>
      <c r="SGZ112" s="204"/>
      <c r="SHA112" s="204"/>
      <c r="SHB112" s="204"/>
      <c r="SHC112" s="204"/>
      <c r="SHD112" s="204"/>
      <c r="SHE112" s="204"/>
      <c r="SHF112" s="204"/>
      <c r="SHG112" s="204"/>
      <c r="SHH112" s="204"/>
      <c r="SHI112" s="204"/>
      <c r="SHJ112" s="204"/>
      <c r="SHK112" s="204"/>
      <c r="SHL112" s="204"/>
      <c r="SHM112" s="204"/>
      <c r="SHN112" s="204"/>
      <c r="SHO112" s="204"/>
      <c r="SHP112" s="204"/>
      <c r="SHQ112" s="204"/>
      <c r="SHR112" s="204"/>
      <c r="SHS112" s="204"/>
      <c r="SHT112" s="204"/>
      <c r="SHU112" s="204"/>
      <c r="SHV112" s="204"/>
      <c r="SHW112" s="204"/>
      <c r="SHX112" s="204"/>
      <c r="SHY112" s="204"/>
      <c r="SHZ112" s="204"/>
      <c r="SIA112" s="204"/>
      <c r="SIB112" s="204"/>
      <c r="SIC112" s="204"/>
      <c r="SID112" s="204"/>
      <c r="SIE112" s="204"/>
      <c r="SIF112" s="204"/>
      <c r="SIG112" s="204"/>
      <c r="SIH112" s="204"/>
      <c r="SII112" s="204"/>
      <c r="SIJ112" s="204"/>
      <c r="SIK112" s="204"/>
      <c r="SIL112" s="204"/>
      <c r="SIM112" s="204"/>
      <c r="SIN112" s="204"/>
      <c r="SIO112" s="204"/>
      <c r="SIP112" s="204"/>
      <c r="SIQ112" s="204"/>
      <c r="SIR112" s="204"/>
      <c r="SIS112" s="204"/>
      <c r="SIT112" s="204"/>
      <c r="SIU112" s="204"/>
      <c r="SIV112" s="204"/>
      <c r="SIW112" s="204"/>
      <c r="SIX112" s="204"/>
      <c r="SIY112" s="204"/>
      <c r="SIZ112" s="204"/>
      <c r="SJA112" s="204"/>
      <c r="SJB112" s="204"/>
      <c r="SJC112" s="204"/>
      <c r="SJD112" s="204"/>
      <c r="SJE112" s="204"/>
      <c r="SJF112" s="204"/>
      <c r="SJG112" s="204"/>
      <c r="SJH112" s="204"/>
      <c r="SJI112" s="204"/>
      <c r="SJJ112" s="204"/>
      <c r="SJK112" s="204"/>
      <c r="SJL112" s="204"/>
      <c r="SJM112" s="204"/>
      <c r="SJN112" s="204"/>
      <c r="SJO112" s="204"/>
      <c r="SJP112" s="204"/>
      <c r="SJQ112" s="204"/>
      <c r="SJR112" s="204"/>
      <c r="SJS112" s="204"/>
      <c r="SJT112" s="204"/>
      <c r="SJU112" s="204"/>
      <c r="SJV112" s="204"/>
      <c r="SJW112" s="204"/>
      <c r="SJX112" s="204"/>
      <c r="SJY112" s="204"/>
      <c r="SJZ112" s="204"/>
      <c r="SKA112" s="204"/>
      <c r="SKB112" s="204"/>
      <c r="SKC112" s="204"/>
      <c r="SKD112" s="204"/>
      <c r="SKE112" s="204"/>
      <c r="SKF112" s="204"/>
      <c r="SKG112" s="204"/>
      <c r="SKH112" s="204"/>
      <c r="SKI112" s="204"/>
      <c r="SKJ112" s="204"/>
      <c r="SKK112" s="204"/>
      <c r="SKL112" s="204"/>
      <c r="SKM112" s="204"/>
      <c r="SKN112" s="204"/>
      <c r="SKO112" s="204"/>
      <c r="SKP112" s="204"/>
      <c r="SKQ112" s="204"/>
      <c r="SKR112" s="204"/>
      <c r="SKS112" s="204"/>
      <c r="SKT112" s="204"/>
      <c r="SKU112" s="204"/>
      <c r="SKV112" s="204"/>
      <c r="SKW112" s="204"/>
      <c r="SKX112" s="204"/>
      <c r="SKY112" s="204"/>
      <c r="SKZ112" s="204"/>
      <c r="SLA112" s="204"/>
      <c r="SLB112" s="204"/>
      <c r="SLC112" s="204"/>
      <c r="SLD112" s="204"/>
      <c r="SLE112" s="204"/>
      <c r="SLF112" s="204"/>
      <c r="SLG112" s="204"/>
      <c r="SLH112" s="204"/>
      <c r="SLI112" s="204"/>
      <c r="SLJ112" s="204"/>
      <c r="SLK112" s="204"/>
      <c r="SLL112" s="204"/>
      <c r="SLM112" s="204"/>
      <c r="SLN112" s="204"/>
      <c r="SLO112" s="204"/>
      <c r="SLP112" s="204"/>
      <c r="SLQ112" s="204"/>
      <c r="SLR112" s="204"/>
      <c r="SLS112" s="204"/>
      <c r="SLT112" s="204"/>
      <c r="SLU112" s="204"/>
      <c r="SLV112" s="204"/>
      <c r="SLW112" s="204"/>
      <c r="SLX112" s="204"/>
      <c r="SLY112" s="204"/>
      <c r="SLZ112" s="204"/>
      <c r="SMA112" s="204"/>
      <c r="SMB112" s="204"/>
      <c r="SMC112" s="204"/>
      <c r="SMD112" s="204"/>
      <c r="SME112" s="204"/>
      <c r="SMF112" s="204"/>
      <c r="SMG112" s="204"/>
      <c r="SMH112" s="204"/>
      <c r="SMI112" s="204"/>
      <c r="SMJ112" s="204"/>
      <c r="SMK112" s="204"/>
      <c r="SML112" s="204"/>
      <c r="SMM112" s="204"/>
      <c r="SMN112" s="204"/>
      <c r="SMO112" s="204"/>
      <c r="SMP112" s="204"/>
      <c r="SMQ112" s="204"/>
      <c r="SMR112" s="204"/>
      <c r="SMS112" s="204"/>
      <c r="SMT112" s="204"/>
      <c r="SMU112" s="204"/>
      <c r="SMV112" s="204"/>
      <c r="SMW112" s="204"/>
      <c r="SMX112" s="204"/>
      <c r="SMY112" s="204"/>
      <c r="SMZ112" s="204"/>
      <c r="SNA112" s="204"/>
      <c r="SNB112" s="204"/>
      <c r="SNC112" s="204"/>
      <c r="SND112" s="204"/>
      <c r="SNE112" s="204"/>
      <c r="SNF112" s="204"/>
      <c r="SNG112" s="204"/>
      <c r="SNH112" s="204"/>
      <c r="SNI112" s="204"/>
      <c r="SNJ112" s="204"/>
      <c r="SNK112" s="204"/>
      <c r="SNL112" s="204"/>
      <c r="SNM112" s="204"/>
      <c r="SNN112" s="204"/>
      <c r="SNO112" s="204"/>
      <c r="SNP112" s="204"/>
      <c r="SNQ112" s="204"/>
      <c r="SNR112" s="204"/>
      <c r="SNS112" s="204"/>
      <c r="SNT112" s="204"/>
      <c r="SNU112" s="204"/>
      <c r="SNV112" s="204"/>
      <c r="SNW112" s="204"/>
      <c r="SNX112" s="204"/>
      <c r="SNY112" s="204"/>
      <c r="SNZ112" s="204"/>
      <c r="SOA112" s="204"/>
      <c r="SOB112" s="204"/>
      <c r="SOC112" s="204"/>
      <c r="SOD112" s="204"/>
      <c r="SOE112" s="204"/>
      <c r="SOF112" s="204"/>
      <c r="SOG112" s="204"/>
      <c r="SOH112" s="204"/>
      <c r="SOI112" s="204"/>
      <c r="SOJ112" s="204"/>
      <c r="SOK112" s="204"/>
      <c r="SOL112" s="204"/>
      <c r="SOM112" s="204"/>
      <c r="SON112" s="204"/>
      <c r="SOO112" s="204"/>
      <c r="SOP112" s="204"/>
      <c r="SOQ112" s="204"/>
      <c r="SOR112" s="204"/>
      <c r="SOS112" s="204"/>
      <c r="SOT112" s="204"/>
      <c r="SOU112" s="204"/>
      <c r="SOV112" s="204"/>
      <c r="SOW112" s="204"/>
      <c r="SOX112" s="204"/>
      <c r="SOY112" s="204"/>
      <c r="SOZ112" s="204"/>
      <c r="SPA112" s="204"/>
      <c r="SPB112" s="204"/>
      <c r="SPC112" s="204"/>
      <c r="SPD112" s="204"/>
      <c r="SPE112" s="204"/>
      <c r="SPF112" s="204"/>
      <c r="SPG112" s="204"/>
      <c r="SPH112" s="204"/>
      <c r="SPI112" s="204"/>
      <c r="SPJ112" s="204"/>
      <c r="SPK112" s="204"/>
      <c r="SPL112" s="204"/>
      <c r="SPM112" s="204"/>
      <c r="SPN112" s="204"/>
      <c r="SPO112" s="204"/>
      <c r="SPP112" s="204"/>
      <c r="SPQ112" s="204"/>
      <c r="SPR112" s="204"/>
      <c r="SPS112" s="204"/>
      <c r="SPT112" s="204"/>
      <c r="SPU112" s="204"/>
      <c r="SPV112" s="204"/>
      <c r="SPW112" s="204"/>
      <c r="SPX112" s="204"/>
      <c r="SPY112" s="204"/>
      <c r="SPZ112" s="204"/>
      <c r="SQA112" s="204"/>
      <c r="SQB112" s="204"/>
      <c r="SQC112" s="204"/>
      <c r="SQD112" s="204"/>
      <c r="SQE112" s="204"/>
      <c r="SQF112" s="204"/>
      <c r="SQG112" s="204"/>
      <c r="SQH112" s="204"/>
      <c r="SQI112" s="204"/>
      <c r="SQJ112" s="204"/>
      <c r="SQK112" s="204"/>
      <c r="SQL112" s="204"/>
      <c r="SQM112" s="204"/>
      <c r="SQN112" s="204"/>
      <c r="SQO112" s="204"/>
      <c r="SQP112" s="204"/>
      <c r="SQQ112" s="204"/>
      <c r="SQR112" s="204"/>
      <c r="SQS112" s="204"/>
      <c r="SQT112" s="204"/>
      <c r="SQU112" s="204"/>
      <c r="SQV112" s="204"/>
      <c r="SQW112" s="204"/>
      <c r="SQX112" s="204"/>
      <c r="SQY112" s="204"/>
      <c r="SQZ112" s="204"/>
      <c r="SRA112" s="204"/>
      <c r="SRB112" s="204"/>
      <c r="SRC112" s="204"/>
      <c r="SRD112" s="204"/>
      <c r="SRE112" s="204"/>
      <c r="SRF112" s="204"/>
      <c r="SRG112" s="204"/>
      <c r="SRH112" s="204"/>
      <c r="SRI112" s="204"/>
      <c r="SRJ112" s="204"/>
      <c r="SRK112" s="204"/>
      <c r="SRL112" s="204"/>
      <c r="SRM112" s="204"/>
      <c r="SRN112" s="204"/>
      <c r="SRO112" s="204"/>
      <c r="SRP112" s="204"/>
      <c r="SRQ112" s="204"/>
      <c r="SRR112" s="204"/>
      <c r="SRS112" s="204"/>
      <c r="SRT112" s="204"/>
      <c r="SRU112" s="204"/>
      <c r="SRV112" s="204"/>
      <c r="SRW112" s="204"/>
      <c r="SRX112" s="204"/>
      <c r="SRY112" s="204"/>
      <c r="SRZ112" s="204"/>
      <c r="SSA112" s="204"/>
      <c r="SSB112" s="204"/>
      <c r="SSC112" s="204"/>
      <c r="SSD112" s="204"/>
      <c r="SSE112" s="204"/>
      <c r="SSF112" s="204"/>
      <c r="SSG112" s="204"/>
      <c r="SSH112" s="204"/>
      <c r="SSI112" s="204"/>
      <c r="SSJ112" s="204"/>
      <c r="SSK112" s="204"/>
      <c r="SSL112" s="204"/>
      <c r="SSM112" s="204"/>
      <c r="SSN112" s="204"/>
      <c r="SSO112" s="204"/>
      <c r="SSP112" s="204"/>
      <c r="SSQ112" s="204"/>
      <c r="SSR112" s="204"/>
      <c r="SSS112" s="204"/>
      <c r="SST112" s="204"/>
      <c r="SSU112" s="204"/>
      <c r="SSV112" s="204"/>
      <c r="SSW112" s="204"/>
      <c r="SSX112" s="204"/>
      <c r="SSY112" s="204"/>
      <c r="SSZ112" s="204"/>
      <c r="STA112" s="204"/>
      <c r="STB112" s="204"/>
      <c r="STC112" s="204"/>
      <c r="STD112" s="204"/>
      <c r="STE112" s="204"/>
      <c r="STF112" s="204"/>
      <c r="STG112" s="204"/>
      <c r="STH112" s="204"/>
      <c r="STI112" s="204"/>
      <c r="STJ112" s="204"/>
      <c r="STK112" s="204"/>
      <c r="STL112" s="204"/>
      <c r="STM112" s="204"/>
      <c r="STN112" s="204"/>
      <c r="STO112" s="204"/>
      <c r="STP112" s="204"/>
      <c r="STQ112" s="204"/>
      <c r="STR112" s="204"/>
      <c r="STS112" s="204"/>
      <c r="STT112" s="204"/>
      <c r="STU112" s="204"/>
      <c r="STV112" s="204"/>
      <c r="STW112" s="204"/>
      <c r="STX112" s="204"/>
      <c r="STY112" s="204"/>
      <c r="STZ112" s="204"/>
      <c r="SUA112" s="204"/>
      <c r="SUB112" s="204"/>
      <c r="SUC112" s="204"/>
      <c r="SUD112" s="204"/>
      <c r="SUE112" s="204"/>
      <c r="SUF112" s="204"/>
      <c r="SUG112" s="204"/>
      <c r="SUH112" s="204"/>
      <c r="SUI112" s="204"/>
      <c r="SUJ112" s="204"/>
      <c r="SUK112" s="204"/>
      <c r="SUL112" s="204"/>
      <c r="SUM112" s="204"/>
      <c r="SUN112" s="204"/>
      <c r="SUO112" s="204"/>
      <c r="SUP112" s="204"/>
      <c r="SUQ112" s="204"/>
      <c r="SUR112" s="204"/>
      <c r="SUS112" s="204"/>
      <c r="SUT112" s="204"/>
      <c r="SUU112" s="204"/>
      <c r="SUV112" s="204"/>
      <c r="SUW112" s="204"/>
      <c r="SUX112" s="204"/>
      <c r="SUY112" s="204"/>
      <c r="SUZ112" s="204"/>
      <c r="SVA112" s="204"/>
      <c r="SVB112" s="204"/>
      <c r="SVC112" s="204"/>
      <c r="SVD112" s="204"/>
      <c r="SVE112" s="204"/>
      <c r="SVF112" s="204"/>
      <c r="SVG112" s="204"/>
      <c r="SVH112" s="204"/>
      <c r="SVI112" s="204"/>
      <c r="SVJ112" s="204"/>
      <c r="SVK112" s="204"/>
      <c r="SVL112" s="204"/>
      <c r="SVM112" s="204"/>
      <c r="SVN112" s="204"/>
      <c r="SVO112" s="204"/>
      <c r="SVP112" s="204"/>
      <c r="SVQ112" s="204"/>
      <c r="SVR112" s="204"/>
      <c r="SVS112" s="204"/>
      <c r="SVT112" s="204"/>
      <c r="SVU112" s="204"/>
      <c r="SVV112" s="204"/>
      <c r="SVW112" s="204"/>
      <c r="SVX112" s="204"/>
      <c r="SVY112" s="204"/>
      <c r="SVZ112" s="204"/>
      <c r="SWA112" s="204"/>
      <c r="SWB112" s="204"/>
      <c r="SWC112" s="204"/>
      <c r="SWD112" s="204"/>
      <c r="SWE112" s="204"/>
      <c r="SWF112" s="204"/>
      <c r="SWG112" s="204"/>
      <c r="SWH112" s="204"/>
      <c r="SWI112" s="204"/>
      <c r="SWJ112" s="204"/>
      <c r="SWK112" s="204"/>
      <c r="SWL112" s="204"/>
      <c r="SWM112" s="204"/>
      <c r="SWN112" s="204"/>
      <c r="SWO112" s="204"/>
      <c r="SWP112" s="204"/>
      <c r="SWQ112" s="204"/>
      <c r="SWR112" s="204"/>
      <c r="SWS112" s="204"/>
      <c r="SWT112" s="204"/>
      <c r="SWU112" s="204"/>
      <c r="SWV112" s="204"/>
      <c r="SWW112" s="204"/>
      <c r="SWX112" s="204"/>
      <c r="SWY112" s="204"/>
      <c r="SWZ112" s="204"/>
      <c r="SXA112" s="204"/>
      <c r="SXB112" s="204"/>
      <c r="SXC112" s="204"/>
      <c r="SXD112" s="204"/>
      <c r="SXE112" s="204"/>
      <c r="SXF112" s="204"/>
      <c r="SXG112" s="204"/>
      <c r="SXH112" s="204"/>
      <c r="SXI112" s="204"/>
      <c r="SXJ112" s="204"/>
      <c r="SXK112" s="204"/>
      <c r="SXL112" s="204"/>
      <c r="SXM112" s="204"/>
      <c r="SXN112" s="204"/>
      <c r="SXO112" s="204"/>
      <c r="SXP112" s="204"/>
      <c r="SXQ112" s="204"/>
      <c r="SXR112" s="204"/>
      <c r="SXS112" s="204"/>
      <c r="SXT112" s="204"/>
      <c r="SXU112" s="204"/>
      <c r="SXV112" s="204"/>
      <c r="SXW112" s="204"/>
      <c r="SXX112" s="204"/>
      <c r="SXY112" s="204"/>
      <c r="SXZ112" s="204"/>
      <c r="SYA112" s="204"/>
      <c r="SYB112" s="204"/>
      <c r="SYC112" s="204"/>
      <c r="SYD112" s="204"/>
      <c r="SYE112" s="204"/>
      <c r="SYF112" s="204"/>
      <c r="SYG112" s="204"/>
      <c r="SYH112" s="204"/>
      <c r="SYI112" s="204"/>
      <c r="SYJ112" s="204"/>
      <c r="SYK112" s="204"/>
      <c r="SYL112" s="204"/>
      <c r="SYM112" s="204"/>
      <c r="SYN112" s="204"/>
      <c r="SYO112" s="204"/>
      <c r="SYP112" s="204"/>
      <c r="SYQ112" s="204"/>
      <c r="SYR112" s="204"/>
      <c r="SYS112" s="204"/>
      <c r="SYT112" s="204"/>
      <c r="SYU112" s="204"/>
      <c r="SYV112" s="204"/>
      <c r="SYW112" s="204"/>
      <c r="SYX112" s="204"/>
      <c r="SYY112" s="204"/>
      <c r="SYZ112" s="204"/>
      <c r="SZA112" s="204"/>
      <c r="SZB112" s="204"/>
      <c r="SZC112" s="204"/>
      <c r="SZD112" s="204"/>
      <c r="SZE112" s="204"/>
      <c r="SZF112" s="204"/>
      <c r="SZG112" s="204"/>
      <c r="SZH112" s="204"/>
      <c r="SZI112" s="204"/>
      <c r="SZJ112" s="204"/>
      <c r="SZK112" s="204"/>
      <c r="SZL112" s="204"/>
      <c r="SZM112" s="204"/>
      <c r="SZN112" s="204"/>
      <c r="SZO112" s="204"/>
      <c r="SZP112" s="204"/>
      <c r="SZQ112" s="204"/>
      <c r="SZR112" s="204"/>
      <c r="SZS112" s="204"/>
      <c r="SZT112" s="204"/>
      <c r="SZU112" s="204"/>
      <c r="SZV112" s="204"/>
      <c r="SZW112" s="204"/>
      <c r="SZX112" s="204"/>
      <c r="SZY112" s="204"/>
      <c r="SZZ112" s="204"/>
      <c r="TAA112" s="204"/>
      <c r="TAB112" s="204"/>
      <c r="TAC112" s="204"/>
      <c r="TAD112" s="204"/>
      <c r="TAE112" s="204"/>
      <c r="TAF112" s="204"/>
      <c r="TAG112" s="204"/>
      <c r="TAH112" s="204"/>
      <c r="TAI112" s="204"/>
      <c r="TAJ112" s="204"/>
      <c r="TAK112" s="204"/>
      <c r="TAL112" s="204"/>
      <c r="TAM112" s="204"/>
      <c r="TAN112" s="204"/>
      <c r="TAO112" s="204"/>
      <c r="TAP112" s="204"/>
      <c r="TAQ112" s="204"/>
      <c r="TAR112" s="204"/>
      <c r="TAS112" s="204"/>
      <c r="TAT112" s="204"/>
      <c r="TAU112" s="204"/>
      <c r="TAV112" s="204"/>
      <c r="TAW112" s="204"/>
      <c r="TAX112" s="204"/>
      <c r="TAY112" s="204"/>
      <c r="TAZ112" s="204"/>
      <c r="TBA112" s="204"/>
      <c r="TBB112" s="204"/>
      <c r="TBC112" s="204"/>
      <c r="TBD112" s="204"/>
      <c r="TBE112" s="204"/>
      <c r="TBF112" s="204"/>
      <c r="TBG112" s="204"/>
      <c r="TBH112" s="204"/>
      <c r="TBI112" s="204"/>
      <c r="TBJ112" s="204"/>
      <c r="TBK112" s="204"/>
      <c r="TBL112" s="204"/>
      <c r="TBM112" s="204"/>
      <c r="TBN112" s="204"/>
      <c r="TBO112" s="204"/>
      <c r="TBP112" s="204"/>
      <c r="TBQ112" s="204"/>
      <c r="TBR112" s="204"/>
      <c r="TBS112" s="204"/>
      <c r="TBT112" s="204"/>
      <c r="TBU112" s="204"/>
      <c r="TBV112" s="204"/>
      <c r="TBW112" s="204"/>
      <c r="TBX112" s="204"/>
      <c r="TBY112" s="204"/>
      <c r="TBZ112" s="204"/>
      <c r="TCA112" s="204"/>
      <c r="TCB112" s="204"/>
      <c r="TCC112" s="204"/>
      <c r="TCD112" s="204"/>
      <c r="TCE112" s="204"/>
      <c r="TCF112" s="204"/>
      <c r="TCG112" s="204"/>
      <c r="TCH112" s="204"/>
      <c r="TCI112" s="204"/>
      <c r="TCJ112" s="204"/>
      <c r="TCK112" s="204"/>
      <c r="TCL112" s="204"/>
      <c r="TCM112" s="204"/>
      <c r="TCN112" s="204"/>
      <c r="TCO112" s="204"/>
      <c r="TCP112" s="204"/>
      <c r="TCQ112" s="204"/>
      <c r="TCR112" s="204"/>
      <c r="TCS112" s="204"/>
      <c r="TCT112" s="204"/>
      <c r="TCU112" s="204"/>
      <c r="TCV112" s="204"/>
      <c r="TCW112" s="204"/>
      <c r="TCX112" s="204"/>
      <c r="TCY112" s="204"/>
      <c r="TCZ112" s="204"/>
      <c r="TDA112" s="204"/>
      <c r="TDB112" s="204"/>
      <c r="TDC112" s="204"/>
      <c r="TDD112" s="204"/>
      <c r="TDE112" s="204"/>
      <c r="TDF112" s="204"/>
      <c r="TDG112" s="204"/>
      <c r="TDH112" s="204"/>
      <c r="TDI112" s="204"/>
      <c r="TDJ112" s="204"/>
      <c r="TDK112" s="204"/>
      <c r="TDL112" s="204"/>
      <c r="TDM112" s="204"/>
      <c r="TDN112" s="204"/>
      <c r="TDO112" s="204"/>
      <c r="TDP112" s="204"/>
      <c r="TDQ112" s="204"/>
      <c r="TDR112" s="204"/>
      <c r="TDS112" s="204"/>
      <c r="TDT112" s="204"/>
      <c r="TDU112" s="204"/>
      <c r="TDV112" s="204"/>
      <c r="TDW112" s="204"/>
      <c r="TDX112" s="204"/>
      <c r="TDY112" s="204"/>
      <c r="TDZ112" s="204"/>
      <c r="TEA112" s="204"/>
      <c r="TEB112" s="204"/>
      <c r="TEC112" s="204"/>
      <c r="TED112" s="204"/>
      <c r="TEE112" s="204"/>
      <c r="TEF112" s="204"/>
      <c r="TEG112" s="204"/>
      <c r="TEH112" s="204"/>
      <c r="TEI112" s="204"/>
      <c r="TEJ112" s="204"/>
      <c r="TEK112" s="204"/>
      <c r="TEL112" s="204"/>
      <c r="TEM112" s="204"/>
      <c r="TEN112" s="204"/>
      <c r="TEO112" s="204"/>
      <c r="TEP112" s="204"/>
      <c r="TEQ112" s="204"/>
      <c r="TER112" s="204"/>
      <c r="TES112" s="204"/>
      <c r="TET112" s="204"/>
      <c r="TEU112" s="204"/>
      <c r="TEV112" s="204"/>
      <c r="TEW112" s="204"/>
      <c r="TEX112" s="204"/>
      <c r="TEY112" s="204"/>
      <c r="TEZ112" s="204"/>
      <c r="TFA112" s="204"/>
      <c r="TFB112" s="204"/>
      <c r="TFC112" s="204"/>
      <c r="TFD112" s="204"/>
      <c r="TFE112" s="204"/>
      <c r="TFF112" s="204"/>
      <c r="TFG112" s="204"/>
      <c r="TFH112" s="204"/>
      <c r="TFI112" s="204"/>
      <c r="TFJ112" s="204"/>
      <c r="TFK112" s="204"/>
      <c r="TFL112" s="204"/>
      <c r="TFM112" s="204"/>
      <c r="TFN112" s="204"/>
      <c r="TFO112" s="204"/>
      <c r="TFP112" s="204"/>
      <c r="TFQ112" s="204"/>
      <c r="TFR112" s="204"/>
      <c r="TFS112" s="204"/>
      <c r="TFT112" s="204"/>
      <c r="TFU112" s="204"/>
      <c r="TFV112" s="204"/>
      <c r="TFW112" s="204"/>
      <c r="TFX112" s="204"/>
      <c r="TFY112" s="204"/>
      <c r="TFZ112" s="204"/>
      <c r="TGA112" s="204"/>
      <c r="TGB112" s="204"/>
      <c r="TGC112" s="204"/>
      <c r="TGD112" s="204"/>
      <c r="TGE112" s="204"/>
      <c r="TGF112" s="204"/>
      <c r="TGG112" s="204"/>
      <c r="TGH112" s="204"/>
      <c r="TGI112" s="204"/>
      <c r="TGJ112" s="204"/>
      <c r="TGK112" s="204"/>
      <c r="TGL112" s="204"/>
      <c r="TGM112" s="204"/>
      <c r="TGN112" s="204"/>
      <c r="TGO112" s="204"/>
      <c r="TGP112" s="204"/>
      <c r="TGQ112" s="204"/>
      <c r="TGR112" s="204"/>
      <c r="TGS112" s="204"/>
      <c r="TGT112" s="204"/>
      <c r="TGU112" s="204"/>
      <c r="TGV112" s="204"/>
      <c r="TGW112" s="204"/>
      <c r="TGX112" s="204"/>
      <c r="TGY112" s="204"/>
      <c r="TGZ112" s="204"/>
      <c r="THA112" s="204"/>
      <c r="THB112" s="204"/>
      <c r="THC112" s="204"/>
      <c r="THD112" s="204"/>
      <c r="THE112" s="204"/>
      <c r="THF112" s="204"/>
      <c r="THG112" s="204"/>
      <c r="THH112" s="204"/>
      <c r="THI112" s="204"/>
      <c r="THJ112" s="204"/>
      <c r="THK112" s="204"/>
      <c r="THL112" s="204"/>
      <c r="THM112" s="204"/>
      <c r="THN112" s="204"/>
      <c r="THO112" s="204"/>
      <c r="THP112" s="204"/>
      <c r="THQ112" s="204"/>
      <c r="THR112" s="204"/>
      <c r="THS112" s="204"/>
      <c r="THT112" s="204"/>
      <c r="THU112" s="204"/>
      <c r="THV112" s="204"/>
      <c r="THW112" s="204"/>
      <c r="THX112" s="204"/>
      <c r="THY112" s="204"/>
      <c r="THZ112" s="204"/>
      <c r="TIA112" s="204"/>
      <c r="TIB112" s="204"/>
      <c r="TIC112" s="204"/>
      <c r="TID112" s="204"/>
      <c r="TIE112" s="204"/>
      <c r="TIF112" s="204"/>
      <c r="TIG112" s="204"/>
      <c r="TIH112" s="204"/>
      <c r="TII112" s="204"/>
      <c r="TIJ112" s="204"/>
      <c r="TIK112" s="204"/>
      <c r="TIL112" s="204"/>
      <c r="TIM112" s="204"/>
      <c r="TIN112" s="204"/>
      <c r="TIO112" s="204"/>
      <c r="TIP112" s="204"/>
      <c r="TIQ112" s="204"/>
      <c r="TIR112" s="204"/>
      <c r="TIS112" s="204"/>
      <c r="TIT112" s="204"/>
      <c r="TIU112" s="204"/>
      <c r="TIV112" s="204"/>
      <c r="TIW112" s="204"/>
      <c r="TIX112" s="204"/>
      <c r="TIY112" s="204"/>
      <c r="TIZ112" s="204"/>
      <c r="TJA112" s="204"/>
      <c r="TJB112" s="204"/>
      <c r="TJC112" s="204"/>
      <c r="TJD112" s="204"/>
      <c r="TJE112" s="204"/>
      <c r="TJF112" s="204"/>
      <c r="TJG112" s="204"/>
      <c r="TJH112" s="204"/>
      <c r="TJI112" s="204"/>
      <c r="TJJ112" s="204"/>
      <c r="TJK112" s="204"/>
      <c r="TJL112" s="204"/>
      <c r="TJM112" s="204"/>
      <c r="TJN112" s="204"/>
      <c r="TJO112" s="204"/>
      <c r="TJP112" s="204"/>
      <c r="TJQ112" s="204"/>
      <c r="TJR112" s="204"/>
      <c r="TJS112" s="204"/>
      <c r="TJT112" s="204"/>
      <c r="TJU112" s="204"/>
      <c r="TJV112" s="204"/>
      <c r="TJW112" s="204"/>
      <c r="TJX112" s="204"/>
      <c r="TJY112" s="204"/>
      <c r="TJZ112" s="204"/>
      <c r="TKA112" s="204"/>
      <c r="TKB112" s="204"/>
      <c r="TKC112" s="204"/>
      <c r="TKD112" s="204"/>
      <c r="TKE112" s="204"/>
      <c r="TKF112" s="204"/>
      <c r="TKG112" s="204"/>
      <c r="TKH112" s="204"/>
      <c r="TKI112" s="204"/>
      <c r="TKJ112" s="204"/>
      <c r="TKK112" s="204"/>
      <c r="TKL112" s="204"/>
      <c r="TKM112" s="204"/>
      <c r="TKN112" s="204"/>
      <c r="TKO112" s="204"/>
      <c r="TKP112" s="204"/>
      <c r="TKQ112" s="204"/>
      <c r="TKR112" s="204"/>
      <c r="TKS112" s="204"/>
      <c r="TKT112" s="204"/>
      <c r="TKU112" s="204"/>
      <c r="TKV112" s="204"/>
      <c r="TKW112" s="204"/>
      <c r="TKX112" s="204"/>
      <c r="TKY112" s="204"/>
      <c r="TKZ112" s="204"/>
      <c r="TLA112" s="204"/>
      <c r="TLB112" s="204"/>
      <c r="TLC112" s="204"/>
      <c r="TLD112" s="204"/>
      <c r="TLE112" s="204"/>
      <c r="TLF112" s="204"/>
      <c r="TLG112" s="204"/>
      <c r="TLH112" s="204"/>
      <c r="TLI112" s="204"/>
      <c r="TLJ112" s="204"/>
      <c r="TLK112" s="204"/>
      <c r="TLL112" s="204"/>
      <c r="TLM112" s="204"/>
      <c r="TLN112" s="204"/>
      <c r="TLO112" s="204"/>
      <c r="TLP112" s="204"/>
      <c r="TLQ112" s="204"/>
      <c r="TLR112" s="204"/>
      <c r="TLS112" s="204"/>
      <c r="TLT112" s="204"/>
      <c r="TLU112" s="204"/>
      <c r="TLV112" s="204"/>
      <c r="TLW112" s="204"/>
      <c r="TLX112" s="204"/>
      <c r="TLY112" s="204"/>
      <c r="TLZ112" s="204"/>
      <c r="TMA112" s="204"/>
      <c r="TMB112" s="204"/>
      <c r="TMC112" s="204"/>
      <c r="TMD112" s="204"/>
      <c r="TME112" s="204"/>
      <c r="TMF112" s="204"/>
      <c r="TMG112" s="204"/>
      <c r="TMH112" s="204"/>
      <c r="TMI112" s="204"/>
      <c r="TMJ112" s="204"/>
      <c r="TMK112" s="204"/>
      <c r="TML112" s="204"/>
      <c r="TMM112" s="204"/>
      <c r="TMN112" s="204"/>
      <c r="TMO112" s="204"/>
      <c r="TMP112" s="204"/>
      <c r="TMQ112" s="204"/>
      <c r="TMR112" s="204"/>
      <c r="TMS112" s="204"/>
      <c r="TMT112" s="204"/>
      <c r="TMU112" s="204"/>
      <c r="TMV112" s="204"/>
      <c r="TMW112" s="204"/>
      <c r="TMX112" s="204"/>
      <c r="TMY112" s="204"/>
      <c r="TMZ112" s="204"/>
      <c r="TNA112" s="204"/>
      <c r="TNB112" s="204"/>
      <c r="TNC112" s="204"/>
      <c r="TND112" s="204"/>
      <c r="TNE112" s="204"/>
      <c r="TNF112" s="204"/>
      <c r="TNG112" s="204"/>
      <c r="TNH112" s="204"/>
      <c r="TNI112" s="204"/>
      <c r="TNJ112" s="204"/>
      <c r="TNK112" s="204"/>
      <c r="TNL112" s="204"/>
      <c r="TNM112" s="204"/>
      <c r="TNN112" s="204"/>
      <c r="TNO112" s="204"/>
      <c r="TNP112" s="204"/>
      <c r="TNQ112" s="204"/>
      <c r="TNR112" s="204"/>
      <c r="TNS112" s="204"/>
      <c r="TNT112" s="204"/>
      <c r="TNU112" s="204"/>
      <c r="TNV112" s="204"/>
      <c r="TNW112" s="204"/>
      <c r="TNX112" s="204"/>
      <c r="TNY112" s="204"/>
      <c r="TNZ112" s="204"/>
      <c r="TOA112" s="204"/>
      <c r="TOB112" s="204"/>
      <c r="TOC112" s="204"/>
      <c r="TOD112" s="204"/>
      <c r="TOE112" s="204"/>
      <c r="TOF112" s="204"/>
      <c r="TOG112" s="204"/>
      <c r="TOH112" s="204"/>
      <c r="TOI112" s="204"/>
      <c r="TOJ112" s="204"/>
      <c r="TOK112" s="204"/>
      <c r="TOL112" s="204"/>
      <c r="TOM112" s="204"/>
      <c r="TON112" s="204"/>
      <c r="TOO112" s="204"/>
      <c r="TOP112" s="204"/>
      <c r="TOQ112" s="204"/>
      <c r="TOR112" s="204"/>
      <c r="TOS112" s="204"/>
      <c r="TOT112" s="204"/>
      <c r="TOU112" s="204"/>
      <c r="TOV112" s="204"/>
      <c r="TOW112" s="204"/>
      <c r="TOX112" s="204"/>
      <c r="TOY112" s="204"/>
      <c r="TOZ112" s="204"/>
      <c r="TPA112" s="204"/>
      <c r="TPB112" s="204"/>
      <c r="TPC112" s="204"/>
      <c r="TPD112" s="204"/>
      <c r="TPE112" s="204"/>
      <c r="TPF112" s="204"/>
      <c r="TPG112" s="204"/>
      <c r="TPH112" s="204"/>
      <c r="TPI112" s="204"/>
      <c r="TPJ112" s="204"/>
      <c r="TPK112" s="204"/>
      <c r="TPL112" s="204"/>
      <c r="TPM112" s="204"/>
      <c r="TPN112" s="204"/>
      <c r="TPO112" s="204"/>
      <c r="TPP112" s="204"/>
      <c r="TPQ112" s="204"/>
      <c r="TPR112" s="204"/>
      <c r="TPS112" s="204"/>
      <c r="TPT112" s="204"/>
      <c r="TPU112" s="204"/>
      <c r="TPV112" s="204"/>
      <c r="TPW112" s="204"/>
      <c r="TPX112" s="204"/>
      <c r="TPY112" s="204"/>
      <c r="TPZ112" s="204"/>
      <c r="TQA112" s="204"/>
      <c r="TQB112" s="204"/>
      <c r="TQC112" s="204"/>
      <c r="TQD112" s="204"/>
      <c r="TQE112" s="204"/>
      <c r="TQF112" s="204"/>
      <c r="TQG112" s="204"/>
      <c r="TQH112" s="204"/>
      <c r="TQI112" s="204"/>
      <c r="TQJ112" s="204"/>
      <c r="TQK112" s="204"/>
      <c r="TQL112" s="204"/>
      <c r="TQM112" s="204"/>
      <c r="TQN112" s="204"/>
      <c r="TQO112" s="204"/>
      <c r="TQP112" s="204"/>
      <c r="TQQ112" s="204"/>
      <c r="TQR112" s="204"/>
      <c r="TQS112" s="204"/>
      <c r="TQT112" s="204"/>
      <c r="TQU112" s="204"/>
      <c r="TQV112" s="204"/>
      <c r="TQW112" s="204"/>
      <c r="TQX112" s="204"/>
      <c r="TQY112" s="204"/>
      <c r="TQZ112" s="204"/>
      <c r="TRA112" s="204"/>
      <c r="TRB112" s="204"/>
      <c r="TRC112" s="204"/>
      <c r="TRD112" s="204"/>
      <c r="TRE112" s="204"/>
      <c r="TRF112" s="204"/>
      <c r="TRG112" s="204"/>
      <c r="TRH112" s="204"/>
      <c r="TRI112" s="204"/>
      <c r="TRJ112" s="204"/>
      <c r="TRK112" s="204"/>
      <c r="TRL112" s="204"/>
      <c r="TRM112" s="204"/>
      <c r="TRN112" s="204"/>
      <c r="TRO112" s="204"/>
      <c r="TRP112" s="204"/>
      <c r="TRQ112" s="204"/>
      <c r="TRR112" s="204"/>
      <c r="TRS112" s="204"/>
      <c r="TRT112" s="204"/>
      <c r="TRU112" s="204"/>
      <c r="TRV112" s="204"/>
      <c r="TRW112" s="204"/>
      <c r="TRX112" s="204"/>
      <c r="TRY112" s="204"/>
      <c r="TRZ112" s="204"/>
      <c r="TSA112" s="204"/>
      <c r="TSB112" s="204"/>
      <c r="TSC112" s="204"/>
      <c r="TSD112" s="204"/>
      <c r="TSE112" s="204"/>
      <c r="TSF112" s="204"/>
      <c r="TSG112" s="204"/>
      <c r="TSH112" s="204"/>
      <c r="TSI112" s="204"/>
      <c r="TSJ112" s="204"/>
      <c r="TSK112" s="204"/>
      <c r="TSL112" s="204"/>
      <c r="TSM112" s="204"/>
      <c r="TSN112" s="204"/>
      <c r="TSO112" s="204"/>
      <c r="TSP112" s="204"/>
      <c r="TSQ112" s="204"/>
      <c r="TSR112" s="204"/>
      <c r="TSS112" s="204"/>
      <c r="TST112" s="204"/>
      <c r="TSU112" s="204"/>
      <c r="TSV112" s="204"/>
      <c r="TSW112" s="204"/>
      <c r="TSX112" s="204"/>
      <c r="TSY112" s="204"/>
      <c r="TSZ112" s="204"/>
      <c r="TTA112" s="204"/>
      <c r="TTB112" s="204"/>
      <c r="TTC112" s="204"/>
      <c r="TTD112" s="204"/>
      <c r="TTE112" s="204"/>
      <c r="TTF112" s="204"/>
      <c r="TTG112" s="204"/>
      <c r="TTH112" s="204"/>
      <c r="TTI112" s="204"/>
      <c r="TTJ112" s="204"/>
      <c r="TTK112" s="204"/>
      <c r="TTL112" s="204"/>
      <c r="TTM112" s="204"/>
      <c r="TTN112" s="204"/>
      <c r="TTO112" s="204"/>
      <c r="TTP112" s="204"/>
      <c r="TTQ112" s="204"/>
      <c r="TTR112" s="204"/>
      <c r="TTS112" s="204"/>
      <c r="TTT112" s="204"/>
      <c r="TTU112" s="204"/>
      <c r="TTV112" s="204"/>
      <c r="TTW112" s="204"/>
      <c r="TTX112" s="204"/>
      <c r="TTY112" s="204"/>
      <c r="TTZ112" s="204"/>
      <c r="TUA112" s="204"/>
      <c r="TUB112" s="204"/>
      <c r="TUC112" s="204"/>
      <c r="TUD112" s="204"/>
      <c r="TUE112" s="204"/>
      <c r="TUF112" s="204"/>
      <c r="TUG112" s="204"/>
      <c r="TUH112" s="204"/>
      <c r="TUI112" s="204"/>
      <c r="TUJ112" s="204"/>
      <c r="TUK112" s="204"/>
      <c r="TUL112" s="204"/>
      <c r="TUM112" s="204"/>
      <c r="TUN112" s="204"/>
      <c r="TUO112" s="204"/>
      <c r="TUP112" s="204"/>
      <c r="TUQ112" s="204"/>
      <c r="TUR112" s="204"/>
      <c r="TUS112" s="204"/>
      <c r="TUT112" s="204"/>
      <c r="TUU112" s="204"/>
      <c r="TUV112" s="204"/>
      <c r="TUW112" s="204"/>
      <c r="TUX112" s="204"/>
      <c r="TUY112" s="204"/>
      <c r="TUZ112" s="204"/>
      <c r="TVA112" s="204"/>
      <c r="TVB112" s="204"/>
      <c r="TVC112" s="204"/>
      <c r="TVD112" s="204"/>
      <c r="TVE112" s="204"/>
      <c r="TVF112" s="204"/>
      <c r="TVG112" s="204"/>
      <c r="TVH112" s="204"/>
      <c r="TVI112" s="204"/>
      <c r="TVJ112" s="204"/>
      <c r="TVK112" s="204"/>
      <c r="TVL112" s="204"/>
      <c r="TVM112" s="204"/>
      <c r="TVN112" s="204"/>
      <c r="TVO112" s="204"/>
      <c r="TVP112" s="204"/>
      <c r="TVQ112" s="204"/>
      <c r="TVR112" s="204"/>
      <c r="TVS112" s="204"/>
      <c r="TVT112" s="204"/>
      <c r="TVU112" s="204"/>
      <c r="TVV112" s="204"/>
      <c r="TVW112" s="204"/>
      <c r="TVX112" s="204"/>
      <c r="TVY112" s="204"/>
      <c r="TVZ112" s="204"/>
      <c r="TWA112" s="204"/>
      <c r="TWB112" s="204"/>
      <c r="TWC112" s="204"/>
      <c r="TWD112" s="204"/>
      <c r="TWE112" s="204"/>
      <c r="TWF112" s="204"/>
      <c r="TWG112" s="204"/>
      <c r="TWH112" s="204"/>
      <c r="TWI112" s="204"/>
      <c r="TWJ112" s="204"/>
      <c r="TWK112" s="204"/>
      <c r="TWL112" s="204"/>
      <c r="TWM112" s="204"/>
      <c r="TWN112" s="204"/>
      <c r="TWO112" s="204"/>
      <c r="TWP112" s="204"/>
      <c r="TWQ112" s="204"/>
      <c r="TWR112" s="204"/>
      <c r="TWS112" s="204"/>
      <c r="TWT112" s="204"/>
      <c r="TWU112" s="204"/>
      <c r="TWV112" s="204"/>
      <c r="TWW112" s="204"/>
      <c r="TWX112" s="204"/>
      <c r="TWY112" s="204"/>
      <c r="TWZ112" s="204"/>
      <c r="TXA112" s="204"/>
      <c r="TXB112" s="204"/>
      <c r="TXC112" s="204"/>
      <c r="TXD112" s="204"/>
      <c r="TXE112" s="204"/>
      <c r="TXF112" s="204"/>
      <c r="TXG112" s="204"/>
      <c r="TXH112" s="204"/>
      <c r="TXI112" s="204"/>
      <c r="TXJ112" s="204"/>
      <c r="TXK112" s="204"/>
      <c r="TXL112" s="204"/>
      <c r="TXM112" s="204"/>
      <c r="TXN112" s="204"/>
      <c r="TXO112" s="204"/>
      <c r="TXP112" s="204"/>
      <c r="TXQ112" s="204"/>
      <c r="TXR112" s="204"/>
      <c r="TXS112" s="204"/>
      <c r="TXT112" s="204"/>
      <c r="TXU112" s="204"/>
      <c r="TXV112" s="204"/>
      <c r="TXW112" s="204"/>
      <c r="TXX112" s="204"/>
      <c r="TXY112" s="204"/>
      <c r="TXZ112" s="204"/>
      <c r="TYA112" s="204"/>
      <c r="TYB112" s="204"/>
      <c r="TYC112" s="204"/>
      <c r="TYD112" s="204"/>
      <c r="TYE112" s="204"/>
      <c r="TYF112" s="204"/>
      <c r="TYG112" s="204"/>
      <c r="TYH112" s="204"/>
      <c r="TYI112" s="204"/>
      <c r="TYJ112" s="204"/>
      <c r="TYK112" s="204"/>
      <c r="TYL112" s="204"/>
      <c r="TYM112" s="204"/>
      <c r="TYN112" s="204"/>
      <c r="TYO112" s="204"/>
      <c r="TYP112" s="204"/>
      <c r="TYQ112" s="204"/>
      <c r="TYR112" s="204"/>
      <c r="TYS112" s="204"/>
      <c r="TYT112" s="204"/>
      <c r="TYU112" s="204"/>
      <c r="TYV112" s="204"/>
      <c r="TYW112" s="204"/>
      <c r="TYX112" s="204"/>
      <c r="TYY112" s="204"/>
      <c r="TYZ112" s="204"/>
      <c r="TZA112" s="204"/>
      <c r="TZB112" s="204"/>
      <c r="TZC112" s="204"/>
      <c r="TZD112" s="204"/>
      <c r="TZE112" s="204"/>
      <c r="TZF112" s="204"/>
      <c r="TZG112" s="204"/>
      <c r="TZH112" s="204"/>
      <c r="TZI112" s="204"/>
      <c r="TZJ112" s="204"/>
      <c r="TZK112" s="204"/>
      <c r="TZL112" s="204"/>
      <c r="TZM112" s="204"/>
      <c r="TZN112" s="204"/>
      <c r="TZO112" s="204"/>
      <c r="TZP112" s="204"/>
      <c r="TZQ112" s="204"/>
      <c r="TZR112" s="204"/>
      <c r="TZS112" s="204"/>
      <c r="TZT112" s="204"/>
      <c r="TZU112" s="204"/>
      <c r="TZV112" s="204"/>
      <c r="TZW112" s="204"/>
      <c r="TZX112" s="204"/>
      <c r="TZY112" s="204"/>
      <c r="TZZ112" s="204"/>
      <c r="UAA112" s="204"/>
      <c r="UAB112" s="204"/>
      <c r="UAC112" s="204"/>
      <c r="UAD112" s="204"/>
      <c r="UAE112" s="204"/>
      <c r="UAF112" s="204"/>
      <c r="UAG112" s="204"/>
      <c r="UAH112" s="204"/>
      <c r="UAI112" s="204"/>
      <c r="UAJ112" s="204"/>
      <c r="UAK112" s="204"/>
      <c r="UAL112" s="204"/>
      <c r="UAM112" s="204"/>
      <c r="UAN112" s="204"/>
      <c r="UAO112" s="204"/>
      <c r="UAP112" s="204"/>
      <c r="UAQ112" s="204"/>
      <c r="UAR112" s="204"/>
      <c r="UAS112" s="204"/>
      <c r="UAT112" s="204"/>
      <c r="UAU112" s="204"/>
      <c r="UAV112" s="204"/>
      <c r="UAW112" s="204"/>
      <c r="UAX112" s="204"/>
      <c r="UAY112" s="204"/>
      <c r="UAZ112" s="204"/>
      <c r="UBA112" s="204"/>
      <c r="UBB112" s="204"/>
      <c r="UBC112" s="204"/>
      <c r="UBD112" s="204"/>
      <c r="UBE112" s="204"/>
      <c r="UBF112" s="204"/>
      <c r="UBG112" s="204"/>
      <c r="UBH112" s="204"/>
      <c r="UBI112" s="204"/>
      <c r="UBJ112" s="204"/>
      <c r="UBK112" s="204"/>
      <c r="UBL112" s="204"/>
      <c r="UBM112" s="204"/>
      <c r="UBN112" s="204"/>
      <c r="UBO112" s="204"/>
      <c r="UBP112" s="204"/>
      <c r="UBQ112" s="204"/>
      <c r="UBR112" s="204"/>
      <c r="UBS112" s="204"/>
      <c r="UBT112" s="204"/>
      <c r="UBU112" s="204"/>
      <c r="UBV112" s="204"/>
      <c r="UBW112" s="204"/>
      <c r="UBX112" s="204"/>
      <c r="UBY112" s="204"/>
      <c r="UBZ112" s="204"/>
      <c r="UCA112" s="204"/>
      <c r="UCB112" s="204"/>
      <c r="UCC112" s="204"/>
      <c r="UCD112" s="204"/>
      <c r="UCE112" s="204"/>
      <c r="UCF112" s="204"/>
      <c r="UCG112" s="204"/>
      <c r="UCH112" s="204"/>
      <c r="UCI112" s="204"/>
      <c r="UCJ112" s="204"/>
      <c r="UCK112" s="204"/>
      <c r="UCL112" s="204"/>
      <c r="UCM112" s="204"/>
      <c r="UCN112" s="204"/>
      <c r="UCO112" s="204"/>
      <c r="UCP112" s="204"/>
      <c r="UCQ112" s="204"/>
      <c r="UCR112" s="204"/>
      <c r="UCS112" s="204"/>
      <c r="UCT112" s="204"/>
      <c r="UCU112" s="204"/>
      <c r="UCV112" s="204"/>
      <c r="UCW112" s="204"/>
      <c r="UCX112" s="204"/>
      <c r="UCY112" s="204"/>
      <c r="UCZ112" s="204"/>
      <c r="UDA112" s="204"/>
      <c r="UDB112" s="204"/>
      <c r="UDC112" s="204"/>
      <c r="UDD112" s="204"/>
      <c r="UDE112" s="204"/>
      <c r="UDF112" s="204"/>
      <c r="UDG112" s="204"/>
      <c r="UDH112" s="204"/>
      <c r="UDI112" s="204"/>
      <c r="UDJ112" s="204"/>
      <c r="UDK112" s="204"/>
      <c r="UDL112" s="204"/>
      <c r="UDM112" s="204"/>
      <c r="UDN112" s="204"/>
      <c r="UDO112" s="204"/>
      <c r="UDP112" s="204"/>
      <c r="UDQ112" s="204"/>
      <c r="UDR112" s="204"/>
      <c r="UDS112" s="204"/>
      <c r="UDT112" s="204"/>
      <c r="UDU112" s="204"/>
      <c r="UDV112" s="204"/>
      <c r="UDW112" s="204"/>
      <c r="UDX112" s="204"/>
      <c r="UDY112" s="204"/>
      <c r="UDZ112" s="204"/>
      <c r="UEA112" s="204"/>
      <c r="UEB112" s="204"/>
      <c r="UEC112" s="204"/>
      <c r="UED112" s="204"/>
      <c r="UEE112" s="204"/>
      <c r="UEF112" s="204"/>
      <c r="UEG112" s="204"/>
      <c r="UEH112" s="204"/>
      <c r="UEI112" s="204"/>
      <c r="UEJ112" s="204"/>
      <c r="UEK112" s="204"/>
      <c r="UEL112" s="204"/>
      <c r="UEM112" s="204"/>
      <c r="UEN112" s="204"/>
      <c r="UEO112" s="204"/>
      <c r="UEP112" s="204"/>
      <c r="UEQ112" s="204"/>
      <c r="UER112" s="204"/>
      <c r="UES112" s="204"/>
      <c r="UET112" s="204"/>
      <c r="UEU112" s="204"/>
      <c r="UEV112" s="204"/>
      <c r="UEW112" s="204"/>
      <c r="UEX112" s="204"/>
      <c r="UEY112" s="204"/>
      <c r="UEZ112" s="204"/>
      <c r="UFA112" s="204"/>
      <c r="UFB112" s="204"/>
      <c r="UFC112" s="204"/>
      <c r="UFD112" s="204"/>
      <c r="UFE112" s="204"/>
      <c r="UFF112" s="204"/>
      <c r="UFG112" s="204"/>
      <c r="UFH112" s="204"/>
      <c r="UFI112" s="204"/>
      <c r="UFJ112" s="204"/>
      <c r="UFK112" s="204"/>
      <c r="UFL112" s="204"/>
      <c r="UFM112" s="204"/>
      <c r="UFN112" s="204"/>
      <c r="UFO112" s="204"/>
      <c r="UFP112" s="204"/>
      <c r="UFQ112" s="204"/>
      <c r="UFR112" s="204"/>
      <c r="UFS112" s="204"/>
      <c r="UFT112" s="204"/>
      <c r="UFU112" s="204"/>
      <c r="UFV112" s="204"/>
      <c r="UFW112" s="204"/>
      <c r="UFX112" s="204"/>
      <c r="UFY112" s="204"/>
      <c r="UFZ112" s="204"/>
      <c r="UGA112" s="204"/>
      <c r="UGB112" s="204"/>
      <c r="UGC112" s="204"/>
      <c r="UGD112" s="204"/>
      <c r="UGE112" s="204"/>
      <c r="UGF112" s="204"/>
      <c r="UGG112" s="204"/>
      <c r="UGH112" s="204"/>
      <c r="UGI112" s="204"/>
      <c r="UGJ112" s="204"/>
      <c r="UGK112" s="204"/>
      <c r="UGL112" s="204"/>
      <c r="UGM112" s="204"/>
      <c r="UGN112" s="204"/>
      <c r="UGO112" s="204"/>
      <c r="UGP112" s="204"/>
      <c r="UGQ112" s="204"/>
      <c r="UGR112" s="204"/>
      <c r="UGS112" s="204"/>
      <c r="UGT112" s="204"/>
      <c r="UGU112" s="204"/>
      <c r="UGV112" s="204"/>
      <c r="UGW112" s="204"/>
      <c r="UGX112" s="204"/>
      <c r="UGY112" s="204"/>
      <c r="UGZ112" s="204"/>
      <c r="UHA112" s="204"/>
      <c r="UHB112" s="204"/>
      <c r="UHC112" s="204"/>
      <c r="UHD112" s="204"/>
      <c r="UHE112" s="204"/>
      <c r="UHF112" s="204"/>
      <c r="UHG112" s="204"/>
      <c r="UHH112" s="204"/>
      <c r="UHI112" s="204"/>
      <c r="UHJ112" s="204"/>
      <c r="UHK112" s="204"/>
      <c r="UHL112" s="204"/>
      <c r="UHM112" s="204"/>
      <c r="UHN112" s="204"/>
      <c r="UHO112" s="204"/>
      <c r="UHP112" s="204"/>
      <c r="UHQ112" s="204"/>
      <c r="UHR112" s="204"/>
      <c r="UHS112" s="204"/>
      <c r="UHT112" s="204"/>
      <c r="UHU112" s="204"/>
      <c r="UHV112" s="204"/>
      <c r="UHW112" s="204"/>
      <c r="UHX112" s="204"/>
      <c r="UHY112" s="204"/>
      <c r="UHZ112" s="204"/>
      <c r="UIA112" s="204"/>
      <c r="UIB112" s="204"/>
      <c r="UIC112" s="204"/>
      <c r="UID112" s="204"/>
      <c r="UIE112" s="204"/>
      <c r="UIF112" s="204"/>
      <c r="UIG112" s="204"/>
      <c r="UIH112" s="204"/>
      <c r="UII112" s="204"/>
      <c r="UIJ112" s="204"/>
      <c r="UIK112" s="204"/>
      <c r="UIL112" s="204"/>
      <c r="UIM112" s="204"/>
      <c r="UIN112" s="204"/>
      <c r="UIO112" s="204"/>
      <c r="UIP112" s="204"/>
      <c r="UIQ112" s="204"/>
      <c r="UIR112" s="204"/>
      <c r="UIS112" s="204"/>
      <c r="UIT112" s="204"/>
      <c r="UIU112" s="204"/>
      <c r="UIV112" s="204"/>
      <c r="UIW112" s="204"/>
      <c r="UIX112" s="204"/>
      <c r="UIY112" s="204"/>
      <c r="UIZ112" s="204"/>
      <c r="UJA112" s="204"/>
      <c r="UJB112" s="204"/>
      <c r="UJC112" s="204"/>
      <c r="UJD112" s="204"/>
      <c r="UJE112" s="204"/>
      <c r="UJF112" s="204"/>
      <c r="UJG112" s="204"/>
      <c r="UJH112" s="204"/>
      <c r="UJI112" s="204"/>
      <c r="UJJ112" s="204"/>
      <c r="UJK112" s="204"/>
      <c r="UJL112" s="204"/>
      <c r="UJM112" s="204"/>
      <c r="UJN112" s="204"/>
      <c r="UJO112" s="204"/>
      <c r="UJP112" s="204"/>
      <c r="UJQ112" s="204"/>
      <c r="UJR112" s="204"/>
      <c r="UJS112" s="204"/>
      <c r="UJT112" s="204"/>
      <c r="UJU112" s="204"/>
      <c r="UJV112" s="204"/>
      <c r="UJW112" s="204"/>
      <c r="UJX112" s="204"/>
      <c r="UJY112" s="204"/>
      <c r="UJZ112" s="204"/>
      <c r="UKA112" s="204"/>
      <c r="UKB112" s="204"/>
      <c r="UKC112" s="204"/>
      <c r="UKD112" s="204"/>
      <c r="UKE112" s="204"/>
      <c r="UKF112" s="204"/>
      <c r="UKG112" s="204"/>
      <c r="UKH112" s="204"/>
      <c r="UKI112" s="204"/>
      <c r="UKJ112" s="204"/>
      <c r="UKK112" s="204"/>
      <c r="UKL112" s="204"/>
      <c r="UKM112" s="204"/>
      <c r="UKN112" s="204"/>
      <c r="UKO112" s="204"/>
      <c r="UKP112" s="204"/>
      <c r="UKQ112" s="204"/>
      <c r="UKR112" s="204"/>
      <c r="UKS112" s="204"/>
      <c r="UKT112" s="204"/>
      <c r="UKU112" s="204"/>
      <c r="UKV112" s="204"/>
      <c r="UKW112" s="204"/>
      <c r="UKX112" s="204"/>
      <c r="UKY112" s="204"/>
      <c r="UKZ112" s="204"/>
      <c r="ULA112" s="204"/>
      <c r="ULB112" s="204"/>
      <c r="ULC112" s="204"/>
      <c r="ULD112" s="204"/>
      <c r="ULE112" s="204"/>
      <c r="ULF112" s="204"/>
      <c r="ULG112" s="204"/>
      <c r="ULH112" s="204"/>
      <c r="ULI112" s="204"/>
      <c r="ULJ112" s="204"/>
      <c r="ULK112" s="204"/>
      <c r="ULL112" s="204"/>
      <c r="ULM112" s="204"/>
      <c r="ULN112" s="204"/>
      <c r="ULO112" s="204"/>
      <c r="ULP112" s="204"/>
      <c r="ULQ112" s="204"/>
      <c r="ULR112" s="204"/>
      <c r="ULS112" s="204"/>
      <c r="ULT112" s="204"/>
      <c r="ULU112" s="204"/>
      <c r="ULV112" s="204"/>
      <c r="ULW112" s="204"/>
      <c r="ULX112" s="204"/>
      <c r="ULY112" s="204"/>
      <c r="ULZ112" s="204"/>
      <c r="UMA112" s="204"/>
      <c r="UMB112" s="204"/>
      <c r="UMC112" s="204"/>
      <c r="UMD112" s="204"/>
      <c r="UME112" s="204"/>
      <c r="UMF112" s="204"/>
      <c r="UMG112" s="204"/>
      <c r="UMH112" s="204"/>
      <c r="UMI112" s="204"/>
      <c r="UMJ112" s="204"/>
      <c r="UMK112" s="204"/>
      <c r="UML112" s="204"/>
      <c r="UMM112" s="204"/>
      <c r="UMN112" s="204"/>
      <c r="UMO112" s="204"/>
      <c r="UMP112" s="204"/>
      <c r="UMQ112" s="204"/>
      <c r="UMR112" s="204"/>
      <c r="UMS112" s="204"/>
      <c r="UMT112" s="204"/>
      <c r="UMU112" s="204"/>
      <c r="UMV112" s="204"/>
      <c r="UMW112" s="204"/>
      <c r="UMX112" s="204"/>
      <c r="UMY112" s="204"/>
      <c r="UMZ112" s="204"/>
      <c r="UNA112" s="204"/>
      <c r="UNB112" s="204"/>
      <c r="UNC112" s="204"/>
      <c r="UND112" s="204"/>
      <c r="UNE112" s="204"/>
      <c r="UNF112" s="204"/>
      <c r="UNG112" s="204"/>
      <c r="UNH112" s="204"/>
      <c r="UNI112" s="204"/>
      <c r="UNJ112" s="204"/>
      <c r="UNK112" s="204"/>
      <c r="UNL112" s="204"/>
      <c r="UNM112" s="204"/>
      <c r="UNN112" s="204"/>
      <c r="UNO112" s="204"/>
      <c r="UNP112" s="204"/>
      <c r="UNQ112" s="204"/>
      <c r="UNR112" s="204"/>
      <c r="UNS112" s="204"/>
      <c r="UNT112" s="204"/>
      <c r="UNU112" s="204"/>
      <c r="UNV112" s="204"/>
      <c r="UNW112" s="204"/>
      <c r="UNX112" s="204"/>
      <c r="UNY112" s="204"/>
      <c r="UNZ112" s="204"/>
      <c r="UOA112" s="204"/>
      <c r="UOB112" s="204"/>
      <c r="UOC112" s="204"/>
      <c r="UOD112" s="204"/>
      <c r="UOE112" s="204"/>
      <c r="UOF112" s="204"/>
      <c r="UOG112" s="204"/>
      <c r="UOH112" s="204"/>
      <c r="UOI112" s="204"/>
      <c r="UOJ112" s="204"/>
      <c r="UOK112" s="204"/>
      <c r="UOL112" s="204"/>
      <c r="UOM112" s="204"/>
      <c r="UON112" s="204"/>
      <c r="UOO112" s="204"/>
      <c r="UOP112" s="204"/>
      <c r="UOQ112" s="204"/>
      <c r="UOR112" s="204"/>
      <c r="UOS112" s="204"/>
      <c r="UOT112" s="204"/>
      <c r="UOU112" s="204"/>
      <c r="UOV112" s="204"/>
      <c r="UOW112" s="204"/>
      <c r="UOX112" s="204"/>
      <c r="UOY112" s="204"/>
      <c r="UOZ112" s="204"/>
      <c r="UPA112" s="204"/>
      <c r="UPB112" s="204"/>
      <c r="UPC112" s="204"/>
      <c r="UPD112" s="204"/>
      <c r="UPE112" s="204"/>
      <c r="UPF112" s="204"/>
      <c r="UPG112" s="204"/>
      <c r="UPH112" s="204"/>
      <c r="UPI112" s="204"/>
      <c r="UPJ112" s="204"/>
      <c r="UPK112" s="204"/>
      <c r="UPL112" s="204"/>
      <c r="UPM112" s="204"/>
      <c r="UPN112" s="204"/>
      <c r="UPO112" s="204"/>
      <c r="UPP112" s="204"/>
      <c r="UPQ112" s="204"/>
      <c r="UPR112" s="204"/>
      <c r="UPS112" s="204"/>
      <c r="UPT112" s="204"/>
      <c r="UPU112" s="204"/>
      <c r="UPV112" s="204"/>
      <c r="UPW112" s="204"/>
      <c r="UPX112" s="204"/>
      <c r="UPY112" s="204"/>
      <c r="UPZ112" s="204"/>
      <c r="UQA112" s="204"/>
      <c r="UQB112" s="204"/>
      <c r="UQC112" s="204"/>
      <c r="UQD112" s="204"/>
      <c r="UQE112" s="204"/>
      <c r="UQF112" s="204"/>
      <c r="UQG112" s="204"/>
      <c r="UQH112" s="204"/>
      <c r="UQI112" s="204"/>
      <c r="UQJ112" s="204"/>
      <c r="UQK112" s="204"/>
      <c r="UQL112" s="204"/>
      <c r="UQM112" s="204"/>
      <c r="UQN112" s="204"/>
      <c r="UQO112" s="204"/>
      <c r="UQP112" s="204"/>
      <c r="UQQ112" s="204"/>
      <c r="UQR112" s="204"/>
      <c r="UQS112" s="204"/>
      <c r="UQT112" s="204"/>
      <c r="UQU112" s="204"/>
      <c r="UQV112" s="204"/>
      <c r="UQW112" s="204"/>
      <c r="UQX112" s="204"/>
      <c r="UQY112" s="204"/>
      <c r="UQZ112" s="204"/>
      <c r="URA112" s="204"/>
      <c r="URB112" s="204"/>
      <c r="URC112" s="204"/>
      <c r="URD112" s="204"/>
      <c r="URE112" s="204"/>
      <c r="URF112" s="204"/>
      <c r="URG112" s="204"/>
      <c r="URH112" s="204"/>
      <c r="URI112" s="204"/>
      <c r="URJ112" s="204"/>
      <c r="URK112" s="204"/>
      <c r="URL112" s="204"/>
      <c r="URM112" s="204"/>
      <c r="URN112" s="204"/>
      <c r="URO112" s="204"/>
      <c r="URP112" s="204"/>
      <c r="URQ112" s="204"/>
      <c r="URR112" s="204"/>
      <c r="URS112" s="204"/>
      <c r="URT112" s="204"/>
      <c r="URU112" s="204"/>
      <c r="URV112" s="204"/>
      <c r="URW112" s="204"/>
      <c r="URX112" s="204"/>
      <c r="URY112" s="204"/>
      <c r="URZ112" s="204"/>
      <c r="USA112" s="204"/>
      <c r="USB112" s="204"/>
      <c r="USC112" s="204"/>
      <c r="USD112" s="204"/>
      <c r="USE112" s="204"/>
      <c r="USF112" s="204"/>
      <c r="USG112" s="204"/>
      <c r="USH112" s="204"/>
      <c r="USI112" s="204"/>
      <c r="USJ112" s="204"/>
      <c r="USK112" s="204"/>
      <c r="USL112" s="204"/>
      <c r="USM112" s="204"/>
      <c r="USN112" s="204"/>
      <c r="USO112" s="204"/>
      <c r="USP112" s="204"/>
      <c r="USQ112" s="204"/>
      <c r="USR112" s="204"/>
      <c r="USS112" s="204"/>
      <c r="UST112" s="204"/>
      <c r="USU112" s="204"/>
      <c r="USV112" s="204"/>
      <c r="USW112" s="204"/>
      <c r="USX112" s="204"/>
      <c r="USY112" s="204"/>
      <c r="USZ112" s="204"/>
      <c r="UTA112" s="204"/>
      <c r="UTB112" s="204"/>
      <c r="UTC112" s="204"/>
      <c r="UTD112" s="204"/>
      <c r="UTE112" s="204"/>
      <c r="UTF112" s="204"/>
      <c r="UTG112" s="204"/>
      <c r="UTH112" s="204"/>
      <c r="UTI112" s="204"/>
      <c r="UTJ112" s="204"/>
      <c r="UTK112" s="204"/>
      <c r="UTL112" s="204"/>
      <c r="UTM112" s="204"/>
      <c r="UTN112" s="204"/>
      <c r="UTO112" s="204"/>
      <c r="UTP112" s="204"/>
      <c r="UTQ112" s="204"/>
      <c r="UTR112" s="204"/>
      <c r="UTS112" s="204"/>
      <c r="UTT112" s="204"/>
      <c r="UTU112" s="204"/>
      <c r="UTV112" s="204"/>
      <c r="UTW112" s="204"/>
      <c r="UTX112" s="204"/>
      <c r="UTY112" s="204"/>
      <c r="UTZ112" s="204"/>
      <c r="UUA112" s="204"/>
      <c r="UUB112" s="204"/>
      <c r="UUC112" s="204"/>
      <c r="UUD112" s="204"/>
      <c r="UUE112" s="204"/>
      <c r="UUF112" s="204"/>
      <c r="UUG112" s="204"/>
      <c r="UUH112" s="204"/>
      <c r="UUI112" s="204"/>
      <c r="UUJ112" s="204"/>
      <c r="UUK112" s="204"/>
      <c r="UUL112" s="204"/>
      <c r="UUM112" s="204"/>
      <c r="UUN112" s="204"/>
      <c r="UUO112" s="204"/>
      <c r="UUP112" s="204"/>
      <c r="UUQ112" s="204"/>
      <c r="UUR112" s="204"/>
      <c r="UUS112" s="204"/>
      <c r="UUT112" s="204"/>
      <c r="UUU112" s="204"/>
      <c r="UUV112" s="204"/>
      <c r="UUW112" s="204"/>
      <c r="UUX112" s="204"/>
      <c r="UUY112" s="204"/>
      <c r="UUZ112" s="204"/>
      <c r="UVA112" s="204"/>
      <c r="UVB112" s="204"/>
      <c r="UVC112" s="204"/>
      <c r="UVD112" s="204"/>
      <c r="UVE112" s="204"/>
      <c r="UVF112" s="204"/>
      <c r="UVG112" s="204"/>
      <c r="UVH112" s="204"/>
      <c r="UVI112" s="204"/>
      <c r="UVJ112" s="204"/>
      <c r="UVK112" s="204"/>
      <c r="UVL112" s="204"/>
      <c r="UVM112" s="204"/>
      <c r="UVN112" s="204"/>
      <c r="UVO112" s="204"/>
      <c r="UVP112" s="204"/>
      <c r="UVQ112" s="204"/>
      <c r="UVR112" s="204"/>
      <c r="UVS112" s="204"/>
      <c r="UVT112" s="204"/>
      <c r="UVU112" s="204"/>
      <c r="UVV112" s="204"/>
      <c r="UVW112" s="204"/>
      <c r="UVX112" s="204"/>
      <c r="UVY112" s="204"/>
      <c r="UVZ112" s="204"/>
      <c r="UWA112" s="204"/>
      <c r="UWB112" s="204"/>
      <c r="UWC112" s="204"/>
      <c r="UWD112" s="204"/>
      <c r="UWE112" s="204"/>
      <c r="UWF112" s="204"/>
      <c r="UWG112" s="204"/>
      <c r="UWH112" s="204"/>
      <c r="UWI112" s="204"/>
      <c r="UWJ112" s="204"/>
      <c r="UWK112" s="204"/>
      <c r="UWL112" s="204"/>
      <c r="UWM112" s="204"/>
      <c r="UWN112" s="204"/>
      <c r="UWO112" s="204"/>
      <c r="UWP112" s="204"/>
      <c r="UWQ112" s="204"/>
      <c r="UWR112" s="204"/>
      <c r="UWS112" s="204"/>
      <c r="UWT112" s="204"/>
      <c r="UWU112" s="204"/>
      <c r="UWV112" s="204"/>
      <c r="UWW112" s="204"/>
      <c r="UWX112" s="204"/>
      <c r="UWY112" s="204"/>
      <c r="UWZ112" s="204"/>
      <c r="UXA112" s="204"/>
      <c r="UXB112" s="204"/>
      <c r="UXC112" s="204"/>
      <c r="UXD112" s="204"/>
      <c r="UXE112" s="204"/>
      <c r="UXF112" s="204"/>
      <c r="UXG112" s="204"/>
      <c r="UXH112" s="204"/>
      <c r="UXI112" s="204"/>
      <c r="UXJ112" s="204"/>
      <c r="UXK112" s="204"/>
      <c r="UXL112" s="204"/>
      <c r="UXM112" s="204"/>
      <c r="UXN112" s="204"/>
      <c r="UXO112" s="204"/>
      <c r="UXP112" s="204"/>
      <c r="UXQ112" s="204"/>
      <c r="UXR112" s="204"/>
      <c r="UXS112" s="204"/>
      <c r="UXT112" s="204"/>
      <c r="UXU112" s="204"/>
      <c r="UXV112" s="204"/>
      <c r="UXW112" s="204"/>
      <c r="UXX112" s="204"/>
      <c r="UXY112" s="204"/>
      <c r="UXZ112" s="204"/>
      <c r="UYA112" s="204"/>
      <c r="UYB112" s="204"/>
      <c r="UYC112" s="204"/>
      <c r="UYD112" s="204"/>
      <c r="UYE112" s="204"/>
      <c r="UYF112" s="204"/>
      <c r="UYG112" s="204"/>
      <c r="UYH112" s="204"/>
      <c r="UYI112" s="204"/>
      <c r="UYJ112" s="204"/>
      <c r="UYK112" s="204"/>
      <c r="UYL112" s="204"/>
      <c r="UYM112" s="204"/>
      <c r="UYN112" s="204"/>
      <c r="UYO112" s="204"/>
      <c r="UYP112" s="204"/>
      <c r="UYQ112" s="204"/>
      <c r="UYR112" s="204"/>
      <c r="UYS112" s="204"/>
      <c r="UYT112" s="204"/>
      <c r="UYU112" s="204"/>
      <c r="UYV112" s="204"/>
      <c r="UYW112" s="204"/>
      <c r="UYX112" s="204"/>
      <c r="UYY112" s="204"/>
      <c r="UYZ112" s="204"/>
      <c r="UZA112" s="204"/>
      <c r="UZB112" s="204"/>
      <c r="UZC112" s="204"/>
      <c r="UZD112" s="204"/>
      <c r="UZE112" s="204"/>
      <c r="UZF112" s="204"/>
      <c r="UZG112" s="204"/>
      <c r="UZH112" s="204"/>
      <c r="UZI112" s="204"/>
      <c r="UZJ112" s="204"/>
      <c r="UZK112" s="204"/>
      <c r="UZL112" s="204"/>
      <c r="UZM112" s="204"/>
      <c r="UZN112" s="204"/>
      <c r="UZO112" s="204"/>
      <c r="UZP112" s="204"/>
      <c r="UZQ112" s="204"/>
      <c r="UZR112" s="204"/>
      <c r="UZS112" s="204"/>
      <c r="UZT112" s="204"/>
      <c r="UZU112" s="204"/>
      <c r="UZV112" s="204"/>
      <c r="UZW112" s="204"/>
      <c r="UZX112" s="204"/>
      <c r="UZY112" s="204"/>
      <c r="UZZ112" s="204"/>
      <c r="VAA112" s="204"/>
      <c r="VAB112" s="204"/>
      <c r="VAC112" s="204"/>
      <c r="VAD112" s="204"/>
      <c r="VAE112" s="204"/>
      <c r="VAF112" s="204"/>
      <c r="VAG112" s="204"/>
      <c r="VAH112" s="204"/>
      <c r="VAI112" s="204"/>
      <c r="VAJ112" s="204"/>
      <c r="VAK112" s="204"/>
      <c r="VAL112" s="204"/>
      <c r="VAM112" s="204"/>
      <c r="VAN112" s="204"/>
      <c r="VAO112" s="204"/>
      <c r="VAP112" s="204"/>
      <c r="VAQ112" s="204"/>
      <c r="VAR112" s="204"/>
      <c r="VAS112" s="204"/>
      <c r="VAT112" s="204"/>
      <c r="VAU112" s="204"/>
      <c r="VAV112" s="204"/>
      <c r="VAW112" s="204"/>
      <c r="VAX112" s="204"/>
      <c r="VAY112" s="204"/>
      <c r="VAZ112" s="204"/>
      <c r="VBA112" s="204"/>
      <c r="VBB112" s="204"/>
      <c r="VBC112" s="204"/>
      <c r="VBD112" s="204"/>
      <c r="VBE112" s="204"/>
      <c r="VBF112" s="204"/>
      <c r="VBG112" s="204"/>
      <c r="VBH112" s="204"/>
      <c r="VBI112" s="204"/>
      <c r="VBJ112" s="204"/>
      <c r="VBK112" s="204"/>
      <c r="VBL112" s="204"/>
      <c r="VBM112" s="204"/>
      <c r="VBN112" s="204"/>
      <c r="VBO112" s="204"/>
      <c r="VBP112" s="204"/>
      <c r="VBQ112" s="204"/>
      <c r="VBR112" s="204"/>
      <c r="VBS112" s="204"/>
      <c r="VBT112" s="204"/>
      <c r="VBU112" s="204"/>
      <c r="VBV112" s="204"/>
      <c r="VBW112" s="204"/>
      <c r="VBX112" s="204"/>
      <c r="VBY112" s="204"/>
      <c r="VBZ112" s="204"/>
      <c r="VCA112" s="204"/>
      <c r="VCB112" s="204"/>
      <c r="VCC112" s="204"/>
      <c r="VCD112" s="204"/>
      <c r="VCE112" s="204"/>
      <c r="VCF112" s="204"/>
      <c r="VCG112" s="204"/>
      <c r="VCH112" s="204"/>
      <c r="VCI112" s="204"/>
      <c r="VCJ112" s="204"/>
      <c r="VCK112" s="204"/>
      <c r="VCL112" s="204"/>
      <c r="VCM112" s="204"/>
      <c r="VCN112" s="204"/>
      <c r="VCO112" s="204"/>
      <c r="VCP112" s="204"/>
      <c r="VCQ112" s="204"/>
      <c r="VCR112" s="204"/>
      <c r="VCS112" s="204"/>
      <c r="VCT112" s="204"/>
      <c r="VCU112" s="204"/>
      <c r="VCV112" s="204"/>
      <c r="VCW112" s="204"/>
      <c r="VCX112" s="204"/>
      <c r="VCY112" s="204"/>
      <c r="VCZ112" s="204"/>
      <c r="VDA112" s="204"/>
      <c r="VDB112" s="204"/>
      <c r="VDC112" s="204"/>
      <c r="VDD112" s="204"/>
      <c r="VDE112" s="204"/>
      <c r="VDF112" s="204"/>
      <c r="VDG112" s="204"/>
      <c r="VDH112" s="204"/>
      <c r="VDI112" s="204"/>
      <c r="VDJ112" s="204"/>
      <c r="VDK112" s="204"/>
      <c r="VDL112" s="204"/>
      <c r="VDM112" s="204"/>
      <c r="VDN112" s="204"/>
      <c r="VDO112" s="204"/>
      <c r="VDP112" s="204"/>
      <c r="VDQ112" s="204"/>
      <c r="VDR112" s="204"/>
      <c r="VDS112" s="204"/>
      <c r="VDT112" s="204"/>
      <c r="VDU112" s="204"/>
      <c r="VDV112" s="204"/>
      <c r="VDW112" s="204"/>
      <c r="VDX112" s="204"/>
      <c r="VDY112" s="204"/>
      <c r="VDZ112" s="204"/>
      <c r="VEA112" s="204"/>
      <c r="VEB112" s="204"/>
      <c r="VEC112" s="204"/>
      <c r="VED112" s="204"/>
      <c r="VEE112" s="204"/>
      <c r="VEF112" s="204"/>
      <c r="VEG112" s="204"/>
      <c r="VEH112" s="204"/>
      <c r="VEI112" s="204"/>
      <c r="VEJ112" s="204"/>
      <c r="VEK112" s="204"/>
      <c r="VEL112" s="204"/>
      <c r="VEM112" s="204"/>
      <c r="VEN112" s="204"/>
      <c r="VEO112" s="204"/>
      <c r="VEP112" s="204"/>
      <c r="VEQ112" s="204"/>
      <c r="VER112" s="204"/>
      <c r="VES112" s="204"/>
      <c r="VET112" s="204"/>
      <c r="VEU112" s="204"/>
      <c r="VEV112" s="204"/>
      <c r="VEW112" s="204"/>
      <c r="VEX112" s="204"/>
      <c r="VEY112" s="204"/>
      <c r="VEZ112" s="204"/>
      <c r="VFA112" s="204"/>
      <c r="VFB112" s="204"/>
      <c r="VFC112" s="204"/>
      <c r="VFD112" s="204"/>
      <c r="VFE112" s="204"/>
      <c r="VFF112" s="204"/>
      <c r="VFG112" s="204"/>
      <c r="VFH112" s="204"/>
      <c r="VFI112" s="204"/>
      <c r="VFJ112" s="204"/>
      <c r="VFK112" s="204"/>
      <c r="VFL112" s="204"/>
      <c r="VFM112" s="204"/>
      <c r="VFN112" s="204"/>
      <c r="VFO112" s="204"/>
      <c r="VFP112" s="204"/>
      <c r="VFQ112" s="204"/>
      <c r="VFR112" s="204"/>
      <c r="VFS112" s="204"/>
      <c r="VFT112" s="204"/>
      <c r="VFU112" s="204"/>
      <c r="VFV112" s="204"/>
      <c r="VFW112" s="204"/>
      <c r="VFX112" s="204"/>
      <c r="VFY112" s="204"/>
      <c r="VFZ112" s="204"/>
      <c r="VGA112" s="204"/>
      <c r="VGB112" s="204"/>
      <c r="VGC112" s="204"/>
      <c r="VGD112" s="204"/>
      <c r="VGE112" s="204"/>
      <c r="VGF112" s="204"/>
      <c r="VGG112" s="204"/>
      <c r="VGH112" s="204"/>
      <c r="VGI112" s="204"/>
      <c r="VGJ112" s="204"/>
      <c r="VGK112" s="204"/>
      <c r="VGL112" s="204"/>
      <c r="VGM112" s="204"/>
      <c r="VGN112" s="204"/>
      <c r="VGO112" s="204"/>
      <c r="VGP112" s="204"/>
      <c r="VGQ112" s="204"/>
      <c r="VGR112" s="204"/>
      <c r="VGS112" s="204"/>
      <c r="VGT112" s="204"/>
      <c r="VGU112" s="204"/>
      <c r="VGV112" s="204"/>
      <c r="VGW112" s="204"/>
      <c r="VGX112" s="204"/>
      <c r="VGY112" s="204"/>
      <c r="VGZ112" s="204"/>
      <c r="VHA112" s="204"/>
      <c r="VHB112" s="204"/>
      <c r="VHC112" s="204"/>
      <c r="VHD112" s="204"/>
      <c r="VHE112" s="204"/>
      <c r="VHF112" s="204"/>
      <c r="VHG112" s="204"/>
      <c r="VHH112" s="204"/>
      <c r="VHI112" s="204"/>
      <c r="VHJ112" s="204"/>
      <c r="VHK112" s="204"/>
      <c r="VHL112" s="204"/>
      <c r="VHM112" s="204"/>
      <c r="VHN112" s="204"/>
      <c r="VHO112" s="204"/>
      <c r="VHP112" s="204"/>
      <c r="VHQ112" s="204"/>
      <c r="VHR112" s="204"/>
      <c r="VHS112" s="204"/>
      <c r="VHT112" s="204"/>
      <c r="VHU112" s="204"/>
      <c r="VHV112" s="204"/>
      <c r="VHW112" s="204"/>
      <c r="VHX112" s="204"/>
      <c r="VHY112" s="204"/>
      <c r="VHZ112" s="204"/>
      <c r="VIA112" s="204"/>
      <c r="VIB112" s="204"/>
      <c r="VIC112" s="204"/>
      <c r="VID112" s="204"/>
      <c r="VIE112" s="204"/>
      <c r="VIF112" s="204"/>
      <c r="VIG112" s="204"/>
      <c r="VIH112" s="204"/>
      <c r="VII112" s="204"/>
      <c r="VIJ112" s="204"/>
      <c r="VIK112" s="204"/>
      <c r="VIL112" s="204"/>
      <c r="VIM112" s="204"/>
      <c r="VIN112" s="204"/>
      <c r="VIO112" s="204"/>
      <c r="VIP112" s="204"/>
      <c r="VIQ112" s="204"/>
      <c r="VIR112" s="204"/>
      <c r="VIS112" s="204"/>
      <c r="VIT112" s="204"/>
      <c r="VIU112" s="204"/>
      <c r="VIV112" s="204"/>
      <c r="VIW112" s="204"/>
      <c r="VIX112" s="204"/>
      <c r="VIY112" s="204"/>
      <c r="VIZ112" s="204"/>
      <c r="VJA112" s="204"/>
      <c r="VJB112" s="204"/>
      <c r="VJC112" s="204"/>
      <c r="VJD112" s="204"/>
      <c r="VJE112" s="204"/>
      <c r="VJF112" s="204"/>
      <c r="VJG112" s="204"/>
      <c r="VJH112" s="204"/>
      <c r="VJI112" s="204"/>
      <c r="VJJ112" s="204"/>
      <c r="VJK112" s="204"/>
      <c r="VJL112" s="204"/>
      <c r="VJM112" s="204"/>
      <c r="VJN112" s="204"/>
      <c r="VJO112" s="204"/>
      <c r="VJP112" s="204"/>
      <c r="VJQ112" s="204"/>
      <c r="VJR112" s="204"/>
      <c r="VJS112" s="204"/>
      <c r="VJT112" s="204"/>
      <c r="VJU112" s="204"/>
      <c r="VJV112" s="204"/>
      <c r="VJW112" s="204"/>
      <c r="VJX112" s="204"/>
      <c r="VJY112" s="204"/>
      <c r="VJZ112" s="204"/>
      <c r="VKA112" s="204"/>
      <c r="VKB112" s="204"/>
      <c r="VKC112" s="204"/>
      <c r="VKD112" s="204"/>
      <c r="VKE112" s="204"/>
      <c r="VKF112" s="204"/>
      <c r="VKG112" s="204"/>
      <c r="VKH112" s="204"/>
      <c r="VKI112" s="204"/>
      <c r="VKJ112" s="204"/>
      <c r="VKK112" s="204"/>
      <c r="VKL112" s="204"/>
      <c r="VKM112" s="204"/>
      <c r="VKN112" s="204"/>
      <c r="VKO112" s="204"/>
      <c r="VKP112" s="204"/>
      <c r="VKQ112" s="204"/>
      <c r="VKR112" s="204"/>
      <c r="VKS112" s="204"/>
      <c r="VKT112" s="204"/>
      <c r="VKU112" s="204"/>
      <c r="VKV112" s="204"/>
      <c r="VKW112" s="204"/>
      <c r="VKX112" s="204"/>
      <c r="VKY112" s="204"/>
      <c r="VKZ112" s="204"/>
      <c r="VLA112" s="204"/>
      <c r="VLB112" s="204"/>
      <c r="VLC112" s="204"/>
      <c r="VLD112" s="204"/>
      <c r="VLE112" s="204"/>
      <c r="VLF112" s="204"/>
      <c r="VLG112" s="204"/>
      <c r="VLH112" s="204"/>
      <c r="VLI112" s="204"/>
      <c r="VLJ112" s="204"/>
      <c r="VLK112" s="204"/>
      <c r="VLL112" s="204"/>
      <c r="VLM112" s="204"/>
      <c r="VLN112" s="204"/>
      <c r="VLO112" s="204"/>
      <c r="VLP112" s="204"/>
      <c r="VLQ112" s="204"/>
      <c r="VLR112" s="204"/>
      <c r="VLS112" s="204"/>
      <c r="VLT112" s="204"/>
      <c r="VLU112" s="204"/>
      <c r="VLV112" s="204"/>
      <c r="VLW112" s="204"/>
      <c r="VLX112" s="204"/>
      <c r="VLY112" s="204"/>
      <c r="VLZ112" s="204"/>
      <c r="VMA112" s="204"/>
      <c r="VMB112" s="204"/>
      <c r="VMC112" s="204"/>
      <c r="VMD112" s="204"/>
      <c r="VME112" s="204"/>
      <c r="VMF112" s="204"/>
      <c r="VMG112" s="204"/>
      <c r="VMH112" s="204"/>
      <c r="VMI112" s="204"/>
      <c r="VMJ112" s="204"/>
      <c r="VMK112" s="204"/>
      <c r="VML112" s="204"/>
      <c r="VMM112" s="204"/>
      <c r="VMN112" s="204"/>
      <c r="VMO112" s="204"/>
      <c r="VMP112" s="204"/>
      <c r="VMQ112" s="204"/>
      <c r="VMR112" s="204"/>
      <c r="VMS112" s="204"/>
      <c r="VMT112" s="204"/>
      <c r="VMU112" s="204"/>
      <c r="VMV112" s="204"/>
      <c r="VMW112" s="204"/>
      <c r="VMX112" s="204"/>
      <c r="VMY112" s="204"/>
      <c r="VMZ112" s="204"/>
      <c r="VNA112" s="204"/>
      <c r="VNB112" s="204"/>
      <c r="VNC112" s="204"/>
      <c r="VND112" s="204"/>
      <c r="VNE112" s="204"/>
      <c r="VNF112" s="204"/>
      <c r="VNG112" s="204"/>
      <c r="VNH112" s="204"/>
      <c r="VNI112" s="204"/>
      <c r="VNJ112" s="204"/>
      <c r="VNK112" s="204"/>
      <c r="VNL112" s="204"/>
      <c r="VNM112" s="204"/>
      <c r="VNN112" s="204"/>
      <c r="VNO112" s="204"/>
      <c r="VNP112" s="204"/>
      <c r="VNQ112" s="204"/>
      <c r="VNR112" s="204"/>
      <c r="VNS112" s="204"/>
      <c r="VNT112" s="204"/>
      <c r="VNU112" s="204"/>
      <c r="VNV112" s="204"/>
      <c r="VNW112" s="204"/>
      <c r="VNX112" s="204"/>
      <c r="VNY112" s="204"/>
      <c r="VNZ112" s="204"/>
      <c r="VOA112" s="204"/>
      <c r="VOB112" s="204"/>
      <c r="VOC112" s="204"/>
      <c r="VOD112" s="204"/>
      <c r="VOE112" s="204"/>
      <c r="VOF112" s="204"/>
      <c r="VOG112" s="204"/>
      <c r="VOH112" s="204"/>
      <c r="VOI112" s="204"/>
      <c r="VOJ112" s="204"/>
      <c r="VOK112" s="204"/>
      <c r="VOL112" s="204"/>
      <c r="VOM112" s="204"/>
      <c r="VON112" s="204"/>
      <c r="VOO112" s="204"/>
      <c r="VOP112" s="204"/>
      <c r="VOQ112" s="204"/>
      <c r="VOR112" s="204"/>
      <c r="VOS112" s="204"/>
      <c r="VOT112" s="204"/>
      <c r="VOU112" s="204"/>
      <c r="VOV112" s="204"/>
      <c r="VOW112" s="204"/>
      <c r="VOX112" s="204"/>
      <c r="VOY112" s="204"/>
      <c r="VOZ112" s="204"/>
      <c r="VPA112" s="204"/>
      <c r="VPB112" s="204"/>
      <c r="VPC112" s="204"/>
      <c r="VPD112" s="204"/>
      <c r="VPE112" s="204"/>
      <c r="VPF112" s="204"/>
      <c r="VPG112" s="204"/>
      <c r="VPH112" s="204"/>
      <c r="VPI112" s="204"/>
      <c r="VPJ112" s="204"/>
      <c r="VPK112" s="204"/>
      <c r="VPL112" s="204"/>
      <c r="VPM112" s="204"/>
      <c r="VPN112" s="204"/>
      <c r="VPO112" s="204"/>
      <c r="VPP112" s="204"/>
      <c r="VPQ112" s="204"/>
      <c r="VPR112" s="204"/>
      <c r="VPS112" s="204"/>
      <c r="VPT112" s="204"/>
      <c r="VPU112" s="204"/>
      <c r="VPV112" s="204"/>
      <c r="VPW112" s="204"/>
      <c r="VPX112" s="204"/>
      <c r="VPY112" s="204"/>
      <c r="VPZ112" s="204"/>
      <c r="VQA112" s="204"/>
      <c r="VQB112" s="204"/>
      <c r="VQC112" s="204"/>
      <c r="VQD112" s="204"/>
      <c r="VQE112" s="204"/>
      <c r="VQF112" s="204"/>
      <c r="VQG112" s="204"/>
      <c r="VQH112" s="204"/>
      <c r="VQI112" s="204"/>
      <c r="VQJ112" s="204"/>
      <c r="VQK112" s="204"/>
      <c r="VQL112" s="204"/>
      <c r="VQM112" s="204"/>
      <c r="VQN112" s="204"/>
      <c r="VQO112" s="204"/>
      <c r="VQP112" s="204"/>
      <c r="VQQ112" s="204"/>
      <c r="VQR112" s="204"/>
      <c r="VQS112" s="204"/>
      <c r="VQT112" s="204"/>
      <c r="VQU112" s="204"/>
      <c r="VQV112" s="204"/>
      <c r="VQW112" s="204"/>
      <c r="VQX112" s="204"/>
      <c r="VQY112" s="204"/>
      <c r="VQZ112" s="204"/>
      <c r="VRA112" s="204"/>
      <c r="VRB112" s="204"/>
      <c r="VRC112" s="204"/>
      <c r="VRD112" s="204"/>
      <c r="VRE112" s="204"/>
      <c r="VRF112" s="204"/>
      <c r="VRG112" s="204"/>
      <c r="VRH112" s="204"/>
      <c r="VRI112" s="204"/>
      <c r="VRJ112" s="204"/>
      <c r="VRK112" s="204"/>
      <c r="VRL112" s="204"/>
      <c r="VRM112" s="204"/>
      <c r="VRN112" s="204"/>
      <c r="VRO112" s="204"/>
      <c r="VRP112" s="204"/>
      <c r="VRQ112" s="204"/>
      <c r="VRR112" s="204"/>
      <c r="VRS112" s="204"/>
      <c r="VRT112" s="204"/>
      <c r="VRU112" s="204"/>
      <c r="VRV112" s="204"/>
      <c r="VRW112" s="204"/>
      <c r="VRX112" s="204"/>
      <c r="VRY112" s="204"/>
      <c r="VRZ112" s="204"/>
      <c r="VSA112" s="204"/>
      <c r="VSB112" s="204"/>
      <c r="VSC112" s="204"/>
      <c r="VSD112" s="204"/>
      <c r="VSE112" s="204"/>
      <c r="VSF112" s="204"/>
      <c r="VSG112" s="204"/>
      <c r="VSH112" s="204"/>
      <c r="VSI112" s="204"/>
      <c r="VSJ112" s="204"/>
      <c r="VSK112" s="204"/>
      <c r="VSL112" s="204"/>
      <c r="VSM112" s="204"/>
      <c r="VSN112" s="204"/>
      <c r="VSO112" s="204"/>
      <c r="VSP112" s="204"/>
      <c r="VSQ112" s="204"/>
      <c r="VSR112" s="204"/>
      <c r="VSS112" s="204"/>
      <c r="VST112" s="204"/>
      <c r="VSU112" s="204"/>
      <c r="VSV112" s="204"/>
      <c r="VSW112" s="204"/>
      <c r="VSX112" s="204"/>
      <c r="VSY112" s="204"/>
      <c r="VSZ112" s="204"/>
      <c r="VTA112" s="204"/>
      <c r="VTB112" s="204"/>
      <c r="VTC112" s="204"/>
      <c r="VTD112" s="204"/>
      <c r="VTE112" s="204"/>
      <c r="VTF112" s="204"/>
      <c r="VTG112" s="204"/>
      <c r="VTH112" s="204"/>
      <c r="VTI112" s="204"/>
      <c r="VTJ112" s="204"/>
      <c r="VTK112" s="204"/>
      <c r="VTL112" s="204"/>
      <c r="VTM112" s="204"/>
      <c r="VTN112" s="204"/>
      <c r="VTO112" s="204"/>
      <c r="VTP112" s="204"/>
      <c r="VTQ112" s="204"/>
      <c r="VTR112" s="204"/>
      <c r="VTS112" s="204"/>
      <c r="VTT112" s="204"/>
      <c r="VTU112" s="204"/>
      <c r="VTV112" s="204"/>
      <c r="VTW112" s="204"/>
      <c r="VTX112" s="204"/>
      <c r="VTY112" s="204"/>
      <c r="VTZ112" s="204"/>
      <c r="VUA112" s="204"/>
      <c r="VUB112" s="204"/>
      <c r="VUC112" s="204"/>
      <c r="VUD112" s="204"/>
      <c r="VUE112" s="204"/>
      <c r="VUF112" s="204"/>
      <c r="VUG112" s="204"/>
      <c r="VUH112" s="204"/>
      <c r="VUI112" s="204"/>
      <c r="VUJ112" s="204"/>
      <c r="VUK112" s="204"/>
      <c r="VUL112" s="204"/>
      <c r="VUM112" s="204"/>
      <c r="VUN112" s="204"/>
      <c r="VUO112" s="204"/>
      <c r="VUP112" s="204"/>
      <c r="VUQ112" s="204"/>
      <c r="VUR112" s="204"/>
      <c r="VUS112" s="204"/>
      <c r="VUT112" s="204"/>
      <c r="VUU112" s="204"/>
      <c r="VUV112" s="204"/>
      <c r="VUW112" s="204"/>
      <c r="VUX112" s="204"/>
      <c r="VUY112" s="204"/>
      <c r="VUZ112" s="204"/>
      <c r="VVA112" s="204"/>
      <c r="VVB112" s="204"/>
      <c r="VVC112" s="204"/>
      <c r="VVD112" s="204"/>
      <c r="VVE112" s="204"/>
      <c r="VVF112" s="204"/>
      <c r="VVG112" s="204"/>
      <c r="VVH112" s="204"/>
      <c r="VVI112" s="204"/>
      <c r="VVJ112" s="204"/>
      <c r="VVK112" s="204"/>
      <c r="VVL112" s="204"/>
      <c r="VVM112" s="204"/>
      <c r="VVN112" s="204"/>
      <c r="VVO112" s="204"/>
      <c r="VVP112" s="204"/>
      <c r="VVQ112" s="204"/>
      <c r="VVR112" s="204"/>
      <c r="VVS112" s="204"/>
      <c r="VVT112" s="204"/>
      <c r="VVU112" s="204"/>
      <c r="VVV112" s="204"/>
      <c r="VVW112" s="204"/>
      <c r="VVX112" s="204"/>
      <c r="VVY112" s="204"/>
      <c r="VVZ112" s="204"/>
      <c r="VWA112" s="204"/>
      <c r="VWB112" s="204"/>
      <c r="VWC112" s="204"/>
      <c r="VWD112" s="204"/>
      <c r="VWE112" s="204"/>
      <c r="VWF112" s="204"/>
      <c r="VWG112" s="204"/>
      <c r="VWH112" s="204"/>
      <c r="VWI112" s="204"/>
      <c r="VWJ112" s="204"/>
      <c r="VWK112" s="204"/>
      <c r="VWL112" s="204"/>
      <c r="VWM112" s="204"/>
      <c r="VWN112" s="204"/>
      <c r="VWO112" s="204"/>
      <c r="VWP112" s="204"/>
      <c r="VWQ112" s="204"/>
      <c r="VWR112" s="204"/>
      <c r="VWS112" s="204"/>
      <c r="VWT112" s="204"/>
      <c r="VWU112" s="204"/>
      <c r="VWV112" s="204"/>
      <c r="VWW112" s="204"/>
      <c r="VWX112" s="204"/>
      <c r="VWY112" s="204"/>
      <c r="VWZ112" s="204"/>
      <c r="VXA112" s="204"/>
      <c r="VXB112" s="204"/>
      <c r="VXC112" s="204"/>
      <c r="VXD112" s="204"/>
      <c r="VXE112" s="204"/>
      <c r="VXF112" s="204"/>
      <c r="VXG112" s="204"/>
      <c r="VXH112" s="204"/>
      <c r="VXI112" s="204"/>
      <c r="VXJ112" s="204"/>
      <c r="VXK112" s="204"/>
      <c r="VXL112" s="204"/>
      <c r="VXM112" s="204"/>
      <c r="VXN112" s="204"/>
      <c r="VXO112" s="204"/>
      <c r="VXP112" s="204"/>
      <c r="VXQ112" s="204"/>
      <c r="VXR112" s="204"/>
      <c r="VXS112" s="204"/>
      <c r="VXT112" s="204"/>
      <c r="VXU112" s="204"/>
      <c r="VXV112" s="204"/>
      <c r="VXW112" s="204"/>
      <c r="VXX112" s="204"/>
      <c r="VXY112" s="204"/>
      <c r="VXZ112" s="204"/>
      <c r="VYA112" s="204"/>
      <c r="VYB112" s="204"/>
      <c r="VYC112" s="204"/>
      <c r="VYD112" s="204"/>
      <c r="VYE112" s="204"/>
      <c r="VYF112" s="204"/>
      <c r="VYG112" s="204"/>
      <c r="VYH112" s="204"/>
      <c r="VYI112" s="204"/>
      <c r="VYJ112" s="204"/>
      <c r="VYK112" s="204"/>
      <c r="VYL112" s="204"/>
      <c r="VYM112" s="204"/>
      <c r="VYN112" s="204"/>
      <c r="VYO112" s="204"/>
      <c r="VYP112" s="204"/>
      <c r="VYQ112" s="204"/>
      <c r="VYR112" s="204"/>
      <c r="VYS112" s="204"/>
      <c r="VYT112" s="204"/>
      <c r="VYU112" s="204"/>
      <c r="VYV112" s="204"/>
      <c r="VYW112" s="204"/>
      <c r="VYX112" s="204"/>
      <c r="VYY112" s="204"/>
      <c r="VYZ112" s="204"/>
      <c r="VZA112" s="204"/>
      <c r="VZB112" s="204"/>
      <c r="VZC112" s="204"/>
      <c r="VZD112" s="204"/>
      <c r="VZE112" s="204"/>
      <c r="VZF112" s="204"/>
      <c r="VZG112" s="204"/>
      <c r="VZH112" s="204"/>
      <c r="VZI112" s="204"/>
      <c r="VZJ112" s="204"/>
      <c r="VZK112" s="204"/>
      <c r="VZL112" s="204"/>
      <c r="VZM112" s="204"/>
      <c r="VZN112" s="204"/>
      <c r="VZO112" s="204"/>
      <c r="VZP112" s="204"/>
      <c r="VZQ112" s="204"/>
      <c r="VZR112" s="204"/>
      <c r="VZS112" s="204"/>
      <c r="VZT112" s="204"/>
      <c r="VZU112" s="204"/>
      <c r="VZV112" s="204"/>
      <c r="VZW112" s="204"/>
      <c r="VZX112" s="204"/>
      <c r="VZY112" s="204"/>
      <c r="VZZ112" s="204"/>
      <c r="WAA112" s="204"/>
      <c r="WAB112" s="204"/>
      <c r="WAC112" s="204"/>
      <c r="WAD112" s="204"/>
      <c r="WAE112" s="204"/>
      <c r="WAF112" s="204"/>
      <c r="WAG112" s="204"/>
      <c r="WAH112" s="204"/>
      <c r="WAI112" s="204"/>
      <c r="WAJ112" s="204"/>
      <c r="WAK112" s="204"/>
      <c r="WAL112" s="204"/>
      <c r="WAM112" s="204"/>
      <c r="WAN112" s="204"/>
      <c r="WAO112" s="204"/>
      <c r="WAP112" s="204"/>
      <c r="WAQ112" s="204"/>
      <c r="WAR112" s="204"/>
      <c r="WAS112" s="204"/>
      <c r="WAT112" s="204"/>
      <c r="WAU112" s="204"/>
      <c r="WAV112" s="204"/>
      <c r="WAW112" s="204"/>
      <c r="WAX112" s="204"/>
      <c r="WAY112" s="204"/>
      <c r="WAZ112" s="204"/>
      <c r="WBA112" s="204"/>
      <c r="WBB112" s="204"/>
      <c r="WBC112" s="204"/>
      <c r="WBD112" s="204"/>
      <c r="WBE112" s="204"/>
      <c r="WBF112" s="204"/>
      <c r="WBG112" s="204"/>
      <c r="WBH112" s="204"/>
      <c r="WBI112" s="204"/>
      <c r="WBJ112" s="204"/>
      <c r="WBK112" s="204"/>
      <c r="WBL112" s="204"/>
      <c r="WBM112" s="204"/>
      <c r="WBN112" s="204"/>
      <c r="WBO112" s="204"/>
      <c r="WBP112" s="204"/>
      <c r="WBQ112" s="204"/>
      <c r="WBR112" s="204"/>
      <c r="WBS112" s="204"/>
      <c r="WBT112" s="204"/>
      <c r="WBU112" s="204"/>
      <c r="WBV112" s="204"/>
      <c r="WBW112" s="204"/>
      <c r="WBX112" s="204"/>
      <c r="WBY112" s="204"/>
      <c r="WBZ112" s="204"/>
      <c r="WCA112" s="204"/>
      <c r="WCB112" s="204"/>
      <c r="WCC112" s="204"/>
      <c r="WCD112" s="204"/>
      <c r="WCE112" s="204"/>
      <c r="WCF112" s="204"/>
      <c r="WCG112" s="204"/>
      <c r="WCH112" s="204"/>
      <c r="WCI112" s="204"/>
      <c r="WCJ112" s="204"/>
      <c r="WCK112" s="204"/>
      <c r="WCL112" s="204"/>
      <c r="WCM112" s="204"/>
      <c r="WCN112" s="204"/>
      <c r="WCO112" s="204"/>
      <c r="WCP112" s="204"/>
      <c r="WCQ112" s="204"/>
      <c r="WCR112" s="204"/>
      <c r="WCS112" s="204"/>
      <c r="WCT112" s="204"/>
      <c r="WCU112" s="204"/>
      <c r="WCV112" s="204"/>
      <c r="WCW112" s="204"/>
      <c r="WCX112" s="204"/>
      <c r="WCY112" s="204"/>
      <c r="WCZ112" s="204"/>
      <c r="WDA112" s="204"/>
      <c r="WDB112" s="204"/>
      <c r="WDC112" s="204"/>
      <c r="WDD112" s="204"/>
      <c r="WDE112" s="204"/>
      <c r="WDF112" s="204"/>
      <c r="WDG112" s="204"/>
      <c r="WDH112" s="204"/>
      <c r="WDI112" s="204"/>
      <c r="WDJ112" s="204"/>
      <c r="WDK112" s="204"/>
      <c r="WDL112" s="204"/>
      <c r="WDM112" s="204"/>
      <c r="WDN112" s="204"/>
      <c r="WDO112" s="204"/>
      <c r="WDP112" s="204"/>
      <c r="WDQ112" s="204"/>
      <c r="WDR112" s="204"/>
      <c r="WDS112" s="204"/>
      <c r="WDT112" s="204"/>
      <c r="WDU112" s="204"/>
      <c r="WDV112" s="204"/>
      <c r="WDW112" s="204"/>
      <c r="WDX112" s="204"/>
      <c r="WDY112" s="204"/>
      <c r="WDZ112" s="204"/>
      <c r="WEA112" s="204"/>
      <c r="WEB112" s="204"/>
      <c r="WEC112" s="204"/>
      <c r="WED112" s="204"/>
      <c r="WEE112" s="204"/>
      <c r="WEF112" s="204"/>
      <c r="WEG112" s="204"/>
      <c r="WEH112" s="204"/>
      <c r="WEI112" s="204"/>
      <c r="WEJ112" s="204"/>
      <c r="WEK112" s="204"/>
      <c r="WEL112" s="204"/>
      <c r="WEM112" s="204"/>
      <c r="WEN112" s="204"/>
      <c r="WEO112" s="204"/>
      <c r="WEP112" s="204"/>
      <c r="WEQ112" s="204"/>
      <c r="WER112" s="204"/>
      <c r="WES112" s="204"/>
      <c r="WET112" s="204"/>
      <c r="WEU112" s="204"/>
      <c r="WEV112" s="204"/>
      <c r="WEW112" s="204"/>
      <c r="WEX112" s="204"/>
      <c r="WEY112" s="204"/>
      <c r="WEZ112" s="204"/>
      <c r="WFA112" s="204"/>
      <c r="WFB112" s="204"/>
      <c r="WFC112" s="204"/>
      <c r="WFD112" s="204"/>
      <c r="WFE112" s="204"/>
      <c r="WFF112" s="204"/>
      <c r="WFG112" s="204"/>
      <c r="WFH112" s="204"/>
      <c r="WFI112" s="204"/>
      <c r="WFJ112" s="204"/>
      <c r="WFK112" s="204"/>
      <c r="WFL112" s="204"/>
      <c r="WFM112" s="204"/>
      <c r="WFN112" s="204"/>
      <c r="WFO112" s="204"/>
      <c r="WFP112" s="204"/>
      <c r="WFQ112" s="204"/>
      <c r="WFR112" s="204"/>
      <c r="WFS112" s="204"/>
      <c r="WFT112" s="204"/>
      <c r="WFU112" s="204"/>
      <c r="WFV112" s="204"/>
      <c r="WFW112" s="204"/>
      <c r="WFX112" s="204"/>
      <c r="WFY112" s="204"/>
      <c r="WFZ112" s="204"/>
      <c r="WGA112" s="204"/>
      <c r="WGB112" s="204"/>
      <c r="WGC112" s="204"/>
      <c r="WGD112" s="204"/>
      <c r="WGE112" s="204"/>
      <c r="WGF112" s="204"/>
      <c r="WGG112" s="204"/>
      <c r="WGH112" s="204"/>
      <c r="WGI112" s="204"/>
      <c r="WGJ112" s="204"/>
      <c r="WGK112" s="204"/>
      <c r="WGL112" s="204"/>
      <c r="WGM112" s="204"/>
      <c r="WGN112" s="204"/>
      <c r="WGO112" s="204"/>
      <c r="WGP112" s="204"/>
      <c r="WGQ112" s="204"/>
      <c r="WGR112" s="204"/>
      <c r="WGS112" s="204"/>
      <c r="WGT112" s="204"/>
      <c r="WGU112" s="204"/>
      <c r="WGV112" s="204"/>
      <c r="WGW112" s="204"/>
      <c r="WGX112" s="204"/>
      <c r="WGY112" s="204"/>
      <c r="WGZ112" s="204"/>
      <c r="WHA112" s="204"/>
      <c r="WHB112" s="204"/>
      <c r="WHC112" s="204"/>
      <c r="WHD112" s="204"/>
      <c r="WHE112" s="204"/>
      <c r="WHF112" s="204"/>
      <c r="WHG112" s="204"/>
      <c r="WHH112" s="204"/>
      <c r="WHI112" s="204"/>
      <c r="WHJ112" s="204"/>
      <c r="WHK112" s="204"/>
      <c r="WHL112" s="204"/>
      <c r="WHM112" s="204"/>
      <c r="WHN112" s="204"/>
      <c r="WHO112" s="204"/>
      <c r="WHP112" s="204"/>
      <c r="WHQ112" s="204"/>
      <c r="WHR112" s="204"/>
      <c r="WHS112" s="204"/>
      <c r="WHT112" s="204"/>
      <c r="WHU112" s="204"/>
      <c r="WHV112" s="204"/>
      <c r="WHW112" s="204"/>
      <c r="WHX112" s="204"/>
      <c r="WHY112" s="204"/>
      <c r="WHZ112" s="204"/>
      <c r="WIA112" s="204"/>
      <c r="WIB112" s="204"/>
      <c r="WIC112" s="204"/>
      <c r="WID112" s="204"/>
      <c r="WIE112" s="204"/>
      <c r="WIF112" s="204"/>
      <c r="WIG112" s="204"/>
      <c r="WIH112" s="204"/>
      <c r="WII112" s="204"/>
      <c r="WIJ112" s="204"/>
      <c r="WIK112" s="204"/>
      <c r="WIL112" s="204"/>
      <c r="WIM112" s="204"/>
      <c r="WIN112" s="204"/>
      <c r="WIO112" s="204"/>
      <c r="WIP112" s="204"/>
      <c r="WIQ112" s="204"/>
      <c r="WIR112" s="204"/>
      <c r="WIS112" s="204"/>
      <c r="WIT112" s="204"/>
      <c r="WIU112" s="204"/>
      <c r="WIV112" s="204"/>
      <c r="WIW112" s="204"/>
      <c r="WIX112" s="204"/>
      <c r="WIY112" s="204"/>
      <c r="WIZ112" s="204"/>
      <c r="WJA112" s="204"/>
      <c r="WJB112" s="204"/>
      <c r="WJC112" s="204"/>
      <c r="WJD112" s="204"/>
      <c r="WJE112" s="204"/>
      <c r="WJF112" s="204"/>
      <c r="WJG112" s="204"/>
      <c r="WJH112" s="204"/>
      <c r="WJI112" s="204"/>
      <c r="WJJ112" s="204"/>
      <c r="WJK112" s="204"/>
      <c r="WJL112" s="204"/>
      <c r="WJM112" s="204"/>
      <c r="WJN112" s="204"/>
      <c r="WJO112" s="204"/>
      <c r="WJP112" s="204"/>
      <c r="WJQ112" s="204"/>
      <c r="WJR112" s="204"/>
      <c r="WJS112" s="204"/>
      <c r="WJT112" s="204"/>
      <c r="WJU112" s="204"/>
      <c r="WJV112" s="204"/>
      <c r="WJW112" s="204"/>
      <c r="WJX112" s="204"/>
      <c r="WJY112" s="204"/>
      <c r="WJZ112" s="204"/>
      <c r="WKA112" s="204"/>
      <c r="WKB112" s="204"/>
      <c r="WKC112" s="204"/>
      <c r="WKD112" s="204"/>
      <c r="WKE112" s="204"/>
      <c r="WKF112" s="204"/>
      <c r="WKG112" s="204"/>
      <c r="WKH112" s="204"/>
      <c r="WKI112" s="204"/>
      <c r="WKJ112" s="204"/>
      <c r="WKK112" s="204"/>
      <c r="WKL112" s="204"/>
      <c r="WKM112" s="204"/>
      <c r="WKN112" s="204"/>
      <c r="WKO112" s="204"/>
      <c r="WKP112" s="204"/>
      <c r="WKQ112" s="204"/>
      <c r="WKR112" s="204"/>
      <c r="WKS112" s="204"/>
      <c r="WKT112" s="204"/>
      <c r="WKU112" s="204"/>
      <c r="WKV112" s="204"/>
      <c r="WKW112" s="204"/>
      <c r="WKX112" s="204"/>
      <c r="WKY112" s="204"/>
      <c r="WKZ112" s="204"/>
      <c r="WLA112" s="204"/>
      <c r="WLB112" s="204"/>
      <c r="WLC112" s="204"/>
      <c r="WLD112" s="204"/>
      <c r="WLE112" s="204"/>
      <c r="WLF112" s="204"/>
      <c r="WLG112" s="204"/>
      <c r="WLH112" s="204"/>
      <c r="WLI112" s="204"/>
      <c r="WLJ112" s="204"/>
      <c r="WLK112" s="204"/>
      <c r="WLL112" s="204"/>
      <c r="WLM112" s="204"/>
      <c r="WLN112" s="204"/>
      <c r="WLO112" s="204"/>
      <c r="WLP112" s="204"/>
      <c r="WLQ112" s="204"/>
      <c r="WLR112" s="204"/>
      <c r="WLS112" s="204"/>
      <c r="WLT112" s="204"/>
      <c r="WLU112" s="204"/>
      <c r="WLV112" s="204"/>
      <c r="WLW112" s="204"/>
      <c r="WLX112" s="204"/>
      <c r="WLY112" s="204"/>
      <c r="WLZ112" s="204"/>
      <c r="WMA112" s="204"/>
      <c r="WMB112" s="204"/>
      <c r="WMC112" s="204"/>
      <c r="WMD112" s="204"/>
      <c r="WME112" s="204"/>
      <c r="WMF112" s="204"/>
      <c r="WMG112" s="204"/>
      <c r="WMH112" s="204"/>
      <c r="WMI112" s="204"/>
      <c r="WMJ112" s="204"/>
      <c r="WMK112" s="204"/>
      <c r="WML112" s="204"/>
      <c r="WMM112" s="204"/>
      <c r="WMN112" s="204"/>
      <c r="WMO112" s="204"/>
      <c r="WMP112" s="204"/>
      <c r="WMQ112" s="204"/>
      <c r="WMR112" s="204"/>
      <c r="WMS112" s="204"/>
      <c r="WMT112" s="204"/>
      <c r="WMU112" s="204"/>
      <c r="WMV112" s="204"/>
      <c r="WMW112" s="204"/>
      <c r="WMX112" s="204"/>
      <c r="WMY112" s="204"/>
      <c r="WMZ112" s="204"/>
      <c r="WNA112" s="204"/>
      <c r="WNB112" s="204"/>
      <c r="WNC112" s="204"/>
      <c r="WND112" s="204"/>
      <c r="WNE112" s="204"/>
      <c r="WNF112" s="204"/>
      <c r="WNG112" s="204"/>
      <c r="WNH112" s="204"/>
      <c r="WNI112" s="204"/>
      <c r="WNJ112" s="204"/>
      <c r="WNK112" s="204"/>
      <c r="WNL112" s="204"/>
      <c r="WNM112" s="204"/>
      <c r="WNN112" s="204"/>
      <c r="WNO112" s="204"/>
      <c r="WNP112" s="204"/>
      <c r="WNQ112" s="204"/>
      <c r="WNR112" s="204"/>
      <c r="WNS112" s="204"/>
      <c r="WNT112" s="204"/>
      <c r="WNU112" s="204"/>
      <c r="WNV112" s="204"/>
      <c r="WNW112" s="204"/>
      <c r="WNX112" s="204"/>
      <c r="WNY112" s="204"/>
      <c r="WNZ112" s="204"/>
      <c r="WOA112" s="204"/>
      <c r="WOB112" s="204"/>
      <c r="WOC112" s="204"/>
      <c r="WOD112" s="204"/>
      <c r="WOE112" s="204"/>
      <c r="WOF112" s="204"/>
      <c r="WOG112" s="204"/>
      <c r="WOH112" s="204"/>
      <c r="WOI112" s="204"/>
      <c r="WOJ112" s="204"/>
      <c r="WOK112" s="204"/>
      <c r="WOL112" s="204"/>
      <c r="WOM112" s="204"/>
      <c r="WON112" s="204"/>
      <c r="WOO112" s="204"/>
      <c r="WOP112" s="204"/>
      <c r="WOQ112" s="204"/>
      <c r="WOR112" s="204"/>
      <c r="WOS112" s="204"/>
      <c r="WOT112" s="204"/>
      <c r="WOU112" s="204"/>
      <c r="WOV112" s="204"/>
      <c r="WOW112" s="204"/>
      <c r="WOX112" s="204"/>
      <c r="WOY112" s="204"/>
      <c r="WOZ112" s="204"/>
      <c r="WPA112" s="204"/>
      <c r="WPB112" s="204"/>
      <c r="WPC112" s="204"/>
      <c r="WPD112" s="204"/>
      <c r="WPE112" s="204"/>
      <c r="WPF112" s="204"/>
      <c r="WPG112" s="204"/>
      <c r="WPH112" s="204"/>
      <c r="WPI112" s="204"/>
      <c r="WPJ112" s="204"/>
      <c r="WPK112" s="204"/>
      <c r="WPL112" s="204"/>
      <c r="WPM112" s="204"/>
      <c r="WPN112" s="204"/>
      <c r="WPO112" s="204"/>
      <c r="WPP112" s="204"/>
      <c r="WPQ112" s="204"/>
      <c r="WPR112" s="204"/>
      <c r="WPS112" s="204"/>
      <c r="WPT112" s="204"/>
      <c r="WPU112" s="204"/>
      <c r="WPV112" s="204"/>
      <c r="WPW112" s="204"/>
      <c r="WPX112" s="204"/>
      <c r="WPY112" s="204"/>
      <c r="WPZ112" s="204"/>
      <c r="WQA112" s="204"/>
      <c r="WQB112" s="204"/>
      <c r="WQC112" s="204"/>
      <c r="WQD112" s="204"/>
      <c r="WQE112" s="204"/>
      <c r="WQF112" s="204"/>
      <c r="WQG112" s="204"/>
      <c r="WQH112" s="204"/>
      <c r="WQI112" s="204"/>
      <c r="WQJ112" s="204"/>
      <c r="WQK112" s="204"/>
      <c r="WQL112" s="204"/>
      <c r="WQM112" s="204"/>
      <c r="WQN112" s="204"/>
      <c r="WQO112" s="204"/>
      <c r="WQP112" s="204"/>
      <c r="WQQ112" s="204"/>
      <c r="WQR112" s="204"/>
      <c r="WQS112" s="204"/>
      <c r="WQT112" s="204"/>
      <c r="WQU112" s="204"/>
      <c r="WQV112" s="204"/>
      <c r="WQW112" s="204"/>
      <c r="WQX112" s="204"/>
      <c r="WQY112" s="204"/>
      <c r="WQZ112" s="204"/>
      <c r="WRA112" s="204"/>
      <c r="WRB112" s="204"/>
      <c r="WRC112" s="204"/>
      <c r="WRD112" s="204"/>
      <c r="WRE112" s="204"/>
      <c r="WRF112" s="204"/>
      <c r="WRG112" s="204"/>
      <c r="WRH112" s="204"/>
      <c r="WRI112" s="204"/>
      <c r="WRJ112" s="204"/>
      <c r="WRK112" s="204"/>
      <c r="WRL112" s="204"/>
      <c r="WRM112" s="204"/>
      <c r="WRN112" s="204"/>
      <c r="WRO112" s="204"/>
      <c r="WRP112" s="204"/>
      <c r="WRQ112" s="204"/>
      <c r="WRR112" s="204"/>
      <c r="WRS112" s="204"/>
      <c r="WRT112" s="204"/>
      <c r="WRU112" s="204"/>
      <c r="WRV112" s="204"/>
      <c r="WRW112" s="204"/>
      <c r="WRX112" s="204"/>
      <c r="WRY112" s="204"/>
      <c r="WRZ112" s="204"/>
      <c r="WSA112" s="204"/>
      <c r="WSB112" s="204"/>
      <c r="WSC112" s="204"/>
      <c r="WSD112" s="204"/>
      <c r="WSE112" s="204"/>
      <c r="WSF112" s="204"/>
      <c r="WSG112" s="204"/>
      <c r="WSH112" s="204"/>
      <c r="WSI112" s="204"/>
      <c r="WSJ112" s="204"/>
      <c r="WSK112" s="204"/>
      <c r="WSL112" s="204"/>
      <c r="WSM112" s="204"/>
      <c r="WSN112" s="204"/>
      <c r="WSO112" s="204"/>
      <c r="WSP112" s="204"/>
      <c r="WSQ112" s="204"/>
      <c r="WSR112" s="204"/>
      <c r="WSS112" s="204"/>
      <c r="WST112" s="204"/>
      <c r="WSU112" s="204"/>
      <c r="WSV112" s="204"/>
      <c r="WSW112" s="204"/>
      <c r="WSX112" s="204"/>
      <c r="WSY112" s="204"/>
      <c r="WSZ112" s="204"/>
      <c r="WTA112" s="204"/>
      <c r="WTB112" s="204"/>
      <c r="WTC112" s="204"/>
      <c r="WTD112" s="204"/>
      <c r="WTE112" s="204"/>
      <c r="WTF112" s="204"/>
      <c r="WTG112" s="204"/>
      <c r="WTH112" s="204"/>
      <c r="WTI112" s="204"/>
      <c r="WTJ112" s="204"/>
      <c r="WTK112" s="204"/>
      <c r="WTL112" s="204"/>
      <c r="WTM112" s="204"/>
      <c r="WTN112" s="204"/>
      <c r="WTO112" s="204"/>
      <c r="WTP112" s="204"/>
      <c r="WTQ112" s="204"/>
      <c r="WTR112" s="204"/>
      <c r="WTS112" s="204"/>
      <c r="WTT112" s="204"/>
      <c r="WTU112" s="204"/>
      <c r="WTV112" s="204"/>
      <c r="WTW112" s="204"/>
      <c r="WTX112" s="204"/>
      <c r="WTY112" s="204"/>
      <c r="WTZ112" s="204"/>
      <c r="WUA112" s="204"/>
      <c r="WUB112" s="204"/>
      <c r="WUC112" s="204"/>
      <c r="WUD112" s="204"/>
      <c r="WUE112" s="204"/>
      <c r="WUF112" s="204"/>
      <c r="WUG112" s="204"/>
      <c r="WUH112" s="204"/>
      <c r="WUI112" s="204"/>
      <c r="WUJ112" s="204"/>
      <c r="WUK112" s="204"/>
      <c r="WUL112" s="204"/>
      <c r="WUM112" s="204"/>
      <c r="WUN112" s="204"/>
      <c r="WUO112" s="204"/>
      <c r="WUP112" s="204"/>
      <c r="WUQ112" s="204"/>
      <c r="WUR112" s="204"/>
      <c r="WUS112" s="204"/>
      <c r="WUT112" s="204"/>
      <c r="WUU112" s="204"/>
      <c r="WUV112" s="204"/>
      <c r="WUW112" s="204"/>
      <c r="WUX112" s="204"/>
      <c r="WUY112" s="204"/>
      <c r="WUZ112" s="204"/>
      <c r="WVA112" s="204"/>
      <c r="WVB112" s="204"/>
      <c r="WVC112" s="204"/>
      <c r="WVD112" s="204"/>
      <c r="WVE112" s="204"/>
      <c r="WVF112" s="204"/>
      <c r="WVG112" s="204"/>
      <c r="WVH112" s="204"/>
      <c r="WVI112" s="204"/>
      <c r="WVJ112" s="204"/>
      <c r="WVK112" s="204"/>
      <c r="WVL112" s="204"/>
      <c r="WVM112" s="204"/>
      <c r="WVN112" s="204"/>
      <c r="WVO112" s="204"/>
      <c r="WVP112" s="204"/>
      <c r="WVQ112" s="204"/>
      <c r="WVR112" s="204"/>
      <c r="WVS112" s="204"/>
      <c r="WVT112" s="204"/>
      <c r="WVU112" s="204"/>
      <c r="WVV112" s="204"/>
      <c r="WVW112" s="204"/>
      <c r="WVX112" s="204"/>
      <c r="WVY112" s="204"/>
      <c r="WVZ112" s="204"/>
      <c r="WWA112" s="204"/>
      <c r="WWB112" s="204"/>
      <c r="WWC112" s="204"/>
      <c r="WWD112" s="204"/>
      <c r="WWE112" s="204"/>
      <c r="WWF112" s="204"/>
      <c r="WWG112" s="204"/>
      <c r="WWH112" s="204"/>
      <c r="WWI112" s="204"/>
      <c r="WWJ112" s="204"/>
      <c r="WWK112" s="204"/>
      <c r="WWL112" s="204"/>
      <c r="WWM112" s="204"/>
      <c r="WWN112" s="204"/>
      <c r="WWO112" s="204"/>
      <c r="WWP112" s="204"/>
      <c r="WWQ112" s="204"/>
      <c r="WWR112" s="204"/>
      <c r="WWS112" s="204"/>
      <c r="WWT112" s="204"/>
      <c r="WWU112" s="204"/>
      <c r="WWV112" s="204"/>
      <c r="WWW112" s="204"/>
      <c r="WWX112" s="204"/>
      <c r="WWY112" s="204"/>
      <c r="WWZ112" s="204"/>
      <c r="WXA112" s="204"/>
      <c r="WXB112" s="204"/>
      <c r="WXC112" s="204"/>
      <c r="WXD112" s="204"/>
      <c r="WXE112" s="204"/>
      <c r="WXF112" s="204"/>
      <c r="WXG112" s="204"/>
      <c r="WXH112" s="204"/>
      <c r="WXI112" s="204"/>
      <c r="WXJ112" s="204"/>
      <c r="WXK112" s="204"/>
      <c r="WXL112" s="204"/>
      <c r="WXM112" s="204"/>
      <c r="WXN112" s="204"/>
      <c r="WXO112" s="204"/>
      <c r="WXP112" s="204"/>
      <c r="WXQ112" s="204"/>
      <c r="WXR112" s="204"/>
      <c r="WXS112" s="204"/>
      <c r="WXT112" s="204"/>
      <c r="WXU112" s="204"/>
      <c r="WXV112" s="204"/>
      <c r="WXW112" s="204"/>
      <c r="WXX112" s="204"/>
      <c r="WXY112" s="204"/>
      <c r="WXZ112" s="204"/>
      <c r="WYA112" s="204"/>
      <c r="WYB112" s="204"/>
      <c r="WYC112" s="204"/>
      <c r="WYD112" s="204"/>
      <c r="WYE112" s="204"/>
      <c r="WYF112" s="204"/>
      <c r="WYG112" s="204"/>
      <c r="WYH112" s="204"/>
      <c r="WYI112" s="204"/>
      <c r="WYJ112" s="204"/>
      <c r="WYK112" s="204"/>
      <c r="WYL112" s="204"/>
      <c r="WYM112" s="204"/>
      <c r="WYN112" s="204"/>
      <c r="WYO112" s="204"/>
      <c r="WYP112" s="204"/>
      <c r="WYQ112" s="204"/>
      <c r="WYR112" s="204"/>
      <c r="WYS112" s="204"/>
      <c r="WYT112" s="204"/>
      <c r="WYU112" s="204"/>
      <c r="WYV112" s="204"/>
      <c r="WYW112" s="204"/>
      <c r="WYX112" s="204"/>
      <c r="WYY112" s="204"/>
      <c r="WYZ112" s="204"/>
      <c r="WZA112" s="204"/>
      <c r="WZB112" s="204"/>
      <c r="WZC112" s="204"/>
      <c r="WZD112" s="204"/>
      <c r="WZE112" s="204"/>
      <c r="WZF112" s="204"/>
      <c r="WZG112" s="204"/>
      <c r="WZH112" s="204"/>
      <c r="WZI112" s="204"/>
      <c r="WZJ112" s="204"/>
      <c r="WZK112" s="204"/>
      <c r="WZL112" s="204"/>
      <c r="WZM112" s="204"/>
      <c r="WZN112" s="204"/>
      <c r="WZO112" s="204"/>
      <c r="WZP112" s="204"/>
      <c r="WZQ112" s="204"/>
      <c r="WZR112" s="204"/>
      <c r="WZS112" s="204"/>
      <c r="WZT112" s="204"/>
      <c r="WZU112" s="204"/>
      <c r="WZV112" s="204"/>
      <c r="WZW112" s="204"/>
      <c r="WZX112" s="204"/>
      <c r="WZY112" s="204"/>
      <c r="WZZ112" s="204"/>
      <c r="XAA112" s="204"/>
      <c r="XAB112" s="204"/>
      <c r="XAC112" s="204"/>
      <c r="XAD112" s="204"/>
      <c r="XAE112" s="204"/>
      <c r="XAF112" s="204"/>
      <c r="XAG112" s="204"/>
      <c r="XAH112" s="204"/>
      <c r="XAI112" s="204"/>
      <c r="XAJ112" s="204"/>
      <c r="XAK112" s="204"/>
      <c r="XAL112" s="204"/>
      <c r="XAM112" s="204"/>
      <c r="XAN112" s="204"/>
      <c r="XAO112" s="204"/>
      <c r="XAP112" s="204"/>
      <c r="XAQ112" s="204"/>
      <c r="XAR112" s="204"/>
      <c r="XAS112" s="204"/>
      <c r="XAT112" s="204"/>
      <c r="XAU112" s="204"/>
      <c r="XAV112" s="204"/>
      <c r="XAW112" s="204"/>
      <c r="XAX112" s="204"/>
      <c r="XAY112" s="204"/>
      <c r="XAZ112" s="204"/>
      <c r="XBA112" s="204"/>
      <c r="XBB112" s="204"/>
      <c r="XBC112" s="204"/>
      <c r="XBD112" s="204"/>
      <c r="XBE112" s="204"/>
      <c r="XBF112" s="204"/>
      <c r="XBG112" s="204"/>
      <c r="XBH112" s="204"/>
      <c r="XBI112" s="204"/>
      <c r="XBJ112" s="204"/>
      <c r="XBK112" s="204"/>
      <c r="XBL112" s="204"/>
      <c r="XBM112" s="204"/>
      <c r="XBN112" s="204"/>
      <c r="XBO112" s="204"/>
      <c r="XBP112" s="204"/>
      <c r="XBQ112" s="204"/>
      <c r="XBR112" s="204"/>
      <c r="XBS112" s="204"/>
      <c r="XBT112" s="204"/>
      <c r="XBU112" s="204"/>
      <c r="XBV112" s="204"/>
      <c r="XBW112" s="204"/>
      <c r="XBX112" s="204"/>
      <c r="XBY112" s="204"/>
      <c r="XBZ112" s="204"/>
      <c r="XCA112" s="204"/>
      <c r="XCB112" s="204"/>
      <c r="XCC112" s="204"/>
      <c r="XCD112" s="204"/>
      <c r="XCE112" s="204"/>
      <c r="XCF112" s="204"/>
      <c r="XCG112" s="204"/>
      <c r="XCH112" s="204"/>
      <c r="XCI112" s="204"/>
      <c r="XCJ112" s="204"/>
      <c r="XCK112" s="204"/>
      <c r="XCL112" s="204"/>
      <c r="XCM112" s="204"/>
      <c r="XCN112" s="204"/>
      <c r="XCO112" s="204"/>
      <c r="XCP112" s="204"/>
      <c r="XCQ112" s="204"/>
      <c r="XCR112" s="204"/>
      <c r="XCS112" s="204"/>
      <c r="XCT112" s="204"/>
      <c r="XCU112" s="204"/>
      <c r="XCV112" s="204"/>
      <c r="XCW112" s="204"/>
      <c r="XCX112" s="204"/>
      <c r="XCY112" s="204"/>
      <c r="XCZ112" s="204"/>
      <c r="XDA112" s="204"/>
      <c r="XDB112" s="204"/>
      <c r="XDC112" s="204"/>
      <c r="XDD112" s="204"/>
      <c r="XDE112" s="204"/>
      <c r="XDF112" s="204"/>
      <c r="XDG112" s="204"/>
      <c r="XDH112" s="204"/>
      <c r="XDI112" s="204"/>
      <c r="XDJ112" s="204"/>
      <c r="XDK112" s="204"/>
      <c r="XDL112" s="204"/>
      <c r="XDM112" s="204"/>
      <c r="XDN112" s="204"/>
      <c r="XDO112" s="204"/>
      <c r="XDP112" s="204"/>
      <c r="XDQ112" s="204"/>
      <c r="XDR112" s="204"/>
      <c r="XDS112" s="204"/>
      <c r="XDT112" s="204"/>
      <c r="XDU112" s="204"/>
      <c r="XDV112" s="204"/>
      <c r="XDW112" s="204"/>
      <c r="XDX112" s="204"/>
      <c r="XDY112" s="204"/>
      <c r="XDZ112" s="204"/>
      <c r="XEA112" s="204"/>
      <c r="XEB112" s="204"/>
      <c r="XEC112" s="204"/>
      <c r="XED112" s="204"/>
      <c r="XEE112" s="204"/>
      <c r="XEF112" s="204"/>
      <c r="XEG112" s="204"/>
      <c r="XEH112" s="204"/>
      <c r="XEI112" s="204"/>
      <c r="XEJ112" s="204"/>
      <c r="XEK112" s="204"/>
      <c r="XEL112" s="204"/>
      <c r="XEM112" s="204"/>
      <c r="XEN112" s="204"/>
      <c r="XEO112" s="204"/>
      <c r="XEP112" s="204"/>
      <c r="XEQ112" s="204"/>
      <c r="XER112" s="204"/>
      <c r="XES112" s="204"/>
      <c r="XET112" s="204"/>
      <c r="XEU112" s="204"/>
      <c r="XEV112" s="204"/>
      <c r="XEW112" s="204"/>
    </row>
    <row r="113" s="127" customFormat="1" ht="27" hidden="1" customHeight="1" spans="1:1024 1025:16377">
      <c r="A113" s="152">
        <v>107</v>
      </c>
      <c r="B113" s="171" t="s">
        <v>1652</v>
      </c>
      <c r="C113" s="170" t="s">
        <v>2381</v>
      </c>
      <c r="D113" s="155" t="s">
        <v>2037</v>
      </c>
      <c r="E113" s="156" t="s">
        <v>2126</v>
      </c>
      <c r="F113" s="157" t="s">
        <v>2382</v>
      </c>
      <c r="G113" s="158" t="s">
        <v>2383</v>
      </c>
      <c r="H113" s="157" t="str">
        <f>IF(G113="","",VLOOKUP(G113,'附表8-合同明细采集底稿'!B:I,2,0))</f>
        <v>电缆（景观雾化使用）</v>
      </c>
      <c r="I113" s="121" t="str">
        <f>IF(G113="","",VLOOKUP(G113,'附表8-合同明细采集底稿'!B:I,3,0))</f>
        <v>承揽合同</v>
      </c>
      <c r="J113" s="157" t="str">
        <f>IF(G113="","",VLOOKUP(G113,'附表8-合同明细采集底稿'!B:I,4,0))</f>
        <v>新疆云景环保科技有限公司(13999983055)</v>
      </c>
      <c r="K113" s="157" t="s">
        <v>2007</v>
      </c>
      <c r="L113" s="158">
        <v>6500212130</v>
      </c>
      <c r="M113" s="158" t="s">
        <v>2384</v>
      </c>
      <c r="N113" s="187">
        <v>193805.31</v>
      </c>
      <c r="O113" s="160">
        <v>219000</v>
      </c>
      <c r="P113" s="160">
        <v>193805.31</v>
      </c>
      <c r="Q113" s="160"/>
      <c r="R113" s="160">
        <f t="shared" si="4"/>
        <v>193805.31</v>
      </c>
      <c r="S113" s="161">
        <f>IFERROR(VLOOKUP(G113,'附表8-合同明细采集底稿'!B:M,12,0),100%)</f>
        <v>0.331924265795271</v>
      </c>
      <c r="T113" s="160">
        <f t="shared" si="2"/>
        <v>64328.69</v>
      </c>
      <c r="U113" s="157" t="s">
        <v>2009</v>
      </c>
      <c r="V113" s="162" t="s">
        <v>309</v>
      </c>
      <c r="W113" s="163">
        <f>IF('附表1-面积统计表'!$D$29=0,"",IF(AND(V113="共同成本费用",Z113="总建筑面积法"),ROUND(T113/'附表1-面积统计表'!$D$29*'附表1-面积统计表'!$D$5,2),IF(AND(V113="共同成本费用",Z113="可售建筑面积法"),ROUND(T113/'附表1-面积统计表'!$F$29*'附表1-面积统计表'!$F$5,2),"请手工填写")))</f>
        <v>60564.9</v>
      </c>
      <c r="X113" s="163" t="str">
        <f>IF(SUM('附表1-面积统计表'!$D$6)=0,"",SUM(T113)-SUM(W113)-SUM(Y113))</f>
        <v/>
      </c>
      <c r="Y113" s="163">
        <f>IF(SUM('附表1-面积统计表'!$D$6)=0,SUM(T113)-SUM(W113),IF('附表1-面积统计表'!$D$29=0,"",IF(AND(V113="共同成本费用",Z113="总建筑面积法"),ROUND(T113/'附表1-面积统计表'!$D$29*'附表1-面积统计表'!$D$7,2),IF(AND(V113="共同成本费用",Z113="可售建筑面积法"),ROUND(T113/'附表1-面积统计表'!$F$29*'附表1-面积统计表'!$F$7,2),"请手工填写"))))</f>
        <v>3763.79</v>
      </c>
      <c r="Z113" s="164" t="s">
        <v>282</v>
      </c>
      <c r="AA113" s="157"/>
      <c r="AB113" s="165" t="s">
        <v>1986</v>
      </c>
      <c r="AC113" s="165"/>
    </row>
    <row r="114" s="127" customFormat="1" ht="27" hidden="1" customHeight="1" spans="1:1024 1025:16377">
      <c r="A114" s="152">
        <v>108</v>
      </c>
      <c r="B114" s="171" t="s">
        <v>2385</v>
      </c>
      <c r="C114" s="170" t="s">
        <v>2136</v>
      </c>
      <c r="D114" s="155" t="s">
        <v>1996</v>
      </c>
      <c r="E114" s="156" t="s">
        <v>2194</v>
      </c>
      <c r="F114" s="157" t="s">
        <v>2386</v>
      </c>
      <c r="G114" s="158" t="s">
        <v>2360</v>
      </c>
      <c r="H114" s="157" t="str">
        <f>IF(G114="","",VLOOKUP(G114,'附表8-合同明细采集底稿'!B:I,2,0))</f>
        <v>沁春锦苑幼儿园大门、亮化、自行车棚工程合同</v>
      </c>
      <c r="I114" s="121" t="str">
        <f>IF(G114="","",VLOOKUP(G114,'附表8-合同明细采集底稿'!B:I,3,0))</f>
        <v>买卖合同</v>
      </c>
      <c r="J114" s="157" t="str">
        <f>IF(G114="","",VLOOKUP(G114,'附表8-合同明细采集底稿'!B:I,4,0))</f>
        <v>新疆智明建设工程有限公司</v>
      </c>
      <c r="K114" s="157" t="s">
        <v>2007</v>
      </c>
      <c r="L114" s="158">
        <v>6500213130</v>
      </c>
      <c r="M114" s="158" t="s">
        <v>2387</v>
      </c>
      <c r="N114" s="159">
        <v>17084.4</v>
      </c>
      <c r="O114" s="160">
        <v>18622</v>
      </c>
      <c r="P114" s="160">
        <v>17084.4</v>
      </c>
      <c r="Q114" s="160"/>
      <c r="R114" s="160">
        <f t="shared" si="4"/>
        <v>17084.4</v>
      </c>
      <c r="S114" s="161">
        <f>IFERROR(VLOOKUP(G114,'附表8-合同明细采集底稿'!B:M,12,0),100%)</f>
        <v>0.331924265795271</v>
      </c>
      <c r="T114" s="160">
        <f t="shared" si="2"/>
        <v>5670.73</v>
      </c>
      <c r="U114" s="157" t="s">
        <v>2009</v>
      </c>
      <c r="V114" s="162" t="s">
        <v>309</v>
      </c>
      <c r="W114" s="163">
        <f>IF('附表1-面积统计表'!$D$29=0,"",IF(AND(V114="共同成本费用",Z114="总建筑面积法"),ROUND(T114/'附表1-面积统计表'!$D$29*'附表1-面积统计表'!$D$5,2),IF(AND(V114="共同成本费用",Z114="可售建筑面积法"),ROUND(T114/'附表1-面积统计表'!$F$29*'附表1-面积统计表'!$F$5,2),"请手工填写")))</f>
        <v>5338.94</v>
      </c>
      <c r="X114" s="163" t="str">
        <f>IF(SUM('附表1-面积统计表'!$D$6)=0,"",SUM(T114)-SUM(W114)-SUM(Y114))</f>
        <v/>
      </c>
      <c r="Y114" s="163">
        <f>IF(SUM('附表1-面积统计表'!$D$6)=0,SUM(T114)-SUM(W114),IF('附表1-面积统计表'!$D$29=0,"",IF(AND(V114="共同成本费用",Z114="总建筑面积法"),ROUND(T114/'附表1-面积统计表'!$D$29*'附表1-面积统计表'!$D$7,2),IF(AND(V114="共同成本费用",Z114="可售建筑面积法"),ROUND(T114/'附表1-面积统计表'!$F$29*'附表1-面积统计表'!$F$7,2),"请手工填写"))))</f>
        <v>331.79</v>
      </c>
      <c r="Z114" s="164" t="s">
        <v>282</v>
      </c>
      <c r="AA114" s="157"/>
      <c r="AB114" s="165" t="s">
        <v>1986</v>
      </c>
      <c r="AC114" s="165"/>
    </row>
    <row r="115" s="127" customFormat="1" ht="27" hidden="1" customHeight="1" spans="1:1024 1025:16377">
      <c r="A115" s="189">
        <v>109</v>
      </c>
      <c r="B115" s="190" t="s">
        <v>2388</v>
      </c>
      <c r="C115" s="191" t="s">
        <v>2182</v>
      </c>
      <c r="D115" s="192" t="s">
        <v>2037</v>
      </c>
      <c r="E115" s="193" t="s">
        <v>2126</v>
      </c>
      <c r="F115" s="194" t="s">
        <v>2389</v>
      </c>
      <c r="G115" s="195" t="s">
        <v>2335</v>
      </c>
      <c r="H115" s="194" t="str">
        <f>IF(G115="","",VLOOKUP(G115,'附表8-合同明细采集底稿'!B:I,2,0))</f>
        <v>沁春锦苑中水处理土建、挡墙、警卫室‘铺装工程</v>
      </c>
      <c r="I115" s="196" t="str">
        <f>IF(G115="","",VLOOKUP(G115,'附表8-合同明细采集底稿'!B:I,3,0))</f>
        <v>买卖合同</v>
      </c>
      <c r="J115" s="194" t="str">
        <f>IF(G115="","",VLOOKUP(G115,'附表8-合同明细采集底稿'!B:I,4,0))</f>
        <v>新疆通力建设集团股份有限公司（曾建国）</v>
      </c>
      <c r="K115" s="194" t="s">
        <v>2007</v>
      </c>
      <c r="L115" s="195">
        <v>6500221130</v>
      </c>
      <c r="M115" s="195" t="s">
        <v>2390</v>
      </c>
      <c r="N115" s="197">
        <v>211009.17</v>
      </c>
      <c r="O115" s="198">
        <v>230000</v>
      </c>
      <c r="P115" s="198">
        <v>211009.17</v>
      </c>
      <c r="Q115" s="198"/>
      <c r="R115" s="198">
        <f t="shared" si="4"/>
        <v>211009.17</v>
      </c>
      <c r="S115" s="199">
        <f>IFERROR(VLOOKUP(G115,'附表8-合同明细采集底稿'!B:M,12,0),100%)</f>
        <v>0.331924265795271</v>
      </c>
      <c r="T115" s="198">
        <f t="shared" si="2"/>
        <v>70039.06</v>
      </c>
      <c r="U115" s="168" t="s">
        <v>2337</v>
      </c>
      <c r="V115" s="200" t="s">
        <v>309</v>
      </c>
      <c r="W115" s="201">
        <f>IF('附表1-面积统计表'!$D$29=0,"",IF(AND(V115="共同成本费用",Z115="总建筑面积法"),ROUND(T115/'附表1-面积统计表'!$D$29*'附表1-面积统计表'!$D$5,2),IF(AND(V115="共同成本费用",Z115="可售建筑面积法"),ROUND(T115/'附表1-面积统计表'!$F$29*'附表1-面积统计表'!$F$5,2),"请手工填写")))</f>
        <v>65941.16</v>
      </c>
      <c r="X115" s="201" t="str">
        <f>IF(SUM('附表1-面积统计表'!$D$6)=0,"",SUM(T115)-SUM(W115)-SUM(Y115))</f>
        <v/>
      </c>
      <c r="Y115" s="201">
        <f>IF(SUM('附表1-面积统计表'!$D$6)=0,SUM(T115)-SUM(W115),IF('附表1-面积统计表'!$D$29=0,"",IF(AND(V115="共同成本费用",Z115="总建筑面积法"),ROUND(T115/'附表1-面积统计表'!$D$29*'附表1-面积统计表'!$D$7,2),IF(AND(V115="共同成本费用",Z115="可售建筑面积法"),ROUND(T115/'附表1-面积统计表'!$F$29*'附表1-面积统计表'!$F$7,2),"请手工填写"))))</f>
        <v>4097.89999999999</v>
      </c>
      <c r="Z115" s="202" t="s">
        <v>282</v>
      </c>
      <c r="AA115" s="194"/>
      <c r="AB115" s="203" t="s">
        <v>1986</v>
      </c>
      <c r="AC115" s="203"/>
      <c r="AD115" s="204"/>
      <c r="AE115" s="204"/>
      <c r="AF115" s="204"/>
      <c r="AG115" s="204"/>
      <c r="AH115" s="204"/>
      <c r="AI115" s="204"/>
      <c r="AJ115" s="204"/>
      <c r="AK115" s="204"/>
      <c r="AL115" s="204"/>
      <c r="AM115" s="204"/>
      <c r="AN115" s="204"/>
      <c r="AO115" s="204"/>
      <c r="AP115" s="204"/>
      <c r="AQ115" s="204"/>
      <c r="AR115" s="204"/>
      <c r="AS115" s="204"/>
      <c r="AT115" s="204"/>
      <c r="AU115" s="204"/>
      <c r="AV115" s="204"/>
      <c r="AW115" s="204"/>
      <c r="AX115" s="204"/>
      <c r="AY115" s="204"/>
      <c r="AZ115" s="204"/>
      <c r="BA115" s="204"/>
      <c r="BB115" s="204"/>
      <c r="BC115" s="204"/>
      <c r="BD115" s="204"/>
      <c r="BE115" s="204"/>
      <c r="BF115" s="204"/>
      <c r="BG115" s="204"/>
      <c r="BH115" s="204"/>
      <c r="BI115" s="204"/>
      <c r="BJ115" s="204"/>
      <c r="BK115" s="204"/>
      <c r="BL115" s="204"/>
      <c r="BM115" s="204"/>
      <c r="BN115" s="204"/>
      <c r="BO115" s="204"/>
      <c r="BP115" s="204"/>
      <c r="BQ115" s="204"/>
      <c r="BR115" s="204"/>
      <c r="BS115" s="204"/>
      <c r="BT115" s="204"/>
      <c r="BU115" s="204"/>
      <c r="BV115" s="204"/>
      <c r="BW115" s="204"/>
      <c r="BX115" s="204"/>
      <c r="BY115" s="204"/>
      <c r="BZ115" s="204"/>
      <c r="CA115" s="204"/>
      <c r="CB115" s="204"/>
      <c r="CC115" s="204"/>
      <c r="CD115" s="204"/>
      <c r="CE115" s="204"/>
      <c r="CF115" s="204"/>
      <c r="CG115" s="204"/>
      <c r="CH115" s="204"/>
      <c r="CI115" s="204"/>
      <c r="CJ115" s="204"/>
      <c r="CK115" s="204"/>
      <c r="CL115" s="204"/>
      <c r="CM115" s="204"/>
      <c r="CN115" s="204"/>
      <c r="CO115" s="204"/>
      <c r="CP115" s="204"/>
      <c r="CQ115" s="204"/>
      <c r="CR115" s="204"/>
      <c r="CS115" s="204"/>
      <c r="CT115" s="204"/>
      <c r="CU115" s="204"/>
      <c r="CV115" s="204"/>
      <c r="CW115" s="204"/>
      <c r="CX115" s="204"/>
      <c r="CY115" s="204"/>
      <c r="CZ115" s="204"/>
      <c r="DA115" s="204"/>
      <c r="DB115" s="204"/>
      <c r="DC115" s="204"/>
      <c r="DD115" s="204"/>
      <c r="DE115" s="204"/>
      <c r="DF115" s="204"/>
      <c r="DG115" s="204"/>
      <c r="DH115" s="204"/>
      <c r="DI115" s="204"/>
      <c r="DJ115" s="204"/>
      <c r="DK115" s="204"/>
      <c r="DL115" s="204"/>
      <c r="DM115" s="204"/>
      <c r="DN115" s="204"/>
      <c r="DO115" s="204"/>
      <c r="DP115" s="204"/>
      <c r="DQ115" s="204"/>
      <c r="DR115" s="204"/>
      <c r="DS115" s="204"/>
      <c r="DT115" s="204"/>
      <c r="DU115" s="204"/>
      <c r="DV115" s="204"/>
      <c r="DW115" s="204"/>
      <c r="DX115" s="204"/>
      <c r="DY115" s="204"/>
      <c r="DZ115" s="204"/>
      <c r="EA115" s="204"/>
      <c r="EB115" s="204"/>
      <c r="EC115" s="204"/>
      <c r="ED115" s="204"/>
      <c r="EE115" s="204"/>
      <c r="EF115" s="204"/>
      <c r="EG115" s="204"/>
      <c r="EH115" s="204"/>
      <c r="EI115" s="204"/>
      <c r="EJ115" s="204"/>
      <c r="EK115" s="204"/>
      <c r="EL115" s="204"/>
      <c r="EM115" s="204"/>
      <c r="EN115" s="204"/>
      <c r="EO115" s="204"/>
      <c r="EP115" s="204"/>
      <c r="EQ115" s="204"/>
      <c r="ER115" s="204"/>
      <c r="ES115" s="204"/>
      <c r="ET115" s="204"/>
      <c r="EU115" s="204"/>
      <c r="EV115" s="204"/>
      <c r="EW115" s="204"/>
      <c r="EX115" s="204"/>
      <c r="EY115" s="204"/>
      <c r="EZ115" s="204"/>
      <c r="FA115" s="204"/>
      <c r="FB115" s="204"/>
      <c r="FC115" s="204"/>
      <c r="FD115" s="204"/>
      <c r="FE115" s="204"/>
      <c r="FF115" s="204"/>
      <c r="FG115" s="204"/>
      <c r="FH115" s="204"/>
      <c r="FI115" s="204"/>
      <c r="FJ115" s="204"/>
      <c r="FK115" s="204"/>
      <c r="FL115" s="204"/>
      <c r="FM115" s="204"/>
      <c r="FN115" s="204"/>
      <c r="FO115" s="204"/>
      <c r="FP115" s="204"/>
      <c r="FQ115" s="204"/>
      <c r="FR115" s="204"/>
      <c r="FS115" s="204"/>
      <c r="FT115" s="204"/>
      <c r="FU115" s="204"/>
      <c r="FV115" s="204"/>
      <c r="FW115" s="204"/>
      <c r="FX115" s="204"/>
      <c r="FY115" s="204"/>
      <c r="FZ115" s="204"/>
      <c r="GA115" s="204"/>
      <c r="GB115" s="204"/>
      <c r="GC115" s="204"/>
      <c r="GD115" s="204"/>
      <c r="GE115" s="204"/>
      <c r="GF115" s="204"/>
      <c r="GG115" s="204"/>
      <c r="GH115" s="204"/>
      <c r="GI115" s="204"/>
      <c r="GJ115" s="204"/>
      <c r="GK115" s="204"/>
      <c r="GL115" s="204"/>
      <c r="GM115" s="204"/>
      <c r="GN115" s="204"/>
      <c r="GO115" s="204"/>
      <c r="GP115" s="204"/>
      <c r="GQ115" s="204"/>
      <c r="GR115" s="204"/>
      <c r="GS115" s="204"/>
      <c r="GT115" s="204"/>
      <c r="GU115" s="204"/>
      <c r="GV115" s="204"/>
      <c r="GW115" s="204"/>
      <c r="GX115" s="204"/>
      <c r="GY115" s="204"/>
      <c r="GZ115" s="204"/>
      <c r="HA115" s="204"/>
      <c r="HB115" s="204"/>
      <c r="HC115" s="204"/>
      <c r="HD115" s="204"/>
      <c r="HE115" s="204"/>
      <c r="HF115" s="204"/>
      <c r="HG115" s="204"/>
      <c r="HH115" s="204"/>
      <c r="HI115" s="204"/>
      <c r="HJ115" s="204"/>
      <c r="HK115" s="204"/>
      <c r="HL115" s="204"/>
      <c r="HM115" s="204"/>
      <c r="HN115" s="204"/>
      <c r="HO115" s="204"/>
      <c r="HP115" s="204"/>
      <c r="HQ115" s="204"/>
      <c r="HR115" s="204"/>
      <c r="HS115" s="204"/>
      <c r="HT115" s="204"/>
      <c r="HU115" s="204"/>
      <c r="HV115" s="204"/>
      <c r="HW115" s="204"/>
      <c r="HX115" s="204"/>
      <c r="HY115" s="204"/>
      <c r="HZ115" s="204"/>
      <c r="IA115" s="204"/>
      <c r="IB115" s="204"/>
      <c r="IC115" s="204"/>
      <c r="ID115" s="204"/>
      <c r="IE115" s="204"/>
      <c r="IF115" s="204"/>
      <c r="IG115" s="204"/>
      <c r="IH115" s="204"/>
      <c r="II115" s="204"/>
      <c r="IJ115" s="204"/>
      <c r="IK115" s="204"/>
      <c r="IL115" s="204"/>
      <c r="IM115" s="204"/>
      <c r="IN115" s="204"/>
      <c r="IO115" s="204"/>
      <c r="IP115" s="204"/>
      <c r="IQ115" s="204"/>
      <c r="IR115" s="204"/>
      <c r="IS115" s="204"/>
      <c r="IT115" s="204"/>
      <c r="IU115" s="204"/>
      <c r="IV115" s="204"/>
      <c r="IW115" s="204"/>
      <c r="IX115" s="204"/>
      <c r="IY115" s="204"/>
      <c r="IZ115" s="204"/>
      <c r="JA115" s="204"/>
      <c r="JB115" s="204"/>
      <c r="JC115" s="204"/>
      <c r="JD115" s="204"/>
      <c r="JE115" s="204"/>
      <c r="JF115" s="204"/>
      <c r="JG115" s="204"/>
      <c r="JH115" s="204"/>
      <c r="JI115" s="204"/>
      <c r="JJ115" s="204"/>
      <c r="JK115" s="204"/>
      <c r="JL115" s="204"/>
      <c r="JM115" s="204"/>
      <c r="JN115" s="204"/>
      <c r="JO115" s="204"/>
      <c r="JP115" s="204"/>
      <c r="JQ115" s="204"/>
      <c r="JR115" s="204"/>
      <c r="JS115" s="204"/>
      <c r="JT115" s="204"/>
      <c r="JU115" s="204"/>
      <c r="JV115" s="204"/>
      <c r="JW115" s="204"/>
      <c r="JX115" s="204"/>
      <c r="JY115" s="204"/>
      <c r="JZ115" s="204"/>
      <c r="KA115" s="204"/>
      <c r="KB115" s="204"/>
      <c r="KC115" s="204"/>
      <c r="KD115" s="204"/>
      <c r="KE115" s="204"/>
      <c r="KF115" s="204"/>
      <c r="KG115" s="204"/>
      <c r="KH115" s="204"/>
      <c r="KI115" s="204"/>
      <c r="KJ115" s="204"/>
      <c r="KK115" s="204"/>
      <c r="KL115" s="204"/>
      <c r="KM115" s="204"/>
      <c r="KN115" s="204"/>
      <c r="KO115" s="204"/>
      <c r="KP115" s="204"/>
      <c r="KQ115" s="204"/>
      <c r="KR115" s="204"/>
      <c r="KS115" s="204"/>
      <c r="KT115" s="204"/>
      <c r="KU115" s="204"/>
      <c r="KV115" s="204"/>
      <c r="KW115" s="204"/>
      <c r="KX115" s="204"/>
      <c r="KY115" s="204"/>
      <c r="KZ115" s="204"/>
      <c r="LA115" s="204"/>
      <c r="LB115" s="204"/>
      <c r="LC115" s="204"/>
      <c r="LD115" s="204"/>
      <c r="LE115" s="204"/>
      <c r="LF115" s="204"/>
      <c r="LG115" s="204"/>
      <c r="LH115" s="204"/>
      <c r="LI115" s="204"/>
      <c r="LJ115" s="204"/>
      <c r="LK115" s="204"/>
      <c r="LL115" s="204"/>
      <c r="LM115" s="204"/>
      <c r="LN115" s="204"/>
      <c r="LO115" s="204"/>
      <c r="LP115" s="204"/>
      <c r="LQ115" s="204"/>
      <c r="LR115" s="204"/>
      <c r="LS115" s="204"/>
      <c r="LT115" s="204"/>
      <c r="LU115" s="204"/>
      <c r="LV115" s="204"/>
      <c r="LW115" s="204"/>
      <c r="LX115" s="204"/>
      <c r="LY115" s="204"/>
      <c r="LZ115" s="204"/>
      <c r="MA115" s="204"/>
      <c r="MB115" s="204"/>
      <c r="MC115" s="204"/>
      <c r="MD115" s="204"/>
      <c r="ME115" s="204"/>
      <c r="MF115" s="204"/>
      <c r="MG115" s="204"/>
      <c r="MH115" s="204"/>
      <c r="MI115" s="204"/>
      <c r="MJ115" s="204"/>
      <c r="MK115" s="204"/>
      <c r="ML115" s="204"/>
      <c r="MM115" s="204"/>
      <c r="MN115" s="204"/>
      <c r="MO115" s="204"/>
      <c r="MP115" s="204"/>
      <c r="MQ115" s="204"/>
      <c r="MR115" s="204"/>
      <c r="MS115" s="204"/>
      <c r="MT115" s="204"/>
      <c r="MU115" s="204"/>
      <c r="MV115" s="204"/>
      <c r="MW115" s="204"/>
      <c r="MX115" s="204"/>
      <c r="MY115" s="204"/>
      <c r="MZ115" s="204"/>
      <c r="NA115" s="204"/>
      <c r="NB115" s="204"/>
      <c r="NC115" s="204"/>
      <c r="ND115" s="204"/>
      <c r="NE115" s="204"/>
      <c r="NF115" s="204"/>
      <c r="NG115" s="204"/>
      <c r="NH115" s="204"/>
      <c r="NI115" s="204"/>
      <c r="NJ115" s="204"/>
      <c r="NK115" s="204"/>
      <c r="NL115" s="204"/>
      <c r="NM115" s="204"/>
      <c r="NN115" s="204"/>
      <c r="NO115" s="204"/>
      <c r="NP115" s="204"/>
      <c r="NQ115" s="204"/>
      <c r="NR115" s="204"/>
      <c r="NS115" s="204"/>
      <c r="NT115" s="204"/>
      <c r="NU115" s="204"/>
      <c r="NV115" s="204"/>
      <c r="NW115" s="204"/>
      <c r="NX115" s="204"/>
      <c r="NY115" s="204"/>
      <c r="NZ115" s="204"/>
      <c r="OA115" s="204"/>
      <c r="OB115" s="204"/>
      <c r="OC115" s="204"/>
      <c r="OD115" s="204"/>
      <c r="OE115" s="204"/>
      <c r="OF115" s="204"/>
      <c r="OG115" s="204"/>
      <c r="OH115" s="204"/>
      <c r="OI115" s="204"/>
      <c r="OJ115" s="204"/>
      <c r="OK115" s="204"/>
      <c r="OL115" s="204"/>
      <c r="OM115" s="204"/>
      <c r="ON115" s="204"/>
      <c r="OO115" s="204"/>
      <c r="OP115" s="204"/>
      <c r="OQ115" s="204"/>
      <c r="OR115" s="204"/>
      <c r="OS115" s="204"/>
      <c r="OT115" s="204"/>
      <c r="OU115" s="204"/>
      <c r="OV115" s="204"/>
      <c r="OW115" s="204"/>
      <c r="OX115" s="204"/>
      <c r="OY115" s="204"/>
      <c r="OZ115" s="204"/>
      <c r="PA115" s="204"/>
      <c r="PB115" s="204"/>
      <c r="PC115" s="204"/>
      <c r="PD115" s="204"/>
      <c r="PE115" s="204"/>
      <c r="PF115" s="204"/>
      <c r="PG115" s="204"/>
      <c r="PH115" s="204"/>
      <c r="PI115" s="204"/>
      <c r="PJ115" s="204"/>
      <c r="PK115" s="204"/>
      <c r="PL115" s="204"/>
      <c r="PM115" s="204"/>
      <c r="PN115" s="204"/>
      <c r="PO115" s="204"/>
      <c r="PP115" s="204"/>
      <c r="PQ115" s="204"/>
      <c r="PR115" s="204"/>
      <c r="PS115" s="204"/>
      <c r="PT115" s="204"/>
      <c r="PU115" s="204"/>
      <c r="PV115" s="204"/>
      <c r="PW115" s="204"/>
      <c r="PX115" s="204"/>
      <c r="PY115" s="204"/>
      <c r="PZ115" s="204"/>
      <c r="QA115" s="204"/>
      <c r="QB115" s="204"/>
      <c r="QC115" s="204"/>
      <c r="QD115" s="204"/>
      <c r="QE115" s="204"/>
      <c r="QF115" s="204"/>
      <c r="QG115" s="204"/>
      <c r="QH115" s="204"/>
      <c r="QI115" s="204"/>
      <c r="QJ115" s="204"/>
      <c r="QK115" s="204"/>
      <c r="QL115" s="204"/>
      <c r="QM115" s="204"/>
      <c r="QN115" s="204"/>
      <c r="QO115" s="204"/>
      <c r="QP115" s="204"/>
      <c r="QQ115" s="204"/>
      <c r="QR115" s="204"/>
      <c r="QS115" s="204"/>
      <c r="QT115" s="204"/>
      <c r="QU115" s="204"/>
      <c r="QV115" s="204"/>
      <c r="QW115" s="204"/>
      <c r="QX115" s="204"/>
      <c r="QY115" s="204"/>
      <c r="QZ115" s="204"/>
      <c r="RA115" s="204"/>
      <c r="RB115" s="204"/>
      <c r="RC115" s="204"/>
      <c r="RD115" s="204"/>
      <c r="RE115" s="204"/>
      <c r="RF115" s="204"/>
      <c r="RG115" s="204"/>
      <c r="RH115" s="204"/>
      <c r="RI115" s="204"/>
      <c r="RJ115" s="204"/>
      <c r="RK115" s="204"/>
      <c r="RL115" s="204"/>
      <c r="RM115" s="204"/>
      <c r="RN115" s="204"/>
      <c r="RO115" s="204"/>
      <c r="RP115" s="204"/>
      <c r="RQ115" s="204"/>
      <c r="RR115" s="204"/>
      <c r="RS115" s="204"/>
      <c r="RT115" s="204"/>
      <c r="RU115" s="204"/>
      <c r="RV115" s="204"/>
      <c r="RW115" s="204"/>
      <c r="RX115" s="204"/>
      <c r="RY115" s="204"/>
      <c r="RZ115" s="204"/>
      <c r="SA115" s="204"/>
      <c r="SB115" s="204"/>
      <c r="SC115" s="204"/>
      <c r="SD115" s="204"/>
      <c r="SE115" s="204"/>
      <c r="SF115" s="204"/>
      <c r="SG115" s="204"/>
      <c r="SH115" s="204"/>
      <c r="SI115" s="204"/>
      <c r="SJ115" s="204"/>
      <c r="SK115" s="204"/>
      <c r="SL115" s="204"/>
      <c r="SM115" s="204"/>
      <c r="SN115" s="204"/>
      <c r="SO115" s="204"/>
      <c r="SP115" s="204"/>
      <c r="SQ115" s="204"/>
      <c r="SR115" s="204"/>
      <c r="SS115" s="204"/>
      <c r="ST115" s="204"/>
      <c r="SU115" s="204"/>
      <c r="SV115" s="204"/>
      <c r="SW115" s="204"/>
      <c r="SX115" s="204"/>
      <c r="SY115" s="204"/>
      <c r="SZ115" s="204"/>
      <c r="TA115" s="204"/>
      <c r="TB115" s="204"/>
      <c r="TC115" s="204"/>
      <c r="TD115" s="204"/>
      <c r="TE115" s="204"/>
      <c r="TF115" s="204"/>
      <c r="TG115" s="204"/>
      <c r="TH115" s="204"/>
      <c r="TI115" s="204"/>
      <c r="TJ115" s="204"/>
      <c r="TK115" s="204"/>
      <c r="TL115" s="204"/>
      <c r="TM115" s="204"/>
      <c r="TN115" s="204"/>
      <c r="TO115" s="204"/>
      <c r="TP115" s="204"/>
      <c r="TQ115" s="204"/>
      <c r="TR115" s="204"/>
      <c r="TS115" s="204"/>
      <c r="TT115" s="204"/>
      <c r="TU115" s="204"/>
      <c r="TV115" s="204"/>
      <c r="TW115" s="204"/>
      <c r="TX115" s="204"/>
      <c r="TY115" s="204"/>
      <c r="TZ115" s="204"/>
      <c r="UA115" s="204"/>
      <c r="UB115" s="204"/>
      <c r="UC115" s="204"/>
      <c r="UD115" s="204"/>
      <c r="UE115" s="204"/>
      <c r="UF115" s="204"/>
      <c r="UG115" s="204"/>
      <c r="UH115" s="204"/>
      <c r="UI115" s="204"/>
      <c r="UJ115" s="204"/>
      <c r="UK115" s="204"/>
      <c r="UL115" s="204"/>
      <c r="UM115" s="204"/>
      <c r="UN115" s="204"/>
      <c r="UO115" s="204"/>
      <c r="UP115" s="204"/>
      <c r="UQ115" s="204"/>
      <c r="UR115" s="204"/>
      <c r="US115" s="204"/>
      <c r="UT115" s="204"/>
      <c r="UU115" s="204"/>
      <c r="UV115" s="204"/>
      <c r="UW115" s="204"/>
      <c r="UX115" s="204"/>
      <c r="UY115" s="204"/>
      <c r="UZ115" s="204"/>
      <c r="VA115" s="204"/>
      <c r="VB115" s="204"/>
      <c r="VC115" s="204"/>
      <c r="VD115" s="204"/>
      <c r="VE115" s="204"/>
      <c r="VF115" s="204"/>
      <c r="VG115" s="204"/>
      <c r="VH115" s="204"/>
      <c r="VI115" s="204"/>
      <c r="VJ115" s="204"/>
      <c r="VK115" s="204"/>
      <c r="VL115" s="204"/>
      <c r="VM115" s="204"/>
      <c r="VN115" s="204"/>
      <c r="VO115" s="204"/>
      <c r="VP115" s="204"/>
      <c r="VQ115" s="204"/>
      <c r="VR115" s="204"/>
      <c r="VS115" s="204"/>
      <c r="VT115" s="204"/>
      <c r="VU115" s="204"/>
      <c r="VV115" s="204"/>
      <c r="VW115" s="204"/>
      <c r="VX115" s="204"/>
      <c r="VY115" s="204"/>
      <c r="VZ115" s="204"/>
      <c r="WA115" s="204"/>
      <c r="WB115" s="204"/>
      <c r="WC115" s="204"/>
      <c r="WD115" s="204"/>
      <c r="WE115" s="204"/>
      <c r="WF115" s="204"/>
      <c r="WG115" s="204"/>
      <c r="WH115" s="204"/>
      <c r="WI115" s="204"/>
      <c r="WJ115" s="204"/>
      <c r="WK115" s="204"/>
      <c r="WL115" s="204"/>
      <c r="WM115" s="204"/>
      <c r="WN115" s="204"/>
      <c r="WO115" s="204"/>
      <c r="WP115" s="204"/>
      <c r="WQ115" s="204"/>
      <c r="WR115" s="204"/>
      <c r="WS115" s="204"/>
      <c r="WT115" s="204"/>
      <c r="WU115" s="204"/>
      <c r="WV115" s="204"/>
      <c r="WW115" s="204"/>
      <c r="WX115" s="204"/>
      <c r="WY115" s="204"/>
      <c r="WZ115" s="204"/>
      <c r="XA115" s="204"/>
      <c r="XB115" s="204"/>
      <c r="XC115" s="204"/>
      <c r="XD115" s="204"/>
      <c r="XE115" s="204"/>
      <c r="XF115" s="204"/>
      <c r="XG115" s="204"/>
      <c r="XH115" s="204"/>
      <c r="XI115" s="204"/>
      <c r="XJ115" s="204"/>
      <c r="XK115" s="204"/>
      <c r="XL115" s="204"/>
      <c r="XM115" s="204"/>
      <c r="XN115" s="204"/>
      <c r="XO115" s="204"/>
      <c r="XP115" s="204"/>
      <c r="XQ115" s="204"/>
      <c r="XR115" s="204"/>
      <c r="XS115" s="204"/>
      <c r="XT115" s="204"/>
      <c r="XU115" s="204"/>
      <c r="XV115" s="204"/>
      <c r="XW115" s="204"/>
      <c r="XX115" s="204"/>
      <c r="XY115" s="204"/>
      <c r="XZ115" s="204"/>
      <c r="YA115" s="204"/>
      <c r="YB115" s="204"/>
      <c r="YC115" s="204"/>
      <c r="YD115" s="204"/>
      <c r="YE115" s="204"/>
      <c r="YF115" s="204"/>
      <c r="YG115" s="204"/>
      <c r="YH115" s="204"/>
      <c r="YI115" s="204"/>
      <c r="YJ115" s="204"/>
      <c r="YK115" s="204"/>
      <c r="YL115" s="204"/>
      <c r="YM115" s="204"/>
      <c r="YN115" s="204"/>
      <c r="YO115" s="204"/>
      <c r="YP115" s="204"/>
      <c r="YQ115" s="204"/>
      <c r="YR115" s="204"/>
      <c r="YS115" s="204"/>
      <c r="YT115" s="204"/>
      <c r="YU115" s="204"/>
      <c r="YV115" s="204"/>
      <c r="YW115" s="204"/>
      <c r="YX115" s="204"/>
      <c r="YY115" s="204"/>
      <c r="YZ115" s="204"/>
      <c r="ZA115" s="204"/>
      <c r="ZB115" s="204"/>
      <c r="ZC115" s="204"/>
      <c r="ZD115" s="204"/>
      <c r="ZE115" s="204"/>
      <c r="ZF115" s="204"/>
      <c r="ZG115" s="204"/>
      <c r="ZH115" s="204"/>
      <c r="ZI115" s="204"/>
      <c r="ZJ115" s="204"/>
      <c r="ZK115" s="204"/>
      <c r="ZL115" s="204"/>
      <c r="ZM115" s="204"/>
      <c r="ZN115" s="204"/>
      <c r="ZO115" s="204"/>
      <c r="ZP115" s="204"/>
      <c r="ZQ115" s="204"/>
      <c r="ZR115" s="204"/>
      <c r="ZS115" s="204"/>
      <c r="ZT115" s="204"/>
      <c r="ZU115" s="204"/>
      <c r="ZV115" s="204"/>
      <c r="ZW115" s="204"/>
      <c r="ZX115" s="204"/>
      <c r="ZY115" s="204"/>
      <c r="ZZ115" s="204"/>
      <c r="AAA115" s="204"/>
      <c r="AAB115" s="204"/>
      <c r="AAC115" s="204"/>
      <c r="AAD115" s="204"/>
      <c r="AAE115" s="204"/>
      <c r="AAF115" s="204"/>
      <c r="AAG115" s="204"/>
      <c r="AAH115" s="204"/>
      <c r="AAI115" s="204"/>
      <c r="AAJ115" s="204"/>
      <c r="AAK115" s="204"/>
      <c r="AAL115" s="204"/>
      <c r="AAM115" s="204"/>
      <c r="AAN115" s="204"/>
      <c r="AAO115" s="204"/>
      <c r="AAP115" s="204"/>
      <c r="AAQ115" s="204"/>
      <c r="AAR115" s="204"/>
      <c r="AAS115" s="204"/>
      <c r="AAT115" s="204"/>
      <c r="AAU115" s="204"/>
      <c r="AAV115" s="204"/>
      <c r="AAW115" s="204"/>
      <c r="AAX115" s="204"/>
      <c r="AAY115" s="204"/>
      <c r="AAZ115" s="204"/>
      <c r="ABA115" s="204"/>
      <c r="ABB115" s="204"/>
      <c r="ABC115" s="204"/>
      <c r="ABD115" s="204"/>
      <c r="ABE115" s="204"/>
      <c r="ABF115" s="204"/>
      <c r="ABG115" s="204"/>
      <c r="ABH115" s="204"/>
      <c r="ABI115" s="204"/>
      <c r="ABJ115" s="204"/>
      <c r="ABK115" s="204"/>
      <c r="ABL115" s="204"/>
      <c r="ABM115" s="204"/>
      <c r="ABN115" s="204"/>
      <c r="ABO115" s="204"/>
      <c r="ABP115" s="204"/>
      <c r="ABQ115" s="204"/>
      <c r="ABR115" s="204"/>
      <c r="ABS115" s="204"/>
      <c r="ABT115" s="204"/>
      <c r="ABU115" s="204"/>
      <c r="ABV115" s="204"/>
      <c r="ABW115" s="204"/>
      <c r="ABX115" s="204"/>
      <c r="ABY115" s="204"/>
      <c r="ABZ115" s="204"/>
      <c r="ACA115" s="204"/>
      <c r="ACB115" s="204"/>
      <c r="ACC115" s="204"/>
      <c r="ACD115" s="204"/>
      <c r="ACE115" s="204"/>
      <c r="ACF115" s="204"/>
      <c r="ACG115" s="204"/>
      <c r="ACH115" s="204"/>
      <c r="ACI115" s="204"/>
      <c r="ACJ115" s="204"/>
      <c r="ACK115" s="204"/>
      <c r="ACL115" s="204"/>
      <c r="ACM115" s="204"/>
      <c r="ACN115" s="204"/>
      <c r="ACO115" s="204"/>
      <c r="ACP115" s="204"/>
      <c r="ACQ115" s="204"/>
      <c r="ACR115" s="204"/>
      <c r="ACS115" s="204"/>
      <c r="ACT115" s="204"/>
      <c r="ACU115" s="204"/>
      <c r="ACV115" s="204"/>
      <c r="ACW115" s="204"/>
      <c r="ACX115" s="204"/>
      <c r="ACY115" s="204"/>
      <c r="ACZ115" s="204"/>
      <c r="ADA115" s="204"/>
      <c r="ADB115" s="204"/>
      <c r="ADC115" s="204"/>
      <c r="ADD115" s="204"/>
      <c r="ADE115" s="204"/>
      <c r="ADF115" s="204"/>
      <c r="ADG115" s="204"/>
      <c r="ADH115" s="204"/>
      <c r="ADI115" s="204"/>
      <c r="ADJ115" s="204"/>
      <c r="ADK115" s="204"/>
      <c r="ADL115" s="204"/>
      <c r="ADM115" s="204"/>
      <c r="ADN115" s="204"/>
      <c r="ADO115" s="204"/>
      <c r="ADP115" s="204"/>
      <c r="ADQ115" s="204"/>
      <c r="ADR115" s="204"/>
      <c r="ADS115" s="204"/>
      <c r="ADT115" s="204"/>
      <c r="ADU115" s="204"/>
      <c r="ADV115" s="204"/>
      <c r="ADW115" s="204"/>
      <c r="ADX115" s="204"/>
      <c r="ADY115" s="204"/>
      <c r="ADZ115" s="204"/>
      <c r="AEA115" s="204"/>
      <c r="AEB115" s="204"/>
      <c r="AEC115" s="204"/>
      <c r="AED115" s="204"/>
      <c r="AEE115" s="204"/>
      <c r="AEF115" s="204"/>
      <c r="AEG115" s="204"/>
      <c r="AEH115" s="204"/>
      <c r="AEI115" s="204"/>
      <c r="AEJ115" s="204"/>
      <c r="AEK115" s="204"/>
      <c r="AEL115" s="204"/>
      <c r="AEM115" s="204"/>
      <c r="AEN115" s="204"/>
      <c r="AEO115" s="204"/>
      <c r="AEP115" s="204"/>
      <c r="AEQ115" s="204"/>
      <c r="AER115" s="204"/>
      <c r="AES115" s="204"/>
      <c r="AET115" s="204"/>
      <c r="AEU115" s="204"/>
      <c r="AEV115" s="204"/>
      <c r="AEW115" s="204"/>
      <c r="AEX115" s="204"/>
      <c r="AEY115" s="204"/>
      <c r="AEZ115" s="204"/>
      <c r="AFA115" s="204"/>
      <c r="AFB115" s="204"/>
      <c r="AFC115" s="204"/>
      <c r="AFD115" s="204"/>
      <c r="AFE115" s="204"/>
      <c r="AFF115" s="204"/>
      <c r="AFG115" s="204"/>
      <c r="AFH115" s="204"/>
      <c r="AFI115" s="204"/>
      <c r="AFJ115" s="204"/>
      <c r="AFK115" s="204"/>
      <c r="AFL115" s="204"/>
      <c r="AFM115" s="204"/>
      <c r="AFN115" s="204"/>
      <c r="AFO115" s="204"/>
      <c r="AFP115" s="204"/>
      <c r="AFQ115" s="204"/>
      <c r="AFR115" s="204"/>
      <c r="AFS115" s="204"/>
      <c r="AFT115" s="204"/>
      <c r="AFU115" s="204"/>
      <c r="AFV115" s="204"/>
      <c r="AFW115" s="204"/>
      <c r="AFX115" s="204"/>
      <c r="AFY115" s="204"/>
      <c r="AFZ115" s="204"/>
      <c r="AGA115" s="204"/>
      <c r="AGB115" s="204"/>
      <c r="AGC115" s="204"/>
      <c r="AGD115" s="204"/>
      <c r="AGE115" s="204"/>
      <c r="AGF115" s="204"/>
      <c r="AGG115" s="204"/>
      <c r="AGH115" s="204"/>
      <c r="AGI115" s="204"/>
      <c r="AGJ115" s="204"/>
      <c r="AGK115" s="204"/>
      <c r="AGL115" s="204"/>
      <c r="AGM115" s="204"/>
      <c r="AGN115" s="204"/>
      <c r="AGO115" s="204"/>
      <c r="AGP115" s="204"/>
      <c r="AGQ115" s="204"/>
      <c r="AGR115" s="204"/>
      <c r="AGS115" s="204"/>
      <c r="AGT115" s="204"/>
      <c r="AGU115" s="204"/>
      <c r="AGV115" s="204"/>
      <c r="AGW115" s="204"/>
      <c r="AGX115" s="204"/>
      <c r="AGY115" s="204"/>
      <c r="AGZ115" s="204"/>
      <c r="AHA115" s="204"/>
      <c r="AHB115" s="204"/>
      <c r="AHC115" s="204"/>
      <c r="AHD115" s="204"/>
      <c r="AHE115" s="204"/>
      <c r="AHF115" s="204"/>
      <c r="AHG115" s="204"/>
      <c r="AHH115" s="204"/>
      <c r="AHI115" s="204"/>
      <c r="AHJ115" s="204"/>
      <c r="AHK115" s="204"/>
      <c r="AHL115" s="204"/>
      <c r="AHM115" s="204"/>
      <c r="AHN115" s="204"/>
      <c r="AHO115" s="204"/>
      <c r="AHP115" s="204"/>
      <c r="AHQ115" s="204"/>
      <c r="AHR115" s="204"/>
      <c r="AHS115" s="204"/>
      <c r="AHT115" s="204"/>
      <c r="AHU115" s="204"/>
      <c r="AHV115" s="204"/>
      <c r="AHW115" s="204"/>
      <c r="AHX115" s="204"/>
      <c r="AHY115" s="204"/>
      <c r="AHZ115" s="204"/>
      <c r="AIA115" s="204"/>
      <c r="AIB115" s="204"/>
      <c r="AIC115" s="204"/>
      <c r="AID115" s="204"/>
      <c r="AIE115" s="204"/>
      <c r="AIF115" s="204"/>
      <c r="AIG115" s="204"/>
      <c r="AIH115" s="204"/>
      <c r="AII115" s="204"/>
      <c r="AIJ115" s="204"/>
      <c r="AIK115" s="204"/>
      <c r="AIL115" s="204"/>
      <c r="AIM115" s="204"/>
      <c r="AIN115" s="204"/>
      <c r="AIO115" s="204"/>
      <c r="AIP115" s="204"/>
      <c r="AIQ115" s="204"/>
      <c r="AIR115" s="204"/>
      <c r="AIS115" s="204"/>
      <c r="AIT115" s="204"/>
      <c r="AIU115" s="204"/>
      <c r="AIV115" s="204"/>
      <c r="AIW115" s="204"/>
      <c r="AIX115" s="204"/>
      <c r="AIY115" s="204"/>
      <c r="AIZ115" s="204"/>
      <c r="AJA115" s="204"/>
      <c r="AJB115" s="204"/>
      <c r="AJC115" s="204"/>
      <c r="AJD115" s="204"/>
      <c r="AJE115" s="204"/>
      <c r="AJF115" s="204"/>
      <c r="AJG115" s="204"/>
      <c r="AJH115" s="204"/>
      <c r="AJI115" s="204"/>
      <c r="AJJ115" s="204"/>
      <c r="AJK115" s="204"/>
      <c r="AJL115" s="204"/>
      <c r="AJM115" s="204"/>
      <c r="AJN115" s="204"/>
      <c r="AJO115" s="204"/>
      <c r="AJP115" s="204"/>
      <c r="AJQ115" s="204"/>
      <c r="AJR115" s="204"/>
      <c r="AJS115" s="204"/>
      <c r="AJT115" s="204"/>
      <c r="AJU115" s="204"/>
      <c r="AJV115" s="204"/>
      <c r="AJW115" s="204"/>
      <c r="AJX115" s="204"/>
      <c r="AJY115" s="204"/>
      <c r="AJZ115" s="204"/>
      <c r="AKA115" s="204"/>
      <c r="AKB115" s="204"/>
      <c r="AKC115" s="204"/>
      <c r="AKD115" s="204"/>
      <c r="AKE115" s="204"/>
      <c r="AKF115" s="204"/>
      <c r="AKG115" s="204"/>
      <c r="AKH115" s="204"/>
      <c r="AKI115" s="204"/>
      <c r="AKJ115" s="204"/>
      <c r="AKK115" s="204"/>
      <c r="AKL115" s="204"/>
      <c r="AKM115" s="204"/>
      <c r="AKN115" s="204"/>
      <c r="AKO115" s="204"/>
      <c r="AKP115" s="204"/>
      <c r="AKQ115" s="204"/>
      <c r="AKR115" s="204"/>
      <c r="AKS115" s="204"/>
      <c r="AKT115" s="204"/>
      <c r="AKU115" s="204"/>
      <c r="AKV115" s="204"/>
      <c r="AKW115" s="204"/>
      <c r="AKX115" s="204"/>
      <c r="AKY115" s="204"/>
      <c r="AKZ115" s="204"/>
      <c r="ALA115" s="204"/>
      <c r="ALB115" s="204"/>
      <c r="ALC115" s="204"/>
      <c r="ALD115" s="204"/>
      <c r="ALE115" s="204"/>
      <c r="ALF115" s="204"/>
      <c r="ALG115" s="204"/>
      <c r="ALH115" s="204"/>
      <c r="ALI115" s="204"/>
      <c r="ALJ115" s="204"/>
      <c r="ALK115" s="204"/>
      <c r="ALL115" s="204"/>
      <c r="ALM115" s="204"/>
      <c r="ALN115" s="204"/>
      <c r="ALO115" s="204"/>
      <c r="ALP115" s="204"/>
      <c r="ALQ115" s="204"/>
      <c r="ALR115" s="204"/>
      <c r="ALS115" s="204"/>
      <c r="ALT115" s="204"/>
      <c r="ALU115" s="204"/>
      <c r="ALV115" s="204"/>
      <c r="ALW115" s="204"/>
      <c r="ALX115" s="204"/>
      <c r="ALY115" s="204"/>
      <c r="ALZ115" s="204"/>
      <c r="AMA115" s="204"/>
      <c r="AMB115" s="204"/>
      <c r="AMC115" s="204"/>
      <c r="AMD115" s="204"/>
      <c r="AME115" s="204"/>
      <c r="AMF115" s="204"/>
      <c r="AMG115" s="204"/>
      <c r="AMH115" s="204"/>
      <c r="AMI115" s="204"/>
      <c r="AMJ115" s="204"/>
      <c r="AMK115" s="204"/>
      <c r="AML115" s="204"/>
      <c r="AMM115" s="204"/>
      <c r="AMN115" s="204"/>
      <c r="AMO115" s="204"/>
      <c r="AMP115" s="204"/>
      <c r="AMQ115" s="204"/>
      <c r="AMR115" s="204"/>
      <c r="AMS115" s="204"/>
      <c r="AMT115" s="204"/>
      <c r="AMU115" s="204"/>
      <c r="AMV115" s="204"/>
      <c r="AMW115" s="204"/>
      <c r="AMX115" s="204"/>
      <c r="AMY115" s="204"/>
      <c r="AMZ115" s="204"/>
      <c r="ANA115" s="204"/>
      <c r="ANB115" s="204"/>
      <c r="ANC115" s="204"/>
      <c r="AND115" s="204"/>
      <c r="ANE115" s="204"/>
      <c r="ANF115" s="204"/>
      <c r="ANG115" s="204"/>
      <c r="ANH115" s="204"/>
      <c r="ANI115" s="204"/>
      <c r="ANJ115" s="204"/>
      <c r="ANK115" s="204"/>
      <c r="ANL115" s="204"/>
      <c r="ANM115" s="204"/>
      <c r="ANN115" s="204"/>
      <c r="ANO115" s="204"/>
      <c r="ANP115" s="204"/>
      <c r="ANQ115" s="204"/>
      <c r="ANR115" s="204"/>
      <c r="ANS115" s="204"/>
      <c r="ANT115" s="204"/>
      <c r="ANU115" s="204"/>
      <c r="ANV115" s="204"/>
      <c r="ANW115" s="204"/>
      <c r="ANX115" s="204"/>
      <c r="ANY115" s="204"/>
      <c r="ANZ115" s="204"/>
      <c r="AOA115" s="204"/>
      <c r="AOB115" s="204"/>
      <c r="AOC115" s="204"/>
      <c r="AOD115" s="204"/>
      <c r="AOE115" s="204"/>
      <c r="AOF115" s="204"/>
      <c r="AOG115" s="204"/>
      <c r="AOH115" s="204"/>
      <c r="AOI115" s="204"/>
      <c r="AOJ115" s="204"/>
      <c r="AOK115" s="204"/>
      <c r="AOL115" s="204"/>
      <c r="AOM115" s="204"/>
      <c r="AON115" s="204"/>
      <c r="AOO115" s="204"/>
      <c r="AOP115" s="204"/>
      <c r="AOQ115" s="204"/>
      <c r="AOR115" s="204"/>
      <c r="AOS115" s="204"/>
      <c r="AOT115" s="204"/>
      <c r="AOU115" s="204"/>
      <c r="AOV115" s="204"/>
      <c r="AOW115" s="204"/>
      <c r="AOX115" s="204"/>
      <c r="AOY115" s="204"/>
      <c r="AOZ115" s="204"/>
      <c r="APA115" s="204"/>
      <c r="APB115" s="204"/>
      <c r="APC115" s="204"/>
      <c r="APD115" s="204"/>
      <c r="APE115" s="204"/>
      <c r="APF115" s="204"/>
      <c r="APG115" s="204"/>
      <c r="APH115" s="204"/>
      <c r="API115" s="204"/>
      <c r="APJ115" s="204"/>
      <c r="APK115" s="204"/>
      <c r="APL115" s="204"/>
      <c r="APM115" s="204"/>
      <c r="APN115" s="204"/>
      <c r="APO115" s="204"/>
      <c r="APP115" s="204"/>
      <c r="APQ115" s="204"/>
      <c r="APR115" s="204"/>
      <c r="APS115" s="204"/>
      <c r="APT115" s="204"/>
      <c r="APU115" s="204"/>
      <c r="APV115" s="204"/>
      <c r="APW115" s="204"/>
      <c r="APX115" s="204"/>
      <c r="APY115" s="204"/>
      <c r="APZ115" s="204"/>
      <c r="AQA115" s="204"/>
      <c r="AQB115" s="204"/>
      <c r="AQC115" s="204"/>
      <c r="AQD115" s="204"/>
      <c r="AQE115" s="204"/>
      <c r="AQF115" s="204"/>
      <c r="AQG115" s="204"/>
      <c r="AQH115" s="204"/>
      <c r="AQI115" s="204"/>
      <c r="AQJ115" s="204"/>
      <c r="AQK115" s="204"/>
      <c r="AQL115" s="204"/>
      <c r="AQM115" s="204"/>
      <c r="AQN115" s="204"/>
      <c r="AQO115" s="204"/>
      <c r="AQP115" s="204"/>
      <c r="AQQ115" s="204"/>
      <c r="AQR115" s="204"/>
      <c r="AQS115" s="204"/>
      <c r="AQT115" s="204"/>
      <c r="AQU115" s="204"/>
      <c r="AQV115" s="204"/>
      <c r="AQW115" s="204"/>
      <c r="AQX115" s="204"/>
      <c r="AQY115" s="204"/>
      <c r="AQZ115" s="204"/>
      <c r="ARA115" s="204"/>
      <c r="ARB115" s="204"/>
      <c r="ARC115" s="204"/>
      <c r="ARD115" s="204"/>
      <c r="ARE115" s="204"/>
      <c r="ARF115" s="204"/>
      <c r="ARG115" s="204"/>
      <c r="ARH115" s="204"/>
      <c r="ARI115" s="204"/>
      <c r="ARJ115" s="204"/>
      <c r="ARK115" s="204"/>
      <c r="ARL115" s="204"/>
      <c r="ARM115" s="204"/>
      <c r="ARN115" s="204"/>
      <c r="ARO115" s="204"/>
      <c r="ARP115" s="204"/>
      <c r="ARQ115" s="204"/>
      <c r="ARR115" s="204"/>
      <c r="ARS115" s="204"/>
      <c r="ART115" s="204"/>
      <c r="ARU115" s="204"/>
      <c r="ARV115" s="204"/>
      <c r="ARW115" s="204"/>
      <c r="ARX115" s="204"/>
      <c r="ARY115" s="204"/>
      <c r="ARZ115" s="204"/>
      <c r="ASA115" s="204"/>
      <c r="ASB115" s="204"/>
      <c r="ASC115" s="204"/>
      <c r="ASD115" s="204"/>
      <c r="ASE115" s="204"/>
      <c r="ASF115" s="204"/>
      <c r="ASG115" s="204"/>
      <c r="ASH115" s="204"/>
      <c r="ASI115" s="204"/>
      <c r="ASJ115" s="204"/>
      <c r="ASK115" s="204"/>
      <c r="ASL115" s="204"/>
      <c r="ASM115" s="204"/>
      <c r="ASN115" s="204"/>
      <c r="ASO115" s="204"/>
      <c r="ASP115" s="204"/>
      <c r="ASQ115" s="204"/>
      <c r="ASR115" s="204"/>
      <c r="ASS115" s="204"/>
      <c r="AST115" s="204"/>
      <c r="ASU115" s="204"/>
      <c r="ASV115" s="204"/>
      <c r="ASW115" s="204"/>
      <c r="ASX115" s="204"/>
      <c r="ASY115" s="204"/>
      <c r="ASZ115" s="204"/>
      <c r="ATA115" s="204"/>
      <c r="ATB115" s="204"/>
      <c r="ATC115" s="204"/>
      <c r="ATD115" s="204"/>
      <c r="ATE115" s="204"/>
      <c r="ATF115" s="204"/>
      <c r="ATG115" s="204"/>
      <c r="ATH115" s="204"/>
      <c r="ATI115" s="204"/>
      <c r="ATJ115" s="204"/>
      <c r="ATK115" s="204"/>
      <c r="ATL115" s="204"/>
      <c r="ATM115" s="204"/>
      <c r="ATN115" s="204"/>
      <c r="ATO115" s="204"/>
      <c r="ATP115" s="204"/>
      <c r="ATQ115" s="204"/>
      <c r="ATR115" s="204"/>
      <c r="ATS115" s="204"/>
      <c r="ATT115" s="204"/>
      <c r="ATU115" s="204"/>
      <c r="ATV115" s="204"/>
      <c r="ATW115" s="204"/>
      <c r="ATX115" s="204"/>
      <c r="ATY115" s="204"/>
      <c r="ATZ115" s="204"/>
      <c r="AUA115" s="204"/>
      <c r="AUB115" s="204"/>
      <c r="AUC115" s="204"/>
      <c r="AUD115" s="204"/>
      <c r="AUE115" s="204"/>
      <c r="AUF115" s="204"/>
      <c r="AUG115" s="204"/>
      <c r="AUH115" s="204"/>
      <c r="AUI115" s="204"/>
      <c r="AUJ115" s="204"/>
      <c r="AUK115" s="204"/>
      <c r="AUL115" s="204"/>
      <c r="AUM115" s="204"/>
      <c r="AUN115" s="204"/>
      <c r="AUO115" s="204"/>
      <c r="AUP115" s="204"/>
      <c r="AUQ115" s="204"/>
      <c r="AUR115" s="204"/>
      <c r="AUS115" s="204"/>
      <c r="AUT115" s="204"/>
      <c r="AUU115" s="204"/>
      <c r="AUV115" s="204"/>
      <c r="AUW115" s="204"/>
      <c r="AUX115" s="204"/>
      <c r="AUY115" s="204"/>
      <c r="AUZ115" s="204"/>
      <c r="AVA115" s="204"/>
      <c r="AVB115" s="204"/>
      <c r="AVC115" s="204"/>
      <c r="AVD115" s="204"/>
      <c r="AVE115" s="204"/>
      <c r="AVF115" s="204"/>
      <c r="AVG115" s="204"/>
      <c r="AVH115" s="204"/>
      <c r="AVI115" s="204"/>
      <c r="AVJ115" s="204"/>
      <c r="AVK115" s="204"/>
      <c r="AVL115" s="204"/>
      <c r="AVM115" s="204"/>
      <c r="AVN115" s="204"/>
      <c r="AVO115" s="204"/>
      <c r="AVP115" s="204"/>
      <c r="AVQ115" s="204"/>
      <c r="AVR115" s="204"/>
      <c r="AVS115" s="204"/>
      <c r="AVT115" s="204"/>
      <c r="AVU115" s="204"/>
      <c r="AVV115" s="204"/>
      <c r="AVW115" s="204"/>
      <c r="AVX115" s="204"/>
      <c r="AVY115" s="204"/>
      <c r="AVZ115" s="204"/>
      <c r="AWA115" s="204"/>
      <c r="AWB115" s="204"/>
      <c r="AWC115" s="204"/>
      <c r="AWD115" s="204"/>
      <c r="AWE115" s="204"/>
      <c r="AWF115" s="204"/>
      <c r="AWG115" s="204"/>
      <c r="AWH115" s="204"/>
      <c r="AWI115" s="204"/>
      <c r="AWJ115" s="204"/>
      <c r="AWK115" s="204"/>
      <c r="AWL115" s="204"/>
      <c r="AWM115" s="204"/>
      <c r="AWN115" s="204"/>
      <c r="AWO115" s="204"/>
      <c r="AWP115" s="204"/>
      <c r="AWQ115" s="204"/>
      <c r="AWR115" s="204"/>
      <c r="AWS115" s="204"/>
      <c r="AWT115" s="204"/>
      <c r="AWU115" s="204"/>
      <c r="AWV115" s="204"/>
      <c r="AWW115" s="204"/>
      <c r="AWX115" s="204"/>
      <c r="AWY115" s="204"/>
      <c r="AWZ115" s="204"/>
      <c r="AXA115" s="204"/>
      <c r="AXB115" s="204"/>
      <c r="AXC115" s="204"/>
      <c r="AXD115" s="204"/>
      <c r="AXE115" s="204"/>
      <c r="AXF115" s="204"/>
      <c r="AXG115" s="204"/>
      <c r="AXH115" s="204"/>
      <c r="AXI115" s="204"/>
      <c r="AXJ115" s="204"/>
      <c r="AXK115" s="204"/>
      <c r="AXL115" s="204"/>
      <c r="AXM115" s="204"/>
      <c r="AXN115" s="204"/>
      <c r="AXO115" s="204"/>
      <c r="AXP115" s="204"/>
      <c r="AXQ115" s="204"/>
      <c r="AXR115" s="204"/>
      <c r="AXS115" s="204"/>
      <c r="AXT115" s="204"/>
      <c r="AXU115" s="204"/>
      <c r="AXV115" s="204"/>
      <c r="AXW115" s="204"/>
      <c r="AXX115" s="204"/>
      <c r="AXY115" s="204"/>
      <c r="AXZ115" s="204"/>
      <c r="AYA115" s="204"/>
      <c r="AYB115" s="204"/>
      <c r="AYC115" s="204"/>
      <c r="AYD115" s="204"/>
      <c r="AYE115" s="204"/>
      <c r="AYF115" s="204"/>
      <c r="AYG115" s="204"/>
      <c r="AYH115" s="204"/>
      <c r="AYI115" s="204"/>
      <c r="AYJ115" s="204"/>
      <c r="AYK115" s="204"/>
      <c r="AYL115" s="204"/>
      <c r="AYM115" s="204"/>
      <c r="AYN115" s="204"/>
      <c r="AYO115" s="204"/>
      <c r="AYP115" s="204"/>
      <c r="AYQ115" s="204"/>
      <c r="AYR115" s="204"/>
      <c r="AYS115" s="204"/>
      <c r="AYT115" s="204"/>
      <c r="AYU115" s="204"/>
      <c r="AYV115" s="204"/>
      <c r="AYW115" s="204"/>
      <c r="AYX115" s="204"/>
      <c r="AYY115" s="204"/>
      <c r="AYZ115" s="204"/>
      <c r="AZA115" s="204"/>
      <c r="AZB115" s="204"/>
      <c r="AZC115" s="204"/>
      <c r="AZD115" s="204"/>
      <c r="AZE115" s="204"/>
      <c r="AZF115" s="204"/>
      <c r="AZG115" s="204"/>
      <c r="AZH115" s="204"/>
      <c r="AZI115" s="204"/>
      <c r="AZJ115" s="204"/>
      <c r="AZK115" s="204"/>
      <c r="AZL115" s="204"/>
      <c r="AZM115" s="204"/>
      <c r="AZN115" s="204"/>
      <c r="AZO115" s="204"/>
      <c r="AZP115" s="204"/>
      <c r="AZQ115" s="204"/>
      <c r="AZR115" s="204"/>
      <c r="AZS115" s="204"/>
      <c r="AZT115" s="204"/>
      <c r="AZU115" s="204"/>
      <c r="AZV115" s="204"/>
      <c r="AZW115" s="204"/>
      <c r="AZX115" s="204"/>
      <c r="AZY115" s="204"/>
      <c r="AZZ115" s="204"/>
      <c r="BAA115" s="204"/>
      <c r="BAB115" s="204"/>
      <c r="BAC115" s="204"/>
      <c r="BAD115" s="204"/>
      <c r="BAE115" s="204"/>
      <c r="BAF115" s="204"/>
      <c r="BAG115" s="204"/>
      <c r="BAH115" s="204"/>
      <c r="BAI115" s="204"/>
      <c r="BAJ115" s="204"/>
      <c r="BAK115" s="204"/>
      <c r="BAL115" s="204"/>
      <c r="BAM115" s="204"/>
      <c r="BAN115" s="204"/>
      <c r="BAO115" s="204"/>
      <c r="BAP115" s="204"/>
      <c r="BAQ115" s="204"/>
      <c r="BAR115" s="204"/>
      <c r="BAS115" s="204"/>
      <c r="BAT115" s="204"/>
      <c r="BAU115" s="204"/>
      <c r="BAV115" s="204"/>
      <c r="BAW115" s="204"/>
      <c r="BAX115" s="204"/>
      <c r="BAY115" s="204"/>
      <c r="BAZ115" s="204"/>
      <c r="BBA115" s="204"/>
      <c r="BBB115" s="204"/>
      <c r="BBC115" s="204"/>
      <c r="BBD115" s="204"/>
      <c r="BBE115" s="204"/>
      <c r="BBF115" s="204"/>
      <c r="BBG115" s="204"/>
      <c r="BBH115" s="204"/>
      <c r="BBI115" s="204"/>
      <c r="BBJ115" s="204"/>
      <c r="BBK115" s="204"/>
      <c r="BBL115" s="204"/>
      <c r="BBM115" s="204"/>
      <c r="BBN115" s="204"/>
      <c r="BBO115" s="204"/>
      <c r="BBP115" s="204"/>
      <c r="BBQ115" s="204"/>
      <c r="BBR115" s="204"/>
      <c r="BBS115" s="204"/>
      <c r="BBT115" s="204"/>
      <c r="BBU115" s="204"/>
      <c r="BBV115" s="204"/>
      <c r="BBW115" s="204"/>
      <c r="BBX115" s="204"/>
      <c r="BBY115" s="204"/>
      <c r="BBZ115" s="204"/>
      <c r="BCA115" s="204"/>
      <c r="BCB115" s="204"/>
      <c r="BCC115" s="204"/>
      <c r="BCD115" s="204"/>
      <c r="BCE115" s="204"/>
      <c r="BCF115" s="204"/>
      <c r="BCG115" s="204"/>
      <c r="BCH115" s="204"/>
      <c r="BCI115" s="204"/>
      <c r="BCJ115" s="204"/>
      <c r="BCK115" s="204"/>
      <c r="BCL115" s="204"/>
      <c r="BCM115" s="204"/>
      <c r="BCN115" s="204"/>
      <c r="BCO115" s="204"/>
      <c r="BCP115" s="204"/>
      <c r="BCQ115" s="204"/>
      <c r="BCR115" s="204"/>
      <c r="BCS115" s="204"/>
      <c r="BCT115" s="204"/>
      <c r="BCU115" s="204"/>
      <c r="BCV115" s="204"/>
      <c r="BCW115" s="204"/>
      <c r="BCX115" s="204"/>
      <c r="BCY115" s="204"/>
      <c r="BCZ115" s="204"/>
      <c r="BDA115" s="204"/>
      <c r="BDB115" s="204"/>
      <c r="BDC115" s="204"/>
      <c r="BDD115" s="204"/>
      <c r="BDE115" s="204"/>
      <c r="BDF115" s="204"/>
      <c r="BDG115" s="204"/>
      <c r="BDH115" s="204"/>
      <c r="BDI115" s="204"/>
      <c r="BDJ115" s="204"/>
      <c r="BDK115" s="204"/>
      <c r="BDL115" s="204"/>
      <c r="BDM115" s="204"/>
      <c r="BDN115" s="204"/>
      <c r="BDO115" s="204"/>
      <c r="BDP115" s="204"/>
      <c r="BDQ115" s="204"/>
      <c r="BDR115" s="204"/>
      <c r="BDS115" s="204"/>
      <c r="BDT115" s="204"/>
      <c r="BDU115" s="204"/>
      <c r="BDV115" s="204"/>
      <c r="BDW115" s="204"/>
      <c r="BDX115" s="204"/>
      <c r="BDY115" s="204"/>
      <c r="BDZ115" s="204"/>
      <c r="BEA115" s="204"/>
      <c r="BEB115" s="204"/>
      <c r="BEC115" s="204"/>
      <c r="BED115" s="204"/>
      <c r="BEE115" s="204"/>
      <c r="BEF115" s="204"/>
      <c r="BEG115" s="204"/>
      <c r="BEH115" s="204"/>
      <c r="BEI115" s="204"/>
      <c r="BEJ115" s="204"/>
      <c r="BEK115" s="204"/>
      <c r="BEL115" s="204"/>
      <c r="BEM115" s="204"/>
      <c r="BEN115" s="204"/>
      <c r="BEO115" s="204"/>
      <c r="BEP115" s="204"/>
      <c r="BEQ115" s="204"/>
      <c r="BER115" s="204"/>
      <c r="BES115" s="204"/>
      <c r="BET115" s="204"/>
      <c r="BEU115" s="204"/>
      <c r="BEV115" s="204"/>
      <c r="BEW115" s="204"/>
      <c r="BEX115" s="204"/>
      <c r="BEY115" s="204"/>
      <c r="BEZ115" s="204"/>
      <c r="BFA115" s="204"/>
      <c r="BFB115" s="204"/>
      <c r="BFC115" s="204"/>
      <c r="BFD115" s="204"/>
      <c r="BFE115" s="204"/>
      <c r="BFF115" s="204"/>
      <c r="BFG115" s="204"/>
      <c r="BFH115" s="204"/>
      <c r="BFI115" s="204"/>
      <c r="BFJ115" s="204"/>
      <c r="BFK115" s="204"/>
      <c r="BFL115" s="204"/>
      <c r="BFM115" s="204"/>
      <c r="BFN115" s="204"/>
      <c r="BFO115" s="204"/>
      <c r="BFP115" s="204"/>
      <c r="BFQ115" s="204"/>
      <c r="BFR115" s="204"/>
      <c r="BFS115" s="204"/>
      <c r="BFT115" s="204"/>
      <c r="BFU115" s="204"/>
      <c r="BFV115" s="204"/>
      <c r="BFW115" s="204"/>
      <c r="BFX115" s="204"/>
      <c r="BFY115" s="204"/>
      <c r="BFZ115" s="204"/>
      <c r="BGA115" s="204"/>
      <c r="BGB115" s="204"/>
      <c r="BGC115" s="204"/>
      <c r="BGD115" s="204"/>
      <c r="BGE115" s="204"/>
      <c r="BGF115" s="204"/>
      <c r="BGG115" s="204"/>
      <c r="BGH115" s="204"/>
      <c r="BGI115" s="204"/>
      <c r="BGJ115" s="204"/>
      <c r="BGK115" s="204"/>
      <c r="BGL115" s="204"/>
      <c r="BGM115" s="204"/>
      <c r="BGN115" s="204"/>
      <c r="BGO115" s="204"/>
      <c r="BGP115" s="204"/>
      <c r="BGQ115" s="204"/>
      <c r="BGR115" s="204"/>
      <c r="BGS115" s="204"/>
      <c r="BGT115" s="204"/>
      <c r="BGU115" s="204"/>
      <c r="BGV115" s="204"/>
      <c r="BGW115" s="204"/>
      <c r="BGX115" s="204"/>
      <c r="BGY115" s="204"/>
      <c r="BGZ115" s="204"/>
      <c r="BHA115" s="204"/>
      <c r="BHB115" s="204"/>
      <c r="BHC115" s="204"/>
      <c r="BHD115" s="204"/>
      <c r="BHE115" s="204"/>
      <c r="BHF115" s="204"/>
      <c r="BHG115" s="204"/>
      <c r="BHH115" s="204"/>
      <c r="BHI115" s="204"/>
      <c r="BHJ115" s="204"/>
      <c r="BHK115" s="204"/>
      <c r="BHL115" s="204"/>
      <c r="BHM115" s="204"/>
      <c r="BHN115" s="204"/>
      <c r="BHO115" s="204"/>
      <c r="BHP115" s="204"/>
      <c r="BHQ115" s="204"/>
      <c r="BHR115" s="204"/>
      <c r="BHS115" s="204"/>
      <c r="BHT115" s="204"/>
      <c r="BHU115" s="204"/>
      <c r="BHV115" s="204"/>
      <c r="BHW115" s="204"/>
      <c r="BHX115" s="204"/>
      <c r="BHY115" s="204"/>
      <c r="BHZ115" s="204"/>
      <c r="BIA115" s="204"/>
      <c r="BIB115" s="204"/>
      <c r="BIC115" s="204"/>
      <c r="BID115" s="204"/>
      <c r="BIE115" s="204"/>
      <c r="BIF115" s="204"/>
      <c r="BIG115" s="204"/>
      <c r="BIH115" s="204"/>
      <c r="BII115" s="204"/>
      <c r="BIJ115" s="204"/>
      <c r="BIK115" s="204"/>
      <c r="BIL115" s="204"/>
      <c r="BIM115" s="204"/>
      <c r="BIN115" s="204"/>
      <c r="BIO115" s="204"/>
      <c r="BIP115" s="204"/>
      <c r="BIQ115" s="204"/>
      <c r="BIR115" s="204"/>
      <c r="BIS115" s="204"/>
      <c r="BIT115" s="204"/>
      <c r="BIU115" s="204"/>
      <c r="BIV115" s="204"/>
      <c r="BIW115" s="204"/>
      <c r="BIX115" s="204"/>
      <c r="BIY115" s="204"/>
      <c r="BIZ115" s="204"/>
      <c r="BJA115" s="204"/>
      <c r="BJB115" s="204"/>
      <c r="BJC115" s="204"/>
      <c r="BJD115" s="204"/>
      <c r="BJE115" s="204"/>
      <c r="BJF115" s="204"/>
      <c r="BJG115" s="204"/>
      <c r="BJH115" s="204"/>
      <c r="BJI115" s="204"/>
      <c r="BJJ115" s="204"/>
      <c r="BJK115" s="204"/>
      <c r="BJL115" s="204"/>
      <c r="BJM115" s="204"/>
      <c r="BJN115" s="204"/>
      <c r="BJO115" s="204"/>
      <c r="BJP115" s="204"/>
      <c r="BJQ115" s="204"/>
      <c r="BJR115" s="204"/>
      <c r="BJS115" s="204"/>
      <c r="BJT115" s="204"/>
      <c r="BJU115" s="204"/>
      <c r="BJV115" s="204"/>
      <c r="BJW115" s="204"/>
      <c r="BJX115" s="204"/>
      <c r="BJY115" s="204"/>
      <c r="BJZ115" s="204"/>
      <c r="BKA115" s="204"/>
      <c r="BKB115" s="204"/>
      <c r="BKC115" s="204"/>
      <c r="BKD115" s="204"/>
      <c r="BKE115" s="204"/>
      <c r="BKF115" s="204"/>
      <c r="BKG115" s="204"/>
      <c r="BKH115" s="204"/>
      <c r="BKI115" s="204"/>
      <c r="BKJ115" s="204"/>
      <c r="BKK115" s="204"/>
      <c r="BKL115" s="204"/>
      <c r="BKM115" s="204"/>
      <c r="BKN115" s="204"/>
      <c r="BKO115" s="204"/>
      <c r="BKP115" s="204"/>
      <c r="BKQ115" s="204"/>
      <c r="BKR115" s="204"/>
      <c r="BKS115" s="204"/>
      <c r="BKT115" s="204"/>
      <c r="BKU115" s="204"/>
      <c r="BKV115" s="204"/>
      <c r="BKW115" s="204"/>
      <c r="BKX115" s="204"/>
      <c r="BKY115" s="204"/>
      <c r="BKZ115" s="204"/>
      <c r="BLA115" s="204"/>
      <c r="BLB115" s="204"/>
      <c r="BLC115" s="204"/>
      <c r="BLD115" s="204"/>
      <c r="BLE115" s="204"/>
      <c r="BLF115" s="204"/>
      <c r="BLG115" s="204"/>
      <c r="BLH115" s="204"/>
      <c r="BLI115" s="204"/>
      <c r="BLJ115" s="204"/>
      <c r="BLK115" s="204"/>
      <c r="BLL115" s="204"/>
      <c r="BLM115" s="204"/>
      <c r="BLN115" s="204"/>
      <c r="BLO115" s="204"/>
      <c r="BLP115" s="204"/>
      <c r="BLQ115" s="204"/>
      <c r="BLR115" s="204"/>
      <c r="BLS115" s="204"/>
      <c r="BLT115" s="204"/>
      <c r="BLU115" s="204"/>
      <c r="BLV115" s="204"/>
      <c r="BLW115" s="204"/>
      <c r="BLX115" s="204"/>
      <c r="BLY115" s="204"/>
      <c r="BLZ115" s="204"/>
      <c r="BMA115" s="204"/>
      <c r="BMB115" s="204"/>
      <c r="BMC115" s="204"/>
      <c r="BMD115" s="204"/>
      <c r="BME115" s="204"/>
      <c r="BMF115" s="204"/>
      <c r="BMG115" s="204"/>
      <c r="BMH115" s="204"/>
      <c r="BMI115" s="204"/>
      <c r="BMJ115" s="204"/>
      <c r="BMK115" s="204"/>
      <c r="BML115" s="204"/>
      <c r="BMM115" s="204"/>
      <c r="BMN115" s="204"/>
      <c r="BMO115" s="204"/>
      <c r="BMP115" s="204"/>
      <c r="BMQ115" s="204"/>
      <c r="BMR115" s="204"/>
      <c r="BMS115" s="204"/>
      <c r="BMT115" s="204"/>
      <c r="BMU115" s="204"/>
      <c r="BMV115" s="204"/>
      <c r="BMW115" s="204"/>
      <c r="BMX115" s="204"/>
      <c r="BMY115" s="204"/>
      <c r="BMZ115" s="204"/>
      <c r="BNA115" s="204"/>
      <c r="BNB115" s="204"/>
      <c r="BNC115" s="204"/>
      <c r="BND115" s="204"/>
      <c r="BNE115" s="204"/>
      <c r="BNF115" s="204"/>
      <c r="BNG115" s="204"/>
      <c r="BNH115" s="204"/>
      <c r="BNI115" s="204"/>
      <c r="BNJ115" s="204"/>
      <c r="BNK115" s="204"/>
      <c r="BNL115" s="204"/>
      <c r="BNM115" s="204"/>
      <c r="BNN115" s="204"/>
      <c r="BNO115" s="204"/>
      <c r="BNP115" s="204"/>
      <c r="BNQ115" s="204"/>
      <c r="BNR115" s="204"/>
      <c r="BNS115" s="204"/>
      <c r="BNT115" s="204"/>
      <c r="BNU115" s="204"/>
      <c r="BNV115" s="204"/>
      <c r="BNW115" s="204"/>
      <c r="BNX115" s="204"/>
      <c r="BNY115" s="204"/>
      <c r="BNZ115" s="204"/>
      <c r="BOA115" s="204"/>
      <c r="BOB115" s="204"/>
      <c r="BOC115" s="204"/>
      <c r="BOD115" s="204"/>
      <c r="BOE115" s="204"/>
      <c r="BOF115" s="204"/>
      <c r="BOG115" s="204"/>
      <c r="BOH115" s="204"/>
      <c r="BOI115" s="204"/>
      <c r="BOJ115" s="204"/>
      <c r="BOK115" s="204"/>
      <c r="BOL115" s="204"/>
      <c r="BOM115" s="204"/>
      <c r="BON115" s="204"/>
      <c r="BOO115" s="204"/>
      <c r="BOP115" s="204"/>
      <c r="BOQ115" s="204"/>
      <c r="BOR115" s="204"/>
      <c r="BOS115" s="204"/>
      <c r="BOT115" s="204"/>
      <c r="BOU115" s="204"/>
      <c r="BOV115" s="204"/>
      <c r="BOW115" s="204"/>
      <c r="BOX115" s="204"/>
      <c r="BOY115" s="204"/>
      <c r="BOZ115" s="204"/>
      <c r="BPA115" s="204"/>
      <c r="BPB115" s="204"/>
      <c r="BPC115" s="204"/>
      <c r="BPD115" s="204"/>
      <c r="BPE115" s="204"/>
      <c r="BPF115" s="204"/>
      <c r="BPG115" s="204"/>
      <c r="BPH115" s="204"/>
      <c r="BPI115" s="204"/>
      <c r="BPJ115" s="204"/>
      <c r="BPK115" s="204"/>
      <c r="BPL115" s="204"/>
      <c r="BPM115" s="204"/>
      <c r="BPN115" s="204"/>
      <c r="BPO115" s="204"/>
      <c r="BPP115" s="204"/>
      <c r="BPQ115" s="204"/>
      <c r="BPR115" s="204"/>
      <c r="BPS115" s="204"/>
      <c r="BPT115" s="204"/>
      <c r="BPU115" s="204"/>
      <c r="BPV115" s="204"/>
      <c r="BPW115" s="204"/>
      <c r="BPX115" s="204"/>
      <c r="BPY115" s="204"/>
      <c r="BPZ115" s="204"/>
      <c r="BQA115" s="204"/>
      <c r="BQB115" s="204"/>
      <c r="BQC115" s="204"/>
      <c r="BQD115" s="204"/>
      <c r="BQE115" s="204"/>
      <c r="BQF115" s="204"/>
      <c r="BQG115" s="204"/>
      <c r="BQH115" s="204"/>
      <c r="BQI115" s="204"/>
      <c r="BQJ115" s="204"/>
      <c r="BQK115" s="204"/>
      <c r="BQL115" s="204"/>
      <c r="BQM115" s="204"/>
      <c r="BQN115" s="204"/>
      <c r="BQO115" s="204"/>
      <c r="BQP115" s="204"/>
      <c r="BQQ115" s="204"/>
      <c r="BQR115" s="204"/>
      <c r="BQS115" s="204"/>
      <c r="BQT115" s="204"/>
      <c r="BQU115" s="204"/>
      <c r="BQV115" s="204"/>
      <c r="BQW115" s="204"/>
      <c r="BQX115" s="204"/>
      <c r="BQY115" s="204"/>
      <c r="BQZ115" s="204"/>
      <c r="BRA115" s="204"/>
      <c r="BRB115" s="204"/>
      <c r="BRC115" s="204"/>
      <c r="BRD115" s="204"/>
      <c r="BRE115" s="204"/>
      <c r="BRF115" s="204"/>
      <c r="BRG115" s="204"/>
      <c r="BRH115" s="204"/>
      <c r="BRI115" s="204"/>
      <c r="BRJ115" s="204"/>
      <c r="BRK115" s="204"/>
      <c r="BRL115" s="204"/>
      <c r="BRM115" s="204"/>
      <c r="BRN115" s="204"/>
      <c r="BRO115" s="204"/>
      <c r="BRP115" s="204"/>
      <c r="BRQ115" s="204"/>
      <c r="BRR115" s="204"/>
      <c r="BRS115" s="204"/>
      <c r="BRT115" s="204"/>
      <c r="BRU115" s="204"/>
      <c r="BRV115" s="204"/>
      <c r="BRW115" s="204"/>
      <c r="BRX115" s="204"/>
      <c r="BRY115" s="204"/>
      <c r="BRZ115" s="204"/>
      <c r="BSA115" s="204"/>
      <c r="BSB115" s="204"/>
      <c r="BSC115" s="204"/>
      <c r="BSD115" s="204"/>
      <c r="BSE115" s="204"/>
      <c r="BSF115" s="204"/>
      <c r="BSG115" s="204"/>
      <c r="BSH115" s="204"/>
      <c r="BSI115" s="204"/>
      <c r="BSJ115" s="204"/>
      <c r="BSK115" s="204"/>
      <c r="BSL115" s="204"/>
      <c r="BSM115" s="204"/>
      <c r="BSN115" s="204"/>
      <c r="BSO115" s="204"/>
      <c r="BSP115" s="204"/>
      <c r="BSQ115" s="204"/>
      <c r="BSR115" s="204"/>
      <c r="BSS115" s="204"/>
      <c r="BST115" s="204"/>
      <c r="BSU115" s="204"/>
      <c r="BSV115" s="204"/>
      <c r="BSW115" s="204"/>
      <c r="BSX115" s="204"/>
      <c r="BSY115" s="204"/>
      <c r="BSZ115" s="204"/>
      <c r="BTA115" s="204"/>
      <c r="BTB115" s="204"/>
      <c r="BTC115" s="204"/>
      <c r="BTD115" s="204"/>
      <c r="BTE115" s="204"/>
      <c r="BTF115" s="204"/>
      <c r="BTG115" s="204"/>
      <c r="BTH115" s="204"/>
      <c r="BTI115" s="204"/>
      <c r="BTJ115" s="204"/>
      <c r="BTK115" s="204"/>
      <c r="BTL115" s="204"/>
      <c r="BTM115" s="204"/>
      <c r="BTN115" s="204"/>
      <c r="BTO115" s="204"/>
      <c r="BTP115" s="204"/>
      <c r="BTQ115" s="204"/>
      <c r="BTR115" s="204"/>
      <c r="BTS115" s="204"/>
      <c r="BTT115" s="204"/>
      <c r="BTU115" s="204"/>
      <c r="BTV115" s="204"/>
      <c r="BTW115" s="204"/>
      <c r="BTX115" s="204"/>
      <c r="BTY115" s="204"/>
      <c r="BTZ115" s="204"/>
      <c r="BUA115" s="204"/>
      <c r="BUB115" s="204"/>
      <c r="BUC115" s="204"/>
      <c r="BUD115" s="204"/>
      <c r="BUE115" s="204"/>
      <c r="BUF115" s="204"/>
      <c r="BUG115" s="204"/>
      <c r="BUH115" s="204"/>
      <c r="BUI115" s="204"/>
      <c r="BUJ115" s="204"/>
      <c r="BUK115" s="204"/>
      <c r="BUL115" s="204"/>
      <c r="BUM115" s="204"/>
      <c r="BUN115" s="204"/>
      <c r="BUO115" s="204"/>
      <c r="BUP115" s="204"/>
      <c r="BUQ115" s="204"/>
      <c r="BUR115" s="204"/>
      <c r="BUS115" s="204"/>
      <c r="BUT115" s="204"/>
      <c r="BUU115" s="204"/>
      <c r="BUV115" s="204"/>
      <c r="BUW115" s="204"/>
      <c r="BUX115" s="204"/>
      <c r="BUY115" s="204"/>
      <c r="BUZ115" s="204"/>
      <c r="BVA115" s="204"/>
      <c r="BVB115" s="204"/>
      <c r="BVC115" s="204"/>
      <c r="BVD115" s="204"/>
      <c r="BVE115" s="204"/>
      <c r="BVF115" s="204"/>
      <c r="BVG115" s="204"/>
      <c r="BVH115" s="204"/>
      <c r="BVI115" s="204"/>
      <c r="BVJ115" s="204"/>
      <c r="BVK115" s="204"/>
      <c r="BVL115" s="204"/>
      <c r="BVM115" s="204"/>
      <c r="BVN115" s="204"/>
      <c r="BVO115" s="204"/>
      <c r="BVP115" s="204"/>
      <c r="BVQ115" s="204"/>
      <c r="BVR115" s="204"/>
      <c r="BVS115" s="204"/>
      <c r="BVT115" s="204"/>
      <c r="BVU115" s="204"/>
      <c r="BVV115" s="204"/>
      <c r="BVW115" s="204"/>
      <c r="BVX115" s="204"/>
      <c r="BVY115" s="204"/>
      <c r="BVZ115" s="204"/>
      <c r="BWA115" s="204"/>
      <c r="BWB115" s="204"/>
      <c r="BWC115" s="204"/>
      <c r="BWD115" s="204"/>
      <c r="BWE115" s="204"/>
      <c r="BWF115" s="204"/>
      <c r="BWG115" s="204"/>
      <c r="BWH115" s="204"/>
      <c r="BWI115" s="204"/>
      <c r="BWJ115" s="204"/>
      <c r="BWK115" s="204"/>
      <c r="BWL115" s="204"/>
      <c r="BWM115" s="204"/>
      <c r="BWN115" s="204"/>
      <c r="BWO115" s="204"/>
      <c r="BWP115" s="204"/>
      <c r="BWQ115" s="204"/>
      <c r="BWR115" s="204"/>
      <c r="BWS115" s="204"/>
      <c r="BWT115" s="204"/>
      <c r="BWU115" s="204"/>
      <c r="BWV115" s="204"/>
      <c r="BWW115" s="204"/>
      <c r="BWX115" s="204"/>
      <c r="BWY115" s="204"/>
      <c r="BWZ115" s="204"/>
      <c r="BXA115" s="204"/>
      <c r="BXB115" s="204"/>
      <c r="BXC115" s="204"/>
      <c r="BXD115" s="204"/>
      <c r="BXE115" s="204"/>
      <c r="BXF115" s="204"/>
      <c r="BXG115" s="204"/>
      <c r="BXH115" s="204"/>
      <c r="BXI115" s="204"/>
      <c r="BXJ115" s="204"/>
      <c r="BXK115" s="204"/>
      <c r="BXL115" s="204"/>
      <c r="BXM115" s="204"/>
      <c r="BXN115" s="204"/>
      <c r="BXO115" s="204"/>
      <c r="BXP115" s="204"/>
      <c r="BXQ115" s="204"/>
      <c r="BXR115" s="204"/>
      <c r="BXS115" s="204"/>
      <c r="BXT115" s="204"/>
      <c r="BXU115" s="204"/>
      <c r="BXV115" s="204"/>
      <c r="BXW115" s="204"/>
      <c r="BXX115" s="204"/>
      <c r="BXY115" s="204"/>
      <c r="BXZ115" s="204"/>
      <c r="BYA115" s="204"/>
      <c r="BYB115" s="204"/>
      <c r="BYC115" s="204"/>
      <c r="BYD115" s="204"/>
      <c r="BYE115" s="204"/>
      <c r="BYF115" s="204"/>
      <c r="BYG115" s="204"/>
      <c r="BYH115" s="204"/>
      <c r="BYI115" s="204"/>
      <c r="BYJ115" s="204"/>
      <c r="BYK115" s="204"/>
      <c r="BYL115" s="204"/>
      <c r="BYM115" s="204"/>
      <c r="BYN115" s="204"/>
      <c r="BYO115" s="204"/>
      <c r="BYP115" s="204"/>
      <c r="BYQ115" s="204"/>
      <c r="BYR115" s="204"/>
      <c r="BYS115" s="204"/>
      <c r="BYT115" s="204"/>
      <c r="BYU115" s="204"/>
      <c r="BYV115" s="204"/>
      <c r="BYW115" s="204"/>
      <c r="BYX115" s="204"/>
      <c r="BYY115" s="204"/>
      <c r="BYZ115" s="204"/>
      <c r="BZA115" s="204"/>
      <c r="BZB115" s="204"/>
      <c r="BZC115" s="204"/>
      <c r="BZD115" s="204"/>
      <c r="BZE115" s="204"/>
      <c r="BZF115" s="204"/>
      <c r="BZG115" s="204"/>
      <c r="BZH115" s="204"/>
      <c r="BZI115" s="204"/>
      <c r="BZJ115" s="204"/>
      <c r="BZK115" s="204"/>
      <c r="BZL115" s="204"/>
      <c r="BZM115" s="204"/>
      <c r="BZN115" s="204"/>
      <c r="BZO115" s="204"/>
      <c r="BZP115" s="204"/>
      <c r="BZQ115" s="204"/>
      <c r="BZR115" s="204"/>
      <c r="BZS115" s="204"/>
      <c r="BZT115" s="204"/>
      <c r="BZU115" s="204"/>
      <c r="BZV115" s="204"/>
      <c r="BZW115" s="204"/>
      <c r="BZX115" s="204"/>
      <c r="BZY115" s="204"/>
      <c r="BZZ115" s="204"/>
      <c r="CAA115" s="204"/>
      <c r="CAB115" s="204"/>
      <c r="CAC115" s="204"/>
      <c r="CAD115" s="204"/>
      <c r="CAE115" s="204"/>
      <c r="CAF115" s="204"/>
      <c r="CAG115" s="204"/>
      <c r="CAH115" s="204"/>
      <c r="CAI115" s="204"/>
      <c r="CAJ115" s="204"/>
      <c r="CAK115" s="204"/>
      <c r="CAL115" s="204"/>
      <c r="CAM115" s="204"/>
      <c r="CAN115" s="204"/>
      <c r="CAO115" s="204"/>
      <c r="CAP115" s="204"/>
      <c r="CAQ115" s="204"/>
      <c r="CAR115" s="204"/>
      <c r="CAS115" s="204"/>
      <c r="CAT115" s="204"/>
      <c r="CAU115" s="204"/>
      <c r="CAV115" s="204"/>
      <c r="CAW115" s="204"/>
      <c r="CAX115" s="204"/>
      <c r="CAY115" s="204"/>
      <c r="CAZ115" s="204"/>
      <c r="CBA115" s="204"/>
      <c r="CBB115" s="204"/>
      <c r="CBC115" s="204"/>
      <c r="CBD115" s="204"/>
      <c r="CBE115" s="204"/>
      <c r="CBF115" s="204"/>
      <c r="CBG115" s="204"/>
      <c r="CBH115" s="204"/>
      <c r="CBI115" s="204"/>
      <c r="CBJ115" s="204"/>
      <c r="CBK115" s="204"/>
      <c r="CBL115" s="204"/>
      <c r="CBM115" s="204"/>
      <c r="CBN115" s="204"/>
      <c r="CBO115" s="204"/>
      <c r="CBP115" s="204"/>
      <c r="CBQ115" s="204"/>
      <c r="CBR115" s="204"/>
      <c r="CBS115" s="204"/>
      <c r="CBT115" s="204"/>
      <c r="CBU115" s="204"/>
      <c r="CBV115" s="204"/>
      <c r="CBW115" s="204"/>
      <c r="CBX115" s="204"/>
      <c r="CBY115" s="204"/>
      <c r="CBZ115" s="204"/>
      <c r="CCA115" s="204"/>
      <c r="CCB115" s="204"/>
      <c r="CCC115" s="204"/>
      <c r="CCD115" s="204"/>
      <c r="CCE115" s="204"/>
      <c r="CCF115" s="204"/>
      <c r="CCG115" s="204"/>
      <c r="CCH115" s="204"/>
      <c r="CCI115" s="204"/>
      <c r="CCJ115" s="204"/>
      <c r="CCK115" s="204"/>
      <c r="CCL115" s="204"/>
      <c r="CCM115" s="204"/>
      <c r="CCN115" s="204"/>
      <c r="CCO115" s="204"/>
      <c r="CCP115" s="204"/>
      <c r="CCQ115" s="204"/>
      <c r="CCR115" s="204"/>
      <c r="CCS115" s="204"/>
      <c r="CCT115" s="204"/>
      <c r="CCU115" s="204"/>
      <c r="CCV115" s="204"/>
      <c r="CCW115" s="204"/>
      <c r="CCX115" s="204"/>
      <c r="CCY115" s="204"/>
      <c r="CCZ115" s="204"/>
      <c r="CDA115" s="204"/>
      <c r="CDB115" s="204"/>
      <c r="CDC115" s="204"/>
      <c r="CDD115" s="204"/>
      <c r="CDE115" s="204"/>
      <c r="CDF115" s="204"/>
      <c r="CDG115" s="204"/>
      <c r="CDH115" s="204"/>
      <c r="CDI115" s="204"/>
      <c r="CDJ115" s="204"/>
      <c r="CDK115" s="204"/>
      <c r="CDL115" s="204"/>
      <c r="CDM115" s="204"/>
      <c r="CDN115" s="204"/>
      <c r="CDO115" s="204"/>
      <c r="CDP115" s="204"/>
      <c r="CDQ115" s="204"/>
      <c r="CDR115" s="204"/>
      <c r="CDS115" s="204"/>
      <c r="CDT115" s="204"/>
      <c r="CDU115" s="204"/>
      <c r="CDV115" s="204"/>
      <c r="CDW115" s="204"/>
      <c r="CDX115" s="204"/>
      <c r="CDY115" s="204"/>
      <c r="CDZ115" s="204"/>
      <c r="CEA115" s="204"/>
      <c r="CEB115" s="204"/>
      <c r="CEC115" s="204"/>
      <c r="CED115" s="204"/>
      <c r="CEE115" s="204"/>
      <c r="CEF115" s="204"/>
      <c r="CEG115" s="204"/>
      <c r="CEH115" s="204"/>
      <c r="CEI115" s="204"/>
      <c r="CEJ115" s="204"/>
      <c r="CEK115" s="204"/>
      <c r="CEL115" s="204"/>
      <c r="CEM115" s="204"/>
      <c r="CEN115" s="204"/>
      <c r="CEO115" s="204"/>
      <c r="CEP115" s="204"/>
      <c r="CEQ115" s="204"/>
      <c r="CER115" s="204"/>
      <c r="CES115" s="204"/>
      <c r="CET115" s="204"/>
      <c r="CEU115" s="204"/>
      <c r="CEV115" s="204"/>
      <c r="CEW115" s="204"/>
      <c r="CEX115" s="204"/>
      <c r="CEY115" s="204"/>
      <c r="CEZ115" s="204"/>
      <c r="CFA115" s="204"/>
      <c r="CFB115" s="204"/>
      <c r="CFC115" s="204"/>
      <c r="CFD115" s="204"/>
      <c r="CFE115" s="204"/>
      <c r="CFF115" s="204"/>
      <c r="CFG115" s="204"/>
      <c r="CFH115" s="204"/>
      <c r="CFI115" s="204"/>
      <c r="CFJ115" s="204"/>
      <c r="CFK115" s="204"/>
      <c r="CFL115" s="204"/>
      <c r="CFM115" s="204"/>
      <c r="CFN115" s="204"/>
      <c r="CFO115" s="204"/>
      <c r="CFP115" s="204"/>
      <c r="CFQ115" s="204"/>
      <c r="CFR115" s="204"/>
      <c r="CFS115" s="204"/>
      <c r="CFT115" s="204"/>
      <c r="CFU115" s="204"/>
      <c r="CFV115" s="204"/>
      <c r="CFW115" s="204"/>
      <c r="CFX115" s="204"/>
      <c r="CFY115" s="204"/>
      <c r="CFZ115" s="204"/>
      <c r="CGA115" s="204"/>
      <c r="CGB115" s="204"/>
      <c r="CGC115" s="204"/>
      <c r="CGD115" s="204"/>
      <c r="CGE115" s="204"/>
      <c r="CGF115" s="204"/>
      <c r="CGG115" s="204"/>
      <c r="CGH115" s="204"/>
      <c r="CGI115" s="204"/>
      <c r="CGJ115" s="204"/>
      <c r="CGK115" s="204"/>
      <c r="CGL115" s="204"/>
      <c r="CGM115" s="204"/>
      <c r="CGN115" s="204"/>
      <c r="CGO115" s="204"/>
      <c r="CGP115" s="204"/>
      <c r="CGQ115" s="204"/>
      <c r="CGR115" s="204"/>
      <c r="CGS115" s="204"/>
      <c r="CGT115" s="204"/>
      <c r="CGU115" s="204"/>
      <c r="CGV115" s="204"/>
      <c r="CGW115" s="204"/>
      <c r="CGX115" s="204"/>
      <c r="CGY115" s="204"/>
      <c r="CGZ115" s="204"/>
      <c r="CHA115" s="204"/>
      <c r="CHB115" s="204"/>
      <c r="CHC115" s="204"/>
      <c r="CHD115" s="204"/>
      <c r="CHE115" s="204"/>
      <c r="CHF115" s="204"/>
      <c r="CHG115" s="204"/>
      <c r="CHH115" s="204"/>
      <c r="CHI115" s="204"/>
      <c r="CHJ115" s="204"/>
      <c r="CHK115" s="204"/>
      <c r="CHL115" s="204"/>
      <c r="CHM115" s="204"/>
      <c r="CHN115" s="204"/>
      <c r="CHO115" s="204"/>
      <c r="CHP115" s="204"/>
      <c r="CHQ115" s="204"/>
      <c r="CHR115" s="204"/>
      <c r="CHS115" s="204"/>
      <c r="CHT115" s="204"/>
      <c r="CHU115" s="204"/>
      <c r="CHV115" s="204"/>
      <c r="CHW115" s="204"/>
      <c r="CHX115" s="204"/>
      <c r="CHY115" s="204"/>
      <c r="CHZ115" s="204"/>
      <c r="CIA115" s="204"/>
      <c r="CIB115" s="204"/>
      <c r="CIC115" s="204"/>
      <c r="CID115" s="204"/>
      <c r="CIE115" s="204"/>
      <c r="CIF115" s="204"/>
      <c r="CIG115" s="204"/>
      <c r="CIH115" s="204"/>
      <c r="CII115" s="204"/>
      <c r="CIJ115" s="204"/>
      <c r="CIK115" s="204"/>
      <c r="CIL115" s="204"/>
      <c r="CIM115" s="204"/>
      <c r="CIN115" s="204"/>
      <c r="CIO115" s="204"/>
      <c r="CIP115" s="204"/>
      <c r="CIQ115" s="204"/>
      <c r="CIR115" s="204"/>
      <c r="CIS115" s="204"/>
      <c r="CIT115" s="204"/>
      <c r="CIU115" s="204"/>
      <c r="CIV115" s="204"/>
      <c r="CIW115" s="204"/>
      <c r="CIX115" s="204"/>
      <c r="CIY115" s="204"/>
      <c r="CIZ115" s="204"/>
      <c r="CJA115" s="204"/>
      <c r="CJB115" s="204"/>
      <c r="CJC115" s="204"/>
      <c r="CJD115" s="204"/>
      <c r="CJE115" s="204"/>
      <c r="CJF115" s="204"/>
      <c r="CJG115" s="204"/>
      <c r="CJH115" s="204"/>
      <c r="CJI115" s="204"/>
      <c r="CJJ115" s="204"/>
      <c r="CJK115" s="204"/>
      <c r="CJL115" s="204"/>
      <c r="CJM115" s="204"/>
      <c r="CJN115" s="204"/>
      <c r="CJO115" s="204"/>
      <c r="CJP115" s="204"/>
      <c r="CJQ115" s="204"/>
      <c r="CJR115" s="204"/>
      <c r="CJS115" s="204"/>
      <c r="CJT115" s="204"/>
      <c r="CJU115" s="204"/>
      <c r="CJV115" s="204"/>
      <c r="CJW115" s="204"/>
      <c r="CJX115" s="204"/>
      <c r="CJY115" s="204"/>
      <c r="CJZ115" s="204"/>
      <c r="CKA115" s="204"/>
      <c r="CKB115" s="204"/>
      <c r="CKC115" s="204"/>
      <c r="CKD115" s="204"/>
      <c r="CKE115" s="204"/>
      <c r="CKF115" s="204"/>
      <c r="CKG115" s="204"/>
      <c r="CKH115" s="204"/>
      <c r="CKI115" s="204"/>
      <c r="CKJ115" s="204"/>
      <c r="CKK115" s="204"/>
      <c r="CKL115" s="204"/>
      <c r="CKM115" s="204"/>
      <c r="CKN115" s="204"/>
      <c r="CKO115" s="204"/>
      <c r="CKP115" s="204"/>
      <c r="CKQ115" s="204"/>
      <c r="CKR115" s="204"/>
      <c r="CKS115" s="204"/>
      <c r="CKT115" s="204"/>
      <c r="CKU115" s="204"/>
      <c r="CKV115" s="204"/>
      <c r="CKW115" s="204"/>
      <c r="CKX115" s="204"/>
      <c r="CKY115" s="204"/>
      <c r="CKZ115" s="204"/>
      <c r="CLA115" s="204"/>
      <c r="CLB115" s="204"/>
      <c r="CLC115" s="204"/>
      <c r="CLD115" s="204"/>
      <c r="CLE115" s="204"/>
      <c r="CLF115" s="204"/>
      <c r="CLG115" s="204"/>
      <c r="CLH115" s="204"/>
      <c r="CLI115" s="204"/>
      <c r="CLJ115" s="204"/>
      <c r="CLK115" s="204"/>
      <c r="CLL115" s="204"/>
      <c r="CLM115" s="204"/>
      <c r="CLN115" s="204"/>
      <c r="CLO115" s="204"/>
      <c r="CLP115" s="204"/>
      <c r="CLQ115" s="204"/>
      <c r="CLR115" s="204"/>
      <c r="CLS115" s="204"/>
      <c r="CLT115" s="204"/>
      <c r="CLU115" s="204"/>
      <c r="CLV115" s="204"/>
      <c r="CLW115" s="204"/>
      <c r="CLX115" s="204"/>
      <c r="CLY115" s="204"/>
      <c r="CLZ115" s="204"/>
      <c r="CMA115" s="204"/>
      <c r="CMB115" s="204"/>
      <c r="CMC115" s="204"/>
      <c r="CMD115" s="204"/>
      <c r="CME115" s="204"/>
      <c r="CMF115" s="204"/>
      <c r="CMG115" s="204"/>
      <c r="CMH115" s="204"/>
      <c r="CMI115" s="204"/>
      <c r="CMJ115" s="204"/>
      <c r="CMK115" s="204"/>
      <c r="CML115" s="204"/>
      <c r="CMM115" s="204"/>
      <c r="CMN115" s="204"/>
      <c r="CMO115" s="204"/>
      <c r="CMP115" s="204"/>
      <c r="CMQ115" s="204"/>
      <c r="CMR115" s="204"/>
      <c r="CMS115" s="204"/>
      <c r="CMT115" s="204"/>
      <c r="CMU115" s="204"/>
      <c r="CMV115" s="204"/>
      <c r="CMW115" s="204"/>
      <c r="CMX115" s="204"/>
      <c r="CMY115" s="204"/>
      <c r="CMZ115" s="204"/>
      <c r="CNA115" s="204"/>
      <c r="CNB115" s="204"/>
      <c r="CNC115" s="204"/>
      <c r="CND115" s="204"/>
      <c r="CNE115" s="204"/>
      <c r="CNF115" s="204"/>
      <c r="CNG115" s="204"/>
      <c r="CNH115" s="204"/>
      <c r="CNI115" s="204"/>
      <c r="CNJ115" s="204"/>
      <c r="CNK115" s="204"/>
      <c r="CNL115" s="204"/>
      <c r="CNM115" s="204"/>
      <c r="CNN115" s="204"/>
      <c r="CNO115" s="204"/>
      <c r="CNP115" s="204"/>
      <c r="CNQ115" s="204"/>
      <c r="CNR115" s="204"/>
      <c r="CNS115" s="204"/>
      <c r="CNT115" s="204"/>
      <c r="CNU115" s="204"/>
      <c r="CNV115" s="204"/>
      <c r="CNW115" s="204"/>
      <c r="CNX115" s="204"/>
      <c r="CNY115" s="204"/>
      <c r="CNZ115" s="204"/>
      <c r="COA115" s="204"/>
      <c r="COB115" s="204"/>
      <c r="COC115" s="204"/>
      <c r="COD115" s="204"/>
      <c r="COE115" s="204"/>
      <c r="COF115" s="204"/>
      <c r="COG115" s="204"/>
      <c r="COH115" s="204"/>
      <c r="COI115" s="204"/>
      <c r="COJ115" s="204"/>
      <c r="COK115" s="204"/>
      <c r="COL115" s="204"/>
      <c r="COM115" s="204"/>
      <c r="CON115" s="204"/>
      <c r="COO115" s="204"/>
      <c r="COP115" s="204"/>
      <c r="COQ115" s="204"/>
      <c r="COR115" s="204"/>
      <c r="COS115" s="204"/>
      <c r="COT115" s="204"/>
      <c r="COU115" s="204"/>
      <c r="COV115" s="204"/>
      <c r="COW115" s="204"/>
      <c r="COX115" s="204"/>
      <c r="COY115" s="204"/>
      <c r="COZ115" s="204"/>
      <c r="CPA115" s="204"/>
      <c r="CPB115" s="204"/>
      <c r="CPC115" s="204"/>
      <c r="CPD115" s="204"/>
      <c r="CPE115" s="204"/>
      <c r="CPF115" s="204"/>
      <c r="CPG115" s="204"/>
      <c r="CPH115" s="204"/>
      <c r="CPI115" s="204"/>
      <c r="CPJ115" s="204"/>
      <c r="CPK115" s="204"/>
      <c r="CPL115" s="204"/>
      <c r="CPM115" s="204"/>
      <c r="CPN115" s="204"/>
      <c r="CPO115" s="204"/>
      <c r="CPP115" s="204"/>
      <c r="CPQ115" s="204"/>
      <c r="CPR115" s="204"/>
      <c r="CPS115" s="204"/>
      <c r="CPT115" s="204"/>
      <c r="CPU115" s="204"/>
      <c r="CPV115" s="204"/>
      <c r="CPW115" s="204"/>
      <c r="CPX115" s="204"/>
      <c r="CPY115" s="204"/>
      <c r="CPZ115" s="204"/>
      <c r="CQA115" s="204"/>
      <c r="CQB115" s="204"/>
      <c r="CQC115" s="204"/>
      <c r="CQD115" s="204"/>
      <c r="CQE115" s="204"/>
      <c r="CQF115" s="204"/>
      <c r="CQG115" s="204"/>
      <c r="CQH115" s="204"/>
      <c r="CQI115" s="204"/>
      <c r="CQJ115" s="204"/>
      <c r="CQK115" s="204"/>
      <c r="CQL115" s="204"/>
      <c r="CQM115" s="204"/>
      <c r="CQN115" s="204"/>
      <c r="CQO115" s="204"/>
      <c r="CQP115" s="204"/>
      <c r="CQQ115" s="204"/>
      <c r="CQR115" s="204"/>
      <c r="CQS115" s="204"/>
      <c r="CQT115" s="204"/>
      <c r="CQU115" s="204"/>
      <c r="CQV115" s="204"/>
      <c r="CQW115" s="204"/>
      <c r="CQX115" s="204"/>
      <c r="CQY115" s="204"/>
      <c r="CQZ115" s="204"/>
      <c r="CRA115" s="204"/>
      <c r="CRB115" s="204"/>
      <c r="CRC115" s="204"/>
      <c r="CRD115" s="204"/>
      <c r="CRE115" s="204"/>
      <c r="CRF115" s="204"/>
      <c r="CRG115" s="204"/>
      <c r="CRH115" s="204"/>
      <c r="CRI115" s="204"/>
      <c r="CRJ115" s="204"/>
      <c r="CRK115" s="204"/>
      <c r="CRL115" s="204"/>
      <c r="CRM115" s="204"/>
      <c r="CRN115" s="204"/>
      <c r="CRO115" s="204"/>
      <c r="CRP115" s="204"/>
      <c r="CRQ115" s="204"/>
      <c r="CRR115" s="204"/>
      <c r="CRS115" s="204"/>
      <c r="CRT115" s="204"/>
      <c r="CRU115" s="204"/>
      <c r="CRV115" s="204"/>
      <c r="CRW115" s="204"/>
      <c r="CRX115" s="204"/>
      <c r="CRY115" s="204"/>
      <c r="CRZ115" s="204"/>
      <c r="CSA115" s="204"/>
      <c r="CSB115" s="204"/>
      <c r="CSC115" s="204"/>
      <c r="CSD115" s="204"/>
      <c r="CSE115" s="204"/>
      <c r="CSF115" s="204"/>
      <c r="CSG115" s="204"/>
      <c r="CSH115" s="204"/>
      <c r="CSI115" s="204"/>
      <c r="CSJ115" s="204"/>
      <c r="CSK115" s="204"/>
      <c r="CSL115" s="204"/>
      <c r="CSM115" s="204"/>
      <c r="CSN115" s="204"/>
      <c r="CSO115" s="204"/>
      <c r="CSP115" s="204"/>
      <c r="CSQ115" s="204"/>
      <c r="CSR115" s="204"/>
      <c r="CSS115" s="204"/>
      <c r="CST115" s="204"/>
      <c r="CSU115" s="204"/>
      <c r="CSV115" s="204"/>
      <c r="CSW115" s="204"/>
      <c r="CSX115" s="204"/>
      <c r="CSY115" s="204"/>
      <c r="CSZ115" s="204"/>
      <c r="CTA115" s="204"/>
      <c r="CTB115" s="204"/>
      <c r="CTC115" s="204"/>
      <c r="CTD115" s="204"/>
      <c r="CTE115" s="204"/>
      <c r="CTF115" s="204"/>
      <c r="CTG115" s="204"/>
      <c r="CTH115" s="204"/>
      <c r="CTI115" s="204"/>
      <c r="CTJ115" s="204"/>
      <c r="CTK115" s="204"/>
      <c r="CTL115" s="204"/>
      <c r="CTM115" s="204"/>
      <c r="CTN115" s="204"/>
      <c r="CTO115" s="204"/>
      <c r="CTP115" s="204"/>
      <c r="CTQ115" s="204"/>
      <c r="CTR115" s="204"/>
      <c r="CTS115" s="204"/>
      <c r="CTT115" s="204"/>
      <c r="CTU115" s="204"/>
      <c r="CTV115" s="204"/>
      <c r="CTW115" s="204"/>
      <c r="CTX115" s="204"/>
      <c r="CTY115" s="204"/>
      <c r="CTZ115" s="204"/>
      <c r="CUA115" s="204"/>
      <c r="CUB115" s="204"/>
      <c r="CUC115" s="204"/>
      <c r="CUD115" s="204"/>
      <c r="CUE115" s="204"/>
      <c r="CUF115" s="204"/>
      <c r="CUG115" s="204"/>
      <c r="CUH115" s="204"/>
      <c r="CUI115" s="204"/>
      <c r="CUJ115" s="204"/>
      <c r="CUK115" s="204"/>
      <c r="CUL115" s="204"/>
      <c r="CUM115" s="204"/>
      <c r="CUN115" s="204"/>
      <c r="CUO115" s="204"/>
      <c r="CUP115" s="204"/>
      <c r="CUQ115" s="204"/>
      <c r="CUR115" s="204"/>
      <c r="CUS115" s="204"/>
      <c r="CUT115" s="204"/>
      <c r="CUU115" s="204"/>
      <c r="CUV115" s="204"/>
      <c r="CUW115" s="204"/>
      <c r="CUX115" s="204"/>
      <c r="CUY115" s="204"/>
      <c r="CUZ115" s="204"/>
      <c r="CVA115" s="204"/>
      <c r="CVB115" s="204"/>
      <c r="CVC115" s="204"/>
      <c r="CVD115" s="204"/>
      <c r="CVE115" s="204"/>
      <c r="CVF115" s="204"/>
      <c r="CVG115" s="204"/>
      <c r="CVH115" s="204"/>
      <c r="CVI115" s="204"/>
      <c r="CVJ115" s="204"/>
      <c r="CVK115" s="204"/>
      <c r="CVL115" s="204"/>
      <c r="CVM115" s="204"/>
      <c r="CVN115" s="204"/>
      <c r="CVO115" s="204"/>
      <c r="CVP115" s="204"/>
      <c r="CVQ115" s="204"/>
      <c r="CVR115" s="204"/>
      <c r="CVS115" s="204"/>
      <c r="CVT115" s="204"/>
      <c r="CVU115" s="204"/>
      <c r="CVV115" s="204"/>
      <c r="CVW115" s="204"/>
      <c r="CVX115" s="204"/>
      <c r="CVY115" s="204"/>
      <c r="CVZ115" s="204"/>
      <c r="CWA115" s="204"/>
      <c r="CWB115" s="204"/>
      <c r="CWC115" s="204"/>
      <c r="CWD115" s="204"/>
      <c r="CWE115" s="204"/>
      <c r="CWF115" s="204"/>
      <c r="CWG115" s="204"/>
      <c r="CWH115" s="204"/>
      <c r="CWI115" s="204"/>
      <c r="CWJ115" s="204"/>
      <c r="CWK115" s="204"/>
      <c r="CWL115" s="204"/>
      <c r="CWM115" s="204"/>
      <c r="CWN115" s="204"/>
      <c r="CWO115" s="204"/>
      <c r="CWP115" s="204"/>
      <c r="CWQ115" s="204"/>
      <c r="CWR115" s="204"/>
      <c r="CWS115" s="204"/>
      <c r="CWT115" s="204"/>
      <c r="CWU115" s="204"/>
      <c r="CWV115" s="204"/>
      <c r="CWW115" s="204"/>
      <c r="CWX115" s="204"/>
      <c r="CWY115" s="204"/>
      <c r="CWZ115" s="204"/>
      <c r="CXA115" s="204"/>
      <c r="CXB115" s="204"/>
      <c r="CXC115" s="204"/>
      <c r="CXD115" s="204"/>
      <c r="CXE115" s="204"/>
      <c r="CXF115" s="204"/>
      <c r="CXG115" s="204"/>
      <c r="CXH115" s="204"/>
      <c r="CXI115" s="204"/>
      <c r="CXJ115" s="204"/>
      <c r="CXK115" s="204"/>
      <c r="CXL115" s="204"/>
      <c r="CXM115" s="204"/>
      <c r="CXN115" s="204"/>
      <c r="CXO115" s="204"/>
      <c r="CXP115" s="204"/>
      <c r="CXQ115" s="204"/>
      <c r="CXR115" s="204"/>
      <c r="CXS115" s="204"/>
      <c r="CXT115" s="204"/>
      <c r="CXU115" s="204"/>
      <c r="CXV115" s="204"/>
      <c r="CXW115" s="204"/>
      <c r="CXX115" s="204"/>
      <c r="CXY115" s="204"/>
      <c r="CXZ115" s="204"/>
      <c r="CYA115" s="204"/>
      <c r="CYB115" s="204"/>
      <c r="CYC115" s="204"/>
      <c r="CYD115" s="204"/>
      <c r="CYE115" s="204"/>
      <c r="CYF115" s="204"/>
      <c r="CYG115" s="204"/>
      <c r="CYH115" s="204"/>
      <c r="CYI115" s="204"/>
      <c r="CYJ115" s="204"/>
      <c r="CYK115" s="204"/>
      <c r="CYL115" s="204"/>
      <c r="CYM115" s="204"/>
      <c r="CYN115" s="204"/>
      <c r="CYO115" s="204"/>
      <c r="CYP115" s="204"/>
      <c r="CYQ115" s="204"/>
      <c r="CYR115" s="204"/>
      <c r="CYS115" s="204"/>
      <c r="CYT115" s="204"/>
      <c r="CYU115" s="204"/>
      <c r="CYV115" s="204"/>
      <c r="CYW115" s="204"/>
      <c r="CYX115" s="204"/>
      <c r="CYY115" s="204"/>
      <c r="CYZ115" s="204"/>
      <c r="CZA115" s="204"/>
      <c r="CZB115" s="204"/>
      <c r="CZC115" s="204"/>
      <c r="CZD115" s="204"/>
      <c r="CZE115" s="204"/>
      <c r="CZF115" s="204"/>
      <c r="CZG115" s="204"/>
      <c r="CZH115" s="204"/>
      <c r="CZI115" s="204"/>
      <c r="CZJ115" s="204"/>
      <c r="CZK115" s="204"/>
      <c r="CZL115" s="204"/>
      <c r="CZM115" s="204"/>
      <c r="CZN115" s="204"/>
      <c r="CZO115" s="204"/>
      <c r="CZP115" s="204"/>
      <c r="CZQ115" s="204"/>
      <c r="CZR115" s="204"/>
      <c r="CZS115" s="204"/>
      <c r="CZT115" s="204"/>
      <c r="CZU115" s="204"/>
      <c r="CZV115" s="204"/>
      <c r="CZW115" s="204"/>
      <c r="CZX115" s="204"/>
      <c r="CZY115" s="204"/>
      <c r="CZZ115" s="204"/>
      <c r="DAA115" s="204"/>
      <c r="DAB115" s="204"/>
      <c r="DAC115" s="204"/>
      <c r="DAD115" s="204"/>
      <c r="DAE115" s="204"/>
      <c r="DAF115" s="204"/>
      <c r="DAG115" s="204"/>
      <c r="DAH115" s="204"/>
      <c r="DAI115" s="204"/>
      <c r="DAJ115" s="204"/>
      <c r="DAK115" s="204"/>
      <c r="DAL115" s="204"/>
      <c r="DAM115" s="204"/>
      <c r="DAN115" s="204"/>
      <c r="DAO115" s="204"/>
      <c r="DAP115" s="204"/>
      <c r="DAQ115" s="204"/>
      <c r="DAR115" s="204"/>
      <c r="DAS115" s="204"/>
      <c r="DAT115" s="204"/>
      <c r="DAU115" s="204"/>
      <c r="DAV115" s="204"/>
      <c r="DAW115" s="204"/>
      <c r="DAX115" s="204"/>
      <c r="DAY115" s="204"/>
      <c r="DAZ115" s="204"/>
      <c r="DBA115" s="204"/>
      <c r="DBB115" s="204"/>
      <c r="DBC115" s="204"/>
      <c r="DBD115" s="204"/>
      <c r="DBE115" s="204"/>
      <c r="DBF115" s="204"/>
      <c r="DBG115" s="204"/>
      <c r="DBH115" s="204"/>
      <c r="DBI115" s="204"/>
      <c r="DBJ115" s="204"/>
      <c r="DBK115" s="204"/>
      <c r="DBL115" s="204"/>
      <c r="DBM115" s="204"/>
      <c r="DBN115" s="204"/>
      <c r="DBO115" s="204"/>
      <c r="DBP115" s="204"/>
      <c r="DBQ115" s="204"/>
      <c r="DBR115" s="204"/>
      <c r="DBS115" s="204"/>
      <c r="DBT115" s="204"/>
      <c r="DBU115" s="204"/>
      <c r="DBV115" s="204"/>
      <c r="DBW115" s="204"/>
      <c r="DBX115" s="204"/>
      <c r="DBY115" s="204"/>
      <c r="DBZ115" s="204"/>
      <c r="DCA115" s="204"/>
      <c r="DCB115" s="204"/>
      <c r="DCC115" s="204"/>
      <c r="DCD115" s="204"/>
      <c r="DCE115" s="204"/>
      <c r="DCF115" s="204"/>
      <c r="DCG115" s="204"/>
      <c r="DCH115" s="204"/>
      <c r="DCI115" s="204"/>
      <c r="DCJ115" s="204"/>
      <c r="DCK115" s="204"/>
      <c r="DCL115" s="204"/>
      <c r="DCM115" s="204"/>
      <c r="DCN115" s="204"/>
      <c r="DCO115" s="204"/>
      <c r="DCP115" s="204"/>
      <c r="DCQ115" s="204"/>
      <c r="DCR115" s="204"/>
      <c r="DCS115" s="204"/>
      <c r="DCT115" s="204"/>
      <c r="DCU115" s="204"/>
      <c r="DCV115" s="204"/>
      <c r="DCW115" s="204"/>
      <c r="DCX115" s="204"/>
      <c r="DCY115" s="204"/>
      <c r="DCZ115" s="204"/>
      <c r="DDA115" s="204"/>
      <c r="DDB115" s="204"/>
      <c r="DDC115" s="204"/>
      <c r="DDD115" s="204"/>
      <c r="DDE115" s="204"/>
      <c r="DDF115" s="204"/>
      <c r="DDG115" s="204"/>
      <c r="DDH115" s="204"/>
      <c r="DDI115" s="204"/>
      <c r="DDJ115" s="204"/>
      <c r="DDK115" s="204"/>
      <c r="DDL115" s="204"/>
      <c r="DDM115" s="204"/>
      <c r="DDN115" s="204"/>
      <c r="DDO115" s="204"/>
      <c r="DDP115" s="204"/>
      <c r="DDQ115" s="204"/>
      <c r="DDR115" s="204"/>
      <c r="DDS115" s="204"/>
      <c r="DDT115" s="204"/>
      <c r="DDU115" s="204"/>
      <c r="DDV115" s="204"/>
      <c r="DDW115" s="204"/>
      <c r="DDX115" s="204"/>
      <c r="DDY115" s="204"/>
      <c r="DDZ115" s="204"/>
      <c r="DEA115" s="204"/>
      <c r="DEB115" s="204"/>
      <c r="DEC115" s="204"/>
      <c r="DED115" s="204"/>
      <c r="DEE115" s="204"/>
      <c r="DEF115" s="204"/>
      <c r="DEG115" s="204"/>
      <c r="DEH115" s="204"/>
      <c r="DEI115" s="204"/>
      <c r="DEJ115" s="204"/>
      <c r="DEK115" s="204"/>
      <c r="DEL115" s="204"/>
      <c r="DEM115" s="204"/>
      <c r="DEN115" s="204"/>
      <c r="DEO115" s="204"/>
      <c r="DEP115" s="204"/>
      <c r="DEQ115" s="204"/>
      <c r="DER115" s="204"/>
      <c r="DES115" s="204"/>
      <c r="DET115" s="204"/>
      <c r="DEU115" s="204"/>
      <c r="DEV115" s="204"/>
      <c r="DEW115" s="204"/>
      <c r="DEX115" s="204"/>
      <c r="DEY115" s="204"/>
      <c r="DEZ115" s="204"/>
      <c r="DFA115" s="204"/>
      <c r="DFB115" s="204"/>
      <c r="DFC115" s="204"/>
      <c r="DFD115" s="204"/>
      <c r="DFE115" s="204"/>
      <c r="DFF115" s="204"/>
      <c r="DFG115" s="204"/>
      <c r="DFH115" s="204"/>
      <c r="DFI115" s="204"/>
      <c r="DFJ115" s="204"/>
      <c r="DFK115" s="204"/>
      <c r="DFL115" s="204"/>
      <c r="DFM115" s="204"/>
      <c r="DFN115" s="204"/>
      <c r="DFO115" s="204"/>
      <c r="DFP115" s="204"/>
      <c r="DFQ115" s="204"/>
      <c r="DFR115" s="204"/>
      <c r="DFS115" s="204"/>
      <c r="DFT115" s="204"/>
      <c r="DFU115" s="204"/>
      <c r="DFV115" s="204"/>
      <c r="DFW115" s="204"/>
      <c r="DFX115" s="204"/>
      <c r="DFY115" s="204"/>
      <c r="DFZ115" s="204"/>
      <c r="DGA115" s="204"/>
      <c r="DGB115" s="204"/>
      <c r="DGC115" s="204"/>
      <c r="DGD115" s="204"/>
      <c r="DGE115" s="204"/>
      <c r="DGF115" s="204"/>
      <c r="DGG115" s="204"/>
      <c r="DGH115" s="204"/>
      <c r="DGI115" s="204"/>
      <c r="DGJ115" s="204"/>
      <c r="DGK115" s="204"/>
      <c r="DGL115" s="204"/>
      <c r="DGM115" s="204"/>
      <c r="DGN115" s="204"/>
      <c r="DGO115" s="204"/>
      <c r="DGP115" s="204"/>
      <c r="DGQ115" s="204"/>
      <c r="DGR115" s="204"/>
      <c r="DGS115" s="204"/>
      <c r="DGT115" s="204"/>
      <c r="DGU115" s="204"/>
      <c r="DGV115" s="204"/>
      <c r="DGW115" s="204"/>
      <c r="DGX115" s="204"/>
      <c r="DGY115" s="204"/>
      <c r="DGZ115" s="204"/>
      <c r="DHA115" s="204"/>
      <c r="DHB115" s="204"/>
      <c r="DHC115" s="204"/>
      <c r="DHD115" s="204"/>
      <c r="DHE115" s="204"/>
      <c r="DHF115" s="204"/>
      <c r="DHG115" s="204"/>
      <c r="DHH115" s="204"/>
      <c r="DHI115" s="204"/>
      <c r="DHJ115" s="204"/>
      <c r="DHK115" s="204"/>
      <c r="DHL115" s="204"/>
      <c r="DHM115" s="204"/>
      <c r="DHN115" s="204"/>
      <c r="DHO115" s="204"/>
      <c r="DHP115" s="204"/>
      <c r="DHQ115" s="204"/>
      <c r="DHR115" s="204"/>
      <c r="DHS115" s="204"/>
      <c r="DHT115" s="204"/>
      <c r="DHU115" s="204"/>
      <c r="DHV115" s="204"/>
      <c r="DHW115" s="204"/>
      <c r="DHX115" s="204"/>
      <c r="DHY115" s="204"/>
      <c r="DHZ115" s="204"/>
      <c r="DIA115" s="204"/>
      <c r="DIB115" s="204"/>
      <c r="DIC115" s="204"/>
      <c r="DID115" s="204"/>
      <c r="DIE115" s="204"/>
      <c r="DIF115" s="204"/>
      <c r="DIG115" s="204"/>
      <c r="DIH115" s="204"/>
      <c r="DII115" s="204"/>
      <c r="DIJ115" s="204"/>
      <c r="DIK115" s="204"/>
      <c r="DIL115" s="204"/>
      <c r="DIM115" s="204"/>
      <c r="DIN115" s="204"/>
      <c r="DIO115" s="204"/>
      <c r="DIP115" s="204"/>
      <c r="DIQ115" s="204"/>
      <c r="DIR115" s="204"/>
      <c r="DIS115" s="204"/>
      <c r="DIT115" s="204"/>
      <c r="DIU115" s="204"/>
      <c r="DIV115" s="204"/>
      <c r="DIW115" s="204"/>
      <c r="DIX115" s="204"/>
      <c r="DIY115" s="204"/>
      <c r="DIZ115" s="204"/>
      <c r="DJA115" s="204"/>
      <c r="DJB115" s="204"/>
      <c r="DJC115" s="204"/>
      <c r="DJD115" s="204"/>
      <c r="DJE115" s="204"/>
      <c r="DJF115" s="204"/>
      <c r="DJG115" s="204"/>
      <c r="DJH115" s="204"/>
      <c r="DJI115" s="204"/>
      <c r="DJJ115" s="204"/>
      <c r="DJK115" s="204"/>
      <c r="DJL115" s="204"/>
      <c r="DJM115" s="204"/>
      <c r="DJN115" s="204"/>
      <c r="DJO115" s="204"/>
      <c r="DJP115" s="204"/>
      <c r="DJQ115" s="204"/>
      <c r="DJR115" s="204"/>
      <c r="DJS115" s="204"/>
      <c r="DJT115" s="204"/>
      <c r="DJU115" s="204"/>
      <c r="DJV115" s="204"/>
      <c r="DJW115" s="204"/>
      <c r="DJX115" s="204"/>
      <c r="DJY115" s="204"/>
      <c r="DJZ115" s="204"/>
      <c r="DKA115" s="204"/>
      <c r="DKB115" s="204"/>
      <c r="DKC115" s="204"/>
      <c r="DKD115" s="204"/>
      <c r="DKE115" s="204"/>
      <c r="DKF115" s="204"/>
      <c r="DKG115" s="204"/>
      <c r="DKH115" s="204"/>
      <c r="DKI115" s="204"/>
      <c r="DKJ115" s="204"/>
      <c r="DKK115" s="204"/>
      <c r="DKL115" s="204"/>
      <c r="DKM115" s="204"/>
      <c r="DKN115" s="204"/>
      <c r="DKO115" s="204"/>
      <c r="DKP115" s="204"/>
      <c r="DKQ115" s="204"/>
      <c r="DKR115" s="204"/>
      <c r="DKS115" s="204"/>
      <c r="DKT115" s="204"/>
      <c r="DKU115" s="204"/>
      <c r="DKV115" s="204"/>
      <c r="DKW115" s="204"/>
      <c r="DKX115" s="204"/>
      <c r="DKY115" s="204"/>
      <c r="DKZ115" s="204"/>
      <c r="DLA115" s="204"/>
      <c r="DLB115" s="204"/>
      <c r="DLC115" s="204"/>
      <c r="DLD115" s="204"/>
      <c r="DLE115" s="204"/>
      <c r="DLF115" s="204"/>
      <c r="DLG115" s="204"/>
      <c r="DLH115" s="204"/>
      <c r="DLI115" s="204"/>
      <c r="DLJ115" s="204"/>
      <c r="DLK115" s="204"/>
      <c r="DLL115" s="204"/>
      <c r="DLM115" s="204"/>
      <c r="DLN115" s="204"/>
      <c r="DLO115" s="204"/>
      <c r="DLP115" s="204"/>
      <c r="DLQ115" s="204"/>
      <c r="DLR115" s="204"/>
      <c r="DLS115" s="204"/>
      <c r="DLT115" s="204"/>
      <c r="DLU115" s="204"/>
      <c r="DLV115" s="204"/>
      <c r="DLW115" s="204"/>
      <c r="DLX115" s="204"/>
      <c r="DLY115" s="204"/>
      <c r="DLZ115" s="204"/>
      <c r="DMA115" s="204"/>
      <c r="DMB115" s="204"/>
      <c r="DMC115" s="204"/>
      <c r="DMD115" s="204"/>
      <c r="DME115" s="204"/>
      <c r="DMF115" s="204"/>
      <c r="DMG115" s="204"/>
      <c r="DMH115" s="204"/>
      <c r="DMI115" s="204"/>
      <c r="DMJ115" s="204"/>
      <c r="DMK115" s="204"/>
      <c r="DML115" s="204"/>
      <c r="DMM115" s="204"/>
      <c r="DMN115" s="204"/>
      <c r="DMO115" s="204"/>
      <c r="DMP115" s="204"/>
      <c r="DMQ115" s="204"/>
      <c r="DMR115" s="204"/>
      <c r="DMS115" s="204"/>
      <c r="DMT115" s="204"/>
      <c r="DMU115" s="204"/>
      <c r="DMV115" s="204"/>
      <c r="DMW115" s="204"/>
      <c r="DMX115" s="204"/>
      <c r="DMY115" s="204"/>
      <c r="DMZ115" s="204"/>
      <c r="DNA115" s="204"/>
      <c r="DNB115" s="204"/>
      <c r="DNC115" s="204"/>
      <c r="DND115" s="204"/>
      <c r="DNE115" s="204"/>
      <c r="DNF115" s="204"/>
      <c r="DNG115" s="204"/>
      <c r="DNH115" s="204"/>
      <c r="DNI115" s="204"/>
      <c r="DNJ115" s="204"/>
      <c r="DNK115" s="204"/>
      <c r="DNL115" s="204"/>
      <c r="DNM115" s="204"/>
      <c r="DNN115" s="204"/>
      <c r="DNO115" s="204"/>
      <c r="DNP115" s="204"/>
      <c r="DNQ115" s="204"/>
      <c r="DNR115" s="204"/>
      <c r="DNS115" s="204"/>
      <c r="DNT115" s="204"/>
      <c r="DNU115" s="204"/>
      <c r="DNV115" s="204"/>
      <c r="DNW115" s="204"/>
      <c r="DNX115" s="204"/>
      <c r="DNY115" s="204"/>
      <c r="DNZ115" s="204"/>
      <c r="DOA115" s="204"/>
      <c r="DOB115" s="204"/>
      <c r="DOC115" s="204"/>
      <c r="DOD115" s="204"/>
      <c r="DOE115" s="204"/>
      <c r="DOF115" s="204"/>
      <c r="DOG115" s="204"/>
      <c r="DOH115" s="204"/>
      <c r="DOI115" s="204"/>
      <c r="DOJ115" s="204"/>
      <c r="DOK115" s="204"/>
      <c r="DOL115" s="204"/>
      <c r="DOM115" s="204"/>
      <c r="DON115" s="204"/>
      <c r="DOO115" s="204"/>
      <c r="DOP115" s="204"/>
      <c r="DOQ115" s="204"/>
      <c r="DOR115" s="204"/>
      <c r="DOS115" s="204"/>
      <c r="DOT115" s="204"/>
      <c r="DOU115" s="204"/>
      <c r="DOV115" s="204"/>
      <c r="DOW115" s="204"/>
      <c r="DOX115" s="204"/>
      <c r="DOY115" s="204"/>
      <c r="DOZ115" s="204"/>
      <c r="DPA115" s="204"/>
      <c r="DPB115" s="204"/>
      <c r="DPC115" s="204"/>
      <c r="DPD115" s="204"/>
      <c r="DPE115" s="204"/>
      <c r="DPF115" s="204"/>
      <c r="DPG115" s="204"/>
      <c r="DPH115" s="204"/>
      <c r="DPI115" s="204"/>
      <c r="DPJ115" s="204"/>
      <c r="DPK115" s="204"/>
      <c r="DPL115" s="204"/>
      <c r="DPM115" s="204"/>
      <c r="DPN115" s="204"/>
      <c r="DPO115" s="204"/>
      <c r="DPP115" s="204"/>
      <c r="DPQ115" s="204"/>
      <c r="DPR115" s="204"/>
      <c r="DPS115" s="204"/>
      <c r="DPT115" s="204"/>
      <c r="DPU115" s="204"/>
      <c r="DPV115" s="204"/>
      <c r="DPW115" s="204"/>
      <c r="DPX115" s="204"/>
      <c r="DPY115" s="204"/>
      <c r="DPZ115" s="204"/>
      <c r="DQA115" s="204"/>
      <c r="DQB115" s="204"/>
      <c r="DQC115" s="204"/>
      <c r="DQD115" s="204"/>
      <c r="DQE115" s="204"/>
      <c r="DQF115" s="204"/>
      <c r="DQG115" s="204"/>
      <c r="DQH115" s="204"/>
      <c r="DQI115" s="204"/>
      <c r="DQJ115" s="204"/>
      <c r="DQK115" s="204"/>
      <c r="DQL115" s="204"/>
      <c r="DQM115" s="204"/>
      <c r="DQN115" s="204"/>
      <c r="DQO115" s="204"/>
      <c r="DQP115" s="204"/>
      <c r="DQQ115" s="204"/>
      <c r="DQR115" s="204"/>
      <c r="DQS115" s="204"/>
      <c r="DQT115" s="204"/>
      <c r="DQU115" s="204"/>
      <c r="DQV115" s="204"/>
      <c r="DQW115" s="204"/>
      <c r="DQX115" s="204"/>
      <c r="DQY115" s="204"/>
      <c r="DQZ115" s="204"/>
      <c r="DRA115" s="204"/>
      <c r="DRB115" s="204"/>
      <c r="DRC115" s="204"/>
      <c r="DRD115" s="204"/>
      <c r="DRE115" s="204"/>
      <c r="DRF115" s="204"/>
      <c r="DRG115" s="204"/>
      <c r="DRH115" s="204"/>
      <c r="DRI115" s="204"/>
      <c r="DRJ115" s="204"/>
      <c r="DRK115" s="204"/>
      <c r="DRL115" s="204"/>
      <c r="DRM115" s="204"/>
      <c r="DRN115" s="204"/>
      <c r="DRO115" s="204"/>
      <c r="DRP115" s="204"/>
      <c r="DRQ115" s="204"/>
      <c r="DRR115" s="204"/>
      <c r="DRS115" s="204"/>
      <c r="DRT115" s="204"/>
      <c r="DRU115" s="204"/>
      <c r="DRV115" s="204"/>
      <c r="DRW115" s="204"/>
      <c r="DRX115" s="204"/>
      <c r="DRY115" s="204"/>
      <c r="DRZ115" s="204"/>
      <c r="DSA115" s="204"/>
      <c r="DSB115" s="204"/>
      <c r="DSC115" s="204"/>
      <c r="DSD115" s="204"/>
      <c r="DSE115" s="204"/>
      <c r="DSF115" s="204"/>
      <c r="DSG115" s="204"/>
      <c r="DSH115" s="204"/>
      <c r="DSI115" s="204"/>
      <c r="DSJ115" s="204"/>
      <c r="DSK115" s="204"/>
      <c r="DSL115" s="204"/>
      <c r="DSM115" s="204"/>
      <c r="DSN115" s="204"/>
      <c r="DSO115" s="204"/>
      <c r="DSP115" s="204"/>
      <c r="DSQ115" s="204"/>
      <c r="DSR115" s="204"/>
      <c r="DSS115" s="204"/>
      <c r="DST115" s="204"/>
      <c r="DSU115" s="204"/>
      <c r="DSV115" s="204"/>
      <c r="DSW115" s="204"/>
      <c r="DSX115" s="204"/>
      <c r="DSY115" s="204"/>
      <c r="DSZ115" s="204"/>
      <c r="DTA115" s="204"/>
      <c r="DTB115" s="204"/>
      <c r="DTC115" s="204"/>
      <c r="DTD115" s="204"/>
      <c r="DTE115" s="204"/>
      <c r="DTF115" s="204"/>
      <c r="DTG115" s="204"/>
      <c r="DTH115" s="204"/>
      <c r="DTI115" s="204"/>
      <c r="DTJ115" s="204"/>
      <c r="DTK115" s="204"/>
      <c r="DTL115" s="204"/>
      <c r="DTM115" s="204"/>
      <c r="DTN115" s="204"/>
      <c r="DTO115" s="204"/>
      <c r="DTP115" s="204"/>
      <c r="DTQ115" s="204"/>
      <c r="DTR115" s="204"/>
      <c r="DTS115" s="204"/>
      <c r="DTT115" s="204"/>
      <c r="DTU115" s="204"/>
      <c r="DTV115" s="204"/>
      <c r="DTW115" s="204"/>
      <c r="DTX115" s="204"/>
      <c r="DTY115" s="204"/>
      <c r="DTZ115" s="204"/>
      <c r="DUA115" s="204"/>
      <c r="DUB115" s="204"/>
      <c r="DUC115" s="204"/>
      <c r="DUD115" s="204"/>
      <c r="DUE115" s="204"/>
      <c r="DUF115" s="204"/>
      <c r="DUG115" s="204"/>
      <c r="DUH115" s="204"/>
      <c r="DUI115" s="204"/>
      <c r="DUJ115" s="204"/>
      <c r="DUK115" s="204"/>
      <c r="DUL115" s="204"/>
      <c r="DUM115" s="204"/>
      <c r="DUN115" s="204"/>
      <c r="DUO115" s="204"/>
      <c r="DUP115" s="204"/>
      <c r="DUQ115" s="204"/>
      <c r="DUR115" s="204"/>
      <c r="DUS115" s="204"/>
      <c r="DUT115" s="204"/>
      <c r="DUU115" s="204"/>
      <c r="DUV115" s="204"/>
      <c r="DUW115" s="204"/>
      <c r="DUX115" s="204"/>
      <c r="DUY115" s="204"/>
      <c r="DUZ115" s="204"/>
      <c r="DVA115" s="204"/>
      <c r="DVB115" s="204"/>
      <c r="DVC115" s="204"/>
      <c r="DVD115" s="204"/>
      <c r="DVE115" s="204"/>
      <c r="DVF115" s="204"/>
      <c r="DVG115" s="204"/>
      <c r="DVH115" s="204"/>
      <c r="DVI115" s="204"/>
      <c r="DVJ115" s="204"/>
      <c r="DVK115" s="204"/>
      <c r="DVL115" s="204"/>
      <c r="DVM115" s="204"/>
      <c r="DVN115" s="204"/>
      <c r="DVO115" s="204"/>
      <c r="DVP115" s="204"/>
      <c r="DVQ115" s="204"/>
      <c r="DVR115" s="204"/>
      <c r="DVS115" s="204"/>
      <c r="DVT115" s="204"/>
      <c r="DVU115" s="204"/>
      <c r="DVV115" s="204"/>
      <c r="DVW115" s="204"/>
      <c r="DVX115" s="204"/>
      <c r="DVY115" s="204"/>
      <c r="DVZ115" s="204"/>
      <c r="DWA115" s="204"/>
      <c r="DWB115" s="204"/>
      <c r="DWC115" s="204"/>
      <c r="DWD115" s="204"/>
      <c r="DWE115" s="204"/>
      <c r="DWF115" s="204"/>
      <c r="DWG115" s="204"/>
      <c r="DWH115" s="204"/>
      <c r="DWI115" s="204"/>
      <c r="DWJ115" s="204"/>
      <c r="DWK115" s="204"/>
      <c r="DWL115" s="204"/>
      <c r="DWM115" s="204"/>
      <c r="DWN115" s="204"/>
      <c r="DWO115" s="204"/>
      <c r="DWP115" s="204"/>
      <c r="DWQ115" s="204"/>
      <c r="DWR115" s="204"/>
      <c r="DWS115" s="204"/>
      <c r="DWT115" s="204"/>
      <c r="DWU115" s="204"/>
      <c r="DWV115" s="204"/>
      <c r="DWW115" s="204"/>
      <c r="DWX115" s="204"/>
      <c r="DWY115" s="204"/>
      <c r="DWZ115" s="204"/>
      <c r="DXA115" s="204"/>
      <c r="DXB115" s="204"/>
      <c r="DXC115" s="204"/>
      <c r="DXD115" s="204"/>
      <c r="DXE115" s="204"/>
      <c r="DXF115" s="204"/>
      <c r="DXG115" s="204"/>
      <c r="DXH115" s="204"/>
      <c r="DXI115" s="204"/>
      <c r="DXJ115" s="204"/>
      <c r="DXK115" s="204"/>
      <c r="DXL115" s="204"/>
      <c r="DXM115" s="204"/>
      <c r="DXN115" s="204"/>
      <c r="DXO115" s="204"/>
      <c r="DXP115" s="204"/>
      <c r="DXQ115" s="204"/>
      <c r="DXR115" s="204"/>
      <c r="DXS115" s="204"/>
      <c r="DXT115" s="204"/>
      <c r="DXU115" s="204"/>
      <c r="DXV115" s="204"/>
      <c r="DXW115" s="204"/>
      <c r="DXX115" s="204"/>
      <c r="DXY115" s="204"/>
      <c r="DXZ115" s="204"/>
      <c r="DYA115" s="204"/>
      <c r="DYB115" s="204"/>
      <c r="DYC115" s="204"/>
      <c r="DYD115" s="204"/>
      <c r="DYE115" s="204"/>
      <c r="DYF115" s="204"/>
      <c r="DYG115" s="204"/>
      <c r="DYH115" s="204"/>
      <c r="DYI115" s="204"/>
      <c r="DYJ115" s="204"/>
      <c r="DYK115" s="204"/>
      <c r="DYL115" s="204"/>
      <c r="DYM115" s="204"/>
      <c r="DYN115" s="204"/>
      <c r="DYO115" s="204"/>
      <c r="DYP115" s="204"/>
      <c r="DYQ115" s="204"/>
      <c r="DYR115" s="204"/>
      <c r="DYS115" s="204"/>
      <c r="DYT115" s="204"/>
      <c r="DYU115" s="204"/>
      <c r="DYV115" s="204"/>
      <c r="DYW115" s="204"/>
      <c r="DYX115" s="204"/>
      <c r="DYY115" s="204"/>
      <c r="DYZ115" s="204"/>
      <c r="DZA115" s="204"/>
      <c r="DZB115" s="204"/>
      <c r="DZC115" s="204"/>
      <c r="DZD115" s="204"/>
      <c r="DZE115" s="204"/>
      <c r="DZF115" s="204"/>
      <c r="DZG115" s="204"/>
      <c r="DZH115" s="204"/>
      <c r="DZI115" s="204"/>
      <c r="DZJ115" s="204"/>
      <c r="DZK115" s="204"/>
      <c r="DZL115" s="204"/>
      <c r="DZM115" s="204"/>
      <c r="DZN115" s="204"/>
      <c r="DZO115" s="204"/>
      <c r="DZP115" s="204"/>
      <c r="DZQ115" s="204"/>
      <c r="DZR115" s="204"/>
      <c r="DZS115" s="204"/>
      <c r="DZT115" s="204"/>
      <c r="DZU115" s="204"/>
      <c r="DZV115" s="204"/>
      <c r="DZW115" s="204"/>
      <c r="DZX115" s="204"/>
      <c r="DZY115" s="204"/>
      <c r="DZZ115" s="204"/>
      <c r="EAA115" s="204"/>
      <c r="EAB115" s="204"/>
      <c r="EAC115" s="204"/>
      <c r="EAD115" s="204"/>
      <c r="EAE115" s="204"/>
      <c r="EAF115" s="204"/>
      <c r="EAG115" s="204"/>
      <c r="EAH115" s="204"/>
      <c r="EAI115" s="204"/>
      <c r="EAJ115" s="204"/>
      <c r="EAK115" s="204"/>
      <c r="EAL115" s="204"/>
      <c r="EAM115" s="204"/>
      <c r="EAN115" s="204"/>
      <c r="EAO115" s="204"/>
      <c r="EAP115" s="204"/>
      <c r="EAQ115" s="204"/>
      <c r="EAR115" s="204"/>
      <c r="EAS115" s="204"/>
      <c r="EAT115" s="204"/>
      <c r="EAU115" s="204"/>
      <c r="EAV115" s="204"/>
      <c r="EAW115" s="204"/>
      <c r="EAX115" s="204"/>
      <c r="EAY115" s="204"/>
      <c r="EAZ115" s="204"/>
      <c r="EBA115" s="204"/>
      <c r="EBB115" s="204"/>
      <c r="EBC115" s="204"/>
      <c r="EBD115" s="204"/>
      <c r="EBE115" s="204"/>
      <c r="EBF115" s="204"/>
      <c r="EBG115" s="204"/>
      <c r="EBH115" s="204"/>
      <c r="EBI115" s="204"/>
      <c r="EBJ115" s="204"/>
      <c r="EBK115" s="204"/>
      <c r="EBL115" s="204"/>
      <c r="EBM115" s="204"/>
      <c r="EBN115" s="204"/>
      <c r="EBO115" s="204"/>
      <c r="EBP115" s="204"/>
      <c r="EBQ115" s="204"/>
      <c r="EBR115" s="204"/>
      <c r="EBS115" s="204"/>
      <c r="EBT115" s="204"/>
      <c r="EBU115" s="204"/>
      <c r="EBV115" s="204"/>
      <c r="EBW115" s="204"/>
      <c r="EBX115" s="204"/>
      <c r="EBY115" s="204"/>
      <c r="EBZ115" s="204"/>
      <c r="ECA115" s="204"/>
      <c r="ECB115" s="204"/>
      <c r="ECC115" s="204"/>
      <c r="ECD115" s="204"/>
      <c r="ECE115" s="204"/>
      <c r="ECF115" s="204"/>
      <c r="ECG115" s="204"/>
      <c r="ECH115" s="204"/>
      <c r="ECI115" s="204"/>
      <c r="ECJ115" s="204"/>
      <c r="ECK115" s="204"/>
      <c r="ECL115" s="204"/>
      <c r="ECM115" s="204"/>
      <c r="ECN115" s="204"/>
      <c r="ECO115" s="204"/>
      <c r="ECP115" s="204"/>
      <c r="ECQ115" s="204"/>
      <c r="ECR115" s="204"/>
      <c r="ECS115" s="204"/>
      <c r="ECT115" s="204"/>
      <c r="ECU115" s="204"/>
      <c r="ECV115" s="204"/>
      <c r="ECW115" s="204"/>
      <c r="ECX115" s="204"/>
      <c r="ECY115" s="204"/>
      <c r="ECZ115" s="204"/>
      <c r="EDA115" s="204"/>
      <c r="EDB115" s="204"/>
      <c r="EDC115" s="204"/>
      <c r="EDD115" s="204"/>
      <c r="EDE115" s="204"/>
      <c r="EDF115" s="204"/>
      <c r="EDG115" s="204"/>
      <c r="EDH115" s="204"/>
      <c r="EDI115" s="204"/>
      <c r="EDJ115" s="204"/>
      <c r="EDK115" s="204"/>
      <c r="EDL115" s="204"/>
      <c r="EDM115" s="204"/>
      <c r="EDN115" s="204"/>
      <c r="EDO115" s="204"/>
      <c r="EDP115" s="204"/>
      <c r="EDQ115" s="204"/>
      <c r="EDR115" s="204"/>
      <c r="EDS115" s="204"/>
      <c r="EDT115" s="204"/>
      <c r="EDU115" s="204"/>
      <c r="EDV115" s="204"/>
      <c r="EDW115" s="204"/>
      <c r="EDX115" s="204"/>
      <c r="EDY115" s="204"/>
      <c r="EDZ115" s="204"/>
      <c r="EEA115" s="204"/>
      <c r="EEB115" s="204"/>
      <c r="EEC115" s="204"/>
      <c r="EED115" s="204"/>
      <c r="EEE115" s="204"/>
      <c r="EEF115" s="204"/>
      <c r="EEG115" s="204"/>
      <c r="EEH115" s="204"/>
      <c r="EEI115" s="204"/>
      <c r="EEJ115" s="204"/>
      <c r="EEK115" s="204"/>
      <c r="EEL115" s="204"/>
      <c r="EEM115" s="204"/>
      <c r="EEN115" s="204"/>
      <c r="EEO115" s="204"/>
      <c r="EEP115" s="204"/>
      <c r="EEQ115" s="204"/>
      <c r="EER115" s="204"/>
      <c r="EES115" s="204"/>
      <c r="EET115" s="204"/>
      <c r="EEU115" s="204"/>
      <c r="EEV115" s="204"/>
      <c r="EEW115" s="204"/>
      <c r="EEX115" s="204"/>
      <c r="EEY115" s="204"/>
      <c r="EEZ115" s="204"/>
      <c r="EFA115" s="204"/>
      <c r="EFB115" s="204"/>
      <c r="EFC115" s="204"/>
      <c r="EFD115" s="204"/>
      <c r="EFE115" s="204"/>
      <c r="EFF115" s="204"/>
      <c r="EFG115" s="204"/>
      <c r="EFH115" s="204"/>
      <c r="EFI115" s="204"/>
      <c r="EFJ115" s="204"/>
      <c r="EFK115" s="204"/>
      <c r="EFL115" s="204"/>
      <c r="EFM115" s="204"/>
      <c r="EFN115" s="204"/>
      <c r="EFO115" s="204"/>
      <c r="EFP115" s="204"/>
      <c r="EFQ115" s="204"/>
      <c r="EFR115" s="204"/>
      <c r="EFS115" s="204"/>
      <c r="EFT115" s="204"/>
      <c r="EFU115" s="204"/>
      <c r="EFV115" s="204"/>
      <c r="EFW115" s="204"/>
      <c r="EFX115" s="204"/>
      <c r="EFY115" s="204"/>
      <c r="EFZ115" s="204"/>
      <c r="EGA115" s="204"/>
      <c r="EGB115" s="204"/>
      <c r="EGC115" s="204"/>
      <c r="EGD115" s="204"/>
      <c r="EGE115" s="204"/>
      <c r="EGF115" s="204"/>
      <c r="EGG115" s="204"/>
      <c r="EGH115" s="204"/>
      <c r="EGI115" s="204"/>
      <c r="EGJ115" s="204"/>
      <c r="EGK115" s="204"/>
      <c r="EGL115" s="204"/>
      <c r="EGM115" s="204"/>
      <c r="EGN115" s="204"/>
      <c r="EGO115" s="204"/>
      <c r="EGP115" s="204"/>
      <c r="EGQ115" s="204"/>
      <c r="EGR115" s="204"/>
      <c r="EGS115" s="204"/>
      <c r="EGT115" s="204"/>
      <c r="EGU115" s="204"/>
      <c r="EGV115" s="204"/>
      <c r="EGW115" s="204"/>
      <c r="EGX115" s="204"/>
      <c r="EGY115" s="204"/>
      <c r="EGZ115" s="204"/>
      <c r="EHA115" s="204"/>
      <c r="EHB115" s="204"/>
      <c r="EHC115" s="204"/>
      <c r="EHD115" s="204"/>
      <c r="EHE115" s="204"/>
      <c r="EHF115" s="204"/>
      <c r="EHG115" s="204"/>
      <c r="EHH115" s="204"/>
      <c r="EHI115" s="204"/>
      <c r="EHJ115" s="204"/>
      <c r="EHK115" s="204"/>
      <c r="EHL115" s="204"/>
      <c r="EHM115" s="204"/>
      <c r="EHN115" s="204"/>
      <c r="EHO115" s="204"/>
      <c r="EHP115" s="204"/>
      <c r="EHQ115" s="204"/>
      <c r="EHR115" s="204"/>
      <c r="EHS115" s="204"/>
      <c r="EHT115" s="204"/>
      <c r="EHU115" s="204"/>
      <c r="EHV115" s="204"/>
      <c r="EHW115" s="204"/>
      <c r="EHX115" s="204"/>
      <c r="EHY115" s="204"/>
      <c r="EHZ115" s="204"/>
      <c r="EIA115" s="204"/>
      <c r="EIB115" s="204"/>
      <c r="EIC115" s="204"/>
      <c r="EID115" s="204"/>
      <c r="EIE115" s="204"/>
      <c r="EIF115" s="204"/>
      <c r="EIG115" s="204"/>
      <c r="EIH115" s="204"/>
      <c r="EII115" s="204"/>
      <c r="EIJ115" s="204"/>
      <c r="EIK115" s="204"/>
      <c r="EIL115" s="204"/>
      <c r="EIM115" s="204"/>
      <c r="EIN115" s="204"/>
      <c r="EIO115" s="204"/>
      <c r="EIP115" s="204"/>
      <c r="EIQ115" s="204"/>
      <c r="EIR115" s="204"/>
      <c r="EIS115" s="204"/>
      <c r="EIT115" s="204"/>
      <c r="EIU115" s="204"/>
      <c r="EIV115" s="204"/>
      <c r="EIW115" s="204"/>
      <c r="EIX115" s="204"/>
      <c r="EIY115" s="204"/>
      <c r="EIZ115" s="204"/>
      <c r="EJA115" s="204"/>
      <c r="EJB115" s="204"/>
      <c r="EJC115" s="204"/>
      <c r="EJD115" s="204"/>
      <c r="EJE115" s="204"/>
      <c r="EJF115" s="204"/>
      <c r="EJG115" s="204"/>
      <c r="EJH115" s="204"/>
      <c r="EJI115" s="204"/>
      <c r="EJJ115" s="204"/>
      <c r="EJK115" s="204"/>
      <c r="EJL115" s="204"/>
      <c r="EJM115" s="204"/>
      <c r="EJN115" s="204"/>
      <c r="EJO115" s="204"/>
      <c r="EJP115" s="204"/>
      <c r="EJQ115" s="204"/>
      <c r="EJR115" s="204"/>
      <c r="EJS115" s="204"/>
      <c r="EJT115" s="204"/>
      <c r="EJU115" s="204"/>
      <c r="EJV115" s="204"/>
      <c r="EJW115" s="204"/>
      <c r="EJX115" s="204"/>
      <c r="EJY115" s="204"/>
      <c r="EJZ115" s="204"/>
      <c r="EKA115" s="204"/>
      <c r="EKB115" s="204"/>
      <c r="EKC115" s="204"/>
      <c r="EKD115" s="204"/>
      <c r="EKE115" s="204"/>
      <c r="EKF115" s="204"/>
      <c r="EKG115" s="204"/>
      <c r="EKH115" s="204"/>
      <c r="EKI115" s="204"/>
      <c r="EKJ115" s="204"/>
      <c r="EKK115" s="204"/>
      <c r="EKL115" s="204"/>
      <c r="EKM115" s="204"/>
      <c r="EKN115" s="204"/>
      <c r="EKO115" s="204"/>
      <c r="EKP115" s="204"/>
      <c r="EKQ115" s="204"/>
      <c r="EKR115" s="204"/>
      <c r="EKS115" s="204"/>
      <c r="EKT115" s="204"/>
      <c r="EKU115" s="204"/>
      <c r="EKV115" s="204"/>
      <c r="EKW115" s="204"/>
      <c r="EKX115" s="204"/>
      <c r="EKY115" s="204"/>
      <c r="EKZ115" s="204"/>
      <c r="ELA115" s="204"/>
      <c r="ELB115" s="204"/>
      <c r="ELC115" s="204"/>
      <c r="ELD115" s="204"/>
      <c r="ELE115" s="204"/>
      <c r="ELF115" s="204"/>
      <c r="ELG115" s="204"/>
      <c r="ELH115" s="204"/>
      <c r="ELI115" s="204"/>
      <c r="ELJ115" s="204"/>
      <c r="ELK115" s="204"/>
      <c r="ELL115" s="204"/>
      <c r="ELM115" s="204"/>
      <c r="ELN115" s="204"/>
      <c r="ELO115" s="204"/>
      <c r="ELP115" s="204"/>
      <c r="ELQ115" s="204"/>
      <c r="ELR115" s="204"/>
      <c r="ELS115" s="204"/>
      <c r="ELT115" s="204"/>
      <c r="ELU115" s="204"/>
      <c r="ELV115" s="204"/>
      <c r="ELW115" s="204"/>
      <c r="ELX115" s="204"/>
      <c r="ELY115" s="204"/>
      <c r="ELZ115" s="204"/>
      <c r="EMA115" s="204"/>
      <c r="EMB115" s="204"/>
      <c r="EMC115" s="204"/>
      <c r="EMD115" s="204"/>
      <c r="EME115" s="204"/>
      <c r="EMF115" s="204"/>
      <c r="EMG115" s="204"/>
      <c r="EMH115" s="204"/>
      <c r="EMI115" s="204"/>
      <c r="EMJ115" s="204"/>
      <c r="EMK115" s="204"/>
      <c r="EML115" s="204"/>
      <c r="EMM115" s="204"/>
      <c r="EMN115" s="204"/>
      <c r="EMO115" s="204"/>
      <c r="EMP115" s="204"/>
      <c r="EMQ115" s="204"/>
      <c r="EMR115" s="204"/>
      <c r="EMS115" s="204"/>
      <c r="EMT115" s="204"/>
      <c r="EMU115" s="204"/>
      <c r="EMV115" s="204"/>
      <c r="EMW115" s="204"/>
      <c r="EMX115" s="204"/>
      <c r="EMY115" s="204"/>
      <c r="EMZ115" s="204"/>
      <c r="ENA115" s="204"/>
      <c r="ENB115" s="204"/>
      <c r="ENC115" s="204"/>
      <c r="END115" s="204"/>
      <c r="ENE115" s="204"/>
      <c r="ENF115" s="204"/>
      <c r="ENG115" s="204"/>
      <c r="ENH115" s="204"/>
      <c r="ENI115" s="204"/>
      <c r="ENJ115" s="204"/>
      <c r="ENK115" s="204"/>
      <c r="ENL115" s="204"/>
      <c r="ENM115" s="204"/>
      <c r="ENN115" s="204"/>
      <c r="ENO115" s="204"/>
      <c r="ENP115" s="204"/>
      <c r="ENQ115" s="204"/>
      <c r="ENR115" s="204"/>
      <c r="ENS115" s="204"/>
      <c r="ENT115" s="204"/>
      <c r="ENU115" s="204"/>
      <c r="ENV115" s="204"/>
      <c r="ENW115" s="204"/>
      <c r="ENX115" s="204"/>
      <c r="ENY115" s="204"/>
      <c r="ENZ115" s="204"/>
      <c r="EOA115" s="204"/>
      <c r="EOB115" s="204"/>
      <c r="EOC115" s="204"/>
      <c r="EOD115" s="204"/>
      <c r="EOE115" s="204"/>
      <c r="EOF115" s="204"/>
      <c r="EOG115" s="204"/>
      <c r="EOH115" s="204"/>
      <c r="EOI115" s="204"/>
      <c r="EOJ115" s="204"/>
      <c r="EOK115" s="204"/>
      <c r="EOL115" s="204"/>
      <c r="EOM115" s="204"/>
      <c r="EON115" s="204"/>
      <c r="EOO115" s="204"/>
      <c r="EOP115" s="204"/>
      <c r="EOQ115" s="204"/>
      <c r="EOR115" s="204"/>
      <c r="EOS115" s="204"/>
      <c r="EOT115" s="204"/>
      <c r="EOU115" s="204"/>
      <c r="EOV115" s="204"/>
      <c r="EOW115" s="204"/>
      <c r="EOX115" s="204"/>
      <c r="EOY115" s="204"/>
      <c r="EOZ115" s="204"/>
      <c r="EPA115" s="204"/>
      <c r="EPB115" s="204"/>
      <c r="EPC115" s="204"/>
      <c r="EPD115" s="204"/>
      <c r="EPE115" s="204"/>
      <c r="EPF115" s="204"/>
      <c r="EPG115" s="204"/>
      <c r="EPH115" s="204"/>
      <c r="EPI115" s="204"/>
      <c r="EPJ115" s="204"/>
      <c r="EPK115" s="204"/>
      <c r="EPL115" s="204"/>
      <c r="EPM115" s="204"/>
      <c r="EPN115" s="204"/>
      <c r="EPO115" s="204"/>
      <c r="EPP115" s="204"/>
      <c r="EPQ115" s="204"/>
      <c r="EPR115" s="204"/>
      <c r="EPS115" s="204"/>
      <c r="EPT115" s="204"/>
      <c r="EPU115" s="204"/>
      <c r="EPV115" s="204"/>
      <c r="EPW115" s="204"/>
      <c r="EPX115" s="204"/>
      <c r="EPY115" s="204"/>
      <c r="EPZ115" s="204"/>
      <c r="EQA115" s="204"/>
      <c r="EQB115" s="204"/>
      <c r="EQC115" s="204"/>
      <c r="EQD115" s="204"/>
      <c r="EQE115" s="204"/>
      <c r="EQF115" s="204"/>
      <c r="EQG115" s="204"/>
      <c r="EQH115" s="204"/>
      <c r="EQI115" s="204"/>
      <c r="EQJ115" s="204"/>
      <c r="EQK115" s="204"/>
      <c r="EQL115" s="204"/>
      <c r="EQM115" s="204"/>
      <c r="EQN115" s="204"/>
      <c r="EQO115" s="204"/>
      <c r="EQP115" s="204"/>
      <c r="EQQ115" s="204"/>
      <c r="EQR115" s="204"/>
      <c r="EQS115" s="204"/>
      <c r="EQT115" s="204"/>
      <c r="EQU115" s="204"/>
      <c r="EQV115" s="204"/>
      <c r="EQW115" s="204"/>
      <c r="EQX115" s="204"/>
      <c r="EQY115" s="204"/>
      <c r="EQZ115" s="204"/>
      <c r="ERA115" s="204"/>
      <c r="ERB115" s="204"/>
      <c r="ERC115" s="204"/>
      <c r="ERD115" s="204"/>
      <c r="ERE115" s="204"/>
      <c r="ERF115" s="204"/>
      <c r="ERG115" s="204"/>
      <c r="ERH115" s="204"/>
      <c r="ERI115" s="204"/>
      <c r="ERJ115" s="204"/>
      <c r="ERK115" s="204"/>
      <c r="ERL115" s="204"/>
      <c r="ERM115" s="204"/>
      <c r="ERN115" s="204"/>
      <c r="ERO115" s="204"/>
      <c r="ERP115" s="204"/>
      <c r="ERQ115" s="204"/>
      <c r="ERR115" s="204"/>
      <c r="ERS115" s="204"/>
      <c r="ERT115" s="204"/>
      <c r="ERU115" s="204"/>
      <c r="ERV115" s="204"/>
      <c r="ERW115" s="204"/>
      <c r="ERX115" s="204"/>
      <c r="ERY115" s="204"/>
      <c r="ERZ115" s="204"/>
      <c r="ESA115" s="204"/>
      <c r="ESB115" s="204"/>
      <c r="ESC115" s="204"/>
      <c r="ESD115" s="204"/>
      <c r="ESE115" s="204"/>
      <c r="ESF115" s="204"/>
      <c r="ESG115" s="204"/>
      <c r="ESH115" s="204"/>
      <c r="ESI115" s="204"/>
      <c r="ESJ115" s="204"/>
      <c r="ESK115" s="204"/>
      <c r="ESL115" s="204"/>
      <c r="ESM115" s="204"/>
      <c r="ESN115" s="204"/>
      <c r="ESO115" s="204"/>
      <c r="ESP115" s="204"/>
      <c r="ESQ115" s="204"/>
      <c r="ESR115" s="204"/>
      <c r="ESS115" s="204"/>
      <c r="EST115" s="204"/>
      <c r="ESU115" s="204"/>
      <c r="ESV115" s="204"/>
      <c r="ESW115" s="204"/>
      <c r="ESX115" s="204"/>
      <c r="ESY115" s="204"/>
      <c r="ESZ115" s="204"/>
      <c r="ETA115" s="204"/>
      <c r="ETB115" s="204"/>
      <c r="ETC115" s="204"/>
      <c r="ETD115" s="204"/>
      <c r="ETE115" s="204"/>
      <c r="ETF115" s="204"/>
      <c r="ETG115" s="204"/>
      <c r="ETH115" s="204"/>
      <c r="ETI115" s="204"/>
      <c r="ETJ115" s="204"/>
      <c r="ETK115" s="204"/>
      <c r="ETL115" s="204"/>
      <c r="ETM115" s="204"/>
      <c r="ETN115" s="204"/>
      <c r="ETO115" s="204"/>
      <c r="ETP115" s="204"/>
      <c r="ETQ115" s="204"/>
      <c r="ETR115" s="204"/>
      <c r="ETS115" s="204"/>
      <c r="ETT115" s="204"/>
      <c r="ETU115" s="204"/>
      <c r="ETV115" s="204"/>
      <c r="ETW115" s="204"/>
      <c r="ETX115" s="204"/>
      <c r="ETY115" s="204"/>
      <c r="ETZ115" s="204"/>
      <c r="EUA115" s="204"/>
      <c r="EUB115" s="204"/>
      <c r="EUC115" s="204"/>
      <c r="EUD115" s="204"/>
      <c r="EUE115" s="204"/>
      <c r="EUF115" s="204"/>
      <c r="EUG115" s="204"/>
      <c r="EUH115" s="204"/>
      <c r="EUI115" s="204"/>
      <c r="EUJ115" s="204"/>
      <c r="EUK115" s="204"/>
      <c r="EUL115" s="204"/>
      <c r="EUM115" s="204"/>
      <c r="EUN115" s="204"/>
      <c r="EUO115" s="204"/>
      <c r="EUP115" s="204"/>
      <c r="EUQ115" s="204"/>
      <c r="EUR115" s="204"/>
      <c r="EUS115" s="204"/>
      <c r="EUT115" s="204"/>
      <c r="EUU115" s="204"/>
      <c r="EUV115" s="204"/>
      <c r="EUW115" s="204"/>
      <c r="EUX115" s="204"/>
      <c r="EUY115" s="204"/>
      <c r="EUZ115" s="204"/>
      <c r="EVA115" s="204"/>
      <c r="EVB115" s="204"/>
      <c r="EVC115" s="204"/>
      <c r="EVD115" s="204"/>
      <c r="EVE115" s="204"/>
      <c r="EVF115" s="204"/>
      <c r="EVG115" s="204"/>
      <c r="EVH115" s="204"/>
      <c r="EVI115" s="204"/>
      <c r="EVJ115" s="204"/>
      <c r="EVK115" s="204"/>
      <c r="EVL115" s="204"/>
      <c r="EVM115" s="204"/>
      <c r="EVN115" s="204"/>
      <c r="EVO115" s="204"/>
      <c r="EVP115" s="204"/>
      <c r="EVQ115" s="204"/>
      <c r="EVR115" s="204"/>
      <c r="EVS115" s="204"/>
      <c r="EVT115" s="204"/>
      <c r="EVU115" s="204"/>
      <c r="EVV115" s="204"/>
      <c r="EVW115" s="204"/>
      <c r="EVX115" s="204"/>
      <c r="EVY115" s="204"/>
      <c r="EVZ115" s="204"/>
      <c r="EWA115" s="204"/>
      <c r="EWB115" s="204"/>
      <c r="EWC115" s="204"/>
      <c r="EWD115" s="204"/>
      <c r="EWE115" s="204"/>
      <c r="EWF115" s="204"/>
      <c r="EWG115" s="204"/>
      <c r="EWH115" s="204"/>
      <c r="EWI115" s="204"/>
      <c r="EWJ115" s="204"/>
      <c r="EWK115" s="204"/>
      <c r="EWL115" s="204"/>
      <c r="EWM115" s="204"/>
      <c r="EWN115" s="204"/>
      <c r="EWO115" s="204"/>
      <c r="EWP115" s="204"/>
      <c r="EWQ115" s="204"/>
      <c r="EWR115" s="204"/>
      <c r="EWS115" s="204"/>
      <c r="EWT115" s="204"/>
      <c r="EWU115" s="204"/>
      <c r="EWV115" s="204"/>
      <c r="EWW115" s="204"/>
      <c r="EWX115" s="204"/>
      <c r="EWY115" s="204"/>
      <c r="EWZ115" s="204"/>
      <c r="EXA115" s="204"/>
      <c r="EXB115" s="204"/>
      <c r="EXC115" s="204"/>
      <c r="EXD115" s="204"/>
      <c r="EXE115" s="204"/>
      <c r="EXF115" s="204"/>
      <c r="EXG115" s="204"/>
      <c r="EXH115" s="204"/>
      <c r="EXI115" s="204"/>
      <c r="EXJ115" s="204"/>
      <c r="EXK115" s="204"/>
      <c r="EXL115" s="204"/>
      <c r="EXM115" s="204"/>
      <c r="EXN115" s="204"/>
      <c r="EXO115" s="204"/>
      <c r="EXP115" s="204"/>
      <c r="EXQ115" s="204"/>
      <c r="EXR115" s="204"/>
      <c r="EXS115" s="204"/>
      <c r="EXT115" s="204"/>
      <c r="EXU115" s="204"/>
      <c r="EXV115" s="204"/>
      <c r="EXW115" s="204"/>
      <c r="EXX115" s="204"/>
      <c r="EXY115" s="204"/>
      <c r="EXZ115" s="204"/>
      <c r="EYA115" s="204"/>
      <c r="EYB115" s="204"/>
      <c r="EYC115" s="204"/>
      <c r="EYD115" s="204"/>
      <c r="EYE115" s="204"/>
      <c r="EYF115" s="204"/>
      <c r="EYG115" s="204"/>
      <c r="EYH115" s="204"/>
      <c r="EYI115" s="204"/>
      <c r="EYJ115" s="204"/>
      <c r="EYK115" s="204"/>
      <c r="EYL115" s="204"/>
      <c r="EYM115" s="204"/>
      <c r="EYN115" s="204"/>
      <c r="EYO115" s="204"/>
      <c r="EYP115" s="204"/>
      <c r="EYQ115" s="204"/>
      <c r="EYR115" s="204"/>
      <c r="EYS115" s="204"/>
      <c r="EYT115" s="204"/>
      <c r="EYU115" s="204"/>
      <c r="EYV115" s="204"/>
      <c r="EYW115" s="204"/>
      <c r="EYX115" s="204"/>
      <c r="EYY115" s="204"/>
      <c r="EYZ115" s="204"/>
      <c r="EZA115" s="204"/>
      <c r="EZB115" s="204"/>
      <c r="EZC115" s="204"/>
      <c r="EZD115" s="204"/>
      <c r="EZE115" s="204"/>
      <c r="EZF115" s="204"/>
      <c r="EZG115" s="204"/>
      <c r="EZH115" s="204"/>
      <c r="EZI115" s="204"/>
      <c r="EZJ115" s="204"/>
      <c r="EZK115" s="204"/>
      <c r="EZL115" s="204"/>
      <c r="EZM115" s="204"/>
      <c r="EZN115" s="204"/>
      <c r="EZO115" s="204"/>
      <c r="EZP115" s="204"/>
      <c r="EZQ115" s="204"/>
      <c r="EZR115" s="204"/>
      <c r="EZS115" s="204"/>
      <c r="EZT115" s="204"/>
      <c r="EZU115" s="204"/>
      <c r="EZV115" s="204"/>
      <c r="EZW115" s="204"/>
      <c r="EZX115" s="204"/>
      <c r="EZY115" s="204"/>
      <c r="EZZ115" s="204"/>
      <c r="FAA115" s="204"/>
      <c r="FAB115" s="204"/>
      <c r="FAC115" s="204"/>
      <c r="FAD115" s="204"/>
      <c r="FAE115" s="204"/>
      <c r="FAF115" s="204"/>
      <c r="FAG115" s="204"/>
      <c r="FAH115" s="204"/>
      <c r="FAI115" s="204"/>
      <c r="FAJ115" s="204"/>
      <c r="FAK115" s="204"/>
      <c r="FAL115" s="204"/>
      <c r="FAM115" s="204"/>
      <c r="FAN115" s="204"/>
      <c r="FAO115" s="204"/>
      <c r="FAP115" s="204"/>
      <c r="FAQ115" s="204"/>
      <c r="FAR115" s="204"/>
      <c r="FAS115" s="204"/>
      <c r="FAT115" s="204"/>
      <c r="FAU115" s="204"/>
      <c r="FAV115" s="204"/>
      <c r="FAW115" s="204"/>
      <c r="FAX115" s="204"/>
      <c r="FAY115" s="204"/>
      <c r="FAZ115" s="204"/>
      <c r="FBA115" s="204"/>
      <c r="FBB115" s="204"/>
      <c r="FBC115" s="204"/>
      <c r="FBD115" s="204"/>
      <c r="FBE115" s="204"/>
      <c r="FBF115" s="204"/>
      <c r="FBG115" s="204"/>
      <c r="FBH115" s="204"/>
      <c r="FBI115" s="204"/>
      <c r="FBJ115" s="204"/>
      <c r="FBK115" s="204"/>
      <c r="FBL115" s="204"/>
      <c r="FBM115" s="204"/>
      <c r="FBN115" s="204"/>
      <c r="FBO115" s="204"/>
      <c r="FBP115" s="204"/>
      <c r="FBQ115" s="204"/>
      <c r="FBR115" s="204"/>
      <c r="FBS115" s="204"/>
      <c r="FBT115" s="204"/>
      <c r="FBU115" s="204"/>
      <c r="FBV115" s="204"/>
      <c r="FBW115" s="204"/>
      <c r="FBX115" s="204"/>
      <c r="FBY115" s="204"/>
      <c r="FBZ115" s="204"/>
      <c r="FCA115" s="204"/>
      <c r="FCB115" s="204"/>
      <c r="FCC115" s="204"/>
      <c r="FCD115" s="204"/>
      <c r="FCE115" s="204"/>
      <c r="FCF115" s="204"/>
      <c r="FCG115" s="204"/>
      <c r="FCH115" s="204"/>
      <c r="FCI115" s="204"/>
      <c r="FCJ115" s="204"/>
      <c r="FCK115" s="204"/>
      <c r="FCL115" s="204"/>
      <c r="FCM115" s="204"/>
      <c r="FCN115" s="204"/>
      <c r="FCO115" s="204"/>
      <c r="FCP115" s="204"/>
      <c r="FCQ115" s="204"/>
      <c r="FCR115" s="204"/>
      <c r="FCS115" s="204"/>
      <c r="FCT115" s="204"/>
      <c r="FCU115" s="204"/>
      <c r="FCV115" s="204"/>
      <c r="FCW115" s="204"/>
      <c r="FCX115" s="204"/>
      <c r="FCY115" s="204"/>
      <c r="FCZ115" s="204"/>
      <c r="FDA115" s="204"/>
      <c r="FDB115" s="204"/>
      <c r="FDC115" s="204"/>
      <c r="FDD115" s="204"/>
      <c r="FDE115" s="204"/>
      <c r="FDF115" s="204"/>
      <c r="FDG115" s="204"/>
      <c r="FDH115" s="204"/>
      <c r="FDI115" s="204"/>
      <c r="FDJ115" s="204"/>
      <c r="FDK115" s="204"/>
      <c r="FDL115" s="204"/>
      <c r="FDM115" s="204"/>
      <c r="FDN115" s="204"/>
      <c r="FDO115" s="204"/>
      <c r="FDP115" s="204"/>
      <c r="FDQ115" s="204"/>
      <c r="FDR115" s="204"/>
      <c r="FDS115" s="204"/>
      <c r="FDT115" s="204"/>
      <c r="FDU115" s="204"/>
      <c r="FDV115" s="204"/>
      <c r="FDW115" s="204"/>
      <c r="FDX115" s="204"/>
      <c r="FDY115" s="204"/>
      <c r="FDZ115" s="204"/>
      <c r="FEA115" s="204"/>
      <c r="FEB115" s="204"/>
      <c r="FEC115" s="204"/>
      <c r="FED115" s="204"/>
      <c r="FEE115" s="204"/>
      <c r="FEF115" s="204"/>
      <c r="FEG115" s="204"/>
      <c r="FEH115" s="204"/>
      <c r="FEI115" s="204"/>
      <c r="FEJ115" s="204"/>
      <c r="FEK115" s="204"/>
      <c r="FEL115" s="204"/>
      <c r="FEM115" s="204"/>
      <c r="FEN115" s="204"/>
      <c r="FEO115" s="204"/>
      <c r="FEP115" s="204"/>
      <c r="FEQ115" s="204"/>
      <c r="FER115" s="204"/>
      <c r="FES115" s="204"/>
      <c r="FET115" s="204"/>
      <c r="FEU115" s="204"/>
      <c r="FEV115" s="204"/>
      <c r="FEW115" s="204"/>
      <c r="FEX115" s="204"/>
      <c r="FEY115" s="204"/>
      <c r="FEZ115" s="204"/>
      <c r="FFA115" s="204"/>
      <c r="FFB115" s="204"/>
      <c r="FFC115" s="204"/>
      <c r="FFD115" s="204"/>
      <c r="FFE115" s="204"/>
      <c r="FFF115" s="204"/>
      <c r="FFG115" s="204"/>
      <c r="FFH115" s="204"/>
      <c r="FFI115" s="204"/>
      <c r="FFJ115" s="204"/>
      <c r="FFK115" s="204"/>
      <c r="FFL115" s="204"/>
      <c r="FFM115" s="204"/>
      <c r="FFN115" s="204"/>
      <c r="FFO115" s="204"/>
      <c r="FFP115" s="204"/>
      <c r="FFQ115" s="204"/>
      <c r="FFR115" s="204"/>
      <c r="FFS115" s="204"/>
      <c r="FFT115" s="204"/>
      <c r="FFU115" s="204"/>
      <c r="FFV115" s="204"/>
      <c r="FFW115" s="204"/>
      <c r="FFX115" s="204"/>
      <c r="FFY115" s="204"/>
      <c r="FFZ115" s="204"/>
      <c r="FGA115" s="204"/>
      <c r="FGB115" s="204"/>
      <c r="FGC115" s="204"/>
      <c r="FGD115" s="204"/>
      <c r="FGE115" s="204"/>
      <c r="FGF115" s="204"/>
      <c r="FGG115" s="204"/>
      <c r="FGH115" s="204"/>
      <c r="FGI115" s="204"/>
      <c r="FGJ115" s="204"/>
      <c r="FGK115" s="204"/>
      <c r="FGL115" s="204"/>
      <c r="FGM115" s="204"/>
      <c r="FGN115" s="204"/>
      <c r="FGO115" s="204"/>
      <c r="FGP115" s="204"/>
      <c r="FGQ115" s="204"/>
      <c r="FGR115" s="204"/>
      <c r="FGS115" s="204"/>
      <c r="FGT115" s="204"/>
      <c r="FGU115" s="204"/>
      <c r="FGV115" s="204"/>
      <c r="FGW115" s="204"/>
      <c r="FGX115" s="204"/>
      <c r="FGY115" s="204"/>
      <c r="FGZ115" s="204"/>
      <c r="FHA115" s="204"/>
      <c r="FHB115" s="204"/>
      <c r="FHC115" s="204"/>
      <c r="FHD115" s="204"/>
      <c r="FHE115" s="204"/>
      <c r="FHF115" s="204"/>
      <c r="FHG115" s="204"/>
      <c r="FHH115" s="204"/>
      <c r="FHI115" s="204"/>
      <c r="FHJ115" s="204"/>
      <c r="FHK115" s="204"/>
      <c r="FHL115" s="204"/>
      <c r="FHM115" s="204"/>
      <c r="FHN115" s="204"/>
      <c r="FHO115" s="204"/>
      <c r="FHP115" s="204"/>
      <c r="FHQ115" s="204"/>
      <c r="FHR115" s="204"/>
      <c r="FHS115" s="204"/>
      <c r="FHT115" s="204"/>
      <c r="FHU115" s="204"/>
      <c r="FHV115" s="204"/>
      <c r="FHW115" s="204"/>
      <c r="FHX115" s="204"/>
      <c r="FHY115" s="204"/>
      <c r="FHZ115" s="204"/>
      <c r="FIA115" s="204"/>
      <c r="FIB115" s="204"/>
      <c r="FIC115" s="204"/>
      <c r="FID115" s="204"/>
      <c r="FIE115" s="204"/>
      <c r="FIF115" s="204"/>
      <c r="FIG115" s="204"/>
      <c r="FIH115" s="204"/>
      <c r="FII115" s="204"/>
      <c r="FIJ115" s="204"/>
      <c r="FIK115" s="204"/>
      <c r="FIL115" s="204"/>
      <c r="FIM115" s="204"/>
      <c r="FIN115" s="204"/>
      <c r="FIO115" s="204"/>
      <c r="FIP115" s="204"/>
      <c r="FIQ115" s="204"/>
      <c r="FIR115" s="204"/>
      <c r="FIS115" s="204"/>
      <c r="FIT115" s="204"/>
      <c r="FIU115" s="204"/>
      <c r="FIV115" s="204"/>
      <c r="FIW115" s="204"/>
      <c r="FIX115" s="204"/>
      <c r="FIY115" s="204"/>
      <c r="FIZ115" s="204"/>
      <c r="FJA115" s="204"/>
      <c r="FJB115" s="204"/>
      <c r="FJC115" s="204"/>
      <c r="FJD115" s="204"/>
      <c r="FJE115" s="204"/>
      <c r="FJF115" s="204"/>
      <c r="FJG115" s="204"/>
      <c r="FJH115" s="204"/>
      <c r="FJI115" s="204"/>
      <c r="FJJ115" s="204"/>
      <c r="FJK115" s="204"/>
      <c r="FJL115" s="204"/>
      <c r="FJM115" s="204"/>
      <c r="FJN115" s="204"/>
      <c r="FJO115" s="204"/>
      <c r="FJP115" s="204"/>
      <c r="FJQ115" s="204"/>
      <c r="FJR115" s="204"/>
      <c r="FJS115" s="204"/>
      <c r="FJT115" s="204"/>
      <c r="FJU115" s="204"/>
      <c r="FJV115" s="204"/>
      <c r="FJW115" s="204"/>
      <c r="FJX115" s="204"/>
      <c r="FJY115" s="204"/>
      <c r="FJZ115" s="204"/>
      <c r="FKA115" s="204"/>
      <c r="FKB115" s="204"/>
      <c r="FKC115" s="204"/>
      <c r="FKD115" s="204"/>
      <c r="FKE115" s="204"/>
      <c r="FKF115" s="204"/>
      <c r="FKG115" s="204"/>
      <c r="FKH115" s="204"/>
      <c r="FKI115" s="204"/>
      <c r="FKJ115" s="204"/>
      <c r="FKK115" s="204"/>
      <c r="FKL115" s="204"/>
      <c r="FKM115" s="204"/>
      <c r="FKN115" s="204"/>
      <c r="FKO115" s="204"/>
      <c r="FKP115" s="204"/>
      <c r="FKQ115" s="204"/>
      <c r="FKR115" s="204"/>
      <c r="FKS115" s="204"/>
      <c r="FKT115" s="204"/>
      <c r="FKU115" s="204"/>
      <c r="FKV115" s="204"/>
      <c r="FKW115" s="204"/>
      <c r="FKX115" s="204"/>
      <c r="FKY115" s="204"/>
      <c r="FKZ115" s="204"/>
      <c r="FLA115" s="204"/>
      <c r="FLB115" s="204"/>
      <c r="FLC115" s="204"/>
      <c r="FLD115" s="204"/>
      <c r="FLE115" s="204"/>
      <c r="FLF115" s="204"/>
      <c r="FLG115" s="204"/>
      <c r="FLH115" s="204"/>
      <c r="FLI115" s="204"/>
      <c r="FLJ115" s="204"/>
      <c r="FLK115" s="204"/>
      <c r="FLL115" s="204"/>
      <c r="FLM115" s="204"/>
      <c r="FLN115" s="204"/>
      <c r="FLO115" s="204"/>
      <c r="FLP115" s="204"/>
      <c r="FLQ115" s="204"/>
      <c r="FLR115" s="204"/>
      <c r="FLS115" s="204"/>
      <c r="FLT115" s="204"/>
      <c r="FLU115" s="204"/>
      <c r="FLV115" s="204"/>
      <c r="FLW115" s="204"/>
      <c r="FLX115" s="204"/>
      <c r="FLY115" s="204"/>
      <c r="FLZ115" s="204"/>
      <c r="FMA115" s="204"/>
      <c r="FMB115" s="204"/>
      <c r="FMC115" s="204"/>
      <c r="FMD115" s="204"/>
      <c r="FME115" s="204"/>
      <c r="FMF115" s="204"/>
      <c r="FMG115" s="204"/>
      <c r="FMH115" s="204"/>
      <c r="FMI115" s="204"/>
      <c r="FMJ115" s="204"/>
      <c r="FMK115" s="204"/>
      <c r="FML115" s="204"/>
      <c r="FMM115" s="204"/>
      <c r="FMN115" s="204"/>
      <c r="FMO115" s="204"/>
      <c r="FMP115" s="204"/>
      <c r="FMQ115" s="204"/>
      <c r="FMR115" s="204"/>
      <c r="FMS115" s="204"/>
      <c r="FMT115" s="204"/>
      <c r="FMU115" s="204"/>
      <c r="FMV115" s="204"/>
      <c r="FMW115" s="204"/>
      <c r="FMX115" s="204"/>
      <c r="FMY115" s="204"/>
      <c r="FMZ115" s="204"/>
      <c r="FNA115" s="204"/>
      <c r="FNB115" s="204"/>
      <c r="FNC115" s="204"/>
      <c r="FND115" s="204"/>
      <c r="FNE115" s="204"/>
      <c r="FNF115" s="204"/>
      <c r="FNG115" s="204"/>
      <c r="FNH115" s="204"/>
      <c r="FNI115" s="204"/>
      <c r="FNJ115" s="204"/>
      <c r="FNK115" s="204"/>
      <c r="FNL115" s="204"/>
      <c r="FNM115" s="204"/>
      <c r="FNN115" s="204"/>
      <c r="FNO115" s="204"/>
      <c r="FNP115" s="204"/>
      <c r="FNQ115" s="204"/>
      <c r="FNR115" s="204"/>
      <c r="FNS115" s="204"/>
      <c r="FNT115" s="204"/>
      <c r="FNU115" s="204"/>
      <c r="FNV115" s="204"/>
      <c r="FNW115" s="204"/>
      <c r="FNX115" s="204"/>
      <c r="FNY115" s="204"/>
      <c r="FNZ115" s="204"/>
      <c r="FOA115" s="204"/>
      <c r="FOB115" s="204"/>
      <c r="FOC115" s="204"/>
      <c r="FOD115" s="204"/>
      <c r="FOE115" s="204"/>
      <c r="FOF115" s="204"/>
      <c r="FOG115" s="204"/>
      <c r="FOH115" s="204"/>
      <c r="FOI115" s="204"/>
      <c r="FOJ115" s="204"/>
      <c r="FOK115" s="204"/>
      <c r="FOL115" s="204"/>
      <c r="FOM115" s="204"/>
      <c r="FON115" s="204"/>
      <c r="FOO115" s="204"/>
      <c r="FOP115" s="204"/>
      <c r="FOQ115" s="204"/>
      <c r="FOR115" s="204"/>
      <c r="FOS115" s="204"/>
      <c r="FOT115" s="204"/>
      <c r="FOU115" s="204"/>
      <c r="FOV115" s="204"/>
      <c r="FOW115" s="204"/>
      <c r="FOX115" s="204"/>
      <c r="FOY115" s="204"/>
      <c r="FOZ115" s="204"/>
      <c r="FPA115" s="204"/>
      <c r="FPB115" s="204"/>
      <c r="FPC115" s="204"/>
      <c r="FPD115" s="204"/>
      <c r="FPE115" s="204"/>
      <c r="FPF115" s="204"/>
      <c r="FPG115" s="204"/>
      <c r="FPH115" s="204"/>
      <c r="FPI115" s="204"/>
      <c r="FPJ115" s="204"/>
      <c r="FPK115" s="204"/>
      <c r="FPL115" s="204"/>
      <c r="FPM115" s="204"/>
      <c r="FPN115" s="204"/>
      <c r="FPO115" s="204"/>
      <c r="FPP115" s="204"/>
      <c r="FPQ115" s="204"/>
      <c r="FPR115" s="204"/>
      <c r="FPS115" s="204"/>
      <c r="FPT115" s="204"/>
      <c r="FPU115" s="204"/>
      <c r="FPV115" s="204"/>
      <c r="FPW115" s="204"/>
      <c r="FPX115" s="204"/>
      <c r="FPY115" s="204"/>
      <c r="FPZ115" s="204"/>
      <c r="FQA115" s="204"/>
      <c r="FQB115" s="204"/>
      <c r="FQC115" s="204"/>
      <c r="FQD115" s="204"/>
      <c r="FQE115" s="204"/>
      <c r="FQF115" s="204"/>
      <c r="FQG115" s="204"/>
      <c r="FQH115" s="204"/>
      <c r="FQI115" s="204"/>
      <c r="FQJ115" s="204"/>
      <c r="FQK115" s="204"/>
      <c r="FQL115" s="204"/>
      <c r="FQM115" s="204"/>
      <c r="FQN115" s="204"/>
      <c r="FQO115" s="204"/>
      <c r="FQP115" s="204"/>
      <c r="FQQ115" s="204"/>
      <c r="FQR115" s="204"/>
      <c r="FQS115" s="204"/>
      <c r="FQT115" s="204"/>
      <c r="FQU115" s="204"/>
      <c r="FQV115" s="204"/>
      <c r="FQW115" s="204"/>
      <c r="FQX115" s="204"/>
      <c r="FQY115" s="204"/>
      <c r="FQZ115" s="204"/>
      <c r="FRA115" s="204"/>
      <c r="FRB115" s="204"/>
      <c r="FRC115" s="204"/>
      <c r="FRD115" s="204"/>
      <c r="FRE115" s="204"/>
      <c r="FRF115" s="204"/>
      <c r="FRG115" s="204"/>
      <c r="FRH115" s="204"/>
      <c r="FRI115" s="204"/>
      <c r="FRJ115" s="204"/>
      <c r="FRK115" s="204"/>
      <c r="FRL115" s="204"/>
      <c r="FRM115" s="204"/>
      <c r="FRN115" s="204"/>
      <c r="FRO115" s="204"/>
      <c r="FRP115" s="204"/>
      <c r="FRQ115" s="204"/>
      <c r="FRR115" s="204"/>
      <c r="FRS115" s="204"/>
      <c r="FRT115" s="204"/>
      <c r="FRU115" s="204"/>
      <c r="FRV115" s="204"/>
      <c r="FRW115" s="204"/>
      <c r="FRX115" s="204"/>
      <c r="FRY115" s="204"/>
      <c r="FRZ115" s="204"/>
      <c r="FSA115" s="204"/>
      <c r="FSB115" s="204"/>
      <c r="FSC115" s="204"/>
      <c r="FSD115" s="204"/>
      <c r="FSE115" s="204"/>
      <c r="FSF115" s="204"/>
      <c r="FSG115" s="204"/>
      <c r="FSH115" s="204"/>
      <c r="FSI115" s="204"/>
      <c r="FSJ115" s="204"/>
      <c r="FSK115" s="204"/>
      <c r="FSL115" s="204"/>
      <c r="FSM115" s="204"/>
      <c r="FSN115" s="204"/>
      <c r="FSO115" s="204"/>
      <c r="FSP115" s="204"/>
      <c r="FSQ115" s="204"/>
      <c r="FSR115" s="204"/>
      <c r="FSS115" s="204"/>
      <c r="FST115" s="204"/>
      <c r="FSU115" s="204"/>
      <c r="FSV115" s="204"/>
      <c r="FSW115" s="204"/>
      <c r="FSX115" s="204"/>
      <c r="FSY115" s="204"/>
      <c r="FSZ115" s="204"/>
      <c r="FTA115" s="204"/>
      <c r="FTB115" s="204"/>
      <c r="FTC115" s="204"/>
      <c r="FTD115" s="204"/>
      <c r="FTE115" s="204"/>
      <c r="FTF115" s="204"/>
      <c r="FTG115" s="204"/>
      <c r="FTH115" s="204"/>
      <c r="FTI115" s="204"/>
      <c r="FTJ115" s="204"/>
      <c r="FTK115" s="204"/>
      <c r="FTL115" s="204"/>
      <c r="FTM115" s="204"/>
      <c r="FTN115" s="204"/>
      <c r="FTO115" s="204"/>
      <c r="FTP115" s="204"/>
      <c r="FTQ115" s="204"/>
      <c r="FTR115" s="204"/>
      <c r="FTS115" s="204"/>
      <c r="FTT115" s="204"/>
      <c r="FTU115" s="204"/>
      <c r="FTV115" s="204"/>
      <c r="FTW115" s="204"/>
      <c r="FTX115" s="204"/>
      <c r="FTY115" s="204"/>
      <c r="FTZ115" s="204"/>
      <c r="FUA115" s="204"/>
      <c r="FUB115" s="204"/>
      <c r="FUC115" s="204"/>
      <c r="FUD115" s="204"/>
      <c r="FUE115" s="204"/>
      <c r="FUF115" s="204"/>
      <c r="FUG115" s="204"/>
      <c r="FUH115" s="204"/>
      <c r="FUI115" s="204"/>
      <c r="FUJ115" s="204"/>
      <c r="FUK115" s="204"/>
      <c r="FUL115" s="204"/>
      <c r="FUM115" s="204"/>
      <c r="FUN115" s="204"/>
      <c r="FUO115" s="204"/>
      <c r="FUP115" s="204"/>
      <c r="FUQ115" s="204"/>
      <c r="FUR115" s="204"/>
      <c r="FUS115" s="204"/>
      <c r="FUT115" s="204"/>
      <c r="FUU115" s="204"/>
      <c r="FUV115" s="204"/>
      <c r="FUW115" s="204"/>
      <c r="FUX115" s="204"/>
      <c r="FUY115" s="204"/>
      <c r="FUZ115" s="204"/>
      <c r="FVA115" s="204"/>
      <c r="FVB115" s="204"/>
      <c r="FVC115" s="204"/>
      <c r="FVD115" s="204"/>
      <c r="FVE115" s="204"/>
      <c r="FVF115" s="204"/>
      <c r="FVG115" s="204"/>
      <c r="FVH115" s="204"/>
      <c r="FVI115" s="204"/>
      <c r="FVJ115" s="204"/>
      <c r="FVK115" s="204"/>
      <c r="FVL115" s="204"/>
      <c r="FVM115" s="204"/>
      <c r="FVN115" s="204"/>
      <c r="FVO115" s="204"/>
      <c r="FVP115" s="204"/>
      <c r="FVQ115" s="204"/>
      <c r="FVR115" s="204"/>
      <c r="FVS115" s="204"/>
      <c r="FVT115" s="204"/>
      <c r="FVU115" s="204"/>
      <c r="FVV115" s="204"/>
      <c r="FVW115" s="204"/>
      <c r="FVX115" s="204"/>
      <c r="FVY115" s="204"/>
      <c r="FVZ115" s="204"/>
      <c r="FWA115" s="204"/>
      <c r="FWB115" s="204"/>
      <c r="FWC115" s="204"/>
      <c r="FWD115" s="204"/>
      <c r="FWE115" s="204"/>
      <c r="FWF115" s="204"/>
      <c r="FWG115" s="204"/>
      <c r="FWH115" s="204"/>
      <c r="FWI115" s="204"/>
      <c r="FWJ115" s="204"/>
      <c r="FWK115" s="204"/>
      <c r="FWL115" s="204"/>
      <c r="FWM115" s="204"/>
      <c r="FWN115" s="204"/>
      <c r="FWO115" s="204"/>
      <c r="FWP115" s="204"/>
      <c r="FWQ115" s="204"/>
      <c r="FWR115" s="204"/>
      <c r="FWS115" s="204"/>
      <c r="FWT115" s="204"/>
      <c r="FWU115" s="204"/>
      <c r="FWV115" s="204"/>
      <c r="FWW115" s="204"/>
      <c r="FWX115" s="204"/>
      <c r="FWY115" s="204"/>
      <c r="FWZ115" s="204"/>
      <c r="FXA115" s="204"/>
      <c r="FXB115" s="204"/>
      <c r="FXC115" s="204"/>
      <c r="FXD115" s="204"/>
      <c r="FXE115" s="204"/>
      <c r="FXF115" s="204"/>
      <c r="FXG115" s="204"/>
      <c r="FXH115" s="204"/>
      <c r="FXI115" s="204"/>
      <c r="FXJ115" s="204"/>
      <c r="FXK115" s="204"/>
      <c r="FXL115" s="204"/>
      <c r="FXM115" s="204"/>
      <c r="FXN115" s="204"/>
      <c r="FXO115" s="204"/>
      <c r="FXP115" s="204"/>
      <c r="FXQ115" s="204"/>
      <c r="FXR115" s="204"/>
      <c r="FXS115" s="204"/>
      <c r="FXT115" s="204"/>
      <c r="FXU115" s="204"/>
      <c r="FXV115" s="204"/>
      <c r="FXW115" s="204"/>
      <c r="FXX115" s="204"/>
      <c r="FXY115" s="204"/>
      <c r="FXZ115" s="204"/>
      <c r="FYA115" s="204"/>
      <c r="FYB115" s="204"/>
      <c r="FYC115" s="204"/>
      <c r="FYD115" s="204"/>
      <c r="FYE115" s="204"/>
      <c r="FYF115" s="204"/>
      <c r="FYG115" s="204"/>
      <c r="FYH115" s="204"/>
      <c r="FYI115" s="204"/>
      <c r="FYJ115" s="204"/>
      <c r="FYK115" s="204"/>
      <c r="FYL115" s="204"/>
      <c r="FYM115" s="204"/>
      <c r="FYN115" s="204"/>
      <c r="FYO115" s="204"/>
      <c r="FYP115" s="204"/>
      <c r="FYQ115" s="204"/>
      <c r="FYR115" s="204"/>
      <c r="FYS115" s="204"/>
      <c r="FYT115" s="204"/>
      <c r="FYU115" s="204"/>
      <c r="FYV115" s="204"/>
      <c r="FYW115" s="204"/>
      <c r="FYX115" s="204"/>
      <c r="FYY115" s="204"/>
      <c r="FYZ115" s="204"/>
      <c r="FZA115" s="204"/>
      <c r="FZB115" s="204"/>
      <c r="FZC115" s="204"/>
      <c r="FZD115" s="204"/>
      <c r="FZE115" s="204"/>
      <c r="FZF115" s="204"/>
      <c r="FZG115" s="204"/>
      <c r="FZH115" s="204"/>
      <c r="FZI115" s="204"/>
      <c r="FZJ115" s="204"/>
      <c r="FZK115" s="204"/>
      <c r="FZL115" s="204"/>
      <c r="FZM115" s="204"/>
      <c r="FZN115" s="204"/>
      <c r="FZO115" s="204"/>
      <c r="FZP115" s="204"/>
      <c r="FZQ115" s="204"/>
      <c r="FZR115" s="204"/>
      <c r="FZS115" s="204"/>
      <c r="FZT115" s="204"/>
      <c r="FZU115" s="204"/>
      <c r="FZV115" s="204"/>
      <c r="FZW115" s="204"/>
      <c r="FZX115" s="204"/>
      <c r="FZY115" s="204"/>
      <c r="FZZ115" s="204"/>
      <c r="GAA115" s="204"/>
      <c r="GAB115" s="204"/>
      <c r="GAC115" s="204"/>
      <c r="GAD115" s="204"/>
      <c r="GAE115" s="204"/>
      <c r="GAF115" s="204"/>
      <c r="GAG115" s="204"/>
      <c r="GAH115" s="204"/>
      <c r="GAI115" s="204"/>
      <c r="GAJ115" s="204"/>
      <c r="GAK115" s="204"/>
      <c r="GAL115" s="204"/>
      <c r="GAM115" s="204"/>
      <c r="GAN115" s="204"/>
      <c r="GAO115" s="204"/>
      <c r="GAP115" s="204"/>
      <c r="GAQ115" s="204"/>
      <c r="GAR115" s="204"/>
      <c r="GAS115" s="204"/>
      <c r="GAT115" s="204"/>
      <c r="GAU115" s="204"/>
      <c r="GAV115" s="204"/>
      <c r="GAW115" s="204"/>
      <c r="GAX115" s="204"/>
      <c r="GAY115" s="204"/>
      <c r="GAZ115" s="204"/>
      <c r="GBA115" s="204"/>
      <c r="GBB115" s="204"/>
      <c r="GBC115" s="204"/>
      <c r="GBD115" s="204"/>
      <c r="GBE115" s="204"/>
      <c r="GBF115" s="204"/>
      <c r="GBG115" s="204"/>
      <c r="GBH115" s="204"/>
      <c r="GBI115" s="204"/>
      <c r="GBJ115" s="204"/>
      <c r="GBK115" s="204"/>
      <c r="GBL115" s="204"/>
      <c r="GBM115" s="204"/>
      <c r="GBN115" s="204"/>
      <c r="GBO115" s="204"/>
      <c r="GBP115" s="204"/>
      <c r="GBQ115" s="204"/>
      <c r="GBR115" s="204"/>
      <c r="GBS115" s="204"/>
      <c r="GBT115" s="204"/>
      <c r="GBU115" s="204"/>
      <c r="GBV115" s="204"/>
      <c r="GBW115" s="204"/>
      <c r="GBX115" s="204"/>
      <c r="GBY115" s="204"/>
      <c r="GBZ115" s="204"/>
      <c r="GCA115" s="204"/>
      <c r="GCB115" s="204"/>
      <c r="GCC115" s="204"/>
      <c r="GCD115" s="204"/>
      <c r="GCE115" s="204"/>
      <c r="GCF115" s="204"/>
      <c r="GCG115" s="204"/>
      <c r="GCH115" s="204"/>
      <c r="GCI115" s="204"/>
      <c r="GCJ115" s="204"/>
      <c r="GCK115" s="204"/>
      <c r="GCL115" s="204"/>
      <c r="GCM115" s="204"/>
      <c r="GCN115" s="204"/>
      <c r="GCO115" s="204"/>
      <c r="GCP115" s="204"/>
      <c r="GCQ115" s="204"/>
      <c r="GCR115" s="204"/>
      <c r="GCS115" s="204"/>
      <c r="GCT115" s="204"/>
      <c r="GCU115" s="204"/>
      <c r="GCV115" s="204"/>
      <c r="GCW115" s="204"/>
      <c r="GCX115" s="204"/>
      <c r="GCY115" s="204"/>
      <c r="GCZ115" s="204"/>
      <c r="GDA115" s="204"/>
      <c r="GDB115" s="204"/>
      <c r="GDC115" s="204"/>
      <c r="GDD115" s="204"/>
      <c r="GDE115" s="204"/>
      <c r="GDF115" s="204"/>
      <c r="GDG115" s="204"/>
      <c r="GDH115" s="204"/>
      <c r="GDI115" s="204"/>
      <c r="GDJ115" s="204"/>
      <c r="GDK115" s="204"/>
      <c r="GDL115" s="204"/>
      <c r="GDM115" s="204"/>
      <c r="GDN115" s="204"/>
      <c r="GDO115" s="204"/>
      <c r="GDP115" s="204"/>
      <c r="GDQ115" s="204"/>
      <c r="GDR115" s="204"/>
      <c r="GDS115" s="204"/>
      <c r="GDT115" s="204"/>
      <c r="GDU115" s="204"/>
      <c r="GDV115" s="204"/>
      <c r="GDW115" s="204"/>
      <c r="GDX115" s="204"/>
      <c r="GDY115" s="204"/>
      <c r="GDZ115" s="204"/>
      <c r="GEA115" s="204"/>
      <c r="GEB115" s="204"/>
      <c r="GEC115" s="204"/>
      <c r="GED115" s="204"/>
      <c r="GEE115" s="204"/>
      <c r="GEF115" s="204"/>
      <c r="GEG115" s="204"/>
      <c r="GEH115" s="204"/>
      <c r="GEI115" s="204"/>
      <c r="GEJ115" s="204"/>
      <c r="GEK115" s="204"/>
      <c r="GEL115" s="204"/>
      <c r="GEM115" s="204"/>
      <c r="GEN115" s="204"/>
      <c r="GEO115" s="204"/>
      <c r="GEP115" s="204"/>
      <c r="GEQ115" s="204"/>
      <c r="GER115" s="204"/>
      <c r="GES115" s="204"/>
      <c r="GET115" s="204"/>
      <c r="GEU115" s="204"/>
      <c r="GEV115" s="204"/>
      <c r="GEW115" s="204"/>
      <c r="GEX115" s="204"/>
      <c r="GEY115" s="204"/>
      <c r="GEZ115" s="204"/>
      <c r="GFA115" s="204"/>
      <c r="GFB115" s="204"/>
      <c r="GFC115" s="204"/>
      <c r="GFD115" s="204"/>
      <c r="GFE115" s="204"/>
      <c r="GFF115" s="204"/>
      <c r="GFG115" s="204"/>
      <c r="GFH115" s="204"/>
      <c r="GFI115" s="204"/>
      <c r="GFJ115" s="204"/>
      <c r="GFK115" s="204"/>
      <c r="GFL115" s="204"/>
      <c r="GFM115" s="204"/>
      <c r="GFN115" s="204"/>
      <c r="GFO115" s="204"/>
      <c r="GFP115" s="204"/>
      <c r="GFQ115" s="204"/>
      <c r="GFR115" s="204"/>
      <c r="GFS115" s="204"/>
      <c r="GFT115" s="204"/>
      <c r="GFU115" s="204"/>
      <c r="GFV115" s="204"/>
      <c r="GFW115" s="204"/>
      <c r="GFX115" s="204"/>
      <c r="GFY115" s="204"/>
      <c r="GFZ115" s="204"/>
      <c r="GGA115" s="204"/>
      <c r="GGB115" s="204"/>
      <c r="GGC115" s="204"/>
      <c r="GGD115" s="204"/>
      <c r="GGE115" s="204"/>
      <c r="GGF115" s="204"/>
      <c r="GGG115" s="204"/>
      <c r="GGH115" s="204"/>
      <c r="GGI115" s="204"/>
      <c r="GGJ115" s="204"/>
      <c r="GGK115" s="204"/>
      <c r="GGL115" s="204"/>
      <c r="GGM115" s="204"/>
      <c r="GGN115" s="204"/>
      <c r="GGO115" s="204"/>
      <c r="GGP115" s="204"/>
      <c r="GGQ115" s="204"/>
      <c r="GGR115" s="204"/>
      <c r="GGS115" s="204"/>
      <c r="GGT115" s="204"/>
      <c r="GGU115" s="204"/>
      <c r="GGV115" s="204"/>
      <c r="GGW115" s="204"/>
      <c r="GGX115" s="204"/>
      <c r="GGY115" s="204"/>
      <c r="GGZ115" s="204"/>
      <c r="GHA115" s="204"/>
      <c r="GHB115" s="204"/>
      <c r="GHC115" s="204"/>
      <c r="GHD115" s="204"/>
      <c r="GHE115" s="204"/>
      <c r="GHF115" s="204"/>
      <c r="GHG115" s="204"/>
      <c r="GHH115" s="204"/>
      <c r="GHI115" s="204"/>
      <c r="GHJ115" s="204"/>
      <c r="GHK115" s="204"/>
      <c r="GHL115" s="204"/>
      <c r="GHM115" s="204"/>
      <c r="GHN115" s="204"/>
      <c r="GHO115" s="204"/>
      <c r="GHP115" s="204"/>
      <c r="GHQ115" s="204"/>
      <c r="GHR115" s="204"/>
      <c r="GHS115" s="204"/>
      <c r="GHT115" s="204"/>
      <c r="GHU115" s="204"/>
      <c r="GHV115" s="204"/>
      <c r="GHW115" s="204"/>
      <c r="GHX115" s="204"/>
      <c r="GHY115" s="204"/>
      <c r="GHZ115" s="204"/>
      <c r="GIA115" s="204"/>
      <c r="GIB115" s="204"/>
      <c r="GIC115" s="204"/>
      <c r="GID115" s="204"/>
      <c r="GIE115" s="204"/>
      <c r="GIF115" s="204"/>
      <c r="GIG115" s="204"/>
      <c r="GIH115" s="204"/>
      <c r="GII115" s="204"/>
      <c r="GIJ115" s="204"/>
      <c r="GIK115" s="204"/>
      <c r="GIL115" s="204"/>
      <c r="GIM115" s="204"/>
      <c r="GIN115" s="204"/>
      <c r="GIO115" s="204"/>
      <c r="GIP115" s="204"/>
      <c r="GIQ115" s="204"/>
      <c r="GIR115" s="204"/>
      <c r="GIS115" s="204"/>
      <c r="GIT115" s="204"/>
      <c r="GIU115" s="204"/>
      <c r="GIV115" s="204"/>
      <c r="GIW115" s="204"/>
      <c r="GIX115" s="204"/>
      <c r="GIY115" s="204"/>
      <c r="GIZ115" s="204"/>
      <c r="GJA115" s="204"/>
      <c r="GJB115" s="204"/>
      <c r="GJC115" s="204"/>
      <c r="GJD115" s="204"/>
      <c r="GJE115" s="204"/>
      <c r="GJF115" s="204"/>
      <c r="GJG115" s="204"/>
      <c r="GJH115" s="204"/>
      <c r="GJI115" s="204"/>
      <c r="GJJ115" s="204"/>
      <c r="GJK115" s="204"/>
      <c r="GJL115" s="204"/>
      <c r="GJM115" s="204"/>
      <c r="GJN115" s="204"/>
      <c r="GJO115" s="204"/>
      <c r="GJP115" s="204"/>
      <c r="GJQ115" s="204"/>
      <c r="GJR115" s="204"/>
      <c r="GJS115" s="204"/>
      <c r="GJT115" s="204"/>
      <c r="GJU115" s="204"/>
      <c r="GJV115" s="204"/>
      <c r="GJW115" s="204"/>
      <c r="GJX115" s="204"/>
      <c r="GJY115" s="204"/>
      <c r="GJZ115" s="204"/>
      <c r="GKA115" s="204"/>
      <c r="GKB115" s="204"/>
      <c r="GKC115" s="204"/>
      <c r="GKD115" s="204"/>
      <c r="GKE115" s="204"/>
      <c r="GKF115" s="204"/>
      <c r="GKG115" s="204"/>
      <c r="GKH115" s="204"/>
      <c r="GKI115" s="204"/>
      <c r="GKJ115" s="204"/>
      <c r="GKK115" s="204"/>
      <c r="GKL115" s="204"/>
      <c r="GKM115" s="204"/>
      <c r="GKN115" s="204"/>
      <c r="GKO115" s="204"/>
      <c r="GKP115" s="204"/>
      <c r="GKQ115" s="204"/>
      <c r="GKR115" s="204"/>
      <c r="GKS115" s="204"/>
      <c r="GKT115" s="204"/>
      <c r="GKU115" s="204"/>
      <c r="GKV115" s="204"/>
      <c r="GKW115" s="204"/>
      <c r="GKX115" s="204"/>
      <c r="GKY115" s="204"/>
      <c r="GKZ115" s="204"/>
      <c r="GLA115" s="204"/>
      <c r="GLB115" s="204"/>
      <c r="GLC115" s="204"/>
      <c r="GLD115" s="204"/>
      <c r="GLE115" s="204"/>
      <c r="GLF115" s="204"/>
      <c r="GLG115" s="204"/>
      <c r="GLH115" s="204"/>
      <c r="GLI115" s="204"/>
      <c r="GLJ115" s="204"/>
      <c r="GLK115" s="204"/>
      <c r="GLL115" s="204"/>
      <c r="GLM115" s="204"/>
      <c r="GLN115" s="204"/>
      <c r="GLO115" s="204"/>
      <c r="GLP115" s="204"/>
      <c r="GLQ115" s="204"/>
      <c r="GLR115" s="204"/>
      <c r="GLS115" s="204"/>
      <c r="GLT115" s="204"/>
      <c r="GLU115" s="204"/>
      <c r="GLV115" s="204"/>
      <c r="GLW115" s="204"/>
      <c r="GLX115" s="204"/>
      <c r="GLY115" s="204"/>
      <c r="GLZ115" s="204"/>
      <c r="GMA115" s="204"/>
      <c r="GMB115" s="204"/>
      <c r="GMC115" s="204"/>
      <c r="GMD115" s="204"/>
      <c r="GME115" s="204"/>
      <c r="GMF115" s="204"/>
      <c r="GMG115" s="204"/>
      <c r="GMH115" s="204"/>
      <c r="GMI115" s="204"/>
      <c r="GMJ115" s="204"/>
      <c r="GMK115" s="204"/>
      <c r="GML115" s="204"/>
      <c r="GMM115" s="204"/>
      <c r="GMN115" s="204"/>
      <c r="GMO115" s="204"/>
      <c r="GMP115" s="204"/>
      <c r="GMQ115" s="204"/>
      <c r="GMR115" s="204"/>
      <c r="GMS115" s="204"/>
      <c r="GMT115" s="204"/>
      <c r="GMU115" s="204"/>
      <c r="GMV115" s="204"/>
      <c r="GMW115" s="204"/>
      <c r="GMX115" s="204"/>
      <c r="GMY115" s="204"/>
      <c r="GMZ115" s="204"/>
      <c r="GNA115" s="204"/>
      <c r="GNB115" s="204"/>
      <c r="GNC115" s="204"/>
      <c r="GND115" s="204"/>
      <c r="GNE115" s="204"/>
      <c r="GNF115" s="204"/>
      <c r="GNG115" s="204"/>
      <c r="GNH115" s="204"/>
      <c r="GNI115" s="204"/>
      <c r="GNJ115" s="204"/>
      <c r="GNK115" s="204"/>
      <c r="GNL115" s="204"/>
      <c r="GNM115" s="204"/>
      <c r="GNN115" s="204"/>
      <c r="GNO115" s="204"/>
      <c r="GNP115" s="204"/>
      <c r="GNQ115" s="204"/>
      <c r="GNR115" s="204"/>
      <c r="GNS115" s="204"/>
      <c r="GNT115" s="204"/>
      <c r="GNU115" s="204"/>
      <c r="GNV115" s="204"/>
      <c r="GNW115" s="204"/>
      <c r="GNX115" s="204"/>
      <c r="GNY115" s="204"/>
      <c r="GNZ115" s="204"/>
      <c r="GOA115" s="204"/>
      <c r="GOB115" s="204"/>
      <c r="GOC115" s="204"/>
      <c r="GOD115" s="204"/>
      <c r="GOE115" s="204"/>
      <c r="GOF115" s="204"/>
      <c r="GOG115" s="204"/>
      <c r="GOH115" s="204"/>
      <c r="GOI115" s="204"/>
      <c r="GOJ115" s="204"/>
      <c r="GOK115" s="204"/>
      <c r="GOL115" s="204"/>
      <c r="GOM115" s="204"/>
      <c r="GON115" s="204"/>
      <c r="GOO115" s="204"/>
      <c r="GOP115" s="204"/>
      <c r="GOQ115" s="204"/>
      <c r="GOR115" s="204"/>
      <c r="GOS115" s="204"/>
      <c r="GOT115" s="204"/>
      <c r="GOU115" s="204"/>
      <c r="GOV115" s="204"/>
      <c r="GOW115" s="204"/>
      <c r="GOX115" s="204"/>
      <c r="GOY115" s="204"/>
      <c r="GOZ115" s="204"/>
      <c r="GPA115" s="204"/>
      <c r="GPB115" s="204"/>
      <c r="GPC115" s="204"/>
      <c r="GPD115" s="204"/>
      <c r="GPE115" s="204"/>
      <c r="GPF115" s="204"/>
      <c r="GPG115" s="204"/>
      <c r="GPH115" s="204"/>
      <c r="GPI115" s="204"/>
      <c r="GPJ115" s="204"/>
      <c r="GPK115" s="204"/>
      <c r="GPL115" s="204"/>
      <c r="GPM115" s="204"/>
      <c r="GPN115" s="204"/>
      <c r="GPO115" s="204"/>
      <c r="GPP115" s="204"/>
      <c r="GPQ115" s="204"/>
      <c r="GPR115" s="204"/>
      <c r="GPS115" s="204"/>
      <c r="GPT115" s="204"/>
      <c r="GPU115" s="204"/>
      <c r="GPV115" s="204"/>
      <c r="GPW115" s="204"/>
      <c r="GPX115" s="204"/>
      <c r="GPY115" s="204"/>
      <c r="GPZ115" s="204"/>
      <c r="GQA115" s="204"/>
      <c r="GQB115" s="204"/>
      <c r="GQC115" s="204"/>
      <c r="GQD115" s="204"/>
      <c r="GQE115" s="204"/>
      <c r="GQF115" s="204"/>
      <c r="GQG115" s="204"/>
      <c r="GQH115" s="204"/>
      <c r="GQI115" s="204"/>
      <c r="GQJ115" s="204"/>
      <c r="GQK115" s="204"/>
      <c r="GQL115" s="204"/>
      <c r="GQM115" s="204"/>
      <c r="GQN115" s="204"/>
      <c r="GQO115" s="204"/>
      <c r="GQP115" s="204"/>
      <c r="GQQ115" s="204"/>
      <c r="GQR115" s="204"/>
      <c r="GQS115" s="204"/>
      <c r="GQT115" s="204"/>
      <c r="GQU115" s="204"/>
      <c r="GQV115" s="204"/>
      <c r="GQW115" s="204"/>
      <c r="GQX115" s="204"/>
      <c r="GQY115" s="204"/>
      <c r="GQZ115" s="204"/>
      <c r="GRA115" s="204"/>
      <c r="GRB115" s="204"/>
      <c r="GRC115" s="204"/>
      <c r="GRD115" s="204"/>
      <c r="GRE115" s="204"/>
      <c r="GRF115" s="204"/>
      <c r="GRG115" s="204"/>
      <c r="GRH115" s="204"/>
      <c r="GRI115" s="204"/>
      <c r="GRJ115" s="204"/>
      <c r="GRK115" s="204"/>
      <c r="GRL115" s="204"/>
      <c r="GRM115" s="204"/>
      <c r="GRN115" s="204"/>
      <c r="GRO115" s="204"/>
      <c r="GRP115" s="204"/>
      <c r="GRQ115" s="204"/>
      <c r="GRR115" s="204"/>
      <c r="GRS115" s="204"/>
      <c r="GRT115" s="204"/>
      <c r="GRU115" s="204"/>
      <c r="GRV115" s="204"/>
      <c r="GRW115" s="204"/>
      <c r="GRX115" s="204"/>
      <c r="GRY115" s="204"/>
      <c r="GRZ115" s="204"/>
      <c r="GSA115" s="204"/>
      <c r="GSB115" s="204"/>
      <c r="GSC115" s="204"/>
      <c r="GSD115" s="204"/>
      <c r="GSE115" s="204"/>
      <c r="GSF115" s="204"/>
      <c r="GSG115" s="204"/>
      <c r="GSH115" s="204"/>
      <c r="GSI115" s="204"/>
      <c r="GSJ115" s="204"/>
      <c r="GSK115" s="204"/>
      <c r="GSL115" s="204"/>
      <c r="GSM115" s="204"/>
      <c r="GSN115" s="204"/>
      <c r="GSO115" s="204"/>
      <c r="GSP115" s="204"/>
      <c r="GSQ115" s="204"/>
      <c r="GSR115" s="204"/>
      <c r="GSS115" s="204"/>
      <c r="GST115" s="204"/>
      <c r="GSU115" s="204"/>
      <c r="GSV115" s="204"/>
      <c r="GSW115" s="204"/>
      <c r="GSX115" s="204"/>
      <c r="GSY115" s="204"/>
      <c r="GSZ115" s="204"/>
      <c r="GTA115" s="204"/>
      <c r="GTB115" s="204"/>
      <c r="GTC115" s="204"/>
      <c r="GTD115" s="204"/>
      <c r="GTE115" s="204"/>
      <c r="GTF115" s="204"/>
      <c r="GTG115" s="204"/>
      <c r="GTH115" s="204"/>
      <c r="GTI115" s="204"/>
      <c r="GTJ115" s="204"/>
      <c r="GTK115" s="204"/>
      <c r="GTL115" s="204"/>
      <c r="GTM115" s="204"/>
      <c r="GTN115" s="204"/>
      <c r="GTO115" s="204"/>
      <c r="GTP115" s="204"/>
      <c r="GTQ115" s="204"/>
      <c r="GTR115" s="204"/>
      <c r="GTS115" s="204"/>
      <c r="GTT115" s="204"/>
      <c r="GTU115" s="204"/>
      <c r="GTV115" s="204"/>
      <c r="GTW115" s="204"/>
      <c r="GTX115" s="204"/>
      <c r="GTY115" s="204"/>
      <c r="GTZ115" s="204"/>
      <c r="GUA115" s="204"/>
      <c r="GUB115" s="204"/>
      <c r="GUC115" s="204"/>
      <c r="GUD115" s="204"/>
      <c r="GUE115" s="204"/>
      <c r="GUF115" s="204"/>
      <c r="GUG115" s="204"/>
      <c r="GUH115" s="204"/>
      <c r="GUI115" s="204"/>
      <c r="GUJ115" s="204"/>
      <c r="GUK115" s="204"/>
      <c r="GUL115" s="204"/>
      <c r="GUM115" s="204"/>
      <c r="GUN115" s="204"/>
      <c r="GUO115" s="204"/>
      <c r="GUP115" s="204"/>
      <c r="GUQ115" s="204"/>
      <c r="GUR115" s="204"/>
      <c r="GUS115" s="204"/>
      <c r="GUT115" s="204"/>
      <c r="GUU115" s="204"/>
      <c r="GUV115" s="204"/>
      <c r="GUW115" s="204"/>
      <c r="GUX115" s="204"/>
      <c r="GUY115" s="204"/>
      <c r="GUZ115" s="204"/>
      <c r="GVA115" s="204"/>
      <c r="GVB115" s="204"/>
      <c r="GVC115" s="204"/>
      <c r="GVD115" s="204"/>
      <c r="GVE115" s="204"/>
      <c r="GVF115" s="204"/>
      <c r="GVG115" s="204"/>
      <c r="GVH115" s="204"/>
      <c r="GVI115" s="204"/>
      <c r="GVJ115" s="204"/>
      <c r="GVK115" s="204"/>
      <c r="GVL115" s="204"/>
      <c r="GVM115" s="204"/>
      <c r="GVN115" s="204"/>
      <c r="GVO115" s="204"/>
      <c r="GVP115" s="204"/>
      <c r="GVQ115" s="204"/>
      <c r="GVR115" s="204"/>
      <c r="GVS115" s="204"/>
      <c r="GVT115" s="204"/>
      <c r="GVU115" s="204"/>
      <c r="GVV115" s="204"/>
      <c r="GVW115" s="204"/>
      <c r="GVX115" s="204"/>
      <c r="GVY115" s="204"/>
      <c r="GVZ115" s="204"/>
      <c r="GWA115" s="204"/>
      <c r="GWB115" s="204"/>
      <c r="GWC115" s="204"/>
      <c r="GWD115" s="204"/>
      <c r="GWE115" s="204"/>
      <c r="GWF115" s="204"/>
      <c r="GWG115" s="204"/>
      <c r="GWH115" s="204"/>
      <c r="GWI115" s="204"/>
      <c r="GWJ115" s="204"/>
      <c r="GWK115" s="204"/>
      <c r="GWL115" s="204"/>
      <c r="GWM115" s="204"/>
      <c r="GWN115" s="204"/>
      <c r="GWO115" s="204"/>
      <c r="GWP115" s="204"/>
      <c r="GWQ115" s="204"/>
      <c r="GWR115" s="204"/>
      <c r="GWS115" s="204"/>
      <c r="GWT115" s="204"/>
      <c r="GWU115" s="204"/>
      <c r="GWV115" s="204"/>
      <c r="GWW115" s="204"/>
      <c r="GWX115" s="204"/>
      <c r="GWY115" s="204"/>
      <c r="GWZ115" s="204"/>
      <c r="GXA115" s="204"/>
      <c r="GXB115" s="204"/>
      <c r="GXC115" s="204"/>
      <c r="GXD115" s="204"/>
      <c r="GXE115" s="204"/>
      <c r="GXF115" s="204"/>
      <c r="GXG115" s="204"/>
      <c r="GXH115" s="204"/>
      <c r="GXI115" s="204"/>
      <c r="GXJ115" s="204"/>
      <c r="GXK115" s="204"/>
      <c r="GXL115" s="204"/>
      <c r="GXM115" s="204"/>
      <c r="GXN115" s="204"/>
      <c r="GXO115" s="204"/>
      <c r="GXP115" s="204"/>
      <c r="GXQ115" s="204"/>
      <c r="GXR115" s="204"/>
      <c r="GXS115" s="204"/>
      <c r="GXT115" s="204"/>
      <c r="GXU115" s="204"/>
      <c r="GXV115" s="204"/>
      <c r="GXW115" s="204"/>
      <c r="GXX115" s="204"/>
      <c r="GXY115" s="204"/>
      <c r="GXZ115" s="204"/>
      <c r="GYA115" s="204"/>
      <c r="GYB115" s="204"/>
      <c r="GYC115" s="204"/>
      <c r="GYD115" s="204"/>
      <c r="GYE115" s="204"/>
      <c r="GYF115" s="204"/>
      <c r="GYG115" s="204"/>
      <c r="GYH115" s="204"/>
      <c r="GYI115" s="204"/>
      <c r="GYJ115" s="204"/>
      <c r="GYK115" s="204"/>
      <c r="GYL115" s="204"/>
      <c r="GYM115" s="204"/>
      <c r="GYN115" s="204"/>
      <c r="GYO115" s="204"/>
      <c r="GYP115" s="204"/>
      <c r="GYQ115" s="204"/>
      <c r="GYR115" s="204"/>
      <c r="GYS115" s="204"/>
      <c r="GYT115" s="204"/>
      <c r="GYU115" s="204"/>
      <c r="GYV115" s="204"/>
      <c r="GYW115" s="204"/>
      <c r="GYX115" s="204"/>
      <c r="GYY115" s="204"/>
      <c r="GYZ115" s="204"/>
      <c r="GZA115" s="204"/>
      <c r="GZB115" s="204"/>
      <c r="GZC115" s="204"/>
      <c r="GZD115" s="204"/>
      <c r="GZE115" s="204"/>
      <c r="GZF115" s="204"/>
      <c r="GZG115" s="204"/>
      <c r="GZH115" s="204"/>
      <c r="GZI115" s="204"/>
      <c r="GZJ115" s="204"/>
      <c r="GZK115" s="204"/>
      <c r="GZL115" s="204"/>
      <c r="GZM115" s="204"/>
      <c r="GZN115" s="204"/>
      <c r="GZO115" s="204"/>
      <c r="GZP115" s="204"/>
      <c r="GZQ115" s="204"/>
      <c r="GZR115" s="204"/>
      <c r="GZS115" s="204"/>
      <c r="GZT115" s="204"/>
      <c r="GZU115" s="204"/>
      <c r="GZV115" s="204"/>
      <c r="GZW115" s="204"/>
      <c r="GZX115" s="204"/>
      <c r="GZY115" s="204"/>
      <c r="GZZ115" s="204"/>
      <c r="HAA115" s="204"/>
      <c r="HAB115" s="204"/>
      <c r="HAC115" s="204"/>
      <c r="HAD115" s="204"/>
      <c r="HAE115" s="204"/>
      <c r="HAF115" s="204"/>
      <c r="HAG115" s="204"/>
      <c r="HAH115" s="204"/>
      <c r="HAI115" s="204"/>
      <c r="HAJ115" s="204"/>
      <c r="HAK115" s="204"/>
      <c r="HAL115" s="204"/>
      <c r="HAM115" s="204"/>
      <c r="HAN115" s="204"/>
      <c r="HAO115" s="204"/>
      <c r="HAP115" s="204"/>
      <c r="HAQ115" s="204"/>
      <c r="HAR115" s="204"/>
      <c r="HAS115" s="204"/>
      <c r="HAT115" s="204"/>
      <c r="HAU115" s="204"/>
      <c r="HAV115" s="204"/>
      <c r="HAW115" s="204"/>
      <c r="HAX115" s="204"/>
      <c r="HAY115" s="204"/>
      <c r="HAZ115" s="204"/>
      <c r="HBA115" s="204"/>
      <c r="HBB115" s="204"/>
      <c r="HBC115" s="204"/>
      <c r="HBD115" s="204"/>
      <c r="HBE115" s="204"/>
      <c r="HBF115" s="204"/>
      <c r="HBG115" s="204"/>
      <c r="HBH115" s="204"/>
      <c r="HBI115" s="204"/>
      <c r="HBJ115" s="204"/>
      <c r="HBK115" s="204"/>
      <c r="HBL115" s="204"/>
      <c r="HBM115" s="204"/>
      <c r="HBN115" s="204"/>
      <c r="HBO115" s="204"/>
      <c r="HBP115" s="204"/>
      <c r="HBQ115" s="204"/>
      <c r="HBR115" s="204"/>
      <c r="HBS115" s="204"/>
      <c r="HBT115" s="204"/>
      <c r="HBU115" s="204"/>
      <c r="HBV115" s="204"/>
      <c r="HBW115" s="204"/>
      <c r="HBX115" s="204"/>
      <c r="HBY115" s="204"/>
      <c r="HBZ115" s="204"/>
      <c r="HCA115" s="204"/>
      <c r="HCB115" s="204"/>
      <c r="HCC115" s="204"/>
      <c r="HCD115" s="204"/>
      <c r="HCE115" s="204"/>
      <c r="HCF115" s="204"/>
      <c r="HCG115" s="204"/>
      <c r="HCH115" s="204"/>
      <c r="HCI115" s="204"/>
      <c r="HCJ115" s="204"/>
      <c r="HCK115" s="204"/>
      <c r="HCL115" s="204"/>
      <c r="HCM115" s="204"/>
      <c r="HCN115" s="204"/>
      <c r="HCO115" s="204"/>
      <c r="HCP115" s="204"/>
      <c r="HCQ115" s="204"/>
      <c r="HCR115" s="204"/>
      <c r="HCS115" s="204"/>
      <c r="HCT115" s="204"/>
      <c r="HCU115" s="204"/>
      <c r="HCV115" s="204"/>
      <c r="HCW115" s="204"/>
      <c r="HCX115" s="204"/>
      <c r="HCY115" s="204"/>
      <c r="HCZ115" s="204"/>
      <c r="HDA115" s="204"/>
      <c r="HDB115" s="204"/>
      <c r="HDC115" s="204"/>
      <c r="HDD115" s="204"/>
      <c r="HDE115" s="204"/>
      <c r="HDF115" s="204"/>
      <c r="HDG115" s="204"/>
      <c r="HDH115" s="204"/>
      <c r="HDI115" s="204"/>
      <c r="HDJ115" s="204"/>
      <c r="HDK115" s="204"/>
      <c r="HDL115" s="204"/>
      <c r="HDM115" s="204"/>
      <c r="HDN115" s="204"/>
      <c r="HDO115" s="204"/>
      <c r="HDP115" s="204"/>
      <c r="HDQ115" s="204"/>
      <c r="HDR115" s="204"/>
      <c r="HDS115" s="204"/>
      <c r="HDT115" s="204"/>
      <c r="HDU115" s="204"/>
      <c r="HDV115" s="204"/>
      <c r="HDW115" s="204"/>
      <c r="HDX115" s="204"/>
      <c r="HDY115" s="204"/>
      <c r="HDZ115" s="204"/>
      <c r="HEA115" s="204"/>
      <c r="HEB115" s="204"/>
      <c r="HEC115" s="204"/>
      <c r="HED115" s="204"/>
      <c r="HEE115" s="204"/>
      <c r="HEF115" s="204"/>
      <c r="HEG115" s="204"/>
      <c r="HEH115" s="204"/>
      <c r="HEI115" s="204"/>
      <c r="HEJ115" s="204"/>
      <c r="HEK115" s="204"/>
      <c r="HEL115" s="204"/>
      <c r="HEM115" s="204"/>
      <c r="HEN115" s="204"/>
      <c r="HEO115" s="204"/>
      <c r="HEP115" s="204"/>
      <c r="HEQ115" s="204"/>
      <c r="HER115" s="204"/>
      <c r="HES115" s="204"/>
      <c r="HET115" s="204"/>
      <c r="HEU115" s="204"/>
      <c r="HEV115" s="204"/>
      <c r="HEW115" s="204"/>
      <c r="HEX115" s="204"/>
      <c r="HEY115" s="204"/>
      <c r="HEZ115" s="204"/>
      <c r="HFA115" s="204"/>
      <c r="HFB115" s="204"/>
      <c r="HFC115" s="204"/>
      <c r="HFD115" s="204"/>
      <c r="HFE115" s="204"/>
      <c r="HFF115" s="204"/>
      <c r="HFG115" s="204"/>
      <c r="HFH115" s="204"/>
      <c r="HFI115" s="204"/>
      <c r="HFJ115" s="204"/>
      <c r="HFK115" s="204"/>
      <c r="HFL115" s="204"/>
      <c r="HFM115" s="204"/>
      <c r="HFN115" s="204"/>
      <c r="HFO115" s="204"/>
      <c r="HFP115" s="204"/>
      <c r="HFQ115" s="204"/>
      <c r="HFR115" s="204"/>
      <c r="HFS115" s="204"/>
      <c r="HFT115" s="204"/>
      <c r="HFU115" s="204"/>
      <c r="HFV115" s="204"/>
      <c r="HFW115" s="204"/>
      <c r="HFX115" s="204"/>
      <c r="HFY115" s="204"/>
      <c r="HFZ115" s="204"/>
      <c r="HGA115" s="204"/>
      <c r="HGB115" s="204"/>
      <c r="HGC115" s="204"/>
      <c r="HGD115" s="204"/>
      <c r="HGE115" s="204"/>
      <c r="HGF115" s="204"/>
      <c r="HGG115" s="204"/>
      <c r="HGH115" s="204"/>
      <c r="HGI115" s="204"/>
      <c r="HGJ115" s="204"/>
      <c r="HGK115" s="204"/>
      <c r="HGL115" s="204"/>
      <c r="HGM115" s="204"/>
      <c r="HGN115" s="204"/>
      <c r="HGO115" s="204"/>
      <c r="HGP115" s="204"/>
      <c r="HGQ115" s="204"/>
      <c r="HGR115" s="204"/>
      <c r="HGS115" s="204"/>
      <c r="HGT115" s="204"/>
      <c r="HGU115" s="204"/>
      <c r="HGV115" s="204"/>
      <c r="HGW115" s="204"/>
      <c r="HGX115" s="204"/>
      <c r="HGY115" s="204"/>
      <c r="HGZ115" s="204"/>
      <c r="HHA115" s="204"/>
      <c r="HHB115" s="204"/>
      <c r="HHC115" s="204"/>
      <c r="HHD115" s="204"/>
      <c r="HHE115" s="204"/>
      <c r="HHF115" s="204"/>
      <c r="HHG115" s="204"/>
      <c r="HHH115" s="204"/>
      <c r="HHI115" s="204"/>
      <c r="HHJ115" s="204"/>
      <c r="HHK115" s="204"/>
      <c r="HHL115" s="204"/>
      <c r="HHM115" s="204"/>
      <c r="HHN115" s="204"/>
      <c r="HHO115" s="204"/>
      <c r="HHP115" s="204"/>
      <c r="HHQ115" s="204"/>
      <c r="HHR115" s="204"/>
      <c r="HHS115" s="204"/>
      <c r="HHT115" s="204"/>
      <c r="HHU115" s="204"/>
      <c r="HHV115" s="204"/>
      <c r="HHW115" s="204"/>
      <c r="HHX115" s="204"/>
      <c r="HHY115" s="204"/>
      <c r="HHZ115" s="204"/>
      <c r="HIA115" s="204"/>
      <c r="HIB115" s="204"/>
      <c r="HIC115" s="204"/>
      <c r="HID115" s="204"/>
      <c r="HIE115" s="204"/>
      <c r="HIF115" s="204"/>
      <c r="HIG115" s="204"/>
      <c r="HIH115" s="204"/>
      <c r="HII115" s="204"/>
      <c r="HIJ115" s="204"/>
      <c r="HIK115" s="204"/>
      <c r="HIL115" s="204"/>
      <c r="HIM115" s="204"/>
      <c r="HIN115" s="204"/>
      <c r="HIO115" s="204"/>
      <c r="HIP115" s="204"/>
      <c r="HIQ115" s="204"/>
      <c r="HIR115" s="204"/>
      <c r="HIS115" s="204"/>
      <c r="HIT115" s="204"/>
      <c r="HIU115" s="204"/>
      <c r="HIV115" s="204"/>
      <c r="HIW115" s="204"/>
      <c r="HIX115" s="204"/>
      <c r="HIY115" s="204"/>
      <c r="HIZ115" s="204"/>
      <c r="HJA115" s="204"/>
      <c r="HJB115" s="204"/>
      <c r="HJC115" s="204"/>
      <c r="HJD115" s="204"/>
      <c r="HJE115" s="204"/>
      <c r="HJF115" s="204"/>
      <c r="HJG115" s="204"/>
      <c r="HJH115" s="204"/>
      <c r="HJI115" s="204"/>
      <c r="HJJ115" s="204"/>
      <c r="HJK115" s="204"/>
      <c r="HJL115" s="204"/>
      <c r="HJM115" s="204"/>
      <c r="HJN115" s="204"/>
      <c r="HJO115" s="204"/>
      <c r="HJP115" s="204"/>
      <c r="HJQ115" s="204"/>
      <c r="HJR115" s="204"/>
      <c r="HJS115" s="204"/>
      <c r="HJT115" s="204"/>
      <c r="HJU115" s="204"/>
      <c r="HJV115" s="204"/>
      <c r="HJW115" s="204"/>
      <c r="HJX115" s="204"/>
      <c r="HJY115" s="204"/>
      <c r="HJZ115" s="204"/>
      <c r="HKA115" s="204"/>
      <c r="HKB115" s="204"/>
      <c r="HKC115" s="204"/>
      <c r="HKD115" s="204"/>
      <c r="HKE115" s="204"/>
      <c r="HKF115" s="204"/>
      <c r="HKG115" s="204"/>
      <c r="HKH115" s="204"/>
      <c r="HKI115" s="204"/>
      <c r="HKJ115" s="204"/>
      <c r="HKK115" s="204"/>
      <c r="HKL115" s="204"/>
      <c r="HKM115" s="204"/>
      <c r="HKN115" s="204"/>
      <c r="HKO115" s="204"/>
      <c r="HKP115" s="204"/>
      <c r="HKQ115" s="204"/>
      <c r="HKR115" s="204"/>
      <c r="HKS115" s="204"/>
      <c r="HKT115" s="204"/>
      <c r="HKU115" s="204"/>
      <c r="HKV115" s="204"/>
      <c r="HKW115" s="204"/>
      <c r="HKX115" s="204"/>
      <c r="HKY115" s="204"/>
      <c r="HKZ115" s="204"/>
      <c r="HLA115" s="204"/>
      <c r="HLB115" s="204"/>
      <c r="HLC115" s="204"/>
      <c r="HLD115" s="204"/>
      <c r="HLE115" s="204"/>
      <c r="HLF115" s="204"/>
      <c r="HLG115" s="204"/>
      <c r="HLH115" s="204"/>
      <c r="HLI115" s="204"/>
      <c r="HLJ115" s="204"/>
      <c r="HLK115" s="204"/>
      <c r="HLL115" s="204"/>
      <c r="HLM115" s="204"/>
      <c r="HLN115" s="204"/>
      <c r="HLO115" s="204"/>
      <c r="HLP115" s="204"/>
      <c r="HLQ115" s="204"/>
      <c r="HLR115" s="204"/>
      <c r="HLS115" s="204"/>
      <c r="HLT115" s="204"/>
      <c r="HLU115" s="204"/>
      <c r="HLV115" s="204"/>
      <c r="HLW115" s="204"/>
      <c r="HLX115" s="204"/>
      <c r="HLY115" s="204"/>
      <c r="HLZ115" s="204"/>
      <c r="HMA115" s="204"/>
      <c r="HMB115" s="204"/>
      <c r="HMC115" s="204"/>
      <c r="HMD115" s="204"/>
      <c r="HME115" s="204"/>
      <c r="HMF115" s="204"/>
      <c r="HMG115" s="204"/>
      <c r="HMH115" s="204"/>
      <c r="HMI115" s="204"/>
      <c r="HMJ115" s="204"/>
      <c r="HMK115" s="204"/>
      <c r="HML115" s="204"/>
      <c r="HMM115" s="204"/>
      <c r="HMN115" s="204"/>
      <c r="HMO115" s="204"/>
      <c r="HMP115" s="204"/>
      <c r="HMQ115" s="204"/>
      <c r="HMR115" s="204"/>
      <c r="HMS115" s="204"/>
      <c r="HMT115" s="204"/>
      <c r="HMU115" s="204"/>
      <c r="HMV115" s="204"/>
      <c r="HMW115" s="204"/>
      <c r="HMX115" s="204"/>
      <c r="HMY115" s="204"/>
      <c r="HMZ115" s="204"/>
      <c r="HNA115" s="204"/>
      <c r="HNB115" s="204"/>
      <c r="HNC115" s="204"/>
      <c r="HND115" s="204"/>
      <c r="HNE115" s="204"/>
      <c r="HNF115" s="204"/>
      <c r="HNG115" s="204"/>
      <c r="HNH115" s="204"/>
      <c r="HNI115" s="204"/>
      <c r="HNJ115" s="204"/>
      <c r="HNK115" s="204"/>
      <c r="HNL115" s="204"/>
      <c r="HNM115" s="204"/>
      <c r="HNN115" s="204"/>
      <c r="HNO115" s="204"/>
      <c r="HNP115" s="204"/>
      <c r="HNQ115" s="204"/>
      <c r="HNR115" s="204"/>
      <c r="HNS115" s="204"/>
      <c r="HNT115" s="204"/>
      <c r="HNU115" s="204"/>
      <c r="HNV115" s="204"/>
      <c r="HNW115" s="204"/>
      <c r="HNX115" s="204"/>
      <c r="HNY115" s="204"/>
      <c r="HNZ115" s="204"/>
      <c r="HOA115" s="204"/>
      <c r="HOB115" s="204"/>
      <c r="HOC115" s="204"/>
      <c r="HOD115" s="204"/>
      <c r="HOE115" s="204"/>
      <c r="HOF115" s="204"/>
      <c r="HOG115" s="204"/>
      <c r="HOH115" s="204"/>
      <c r="HOI115" s="204"/>
      <c r="HOJ115" s="204"/>
      <c r="HOK115" s="204"/>
      <c r="HOL115" s="204"/>
      <c r="HOM115" s="204"/>
      <c r="HON115" s="204"/>
      <c r="HOO115" s="204"/>
      <c r="HOP115" s="204"/>
      <c r="HOQ115" s="204"/>
      <c r="HOR115" s="204"/>
      <c r="HOS115" s="204"/>
      <c r="HOT115" s="204"/>
      <c r="HOU115" s="204"/>
      <c r="HOV115" s="204"/>
      <c r="HOW115" s="204"/>
      <c r="HOX115" s="204"/>
      <c r="HOY115" s="204"/>
      <c r="HOZ115" s="204"/>
      <c r="HPA115" s="204"/>
      <c r="HPB115" s="204"/>
      <c r="HPC115" s="204"/>
      <c r="HPD115" s="204"/>
      <c r="HPE115" s="204"/>
      <c r="HPF115" s="204"/>
      <c r="HPG115" s="204"/>
      <c r="HPH115" s="204"/>
      <c r="HPI115" s="204"/>
      <c r="HPJ115" s="204"/>
      <c r="HPK115" s="204"/>
      <c r="HPL115" s="204"/>
      <c r="HPM115" s="204"/>
      <c r="HPN115" s="204"/>
      <c r="HPO115" s="204"/>
      <c r="HPP115" s="204"/>
      <c r="HPQ115" s="204"/>
      <c r="HPR115" s="204"/>
      <c r="HPS115" s="204"/>
      <c r="HPT115" s="204"/>
      <c r="HPU115" s="204"/>
      <c r="HPV115" s="204"/>
      <c r="HPW115" s="204"/>
      <c r="HPX115" s="204"/>
      <c r="HPY115" s="204"/>
      <c r="HPZ115" s="204"/>
      <c r="HQA115" s="204"/>
      <c r="HQB115" s="204"/>
      <c r="HQC115" s="204"/>
      <c r="HQD115" s="204"/>
      <c r="HQE115" s="204"/>
      <c r="HQF115" s="204"/>
      <c r="HQG115" s="204"/>
      <c r="HQH115" s="204"/>
      <c r="HQI115" s="204"/>
      <c r="HQJ115" s="204"/>
      <c r="HQK115" s="204"/>
      <c r="HQL115" s="204"/>
      <c r="HQM115" s="204"/>
      <c r="HQN115" s="204"/>
      <c r="HQO115" s="204"/>
      <c r="HQP115" s="204"/>
      <c r="HQQ115" s="204"/>
      <c r="HQR115" s="204"/>
      <c r="HQS115" s="204"/>
      <c r="HQT115" s="204"/>
      <c r="HQU115" s="204"/>
      <c r="HQV115" s="204"/>
      <c r="HQW115" s="204"/>
      <c r="HQX115" s="204"/>
      <c r="HQY115" s="204"/>
      <c r="HQZ115" s="204"/>
      <c r="HRA115" s="204"/>
      <c r="HRB115" s="204"/>
      <c r="HRC115" s="204"/>
      <c r="HRD115" s="204"/>
      <c r="HRE115" s="204"/>
      <c r="HRF115" s="204"/>
      <c r="HRG115" s="204"/>
      <c r="HRH115" s="204"/>
      <c r="HRI115" s="204"/>
      <c r="HRJ115" s="204"/>
      <c r="HRK115" s="204"/>
      <c r="HRL115" s="204"/>
      <c r="HRM115" s="204"/>
      <c r="HRN115" s="204"/>
      <c r="HRO115" s="204"/>
      <c r="HRP115" s="204"/>
      <c r="HRQ115" s="204"/>
      <c r="HRR115" s="204"/>
      <c r="HRS115" s="204"/>
      <c r="HRT115" s="204"/>
      <c r="HRU115" s="204"/>
      <c r="HRV115" s="204"/>
      <c r="HRW115" s="204"/>
      <c r="HRX115" s="204"/>
      <c r="HRY115" s="204"/>
      <c r="HRZ115" s="204"/>
      <c r="HSA115" s="204"/>
      <c r="HSB115" s="204"/>
      <c r="HSC115" s="204"/>
      <c r="HSD115" s="204"/>
      <c r="HSE115" s="204"/>
      <c r="HSF115" s="204"/>
      <c r="HSG115" s="204"/>
      <c r="HSH115" s="204"/>
      <c r="HSI115" s="204"/>
      <c r="HSJ115" s="204"/>
      <c r="HSK115" s="204"/>
      <c r="HSL115" s="204"/>
      <c r="HSM115" s="204"/>
      <c r="HSN115" s="204"/>
      <c r="HSO115" s="204"/>
      <c r="HSP115" s="204"/>
      <c r="HSQ115" s="204"/>
      <c r="HSR115" s="204"/>
      <c r="HSS115" s="204"/>
      <c r="HST115" s="204"/>
      <c r="HSU115" s="204"/>
      <c r="HSV115" s="204"/>
      <c r="HSW115" s="204"/>
      <c r="HSX115" s="204"/>
      <c r="HSY115" s="204"/>
      <c r="HSZ115" s="204"/>
      <c r="HTA115" s="204"/>
      <c r="HTB115" s="204"/>
      <c r="HTC115" s="204"/>
      <c r="HTD115" s="204"/>
      <c r="HTE115" s="204"/>
      <c r="HTF115" s="204"/>
      <c r="HTG115" s="204"/>
      <c r="HTH115" s="204"/>
      <c r="HTI115" s="204"/>
      <c r="HTJ115" s="204"/>
      <c r="HTK115" s="204"/>
      <c r="HTL115" s="204"/>
      <c r="HTM115" s="204"/>
      <c r="HTN115" s="204"/>
      <c r="HTO115" s="204"/>
      <c r="HTP115" s="204"/>
      <c r="HTQ115" s="204"/>
      <c r="HTR115" s="204"/>
      <c r="HTS115" s="204"/>
      <c r="HTT115" s="204"/>
      <c r="HTU115" s="204"/>
      <c r="HTV115" s="204"/>
      <c r="HTW115" s="204"/>
      <c r="HTX115" s="204"/>
      <c r="HTY115" s="204"/>
      <c r="HTZ115" s="204"/>
      <c r="HUA115" s="204"/>
      <c r="HUB115" s="204"/>
      <c r="HUC115" s="204"/>
      <c r="HUD115" s="204"/>
      <c r="HUE115" s="204"/>
      <c r="HUF115" s="204"/>
      <c r="HUG115" s="204"/>
      <c r="HUH115" s="204"/>
      <c r="HUI115" s="204"/>
      <c r="HUJ115" s="204"/>
      <c r="HUK115" s="204"/>
      <c r="HUL115" s="204"/>
      <c r="HUM115" s="204"/>
      <c r="HUN115" s="204"/>
      <c r="HUO115" s="204"/>
      <c r="HUP115" s="204"/>
      <c r="HUQ115" s="204"/>
      <c r="HUR115" s="204"/>
      <c r="HUS115" s="204"/>
      <c r="HUT115" s="204"/>
      <c r="HUU115" s="204"/>
      <c r="HUV115" s="204"/>
      <c r="HUW115" s="204"/>
      <c r="HUX115" s="204"/>
      <c r="HUY115" s="204"/>
      <c r="HUZ115" s="204"/>
      <c r="HVA115" s="204"/>
      <c r="HVB115" s="204"/>
      <c r="HVC115" s="204"/>
      <c r="HVD115" s="204"/>
      <c r="HVE115" s="204"/>
      <c r="HVF115" s="204"/>
      <c r="HVG115" s="204"/>
      <c r="HVH115" s="204"/>
      <c r="HVI115" s="204"/>
      <c r="HVJ115" s="204"/>
      <c r="HVK115" s="204"/>
      <c r="HVL115" s="204"/>
      <c r="HVM115" s="204"/>
      <c r="HVN115" s="204"/>
      <c r="HVO115" s="204"/>
      <c r="HVP115" s="204"/>
      <c r="HVQ115" s="204"/>
      <c r="HVR115" s="204"/>
      <c r="HVS115" s="204"/>
      <c r="HVT115" s="204"/>
      <c r="HVU115" s="204"/>
      <c r="HVV115" s="204"/>
      <c r="HVW115" s="204"/>
      <c r="HVX115" s="204"/>
      <c r="HVY115" s="204"/>
      <c r="HVZ115" s="204"/>
      <c r="HWA115" s="204"/>
      <c r="HWB115" s="204"/>
      <c r="HWC115" s="204"/>
      <c r="HWD115" s="204"/>
      <c r="HWE115" s="204"/>
      <c r="HWF115" s="204"/>
      <c r="HWG115" s="204"/>
      <c r="HWH115" s="204"/>
      <c r="HWI115" s="204"/>
      <c r="HWJ115" s="204"/>
      <c r="HWK115" s="204"/>
      <c r="HWL115" s="204"/>
      <c r="HWM115" s="204"/>
      <c r="HWN115" s="204"/>
      <c r="HWO115" s="204"/>
      <c r="HWP115" s="204"/>
      <c r="HWQ115" s="204"/>
      <c r="HWR115" s="204"/>
      <c r="HWS115" s="204"/>
      <c r="HWT115" s="204"/>
      <c r="HWU115" s="204"/>
      <c r="HWV115" s="204"/>
      <c r="HWW115" s="204"/>
      <c r="HWX115" s="204"/>
      <c r="HWY115" s="204"/>
      <c r="HWZ115" s="204"/>
      <c r="HXA115" s="204"/>
      <c r="HXB115" s="204"/>
      <c r="HXC115" s="204"/>
      <c r="HXD115" s="204"/>
      <c r="HXE115" s="204"/>
      <c r="HXF115" s="204"/>
      <c r="HXG115" s="204"/>
      <c r="HXH115" s="204"/>
      <c r="HXI115" s="204"/>
      <c r="HXJ115" s="204"/>
      <c r="HXK115" s="204"/>
      <c r="HXL115" s="204"/>
      <c r="HXM115" s="204"/>
      <c r="HXN115" s="204"/>
      <c r="HXO115" s="204"/>
      <c r="HXP115" s="204"/>
      <c r="HXQ115" s="204"/>
      <c r="HXR115" s="204"/>
      <c r="HXS115" s="204"/>
      <c r="HXT115" s="204"/>
      <c r="HXU115" s="204"/>
      <c r="HXV115" s="204"/>
      <c r="HXW115" s="204"/>
      <c r="HXX115" s="204"/>
      <c r="HXY115" s="204"/>
      <c r="HXZ115" s="204"/>
      <c r="HYA115" s="204"/>
      <c r="HYB115" s="204"/>
      <c r="HYC115" s="204"/>
      <c r="HYD115" s="204"/>
      <c r="HYE115" s="204"/>
      <c r="HYF115" s="204"/>
      <c r="HYG115" s="204"/>
      <c r="HYH115" s="204"/>
      <c r="HYI115" s="204"/>
      <c r="HYJ115" s="204"/>
      <c r="HYK115" s="204"/>
      <c r="HYL115" s="204"/>
      <c r="HYM115" s="204"/>
      <c r="HYN115" s="204"/>
      <c r="HYO115" s="204"/>
      <c r="HYP115" s="204"/>
      <c r="HYQ115" s="204"/>
      <c r="HYR115" s="204"/>
      <c r="HYS115" s="204"/>
      <c r="HYT115" s="204"/>
      <c r="HYU115" s="204"/>
      <c r="HYV115" s="204"/>
      <c r="HYW115" s="204"/>
      <c r="HYX115" s="204"/>
      <c r="HYY115" s="204"/>
      <c r="HYZ115" s="204"/>
      <c r="HZA115" s="204"/>
      <c r="HZB115" s="204"/>
      <c r="HZC115" s="204"/>
      <c r="HZD115" s="204"/>
      <c r="HZE115" s="204"/>
      <c r="HZF115" s="204"/>
      <c r="HZG115" s="204"/>
      <c r="HZH115" s="204"/>
      <c r="HZI115" s="204"/>
      <c r="HZJ115" s="204"/>
      <c r="HZK115" s="204"/>
      <c r="HZL115" s="204"/>
      <c r="HZM115" s="204"/>
      <c r="HZN115" s="204"/>
      <c r="HZO115" s="204"/>
      <c r="HZP115" s="204"/>
      <c r="HZQ115" s="204"/>
      <c r="HZR115" s="204"/>
      <c r="HZS115" s="204"/>
      <c r="HZT115" s="204"/>
      <c r="HZU115" s="204"/>
      <c r="HZV115" s="204"/>
      <c r="HZW115" s="204"/>
      <c r="HZX115" s="204"/>
      <c r="HZY115" s="204"/>
      <c r="HZZ115" s="204"/>
      <c r="IAA115" s="204"/>
      <c r="IAB115" s="204"/>
      <c r="IAC115" s="204"/>
      <c r="IAD115" s="204"/>
      <c r="IAE115" s="204"/>
      <c r="IAF115" s="204"/>
      <c r="IAG115" s="204"/>
      <c r="IAH115" s="204"/>
      <c r="IAI115" s="204"/>
      <c r="IAJ115" s="204"/>
      <c r="IAK115" s="204"/>
      <c r="IAL115" s="204"/>
      <c r="IAM115" s="204"/>
      <c r="IAN115" s="204"/>
      <c r="IAO115" s="204"/>
      <c r="IAP115" s="204"/>
      <c r="IAQ115" s="204"/>
      <c r="IAR115" s="204"/>
      <c r="IAS115" s="204"/>
      <c r="IAT115" s="204"/>
      <c r="IAU115" s="204"/>
      <c r="IAV115" s="204"/>
      <c r="IAW115" s="204"/>
      <c r="IAX115" s="204"/>
      <c r="IAY115" s="204"/>
      <c r="IAZ115" s="204"/>
      <c r="IBA115" s="204"/>
      <c r="IBB115" s="204"/>
      <c r="IBC115" s="204"/>
      <c r="IBD115" s="204"/>
      <c r="IBE115" s="204"/>
      <c r="IBF115" s="204"/>
      <c r="IBG115" s="204"/>
      <c r="IBH115" s="204"/>
      <c r="IBI115" s="204"/>
      <c r="IBJ115" s="204"/>
      <c r="IBK115" s="204"/>
      <c r="IBL115" s="204"/>
      <c r="IBM115" s="204"/>
      <c r="IBN115" s="204"/>
      <c r="IBO115" s="204"/>
      <c r="IBP115" s="204"/>
      <c r="IBQ115" s="204"/>
      <c r="IBR115" s="204"/>
      <c r="IBS115" s="204"/>
      <c r="IBT115" s="204"/>
      <c r="IBU115" s="204"/>
      <c r="IBV115" s="204"/>
      <c r="IBW115" s="204"/>
      <c r="IBX115" s="204"/>
      <c r="IBY115" s="204"/>
      <c r="IBZ115" s="204"/>
      <c r="ICA115" s="204"/>
      <c r="ICB115" s="204"/>
      <c r="ICC115" s="204"/>
      <c r="ICD115" s="204"/>
      <c r="ICE115" s="204"/>
      <c r="ICF115" s="204"/>
      <c r="ICG115" s="204"/>
      <c r="ICH115" s="204"/>
      <c r="ICI115" s="204"/>
      <c r="ICJ115" s="204"/>
      <c r="ICK115" s="204"/>
      <c r="ICL115" s="204"/>
      <c r="ICM115" s="204"/>
      <c r="ICN115" s="204"/>
      <c r="ICO115" s="204"/>
      <c r="ICP115" s="204"/>
      <c r="ICQ115" s="204"/>
      <c r="ICR115" s="204"/>
      <c r="ICS115" s="204"/>
      <c r="ICT115" s="204"/>
      <c r="ICU115" s="204"/>
      <c r="ICV115" s="204"/>
      <c r="ICW115" s="204"/>
      <c r="ICX115" s="204"/>
      <c r="ICY115" s="204"/>
      <c r="ICZ115" s="204"/>
      <c r="IDA115" s="204"/>
      <c r="IDB115" s="204"/>
      <c r="IDC115" s="204"/>
      <c r="IDD115" s="204"/>
      <c r="IDE115" s="204"/>
      <c r="IDF115" s="204"/>
      <c r="IDG115" s="204"/>
      <c r="IDH115" s="204"/>
      <c r="IDI115" s="204"/>
      <c r="IDJ115" s="204"/>
      <c r="IDK115" s="204"/>
      <c r="IDL115" s="204"/>
      <c r="IDM115" s="204"/>
      <c r="IDN115" s="204"/>
      <c r="IDO115" s="204"/>
      <c r="IDP115" s="204"/>
      <c r="IDQ115" s="204"/>
      <c r="IDR115" s="204"/>
      <c r="IDS115" s="204"/>
      <c r="IDT115" s="204"/>
      <c r="IDU115" s="204"/>
      <c r="IDV115" s="204"/>
      <c r="IDW115" s="204"/>
      <c r="IDX115" s="204"/>
      <c r="IDY115" s="204"/>
      <c r="IDZ115" s="204"/>
      <c r="IEA115" s="204"/>
      <c r="IEB115" s="204"/>
      <c r="IEC115" s="204"/>
      <c r="IED115" s="204"/>
      <c r="IEE115" s="204"/>
      <c r="IEF115" s="204"/>
      <c r="IEG115" s="204"/>
      <c r="IEH115" s="204"/>
      <c r="IEI115" s="204"/>
      <c r="IEJ115" s="204"/>
      <c r="IEK115" s="204"/>
      <c r="IEL115" s="204"/>
      <c r="IEM115" s="204"/>
      <c r="IEN115" s="204"/>
      <c r="IEO115" s="204"/>
      <c r="IEP115" s="204"/>
      <c r="IEQ115" s="204"/>
      <c r="IER115" s="204"/>
      <c r="IES115" s="204"/>
      <c r="IET115" s="204"/>
      <c r="IEU115" s="204"/>
      <c r="IEV115" s="204"/>
      <c r="IEW115" s="204"/>
      <c r="IEX115" s="204"/>
      <c r="IEY115" s="204"/>
      <c r="IEZ115" s="204"/>
      <c r="IFA115" s="204"/>
      <c r="IFB115" s="204"/>
      <c r="IFC115" s="204"/>
      <c r="IFD115" s="204"/>
      <c r="IFE115" s="204"/>
      <c r="IFF115" s="204"/>
      <c r="IFG115" s="204"/>
      <c r="IFH115" s="204"/>
      <c r="IFI115" s="204"/>
      <c r="IFJ115" s="204"/>
      <c r="IFK115" s="204"/>
      <c r="IFL115" s="204"/>
      <c r="IFM115" s="204"/>
      <c r="IFN115" s="204"/>
      <c r="IFO115" s="204"/>
      <c r="IFP115" s="204"/>
      <c r="IFQ115" s="204"/>
      <c r="IFR115" s="204"/>
      <c r="IFS115" s="204"/>
      <c r="IFT115" s="204"/>
      <c r="IFU115" s="204"/>
      <c r="IFV115" s="204"/>
      <c r="IFW115" s="204"/>
      <c r="IFX115" s="204"/>
      <c r="IFY115" s="204"/>
      <c r="IFZ115" s="204"/>
      <c r="IGA115" s="204"/>
      <c r="IGB115" s="204"/>
      <c r="IGC115" s="204"/>
      <c r="IGD115" s="204"/>
      <c r="IGE115" s="204"/>
      <c r="IGF115" s="204"/>
      <c r="IGG115" s="204"/>
      <c r="IGH115" s="204"/>
      <c r="IGI115" s="204"/>
      <c r="IGJ115" s="204"/>
      <c r="IGK115" s="204"/>
      <c r="IGL115" s="204"/>
      <c r="IGM115" s="204"/>
      <c r="IGN115" s="204"/>
      <c r="IGO115" s="204"/>
      <c r="IGP115" s="204"/>
      <c r="IGQ115" s="204"/>
      <c r="IGR115" s="204"/>
      <c r="IGS115" s="204"/>
      <c r="IGT115" s="204"/>
      <c r="IGU115" s="204"/>
      <c r="IGV115" s="204"/>
      <c r="IGW115" s="204"/>
      <c r="IGX115" s="204"/>
      <c r="IGY115" s="204"/>
      <c r="IGZ115" s="204"/>
      <c r="IHA115" s="204"/>
      <c r="IHB115" s="204"/>
      <c r="IHC115" s="204"/>
      <c r="IHD115" s="204"/>
      <c r="IHE115" s="204"/>
      <c r="IHF115" s="204"/>
      <c r="IHG115" s="204"/>
      <c r="IHH115" s="204"/>
      <c r="IHI115" s="204"/>
      <c r="IHJ115" s="204"/>
      <c r="IHK115" s="204"/>
      <c r="IHL115" s="204"/>
      <c r="IHM115" s="204"/>
      <c r="IHN115" s="204"/>
      <c r="IHO115" s="204"/>
      <c r="IHP115" s="204"/>
      <c r="IHQ115" s="204"/>
      <c r="IHR115" s="204"/>
      <c r="IHS115" s="204"/>
      <c r="IHT115" s="204"/>
      <c r="IHU115" s="204"/>
      <c r="IHV115" s="204"/>
      <c r="IHW115" s="204"/>
      <c r="IHX115" s="204"/>
      <c r="IHY115" s="204"/>
      <c r="IHZ115" s="204"/>
      <c r="IIA115" s="204"/>
      <c r="IIB115" s="204"/>
      <c r="IIC115" s="204"/>
      <c r="IID115" s="204"/>
      <c r="IIE115" s="204"/>
      <c r="IIF115" s="204"/>
      <c r="IIG115" s="204"/>
      <c r="IIH115" s="204"/>
      <c r="III115" s="204"/>
      <c r="IIJ115" s="204"/>
      <c r="IIK115" s="204"/>
      <c r="IIL115" s="204"/>
      <c r="IIM115" s="204"/>
      <c r="IIN115" s="204"/>
      <c r="IIO115" s="204"/>
      <c r="IIP115" s="204"/>
      <c r="IIQ115" s="204"/>
      <c r="IIR115" s="204"/>
      <c r="IIS115" s="204"/>
      <c r="IIT115" s="204"/>
      <c r="IIU115" s="204"/>
      <c r="IIV115" s="204"/>
      <c r="IIW115" s="204"/>
      <c r="IIX115" s="204"/>
      <c r="IIY115" s="204"/>
      <c r="IIZ115" s="204"/>
      <c r="IJA115" s="204"/>
      <c r="IJB115" s="204"/>
      <c r="IJC115" s="204"/>
      <c r="IJD115" s="204"/>
      <c r="IJE115" s="204"/>
      <c r="IJF115" s="204"/>
      <c r="IJG115" s="204"/>
      <c r="IJH115" s="204"/>
      <c r="IJI115" s="204"/>
      <c r="IJJ115" s="204"/>
      <c r="IJK115" s="204"/>
      <c r="IJL115" s="204"/>
      <c r="IJM115" s="204"/>
      <c r="IJN115" s="204"/>
      <c r="IJO115" s="204"/>
      <c r="IJP115" s="204"/>
      <c r="IJQ115" s="204"/>
      <c r="IJR115" s="204"/>
      <c r="IJS115" s="204"/>
      <c r="IJT115" s="204"/>
      <c r="IJU115" s="204"/>
      <c r="IJV115" s="204"/>
      <c r="IJW115" s="204"/>
      <c r="IJX115" s="204"/>
      <c r="IJY115" s="204"/>
      <c r="IJZ115" s="204"/>
      <c r="IKA115" s="204"/>
      <c r="IKB115" s="204"/>
      <c r="IKC115" s="204"/>
      <c r="IKD115" s="204"/>
      <c r="IKE115" s="204"/>
      <c r="IKF115" s="204"/>
      <c r="IKG115" s="204"/>
      <c r="IKH115" s="204"/>
      <c r="IKI115" s="204"/>
      <c r="IKJ115" s="204"/>
      <c r="IKK115" s="204"/>
      <c r="IKL115" s="204"/>
      <c r="IKM115" s="204"/>
      <c r="IKN115" s="204"/>
      <c r="IKO115" s="204"/>
      <c r="IKP115" s="204"/>
      <c r="IKQ115" s="204"/>
      <c r="IKR115" s="204"/>
      <c r="IKS115" s="204"/>
      <c r="IKT115" s="204"/>
      <c r="IKU115" s="204"/>
      <c r="IKV115" s="204"/>
      <c r="IKW115" s="204"/>
      <c r="IKX115" s="204"/>
      <c r="IKY115" s="204"/>
      <c r="IKZ115" s="204"/>
      <c r="ILA115" s="204"/>
      <c r="ILB115" s="204"/>
      <c r="ILC115" s="204"/>
      <c r="ILD115" s="204"/>
      <c r="ILE115" s="204"/>
      <c r="ILF115" s="204"/>
      <c r="ILG115" s="204"/>
      <c r="ILH115" s="204"/>
      <c r="ILI115" s="204"/>
      <c r="ILJ115" s="204"/>
      <c r="ILK115" s="204"/>
      <c r="ILL115" s="204"/>
      <c r="ILM115" s="204"/>
      <c r="ILN115" s="204"/>
      <c r="ILO115" s="204"/>
      <c r="ILP115" s="204"/>
      <c r="ILQ115" s="204"/>
      <c r="ILR115" s="204"/>
      <c r="ILS115" s="204"/>
      <c r="ILT115" s="204"/>
      <c r="ILU115" s="204"/>
      <c r="ILV115" s="204"/>
      <c r="ILW115" s="204"/>
      <c r="ILX115" s="204"/>
      <c r="ILY115" s="204"/>
      <c r="ILZ115" s="204"/>
      <c r="IMA115" s="204"/>
      <c r="IMB115" s="204"/>
      <c r="IMC115" s="204"/>
      <c r="IMD115" s="204"/>
      <c r="IME115" s="204"/>
      <c r="IMF115" s="204"/>
      <c r="IMG115" s="204"/>
      <c r="IMH115" s="204"/>
      <c r="IMI115" s="204"/>
      <c r="IMJ115" s="204"/>
      <c r="IMK115" s="204"/>
      <c r="IML115" s="204"/>
      <c r="IMM115" s="204"/>
      <c r="IMN115" s="204"/>
      <c r="IMO115" s="204"/>
      <c r="IMP115" s="204"/>
      <c r="IMQ115" s="204"/>
      <c r="IMR115" s="204"/>
      <c r="IMS115" s="204"/>
      <c r="IMT115" s="204"/>
      <c r="IMU115" s="204"/>
      <c r="IMV115" s="204"/>
      <c r="IMW115" s="204"/>
      <c r="IMX115" s="204"/>
      <c r="IMY115" s="204"/>
      <c r="IMZ115" s="204"/>
      <c r="INA115" s="204"/>
      <c r="INB115" s="204"/>
      <c r="INC115" s="204"/>
      <c r="IND115" s="204"/>
      <c r="INE115" s="204"/>
      <c r="INF115" s="204"/>
      <c r="ING115" s="204"/>
      <c r="INH115" s="204"/>
      <c r="INI115" s="204"/>
      <c r="INJ115" s="204"/>
      <c r="INK115" s="204"/>
      <c r="INL115" s="204"/>
      <c r="INM115" s="204"/>
      <c r="INN115" s="204"/>
      <c r="INO115" s="204"/>
      <c r="INP115" s="204"/>
      <c r="INQ115" s="204"/>
      <c r="INR115" s="204"/>
      <c r="INS115" s="204"/>
      <c r="INT115" s="204"/>
      <c r="INU115" s="204"/>
      <c r="INV115" s="204"/>
      <c r="INW115" s="204"/>
      <c r="INX115" s="204"/>
      <c r="INY115" s="204"/>
      <c r="INZ115" s="204"/>
      <c r="IOA115" s="204"/>
      <c r="IOB115" s="204"/>
      <c r="IOC115" s="204"/>
      <c r="IOD115" s="204"/>
      <c r="IOE115" s="204"/>
      <c r="IOF115" s="204"/>
      <c r="IOG115" s="204"/>
      <c r="IOH115" s="204"/>
      <c r="IOI115" s="204"/>
      <c r="IOJ115" s="204"/>
      <c r="IOK115" s="204"/>
      <c r="IOL115" s="204"/>
      <c r="IOM115" s="204"/>
      <c r="ION115" s="204"/>
      <c r="IOO115" s="204"/>
      <c r="IOP115" s="204"/>
      <c r="IOQ115" s="204"/>
      <c r="IOR115" s="204"/>
      <c r="IOS115" s="204"/>
      <c r="IOT115" s="204"/>
      <c r="IOU115" s="204"/>
      <c r="IOV115" s="204"/>
      <c r="IOW115" s="204"/>
      <c r="IOX115" s="204"/>
      <c r="IOY115" s="204"/>
      <c r="IOZ115" s="204"/>
      <c r="IPA115" s="204"/>
      <c r="IPB115" s="204"/>
      <c r="IPC115" s="204"/>
      <c r="IPD115" s="204"/>
      <c r="IPE115" s="204"/>
      <c r="IPF115" s="204"/>
      <c r="IPG115" s="204"/>
      <c r="IPH115" s="204"/>
      <c r="IPI115" s="204"/>
      <c r="IPJ115" s="204"/>
      <c r="IPK115" s="204"/>
      <c r="IPL115" s="204"/>
      <c r="IPM115" s="204"/>
      <c r="IPN115" s="204"/>
      <c r="IPO115" s="204"/>
      <c r="IPP115" s="204"/>
      <c r="IPQ115" s="204"/>
      <c r="IPR115" s="204"/>
      <c r="IPS115" s="204"/>
      <c r="IPT115" s="204"/>
      <c r="IPU115" s="204"/>
      <c r="IPV115" s="204"/>
      <c r="IPW115" s="204"/>
      <c r="IPX115" s="204"/>
      <c r="IPY115" s="204"/>
      <c r="IPZ115" s="204"/>
      <c r="IQA115" s="204"/>
      <c r="IQB115" s="204"/>
      <c r="IQC115" s="204"/>
      <c r="IQD115" s="204"/>
      <c r="IQE115" s="204"/>
      <c r="IQF115" s="204"/>
      <c r="IQG115" s="204"/>
      <c r="IQH115" s="204"/>
      <c r="IQI115" s="204"/>
      <c r="IQJ115" s="204"/>
      <c r="IQK115" s="204"/>
      <c r="IQL115" s="204"/>
      <c r="IQM115" s="204"/>
      <c r="IQN115" s="204"/>
      <c r="IQO115" s="204"/>
      <c r="IQP115" s="204"/>
      <c r="IQQ115" s="204"/>
      <c r="IQR115" s="204"/>
      <c r="IQS115" s="204"/>
      <c r="IQT115" s="204"/>
      <c r="IQU115" s="204"/>
      <c r="IQV115" s="204"/>
      <c r="IQW115" s="204"/>
      <c r="IQX115" s="204"/>
      <c r="IQY115" s="204"/>
      <c r="IQZ115" s="204"/>
      <c r="IRA115" s="204"/>
      <c r="IRB115" s="204"/>
      <c r="IRC115" s="204"/>
      <c r="IRD115" s="204"/>
      <c r="IRE115" s="204"/>
      <c r="IRF115" s="204"/>
      <c r="IRG115" s="204"/>
      <c r="IRH115" s="204"/>
      <c r="IRI115" s="204"/>
      <c r="IRJ115" s="204"/>
      <c r="IRK115" s="204"/>
      <c r="IRL115" s="204"/>
      <c r="IRM115" s="204"/>
      <c r="IRN115" s="204"/>
      <c r="IRO115" s="204"/>
      <c r="IRP115" s="204"/>
      <c r="IRQ115" s="204"/>
      <c r="IRR115" s="204"/>
      <c r="IRS115" s="204"/>
      <c r="IRT115" s="204"/>
      <c r="IRU115" s="204"/>
      <c r="IRV115" s="204"/>
      <c r="IRW115" s="204"/>
      <c r="IRX115" s="204"/>
      <c r="IRY115" s="204"/>
      <c r="IRZ115" s="204"/>
      <c r="ISA115" s="204"/>
      <c r="ISB115" s="204"/>
      <c r="ISC115" s="204"/>
      <c r="ISD115" s="204"/>
      <c r="ISE115" s="204"/>
      <c r="ISF115" s="204"/>
      <c r="ISG115" s="204"/>
      <c r="ISH115" s="204"/>
      <c r="ISI115" s="204"/>
      <c r="ISJ115" s="204"/>
      <c r="ISK115" s="204"/>
      <c r="ISL115" s="204"/>
      <c r="ISM115" s="204"/>
      <c r="ISN115" s="204"/>
      <c r="ISO115" s="204"/>
      <c r="ISP115" s="204"/>
      <c r="ISQ115" s="204"/>
      <c r="ISR115" s="204"/>
      <c r="ISS115" s="204"/>
      <c r="IST115" s="204"/>
      <c r="ISU115" s="204"/>
      <c r="ISV115" s="204"/>
      <c r="ISW115" s="204"/>
      <c r="ISX115" s="204"/>
      <c r="ISY115" s="204"/>
      <c r="ISZ115" s="204"/>
      <c r="ITA115" s="204"/>
      <c r="ITB115" s="204"/>
      <c r="ITC115" s="204"/>
      <c r="ITD115" s="204"/>
      <c r="ITE115" s="204"/>
      <c r="ITF115" s="204"/>
      <c r="ITG115" s="204"/>
      <c r="ITH115" s="204"/>
      <c r="ITI115" s="204"/>
      <c r="ITJ115" s="204"/>
      <c r="ITK115" s="204"/>
      <c r="ITL115" s="204"/>
      <c r="ITM115" s="204"/>
      <c r="ITN115" s="204"/>
      <c r="ITO115" s="204"/>
      <c r="ITP115" s="204"/>
      <c r="ITQ115" s="204"/>
      <c r="ITR115" s="204"/>
      <c r="ITS115" s="204"/>
      <c r="ITT115" s="204"/>
      <c r="ITU115" s="204"/>
      <c r="ITV115" s="204"/>
      <c r="ITW115" s="204"/>
      <c r="ITX115" s="204"/>
      <c r="ITY115" s="204"/>
      <c r="ITZ115" s="204"/>
      <c r="IUA115" s="204"/>
      <c r="IUB115" s="204"/>
      <c r="IUC115" s="204"/>
      <c r="IUD115" s="204"/>
      <c r="IUE115" s="204"/>
      <c r="IUF115" s="204"/>
      <c r="IUG115" s="204"/>
      <c r="IUH115" s="204"/>
      <c r="IUI115" s="204"/>
      <c r="IUJ115" s="204"/>
      <c r="IUK115" s="204"/>
      <c r="IUL115" s="204"/>
      <c r="IUM115" s="204"/>
      <c r="IUN115" s="204"/>
      <c r="IUO115" s="204"/>
      <c r="IUP115" s="204"/>
      <c r="IUQ115" s="204"/>
      <c r="IUR115" s="204"/>
      <c r="IUS115" s="204"/>
      <c r="IUT115" s="204"/>
      <c r="IUU115" s="204"/>
      <c r="IUV115" s="204"/>
      <c r="IUW115" s="204"/>
      <c r="IUX115" s="204"/>
      <c r="IUY115" s="204"/>
      <c r="IUZ115" s="204"/>
      <c r="IVA115" s="204"/>
      <c r="IVB115" s="204"/>
      <c r="IVC115" s="204"/>
      <c r="IVD115" s="204"/>
      <c r="IVE115" s="204"/>
      <c r="IVF115" s="204"/>
      <c r="IVG115" s="204"/>
      <c r="IVH115" s="204"/>
      <c r="IVI115" s="204"/>
      <c r="IVJ115" s="204"/>
      <c r="IVK115" s="204"/>
      <c r="IVL115" s="204"/>
      <c r="IVM115" s="204"/>
      <c r="IVN115" s="204"/>
      <c r="IVO115" s="204"/>
      <c r="IVP115" s="204"/>
      <c r="IVQ115" s="204"/>
      <c r="IVR115" s="204"/>
      <c r="IVS115" s="204"/>
      <c r="IVT115" s="204"/>
      <c r="IVU115" s="204"/>
      <c r="IVV115" s="204"/>
      <c r="IVW115" s="204"/>
      <c r="IVX115" s="204"/>
      <c r="IVY115" s="204"/>
      <c r="IVZ115" s="204"/>
      <c r="IWA115" s="204"/>
      <c r="IWB115" s="204"/>
      <c r="IWC115" s="204"/>
      <c r="IWD115" s="204"/>
      <c r="IWE115" s="204"/>
      <c r="IWF115" s="204"/>
      <c r="IWG115" s="204"/>
      <c r="IWH115" s="204"/>
      <c r="IWI115" s="204"/>
      <c r="IWJ115" s="204"/>
      <c r="IWK115" s="204"/>
      <c r="IWL115" s="204"/>
      <c r="IWM115" s="204"/>
      <c r="IWN115" s="204"/>
      <c r="IWO115" s="204"/>
      <c r="IWP115" s="204"/>
      <c r="IWQ115" s="204"/>
      <c r="IWR115" s="204"/>
      <c r="IWS115" s="204"/>
      <c r="IWT115" s="204"/>
      <c r="IWU115" s="204"/>
      <c r="IWV115" s="204"/>
      <c r="IWW115" s="204"/>
      <c r="IWX115" s="204"/>
      <c r="IWY115" s="204"/>
      <c r="IWZ115" s="204"/>
      <c r="IXA115" s="204"/>
      <c r="IXB115" s="204"/>
      <c r="IXC115" s="204"/>
      <c r="IXD115" s="204"/>
      <c r="IXE115" s="204"/>
      <c r="IXF115" s="204"/>
      <c r="IXG115" s="204"/>
      <c r="IXH115" s="204"/>
      <c r="IXI115" s="204"/>
      <c r="IXJ115" s="204"/>
      <c r="IXK115" s="204"/>
      <c r="IXL115" s="204"/>
      <c r="IXM115" s="204"/>
      <c r="IXN115" s="204"/>
      <c r="IXO115" s="204"/>
      <c r="IXP115" s="204"/>
      <c r="IXQ115" s="204"/>
      <c r="IXR115" s="204"/>
      <c r="IXS115" s="204"/>
      <c r="IXT115" s="204"/>
      <c r="IXU115" s="204"/>
      <c r="IXV115" s="204"/>
      <c r="IXW115" s="204"/>
      <c r="IXX115" s="204"/>
      <c r="IXY115" s="204"/>
      <c r="IXZ115" s="204"/>
      <c r="IYA115" s="204"/>
      <c r="IYB115" s="204"/>
      <c r="IYC115" s="204"/>
      <c r="IYD115" s="204"/>
      <c r="IYE115" s="204"/>
      <c r="IYF115" s="204"/>
      <c r="IYG115" s="204"/>
      <c r="IYH115" s="204"/>
      <c r="IYI115" s="204"/>
      <c r="IYJ115" s="204"/>
      <c r="IYK115" s="204"/>
      <c r="IYL115" s="204"/>
      <c r="IYM115" s="204"/>
      <c r="IYN115" s="204"/>
      <c r="IYO115" s="204"/>
      <c r="IYP115" s="204"/>
      <c r="IYQ115" s="204"/>
      <c r="IYR115" s="204"/>
      <c r="IYS115" s="204"/>
      <c r="IYT115" s="204"/>
      <c r="IYU115" s="204"/>
      <c r="IYV115" s="204"/>
      <c r="IYW115" s="204"/>
      <c r="IYX115" s="204"/>
      <c r="IYY115" s="204"/>
      <c r="IYZ115" s="204"/>
      <c r="IZA115" s="204"/>
      <c r="IZB115" s="204"/>
      <c r="IZC115" s="204"/>
      <c r="IZD115" s="204"/>
      <c r="IZE115" s="204"/>
      <c r="IZF115" s="204"/>
      <c r="IZG115" s="204"/>
      <c r="IZH115" s="204"/>
      <c r="IZI115" s="204"/>
      <c r="IZJ115" s="204"/>
      <c r="IZK115" s="204"/>
      <c r="IZL115" s="204"/>
      <c r="IZM115" s="204"/>
      <c r="IZN115" s="204"/>
      <c r="IZO115" s="204"/>
      <c r="IZP115" s="204"/>
      <c r="IZQ115" s="204"/>
      <c r="IZR115" s="204"/>
      <c r="IZS115" s="204"/>
      <c r="IZT115" s="204"/>
      <c r="IZU115" s="204"/>
      <c r="IZV115" s="204"/>
      <c r="IZW115" s="204"/>
      <c r="IZX115" s="204"/>
      <c r="IZY115" s="204"/>
      <c r="IZZ115" s="204"/>
      <c r="JAA115" s="204"/>
      <c r="JAB115" s="204"/>
      <c r="JAC115" s="204"/>
      <c r="JAD115" s="204"/>
      <c r="JAE115" s="204"/>
      <c r="JAF115" s="204"/>
      <c r="JAG115" s="204"/>
      <c r="JAH115" s="204"/>
      <c r="JAI115" s="204"/>
      <c r="JAJ115" s="204"/>
      <c r="JAK115" s="204"/>
      <c r="JAL115" s="204"/>
      <c r="JAM115" s="204"/>
      <c r="JAN115" s="204"/>
      <c r="JAO115" s="204"/>
      <c r="JAP115" s="204"/>
      <c r="JAQ115" s="204"/>
      <c r="JAR115" s="204"/>
      <c r="JAS115" s="204"/>
      <c r="JAT115" s="204"/>
      <c r="JAU115" s="204"/>
      <c r="JAV115" s="204"/>
      <c r="JAW115" s="204"/>
      <c r="JAX115" s="204"/>
      <c r="JAY115" s="204"/>
      <c r="JAZ115" s="204"/>
      <c r="JBA115" s="204"/>
      <c r="JBB115" s="204"/>
      <c r="JBC115" s="204"/>
      <c r="JBD115" s="204"/>
      <c r="JBE115" s="204"/>
      <c r="JBF115" s="204"/>
      <c r="JBG115" s="204"/>
      <c r="JBH115" s="204"/>
      <c r="JBI115" s="204"/>
      <c r="JBJ115" s="204"/>
      <c r="JBK115" s="204"/>
      <c r="JBL115" s="204"/>
      <c r="JBM115" s="204"/>
      <c r="JBN115" s="204"/>
      <c r="JBO115" s="204"/>
      <c r="JBP115" s="204"/>
      <c r="JBQ115" s="204"/>
      <c r="JBR115" s="204"/>
      <c r="JBS115" s="204"/>
      <c r="JBT115" s="204"/>
      <c r="JBU115" s="204"/>
      <c r="JBV115" s="204"/>
      <c r="JBW115" s="204"/>
      <c r="JBX115" s="204"/>
      <c r="JBY115" s="204"/>
      <c r="JBZ115" s="204"/>
      <c r="JCA115" s="204"/>
      <c r="JCB115" s="204"/>
      <c r="JCC115" s="204"/>
      <c r="JCD115" s="204"/>
      <c r="JCE115" s="204"/>
      <c r="JCF115" s="204"/>
      <c r="JCG115" s="204"/>
      <c r="JCH115" s="204"/>
      <c r="JCI115" s="204"/>
      <c r="JCJ115" s="204"/>
      <c r="JCK115" s="204"/>
      <c r="JCL115" s="204"/>
      <c r="JCM115" s="204"/>
      <c r="JCN115" s="204"/>
      <c r="JCO115" s="204"/>
      <c r="JCP115" s="204"/>
      <c r="JCQ115" s="204"/>
      <c r="JCR115" s="204"/>
      <c r="JCS115" s="204"/>
      <c r="JCT115" s="204"/>
      <c r="JCU115" s="204"/>
      <c r="JCV115" s="204"/>
      <c r="JCW115" s="204"/>
      <c r="JCX115" s="204"/>
      <c r="JCY115" s="204"/>
      <c r="JCZ115" s="204"/>
      <c r="JDA115" s="204"/>
      <c r="JDB115" s="204"/>
      <c r="JDC115" s="204"/>
      <c r="JDD115" s="204"/>
      <c r="JDE115" s="204"/>
      <c r="JDF115" s="204"/>
      <c r="JDG115" s="204"/>
      <c r="JDH115" s="204"/>
      <c r="JDI115" s="204"/>
      <c r="JDJ115" s="204"/>
      <c r="JDK115" s="204"/>
      <c r="JDL115" s="204"/>
      <c r="JDM115" s="204"/>
      <c r="JDN115" s="204"/>
      <c r="JDO115" s="204"/>
      <c r="JDP115" s="204"/>
      <c r="JDQ115" s="204"/>
      <c r="JDR115" s="204"/>
      <c r="JDS115" s="204"/>
      <c r="JDT115" s="204"/>
      <c r="JDU115" s="204"/>
      <c r="JDV115" s="204"/>
      <c r="JDW115" s="204"/>
      <c r="JDX115" s="204"/>
      <c r="JDY115" s="204"/>
      <c r="JDZ115" s="204"/>
      <c r="JEA115" s="204"/>
      <c r="JEB115" s="204"/>
      <c r="JEC115" s="204"/>
      <c r="JED115" s="204"/>
      <c r="JEE115" s="204"/>
      <c r="JEF115" s="204"/>
      <c r="JEG115" s="204"/>
      <c r="JEH115" s="204"/>
      <c r="JEI115" s="204"/>
      <c r="JEJ115" s="204"/>
      <c r="JEK115" s="204"/>
      <c r="JEL115" s="204"/>
      <c r="JEM115" s="204"/>
      <c r="JEN115" s="204"/>
      <c r="JEO115" s="204"/>
      <c r="JEP115" s="204"/>
      <c r="JEQ115" s="204"/>
      <c r="JER115" s="204"/>
      <c r="JES115" s="204"/>
      <c r="JET115" s="204"/>
      <c r="JEU115" s="204"/>
      <c r="JEV115" s="204"/>
      <c r="JEW115" s="204"/>
      <c r="JEX115" s="204"/>
      <c r="JEY115" s="204"/>
      <c r="JEZ115" s="204"/>
      <c r="JFA115" s="204"/>
      <c r="JFB115" s="204"/>
      <c r="JFC115" s="204"/>
      <c r="JFD115" s="204"/>
      <c r="JFE115" s="204"/>
      <c r="JFF115" s="204"/>
      <c r="JFG115" s="204"/>
      <c r="JFH115" s="204"/>
      <c r="JFI115" s="204"/>
      <c r="JFJ115" s="204"/>
      <c r="JFK115" s="204"/>
      <c r="JFL115" s="204"/>
      <c r="JFM115" s="204"/>
      <c r="JFN115" s="204"/>
      <c r="JFO115" s="204"/>
      <c r="JFP115" s="204"/>
      <c r="JFQ115" s="204"/>
      <c r="JFR115" s="204"/>
      <c r="JFS115" s="204"/>
      <c r="JFT115" s="204"/>
      <c r="JFU115" s="204"/>
      <c r="JFV115" s="204"/>
      <c r="JFW115" s="204"/>
      <c r="JFX115" s="204"/>
      <c r="JFY115" s="204"/>
      <c r="JFZ115" s="204"/>
      <c r="JGA115" s="204"/>
      <c r="JGB115" s="204"/>
      <c r="JGC115" s="204"/>
      <c r="JGD115" s="204"/>
      <c r="JGE115" s="204"/>
      <c r="JGF115" s="204"/>
      <c r="JGG115" s="204"/>
      <c r="JGH115" s="204"/>
      <c r="JGI115" s="204"/>
      <c r="JGJ115" s="204"/>
      <c r="JGK115" s="204"/>
      <c r="JGL115" s="204"/>
      <c r="JGM115" s="204"/>
      <c r="JGN115" s="204"/>
      <c r="JGO115" s="204"/>
      <c r="JGP115" s="204"/>
      <c r="JGQ115" s="204"/>
      <c r="JGR115" s="204"/>
      <c r="JGS115" s="204"/>
      <c r="JGT115" s="204"/>
      <c r="JGU115" s="204"/>
      <c r="JGV115" s="204"/>
      <c r="JGW115" s="204"/>
      <c r="JGX115" s="204"/>
      <c r="JGY115" s="204"/>
      <c r="JGZ115" s="204"/>
      <c r="JHA115" s="204"/>
      <c r="JHB115" s="204"/>
      <c r="JHC115" s="204"/>
      <c r="JHD115" s="204"/>
      <c r="JHE115" s="204"/>
      <c r="JHF115" s="204"/>
      <c r="JHG115" s="204"/>
      <c r="JHH115" s="204"/>
      <c r="JHI115" s="204"/>
      <c r="JHJ115" s="204"/>
      <c r="JHK115" s="204"/>
      <c r="JHL115" s="204"/>
      <c r="JHM115" s="204"/>
      <c r="JHN115" s="204"/>
      <c r="JHO115" s="204"/>
      <c r="JHP115" s="204"/>
      <c r="JHQ115" s="204"/>
      <c r="JHR115" s="204"/>
      <c r="JHS115" s="204"/>
      <c r="JHT115" s="204"/>
      <c r="JHU115" s="204"/>
      <c r="JHV115" s="204"/>
      <c r="JHW115" s="204"/>
      <c r="JHX115" s="204"/>
      <c r="JHY115" s="204"/>
      <c r="JHZ115" s="204"/>
      <c r="JIA115" s="204"/>
      <c r="JIB115" s="204"/>
      <c r="JIC115" s="204"/>
      <c r="JID115" s="204"/>
      <c r="JIE115" s="204"/>
      <c r="JIF115" s="204"/>
      <c r="JIG115" s="204"/>
      <c r="JIH115" s="204"/>
      <c r="JII115" s="204"/>
      <c r="JIJ115" s="204"/>
      <c r="JIK115" s="204"/>
      <c r="JIL115" s="204"/>
      <c r="JIM115" s="204"/>
      <c r="JIN115" s="204"/>
      <c r="JIO115" s="204"/>
      <c r="JIP115" s="204"/>
      <c r="JIQ115" s="204"/>
      <c r="JIR115" s="204"/>
      <c r="JIS115" s="204"/>
      <c r="JIT115" s="204"/>
      <c r="JIU115" s="204"/>
      <c r="JIV115" s="204"/>
      <c r="JIW115" s="204"/>
      <c r="JIX115" s="204"/>
      <c r="JIY115" s="204"/>
      <c r="JIZ115" s="204"/>
      <c r="JJA115" s="204"/>
      <c r="JJB115" s="204"/>
      <c r="JJC115" s="204"/>
      <c r="JJD115" s="204"/>
      <c r="JJE115" s="204"/>
      <c r="JJF115" s="204"/>
      <c r="JJG115" s="204"/>
      <c r="JJH115" s="204"/>
      <c r="JJI115" s="204"/>
      <c r="JJJ115" s="204"/>
      <c r="JJK115" s="204"/>
      <c r="JJL115" s="204"/>
      <c r="JJM115" s="204"/>
      <c r="JJN115" s="204"/>
      <c r="JJO115" s="204"/>
      <c r="JJP115" s="204"/>
      <c r="JJQ115" s="204"/>
      <c r="JJR115" s="204"/>
      <c r="JJS115" s="204"/>
      <c r="JJT115" s="204"/>
      <c r="JJU115" s="204"/>
      <c r="JJV115" s="204"/>
      <c r="JJW115" s="204"/>
      <c r="JJX115" s="204"/>
      <c r="JJY115" s="204"/>
      <c r="JJZ115" s="204"/>
      <c r="JKA115" s="204"/>
      <c r="JKB115" s="204"/>
      <c r="JKC115" s="204"/>
      <c r="JKD115" s="204"/>
      <c r="JKE115" s="204"/>
      <c r="JKF115" s="204"/>
      <c r="JKG115" s="204"/>
      <c r="JKH115" s="204"/>
      <c r="JKI115" s="204"/>
      <c r="JKJ115" s="204"/>
      <c r="JKK115" s="204"/>
      <c r="JKL115" s="204"/>
      <c r="JKM115" s="204"/>
      <c r="JKN115" s="204"/>
      <c r="JKO115" s="204"/>
      <c r="JKP115" s="204"/>
      <c r="JKQ115" s="204"/>
      <c r="JKR115" s="204"/>
      <c r="JKS115" s="204"/>
      <c r="JKT115" s="204"/>
      <c r="JKU115" s="204"/>
      <c r="JKV115" s="204"/>
      <c r="JKW115" s="204"/>
      <c r="JKX115" s="204"/>
      <c r="JKY115" s="204"/>
      <c r="JKZ115" s="204"/>
      <c r="JLA115" s="204"/>
      <c r="JLB115" s="204"/>
      <c r="JLC115" s="204"/>
      <c r="JLD115" s="204"/>
      <c r="JLE115" s="204"/>
      <c r="JLF115" s="204"/>
      <c r="JLG115" s="204"/>
      <c r="JLH115" s="204"/>
      <c r="JLI115" s="204"/>
      <c r="JLJ115" s="204"/>
      <c r="JLK115" s="204"/>
      <c r="JLL115" s="204"/>
      <c r="JLM115" s="204"/>
      <c r="JLN115" s="204"/>
      <c r="JLO115" s="204"/>
      <c r="JLP115" s="204"/>
      <c r="JLQ115" s="204"/>
      <c r="JLR115" s="204"/>
      <c r="JLS115" s="204"/>
      <c r="JLT115" s="204"/>
      <c r="JLU115" s="204"/>
      <c r="JLV115" s="204"/>
      <c r="JLW115" s="204"/>
      <c r="JLX115" s="204"/>
      <c r="JLY115" s="204"/>
      <c r="JLZ115" s="204"/>
      <c r="JMA115" s="204"/>
      <c r="JMB115" s="204"/>
      <c r="JMC115" s="204"/>
      <c r="JMD115" s="204"/>
      <c r="JME115" s="204"/>
      <c r="JMF115" s="204"/>
      <c r="JMG115" s="204"/>
      <c r="JMH115" s="204"/>
      <c r="JMI115" s="204"/>
      <c r="JMJ115" s="204"/>
      <c r="JMK115" s="204"/>
      <c r="JML115" s="204"/>
      <c r="JMM115" s="204"/>
      <c r="JMN115" s="204"/>
      <c r="JMO115" s="204"/>
      <c r="JMP115" s="204"/>
      <c r="JMQ115" s="204"/>
      <c r="JMR115" s="204"/>
      <c r="JMS115" s="204"/>
      <c r="JMT115" s="204"/>
      <c r="JMU115" s="204"/>
      <c r="JMV115" s="204"/>
      <c r="JMW115" s="204"/>
      <c r="JMX115" s="204"/>
      <c r="JMY115" s="204"/>
      <c r="JMZ115" s="204"/>
      <c r="JNA115" s="204"/>
      <c r="JNB115" s="204"/>
      <c r="JNC115" s="204"/>
      <c r="JND115" s="204"/>
      <c r="JNE115" s="204"/>
      <c r="JNF115" s="204"/>
      <c r="JNG115" s="204"/>
      <c r="JNH115" s="204"/>
      <c r="JNI115" s="204"/>
      <c r="JNJ115" s="204"/>
      <c r="JNK115" s="204"/>
      <c r="JNL115" s="204"/>
      <c r="JNM115" s="204"/>
      <c r="JNN115" s="204"/>
      <c r="JNO115" s="204"/>
      <c r="JNP115" s="204"/>
      <c r="JNQ115" s="204"/>
      <c r="JNR115" s="204"/>
      <c r="JNS115" s="204"/>
      <c r="JNT115" s="204"/>
      <c r="JNU115" s="204"/>
      <c r="JNV115" s="204"/>
      <c r="JNW115" s="204"/>
      <c r="JNX115" s="204"/>
      <c r="JNY115" s="204"/>
      <c r="JNZ115" s="204"/>
      <c r="JOA115" s="204"/>
      <c r="JOB115" s="204"/>
      <c r="JOC115" s="204"/>
      <c r="JOD115" s="204"/>
      <c r="JOE115" s="204"/>
      <c r="JOF115" s="204"/>
      <c r="JOG115" s="204"/>
      <c r="JOH115" s="204"/>
      <c r="JOI115" s="204"/>
      <c r="JOJ115" s="204"/>
      <c r="JOK115" s="204"/>
      <c r="JOL115" s="204"/>
      <c r="JOM115" s="204"/>
      <c r="JON115" s="204"/>
      <c r="JOO115" s="204"/>
      <c r="JOP115" s="204"/>
      <c r="JOQ115" s="204"/>
      <c r="JOR115" s="204"/>
      <c r="JOS115" s="204"/>
      <c r="JOT115" s="204"/>
      <c r="JOU115" s="204"/>
      <c r="JOV115" s="204"/>
      <c r="JOW115" s="204"/>
      <c r="JOX115" s="204"/>
      <c r="JOY115" s="204"/>
      <c r="JOZ115" s="204"/>
      <c r="JPA115" s="204"/>
      <c r="JPB115" s="204"/>
      <c r="JPC115" s="204"/>
      <c r="JPD115" s="204"/>
      <c r="JPE115" s="204"/>
      <c r="JPF115" s="204"/>
      <c r="JPG115" s="204"/>
      <c r="JPH115" s="204"/>
      <c r="JPI115" s="204"/>
      <c r="JPJ115" s="204"/>
      <c r="JPK115" s="204"/>
      <c r="JPL115" s="204"/>
      <c r="JPM115" s="204"/>
      <c r="JPN115" s="204"/>
      <c r="JPO115" s="204"/>
      <c r="JPP115" s="204"/>
      <c r="JPQ115" s="204"/>
      <c r="JPR115" s="204"/>
      <c r="JPS115" s="204"/>
      <c r="JPT115" s="204"/>
      <c r="JPU115" s="204"/>
      <c r="JPV115" s="204"/>
      <c r="JPW115" s="204"/>
      <c r="JPX115" s="204"/>
      <c r="JPY115" s="204"/>
      <c r="JPZ115" s="204"/>
      <c r="JQA115" s="204"/>
      <c r="JQB115" s="204"/>
      <c r="JQC115" s="204"/>
      <c r="JQD115" s="204"/>
      <c r="JQE115" s="204"/>
      <c r="JQF115" s="204"/>
      <c r="JQG115" s="204"/>
      <c r="JQH115" s="204"/>
      <c r="JQI115" s="204"/>
      <c r="JQJ115" s="204"/>
      <c r="JQK115" s="204"/>
      <c r="JQL115" s="204"/>
      <c r="JQM115" s="204"/>
      <c r="JQN115" s="204"/>
      <c r="JQO115" s="204"/>
      <c r="JQP115" s="204"/>
      <c r="JQQ115" s="204"/>
      <c r="JQR115" s="204"/>
      <c r="JQS115" s="204"/>
      <c r="JQT115" s="204"/>
      <c r="JQU115" s="204"/>
      <c r="JQV115" s="204"/>
      <c r="JQW115" s="204"/>
      <c r="JQX115" s="204"/>
      <c r="JQY115" s="204"/>
      <c r="JQZ115" s="204"/>
      <c r="JRA115" s="204"/>
      <c r="JRB115" s="204"/>
      <c r="JRC115" s="204"/>
      <c r="JRD115" s="204"/>
      <c r="JRE115" s="204"/>
      <c r="JRF115" s="204"/>
      <c r="JRG115" s="204"/>
      <c r="JRH115" s="204"/>
      <c r="JRI115" s="204"/>
      <c r="JRJ115" s="204"/>
      <c r="JRK115" s="204"/>
      <c r="JRL115" s="204"/>
      <c r="JRM115" s="204"/>
      <c r="JRN115" s="204"/>
      <c r="JRO115" s="204"/>
      <c r="JRP115" s="204"/>
      <c r="JRQ115" s="204"/>
      <c r="JRR115" s="204"/>
      <c r="JRS115" s="204"/>
      <c r="JRT115" s="204"/>
      <c r="JRU115" s="204"/>
      <c r="JRV115" s="204"/>
      <c r="JRW115" s="204"/>
      <c r="JRX115" s="204"/>
      <c r="JRY115" s="204"/>
      <c r="JRZ115" s="204"/>
      <c r="JSA115" s="204"/>
      <c r="JSB115" s="204"/>
      <c r="JSC115" s="204"/>
      <c r="JSD115" s="204"/>
      <c r="JSE115" s="204"/>
      <c r="JSF115" s="204"/>
      <c r="JSG115" s="204"/>
      <c r="JSH115" s="204"/>
      <c r="JSI115" s="204"/>
      <c r="JSJ115" s="204"/>
      <c r="JSK115" s="204"/>
      <c r="JSL115" s="204"/>
      <c r="JSM115" s="204"/>
      <c r="JSN115" s="204"/>
      <c r="JSO115" s="204"/>
      <c r="JSP115" s="204"/>
      <c r="JSQ115" s="204"/>
      <c r="JSR115" s="204"/>
      <c r="JSS115" s="204"/>
      <c r="JST115" s="204"/>
      <c r="JSU115" s="204"/>
      <c r="JSV115" s="204"/>
      <c r="JSW115" s="204"/>
      <c r="JSX115" s="204"/>
      <c r="JSY115" s="204"/>
      <c r="JSZ115" s="204"/>
      <c r="JTA115" s="204"/>
      <c r="JTB115" s="204"/>
      <c r="JTC115" s="204"/>
      <c r="JTD115" s="204"/>
      <c r="JTE115" s="204"/>
      <c r="JTF115" s="204"/>
      <c r="JTG115" s="204"/>
      <c r="JTH115" s="204"/>
      <c r="JTI115" s="204"/>
      <c r="JTJ115" s="204"/>
      <c r="JTK115" s="204"/>
      <c r="JTL115" s="204"/>
      <c r="JTM115" s="204"/>
      <c r="JTN115" s="204"/>
      <c r="JTO115" s="204"/>
      <c r="JTP115" s="204"/>
      <c r="JTQ115" s="204"/>
      <c r="JTR115" s="204"/>
      <c r="JTS115" s="204"/>
      <c r="JTT115" s="204"/>
      <c r="JTU115" s="204"/>
      <c r="JTV115" s="204"/>
      <c r="JTW115" s="204"/>
      <c r="JTX115" s="204"/>
      <c r="JTY115" s="204"/>
      <c r="JTZ115" s="204"/>
      <c r="JUA115" s="204"/>
      <c r="JUB115" s="204"/>
      <c r="JUC115" s="204"/>
      <c r="JUD115" s="204"/>
      <c r="JUE115" s="204"/>
      <c r="JUF115" s="204"/>
      <c r="JUG115" s="204"/>
      <c r="JUH115" s="204"/>
      <c r="JUI115" s="204"/>
      <c r="JUJ115" s="204"/>
      <c r="JUK115" s="204"/>
      <c r="JUL115" s="204"/>
      <c r="JUM115" s="204"/>
      <c r="JUN115" s="204"/>
      <c r="JUO115" s="204"/>
      <c r="JUP115" s="204"/>
      <c r="JUQ115" s="204"/>
      <c r="JUR115" s="204"/>
      <c r="JUS115" s="204"/>
      <c r="JUT115" s="204"/>
      <c r="JUU115" s="204"/>
      <c r="JUV115" s="204"/>
      <c r="JUW115" s="204"/>
      <c r="JUX115" s="204"/>
      <c r="JUY115" s="204"/>
      <c r="JUZ115" s="204"/>
      <c r="JVA115" s="204"/>
      <c r="JVB115" s="204"/>
      <c r="JVC115" s="204"/>
      <c r="JVD115" s="204"/>
      <c r="JVE115" s="204"/>
      <c r="JVF115" s="204"/>
      <c r="JVG115" s="204"/>
      <c r="JVH115" s="204"/>
      <c r="JVI115" s="204"/>
      <c r="JVJ115" s="204"/>
      <c r="JVK115" s="204"/>
      <c r="JVL115" s="204"/>
      <c r="JVM115" s="204"/>
      <c r="JVN115" s="204"/>
      <c r="JVO115" s="204"/>
      <c r="JVP115" s="204"/>
      <c r="JVQ115" s="204"/>
      <c r="JVR115" s="204"/>
      <c r="JVS115" s="204"/>
      <c r="JVT115" s="204"/>
      <c r="JVU115" s="204"/>
      <c r="JVV115" s="204"/>
      <c r="JVW115" s="204"/>
      <c r="JVX115" s="204"/>
      <c r="JVY115" s="204"/>
      <c r="JVZ115" s="204"/>
      <c r="JWA115" s="204"/>
      <c r="JWB115" s="204"/>
      <c r="JWC115" s="204"/>
      <c r="JWD115" s="204"/>
      <c r="JWE115" s="204"/>
      <c r="JWF115" s="204"/>
      <c r="JWG115" s="204"/>
      <c r="JWH115" s="204"/>
      <c r="JWI115" s="204"/>
      <c r="JWJ115" s="204"/>
      <c r="JWK115" s="204"/>
      <c r="JWL115" s="204"/>
      <c r="JWM115" s="204"/>
      <c r="JWN115" s="204"/>
      <c r="JWO115" s="204"/>
      <c r="JWP115" s="204"/>
      <c r="JWQ115" s="204"/>
      <c r="JWR115" s="204"/>
      <c r="JWS115" s="204"/>
      <c r="JWT115" s="204"/>
      <c r="JWU115" s="204"/>
      <c r="JWV115" s="204"/>
      <c r="JWW115" s="204"/>
      <c r="JWX115" s="204"/>
      <c r="JWY115" s="204"/>
      <c r="JWZ115" s="204"/>
      <c r="JXA115" s="204"/>
      <c r="JXB115" s="204"/>
      <c r="JXC115" s="204"/>
      <c r="JXD115" s="204"/>
      <c r="JXE115" s="204"/>
      <c r="JXF115" s="204"/>
      <c r="JXG115" s="204"/>
      <c r="JXH115" s="204"/>
      <c r="JXI115" s="204"/>
      <c r="JXJ115" s="204"/>
      <c r="JXK115" s="204"/>
      <c r="JXL115" s="204"/>
      <c r="JXM115" s="204"/>
      <c r="JXN115" s="204"/>
      <c r="JXO115" s="204"/>
      <c r="JXP115" s="204"/>
      <c r="JXQ115" s="204"/>
      <c r="JXR115" s="204"/>
      <c r="JXS115" s="204"/>
      <c r="JXT115" s="204"/>
      <c r="JXU115" s="204"/>
      <c r="JXV115" s="204"/>
      <c r="JXW115" s="204"/>
      <c r="JXX115" s="204"/>
      <c r="JXY115" s="204"/>
      <c r="JXZ115" s="204"/>
      <c r="JYA115" s="204"/>
      <c r="JYB115" s="204"/>
      <c r="JYC115" s="204"/>
      <c r="JYD115" s="204"/>
      <c r="JYE115" s="204"/>
      <c r="JYF115" s="204"/>
      <c r="JYG115" s="204"/>
      <c r="JYH115" s="204"/>
      <c r="JYI115" s="204"/>
      <c r="JYJ115" s="204"/>
      <c r="JYK115" s="204"/>
      <c r="JYL115" s="204"/>
      <c r="JYM115" s="204"/>
      <c r="JYN115" s="204"/>
      <c r="JYO115" s="204"/>
      <c r="JYP115" s="204"/>
      <c r="JYQ115" s="204"/>
      <c r="JYR115" s="204"/>
      <c r="JYS115" s="204"/>
      <c r="JYT115" s="204"/>
      <c r="JYU115" s="204"/>
      <c r="JYV115" s="204"/>
      <c r="JYW115" s="204"/>
      <c r="JYX115" s="204"/>
      <c r="JYY115" s="204"/>
      <c r="JYZ115" s="204"/>
      <c r="JZA115" s="204"/>
      <c r="JZB115" s="204"/>
      <c r="JZC115" s="204"/>
      <c r="JZD115" s="204"/>
      <c r="JZE115" s="204"/>
      <c r="JZF115" s="204"/>
      <c r="JZG115" s="204"/>
      <c r="JZH115" s="204"/>
      <c r="JZI115" s="204"/>
      <c r="JZJ115" s="204"/>
      <c r="JZK115" s="204"/>
      <c r="JZL115" s="204"/>
      <c r="JZM115" s="204"/>
      <c r="JZN115" s="204"/>
      <c r="JZO115" s="204"/>
      <c r="JZP115" s="204"/>
      <c r="JZQ115" s="204"/>
      <c r="JZR115" s="204"/>
      <c r="JZS115" s="204"/>
      <c r="JZT115" s="204"/>
      <c r="JZU115" s="204"/>
      <c r="JZV115" s="204"/>
      <c r="JZW115" s="204"/>
      <c r="JZX115" s="204"/>
      <c r="JZY115" s="204"/>
      <c r="JZZ115" s="204"/>
      <c r="KAA115" s="204"/>
      <c r="KAB115" s="204"/>
      <c r="KAC115" s="204"/>
      <c r="KAD115" s="204"/>
      <c r="KAE115" s="204"/>
      <c r="KAF115" s="204"/>
      <c r="KAG115" s="204"/>
      <c r="KAH115" s="204"/>
      <c r="KAI115" s="204"/>
      <c r="KAJ115" s="204"/>
      <c r="KAK115" s="204"/>
      <c r="KAL115" s="204"/>
      <c r="KAM115" s="204"/>
      <c r="KAN115" s="204"/>
      <c r="KAO115" s="204"/>
      <c r="KAP115" s="204"/>
      <c r="KAQ115" s="204"/>
      <c r="KAR115" s="204"/>
      <c r="KAS115" s="204"/>
      <c r="KAT115" s="204"/>
      <c r="KAU115" s="204"/>
      <c r="KAV115" s="204"/>
      <c r="KAW115" s="204"/>
      <c r="KAX115" s="204"/>
      <c r="KAY115" s="204"/>
      <c r="KAZ115" s="204"/>
      <c r="KBA115" s="204"/>
      <c r="KBB115" s="204"/>
      <c r="KBC115" s="204"/>
      <c r="KBD115" s="204"/>
      <c r="KBE115" s="204"/>
      <c r="KBF115" s="204"/>
      <c r="KBG115" s="204"/>
      <c r="KBH115" s="204"/>
      <c r="KBI115" s="204"/>
      <c r="KBJ115" s="204"/>
      <c r="KBK115" s="204"/>
      <c r="KBL115" s="204"/>
      <c r="KBM115" s="204"/>
      <c r="KBN115" s="204"/>
      <c r="KBO115" s="204"/>
      <c r="KBP115" s="204"/>
      <c r="KBQ115" s="204"/>
      <c r="KBR115" s="204"/>
      <c r="KBS115" s="204"/>
      <c r="KBT115" s="204"/>
      <c r="KBU115" s="204"/>
      <c r="KBV115" s="204"/>
      <c r="KBW115" s="204"/>
      <c r="KBX115" s="204"/>
      <c r="KBY115" s="204"/>
      <c r="KBZ115" s="204"/>
      <c r="KCA115" s="204"/>
      <c r="KCB115" s="204"/>
      <c r="KCC115" s="204"/>
      <c r="KCD115" s="204"/>
      <c r="KCE115" s="204"/>
      <c r="KCF115" s="204"/>
      <c r="KCG115" s="204"/>
      <c r="KCH115" s="204"/>
      <c r="KCI115" s="204"/>
      <c r="KCJ115" s="204"/>
      <c r="KCK115" s="204"/>
      <c r="KCL115" s="204"/>
      <c r="KCM115" s="204"/>
      <c r="KCN115" s="204"/>
      <c r="KCO115" s="204"/>
      <c r="KCP115" s="204"/>
      <c r="KCQ115" s="204"/>
      <c r="KCR115" s="204"/>
      <c r="KCS115" s="204"/>
      <c r="KCT115" s="204"/>
      <c r="KCU115" s="204"/>
      <c r="KCV115" s="204"/>
      <c r="KCW115" s="204"/>
      <c r="KCX115" s="204"/>
      <c r="KCY115" s="204"/>
      <c r="KCZ115" s="204"/>
      <c r="KDA115" s="204"/>
      <c r="KDB115" s="204"/>
      <c r="KDC115" s="204"/>
      <c r="KDD115" s="204"/>
      <c r="KDE115" s="204"/>
      <c r="KDF115" s="204"/>
      <c r="KDG115" s="204"/>
      <c r="KDH115" s="204"/>
      <c r="KDI115" s="204"/>
      <c r="KDJ115" s="204"/>
      <c r="KDK115" s="204"/>
      <c r="KDL115" s="204"/>
      <c r="KDM115" s="204"/>
      <c r="KDN115" s="204"/>
      <c r="KDO115" s="204"/>
      <c r="KDP115" s="204"/>
      <c r="KDQ115" s="204"/>
      <c r="KDR115" s="204"/>
      <c r="KDS115" s="204"/>
      <c r="KDT115" s="204"/>
      <c r="KDU115" s="204"/>
      <c r="KDV115" s="204"/>
      <c r="KDW115" s="204"/>
      <c r="KDX115" s="204"/>
      <c r="KDY115" s="204"/>
      <c r="KDZ115" s="204"/>
      <c r="KEA115" s="204"/>
      <c r="KEB115" s="204"/>
      <c r="KEC115" s="204"/>
      <c r="KED115" s="204"/>
      <c r="KEE115" s="204"/>
      <c r="KEF115" s="204"/>
      <c r="KEG115" s="204"/>
      <c r="KEH115" s="204"/>
      <c r="KEI115" s="204"/>
      <c r="KEJ115" s="204"/>
      <c r="KEK115" s="204"/>
      <c r="KEL115" s="204"/>
      <c r="KEM115" s="204"/>
      <c r="KEN115" s="204"/>
      <c r="KEO115" s="204"/>
      <c r="KEP115" s="204"/>
      <c r="KEQ115" s="204"/>
      <c r="KER115" s="204"/>
      <c r="KES115" s="204"/>
      <c r="KET115" s="204"/>
      <c r="KEU115" s="204"/>
      <c r="KEV115" s="204"/>
      <c r="KEW115" s="204"/>
      <c r="KEX115" s="204"/>
      <c r="KEY115" s="204"/>
      <c r="KEZ115" s="204"/>
      <c r="KFA115" s="204"/>
      <c r="KFB115" s="204"/>
      <c r="KFC115" s="204"/>
      <c r="KFD115" s="204"/>
      <c r="KFE115" s="204"/>
      <c r="KFF115" s="204"/>
      <c r="KFG115" s="204"/>
      <c r="KFH115" s="204"/>
      <c r="KFI115" s="204"/>
      <c r="KFJ115" s="204"/>
      <c r="KFK115" s="204"/>
      <c r="KFL115" s="204"/>
      <c r="KFM115" s="204"/>
      <c r="KFN115" s="204"/>
      <c r="KFO115" s="204"/>
      <c r="KFP115" s="204"/>
      <c r="KFQ115" s="204"/>
      <c r="KFR115" s="204"/>
      <c r="KFS115" s="204"/>
      <c r="KFT115" s="204"/>
      <c r="KFU115" s="204"/>
      <c r="KFV115" s="204"/>
      <c r="KFW115" s="204"/>
      <c r="KFX115" s="204"/>
      <c r="KFY115" s="204"/>
      <c r="KFZ115" s="204"/>
      <c r="KGA115" s="204"/>
      <c r="KGB115" s="204"/>
      <c r="KGC115" s="204"/>
      <c r="KGD115" s="204"/>
      <c r="KGE115" s="204"/>
      <c r="KGF115" s="204"/>
      <c r="KGG115" s="204"/>
      <c r="KGH115" s="204"/>
      <c r="KGI115" s="204"/>
      <c r="KGJ115" s="204"/>
      <c r="KGK115" s="204"/>
      <c r="KGL115" s="204"/>
      <c r="KGM115" s="204"/>
      <c r="KGN115" s="204"/>
      <c r="KGO115" s="204"/>
      <c r="KGP115" s="204"/>
      <c r="KGQ115" s="204"/>
      <c r="KGR115" s="204"/>
      <c r="KGS115" s="204"/>
      <c r="KGT115" s="204"/>
      <c r="KGU115" s="204"/>
      <c r="KGV115" s="204"/>
      <c r="KGW115" s="204"/>
      <c r="KGX115" s="204"/>
      <c r="KGY115" s="204"/>
      <c r="KGZ115" s="204"/>
      <c r="KHA115" s="204"/>
      <c r="KHB115" s="204"/>
      <c r="KHC115" s="204"/>
      <c r="KHD115" s="204"/>
      <c r="KHE115" s="204"/>
      <c r="KHF115" s="204"/>
      <c r="KHG115" s="204"/>
      <c r="KHH115" s="204"/>
      <c r="KHI115" s="204"/>
      <c r="KHJ115" s="204"/>
      <c r="KHK115" s="204"/>
      <c r="KHL115" s="204"/>
      <c r="KHM115" s="204"/>
      <c r="KHN115" s="204"/>
      <c r="KHO115" s="204"/>
      <c r="KHP115" s="204"/>
      <c r="KHQ115" s="204"/>
      <c r="KHR115" s="204"/>
      <c r="KHS115" s="204"/>
      <c r="KHT115" s="204"/>
      <c r="KHU115" s="204"/>
      <c r="KHV115" s="204"/>
      <c r="KHW115" s="204"/>
      <c r="KHX115" s="204"/>
      <c r="KHY115" s="204"/>
      <c r="KHZ115" s="204"/>
      <c r="KIA115" s="204"/>
      <c r="KIB115" s="204"/>
      <c r="KIC115" s="204"/>
      <c r="KID115" s="204"/>
      <c r="KIE115" s="204"/>
      <c r="KIF115" s="204"/>
      <c r="KIG115" s="204"/>
      <c r="KIH115" s="204"/>
      <c r="KII115" s="204"/>
      <c r="KIJ115" s="204"/>
      <c r="KIK115" s="204"/>
      <c r="KIL115" s="204"/>
      <c r="KIM115" s="204"/>
      <c r="KIN115" s="204"/>
      <c r="KIO115" s="204"/>
      <c r="KIP115" s="204"/>
      <c r="KIQ115" s="204"/>
      <c r="KIR115" s="204"/>
      <c r="KIS115" s="204"/>
      <c r="KIT115" s="204"/>
      <c r="KIU115" s="204"/>
      <c r="KIV115" s="204"/>
      <c r="KIW115" s="204"/>
      <c r="KIX115" s="204"/>
      <c r="KIY115" s="204"/>
      <c r="KIZ115" s="204"/>
      <c r="KJA115" s="204"/>
      <c r="KJB115" s="204"/>
      <c r="KJC115" s="204"/>
      <c r="KJD115" s="204"/>
      <c r="KJE115" s="204"/>
      <c r="KJF115" s="204"/>
      <c r="KJG115" s="204"/>
      <c r="KJH115" s="204"/>
      <c r="KJI115" s="204"/>
      <c r="KJJ115" s="204"/>
      <c r="KJK115" s="204"/>
      <c r="KJL115" s="204"/>
      <c r="KJM115" s="204"/>
      <c r="KJN115" s="204"/>
      <c r="KJO115" s="204"/>
      <c r="KJP115" s="204"/>
      <c r="KJQ115" s="204"/>
      <c r="KJR115" s="204"/>
      <c r="KJS115" s="204"/>
      <c r="KJT115" s="204"/>
      <c r="KJU115" s="204"/>
      <c r="KJV115" s="204"/>
      <c r="KJW115" s="204"/>
      <c r="KJX115" s="204"/>
      <c r="KJY115" s="204"/>
      <c r="KJZ115" s="204"/>
      <c r="KKA115" s="204"/>
      <c r="KKB115" s="204"/>
      <c r="KKC115" s="204"/>
      <c r="KKD115" s="204"/>
      <c r="KKE115" s="204"/>
      <c r="KKF115" s="204"/>
      <c r="KKG115" s="204"/>
      <c r="KKH115" s="204"/>
      <c r="KKI115" s="204"/>
      <c r="KKJ115" s="204"/>
      <c r="KKK115" s="204"/>
      <c r="KKL115" s="204"/>
      <c r="KKM115" s="204"/>
      <c r="KKN115" s="204"/>
      <c r="KKO115" s="204"/>
      <c r="KKP115" s="204"/>
      <c r="KKQ115" s="204"/>
      <c r="KKR115" s="204"/>
      <c r="KKS115" s="204"/>
      <c r="KKT115" s="204"/>
      <c r="KKU115" s="204"/>
      <c r="KKV115" s="204"/>
      <c r="KKW115" s="204"/>
      <c r="KKX115" s="204"/>
      <c r="KKY115" s="204"/>
      <c r="KKZ115" s="204"/>
      <c r="KLA115" s="204"/>
      <c r="KLB115" s="204"/>
      <c r="KLC115" s="204"/>
      <c r="KLD115" s="204"/>
      <c r="KLE115" s="204"/>
      <c r="KLF115" s="204"/>
      <c r="KLG115" s="204"/>
      <c r="KLH115" s="204"/>
      <c r="KLI115" s="204"/>
      <c r="KLJ115" s="204"/>
      <c r="KLK115" s="204"/>
      <c r="KLL115" s="204"/>
      <c r="KLM115" s="204"/>
      <c r="KLN115" s="204"/>
      <c r="KLO115" s="204"/>
      <c r="KLP115" s="204"/>
      <c r="KLQ115" s="204"/>
      <c r="KLR115" s="204"/>
      <c r="KLS115" s="204"/>
      <c r="KLT115" s="204"/>
      <c r="KLU115" s="204"/>
      <c r="KLV115" s="204"/>
      <c r="KLW115" s="204"/>
      <c r="KLX115" s="204"/>
      <c r="KLY115" s="204"/>
      <c r="KLZ115" s="204"/>
      <c r="KMA115" s="204"/>
      <c r="KMB115" s="204"/>
      <c r="KMC115" s="204"/>
      <c r="KMD115" s="204"/>
      <c r="KME115" s="204"/>
      <c r="KMF115" s="204"/>
      <c r="KMG115" s="204"/>
      <c r="KMH115" s="204"/>
      <c r="KMI115" s="204"/>
      <c r="KMJ115" s="204"/>
      <c r="KMK115" s="204"/>
      <c r="KML115" s="204"/>
      <c r="KMM115" s="204"/>
      <c r="KMN115" s="204"/>
      <c r="KMO115" s="204"/>
      <c r="KMP115" s="204"/>
      <c r="KMQ115" s="204"/>
      <c r="KMR115" s="204"/>
      <c r="KMS115" s="204"/>
      <c r="KMT115" s="204"/>
      <c r="KMU115" s="204"/>
      <c r="KMV115" s="204"/>
      <c r="KMW115" s="204"/>
      <c r="KMX115" s="204"/>
      <c r="KMY115" s="204"/>
      <c r="KMZ115" s="204"/>
      <c r="KNA115" s="204"/>
      <c r="KNB115" s="204"/>
      <c r="KNC115" s="204"/>
      <c r="KND115" s="204"/>
      <c r="KNE115" s="204"/>
      <c r="KNF115" s="204"/>
      <c r="KNG115" s="204"/>
      <c r="KNH115" s="204"/>
      <c r="KNI115" s="204"/>
      <c r="KNJ115" s="204"/>
      <c r="KNK115" s="204"/>
      <c r="KNL115" s="204"/>
      <c r="KNM115" s="204"/>
      <c r="KNN115" s="204"/>
      <c r="KNO115" s="204"/>
      <c r="KNP115" s="204"/>
      <c r="KNQ115" s="204"/>
      <c r="KNR115" s="204"/>
      <c r="KNS115" s="204"/>
      <c r="KNT115" s="204"/>
      <c r="KNU115" s="204"/>
      <c r="KNV115" s="204"/>
      <c r="KNW115" s="204"/>
      <c r="KNX115" s="204"/>
      <c r="KNY115" s="204"/>
      <c r="KNZ115" s="204"/>
      <c r="KOA115" s="204"/>
      <c r="KOB115" s="204"/>
      <c r="KOC115" s="204"/>
      <c r="KOD115" s="204"/>
      <c r="KOE115" s="204"/>
      <c r="KOF115" s="204"/>
      <c r="KOG115" s="204"/>
      <c r="KOH115" s="204"/>
      <c r="KOI115" s="204"/>
      <c r="KOJ115" s="204"/>
      <c r="KOK115" s="204"/>
      <c r="KOL115" s="204"/>
      <c r="KOM115" s="204"/>
      <c r="KON115" s="204"/>
      <c r="KOO115" s="204"/>
      <c r="KOP115" s="204"/>
      <c r="KOQ115" s="204"/>
      <c r="KOR115" s="204"/>
      <c r="KOS115" s="204"/>
      <c r="KOT115" s="204"/>
      <c r="KOU115" s="204"/>
      <c r="KOV115" s="204"/>
      <c r="KOW115" s="204"/>
      <c r="KOX115" s="204"/>
      <c r="KOY115" s="204"/>
      <c r="KOZ115" s="204"/>
      <c r="KPA115" s="204"/>
      <c r="KPB115" s="204"/>
      <c r="KPC115" s="204"/>
      <c r="KPD115" s="204"/>
      <c r="KPE115" s="204"/>
      <c r="KPF115" s="204"/>
      <c r="KPG115" s="204"/>
      <c r="KPH115" s="204"/>
      <c r="KPI115" s="204"/>
      <c r="KPJ115" s="204"/>
      <c r="KPK115" s="204"/>
      <c r="KPL115" s="204"/>
      <c r="KPM115" s="204"/>
      <c r="KPN115" s="204"/>
      <c r="KPO115" s="204"/>
      <c r="KPP115" s="204"/>
      <c r="KPQ115" s="204"/>
      <c r="KPR115" s="204"/>
      <c r="KPS115" s="204"/>
      <c r="KPT115" s="204"/>
      <c r="KPU115" s="204"/>
      <c r="KPV115" s="204"/>
      <c r="KPW115" s="204"/>
      <c r="KPX115" s="204"/>
      <c r="KPY115" s="204"/>
      <c r="KPZ115" s="204"/>
      <c r="KQA115" s="204"/>
      <c r="KQB115" s="204"/>
      <c r="KQC115" s="204"/>
      <c r="KQD115" s="204"/>
      <c r="KQE115" s="204"/>
      <c r="KQF115" s="204"/>
      <c r="KQG115" s="204"/>
      <c r="KQH115" s="204"/>
      <c r="KQI115" s="204"/>
      <c r="KQJ115" s="204"/>
      <c r="KQK115" s="204"/>
      <c r="KQL115" s="204"/>
      <c r="KQM115" s="204"/>
      <c r="KQN115" s="204"/>
      <c r="KQO115" s="204"/>
      <c r="KQP115" s="204"/>
      <c r="KQQ115" s="204"/>
      <c r="KQR115" s="204"/>
      <c r="KQS115" s="204"/>
      <c r="KQT115" s="204"/>
      <c r="KQU115" s="204"/>
      <c r="KQV115" s="204"/>
      <c r="KQW115" s="204"/>
      <c r="KQX115" s="204"/>
      <c r="KQY115" s="204"/>
      <c r="KQZ115" s="204"/>
      <c r="KRA115" s="204"/>
      <c r="KRB115" s="204"/>
      <c r="KRC115" s="204"/>
      <c r="KRD115" s="204"/>
      <c r="KRE115" s="204"/>
      <c r="KRF115" s="204"/>
      <c r="KRG115" s="204"/>
      <c r="KRH115" s="204"/>
      <c r="KRI115" s="204"/>
      <c r="KRJ115" s="204"/>
      <c r="KRK115" s="204"/>
      <c r="KRL115" s="204"/>
      <c r="KRM115" s="204"/>
      <c r="KRN115" s="204"/>
      <c r="KRO115" s="204"/>
      <c r="KRP115" s="204"/>
      <c r="KRQ115" s="204"/>
      <c r="KRR115" s="204"/>
      <c r="KRS115" s="204"/>
      <c r="KRT115" s="204"/>
      <c r="KRU115" s="204"/>
      <c r="KRV115" s="204"/>
      <c r="KRW115" s="204"/>
      <c r="KRX115" s="204"/>
      <c r="KRY115" s="204"/>
      <c r="KRZ115" s="204"/>
      <c r="KSA115" s="204"/>
      <c r="KSB115" s="204"/>
      <c r="KSC115" s="204"/>
      <c r="KSD115" s="204"/>
      <c r="KSE115" s="204"/>
      <c r="KSF115" s="204"/>
      <c r="KSG115" s="204"/>
      <c r="KSH115" s="204"/>
      <c r="KSI115" s="204"/>
      <c r="KSJ115" s="204"/>
      <c r="KSK115" s="204"/>
      <c r="KSL115" s="204"/>
      <c r="KSM115" s="204"/>
      <c r="KSN115" s="204"/>
      <c r="KSO115" s="204"/>
      <c r="KSP115" s="204"/>
      <c r="KSQ115" s="204"/>
      <c r="KSR115" s="204"/>
      <c r="KSS115" s="204"/>
      <c r="KST115" s="204"/>
      <c r="KSU115" s="204"/>
      <c r="KSV115" s="204"/>
      <c r="KSW115" s="204"/>
      <c r="KSX115" s="204"/>
      <c r="KSY115" s="204"/>
      <c r="KSZ115" s="204"/>
      <c r="KTA115" s="204"/>
      <c r="KTB115" s="204"/>
      <c r="KTC115" s="204"/>
      <c r="KTD115" s="204"/>
      <c r="KTE115" s="204"/>
      <c r="KTF115" s="204"/>
      <c r="KTG115" s="204"/>
      <c r="KTH115" s="204"/>
      <c r="KTI115" s="204"/>
      <c r="KTJ115" s="204"/>
      <c r="KTK115" s="204"/>
      <c r="KTL115" s="204"/>
      <c r="KTM115" s="204"/>
      <c r="KTN115" s="204"/>
      <c r="KTO115" s="204"/>
      <c r="KTP115" s="204"/>
      <c r="KTQ115" s="204"/>
      <c r="KTR115" s="204"/>
      <c r="KTS115" s="204"/>
      <c r="KTT115" s="204"/>
      <c r="KTU115" s="204"/>
      <c r="KTV115" s="204"/>
      <c r="KTW115" s="204"/>
      <c r="KTX115" s="204"/>
      <c r="KTY115" s="204"/>
      <c r="KTZ115" s="204"/>
      <c r="KUA115" s="204"/>
      <c r="KUB115" s="204"/>
      <c r="KUC115" s="204"/>
      <c r="KUD115" s="204"/>
      <c r="KUE115" s="204"/>
      <c r="KUF115" s="204"/>
      <c r="KUG115" s="204"/>
      <c r="KUH115" s="204"/>
      <c r="KUI115" s="204"/>
      <c r="KUJ115" s="204"/>
      <c r="KUK115" s="204"/>
      <c r="KUL115" s="204"/>
      <c r="KUM115" s="204"/>
      <c r="KUN115" s="204"/>
      <c r="KUO115" s="204"/>
      <c r="KUP115" s="204"/>
      <c r="KUQ115" s="204"/>
      <c r="KUR115" s="204"/>
      <c r="KUS115" s="204"/>
      <c r="KUT115" s="204"/>
      <c r="KUU115" s="204"/>
      <c r="KUV115" s="204"/>
      <c r="KUW115" s="204"/>
      <c r="KUX115" s="204"/>
      <c r="KUY115" s="204"/>
      <c r="KUZ115" s="204"/>
      <c r="KVA115" s="204"/>
      <c r="KVB115" s="204"/>
      <c r="KVC115" s="204"/>
      <c r="KVD115" s="204"/>
      <c r="KVE115" s="204"/>
      <c r="KVF115" s="204"/>
      <c r="KVG115" s="204"/>
      <c r="KVH115" s="204"/>
      <c r="KVI115" s="204"/>
      <c r="KVJ115" s="204"/>
      <c r="KVK115" s="204"/>
      <c r="KVL115" s="204"/>
      <c r="KVM115" s="204"/>
      <c r="KVN115" s="204"/>
      <c r="KVO115" s="204"/>
      <c r="KVP115" s="204"/>
      <c r="KVQ115" s="204"/>
      <c r="KVR115" s="204"/>
      <c r="KVS115" s="204"/>
      <c r="KVT115" s="204"/>
      <c r="KVU115" s="204"/>
      <c r="KVV115" s="204"/>
      <c r="KVW115" s="204"/>
      <c r="KVX115" s="204"/>
      <c r="KVY115" s="204"/>
      <c r="KVZ115" s="204"/>
      <c r="KWA115" s="204"/>
      <c r="KWB115" s="204"/>
      <c r="KWC115" s="204"/>
      <c r="KWD115" s="204"/>
      <c r="KWE115" s="204"/>
      <c r="KWF115" s="204"/>
      <c r="KWG115" s="204"/>
      <c r="KWH115" s="204"/>
      <c r="KWI115" s="204"/>
      <c r="KWJ115" s="204"/>
      <c r="KWK115" s="204"/>
      <c r="KWL115" s="204"/>
      <c r="KWM115" s="204"/>
      <c r="KWN115" s="204"/>
      <c r="KWO115" s="204"/>
      <c r="KWP115" s="204"/>
      <c r="KWQ115" s="204"/>
      <c r="KWR115" s="204"/>
      <c r="KWS115" s="204"/>
      <c r="KWT115" s="204"/>
      <c r="KWU115" s="204"/>
      <c r="KWV115" s="204"/>
      <c r="KWW115" s="204"/>
      <c r="KWX115" s="204"/>
      <c r="KWY115" s="204"/>
      <c r="KWZ115" s="204"/>
      <c r="KXA115" s="204"/>
      <c r="KXB115" s="204"/>
      <c r="KXC115" s="204"/>
      <c r="KXD115" s="204"/>
      <c r="KXE115" s="204"/>
      <c r="KXF115" s="204"/>
      <c r="KXG115" s="204"/>
      <c r="KXH115" s="204"/>
      <c r="KXI115" s="204"/>
      <c r="KXJ115" s="204"/>
      <c r="KXK115" s="204"/>
      <c r="KXL115" s="204"/>
      <c r="KXM115" s="204"/>
      <c r="KXN115" s="204"/>
      <c r="KXO115" s="204"/>
      <c r="KXP115" s="204"/>
      <c r="KXQ115" s="204"/>
      <c r="KXR115" s="204"/>
      <c r="KXS115" s="204"/>
      <c r="KXT115" s="204"/>
      <c r="KXU115" s="204"/>
      <c r="KXV115" s="204"/>
      <c r="KXW115" s="204"/>
      <c r="KXX115" s="204"/>
      <c r="KXY115" s="204"/>
      <c r="KXZ115" s="204"/>
      <c r="KYA115" s="204"/>
      <c r="KYB115" s="204"/>
      <c r="KYC115" s="204"/>
      <c r="KYD115" s="204"/>
      <c r="KYE115" s="204"/>
      <c r="KYF115" s="204"/>
      <c r="KYG115" s="204"/>
      <c r="KYH115" s="204"/>
      <c r="KYI115" s="204"/>
      <c r="KYJ115" s="204"/>
      <c r="KYK115" s="204"/>
      <c r="KYL115" s="204"/>
      <c r="KYM115" s="204"/>
      <c r="KYN115" s="204"/>
      <c r="KYO115" s="204"/>
      <c r="KYP115" s="204"/>
      <c r="KYQ115" s="204"/>
      <c r="KYR115" s="204"/>
      <c r="KYS115" s="204"/>
      <c r="KYT115" s="204"/>
      <c r="KYU115" s="204"/>
      <c r="KYV115" s="204"/>
      <c r="KYW115" s="204"/>
      <c r="KYX115" s="204"/>
      <c r="KYY115" s="204"/>
      <c r="KYZ115" s="204"/>
      <c r="KZA115" s="204"/>
      <c r="KZB115" s="204"/>
      <c r="KZC115" s="204"/>
      <c r="KZD115" s="204"/>
      <c r="KZE115" s="204"/>
      <c r="KZF115" s="204"/>
      <c r="KZG115" s="204"/>
      <c r="KZH115" s="204"/>
      <c r="KZI115" s="204"/>
      <c r="KZJ115" s="204"/>
      <c r="KZK115" s="204"/>
      <c r="KZL115" s="204"/>
      <c r="KZM115" s="204"/>
      <c r="KZN115" s="204"/>
      <c r="KZO115" s="204"/>
      <c r="KZP115" s="204"/>
      <c r="KZQ115" s="204"/>
      <c r="KZR115" s="204"/>
      <c r="KZS115" s="204"/>
      <c r="KZT115" s="204"/>
      <c r="KZU115" s="204"/>
      <c r="KZV115" s="204"/>
      <c r="KZW115" s="204"/>
      <c r="KZX115" s="204"/>
      <c r="KZY115" s="204"/>
      <c r="KZZ115" s="204"/>
      <c r="LAA115" s="204"/>
      <c r="LAB115" s="204"/>
      <c r="LAC115" s="204"/>
      <c r="LAD115" s="204"/>
      <c r="LAE115" s="204"/>
      <c r="LAF115" s="204"/>
      <c r="LAG115" s="204"/>
      <c r="LAH115" s="204"/>
      <c r="LAI115" s="204"/>
      <c r="LAJ115" s="204"/>
      <c r="LAK115" s="204"/>
      <c r="LAL115" s="204"/>
      <c r="LAM115" s="204"/>
      <c r="LAN115" s="204"/>
      <c r="LAO115" s="204"/>
      <c r="LAP115" s="204"/>
      <c r="LAQ115" s="204"/>
      <c r="LAR115" s="204"/>
      <c r="LAS115" s="204"/>
      <c r="LAT115" s="204"/>
      <c r="LAU115" s="204"/>
      <c r="LAV115" s="204"/>
      <c r="LAW115" s="204"/>
      <c r="LAX115" s="204"/>
      <c r="LAY115" s="204"/>
      <c r="LAZ115" s="204"/>
      <c r="LBA115" s="204"/>
      <c r="LBB115" s="204"/>
      <c r="LBC115" s="204"/>
      <c r="LBD115" s="204"/>
      <c r="LBE115" s="204"/>
      <c r="LBF115" s="204"/>
      <c r="LBG115" s="204"/>
      <c r="LBH115" s="204"/>
      <c r="LBI115" s="204"/>
      <c r="LBJ115" s="204"/>
      <c r="LBK115" s="204"/>
      <c r="LBL115" s="204"/>
      <c r="LBM115" s="204"/>
      <c r="LBN115" s="204"/>
      <c r="LBO115" s="204"/>
      <c r="LBP115" s="204"/>
      <c r="LBQ115" s="204"/>
      <c r="LBR115" s="204"/>
      <c r="LBS115" s="204"/>
      <c r="LBT115" s="204"/>
      <c r="LBU115" s="204"/>
      <c r="LBV115" s="204"/>
      <c r="LBW115" s="204"/>
      <c r="LBX115" s="204"/>
      <c r="LBY115" s="204"/>
      <c r="LBZ115" s="204"/>
      <c r="LCA115" s="204"/>
      <c r="LCB115" s="204"/>
      <c r="LCC115" s="204"/>
      <c r="LCD115" s="204"/>
      <c r="LCE115" s="204"/>
      <c r="LCF115" s="204"/>
      <c r="LCG115" s="204"/>
      <c r="LCH115" s="204"/>
      <c r="LCI115" s="204"/>
      <c r="LCJ115" s="204"/>
      <c r="LCK115" s="204"/>
      <c r="LCL115" s="204"/>
      <c r="LCM115" s="204"/>
      <c r="LCN115" s="204"/>
      <c r="LCO115" s="204"/>
      <c r="LCP115" s="204"/>
      <c r="LCQ115" s="204"/>
      <c r="LCR115" s="204"/>
      <c r="LCS115" s="204"/>
      <c r="LCT115" s="204"/>
      <c r="LCU115" s="204"/>
      <c r="LCV115" s="204"/>
      <c r="LCW115" s="204"/>
      <c r="LCX115" s="204"/>
      <c r="LCY115" s="204"/>
      <c r="LCZ115" s="204"/>
      <c r="LDA115" s="204"/>
      <c r="LDB115" s="204"/>
      <c r="LDC115" s="204"/>
      <c r="LDD115" s="204"/>
      <c r="LDE115" s="204"/>
      <c r="LDF115" s="204"/>
      <c r="LDG115" s="204"/>
      <c r="LDH115" s="204"/>
      <c r="LDI115" s="204"/>
      <c r="LDJ115" s="204"/>
      <c r="LDK115" s="204"/>
      <c r="LDL115" s="204"/>
      <c r="LDM115" s="204"/>
      <c r="LDN115" s="204"/>
      <c r="LDO115" s="204"/>
      <c r="LDP115" s="204"/>
      <c r="LDQ115" s="204"/>
      <c r="LDR115" s="204"/>
      <c r="LDS115" s="204"/>
      <c r="LDT115" s="204"/>
      <c r="LDU115" s="204"/>
      <c r="LDV115" s="204"/>
      <c r="LDW115" s="204"/>
      <c r="LDX115" s="204"/>
      <c r="LDY115" s="204"/>
      <c r="LDZ115" s="204"/>
      <c r="LEA115" s="204"/>
      <c r="LEB115" s="204"/>
      <c r="LEC115" s="204"/>
      <c r="LED115" s="204"/>
      <c r="LEE115" s="204"/>
      <c r="LEF115" s="204"/>
      <c r="LEG115" s="204"/>
      <c r="LEH115" s="204"/>
      <c r="LEI115" s="204"/>
      <c r="LEJ115" s="204"/>
      <c r="LEK115" s="204"/>
      <c r="LEL115" s="204"/>
      <c r="LEM115" s="204"/>
      <c r="LEN115" s="204"/>
      <c r="LEO115" s="204"/>
      <c r="LEP115" s="204"/>
      <c r="LEQ115" s="204"/>
      <c r="LER115" s="204"/>
      <c r="LES115" s="204"/>
      <c r="LET115" s="204"/>
      <c r="LEU115" s="204"/>
      <c r="LEV115" s="204"/>
      <c r="LEW115" s="204"/>
      <c r="LEX115" s="204"/>
      <c r="LEY115" s="204"/>
      <c r="LEZ115" s="204"/>
      <c r="LFA115" s="204"/>
      <c r="LFB115" s="204"/>
      <c r="LFC115" s="204"/>
      <c r="LFD115" s="204"/>
      <c r="LFE115" s="204"/>
      <c r="LFF115" s="204"/>
      <c r="LFG115" s="204"/>
      <c r="LFH115" s="204"/>
      <c r="LFI115" s="204"/>
      <c r="LFJ115" s="204"/>
      <c r="LFK115" s="204"/>
      <c r="LFL115" s="204"/>
      <c r="LFM115" s="204"/>
      <c r="LFN115" s="204"/>
      <c r="LFO115" s="204"/>
      <c r="LFP115" s="204"/>
      <c r="LFQ115" s="204"/>
      <c r="LFR115" s="204"/>
      <c r="LFS115" s="204"/>
      <c r="LFT115" s="204"/>
      <c r="LFU115" s="204"/>
      <c r="LFV115" s="204"/>
      <c r="LFW115" s="204"/>
      <c r="LFX115" s="204"/>
      <c r="LFY115" s="204"/>
      <c r="LFZ115" s="204"/>
      <c r="LGA115" s="204"/>
      <c r="LGB115" s="204"/>
      <c r="LGC115" s="204"/>
      <c r="LGD115" s="204"/>
      <c r="LGE115" s="204"/>
      <c r="LGF115" s="204"/>
      <c r="LGG115" s="204"/>
      <c r="LGH115" s="204"/>
      <c r="LGI115" s="204"/>
      <c r="LGJ115" s="204"/>
      <c r="LGK115" s="204"/>
      <c r="LGL115" s="204"/>
      <c r="LGM115" s="204"/>
      <c r="LGN115" s="204"/>
      <c r="LGO115" s="204"/>
      <c r="LGP115" s="204"/>
      <c r="LGQ115" s="204"/>
      <c r="LGR115" s="204"/>
      <c r="LGS115" s="204"/>
      <c r="LGT115" s="204"/>
      <c r="LGU115" s="204"/>
      <c r="LGV115" s="204"/>
      <c r="LGW115" s="204"/>
      <c r="LGX115" s="204"/>
      <c r="LGY115" s="204"/>
      <c r="LGZ115" s="204"/>
      <c r="LHA115" s="204"/>
      <c r="LHB115" s="204"/>
      <c r="LHC115" s="204"/>
      <c r="LHD115" s="204"/>
      <c r="LHE115" s="204"/>
      <c r="LHF115" s="204"/>
      <c r="LHG115" s="204"/>
      <c r="LHH115" s="204"/>
      <c r="LHI115" s="204"/>
      <c r="LHJ115" s="204"/>
      <c r="LHK115" s="204"/>
      <c r="LHL115" s="204"/>
      <c r="LHM115" s="204"/>
      <c r="LHN115" s="204"/>
      <c r="LHO115" s="204"/>
      <c r="LHP115" s="204"/>
      <c r="LHQ115" s="204"/>
      <c r="LHR115" s="204"/>
      <c r="LHS115" s="204"/>
      <c r="LHT115" s="204"/>
      <c r="LHU115" s="204"/>
      <c r="LHV115" s="204"/>
      <c r="LHW115" s="204"/>
      <c r="LHX115" s="204"/>
      <c r="LHY115" s="204"/>
      <c r="LHZ115" s="204"/>
      <c r="LIA115" s="204"/>
      <c r="LIB115" s="204"/>
      <c r="LIC115" s="204"/>
      <c r="LID115" s="204"/>
      <c r="LIE115" s="204"/>
      <c r="LIF115" s="204"/>
      <c r="LIG115" s="204"/>
      <c r="LIH115" s="204"/>
      <c r="LII115" s="204"/>
      <c r="LIJ115" s="204"/>
      <c r="LIK115" s="204"/>
      <c r="LIL115" s="204"/>
      <c r="LIM115" s="204"/>
      <c r="LIN115" s="204"/>
      <c r="LIO115" s="204"/>
      <c r="LIP115" s="204"/>
      <c r="LIQ115" s="204"/>
      <c r="LIR115" s="204"/>
      <c r="LIS115" s="204"/>
      <c r="LIT115" s="204"/>
      <c r="LIU115" s="204"/>
      <c r="LIV115" s="204"/>
      <c r="LIW115" s="204"/>
      <c r="LIX115" s="204"/>
      <c r="LIY115" s="204"/>
      <c r="LIZ115" s="204"/>
      <c r="LJA115" s="204"/>
      <c r="LJB115" s="204"/>
      <c r="LJC115" s="204"/>
      <c r="LJD115" s="204"/>
      <c r="LJE115" s="204"/>
      <c r="LJF115" s="204"/>
      <c r="LJG115" s="204"/>
      <c r="LJH115" s="204"/>
      <c r="LJI115" s="204"/>
      <c r="LJJ115" s="204"/>
      <c r="LJK115" s="204"/>
      <c r="LJL115" s="204"/>
      <c r="LJM115" s="204"/>
      <c r="LJN115" s="204"/>
      <c r="LJO115" s="204"/>
      <c r="LJP115" s="204"/>
      <c r="LJQ115" s="204"/>
      <c r="LJR115" s="204"/>
      <c r="LJS115" s="204"/>
      <c r="LJT115" s="204"/>
      <c r="LJU115" s="204"/>
      <c r="LJV115" s="204"/>
      <c r="LJW115" s="204"/>
      <c r="LJX115" s="204"/>
      <c r="LJY115" s="204"/>
      <c r="LJZ115" s="204"/>
      <c r="LKA115" s="204"/>
      <c r="LKB115" s="204"/>
      <c r="LKC115" s="204"/>
      <c r="LKD115" s="204"/>
      <c r="LKE115" s="204"/>
      <c r="LKF115" s="204"/>
      <c r="LKG115" s="204"/>
      <c r="LKH115" s="204"/>
      <c r="LKI115" s="204"/>
      <c r="LKJ115" s="204"/>
      <c r="LKK115" s="204"/>
      <c r="LKL115" s="204"/>
      <c r="LKM115" s="204"/>
      <c r="LKN115" s="204"/>
      <c r="LKO115" s="204"/>
      <c r="LKP115" s="204"/>
      <c r="LKQ115" s="204"/>
      <c r="LKR115" s="204"/>
      <c r="LKS115" s="204"/>
      <c r="LKT115" s="204"/>
      <c r="LKU115" s="204"/>
      <c r="LKV115" s="204"/>
      <c r="LKW115" s="204"/>
      <c r="LKX115" s="204"/>
      <c r="LKY115" s="204"/>
      <c r="LKZ115" s="204"/>
      <c r="LLA115" s="204"/>
      <c r="LLB115" s="204"/>
      <c r="LLC115" s="204"/>
      <c r="LLD115" s="204"/>
      <c r="LLE115" s="204"/>
      <c r="LLF115" s="204"/>
      <c r="LLG115" s="204"/>
      <c r="LLH115" s="204"/>
      <c r="LLI115" s="204"/>
      <c r="LLJ115" s="204"/>
      <c r="LLK115" s="204"/>
      <c r="LLL115" s="204"/>
      <c r="LLM115" s="204"/>
      <c r="LLN115" s="204"/>
      <c r="LLO115" s="204"/>
      <c r="LLP115" s="204"/>
      <c r="LLQ115" s="204"/>
      <c r="LLR115" s="204"/>
      <c r="LLS115" s="204"/>
      <c r="LLT115" s="204"/>
      <c r="LLU115" s="204"/>
      <c r="LLV115" s="204"/>
      <c r="LLW115" s="204"/>
      <c r="LLX115" s="204"/>
      <c r="LLY115" s="204"/>
      <c r="LLZ115" s="204"/>
      <c r="LMA115" s="204"/>
      <c r="LMB115" s="204"/>
      <c r="LMC115" s="204"/>
      <c r="LMD115" s="204"/>
      <c r="LME115" s="204"/>
      <c r="LMF115" s="204"/>
      <c r="LMG115" s="204"/>
      <c r="LMH115" s="204"/>
      <c r="LMI115" s="204"/>
      <c r="LMJ115" s="204"/>
      <c r="LMK115" s="204"/>
      <c r="LML115" s="204"/>
      <c r="LMM115" s="204"/>
      <c r="LMN115" s="204"/>
      <c r="LMO115" s="204"/>
      <c r="LMP115" s="204"/>
      <c r="LMQ115" s="204"/>
      <c r="LMR115" s="204"/>
      <c r="LMS115" s="204"/>
      <c r="LMT115" s="204"/>
      <c r="LMU115" s="204"/>
      <c r="LMV115" s="204"/>
      <c r="LMW115" s="204"/>
      <c r="LMX115" s="204"/>
      <c r="LMY115" s="204"/>
      <c r="LMZ115" s="204"/>
      <c r="LNA115" s="204"/>
      <c r="LNB115" s="204"/>
      <c r="LNC115" s="204"/>
      <c r="LND115" s="204"/>
      <c r="LNE115" s="204"/>
      <c r="LNF115" s="204"/>
      <c r="LNG115" s="204"/>
      <c r="LNH115" s="204"/>
      <c r="LNI115" s="204"/>
      <c r="LNJ115" s="204"/>
      <c r="LNK115" s="204"/>
      <c r="LNL115" s="204"/>
      <c r="LNM115" s="204"/>
      <c r="LNN115" s="204"/>
      <c r="LNO115" s="204"/>
      <c r="LNP115" s="204"/>
      <c r="LNQ115" s="204"/>
      <c r="LNR115" s="204"/>
      <c r="LNS115" s="204"/>
      <c r="LNT115" s="204"/>
      <c r="LNU115" s="204"/>
      <c r="LNV115" s="204"/>
      <c r="LNW115" s="204"/>
      <c r="LNX115" s="204"/>
      <c r="LNY115" s="204"/>
      <c r="LNZ115" s="204"/>
      <c r="LOA115" s="204"/>
      <c r="LOB115" s="204"/>
      <c r="LOC115" s="204"/>
      <c r="LOD115" s="204"/>
      <c r="LOE115" s="204"/>
      <c r="LOF115" s="204"/>
      <c r="LOG115" s="204"/>
      <c r="LOH115" s="204"/>
      <c r="LOI115" s="204"/>
      <c r="LOJ115" s="204"/>
      <c r="LOK115" s="204"/>
      <c r="LOL115" s="204"/>
      <c r="LOM115" s="204"/>
      <c r="LON115" s="204"/>
      <c r="LOO115" s="204"/>
      <c r="LOP115" s="204"/>
      <c r="LOQ115" s="204"/>
      <c r="LOR115" s="204"/>
      <c r="LOS115" s="204"/>
      <c r="LOT115" s="204"/>
      <c r="LOU115" s="204"/>
      <c r="LOV115" s="204"/>
      <c r="LOW115" s="204"/>
      <c r="LOX115" s="204"/>
      <c r="LOY115" s="204"/>
      <c r="LOZ115" s="204"/>
      <c r="LPA115" s="204"/>
      <c r="LPB115" s="204"/>
      <c r="LPC115" s="204"/>
      <c r="LPD115" s="204"/>
      <c r="LPE115" s="204"/>
      <c r="LPF115" s="204"/>
      <c r="LPG115" s="204"/>
      <c r="LPH115" s="204"/>
      <c r="LPI115" s="204"/>
      <c r="LPJ115" s="204"/>
      <c r="LPK115" s="204"/>
      <c r="LPL115" s="204"/>
      <c r="LPM115" s="204"/>
      <c r="LPN115" s="204"/>
      <c r="LPO115" s="204"/>
      <c r="LPP115" s="204"/>
      <c r="LPQ115" s="204"/>
      <c r="LPR115" s="204"/>
      <c r="LPS115" s="204"/>
      <c r="LPT115" s="204"/>
      <c r="LPU115" s="204"/>
      <c r="LPV115" s="204"/>
      <c r="LPW115" s="204"/>
      <c r="LPX115" s="204"/>
      <c r="LPY115" s="204"/>
      <c r="LPZ115" s="204"/>
      <c r="LQA115" s="204"/>
      <c r="LQB115" s="204"/>
      <c r="LQC115" s="204"/>
      <c r="LQD115" s="204"/>
      <c r="LQE115" s="204"/>
      <c r="LQF115" s="204"/>
      <c r="LQG115" s="204"/>
      <c r="LQH115" s="204"/>
      <c r="LQI115" s="204"/>
      <c r="LQJ115" s="204"/>
      <c r="LQK115" s="204"/>
      <c r="LQL115" s="204"/>
      <c r="LQM115" s="204"/>
      <c r="LQN115" s="204"/>
      <c r="LQO115" s="204"/>
      <c r="LQP115" s="204"/>
      <c r="LQQ115" s="204"/>
      <c r="LQR115" s="204"/>
      <c r="LQS115" s="204"/>
      <c r="LQT115" s="204"/>
      <c r="LQU115" s="204"/>
      <c r="LQV115" s="204"/>
      <c r="LQW115" s="204"/>
      <c r="LQX115" s="204"/>
      <c r="LQY115" s="204"/>
      <c r="LQZ115" s="204"/>
      <c r="LRA115" s="204"/>
      <c r="LRB115" s="204"/>
      <c r="LRC115" s="204"/>
      <c r="LRD115" s="204"/>
      <c r="LRE115" s="204"/>
      <c r="LRF115" s="204"/>
      <c r="LRG115" s="204"/>
      <c r="LRH115" s="204"/>
      <c r="LRI115" s="204"/>
      <c r="LRJ115" s="204"/>
      <c r="LRK115" s="204"/>
      <c r="LRL115" s="204"/>
      <c r="LRM115" s="204"/>
      <c r="LRN115" s="204"/>
      <c r="LRO115" s="204"/>
      <c r="LRP115" s="204"/>
      <c r="LRQ115" s="204"/>
      <c r="LRR115" s="204"/>
      <c r="LRS115" s="204"/>
      <c r="LRT115" s="204"/>
      <c r="LRU115" s="204"/>
      <c r="LRV115" s="204"/>
      <c r="LRW115" s="204"/>
      <c r="LRX115" s="204"/>
      <c r="LRY115" s="204"/>
      <c r="LRZ115" s="204"/>
      <c r="LSA115" s="204"/>
      <c r="LSB115" s="204"/>
      <c r="LSC115" s="204"/>
      <c r="LSD115" s="204"/>
      <c r="LSE115" s="204"/>
      <c r="LSF115" s="204"/>
      <c r="LSG115" s="204"/>
      <c r="LSH115" s="204"/>
      <c r="LSI115" s="204"/>
      <c r="LSJ115" s="204"/>
      <c r="LSK115" s="204"/>
      <c r="LSL115" s="204"/>
      <c r="LSM115" s="204"/>
      <c r="LSN115" s="204"/>
      <c r="LSO115" s="204"/>
      <c r="LSP115" s="204"/>
      <c r="LSQ115" s="204"/>
      <c r="LSR115" s="204"/>
      <c r="LSS115" s="204"/>
      <c r="LST115" s="204"/>
      <c r="LSU115" s="204"/>
      <c r="LSV115" s="204"/>
      <c r="LSW115" s="204"/>
      <c r="LSX115" s="204"/>
      <c r="LSY115" s="204"/>
      <c r="LSZ115" s="204"/>
      <c r="LTA115" s="204"/>
      <c r="LTB115" s="204"/>
      <c r="LTC115" s="204"/>
      <c r="LTD115" s="204"/>
      <c r="LTE115" s="204"/>
      <c r="LTF115" s="204"/>
      <c r="LTG115" s="204"/>
      <c r="LTH115" s="204"/>
      <c r="LTI115" s="204"/>
      <c r="LTJ115" s="204"/>
      <c r="LTK115" s="204"/>
      <c r="LTL115" s="204"/>
      <c r="LTM115" s="204"/>
      <c r="LTN115" s="204"/>
      <c r="LTO115" s="204"/>
      <c r="LTP115" s="204"/>
      <c r="LTQ115" s="204"/>
      <c r="LTR115" s="204"/>
      <c r="LTS115" s="204"/>
      <c r="LTT115" s="204"/>
      <c r="LTU115" s="204"/>
      <c r="LTV115" s="204"/>
      <c r="LTW115" s="204"/>
      <c r="LTX115" s="204"/>
      <c r="LTY115" s="204"/>
      <c r="LTZ115" s="204"/>
      <c r="LUA115" s="204"/>
      <c r="LUB115" s="204"/>
      <c r="LUC115" s="204"/>
      <c r="LUD115" s="204"/>
      <c r="LUE115" s="204"/>
      <c r="LUF115" s="204"/>
      <c r="LUG115" s="204"/>
      <c r="LUH115" s="204"/>
      <c r="LUI115" s="204"/>
      <c r="LUJ115" s="204"/>
      <c r="LUK115" s="204"/>
      <c r="LUL115" s="204"/>
      <c r="LUM115" s="204"/>
      <c r="LUN115" s="204"/>
      <c r="LUO115" s="204"/>
      <c r="LUP115" s="204"/>
      <c r="LUQ115" s="204"/>
      <c r="LUR115" s="204"/>
      <c r="LUS115" s="204"/>
      <c r="LUT115" s="204"/>
      <c r="LUU115" s="204"/>
      <c r="LUV115" s="204"/>
      <c r="LUW115" s="204"/>
      <c r="LUX115" s="204"/>
      <c r="LUY115" s="204"/>
      <c r="LUZ115" s="204"/>
      <c r="LVA115" s="204"/>
      <c r="LVB115" s="204"/>
      <c r="LVC115" s="204"/>
      <c r="LVD115" s="204"/>
      <c r="LVE115" s="204"/>
      <c r="LVF115" s="204"/>
      <c r="LVG115" s="204"/>
      <c r="LVH115" s="204"/>
      <c r="LVI115" s="204"/>
      <c r="LVJ115" s="204"/>
      <c r="LVK115" s="204"/>
      <c r="LVL115" s="204"/>
      <c r="LVM115" s="204"/>
      <c r="LVN115" s="204"/>
      <c r="LVO115" s="204"/>
      <c r="LVP115" s="204"/>
      <c r="LVQ115" s="204"/>
      <c r="LVR115" s="204"/>
      <c r="LVS115" s="204"/>
      <c r="LVT115" s="204"/>
      <c r="LVU115" s="204"/>
      <c r="LVV115" s="204"/>
      <c r="LVW115" s="204"/>
      <c r="LVX115" s="204"/>
      <c r="LVY115" s="204"/>
      <c r="LVZ115" s="204"/>
      <c r="LWA115" s="204"/>
      <c r="LWB115" s="204"/>
      <c r="LWC115" s="204"/>
      <c r="LWD115" s="204"/>
      <c r="LWE115" s="204"/>
      <c r="LWF115" s="204"/>
      <c r="LWG115" s="204"/>
      <c r="LWH115" s="204"/>
      <c r="LWI115" s="204"/>
      <c r="LWJ115" s="204"/>
      <c r="LWK115" s="204"/>
      <c r="LWL115" s="204"/>
      <c r="LWM115" s="204"/>
      <c r="LWN115" s="204"/>
      <c r="LWO115" s="204"/>
      <c r="LWP115" s="204"/>
      <c r="LWQ115" s="204"/>
      <c r="LWR115" s="204"/>
      <c r="LWS115" s="204"/>
      <c r="LWT115" s="204"/>
      <c r="LWU115" s="204"/>
      <c r="LWV115" s="204"/>
      <c r="LWW115" s="204"/>
      <c r="LWX115" s="204"/>
      <c r="LWY115" s="204"/>
      <c r="LWZ115" s="204"/>
      <c r="LXA115" s="204"/>
      <c r="LXB115" s="204"/>
      <c r="LXC115" s="204"/>
      <c r="LXD115" s="204"/>
      <c r="LXE115" s="204"/>
      <c r="LXF115" s="204"/>
      <c r="LXG115" s="204"/>
      <c r="LXH115" s="204"/>
      <c r="LXI115" s="204"/>
      <c r="LXJ115" s="204"/>
      <c r="LXK115" s="204"/>
      <c r="LXL115" s="204"/>
      <c r="LXM115" s="204"/>
      <c r="LXN115" s="204"/>
      <c r="LXO115" s="204"/>
      <c r="LXP115" s="204"/>
      <c r="LXQ115" s="204"/>
      <c r="LXR115" s="204"/>
      <c r="LXS115" s="204"/>
      <c r="LXT115" s="204"/>
      <c r="LXU115" s="204"/>
      <c r="LXV115" s="204"/>
      <c r="LXW115" s="204"/>
      <c r="LXX115" s="204"/>
      <c r="LXY115" s="204"/>
      <c r="LXZ115" s="204"/>
      <c r="LYA115" s="204"/>
      <c r="LYB115" s="204"/>
      <c r="LYC115" s="204"/>
      <c r="LYD115" s="204"/>
      <c r="LYE115" s="204"/>
      <c r="LYF115" s="204"/>
      <c r="LYG115" s="204"/>
      <c r="LYH115" s="204"/>
      <c r="LYI115" s="204"/>
      <c r="LYJ115" s="204"/>
      <c r="LYK115" s="204"/>
      <c r="LYL115" s="204"/>
      <c r="LYM115" s="204"/>
      <c r="LYN115" s="204"/>
      <c r="LYO115" s="204"/>
      <c r="LYP115" s="204"/>
      <c r="LYQ115" s="204"/>
      <c r="LYR115" s="204"/>
      <c r="LYS115" s="204"/>
      <c r="LYT115" s="204"/>
      <c r="LYU115" s="204"/>
      <c r="LYV115" s="204"/>
      <c r="LYW115" s="204"/>
      <c r="LYX115" s="204"/>
      <c r="LYY115" s="204"/>
      <c r="LYZ115" s="204"/>
      <c r="LZA115" s="204"/>
      <c r="LZB115" s="204"/>
      <c r="LZC115" s="204"/>
      <c r="LZD115" s="204"/>
      <c r="LZE115" s="204"/>
      <c r="LZF115" s="204"/>
      <c r="LZG115" s="204"/>
      <c r="LZH115" s="204"/>
      <c r="LZI115" s="204"/>
      <c r="LZJ115" s="204"/>
      <c r="LZK115" s="204"/>
      <c r="LZL115" s="204"/>
      <c r="LZM115" s="204"/>
      <c r="LZN115" s="204"/>
      <c r="LZO115" s="204"/>
      <c r="LZP115" s="204"/>
      <c r="LZQ115" s="204"/>
      <c r="LZR115" s="204"/>
      <c r="LZS115" s="204"/>
      <c r="LZT115" s="204"/>
      <c r="LZU115" s="204"/>
      <c r="LZV115" s="204"/>
      <c r="LZW115" s="204"/>
      <c r="LZX115" s="204"/>
      <c r="LZY115" s="204"/>
      <c r="LZZ115" s="204"/>
      <c r="MAA115" s="204"/>
      <c r="MAB115" s="204"/>
      <c r="MAC115" s="204"/>
      <c r="MAD115" s="204"/>
      <c r="MAE115" s="204"/>
      <c r="MAF115" s="204"/>
      <c r="MAG115" s="204"/>
      <c r="MAH115" s="204"/>
      <c r="MAI115" s="204"/>
      <c r="MAJ115" s="204"/>
      <c r="MAK115" s="204"/>
      <c r="MAL115" s="204"/>
      <c r="MAM115" s="204"/>
      <c r="MAN115" s="204"/>
      <c r="MAO115" s="204"/>
      <c r="MAP115" s="204"/>
      <c r="MAQ115" s="204"/>
      <c r="MAR115" s="204"/>
      <c r="MAS115" s="204"/>
      <c r="MAT115" s="204"/>
      <c r="MAU115" s="204"/>
      <c r="MAV115" s="204"/>
      <c r="MAW115" s="204"/>
      <c r="MAX115" s="204"/>
      <c r="MAY115" s="204"/>
      <c r="MAZ115" s="204"/>
      <c r="MBA115" s="204"/>
      <c r="MBB115" s="204"/>
      <c r="MBC115" s="204"/>
      <c r="MBD115" s="204"/>
      <c r="MBE115" s="204"/>
      <c r="MBF115" s="204"/>
      <c r="MBG115" s="204"/>
      <c r="MBH115" s="204"/>
      <c r="MBI115" s="204"/>
      <c r="MBJ115" s="204"/>
      <c r="MBK115" s="204"/>
      <c r="MBL115" s="204"/>
      <c r="MBM115" s="204"/>
      <c r="MBN115" s="204"/>
      <c r="MBO115" s="204"/>
      <c r="MBP115" s="204"/>
      <c r="MBQ115" s="204"/>
      <c r="MBR115" s="204"/>
      <c r="MBS115" s="204"/>
      <c r="MBT115" s="204"/>
      <c r="MBU115" s="204"/>
      <c r="MBV115" s="204"/>
      <c r="MBW115" s="204"/>
      <c r="MBX115" s="204"/>
      <c r="MBY115" s="204"/>
      <c r="MBZ115" s="204"/>
      <c r="MCA115" s="204"/>
      <c r="MCB115" s="204"/>
      <c r="MCC115" s="204"/>
      <c r="MCD115" s="204"/>
      <c r="MCE115" s="204"/>
      <c r="MCF115" s="204"/>
      <c r="MCG115" s="204"/>
      <c r="MCH115" s="204"/>
      <c r="MCI115" s="204"/>
      <c r="MCJ115" s="204"/>
      <c r="MCK115" s="204"/>
      <c r="MCL115" s="204"/>
      <c r="MCM115" s="204"/>
      <c r="MCN115" s="204"/>
      <c r="MCO115" s="204"/>
      <c r="MCP115" s="204"/>
      <c r="MCQ115" s="204"/>
      <c r="MCR115" s="204"/>
      <c r="MCS115" s="204"/>
      <c r="MCT115" s="204"/>
      <c r="MCU115" s="204"/>
      <c r="MCV115" s="204"/>
      <c r="MCW115" s="204"/>
      <c r="MCX115" s="204"/>
      <c r="MCY115" s="204"/>
      <c r="MCZ115" s="204"/>
      <c r="MDA115" s="204"/>
      <c r="MDB115" s="204"/>
      <c r="MDC115" s="204"/>
      <c r="MDD115" s="204"/>
      <c r="MDE115" s="204"/>
      <c r="MDF115" s="204"/>
      <c r="MDG115" s="204"/>
      <c r="MDH115" s="204"/>
      <c r="MDI115" s="204"/>
      <c r="MDJ115" s="204"/>
      <c r="MDK115" s="204"/>
      <c r="MDL115" s="204"/>
      <c r="MDM115" s="204"/>
      <c r="MDN115" s="204"/>
      <c r="MDO115" s="204"/>
      <c r="MDP115" s="204"/>
      <c r="MDQ115" s="204"/>
      <c r="MDR115" s="204"/>
      <c r="MDS115" s="204"/>
      <c r="MDT115" s="204"/>
      <c r="MDU115" s="204"/>
      <c r="MDV115" s="204"/>
      <c r="MDW115" s="204"/>
      <c r="MDX115" s="204"/>
      <c r="MDY115" s="204"/>
      <c r="MDZ115" s="204"/>
      <c r="MEA115" s="204"/>
      <c r="MEB115" s="204"/>
      <c r="MEC115" s="204"/>
      <c r="MED115" s="204"/>
      <c r="MEE115" s="204"/>
      <c r="MEF115" s="204"/>
      <c r="MEG115" s="204"/>
      <c r="MEH115" s="204"/>
      <c r="MEI115" s="204"/>
      <c r="MEJ115" s="204"/>
      <c r="MEK115" s="204"/>
      <c r="MEL115" s="204"/>
      <c r="MEM115" s="204"/>
      <c r="MEN115" s="204"/>
      <c r="MEO115" s="204"/>
      <c r="MEP115" s="204"/>
      <c r="MEQ115" s="204"/>
      <c r="MER115" s="204"/>
      <c r="MES115" s="204"/>
      <c r="MET115" s="204"/>
      <c r="MEU115" s="204"/>
      <c r="MEV115" s="204"/>
      <c r="MEW115" s="204"/>
      <c r="MEX115" s="204"/>
      <c r="MEY115" s="204"/>
      <c r="MEZ115" s="204"/>
      <c r="MFA115" s="204"/>
      <c r="MFB115" s="204"/>
      <c r="MFC115" s="204"/>
      <c r="MFD115" s="204"/>
      <c r="MFE115" s="204"/>
      <c r="MFF115" s="204"/>
      <c r="MFG115" s="204"/>
      <c r="MFH115" s="204"/>
      <c r="MFI115" s="204"/>
      <c r="MFJ115" s="204"/>
      <c r="MFK115" s="204"/>
      <c r="MFL115" s="204"/>
      <c r="MFM115" s="204"/>
      <c r="MFN115" s="204"/>
      <c r="MFO115" s="204"/>
      <c r="MFP115" s="204"/>
      <c r="MFQ115" s="204"/>
      <c r="MFR115" s="204"/>
      <c r="MFS115" s="204"/>
      <c r="MFT115" s="204"/>
      <c r="MFU115" s="204"/>
      <c r="MFV115" s="204"/>
      <c r="MFW115" s="204"/>
      <c r="MFX115" s="204"/>
      <c r="MFY115" s="204"/>
      <c r="MFZ115" s="204"/>
      <c r="MGA115" s="204"/>
      <c r="MGB115" s="204"/>
      <c r="MGC115" s="204"/>
      <c r="MGD115" s="204"/>
      <c r="MGE115" s="204"/>
      <c r="MGF115" s="204"/>
      <c r="MGG115" s="204"/>
      <c r="MGH115" s="204"/>
      <c r="MGI115" s="204"/>
      <c r="MGJ115" s="204"/>
      <c r="MGK115" s="204"/>
      <c r="MGL115" s="204"/>
      <c r="MGM115" s="204"/>
      <c r="MGN115" s="204"/>
      <c r="MGO115" s="204"/>
      <c r="MGP115" s="204"/>
      <c r="MGQ115" s="204"/>
      <c r="MGR115" s="204"/>
      <c r="MGS115" s="204"/>
      <c r="MGT115" s="204"/>
      <c r="MGU115" s="204"/>
      <c r="MGV115" s="204"/>
      <c r="MGW115" s="204"/>
      <c r="MGX115" s="204"/>
      <c r="MGY115" s="204"/>
      <c r="MGZ115" s="204"/>
      <c r="MHA115" s="204"/>
      <c r="MHB115" s="204"/>
      <c r="MHC115" s="204"/>
      <c r="MHD115" s="204"/>
      <c r="MHE115" s="204"/>
      <c r="MHF115" s="204"/>
      <c r="MHG115" s="204"/>
      <c r="MHH115" s="204"/>
      <c r="MHI115" s="204"/>
      <c r="MHJ115" s="204"/>
      <c r="MHK115" s="204"/>
      <c r="MHL115" s="204"/>
      <c r="MHM115" s="204"/>
      <c r="MHN115" s="204"/>
      <c r="MHO115" s="204"/>
      <c r="MHP115" s="204"/>
      <c r="MHQ115" s="204"/>
      <c r="MHR115" s="204"/>
      <c r="MHS115" s="204"/>
      <c r="MHT115" s="204"/>
      <c r="MHU115" s="204"/>
      <c r="MHV115" s="204"/>
      <c r="MHW115" s="204"/>
      <c r="MHX115" s="204"/>
      <c r="MHY115" s="204"/>
      <c r="MHZ115" s="204"/>
      <c r="MIA115" s="204"/>
      <c r="MIB115" s="204"/>
      <c r="MIC115" s="204"/>
      <c r="MID115" s="204"/>
      <c r="MIE115" s="204"/>
      <c r="MIF115" s="204"/>
      <c r="MIG115" s="204"/>
      <c r="MIH115" s="204"/>
      <c r="MII115" s="204"/>
      <c r="MIJ115" s="204"/>
      <c r="MIK115" s="204"/>
      <c r="MIL115" s="204"/>
      <c r="MIM115" s="204"/>
      <c r="MIN115" s="204"/>
      <c r="MIO115" s="204"/>
      <c r="MIP115" s="204"/>
      <c r="MIQ115" s="204"/>
      <c r="MIR115" s="204"/>
      <c r="MIS115" s="204"/>
      <c r="MIT115" s="204"/>
      <c r="MIU115" s="204"/>
      <c r="MIV115" s="204"/>
      <c r="MIW115" s="204"/>
      <c r="MIX115" s="204"/>
      <c r="MIY115" s="204"/>
      <c r="MIZ115" s="204"/>
      <c r="MJA115" s="204"/>
      <c r="MJB115" s="204"/>
      <c r="MJC115" s="204"/>
      <c r="MJD115" s="204"/>
      <c r="MJE115" s="204"/>
      <c r="MJF115" s="204"/>
      <c r="MJG115" s="204"/>
      <c r="MJH115" s="204"/>
      <c r="MJI115" s="204"/>
      <c r="MJJ115" s="204"/>
      <c r="MJK115" s="204"/>
      <c r="MJL115" s="204"/>
      <c r="MJM115" s="204"/>
      <c r="MJN115" s="204"/>
      <c r="MJO115" s="204"/>
      <c r="MJP115" s="204"/>
      <c r="MJQ115" s="204"/>
      <c r="MJR115" s="204"/>
      <c r="MJS115" s="204"/>
      <c r="MJT115" s="204"/>
      <c r="MJU115" s="204"/>
      <c r="MJV115" s="204"/>
      <c r="MJW115" s="204"/>
      <c r="MJX115" s="204"/>
      <c r="MJY115" s="204"/>
      <c r="MJZ115" s="204"/>
      <c r="MKA115" s="204"/>
      <c r="MKB115" s="204"/>
      <c r="MKC115" s="204"/>
      <c r="MKD115" s="204"/>
      <c r="MKE115" s="204"/>
      <c r="MKF115" s="204"/>
      <c r="MKG115" s="204"/>
      <c r="MKH115" s="204"/>
      <c r="MKI115" s="204"/>
      <c r="MKJ115" s="204"/>
      <c r="MKK115" s="204"/>
      <c r="MKL115" s="204"/>
      <c r="MKM115" s="204"/>
      <c r="MKN115" s="204"/>
      <c r="MKO115" s="204"/>
      <c r="MKP115" s="204"/>
      <c r="MKQ115" s="204"/>
      <c r="MKR115" s="204"/>
      <c r="MKS115" s="204"/>
      <c r="MKT115" s="204"/>
      <c r="MKU115" s="204"/>
      <c r="MKV115" s="204"/>
      <c r="MKW115" s="204"/>
      <c r="MKX115" s="204"/>
      <c r="MKY115" s="204"/>
      <c r="MKZ115" s="204"/>
      <c r="MLA115" s="204"/>
      <c r="MLB115" s="204"/>
      <c r="MLC115" s="204"/>
      <c r="MLD115" s="204"/>
      <c r="MLE115" s="204"/>
      <c r="MLF115" s="204"/>
      <c r="MLG115" s="204"/>
      <c r="MLH115" s="204"/>
      <c r="MLI115" s="204"/>
      <c r="MLJ115" s="204"/>
      <c r="MLK115" s="204"/>
      <c r="MLL115" s="204"/>
      <c r="MLM115" s="204"/>
      <c r="MLN115" s="204"/>
      <c r="MLO115" s="204"/>
      <c r="MLP115" s="204"/>
      <c r="MLQ115" s="204"/>
      <c r="MLR115" s="204"/>
      <c r="MLS115" s="204"/>
      <c r="MLT115" s="204"/>
      <c r="MLU115" s="204"/>
      <c r="MLV115" s="204"/>
      <c r="MLW115" s="204"/>
      <c r="MLX115" s="204"/>
      <c r="MLY115" s="204"/>
      <c r="MLZ115" s="204"/>
      <c r="MMA115" s="204"/>
      <c r="MMB115" s="204"/>
      <c r="MMC115" s="204"/>
      <c r="MMD115" s="204"/>
      <c r="MME115" s="204"/>
      <c r="MMF115" s="204"/>
      <c r="MMG115" s="204"/>
      <c r="MMH115" s="204"/>
      <c r="MMI115" s="204"/>
      <c r="MMJ115" s="204"/>
      <c r="MMK115" s="204"/>
      <c r="MML115" s="204"/>
      <c r="MMM115" s="204"/>
      <c r="MMN115" s="204"/>
      <c r="MMO115" s="204"/>
      <c r="MMP115" s="204"/>
      <c r="MMQ115" s="204"/>
      <c r="MMR115" s="204"/>
      <c r="MMS115" s="204"/>
      <c r="MMT115" s="204"/>
      <c r="MMU115" s="204"/>
      <c r="MMV115" s="204"/>
      <c r="MMW115" s="204"/>
      <c r="MMX115" s="204"/>
      <c r="MMY115" s="204"/>
      <c r="MMZ115" s="204"/>
      <c r="MNA115" s="204"/>
      <c r="MNB115" s="204"/>
      <c r="MNC115" s="204"/>
      <c r="MND115" s="204"/>
      <c r="MNE115" s="204"/>
      <c r="MNF115" s="204"/>
      <c r="MNG115" s="204"/>
      <c r="MNH115" s="204"/>
      <c r="MNI115" s="204"/>
      <c r="MNJ115" s="204"/>
      <c r="MNK115" s="204"/>
      <c r="MNL115" s="204"/>
      <c r="MNM115" s="204"/>
      <c r="MNN115" s="204"/>
      <c r="MNO115" s="204"/>
      <c r="MNP115" s="204"/>
      <c r="MNQ115" s="204"/>
      <c r="MNR115" s="204"/>
      <c r="MNS115" s="204"/>
      <c r="MNT115" s="204"/>
      <c r="MNU115" s="204"/>
      <c r="MNV115" s="204"/>
      <c r="MNW115" s="204"/>
      <c r="MNX115" s="204"/>
      <c r="MNY115" s="204"/>
      <c r="MNZ115" s="204"/>
      <c r="MOA115" s="204"/>
      <c r="MOB115" s="204"/>
      <c r="MOC115" s="204"/>
      <c r="MOD115" s="204"/>
      <c r="MOE115" s="204"/>
      <c r="MOF115" s="204"/>
      <c r="MOG115" s="204"/>
      <c r="MOH115" s="204"/>
      <c r="MOI115" s="204"/>
      <c r="MOJ115" s="204"/>
      <c r="MOK115" s="204"/>
      <c r="MOL115" s="204"/>
      <c r="MOM115" s="204"/>
      <c r="MON115" s="204"/>
      <c r="MOO115" s="204"/>
      <c r="MOP115" s="204"/>
      <c r="MOQ115" s="204"/>
      <c r="MOR115" s="204"/>
      <c r="MOS115" s="204"/>
      <c r="MOT115" s="204"/>
      <c r="MOU115" s="204"/>
      <c r="MOV115" s="204"/>
      <c r="MOW115" s="204"/>
      <c r="MOX115" s="204"/>
      <c r="MOY115" s="204"/>
      <c r="MOZ115" s="204"/>
      <c r="MPA115" s="204"/>
      <c r="MPB115" s="204"/>
      <c r="MPC115" s="204"/>
      <c r="MPD115" s="204"/>
      <c r="MPE115" s="204"/>
      <c r="MPF115" s="204"/>
      <c r="MPG115" s="204"/>
      <c r="MPH115" s="204"/>
      <c r="MPI115" s="204"/>
      <c r="MPJ115" s="204"/>
      <c r="MPK115" s="204"/>
      <c r="MPL115" s="204"/>
      <c r="MPM115" s="204"/>
      <c r="MPN115" s="204"/>
      <c r="MPO115" s="204"/>
      <c r="MPP115" s="204"/>
      <c r="MPQ115" s="204"/>
      <c r="MPR115" s="204"/>
      <c r="MPS115" s="204"/>
      <c r="MPT115" s="204"/>
      <c r="MPU115" s="204"/>
      <c r="MPV115" s="204"/>
      <c r="MPW115" s="204"/>
      <c r="MPX115" s="204"/>
      <c r="MPY115" s="204"/>
      <c r="MPZ115" s="204"/>
      <c r="MQA115" s="204"/>
      <c r="MQB115" s="204"/>
      <c r="MQC115" s="204"/>
      <c r="MQD115" s="204"/>
      <c r="MQE115" s="204"/>
      <c r="MQF115" s="204"/>
      <c r="MQG115" s="204"/>
      <c r="MQH115" s="204"/>
      <c r="MQI115" s="204"/>
      <c r="MQJ115" s="204"/>
      <c r="MQK115" s="204"/>
      <c r="MQL115" s="204"/>
      <c r="MQM115" s="204"/>
      <c r="MQN115" s="204"/>
      <c r="MQO115" s="204"/>
      <c r="MQP115" s="204"/>
      <c r="MQQ115" s="204"/>
      <c r="MQR115" s="204"/>
      <c r="MQS115" s="204"/>
      <c r="MQT115" s="204"/>
      <c r="MQU115" s="204"/>
      <c r="MQV115" s="204"/>
      <c r="MQW115" s="204"/>
      <c r="MQX115" s="204"/>
      <c r="MQY115" s="204"/>
      <c r="MQZ115" s="204"/>
      <c r="MRA115" s="204"/>
      <c r="MRB115" s="204"/>
      <c r="MRC115" s="204"/>
      <c r="MRD115" s="204"/>
      <c r="MRE115" s="204"/>
      <c r="MRF115" s="204"/>
      <c r="MRG115" s="204"/>
      <c r="MRH115" s="204"/>
      <c r="MRI115" s="204"/>
      <c r="MRJ115" s="204"/>
      <c r="MRK115" s="204"/>
      <c r="MRL115" s="204"/>
      <c r="MRM115" s="204"/>
      <c r="MRN115" s="204"/>
      <c r="MRO115" s="204"/>
      <c r="MRP115" s="204"/>
      <c r="MRQ115" s="204"/>
      <c r="MRR115" s="204"/>
      <c r="MRS115" s="204"/>
      <c r="MRT115" s="204"/>
      <c r="MRU115" s="204"/>
      <c r="MRV115" s="204"/>
      <c r="MRW115" s="204"/>
      <c r="MRX115" s="204"/>
      <c r="MRY115" s="204"/>
      <c r="MRZ115" s="204"/>
      <c r="MSA115" s="204"/>
      <c r="MSB115" s="204"/>
      <c r="MSC115" s="204"/>
      <c r="MSD115" s="204"/>
      <c r="MSE115" s="204"/>
      <c r="MSF115" s="204"/>
      <c r="MSG115" s="204"/>
      <c r="MSH115" s="204"/>
      <c r="MSI115" s="204"/>
      <c r="MSJ115" s="204"/>
      <c r="MSK115" s="204"/>
      <c r="MSL115" s="204"/>
      <c r="MSM115" s="204"/>
      <c r="MSN115" s="204"/>
      <c r="MSO115" s="204"/>
      <c r="MSP115" s="204"/>
      <c r="MSQ115" s="204"/>
      <c r="MSR115" s="204"/>
      <c r="MSS115" s="204"/>
      <c r="MST115" s="204"/>
      <c r="MSU115" s="204"/>
      <c r="MSV115" s="204"/>
      <c r="MSW115" s="204"/>
      <c r="MSX115" s="204"/>
      <c r="MSY115" s="204"/>
      <c r="MSZ115" s="204"/>
      <c r="MTA115" s="204"/>
      <c r="MTB115" s="204"/>
      <c r="MTC115" s="204"/>
      <c r="MTD115" s="204"/>
      <c r="MTE115" s="204"/>
      <c r="MTF115" s="204"/>
      <c r="MTG115" s="204"/>
      <c r="MTH115" s="204"/>
      <c r="MTI115" s="204"/>
      <c r="MTJ115" s="204"/>
      <c r="MTK115" s="204"/>
      <c r="MTL115" s="204"/>
      <c r="MTM115" s="204"/>
      <c r="MTN115" s="204"/>
      <c r="MTO115" s="204"/>
      <c r="MTP115" s="204"/>
      <c r="MTQ115" s="204"/>
      <c r="MTR115" s="204"/>
      <c r="MTS115" s="204"/>
      <c r="MTT115" s="204"/>
      <c r="MTU115" s="204"/>
      <c r="MTV115" s="204"/>
      <c r="MTW115" s="204"/>
      <c r="MTX115" s="204"/>
      <c r="MTY115" s="204"/>
      <c r="MTZ115" s="204"/>
      <c r="MUA115" s="204"/>
      <c r="MUB115" s="204"/>
      <c r="MUC115" s="204"/>
      <c r="MUD115" s="204"/>
      <c r="MUE115" s="204"/>
      <c r="MUF115" s="204"/>
      <c r="MUG115" s="204"/>
      <c r="MUH115" s="204"/>
      <c r="MUI115" s="204"/>
      <c r="MUJ115" s="204"/>
      <c r="MUK115" s="204"/>
      <c r="MUL115" s="204"/>
      <c r="MUM115" s="204"/>
      <c r="MUN115" s="204"/>
      <c r="MUO115" s="204"/>
      <c r="MUP115" s="204"/>
      <c r="MUQ115" s="204"/>
      <c r="MUR115" s="204"/>
      <c r="MUS115" s="204"/>
      <c r="MUT115" s="204"/>
      <c r="MUU115" s="204"/>
      <c r="MUV115" s="204"/>
      <c r="MUW115" s="204"/>
      <c r="MUX115" s="204"/>
      <c r="MUY115" s="204"/>
      <c r="MUZ115" s="204"/>
      <c r="MVA115" s="204"/>
      <c r="MVB115" s="204"/>
      <c r="MVC115" s="204"/>
      <c r="MVD115" s="204"/>
      <c r="MVE115" s="204"/>
      <c r="MVF115" s="204"/>
      <c r="MVG115" s="204"/>
      <c r="MVH115" s="204"/>
      <c r="MVI115" s="204"/>
      <c r="MVJ115" s="204"/>
      <c r="MVK115" s="204"/>
      <c r="MVL115" s="204"/>
      <c r="MVM115" s="204"/>
      <c r="MVN115" s="204"/>
      <c r="MVO115" s="204"/>
      <c r="MVP115" s="204"/>
      <c r="MVQ115" s="204"/>
      <c r="MVR115" s="204"/>
      <c r="MVS115" s="204"/>
      <c r="MVT115" s="204"/>
      <c r="MVU115" s="204"/>
      <c r="MVV115" s="204"/>
      <c r="MVW115" s="204"/>
      <c r="MVX115" s="204"/>
      <c r="MVY115" s="204"/>
      <c r="MVZ115" s="204"/>
      <c r="MWA115" s="204"/>
      <c r="MWB115" s="204"/>
      <c r="MWC115" s="204"/>
      <c r="MWD115" s="204"/>
      <c r="MWE115" s="204"/>
      <c r="MWF115" s="204"/>
      <c r="MWG115" s="204"/>
      <c r="MWH115" s="204"/>
      <c r="MWI115" s="204"/>
      <c r="MWJ115" s="204"/>
      <c r="MWK115" s="204"/>
      <c r="MWL115" s="204"/>
      <c r="MWM115" s="204"/>
      <c r="MWN115" s="204"/>
      <c r="MWO115" s="204"/>
      <c r="MWP115" s="204"/>
      <c r="MWQ115" s="204"/>
      <c r="MWR115" s="204"/>
      <c r="MWS115" s="204"/>
      <c r="MWT115" s="204"/>
      <c r="MWU115" s="204"/>
      <c r="MWV115" s="204"/>
      <c r="MWW115" s="204"/>
      <c r="MWX115" s="204"/>
      <c r="MWY115" s="204"/>
      <c r="MWZ115" s="204"/>
      <c r="MXA115" s="204"/>
      <c r="MXB115" s="204"/>
      <c r="MXC115" s="204"/>
      <c r="MXD115" s="204"/>
      <c r="MXE115" s="204"/>
      <c r="MXF115" s="204"/>
      <c r="MXG115" s="204"/>
      <c r="MXH115" s="204"/>
      <c r="MXI115" s="204"/>
      <c r="MXJ115" s="204"/>
      <c r="MXK115" s="204"/>
      <c r="MXL115" s="204"/>
      <c r="MXM115" s="204"/>
      <c r="MXN115" s="204"/>
      <c r="MXO115" s="204"/>
      <c r="MXP115" s="204"/>
      <c r="MXQ115" s="204"/>
      <c r="MXR115" s="204"/>
      <c r="MXS115" s="204"/>
      <c r="MXT115" s="204"/>
      <c r="MXU115" s="204"/>
      <c r="MXV115" s="204"/>
      <c r="MXW115" s="204"/>
      <c r="MXX115" s="204"/>
      <c r="MXY115" s="204"/>
      <c r="MXZ115" s="204"/>
      <c r="MYA115" s="204"/>
      <c r="MYB115" s="204"/>
      <c r="MYC115" s="204"/>
      <c r="MYD115" s="204"/>
      <c r="MYE115" s="204"/>
      <c r="MYF115" s="204"/>
      <c r="MYG115" s="204"/>
      <c r="MYH115" s="204"/>
      <c r="MYI115" s="204"/>
      <c r="MYJ115" s="204"/>
      <c r="MYK115" s="204"/>
      <c r="MYL115" s="204"/>
      <c r="MYM115" s="204"/>
      <c r="MYN115" s="204"/>
      <c r="MYO115" s="204"/>
      <c r="MYP115" s="204"/>
      <c r="MYQ115" s="204"/>
      <c r="MYR115" s="204"/>
      <c r="MYS115" s="204"/>
      <c r="MYT115" s="204"/>
      <c r="MYU115" s="204"/>
      <c r="MYV115" s="204"/>
      <c r="MYW115" s="204"/>
      <c r="MYX115" s="204"/>
      <c r="MYY115" s="204"/>
      <c r="MYZ115" s="204"/>
      <c r="MZA115" s="204"/>
      <c r="MZB115" s="204"/>
      <c r="MZC115" s="204"/>
      <c r="MZD115" s="204"/>
      <c r="MZE115" s="204"/>
      <c r="MZF115" s="204"/>
      <c r="MZG115" s="204"/>
      <c r="MZH115" s="204"/>
      <c r="MZI115" s="204"/>
      <c r="MZJ115" s="204"/>
      <c r="MZK115" s="204"/>
      <c r="MZL115" s="204"/>
      <c r="MZM115" s="204"/>
      <c r="MZN115" s="204"/>
      <c r="MZO115" s="204"/>
      <c r="MZP115" s="204"/>
      <c r="MZQ115" s="204"/>
      <c r="MZR115" s="204"/>
      <c r="MZS115" s="204"/>
      <c r="MZT115" s="204"/>
      <c r="MZU115" s="204"/>
      <c r="MZV115" s="204"/>
      <c r="MZW115" s="204"/>
      <c r="MZX115" s="204"/>
      <c r="MZY115" s="204"/>
      <c r="MZZ115" s="204"/>
      <c r="NAA115" s="204"/>
      <c r="NAB115" s="204"/>
      <c r="NAC115" s="204"/>
      <c r="NAD115" s="204"/>
      <c r="NAE115" s="204"/>
      <c r="NAF115" s="204"/>
      <c r="NAG115" s="204"/>
      <c r="NAH115" s="204"/>
      <c r="NAI115" s="204"/>
      <c r="NAJ115" s="204"/>
      <c r="NAK115" s="204"/>
      <c r="NAL115" s="204"/>
      <c r="NAM115" s="204"/>
      <c r="NAN115" s="204"/>
      <c r="NAO115" s="204"/>
      <c r="NAP115" s="204"/>
      <c r="NAQ115" s="204"/>
      <c r="NAR115" s="204"/>
      <c r="NAS115" s="204"/>
      <c r="NAT115" s="204"/>
      <c r="NAU115" s="204"/>
      <c r="NAV115" s="204"/>
      <c r="NAW115" s="204"/>
      <c r="NAX115" s="204"/>
      <c r="NAY115" s="204"/>
      <c r="NAZ115" s="204"/>
      <c r="NBA115" s="204"/>
      <c r="NBB115" s="204"/>
      <c r="NBC115" s="204"/>
      <c r="NBD115" s="204"/>
      <c r="NBE115" s="204"/>
      <c r="NBF115" s="204"/>
      <c r="NBG115" s="204"/>
      <c r="NBH115" s="204"/>
      <c r="NBI115" s="204"/>
      <c r="NBJ115" s="204"/>
      <c r="NBK115" s="204"/>
      <c r="NBL115" s="204"/>
      <c r="NBM115" s="204"/>
      <c r="NBN115" s="204"/>
      <c r="NBO115" s="204"/>
      <c r="NBP115" s="204"/>
      <c r="NBQ115" s="204"/>
      <c r="NBR115" s="204"/>
      <c r="NBS115" s="204"/>
      <c r="NBT115" s="204"/>
      <c r="NBU115" s="204"/>
      <c r="NBV115" s="204"/>
      <c r="NBW115" s="204"/>
      <c r="NBX115" s="204"/>
      <c r="NBY115" s="204"/>
      <c r="NBZ115" s="204"/>
      <c r="NCA115" s="204"/>
      <c r="NCB115" s="204"/>
      <c r="NCC115" s="204"/>
      <c r="NCD115" s="204"/>
      <c r="NCE115" s="204"/>
      <c r="NCF115" s="204"/>
      <c r="NCG115" s="204"/>
      <c r="NCH115" s="204"/>
      <c r="NCI115" s="204"/>
      <c r="NCJ115" s="204"/>
      <c r="NCK115" s="204"/>
      <c r="NCL115" s="204"/>
      <c r="NCM115" s="204"/>
      <c r="NCN115" s="204"/>
      <c r="NCO115" s="204"/>
      <c r="NCP115" s="204"/>
      <c r="NCQ115" s="204"/>
      <c r="NCR115" s="204"/>
      <c r="NCS115" s="204"/>
      <c r="NCT115" s="204"/>
      <c r="NCU115" s="204"/>
      <c r="NCV115" s="204"/>
      <c r="NCW115" s="204"/>
      <c r="NCX115" s="204"/>
      <c r="NCY115" s="204"/>
      <c r="NCZ115" s="204"/>
      <c r="NDA115" s="204"/>
      <c r="NDB115" s="204"/>
      <c r="NDC115" s="204"/>
      <c r="NDD115" s="204"/>
      <c r="NDE115" s="204"/>
      <c r="NDF115" s="204"/>
      <c r="NDG115" s="204"/>
      <c r="NDH115" s="204"/>
      <c r="NDI115" s="204"/>
      <c r="NDJ115" s="204"/>
      <c r="NDK115" s="204"/>
      <c r="NDL115" s="204"/>
      <c r="NDM115" s="204"/>
      <c r="NDN115" s="204"/>
      <c r="NDO115" s="204"/>
      <c r="NDP115" s="204"/>
      <c r="NDQ115" s="204"/>
      <c r="NDR115" s="204"/>
      <c r="NDS115" s="204"/>
      <c r="NDT115" s="204"/>
      <c r="NDU115" s="204"/>
      <c r="NDV115" s="204"/>
      <c r="NDW115" s="204"/>
      <c r="NDX115" s="204"/>
      <c r="NDY115" s="204"/>
      <c r="NDZ115" s="204"/>
      <c r="NEA115" s="204"/>
      <c r="NEB115" s="204"/>
      <c r="NEC115" s="204"/>
      <c r="NED115" s="204"/>
      <c r="NEE115" s="204"/>
      <c r="NEF115" s="204"/>
      <c r="NEG115" s="204"/>
      <c r="NEH115" s="204"/>
      <c r="NEI115" s="204"/>
      <c r="NEJ115" s="204"/>
      <c r="NEK115" s="204"/>
      <c r="NEL115" s="204"/>
      <c r="NEM115" s="204"/>
      <c r="NEN115" s="204"/>
      <c r="NEO115" s="204"/>
      <c r="NEP115" s="204"/>
      <c r="NEQ115" s="204"/>
      <c r="NER115" s="204"/>
      <c r="NES115" s="204"/>
      <c r="NET115" s="204"/>
      <c r="NEU115" s="204"/>
      <c r="NEV115" s="204"/>
      <c r="NEW115" s="204"/>
      <c r="NEX115" s="204"/>
      <c r="NEY115" s="204"/>
      <c r="NEZ115" s="204"/>
      <c r="NFA115" s="204"/>
      <c r="NFB115" s="204"/>
      <c r="NFC115" s="204"/>
      <c r="NFD115" s="204"/>
      <c r="NFE115" s="204"/>
      <c r="NFF115" s="204"/>
      <c r="NFG115" s="204"/>
      <c r="NFH115" s="204"/>
      <c r="NFI115" s="204"/>
      <c r="NFJ115" s="204"/>
      <c r="NFK115" s="204"/>
      <c r="NFL115" s="204"/>
      <c r="NFM115" s="204"/>
      <c r="NFN115" s="204"/>
      <c r="NFO115" s="204"/>
      <c r="NFP115" s="204"/>
      <c r="NFQ115" s="204"/>
      <c r="NFR115" s="204"/>
      <c r="NFS115" s="204"/>
      <c r="NFT115" s="204"/>
      <c r="NFU115" s="204"/>
      <c r="NFV115" s="204"/>
      <c r="NFW115" s="204"/>
      <c r="NFX115" s="204"/>
      <c r="NFY115" s="204"/>
      <c r="NFZ115" s="204"/>
      <c r="NGA115" s="204"/>
      <c r="NGB115" s="204"/>
      <c r="NGC115" s="204"/>
      <c r="NGD115" s="204"/>
      <c r="NGE115" s="204"/>
      <c r="NGF115" s="204"/>
      <c r="NGG115" s="204"/>
      <c r="NGH115" s="204"/>
      <c r="NGI115" s="204"/>
      <c r="NGJ115" s="204"/>
      <c r="NGK115" s="204"/>
      <c r="NGL115" s="204"/>
      <c r="NGM115" s="204"/>
      <c r="NGN115" s="204"/>
      <c r="NGO115" s="204"/>
      <c r="NGP115" s="204"/>
      <c r="NGQ115" s="204"/>
      <c r="NGR115" s="204"/>
      <c r="NGS115" s="204"/>
      <c r="NGT115" s="204"/>
      <c r="NGU115" s="204"/>
      <c r="NGV115" s="204"/>
      <c r="NGW115" s="204"/>
      <c r="NGX115" s="204"/>
      <c r="NGY115" s="204"/>
      <c r="NGZ115" s="204"/>
      <c r="NHA115" s="204"/>
      <c r="NHB115" s="204"/>
      <c r="NHC115" s="204"/>
      <c r="NHD115" s="204"/>
      <c r="NHE115" s="204"/>
      <c r="NHF115" s="204"/>
      <c r="NHG115" s="204"/>
      <c r="NHH115" s="204"/>
      <c r="NHI115" s="204"/>
      <c r="NHJ115" s="204"/>
      <c r="NHK115" s="204"/>
      <c r="NHL115" s="204"/>
      <c r="NHM115" s="204"/>
      <c r="NHN115" s="204"/>
      <c r="NHO115" s="204"/>
      <c r="NHP115" s="204"/>
      <c r="NHQ115" s="204"/>
      <c r="NHR115" s="204"/>
      <c r="NHS115" s="204"/>
      <c r="NHT115" s="204"/>
      <c r="NHU115" s="204"/>
      <c r="NHV115" s="204"/>
      <c r="NHW115" s="204"/>
      <c r="NHX115" s="204"/>
      <c r="NHY115" s="204"/>
      <c r="NHZ115" s="204"/>
      <c r="NIA115" s="204"/>
      <c r="NIB115" s="204"/>
      <c r="NIC115" s="204"/>
      <c r="NID115" s="204"/>
      <c r="NIE115" s="204"/>
      <c r="NIF115" s="204"/>
      <c r="NIG115" s="204"/>
      <c r="NIH115" s="204"/>
      <c r="NII115" s="204"/>
      <c r="NIJ115" s="204"/>
      <c r="NIK115" s="204"/>
      <c r="NIL115" s="204"/>
      <c r="NIM115" s="204"/>
      <c r="NIN115" s="204"/>
      <c r="NIO115" s="204"/>
      <c r="NIP115" s="204"/>
      <c r="NIQ115" s="204"/>
      <c r="NIR115" s="204"/>
      <c r="NIS115" s="204"/>
      <c r="NIT115" s="204"/>
      <c r="NIU115" s="204"/>
      <c r="NIV115" s="204"/>
      <c r="NIW115" s="204"/>
      <c r="NIX115" s="204"/>
      <c r="NIY115" s="204"/>
      <c r="NIZ115" s="204"/>
      <c r="NJA115" s="204"/>
      <c r="NJB115" s="204"/>
      <c r="NJC115" s="204"/>
      <c r="NJD115" s="204"/>
      <c r="NJE115" s="204"/>
      <c r="NJF115" s="204"/>
      <c r="NJG115" s="204"/>
      <c r="NJH115" s="204"/>
      <c r="NJI115" s="204"/>
      <c r="NJJ115" s="204"/>
      <c r="NJK115" s="204"/>
      <c r="NJL115" s="204"/>
      <c r="NJM115" s="204"/>
      <c r="NJN115" s="204"/>
      <c r="NJO115" s="204"/>
      <c r="NJP115" s="204"/>
      <c r="NJQ115" s="204"/>
      <c r="NJR115" s="204"/>
      <c r="NJS115" s="204"/>
      <c r="NJT115" s="204"/>
      <c r="NJU115" s="204"/>
      <c r="NJV115" s="204"/>
      <c r="NJW115" s="204"/>
      <c r="NJX115" s="204"/>
      <c r="NJY115" s="204"/>
      <c r="NJZ115" s="204"/>
      <c r="NKA115" s="204"/>
      <c r="NKB115" s="204"/>
      <c r="NKC115" s="204"/>
      <c r="NKD115" s="204"/>
      <c r="NKE115" s="204"/>
      <c r="NKF115" s="204"/>
      <c r="NKG115" s="204"/>
      <c r="NKH115" s="204"/>
      <c r="NKI115" s="204"/>
      <c r="NKJ115" s="204"/>
      <c r="NKK115" s="204"/>
      <c r="NKL115" s="204"/>
      <c r="NKM115" s="204"/>
      <c r="NKN115" s="204"/>
      <c r="NKO115" s="204"/>
      <c r="NKP115" s="204"/>
      <c r="NKQ115" s="204"/>
      <c r="NKR115" s="204"/>
      <c r="NKS115" s="204"/>
      <c r="NKT115" s="204"/>
      <c r="NKU115" s="204"/>
      <c r="NKV115" s="204"/>
      <c r="NKW115" s="204"/>
      <c r="NKX115" s="204"/>
      <c r="NKY115" s="204"/>
      <c r="NKZ115" s="204"/>
      <c r="NLA115" s="204"/>
      <c r="NLB115" s="204"/>
      <c r="NLC115" s="204"/>
      <c r="NLD115" s="204"/>
      <c r="NLE115" s="204"/>
      <c r="NLF115" s="204"/>
      <c r="NLG115" s="204"/>
      <c r="NLH115" s="204"/>
      <c r="NLI115" s="204"/>
      <c r="NLJ115" s="204"/>
      <c r="NLK115" s="204"/>
      <c r="NLL115" s="204"/>
      <c r="NLM115" s="204"/>
      <c r="NLN115" s="204"/>
      <c r="NLO115" s="204"/>
      <c r="NLP115" s="204"/>
      <c r="NLQ115" s="204"/>
      <c r="NLR115" s="204"/>
      <c r="NLS115" s="204"/>
      <c r="NLT115" s="204"/>
      <c r="NLU115" s="204"/>
      <c r="NLV115" s="204"/>
      <c r="NLW115" s="204"/>
      <c r="NLX115" s="204"/>
      <c r="NLY115" s="204"/>
      <c r="NLZ115" s="204"/>
      <c r="NMA115" s="204"/>
      <c r="NMB115" s="204"/>
      <c r="NMC115" s="204"/>
      <c r="NMD115" s="204"/>
      <c r="NME115" s="204"/>
      <c r="NMF115" s="204"/>
      <c r="NMG115" s="204"/>
      <c r="NMH115" s="204"/>
      <c r="NMI115" s="204"/>
      <c r="NMJ115" s="204"/>
      <c r="NMK115" s="204"/>
      <c r="NML115" s="204"/>
      <c r="NMM115" s="204"/>
      <c r="NMN115" s="204"/>
      <c r="NMO115" s="204"/>
      <c r="NMP115" s="204"/>
      <c r="NMQ115" s="204"/>
      <c r="NMR115" s="204"/>
      <c r="NMS115" s="204"/>
      <c r="NMT115" s="204"/>
      <c r="NMU115" s="204"/>
      <c r="NMV115" s="204"/>
      <c r="NMW115" s="204"/>
      <c r="NMX115" s="204"/>
      <c r="NMY115" s="204"/>
      <c r="NMZ115" s="204"/>
      <c r="NNA115" s="204"/>
      <c r="NNB115" s="204"/>
      <c r="NNC115" s="204"/>
      <c r="NND115" s="204"/>
      <c r="NNE115" s="204"/>
      <c r="NNF115" s="204"/>
      <c r="NNG115" s="204"/>
      <c r="NNH115" s="204"/>
      <c r="NNI115" s="204"/>
      <c r="NNJ115" s="204"/>
      <c r="NNK115" s="204"/>
      <c r="NNL115" s="204"/>
      <c r="NNM115" s="204"/>
      <c r="NNN115" s="204"/>
      <c r="NNO115" s="204"/>
      <c r="NNP115" s="204"/>
      <c r="NNQ115" s="204"/>
      <c r="NNR115" s="204"/>
      <c r="NNS115" s="204"/>
      <c r="NNT115" s="204"/>
      <c r="NNU115" s="204"/>
      <c r="NNV115" s="204"/>
      <c r="NNW115" s="204"/>
      <c r="NNX115" s="204"/>
      <c r="NNY115" s="204"/>
      <c r="NNZ115" s="204"/>
      <c r="NOA115" s="204"/>
      <c r="NOB115" s="204"/>
      <c r="NOC115" s="204"/>
      <c r="NOD115" s="204"/>
      <c r="NOE115" s="204"/>
      <c r="NOF115" s="204"/>
      <c r="NOG115" s="204"/>
      <c r="NOH115" s="204"/>
      <c r="NOI115" s="204"/>
      <c r="NOJ115" s="204"/>
      <c r="NOK115" s="204"/>
      <c r="NOL115" s="204"/>
      <c r="NOM115" s="204"/>
      <c r="NON115" s="204"/>
      <c r="NOO115" s="204"/>
      <c r="NOP115" s="204"/>
      <c r="NOQ115" s="204"/>
      <c r="NOR115" s="204"/>
      <c r="NOS115" s="204"/>
      <c r="NOT115" s="204"/>
      <c r="NOU115" s="204"/>
      <c r="NOV115" s="204"/>
      <c r="NOW115" s="204"/>
      <c r="NOX115" s="204"/>
      <c r="NOY115" s="204"/>
      <c r="NOZ115" s="204"/>
      <c r="NPA115" s="204"/>
      <c r="NPB115" s="204"/>
      <c r="NPC115" s="204"/>
      <c r="NPD115" s="204"/>
      <c r="NPE115" s="204"/>
      <c r="NPF115" s="204"/>
      <c r="NPG115" s="204"/>
      <c r="NPH115" s="204"/>
      <c r="NPI115" s="204"/>
      <c r="NPJ115" s="204"/>
      <c r="NPK115" s="204"/>
      <c r="NPL115" s="204"/>
      <c r="NPM115" s="204"/>
      <c r="NPN115" s="204"/>
      <c r="NPO115" s="204"/>
      <c r="NPP115" s="204"/>
      <c r="NPQ115" s="204"/>
      <c r="NPR115" s="204"/>
      <c r="NPS115" s="204"/>
      <c r="NPT115" s="204"/>
      <c r="NPU115" s="204"/>
      <c r="NPV115" s="204"/>
      <c r="NPW115" s="204"/>
      <c r="NPX115" s="204"/>
      <c r="NPY115" s="204"/>
      <c r="NPZ115" s="204"/>
      <c r="NQA115" s="204"/>
      <c r="NQB115" s="204"/>
      <c r="NQC115" s="204"/>
      <c r="NQD115" s="204"/>
      <c r="NQE115" s="204"/>
      <c r="NQF115" s="204"/>
      <c r="NQG115" s="204"/>
      <c r="NQH115" s="204"/>
      <c r="NQI115" s="204"/>
      <c r="NQJ115" s="204"/>
      <c r="NQK115" s="204"/>
      <c r="NQL115" s="204"/>
      <c r="NQM115" s="204"/>
      <c r="NQN115" s="204"/>
      <c r="NQO115" s="204"/>
      <c r="NQP115" s="204"/>
      <c r="NQQ115" s="204"/>
      <c r="NQR115" s="204"/>
      <c r="NQS115" s="204"/>
      <c r="NQT115" s="204"/>
      <c r="NQU115" s="204"/>
      <c r="NQV115" s="204"/>
      <c r="NQW115" s="204"/>
      <c r="NQX115" s="204"/>
      <c r="NQY115" s="204"/>
      <c r="NQZ115" s="204"/>
      <c r="NRA115" s="204"/>
      <c r="NRB115" s="204"/>
      <c r="NRC115" s="204"/>
      <c r="NRD115" s="204"/>
      <c r="NRE115" s="204"/>
      <c r="NRF115" s="204"/>
      <c r="NRG115" s="204"/>
      <c r="NRH115" s="204"/>
      <c r="NRI115" s="204"/>
      <c r="NRJ115" s="204"/>
      <c r="NRK115" s="204"/>
      <c r="NRL115" s="204"/>
      <c r="NRM115" s="204"/>
      <c r="NRN115" s="204"/>
      <c r="NRO115" s="204"/>
      <c r="NRP115" s="204"/>
      <c r="NRQ115" s="204"/>
      <c r="NRR115" s="204"/>
      <c r="NRS115" s="204"/>
      <c r="NRT115" s="204"/>
      <c r="NRU115" s="204"/>
      <c r="NRV115" s="204"/>
      <c r="NRW115" s="204"/>
      <c r="NRX115" s="204"/>
      <c r="NRY115" s="204"/>
      <c r="NRZ115" s="204"/>
      <c r="NSA115" s="204"/>
      <c r="NSB115" s="204"/>
      <c r="NSC115" s="204"/>
      <c r="NSD115" s="204"/>
      <c r="NSE115" s="204"/>
      <c r="NSF115" s="204"/>
      <c r="NSG115" s="204"/>
      <c r="NSH115" s="204"/>
      <c r="NSI115" s="204"/>
      <c r="NSJ115" s="204"/>
      <c r="NSK115" s="204"/>
      <c r="NSL115" s="204"/>
      <c r="NSM115" s="204"/>
      <c r="NSN115" s="204"/>
      <c r="NSO115" s="204"/>
      <c r="NSP115" s="204"/>
      <c r="NSQ115" s="204"/>
      <c r="NSR115" s="204"/>
      <c r="NSS115" s="204"/>
      <c r="NST115" s="204"/>
      <c r="NSU115" s="204"/>
      <c r="NSV115" s="204"/>
      <c r="NSW115" s="204"/>
      <c r="NSX115" s="204"/>
      <c r="NSY115" s="204"/>
      <c r="NSZ115" s="204"/>
      <c r="NTA115" s="204"/>
      <c r="NTB115" s="204"/>
      <c r="NTC115" s="204"/>
      <c r="NTD115" s="204"/>
      <c r="NTE115" s="204"/>
      <c r="NTF115" s="204"/>
      <c r="NTG115" s="204"/>
      <c r="NTH115" s="204"/>
      <c r="NTI115" s="204"/>
      <c r="NTJ115" s="204"/>
      <c r="NTK115" s="204"/>
      <c r="NTL115" s="204"/>
      <c r="NTM115" s="204"/>
      <c r="NTN115" s="204"/>
      <c r="NTO115" s="204"/>
      <c r="NTP115" s="204"/>
      <c r="NTQ115" s="204"/>
      <c r="NTR115" s="204"/>
      <c r="NTS115" s="204"/>
      <c r="NTT115" s="204"/>
      <c r="NTU115" s="204"/>
      <c r="NTV115" s="204"/>
      <c r="NTW115" s="204"/>
      <c r="NTX115" s="204"/>
      <c r="NTY115" s="204"/>
      <c r="NTZ115" s="204"/>
      <c r="NUA115" s="204"/>
      <c r="NUB115" s="204"/>
      <c r="NUC115" s="204"/>
      <c r="NUD115" s="204"/>
      <c r="NUE115" s="204"/>
      <c r="NUF115" s="204"/>
      <c r="NUG115" s="204"/>
      <c r="NUH115" s="204"/>
      <c r="NUI115" s="204"/>
      <c r="NUJ115" s="204"/>
      <c r="NUK115" s="204"/>
      <c r="NUL115" s="204"/>
      <c r="NUM115" s="204"/>
      <c r="NUN115" s="204"/>
      <c r="NUO115" s="204"/>
      <c r="NUP115" s="204"/>
      <c r="NUQ115" s="204"/>
      <c r="NUR115" s="204"/>
      <c r="NUS115" s="204"/>
      <c r="NUT115" s="204"/>
      <c r="NUU115" s="204"/>
      <c r="NUV115" s="204"/>
      <c r="NUW115" s="204"/>
      <c r="NUX115" s="204"/>
      <c r="NUY115" s="204"/>
      <c r="NUZ115" s="204"/>
      <c r="NVA115" s="204"/>
      <c r="NVB115" s="204"/>
      <c r="NVC115" s="204"/>
      <c r="NVD115" s="204"/>
      <c r="NVE115" s="204"/>
      <c r="NVF115" s="204"/>
      <c r="NVG115" s="204"/>
      <c r="NVH115" s="204"/>
      <c r="NVI115" s="204"/>
      <c r="NVJ115" s="204"/>
      <c r="NVK115" s="204"/>
      <c r="NVL115" s="204"/>
      <c r="NVM115" s="204"/>
      <c r="NVN115" s="204"/>
      <c r="NVO115" s="204"/>
      <c r="NVP115" s="204"/>
      <c r="NVQ115" s="204"/>
      <c r="NVR115" s="204"/>
      <c r="NVS115" s="204"/>
      <c r="NVT115" s="204"/>
      <c r="NVU115" s="204"/>
      <c r="NVV115" s="204"/>
      <c r="NVW115" s="204"/>
      <c r="NVX115" s="204"/>
      <c r="NVY115" s="204"/>
      <c r="NVZ115" s="204"/>
      <c r="NWA115" s="204"/>
      <c r="NWB115" s="204"/>
      <c r="NWC115" s="204"/>
      <c r="NWD115" s="204"/>
      <c r="NWE115" s="204"/>
      <c r="NWF115" s="204"/>
      <c r="NWG115" s="204"/>
      <c r="NWH115" s="204"/>
      <c r="NWI115" s="204"/>
      <c r="NWJ115" s="204"/>
      <c r="NWK115" s="204"/>
      <c r="NWL115" s="204"/>
      <c r="NWM115" s="204"/>
      <c r="NWN115" s="204"/>
      <c r="NWO115" s="204"/>
      <c r="NWP115" s="204"/>
      <c r="NWQ115" s="204"/>
      <c r="NWR115" s="204"/>
      <c r="NWS115" s="204"/>
      <c r="NWT115" s="204"/>
      <c r="NWU115" s="204"/>
      <c r="NWV115" s="204"/>
      <c r="NWW115" s="204"/>
      <c r="NWX115" s="204"/>
      <c r="NWY115" s="204"/>
      <c r="NWZ115" s="204"/>
      <c r="NXA115" s="204"/>
      <c r="NXB115" s="204"/>
      <c r="NXC115" s="204"/>
      <c r="NXD115" s="204"/>
      <c r="NXE115" s="204"/>
      <c r="NXF115" s="204"/>
      <c r="NXG115" s="204"/>
      <c r="NXH115" s="204"/>
      <c r="NXI115" s="204"/>
      <c r="NXJ115" s="204"/>
      <c r="NXK115" s="204"/>
      <c r="NXL115" s="204"/>
      <c r="NXM115" s="204"/>
      <c r="NXN115" s="204"/>
      <c r="NXO115" s="204"/>
      <c r="NXP115" s="204"/>
      <c r="NXQ115" s="204"/>
      <c r="NXR115" s="204"/>
      <c r="NXS115" s="204"/>
      <c r="NXT115" s="204"/>
      <c r="NXU115" s="204"/>
      <c r="NXV115" s="204"/>
      <c r="NXW115" s="204"/>
      <c r="NXX115" s="204"/>
      <c r="NXY115" s="204"/>
      <c r="NXZ115" s="204"/>
      <c r="NYA115" s="204"/>
      <c r="NYB115" s="204"/>
      <c r="NYC115" s="204"/>
      <c r="NYD115" s="204"/>
      <c r="NYE115" s="204"/>
      <c r="NYF115" s="204"/>
      <c r="NYG115" s="204"/>
      <c r="NYH115" s="204"/>
      <c r="NYI115" s="204"/>
      <c r="NYJ115" s="204"/>
      <c r="NYK115" s="204"/>
      <c r="NYL115" s="204"/>
      <c r="NYM115" s="204"/>
      <c r="NYN115" s="204"/>
      <c r="NYO115" s="204"/>
      <c r="NYP115" s="204"/>
      <c r="NYQ115" s="204"/>
      <c r="NYR115" s="204"/>
      <c r="NYS115" s="204"/>
      <c r="NYT115" s="204"/>
      <c r="NYU115" s="204"/>
      <c r="NYV115" s="204"/>
      <c r="NYW115" s="204"/>
      <c r="NYX115" s="204"/>
      <c r="NYY115" s="204"/>
      <c r="NYZ115" s="204"/>
      <c r="NZA115" s="204"/>
      <c r="NZB115" s="204"/>
      <c r="NZC115" s="204"/>
      <c r="NZD115" s="204"/>
      <c r="NZE115" s="204"/>
      <c r="NZF115" s="204"/>
      <c r="NZG115" s="204"/>
      <c r="NZH115" s="204"/>
      <c r="NZI115" s="204"/>
      <c r="NZJ115" s="204"/>
      <c r="NZK115" s="204"/>
      <c r="NZL115" s="204"/>
      <c r="NZM115" s="204"/>
      <c r="NZN115" s="204"/>
      <c r="NZO115" s="204"/>
      <c r="NZP115" s="204"/>
      <c r="NZQ115" s="204"/>
      <c r="NZR115" s="204"/>
      <c r="NZS115" s="204"/>
      <c r="NZT115" s="204"/>
      <c r="NZU115" s="204"/>
      <c r="NZV115" s="204"/>
      <c r="NZW115" s="204"/>
      <c r="NZX115" s="204"/>
      <c r="NZY115" s="204"/>
      <c r="NZZ115" s="204"/>
      <c r="OAA115" s="204"/>
      <c r="OAB115" s="204"/>
      <c r="OAC115" s="204"/>
      <c r="OAD115" s="204"/>
      <c r="OAE115" s="204"/>
      <c r="OAF115" s="204"/>
      <c r="OAG115" s="204"/>
      <c r="OAH115" s="204"/>
      <c r="OAI115" s="204"/>
      <c r="OAJ115" s="204"/>
      <c r="OAK115" s="204"/>
      <c r="OAL115" s="204"/>
      <c r="OAM115" s="204"/>
      <c r="OAN115" s="204"/>
      <c r="OAO115" s="204"/>
      <c r="OAP115" s="204"/>
      <c r="OAQ115" s="204"/>
      <c r="OAR115" s="204"/>
      <c r="OAS115" s="204"/>
      <c r="OAT115" s="204"/>
      <c r="OAU115" s="204"/>
      <c r="OAV115" s="204"/>
      <c r="OAW115" s="204"/>
      <c r="OAX115" s="204"/>
      <c r="OAY115" s="204"/>
      <c r="OAZ115" s="204"/>
      <c r="OBA115" s="204"/>
      <c r="OBB115" s="204"/>
      <c r="OBC115" s="204"/>
      <c r="OBD115" s="204"/>
      <c r="OBE115" s="204"/>
      <c r="OBF115" s="204"/>
      <c r="OBG115" s="204"/>
      <c r="OBH115" s="204"/>
      <c r="OBI115" s="204"/>
      <c r="OBJ115" s="204"/>
      <c r="OBK115" s="204"/>
      <c r="OBL115" s="204"/>
      <c r="OBM115" s="204"/>
      <c r="OBN115" s="204"/>
      <c r="OBO115" s="204"/>
      <c r="OBP115" s="204"/>
      <c r="OBQ115" s="204"/>
      <c r="OBR115" s="204"/>
      <c r="OBS115" s="204"/>
      <c r="OBT115" s="204"/>
      <c r="OBU115" s="204"/>
      <c r="OBV115" s="204"/>
      <c r="OBW115" s="204"/>
      <c r="OBX115" s="204"/>
      <c r="OBY115" s="204"/>
      <c r="OBZ115" s="204"/>
      <c r="OCA115" s="204"/>
      <c r="OCB115" s="204"/>
      <c r="OCC115" s="204"/>
      <c r="OCD115" s="204"/>
      <c r="OCE115" s="204"/>
      <c r="OCF115" s="204"/>
      <c r="OCG115" s="204"/>
      <c r="OCH115" s="204"/>
      <c r="OCI115" s="204"/>
      <c r="OCJ115" s="204"/>
      <c r="OCK115" s="204"/>
      <c r="OCL115" s="204"/>
      <c r="OCM115" s="204"/>
      <c r="OCN115" s="204"/>
      <c r="OCO115" s="204"/>
      <c r="OCP115" s="204"/>
      <c r="OCQ115" s="204"/>
      <c r="OCR115" s="204"/>
      <c r="OCS115" s="204"/>
      <c r="OCT115" s="204"/>
      <c r="OCU115" s="204"/>
      <c r="OCV115" s="204"/>
      <c r="OCW115" s="204"/>
      <c r="OCX115" s="204"/>
      <c r="OCY115" s="204"/>
      <c r="OCZ115" s="204"/>
      <c r="ODA115" s="204"/>
      <c r="ODB115" s="204"/>
      <c r="ODC115" s="204"/>
      <c r="ODD115" s="204"/>
      <c r="ODE115" s="204"/>
      <c r="ODF115" s="204"/>
      <c r="ODG115" s="204"/>
      <c r="ODH115" s="204"/>
      <c r="ODI115" s="204"/>
      <c r="ODJ115" s="204"/>
      <c r="ODK115" s="204"/>
      <c r="ODL115" s="204"/>
      <c r="ODM115" s="204"/>
      <c r="ODN115" s="204"/>
      <c r="ODO115" s="204"/>
      <c r="ODP115" s="204"/>
      <c r="ODQ115" s="204"/>
      <c r="ODR115" s="204"/>
      <c r="ODS115" s="204"/>
      <c r="ODT115" s="204"/>
      <c r="ODU115" s="204"/>
      <c r="ODV115" s="204"/>
      <c r="ODW115" s="204"/>
      <c r="ODX115" s="204"/>
      <c r="ODY115" s="204"/>
      <c r="ODZ115" s="204"/>
      <c r="OEA115" s="204"/>
      <c r="OEB115" s="204"/>
      <c r="OEC115" s="204"/>
      <c r="OED115" s="204"/>
      <c r="OEE115" s="204"/>
      <c r="OEF115" s="204"/>
      <c r="OEG115" s="204"/>
      <c r="OEH115" s="204"/>
      <c r="OEI115" s="204"/>
      <c r="OEJ115" s="204"/>
      <c r="OEK115" s="204"/>
      <c r="OEL115" s="204"/>
      <c r="OEM115" s="204"/>
      <c r="OEN115" s="204"/>
      <c r="OEO115" s="204"/>
      <c r="OEP115" s="204"/>
      <c r="OEQ115" s="204"/>
      <c r="OER115" s="204"/>
      <c r="OES115" s="204"/>
      <c r="OET115" s="204"/>
      <c r="OEU115" s="204"/>
      <c r="OEV115" s="204"/>
      <c r="OEW115" s="204"/>
      <c r="OEX115" s="204"/>
      <c r="OEY115" s="204"/>
      <c r="OEZ115" s="204"/>
      <c r="OFA115" s="204"/>
      <c r="OFB115" s="204"/>
      <c r="OFC115" s="204"/>
      <c r="OFD115" s="204"/>
      <c r="OFE115" s="204"/>
      <c r="OFF115" s="204"/>
      <c r="OFG115" s="204"/>
      <c r="OFH115" s="204"/>
      <c r="OFI115" s="204"/>
      <c r="OFJ115" s="204"/>
      <c r="OFK115" s="204"/>
      <c r="OFL115" s="204"/>
      <c r="OFM115" s="204"/>
      <c r="OFN115" s="204"/>
      <c r="OFO115" s="204"/>
      <c r="OFP115" s="204"/>
      <c r="OFQ115" s="204"/>
      <c r="OFR115" s="204"/>
      <c r="OFS115" s="204"/>
      <c r="OFT115" s="204"/>
      <c r="OFU115" s="204"/>
      <c r="OFV115" s="204"/>
      <c r="OFW115" s="204"/>
      <c r="OFX115" s="204"/>
      <c r="OFY115" s="204"/>
      <c r="OFZ115" s="204"/>
      <c r="OGA115" s="204"/>
      <c r="OGB115" s="204"/>
      <c r="OGC115" s="204"/>
      <c r="OGD115" s="204"/>
      <c r="OGE115" s="204"/>
      <c r="OGF115" s="204"/>
      <c r="OGG115" s="204"/>
      <c r="OGH115" s="204"/>
      <c r="OGI115" s="204"/>
      <c r="OGJ115" s="204"/>
      <c r="OGK115" s="204"/>
      <c r="OGL115" s="204"/>
      <c r="OGM115" s="204"/>
      <c r="OGN115" s="204"/>
      <c r="OGO115" s="204"/>
      <c r="OGP115" s="204"/>
      <c r="OGQ115" s="204"/>
      <c r="OGR115" s="204"/>
      <c r="OGS115" s="204"/>
      <c r="OGT115" s="204"/>
      <c r="OGU115" s="204"/>
      <c r="OGV115" s="204"/>
      <c r="OGW115" s="204"/>
      <c r="OGX115" s="204"/>
      <c r="OGY115" s="204"/>
      <c r="OGZ115" s="204"/>
      <c r="OHA115" s="204"/>
      <c r="OHB115" s="204"/>
      <c r="OHC115" s="204"/>
      <c r="OHD115" s="204"/>
      <c r="OHE115" s="204"/>
      <c r="OHF115" s="204"/>
      <c r="OHG115" s="204"/>
      <c r="OHH115" s="204"/>
      <c r="OHI115" s="204"/>
      <c r="OHJ115" s="204"/>
      <c r="OHK115" s="204"/>
      <c r="OHL115" s="204"/>
      <c r="OHM115" s="204"/>
      <c r="OHN115" s="204"/>
      <c r="OHO115" s="204"/>
      <c r="OHP115" s="204"/>
      <c r="OHQ115" s="204"/>
      <c r="OHR115" s="204"/>
      <c r="OHS115" s="204"/>
      <c r="OHT115" s="204"/>
      <c r="OHU115" s="204"/>
      <c r="OHV115" s="204"/>
      <c r="OHW115" s="204"/>
      <c r="OHX115" s="204"/>
      <c r="OHY115" s="204"/>
      <c r="OHZ115" s="204"/>
      <c r="OIA115" s="204"/>
      <c r="OIB115" s="204"/>
      <c r="OIC115" s="204"/>
      <c r="OID115" s="204"/>
      <c r="OIE115" s="204"/>
      <c r="OIF115" s="204"/>
      <c r="OIG115" s="204"/>
      <c r="OIH115" s="204"/>
      <c r="OII115" s="204"/>
      <c r="OIJ115" s="204"/>
      <c r="OIK115" s="204"/>
      <c r="OIL115" s="204"/>
      <c r="OIM115" s="204"/>
      <c r="OIN115" s="204"/>
      <c r="OIO115" s="204"/>
      <c r="OIP115" s="204"/>
      <c r="OIQ115" s="204"/>
      <c r="OIR115" s="204"/>
      <c r="OIS115" s="204"/>
      <c r="OIT115" s="204"/>
      <c r="OIU115" s="204"/>
      <c r="OIV115" s="204"/>
      <c r="OIW115" s="204"/>
      <c r="OIX115" s="204"/>
      <c r="OIY115" s="204"/>
      <c r="OIZ115" s="204"/>
      <c r="OJA115" s="204"/>
      <c r="OJB115" s="204"/>
      <c r="OJC115" s="204"/>
      <c r="OJD115" s="204"/>
      <c r="OJE115" s="204"/>
      <c r="OJF115" s="204"/>
      <c r="OJG115" s="204"/>
      <c r="OJH115" s="204"/>
      <c r="OJI115" s="204"/>
      <c r="OJJ115" s="204"/>
      <c r="OJK115" s="204"/>
      <c r="OJL115" s="204"/>
      <c r="OJM115" s="204"/>
      <c r="OJN115" s="204"/>
      <c r="OJO115" s="204"/>
      <c r="OJP115" s="204"/>
      <c r="OJQ115" s="204"/>
      <c r="OJR115" s="204"/>
      <c r="OJS115" s="204"/>
      <c r="OJT115" s="204"/>
      <c r="OJU115" s="204"/>
      <c r="OJV115" s="204"/>
      <c r="OJW115" s="204"/>
      <c r="OJX115" s="204"/>
      <c r="OJY115" s="204"/>
      <c r="OJZ115" s="204"/>
      <c r="OKA115" s="204"/>
      <c r="OKB115" s="204"/>
      <c r="OKC115" s="204"/>
      <c r="OKD115" s="204"/>
      <c r="OKE115" s="204"/>
      <c r="OKF115" s="204"/>
      <c r="OKG115" s="204"/>
      <c r="OKH115" s="204"/>
      <c r="OKI115" s="204"/>
      <c r="OKJ115" s="204"/>
      <c r="OKK115" s="204"/>
      <c r="OKL115" s="204"/>
      <c r="OKM115" s="204"/>
      <c r="OKN115" s="204"/>
      <c r="OKO115" s="204"/>
      <c r="OKP115" s="204"/>
      <c r="OKQ115" s="204"/>
      <c r="OKR115" s="204"/>
      <c r="OKS115" s="204"/>
      <c r="OKT115" s="204"/>
      <c r="OKU115" s="204"/>
      <c r="OKV115" s="204"/>
      <c r="OKW115" s="204"/>
      <c r="OKX115" s="204"/>
      <c r="OKY115" s="204"/>
      <c r="OKZ115" s="204"/>
      <c r="OLA115" s="204"/>
      <c r="OLB115" s="204"/>
      <c r="OLC115" s="204"/>
      <c r="OLD115" s="204"/>
      <c r="OLE115" s="204"/>
      <c r="OLF115" s="204"/>
      <c r="OLG115" s="204"/>
      <c r="OLH115" s="204"/>
      <c r="OLI115" s="204"/>
      <c r="OLJ115" s="204"/>
      <c r="OLK115" s="204"/>
      <c r="OLL115" s="204"/>
      <c r="OLM115" s="204"/>
      <c r="OLN115" s="204"/>
      <c r="OLO115" s="204"/>
      <c r="OLP115" s="204"/>
      <c r="OLQ115" s="204"/>
      <c r="OLR115" s="204"/>
      <c r="OLS115" s="204"/>
      <c r="OLT115" s="204"/>
      <c r="OLU115" s="204"/>
      <c r="OLV115" s="204"/>
      <c r="OLW115" s="204"/>
      <c r="OLX115" s="204"/>
      <c r="OLY115" s="204"/>
      <c r="OLZ115" s="204"/>
      <c r="OMA115" s="204"/>
      <c r="OMB115" s="204"/>
      <c r="OMC115" s="204"/>
      <c r="OMD115" s="204"/>
      <c r="OME115" s="204"/>
      <c r="OMF115" s="204"/>
      <c r="OMG115" s="204"/>
      <c r="OMH115" s="204"/>
      <c r="OMI115" s="204"/>
      <c r="OMJ115" s="204"/>
      <c r="OMK115" s="204"/>
      <c r="OML115" s="204"/>
      <c r="OMM115" s="204"/>
      <c r="OMN115" s="204"/>
      <c r="OMO115" s="204"/>
      <c r="OMP115" s="204"/>
      <c r="OMQ115" s="204"/>
      <c r="OMR115" s="204"/>
      <c r="OMS115" s="204"/>
      <c r="OMT115" s="204"/>
      <c r="OMU115" s="204"/>
      <c r="OMV115" s="204"/>
      <c r="OMW115" s="204"/>
      <c r="OMX115" s="204"/>
      <c r="OMY115" s="204"/>
      <c r="OMZ115" s="204"/>
      <c r="ONA115" s="204"/>
      <c r="ONB115" s="204"/>
      <c r="ONC115" s="204"/>
      <c r="OND115" s="204"/>
      <c r="ONE115" s="204"/>
      <c r="ONF115" s="204"/>
      <c r="ONG115" s="204"/>
      <c r="ONH115" s="204"/>
      <c r="ONI115" s="204"/>
      <c r="ONJ115" s="204"/>
      <c r="ONK115" s="204"/>
      <c r="ONL115" s="204"/>
      <c r="ONM115" s="204"/>
      <c r="ONN115" s="204"/>
      <c r="ONO115" s="204"/>
      <c r="ONP115" s="204"/>
      <c r="ONQ115" s="204"/>
      <c r="ONR115" s="204"/>
      <c r="ONS115" s="204"/>
      <c r="ONT115" s="204"/>
      <c r="ONU115" s="204"/>
      <c r="ONV115" s="204"/>
      <c r="ONW115" s="204"/>
      <c r="ONX115" s="204"/>
      <c r="ONY115" s="204"/>
      <c r="ONZ115" s="204"/>
      <c r="OOA115" s="204"/>
      <c r="OOB115" s="204"/>
      <c r="OOC115" s="204"/>
      <c r="OOD115" s="204"/>
      <c r="OOE115" s="204"/>
      <c r="OOF115" s="204"/>
      <c r="OOG115" s="204"/>
      <c r="OOH115" s="204"/>
      <c r="OOI115" s="204"/>
      <c r="OOJ115" s="204"/>
      <c r="OOK115" s="204"/>
      <c r="OOL115" s="204"/>
      <c r="OOM115" s="204"/>
      <c r="OON115" s="204"/>
      <c r="OOO115" s="204"/>
      <c r="OOP115" s="204"/>
      <c r="OOQ115" s="204"/>
      <c r="OOR115" s="204"/>
      <c r="OOS115" s="204"/>
      <c r="OOT115" s="204"/>
      <c r="OOU115" s="204"/>
      <c r="OOV115" s="204"/>
      <c r="OOW115" s="204"/>
      <c r="OOX115" s="204"/>
      <c r="OOY115" s="204"/>
      <c r="OOZ115" s="204"/>
      <c r="OPA115" s="204"/>
      <c r="OPB115" s="204"/>
      <c r="OPC115" s="204"/>
      <c r="OPD115" s="204"/>
      <c r="OPE115" s="204"/>
      <c r="OPF115" s="204"/>
      <c r="OPG115" s="204"/>
      <c r="OPH115" s="204"/>
      <c r="OPI115" s="204"/>
      <c r="OPJ115" s="204"/>
      <c r="OPK115" s="204"/>
      <c r="OPL115" s="204"/>
      <c r="OPM115" s="204"/>
      <c r="OPN115" s="204"/>
      <c r="OPO115" s="204"/>
      <c r="OPP115" s="204"/>
      <c r="OPQ115" s="204"/>
      <c r="OPR115" s="204"/>
      <c r="OPS115" s="204"/>
      <c r="OPT115" s="204"/>
      <c r="OPU115" s="204"/>
      <c r="OPV115" s="204"/>
      <c r="OPW115" s="204"/>
      <c r="OPX115" s="204"/>
      <c r="OPY115" s="204"/>
      <c r="OPZ115" s="204"/>
      <c r="OQA115" s="204"/>
      <c r="OQB115" s="204"/>
      <c r="OQC115" s="204"/>
      <c r="OQD115" s="204"/>
      <c r="OQE115" s="204"/>
      <c r="OQF115" s="204"/>
      <c r="OQG115" s="204"/>
      <c r="OQH115" s="204"/>
      <c r="OQI115" s="204"/>
      <c r="OQJ115" s="204"/>
      <c r="OQK115" s="204"/>
      <c r="OQL115" s="204"/>
      <c r="OQM115" s="204"/>
      <c r="OQN115" s="204"/>
      <c r="OQO115" s="204"/>
      <c r="OQP115" s="204"/>
      <c r="OQQ115" s="204"/>
      <c r="OQR115" s="204"/>
      <c r="OQS115" s="204"/>
      <c r="OQT115" s="204"/>
      <c r="OQU115" s="204"/>
      <c r="OQV115" s="204"/>
      <c r="OQW115" s="204"/>
      <c r="OQX115" s="204"/>
      <c r="OQY115" s="204"/>
      <c r="OQZ115" s="204"/>
      <c r="ORA115" s="204"/>
      <c r="ORB115" s="204"/>
      <c r="ORC115" s="204"/>
      <c r="ORD115" s="204"/>
      <c r="ORE115" s="204"/>
      <c r="ORF115" s="204"/>
      <c r="ORG115" s="204"/>
      <c r="ORH115" s="204"/>
      <c r="ORI115" s="204"/>
      <c r="ORJ115" s="204"/>
      <c r="ORK115" s="204"/>
      <c r="ORL115" s="204"/>
      <c r="ORM115" s="204"/>
      <c r="ORN115" s="204"/>
      <c r="ORO115" s="204"/>
      <c r="ORP115" s="204"/>
      <c r="ORQ115" s="204"/>
      <c r="ORR115" s="204"/>
      <c r="ORS115" s="204"/>
      <c r="ORT115" s="204"/>
      <c r="ORU115" s="204"/>
      <c r="ORV115" s="204"/>
      <c r="ORW115" s="204"/>
      <c r="ORX115" s="204"/>
      <c r="ORY115" s="204"/>
      <c r="ORZ115" s="204"/>
      <c r="OSA115" s="204"/>
      <c r="OSB115" s="204"/>
      <c r="OSC115" s="204"/>
      <c r="OSD115" s="204"/>
      <c r="OSE115" s="204"/>
      <c r="OSF115" s="204"/>
      <c r="OSG115" s="204"/>
      <c r="OSH115" s="204"/>
      <c r="OSI115" s="204"/>
      <c r="OSJ115" s="204"/>
      <c r="OSK115" s="204"/>
      <c r="OSL115" s="204"/>
      <c r="OSM115" s="204"/>
      <c r="OSN115" s="204"/>
      <c r="OSO115" s="204"/>
      <c r="OSP115" s="204"/>
      <c r="OSQ115" s="204"/>
      <c r="OSR115" s="204"/>
      <c r="OSS115" s="204"/>
      <c r="OST115" s="204"/>
      <c r="OSU115" s="204"/>
      <c r="OSV115" s="204"/>
      <c r="OSW115" s="204"/>
      <c r="OSX115" s="204"/>
      <c r="OSY115" s="204"/>
      <c r="OSZ115" s="204"/>
      <c r="OTA115" s="204"/>
      <c r="OTB115" s="204"/>
      <c r="OTC115" s="204"/>
      <c r="OTD115" s="204"/>
      <c r="OTE115" s="204"/>
      <c r="OTF115" s="204"/>
      <c r="OTG115" s="204"/>
      <c r="OTH115" s="204"/>
      <c r="OTI115" s="204"/>
      <c r="OTJ115" s="204"/>
      <c r="OTK115" s="204"/>
      <c r="OTL115" s="204"/>
      <c r="OTM115" s="204"/>
      <c r="OTN115" s="204"/>
      <c r="OTO115" s="204"/>
      <c r="OTP115" s="204"/>
      <c r="OTQ115" s="204"/>
      <c r="OTR115" s="204"/>
      <c r="OTS115" s="204"/>
      <c r="OTT115" s="204"/>
      <c r="OTU115" s="204"/>
      <c r="OTV115" s="204"/>
      <c r="OTW115" s="204"/>
      <c r="OTX115" s="204"/>
      <c r="OTY115" s="204"/>
      <c r="OTZ115" s="204"/>
      <c r="OUA115" s="204"/>
      <c r="OUB115" s="204"/>
      <c r="OUC115" s="204"/>
      <c r="OUD115" s="204"/>
      <c r="OUE115" s="204"/>
      <c r="OUF115" s="204"/>
      <c r="OUG115" s="204"/>
      <c r="OUH115" s="204"/>
      <c r="OUI115" s="204"/>
      <c r="OUJ115" s="204"/>
      <c r="OUK115" s="204"/>
      <c r="OUL115" s="204"/>
      <c r="OUM115" s="204"/>
      <c r="OUN115" s="204"/>
      <c r="OUO115" s="204"/>
      <c r="OUP115" s="204"/>
      <c r="OUQ115" s="204"/>
      <c r="OUR115" s="204"/>
      <c r="OUS115" s="204"/>
      <c r="OUT115" s="204"/>
      <c r="OUU115" s="204"/>
      <c r="OUV115" s="204"/>
      <c r="OUW115" s="204"/>
      <c r="OUX115" s="204"/>
      <c r="OUY115" s="204"/>
      <c r="OUZ115" s="204"/>
      <c r="OVA115" s="204"/>
      <c r="OVB115" s="204"/>
      <c r="OVC115" s="204"/>
      <c r="OVD115" s="204"/>
      <c r="OVE115" s="204"/>
      <c r="OVF115" s="204"/>
      <c r="OVG115" s="204"/>
      <c r="OVH115" s="204"/>
      <c r="OVI115" s="204"/>
      <c r="OVJ115" s="204"/>
      <c r="OVK115" s="204"/>
      <c r="OVL115" s="204"/>
      <c r="OVM115" s="204"/>
      <c r="OVN115" s="204"/>
      <c r="OVO115" s="204"/>
      <c r="OVP115" s="204"/>
      <c r="OVQ115" s="204"/>
      <c r="OVR115" s="204"/>
      <c r="OVS115" s="204"/>
      <c r="OVT115" s="204"/>
      <c r="OVU115" s="204"/>
      <c r="OVV115" s="204"/>
      <c r="OVW115" s="204"/>
      <c r="OVX115" s="204"/>
      <c r="OVY115" s="204"/>
      <c r="OVZ115" s="204"/>
      <c r="OWA115" s="204"/>
      <c r="OWB115" s="204"/>
      <c r="OWC115" s="204"/>
      <c r="OWD115" s="204"/>
      <c r="OWE115" s="204"/>
      <c r="OWF115" s="204"/>
      <c r="OWG115" s="204"/>
      <c r="OWH115" s="204"/>
      <c r="OWI115" s="204"/>
      <c r="OWJ115" s="204"/>
      <c r="OWK115" s="204"/>
      <c r="OWL115" s="204"/>
      <c r="OWM115" s="204"/>
      <c r="OWN115" s="204"/>
      <c r="OWO115" s="204"/>
      <c r="OWP115" s="204"/>
      <c r="OWQ115" s="204"/>
      <c r="OWR115" s="204"/>
      <c r="OWS115" s="204"/>
      <c r="OWT115" s="204"/>
      <c r="OWU115" s="204"/>
      <c r="OWV115" s="204"/>
      <c r="OWW115" s="204"/>
      <c r="OWX115" s="204"/>
      <c r="OWY115" s="204"/>
      <c r="OWZ115" s="204"/>
      <c r="OXA115" s="204"/>
      <c r="OXB115" s="204"/>
      <c r="OXC115" s="204"/>
      <c r="OXD115" s="204"/>
      <c r="OXE115" s="204"/>
      <c r="OXF115" s="204"/>
      <c r="OXG115" s="204"/>
      <c r="OXH115" s="204"/>
      <c r="OXI115" s="204"/>
      <c r="OXJ115" s="204"/>
      <c r="OXK115" s="204"/>
      <c r="OXL115" s="204"/>
      <c r="OXM115" s="204"/>
      <c r="OXN115" s="204"/>
      <c r="OXO115" s="204"/>
      <c r="OXP115" s="204"/>
      <c r="OXQ115" s="204"/>
      <c r="OXR115" s="204"/>
      <c r="OXS115" s="204"/>
      <c r="OXT115" s="204"/>
      <c r="OXU115" s="204"/>
      <c r="OXV115" s="204"/>
      <c r="OXW115" s="204"/>
      <c r="OXX115" s="204"/>
      <c r="OXY115" s="204"/>
      <c r="OXZ115" s="204"/>
      <c r="OYA115" s="204"/>
      <c r="OYB115" s="204"/>
      <c r="OYC115" s="204"/>
      <c r="OYD115" s="204"/>
      <c r="OYE115" s="204"/>
      <c r="OYF115" s="204"/>
      <c r="OYG115" s="204"/>
      <c r="OYH115" s="204"/>
      <c r="OYI115" s="204"/>
      <c r="OYJ115" s="204"/>
      <c r="OYK115" s="204"/>
      <c r="OYL115" s="204"/>
      <c r="OYM115" s="204"/>
      <c r="OYN115" s="204"/>
      <c r="OYO115" s="204"/>
      <c r="OYP115" s="204"/>
      <c r="OYQ115" s="204"/>
      <c r="OYR115" s="204"/>
      <c r="OYS115" s="204"/>
      <c r="OYT115" s="204"/>
      <c r="OYU115" s="204"/>
      <c r="OYV115" s="204"/>
      <c r="OYW115" s="204"/>
      <c r="OYX115" s="204"/>
      <c r="OYY115" s="204"/>
      <c r="OYZ115" s="204"/>
      <c r="OZA115" s="204"/>
      <c r="OZB115" s="204"/>
      <c r="OZC115" s="204"/>
      <c r="OZD115" s="204"/>
      <c r="OZE115" s="204"/>
      <c r="OZF115" s="204"/>
      <c r="OZG115" s="204"/>
      <c r="OZH115" s="204"/>
      <c r="OZI115" s="204"/>
      <c r="OZJ115" s="204"/>
      <c r="OZK115" s="204"/>
      <c r="OZL115" s="204"/>
      <c r="OZM115" s="204"/>
      <c r="OZN115" s="204"/>
      <c r="OZO115" s="204"/>
      <c r="OZP115" s="204"/>
      <c r="OZQ115" s="204"/>
      <c r="OZR115" s="204"/>
      <c r="OZS115" s="204"/>
      <c r="OZT115" s="204"/>
      <c r="OZU115" s="204"/>
      <c r="OZV115" s="204"/>
      <c r="OZW115" s="204"/>
      <c r="OZX115" s="204"/>
      <c r="OZY115" s="204"/>
      <c r="OZZ115" s="204"/>
      <c r="PAA115" s="204"/>
      <c r="PAB115" s="204"/>
      <c r="PAC115" s="204"/>
      <c r="PAD115" s="204"/>
      <c r="PAE115" s="204"/>
      <c r="PAF115" s="204"/>
      <c r="PAG115" s="204"/>
      <c r="PAH115" s="204"/>
      <c r="PAI115" s="204"/>
      <c r="PAJ115" s="204"/>
      <c r="PAK115" s="204"/>
      <c r="PAL115" s="204"/>
      <c r="PAM115" s="204"/>
      <c r="PAN115" s="204"/>
      <c r="PAO115" s="204"/>
      <c r="PAP115" s="204"/>
      <c r="PAQ115" s="204"/>
      <c r="PAR115" s="204"/>
      <c r="PAS115" s="204"/>
      <c r="PAT115" s="204"/>
      <c r="PAU115" s="204"/>
      <c r="PAV115" s="204"/>
      <c r="PAW115" s="204"/>
      <c r="PAX115" s="204"/>
      <c r="PAY115" s="204"/>
      <c r="PAZ115" s="204"/>
      <c r="PBA115" s="204"/>
      <c r="PBB115" s="204"/>
      <c r="PBC115" s="204"/>
      <c r="PBD115" s="204"/>
      <c r="PBE115" s="204"/>
      <c r="PBF115" s="204"/>
      <c r="PBG115" s="204"/>
      <c r="PBH115" s="204"/>
      <c r="PBI115" s="204"/>
      <c r="PBJ115" s="204"/>
      <c r="PBK115" s="204"/>
      <c r="PBL115" s="204"/>
      <c r="PBM115" s="204"/>
      <c r="PBN115" s="204"/>
      <c r="PBO115" s="204"/>
      <c r="PBP115" s="204"/>
      <c r="PBQ115" s="204"/>
      <c r="PBR115" s="204"/>
      <c r="PBS115" s="204"/>
      <c r="PBT115" s="204"/>
      <c r="PBU115" s="204"/>
      <c r="PBV115" s="204"/>
      <c r="PBW115" s="204"/>
      <c r="PBX115" s="204"/>
      <c r="PBY115" s="204"/>
      <c r="PBZ115" s="204"/>
      <c r="PCA115" s="204"/>
      <c r="PCB115" s="204"/>
      <c r="PCC115" s="204"/>
      <c r="PCD115" s="204"/>
      <c r="PCE115" s="204"/>
      <c r="PCF115" s="204"/>
      <c r="PCG115" s="204"/>
      <c r="PCH115" s="204"/>
      <c r="PCI115" s="204"/>
      <c r="PCJ115" s="204"/>
      <c r="PCK115" s="204"/>
      <c r="PCL115" s="204"/>
      <c r="PCM115" s="204"/>
      <c r="PCN115" s="204"/>
      <c r="PCO115" s="204"/>
      <c r="PCP115" s="204"/>
      <c r="PCQ115" s="204"/>
      <c r="PCR115" s="204"/>
      <c r="PCS115" s="204"/>
      <c r="PCT115" s="204"/>
      <c r="PCU115" s="204"/>
      <c r="PCV115" s="204"/>
      <c r="PCW115" s="204"/>
      <c r="PCX115" s="204"/>
      <c r="PCY115" s="204"/>
      <c r="PCZ115" s="204"/>
      <c r="PDA115" s="204"/>
      <c r="PDB115" s="204"/>
      <c r="PDC115" s="204"/>
      <c r="PDD115" s="204"/>
      <c r="PDE115" s="204"/>
      <c r="PDF115" s="204"/>
      <c r="PDG115" s="204"/>
      <c r="PDH115" s="204"/>
      <c r="PDI115" s="204"/>
      <c r="PDJ115" s="204"/>
      <c r="PDK115" s="204"/>
      <c r="PDL115" s="204"/>
      <c r="PDM115" s="204"/>
      <c r="PDN115" s="204"/>
      <c r="PDO115" s="204"/>
      <c r="PDP115" s="204"/>
      <c r="PDQ115" s="204"/>
      <c r="PDR115" s="204"/>
      <c r="PDS115" s="204"/>
      <c r="PDT115" s="204"/>
      <c r="PDU115" s="204"/>
      <c r="PDV115" s="204"/>
      <c r="PDW115" s="204"/>
      <c r="PDX115" s="204"/>
      <c r="PDY115" s="204"/>
      <c r="PDZ115" s="204"/>
      <c r="PEA115" s="204"/>
      <c r="PEB115" s="204"/>
      <c r="PEC115" s="204"/>
      <c r="PED115" s="204"/>
      <c r="PEE115" s="204"/>
      <c r="PEF115" s="204"/>
      <c r="PEG115" s="204"/>
      <c r="PEH115" s="204"/>
      <c r="PEI115" s="204"/>
      <c r="PEJ115" s="204"/>
      <c r="PEK115" s="204"/>
      <c r="PEL115" s="204"/>
      <c r="PEM115" s="204"/>
      <c r="PEN115" s="204"/>
      <c r="PEO115" s="204"/>
      <c r="PEP115" s="204"/>
      <c r="PEQ115" s="204"/>
      <c r="PER115" s="204"/>
      <c r="PES115" s="204"/>
      <c r="PET115" s="204"/>
      <c r="PEU115" s="204"/>
      <c r="PEV115" s="204"/>
      <c r="PEW115" s="204"/>
      <c r="PEX115" s="204"/>
      <c r="PEY115" s="204"/>
      <c r="PEZ115" s="204"/>
      <c r="PFA115" s="204"/>
      <c r="PFB115" s="204"/>
      <c r="PFC115" s="204"/>
      <c r="PFD115" s="204"/>
      <c r="PFE115" s="204"/>
      <c r="PFF115" s="204"/>
      <c r="PFG115" s="204"/>
      <c r="PFH115" s="204"/>
      <c r="PFI115" s="204"/>
      <c r="PFJ115" s="204"/>
      <c r="PFK115" s="204"/>
      <c r="PFL115" s="204"/>
      <c r="PFM115" s="204"/>
      <c r="PFN115" s="204"/>
      <c r="PFO115" s="204"/>
      <c r="PFP115" s="204"/>
      <c r="PFQ115" s="204"/>
      <c r="PFR115" s="204"/>
      <c r="PFS115" s="204"/>
      <c r="PFT115" s="204"/>
      <c r="PFU115" s="204"/>
      <c r="PFV115" s="204"/>
      <c r="PFW115" s="204"/>
      <c r="PFX115" s="204"/>
      <c r="PFY115" s="204"/>
      <c r="PFZ115" s="204"/>
      <c r="PGA115" s="204"/>
      <c r="PGB115" s="204"/>
      <c r="PGC115" s="204"/>
      <c r="PGD115" s="204"/>
      <c r="PGE115" s="204"/>
      <c r="PGF115" s="204"/>
      <c r="PGG115" s="204"/>
      <c r="PGH115" s="204"/>
      <c r="PGI115" s="204"/>
      <c r="PGJ115" s="204"/>
      <c r="PGK115" s="204"/>
      <c r="PGL115" s="204"/>
      <c r="PGM115" s="204"/>
      <c r="PGN115" s="204"/>
      <c r="PGO115" s="204"/>
      <c r="PGP115" s="204"/>
      <c r="PGQ115" s="204"/>
      <c r="PGR115" s="204"/>
      <c r="PGS115" s="204"/>
      <c r="PGT115" s="204"/>
      <c r="PGU115" s="204"/>
      <c r="PGV115" s="204"/>
      <c r="PGW115" s="204"/>
      <c r="PGX115" s="204"/>
      <c r="PGY115" s="204"/>
      <c r="PGZ115" s="204"/>
      <c r="PHA115" s="204"/>
      <c r="PHB115" s="204"/>
      <c r="PHC115" s="204"/>
      <c r="PHD115" s="204"/>
      <c r="PHE115" s="204"/>
      <c r="PHF115" s="204"/>
      <c r="PHG115" s="204"/>
      <c r="PHH115" s="204"/>
      <c r="PHI115" s="204"/>
      <c r="PHJ115" s="204"/>
      <c r="PHK115" s="204"/>
      <c r="PHL115" s="204"/>
      <c r="PHM115" s="204"/>
      <c r="PHN115" s="204"/>
      <c r="PHO115" s="204"/>
      <c r="PHP115" s="204"/>
      <c r="PHQ115" s="204"/>
      <c r="PHR115" s="204"/>
      <c r="PHS115" s="204"/>
      <c r="PHT115" s="204"/>
      <c r="PHU115" s="204"/>
      <c r="PHV115" s="204"/>
      <c r="PHW115" s="204"/>
      <c r="PHX115" s="204"/>
      <c r="PHY115" s="204"/>
      <c r="PHZ115" s="204"/>
      <c r="PIA115" s="204"/>
      <c r="PIB115" s="204"/>
      <c r="PIC115" s="204"/>
      <c r="PID115" s="204"/>
      <c r="PIE115" s="204"/>
      <c r="PIF115" s="204"/>
      <c r="PIG115" s="204"/>
      <c r="PIH115" s="204"/>
      <c r="PII115" s="204"/>
      <c r="PIJ115" s="204"/>
      <c r="PIK115" s="204"/>
      <c r="PIL115" s="204"/>
      <c r="PIM115" s="204"/>
      <c r="PIN115" s="204"/>
      <c r="PIO115" s="204"/>
      <c r="PIP115" s="204"/>
      <c r="PIQ115" s="204"/>
      <c r="PIR115" s="204"/>
      <c r="PIS115" s="204"/>
      <c r="PIT115" s="204"/>
      <c r="PIU115" s="204"/>
      <c r="PIV115" s="204"/>
      <c r="PIW115" s="204"/>
      <c r="PIX115" s="204"/>
      <c r="PIY115" s="204"/>
      <c r="PIZ115" s="204"/>
      <c r="PJA115" s="204"/>
      <c r="PJB115" s="204"/>
      <c r="PJC115" s="204"/>
      <c r="PJD115" s="204"/>
      <c r="PJE115" s="204"/>
      <c r="PJF115" s="204"/>
      <c r="PJG115" s="204"/>
      <c r="PJH115" s="204"/>
      <c r="PJI115" s="204"/>
      <c r="PJJ115" s="204"/>
      <c r="PJK115" s="204"/>
      <c r="PJL115" s="204"/>
      <c r="PJM115" s="204"/>
      <c r="PJN115" s="204"/>
      <c r="PJO115" s="204"/>
      <c r="PJP115" s="204"/>
      <c r="PJQ115" s="204"/>
      <c r="PJR115" s="204"/>
      <c r="PJS115" s="204"/>
      <c r="PJT115" s="204"/>
      <c r="PJU115" s="204"/>
      <c r="PJV115" s="204"/>
      <c r="PJW115" s="204"/>
      <c r="PJX115" s="204"/>
      <c r="PJY115" s="204"/>
      <c r="PJZ115" s="204"/>
      <c r="PKA115" s="204"/>
      <c r="PKB115" s="204"/>
      <c r="PKC115" s="204"/>
      <c r="PKD115" s="204"/>
      <c r="PKE115" s="204"/>
      <c r="PKF115" s="204"/>
      <c r="PKG115" s="204"/>
      <c r="PKH115" s="204"/>
      <c r="PKI115" s="204"/>
      <c r="PKJ115" s="204"/>
      <c r="PKK115" s="204"/>
      <c r="PKL115" s="204"/>
      <c r="PKM115" s="204"/>
      <c r="PKN115" s="204"/>
      <c r="PKO115" s="204"/>
      <c r="PKP115" s="204"/>
      <c r="PKQ115" s="204"/>
      <c r="PKR115" s="204"/>
      <c r="PKS115" s="204"/>
      <c r="PKT115" s="204"/>
      <c r="PKU115" s="204"/>
      <c r="PKV115" s="204"/>
      <c r="PKW115" s="204"/>
      <c r="PKX115" s="204"/>
      <c r="PKY115" s="204"/>
      <c r="PKZ115" s="204"/>
      <c r="PLA115" s="204"/>
      <c r="PLB115" s="204"/>
      <c r="PLC115" s="204"/>
      <c r="PLD115" s="204"/>
      <c r="PLE115" s="204"/>
      <c r="PLF115" s="204"/>
      <c r="PLG115" s="204"/>
      <c r="PLH115" s="204"/>
      <c r="PLI115" s="204"/>
      <c r="PLJ115" s="204"/>
      <c r="PLK115" s="204"/>
      <c r="PLL115" s="204"/>
      <c r="PLM115" s="204"/>
      <c r="PLN115" s="204"/>
      <c r="PLO115" s="204"/>
      <c r="PLP115" s="204"/>
      <c r="PLQ115" s="204"/>
      <c r="PLR115" s="204"/>
      <c r="PLS115" s="204"/>
      <c r="PLT115" s="204"/>
      <c r="PLU115" s="204"/>
      <c r="PLV115" s="204"/>
      <c r="PLW115" s="204"/>
      <c r="PLX115" s="204"/>
      <c r="PLY115" s="204"/>
      <c r="PLZ115" s="204"/>
      <c r="PMA115" s="204"/>
      <c r="PMB115" s="204"/>
      <c r="PMC115" s="204"/>
      <c r="PMD115" s="204"/>
      <c r="PME115" s="204"/>
      <c r="PMF115" s="204"/>
      <c r="PMG115" s="204"/>
      <c r="PMH115" s="204"/>
      <c r="PMI115" s="204"/>
      <c r="PMJ115" s="204"/>
      <c r="PMK115" s="204"/>
      <c r="PML115" s="204"/>
      <c r="PMM115" s="204"/>
      <c r="PMN115" s="204"/>
      <c r="PMO115" s="204"/>
      <c r="PMP115" s="204"/>
      <c r="PMQ115" s="204"/>
      <c r="PMR115" s="204"/>
      <c r="PMS115" s="204"/>
      <c r="PMT115" s="204"/>
      <c r="PMU115" s="204"/>
      <c r="PMV115" s="204"/>
      <c r="PMW115" s="204"/>
      <c r="PMX115" s="204"/>
      <c r="PMY115" s="204"/>
      <c r="PMZ115" s="204"/>
      <c r="PNA115" s="204"/>
      <c r="PNB115" s="204"/>
      <c r="PNC115" s="204"/>
      <c r="PND115" s="204"/>
      <c r="PNE115" s="204"/>
      <c r="PNF115" s="204"/>
      <c r="PNG115" s="204"/>
      <c r="PNH115" s="204"/>
      <c r="PNI115" s="204"/>
      <c r="PNJ115" s="204"/>
      <c r="PNK115" s="204"/>
      <c r="PNL115" s="204"/>
      <c r="PNM115" s="204"/>
      <c r="PNN115" s="204"/>
      <c r="PNO115" s="204"/>
      <c r="PNP115" s="204"/>
      <c r="PNQ115" s="204"/>
      <c r="PNR115" s="204"/>
      <c r="PNS115" s="204"/>
      <c r="PNT115" s="204"/>
      <c r="PNU115" s="204"/>
      <c r="PNV115" s="204"/>
      <c r="PNW115" s="204"/>
      <c r="PNX115" s="204"/>
      <c r="PNY115" s="204"/>
      <c r="PNZ115" s="204"/>
      <c r="POA115" s="204"/>
      <c r="POB115" s="204"/>
      <c r="POC115" s="204"/>
      <c r="POD115" s="204"/>
      <c r="POE115" s="204"/>
      <c r="POF115" s="204"/>
      <c r="POG115" s="204"/>
      <c r="POH115" s="204"/>
      <c r="POI115" s="204"/>
      <c r="POJ115" s="204"/>
      <c r="POK115" s="204"/>
      <c r="POL115" s="204"/>
      <c r="POM115" s="204"/>
      <c r="PON115" s="204"/>
      <c r="POO115" s="204"/>
      <c r="POP115" s="204"/>
      <c r="POQ115" s="204"/>
      <c r="POR115" s="204"/>
      <c r="POS115" s="204"/>
      <c r="POT115" s="204"/>
      <c r="POU115" s="204"/>
      <c r="POV115" s="204"/>
      <c r="POW115" s="204"/>
      <c r="POX115" s="204"/>
      <c r="POY115" s="204"/>
      <c r="POZ115" s="204"/>
      <c r="PPA115" s="204"/>
      <c r="PPB115" s="204"/>
      <c r="PPC115" s="204"/>
      <c r="PPD115" s="204"/>
      <c r="PPE115" s="204"/>
      <c r="PPF115" s="204"/>
      <c r="PPG115" s="204"/>
      <c r="PPH115" s="204"/>
      <c r="PPI115" s="204"/>
      <c r="PPJ115" s="204"/>
      <c r="PPK115" s="204"/>
      <c r="PPL115" s="204"/>
      <c r="PPM115" s="204"/>
      <c r="PPN115" s="204"/>
      <c r="PPO115" s="204"/>
      <c r="PPP115" s="204"/>
      <c r="PPQ115" s="204"/>
      <c r="PPR115" s="204"/>
      <c r="PPS115" s="204"/>
      <c r="PPT115" s="204"/>
      <c r="PPU115" s="204"/>
      <c r="PPV115" s="204"/>
      <c r="PPW115" s="204"/>
      <c r="PPX115" s="204"/>
      <c r="PPY115" s="204"/>
      <c r="PPZ115" s="204"/>
      <c r="PQA115" s="204"/>
      <c r="PQB115" s="204"/>
      <c r="PQC115" s="204"/>
      <c r="PQD115" s="204"/>
      <c r="PQE115" s="204"/>
      <c r="PQF115" s="204"/>
      <c r="PQG115" s="204"/>
      <c r="PQH115" s="204"/>
      <c r="PQI115" s="204"/>
      <c r="PQJ115" s="204"/>
      <c r="PQK115" s="204"/>
      <c r="PQL115" s="204"/>
      <c r="PQM115" s="204"/>
      <c r="PQN115" s="204"/>
      <c r="PQO115" s="204"/>
      <c r="PQP115" s="204"/>
      <c r="PQQ115" s="204"/>
      <c r="PQR115" s="204"/>
      <c r="PQS115" s="204"/>
      <c r="PQT115" s="204"/>
      <c r="PQU115" s="204"/>
      <c r="PQV115" s="204"/>
      <c r="PQW115" s="204"/>
      <c r="PQX115" s="204"/>
      <c r="PQY115" s="204"/>
      <c r="PQZ115" s="204"/>
      <c r="PRA115" s="204"/>
      <c r="PRB115" s="204"/>
      <c r="PRC115" s="204"/>
      <c r="PRD115" s="204"/>
      <c r="PRE115" s="204"/>
      <c r="PRF115" s="204"/>
      <c r="PRG115" s="204"/>
      <c r="PRH115" s="204"/>
      <c r="PRI115" s="204"/>
      <c r="PRJ115" s="204"/>
      <c r="PRK115" s="204"/>
      <c r="PRL115" s="204"/>
      <c r="PRM115" s="204"/>
      <c r="PRN115" s="204"/>
      <c r="PRO115" s="204"/>
      <c r="PRP115" s="204"/>
      <c r="PRQ115" s="204"/>
      <c r="PRR115" s="204"/>
      <c r="PRS115" s="204"/>
      <c r="PRT115" s="204"/>
      <c r="PRU115" s="204"/>
      <c r="PRV115" s="204"/>
      <c r="PRW115" s="204"/>
      <c r="PRX115" s="204"/>
      <c r="PRY115" s="204"/>
      <c r="PRZ115" s="204"/>
      <c r="PSA115" s="204"/>
      <c r="PSB115" s="204"/>
      <c r="PSC115" s="204"/>
      <c r="PSD115" s="204"/>
      <c r="PSE115" s="204"/>
      <c r="PSF115" s="204"/>
      <c r="PSG115" s="204"/>
      <c r="PSH115" s="204"/>
      <c r="PSI115" s="204"/>
      <c r="PSJ115" s="204"/>
      <c r="PSK115" s="204"/>
      <c r="PSL115" s="204"/>
      <c r="PSM115" s="204"/>
      <c r="PSN115" s="204"/>
      <c r="PSO115" s="204"/>
      <c r="PSP115" s="204"/>
      <c r="PSQ115" s="204"/>
      <c r="PSR115" s="204"/>
      <c r="PSS115" s="204"/>
      <c r="PST115" s="204"/>
      <c r="PSU115" s="204"/>
      <c r="PSV115" s="204"/>
      <c r="PSW115" s="204"/>
      <c r="PSX115" s="204"/>
      <c r="PSY115" s="204"/>
      <c r="PSZ115" s="204"/>
      <c r="PTA115" s="204"/>
      <c r="PTB115" s="204"/>
      <c r="PTC115" s="204"/>
      <c r="PTD115" s="204"/>
      <c r="PTE115" s="204"/>
      <c r="PTF115" s="204"/>
      <c r="PTG115" s="204"/>
      <c r="PTH115" s="204"/>
      <c r="PTI115" s="204"/>
      <c r="PTJ115" s="204"/>
      <c r="PTK115" s="204"/>
      <c r="PTL115" s="204"/>
      <c r="PTM115" s="204"/>
      <c r="PTN115" s="204"/>
      <c r="PTO115" s="204"/>
      <c r="PTP115" s="204"/>
      <c r="PTQ115" s="204"/>
      <c r="PTR115" s="204"/>
      <c r="PTS115" s="204"/>
      <c r="PTT115" s="204"/>
      <c r="PTU115" s="204"/>
      <c r="PTV115" s="204"/>
      <c r="PTW115" s="204"/>
      <c r="PTX115" s="204"/>
      <c r="PTY115" s="204"/>
      <c r="PTZ115" s="204"/>
      <c r="PUA115" s="204"/>
      <c r="PUB115" s="204"/>
      <c r="PUC115" s="204"/>
      <c r="PUD115" s="204"/>
      <c r="PUE115" s="204"/>
      <c r="PUF115" s="204"/>
      <c r="PUG115" s="204"/>
      <c r="PUH115" s="204"/>
      <c r="PUI115" s="204"/>
      <c r="PUJ115" s="204"/>
      <c r="PUK115" s="204"/>
      <c r="PUL115" s="204"/>
      <c r="PUM115" s="204"/>
      <c r="PUN115" s="204"/>
      <c r="PUO115" s="204"/>
      <c r="PUP115" s="204"/>
      <c r="PUQ115" s="204"/>
      <c r="PUR115" s="204"/>
      <c r="PUS115" s="204"/>
      <c r="PUT115" s="204"/>
      <c r="PUU115" s="204"/>
      <c r="PUV115" s="204"/>
      <c r="PUW115" s="204"/>
      <c r="PUX115" s="204"/>
      <c r="PUY115" s="204"/>
      <c r="PUZ115" s="204"/>
      <c r="PVA115" s="204"/>
      <c r="PVB115" s="204"/>
      <c r="PVC115" s="204"/>
      <c r="PVD115" s="204"/>
      <c r="PVE115" s="204"/>
      <c r="PVF115" s="204"/>
      <c r="PVG115" s="204"/>
      <c r="PVH115" s="204"/>
      <c r="PVI115" s="204"/>
      <c r="PVJ115" s="204"/>
      <c r="PVK115" s="204"/>
      <c r="PVL115" s="204"/>
      <c r="PVM115" s="204"/>
      <c r="PVN115" s="204"/>
      <c r="PVO115" s="204"/>
      <c r="PVP115" s="204"/>
      <c r="PVQ115" s="204"/>
      <c r="PVR115" s="204"/>
      <c r="PVS115" s="204"/>
      <c r="PVT115" s="204"/>
      <c r="PVU115" s="204"/>
      <c r="PVV115" s="204"/>
      <c r="PVW115" s="204"/>
      <c r="PVX115" s="204"/>
      <c r="PVY115" s="204"/>
      <c r="PVZ115" s="204"/>
      <c r="PWA115" s="204"/>
      <c r="PWB115" s="204"/>
      <c r="PWC115" s="204"/>
      <c r="PWD115" s="204"/>
      <c r="PWE115" s="204"/>
      <c r="PWF115" s="204"/>
      <c r="PWG115" s="204"/>
      <c r="PWH115" s="204"/>
      <c r="PWI115" s="204"/>
      <c r="PWJ115" s="204"/>
      <c r="PWK115" s="204"/>
      <c r="PWL115" s="204"/>
      <c r="PWM115" s="204"/>
      <c r="PWN115" s="204"/>
      <c r="PWO115" s="204"/>
      <c r="PWP115" s="204"/>
      <c r="PWQ115" s="204"/>
      <c r="PWR115" s="204"/>
      <c r="PWS115" s="204"/>
      <c r="PWT115" s="204"/>
      <c r="PWU115" s="204"/>
      <c r="PWV115" s="204"/>
      <c r="PWW115" s="204"/>
      <c r="PWX115" s="204"/>
      <c r="PWY115" s="204"/>
      <c r="PWZ115" s="204"/>
      <c r="PXA115" s="204"/>
      <c r="PXB115" s="204"/>
      <c r="PXC115" s="204"/>
      <c r="PXD115" s="204"/>
      <c r="PXE115" s="204"/>
      <c r="PXF115" s="204"/>
      <c r="PXG115" s="204"/>
      <c r="PXH115" s="204"/>
      <c r="PXI115" s="204"/>
      <c r="PXJ115" s="204"/>
      <c r="PXK115" s="204"/>
      <c r="PXL115" s="204"/>
      <c r="PXM115" s="204"/>
      <c r="PXN115" s="204"/>
      <c r="PXO115" s="204"/>
      <c r="PXP115" s="204"/>
      <c r="PXQ115" s="204"/>
      <c r="PXR115" s="204"/>
      <c r="PXS115" s="204"/>
      <c r="PXT115" s="204"/>
      <c r="PXU115" s="204"/>
      <c r="PXV115" s="204"/>
      <c r="PXW115" s="204"/>
      <c r="PXX115" s="204"/>
      <c r="PXY115" s="204"/>
      <c r="PXZ115" s="204"/>
      <c r="PYA115" s="204"/>
      <c r="PYB115" s="204"/>
      <c r="PYC115" s="204"/>
      <c r="PYD115" s="204"/>
      <c r="PYE115" s="204"/>
      <c r="PYF115" s="204"/>
      <c r="PYG115" s="204"/>
      <c r="PYH115" s="204"/>
      <c r="PYI115" s="204"/>
      <c r="PYJ115" s="204"/>
      <c r="PYK115" s="204"/>
      <c r="PYL115" s="204"/>
      <c r="PYM115" s="204"/>
      <c r="PYN115" s="204"/>
      <c r="PYO115" s="204"/>
      <c r="PYP115" s="204"/>
      <c r="PYQ115" s="204"/>
      <c r="PYR115" s="204"/>
      <c r="PYS115" s="204"/>
      <c r="PYT115" s="204"/>
      <c r="PYU115" s="204"/>
      <c r="PYV115" s="204"/>
      <c r="PYW115" s="204"/>
      <c r="PYX115" s="204"/>
      <c r="PYY115" s="204"/>
      <c r="PYZ115" s="204"/>
      <c r="PZA115" s="204"/>
      <c r="PZB115" s="204"/>
      <c r="PZC115" s="204"/>
      <c r="PZD115" s="204"/>
      <c r="PZE115" s="204"/>
      <c r="PZF115" s="204"/>
      <c r="PZG115" s="204"/>
      <c r="PZH115" s="204"/>
      <c r="PZI115" s="204"/>
      <c r="PZJ115" s="204"/>
      <c r="PZK115" s="204"/>
      <c r="PZL115" s="204"/>
      <c r="PZM115" s="204"/>
      <c r="PZN115" s="204"/>
      <c r="PZO115" s="204"/>
      <c r="PZP115" s="204"/>
      <c r="PZQ115" s="204"/>
      <c r="PZR115" s="204"/>
      <c r="PZS115" s="204"/>
      <c r="PZT115" s="204"/>
      <c r="PZU115" s="204"/>
      <c r="PZV115" s="204"/>
      <c r="PZW115" s="204"/>
      <c r="PZX115" s="204"/>
      <c r="PZY115" s="204"/>
      <c r="PZZ115" s="204"/>
      <c r="QAA115" s="204"/>
      <c r="QAB115" s="204"/>
      <c r="QAC115" s="204"/>
      <c r="QAD115" s="204"/>
      <c r="QAE115" s="204"/>
      <c r="QAF115" s="204"/>
      <c r="QAG115" s="204"/>
      <c r="QAH115" s="204"/>
      <c r="QAI115" s="204"/>
      <c r="QAJ115" s="204"/>
      <c r="QAK115" s="204"/>
      <c r="QAL115" s="204"/>
      <c r="QAM115" s="204"/>
      <c r="QAN115" s="204"/>
      <c r="QAO115" s="204"/>
      <c r="QAP115" s="204"/>
      <c r="QAQ115" s="204"/>
      <c r="QAR115" s="204"/>
      <c r="QAS115" s="204"/>
      <c r="QAT115" s="204"/>
      <c r="QAU115" s="204"/>
      <c r="QAV115" s="204"/>
      <c r="QAW115" s="204"/>
      <c r="QAX115" s="204"/>
      <c r="QAY115" s="204"/>
      <c r="QAZ115" s="204"/>
      <c r="QBA115" s="204"/>
      <c r="QBB115" s="204"/>
      <c r="QBC115" s="204"/>
      <c r="QBD115" s="204"/>
      <c r="QBE115" s="204"/>
      <c r="QBF115" s="204"/>
      <c r="QBG115" s="204"/>
      <c r="QBH115" s="204"/>
      <c r="QBI115" s="204"/>
      <c r="QBJ115" s="204"/>
      <c r="QBK115" s="204"/>
      <c r="QBL115" s="204"/>
      <c r="QBM115" s="204"/>
      <c r="QBN115" s="204"/>
      <c r="QBO115" s="204"/>
      <c r="QBP115" s="204"/>
      <c r="QBQ115" s="204"/>
      <c r="QBR115" s="204"/>
      <c r="QBS115" s="204"/>
      <c r="QBT115" s="204"/>
      <c r="QBU115" s="204"/>
      <c r="QBV115" s="204"/>
      <c r="QBW115" s="204"/>
      <c r="QBX115" s="204"/>
      <c r="QBY115" s="204"/>
      <c r="QBZ115" s="204"/>
      <c r="QCA115" s="204"/>
      <c r="QCB115" s="204"/>
      <c r="QCC115" s="204"/>
      <c r="QCD115" s="204"/>
      <c r="QCE115" s="204"/>
      <c r="QCF115" s="204"/>
      <c r="QCG115" s="204"/>
      <c r="QCH115" s="204"/>
      <c r="QCI115" s="204"/>
      <c r="QCJ115" s="204"/>
      <c r="QCK115" s="204"/>
      <c r="QCL115" s="204"/>
      <c r="QCM115" s="204"/>
      <c r="QCN115" s="204"/>
      <c r="QCO115" s="204"/>
      <c r="QCP115" s="204"/>
      <c r="QCQ115" s="204"/>
      <c r="QCR115" s="204"/>
      <c r="QCS115" s="204"/>
      <c r="QCT115" s="204"/>
      <c r="QCU115" s="204"/>
      <c r="QCV115" s="204"/>
      <c r="QCW115" s="204"/>
      <c r="QCX115" s="204"/>
      <c r="QCY115" s="204"/>
      <c r="QCZ115" s="204"/>
      <c r="QDA115" s="204"/>
      <c r="QDB115" s="204"/>
      <c r="QDC115" s="204"/>
      <c r="QDD115" s="204"/>
      <c r="QDE115" s="204"/>
      <c r="QDF115" s="204"/>
      <c r="QDG115" s="204"/>
      <c r="QDH115" s="204"/>
      <c r="QDI115" s="204"/>
      <c r="QDJ115" s="204"/>
      <c r="QDK115" s="204"/>
      <c r="QDL115" s="204"/>
      <c r="QDM115" s="204"/>
      <c r="QDN115" s="204"/>
      <c r="QDO115" s="204"/>
      <c r="QDP115" s="204"/>
      <c r="QDQ115" s="204"/>
      <c r="QDR115" s="204"/>
      <c r="QDS115" s="204"/>
      <c r="QDT115" s="204"/>
      <c r="QDU115" s="204"/>
      <c r="QDV115" s="204"/>
      <c r="QDW115" s="204"/>
      <c r="QDX115" s="204"/>
      <c r="QDY115" s="204"/>
      <c r="QDZ115" s="204"/>
      <c r="QEA115" s="204"/>
      <c r="QEB115" s="204"/>
      <c r="QEC115" s="204"/>
      <c r="QED115" s="204"/>
      <c r="QEE115" s="204"/>
      <c r="QEF115" s="204"/>
      <c r="QEG115" s="204"/>
      <c r="QEH115" s="204"/>
      <c r="QEI115" s="204"/>
      <c r="QEJ115" s="204"/>
      <c r="QEK115" s="204"/>
      <c r="QEL115" s="204"/>
      <c r="QEM115" s="204"/>
      <c r="QEN115" s="204"/>
      <c r="QEO115" s="204"/>
      <c r="QEP115" s="204"/>
      <c r="QEQ115" s="204"/>
      <c r="QER115" s="204"/>
      <c r="QES115" s="204"/>
      <c r="QET115" s="204"/>
      <c r="QEU115" s="204"/>
      <c r="QEV115" s="204"/>
      <c r="QEW115" s="204"/>
      <c r="QEX115" s="204"/>
      <c r="QEY115" s="204"/>
      <c r="QEZ115" s="204"/>
      <c r="QFA115" s="204"/>
      <c r="QFB115" s="204"/>
      <c r="QFC115" s="204"/>
      <c r="QFD115" s="204"/>
      <c r="QFE115" s="204"/>
      <c r="QFF115" s="204"/>
      <c r="QFG115" s="204"/>
      <c r="QFH115" s="204"/>
      <c r="QFI115" s="204"/>
      <c r="QFJ115" s="204"/>
      <c r="QFK115" s="204"/>
      <c r="QFL115" s="204"/>
      <c r="QFM115" s="204"/>
      <c r="QFN115" s="204"/>
      <c r="QFO115" s="204"/>
      <c r="QFP115" s="204"/>
      <c r="QFQ115" s="204"/>
      <c r="QFR115" s="204"/>
      <c r="QFS115" s="204"/>
      <c r="QFT115" s="204"/>
      <c r="QFU115" s="204"/>
      <c r="QFV115" s="204"/>
      <c r="QFW115" s="204"/>
      <c r="QFX115" s="204"/>
      <c r="QFY115" s="204"/>
      <c r="QFZ115" s="204"/>
      <c r="QGA115" s="204"/>
      <c r="QGB115" s="204"/>
      <c r="QGC115" s="204"/>
      <c r="QGD115" s="204"/>
      <c r="QGE115" s="204"/>
      <c r="QGF115" s="204"/>
      <c r="QGG115" s="204"/>
      <c r="QGH115" s="204"/>
      <c r="QGI115" s="204"/>
      <c r="QGJ115" s="204"/>
      <c r="QGK115" s="204"/>
      <c r="QGL115" s="204"/>
      <c r="QGM115" s="204"/>
      <c r="QGN115" s="204"/>
      <c r="QGO115" s="204"/>
      <c r="QGP115" s="204"/>
      <c r="QGQ115" s="204"/>
      <c r="QGR115" s="204"/>
      <c r="QGS115" s="204"/>
      <c r="QGT115" s="204"/>
      <c r="QGU115" s="204"/>
      <c r="QGV115" s="204"/>
      <c r="QGW115" s="204"/>
      <c r="QGX115" s="204"/>
      <c r="QGY115" s="204"/>
      <c r="QGZ115" s="204"/>
      <c r="QHA115" s="204"/>
      <c r="QHB115" s="204"/>
      <c r="QHC115" s="204"/>
      <c r="QHD115" s="204"/>
      <c r="QHE115" s="204"/>
      <c r="QHF115" s="204"/>
      <c r="QHG115" s="204"/>
      <c r="QHH115" s="204"/>
      <c r="QHI115" s="204"/>
      <c r="QHJ115" s="204"/>
      <c r="QHK115" s="204"/>
      <c r="QHL115" s="204"/>
      <c r="QHM115" s="204"/>
      <c r="QHN115" s="204"/>
      <c r="QHO115" s="204"/>
      <c r="QHP115" s="204"/>
      <c r="QHQ115" s="204"/>
      <c r="QHR115" s="204"/>
      <c r="QHS115" s="204"/>
      <c r="QHT115" s="204"/>
      <c r="QHU115" s="204"/>
      <c r="QHV115" s="204"/>
      <c r="QHW115" s="204"/>
      <c r="QHX115" s="204"/>
      <c r="QHY115" s="204"/>
      <c r="QHZ115" s="204"/>
      <c r="QIA115" s="204"/>
      <c r="QIB115" s="204"/>
      <c r="QIC115" s="204"/>
      <c r="QID115" s="204"/>
      <c r="QIE115" s="204"/>
      <c r="QIF115" s="204"/>
      <c r="QIG115" s="204"/>
      <c r="QIH115" s="204"/>
      <c r="QII115" s="204"/>
      <c r="QIJ115" s="204"/>
      <c r="QIK115" s="204"/>
      <c r="QIL115" s="204"/>
      <c r="QIM115" s="204"/>
      <c r="QIN115" s="204"/>
      <c r="QIO115" s="204"/>
      <c r="QIP115" s="204"/>
      <c r="QIQ115" s="204"/>
      <c r="QIR115" s="204"/>
      <c r="QIS115" s="204"/>
      <c r="QIT115" s="204"/>
      <c r="QIU115" s="204"/>
      <c r="QIV115" s="204"/>
      <c r="QIW115" s="204"/>
      <c r="QIX115" s="204"/>
      <c r="QIY115" s="204"/>
      <c r="QIZ115" s="204"/>
      <c r="QJA115" s="204"/>
      <c r="QJB115" s="204"/>
      <c r="QJC115" s="204"/>
      <c r="QJD115" s="204"/>
      <c r="QJE115" s="204"/>
      <c r="QJF115" s="204"/>
      <c r="QJG115" s="204"/>
      <c r="QJH115" s="204"/>
      <c r="QJI115" s="204"/>
      <c r="QJJ115" s="204"/>
      <c r="QJK115" s="204"/>
      <c r="QJL115" s="204"/>
      <c r="QJM115" s="204"/>
      <c r="QJN115" s="204"/>
      <c r="QJO115" s="204"/>
      <c r="QJP115" s="204"/>
      <c r="QJQ115" s="204"/>
      <c r="QJR115" s="204"/>
      <c r="QJS115" s="204"/>
      <c r="QJT115" s="204"/>
      <c r="QJU115" s="204"/>
      <c r="QJV115" s="204"/>
      <c r="QJW115" s="204"/>
      <c r="QJX115" s="204"/>
      <c r="QJY115" s="204"/>
      <c r="QJZ115" s="204"/>
      <c r="QKA115" s="204"/>
      <c r="QKB115" s="204"/>
      <c r="QKC115" s="204"/>
      <c r="QKD115" s="204"/>
      <c r="QKE115" s="204"/>
      <c r="QKF115" s="204"/>
      <c r="QKG115" s="204"/>
      <c r="QKH115" s="204"/>
      <c r="QKI115" s="204"/>
      <c r="QKJ115" s="204"/>
      <c r="QKK115" s="204"/>
      <c r="QKL115" s="204"/>
      <c r="QKM115" s="204"/>
      <c r="QKN115" s="204"/>
      <c r="QKO115" s="204"/>
      <c r="QKP115" s="204"/>
      <c r="QKQ115" s="204"/>
      <c r="QKR115" s="204"/>
      <c r="QKS115" s="204"/>
      <c r="QKT115" s="204"/>
      <c r="QKU115" s="204"/>
      <c r="QKV115" s="204"/>
      <c r="QKW115" s="204"/>
      <c r="QKX115" s="204"/>
      <c r="QKY115" s="204"/>
      <c r="QKZ115" s="204"/>
      <c r="QLA115" s="204"/>
      <c r="QLB115" s="204"/>
      <c r="QLC115" s="204"/>
      <c r="QLD115" s="204"/>
      <c r="QLE115" s="204"/>
      <c r="QLF115" s="204"/>
      <c r="QLG115" s="204"/>
      <c r="QLH115" s="204"/>
      <c r="QLI115" s="204"/>
      <c r="QLJ115" s="204"/>
      <c r="QLK115" s="204"/>
      <c r="QLL115" s="204"/>
      <c r="QLM115" s="204"/>
      <c r="QLN115" s="204"/>
      <c r="QLO115" s="204"/>
      <c r="QLP115" s="204"/>
      <c r="QLQ115" s="204"/>
      <c r="QLR115" s="204"/>
      <c r="QLS115" s="204"/>
      <c r="QLT115" s="204"/>
      <c r="QLU115" s="204"/>
      <c r="QLV115" s="204"/>
      <c r="QLW115" s="204"/>
      <c r="QLX115" s="204"/>
      <c r="QLY115" s="204"/>
      <c r="QLZ115" s="204"/>
      <c r="QMA115" s="204"/>
      <c r="QMB115" s="204"/>
      <c r="QMC115" s="204"/>
      <c r="QMD115" s="204"/>
      <c r="QME115" s="204"/>
      <c r="QMF115" s="204"/>
      <c r="QMG115" s="204"/>
      <c r="QMH115" s="204"/>
      <c r="QMI115" s="204"/>
      <c r="QMJ115" s="204"/>
      <c r="QMK115" s="204"/>
      <c r="QML115" s="204"/>
      <c r="QMM115" s="204"/>
      <c r="QMN115" s="204"/>
      <c r="QMO115" s="204"/>
      <c r="QMP115" s="204"/>
      <c r="QMQ115" s="204"/>
      <c r="QMR115" s="204"/>
      <c r="QMS115" s="204"/>
      <c r="QMT115" s="204"/>
      <c r="QMU115" s="204"/>
      <c r="QMV115" s="204"/>
      <c r="QMW115" s="204"/>
      <c r="QMX115" s="204"/>
      <c r="QMY115" s="204"/>
      <c r="QMZ115" s="204"/>
      <c r="QNA115" s="204"/>
      <c r="QNB115" s="204"/>
      <c r="QNC115" s="204"/>
      <c r="QND115" s="204"/>
      <c r="QNE115" s="204"/>
      <c r="QNF115" s="204"/>
      <c r="QNG115" s="204"/>
      <c r="QNH115" s="204"/>
      <c r="QNI115" s="204"/>
      <c r="QNJ115" s="204"/>
      <c r="QNK115" s="204"/>
      <c r="QNL115" s="204"/>
      <c r="QNM115" s="204"/>
      <c r="QNN115" s="204"/>
      <c r="QNO115" s="204"/>
      <c r="QNP115" s="204"/>
      <c r="QNQ115" s="204"/>
      <c r="QNR115" s="204"/>
      <c r="QNS115" s="204"/>
      <c r="QNT115" s="204"/>
      <c r="QNU115" s="204"/>
      <c r="QNV115" s="204"/>
      <c r="QNW115" s="204"/>
      <c r="QNX115" s="204"/>
      <c r="QNY115" s="204"/>
      <c r="QNZ115" s="204"/>
      <c r="QOA115" s="204"/>
      <c r="QOB115" s="204"/>
      <c r="QOC115" s="204"/>
      <c r="QOD115" s="204"/>
      <c r="QOE115" s="204"/>
      <c r="QOF115" s="204"/>
      <c r="QOG115" s="204"/>
      <c r="QOH115" s="204"/>
      <c r="QOI115" s="204"/>
      <c r="QOJ115" s="204"/>
      <c r="QOK115" s="204"/>
      <c r="QOL115" s="204"/>
      <c r="QOM115" s="204"/>
      <c r="QON115" s="204"/>
      <c r="QOO115" s="204"/>
      <c r="QOP115" s="204"/>
      <c r="QOQ115" s="204"/>
      <c r="QOR115" s="204"/>
      <c r="QOS115" s="204"/>
      <c r="QOT115" s="204"/>
      <c r="QOU115" s="204"/>
      <c r="QOV115" s="204"/>
      <c r="QOW115" s="204"/>
      <c r="QOX115" s="204"/>
      <c r="QOY115" s="204"/>
      <c r="QOZ115" s="204"/>
      <c r="QPA115" s="204"/>
      <c r="QPB115" s="204"/>
      <c r="QPC115" s="204"/>
      <c r="QPD115" s="204"/>
      <c r="QPE115" s="204"/>
      <c r="QPF115" s="204"/>
      <c r="QPG115" s="204"/>
      <c r="QPH115" s="204"/>
      <c r="QPI115" s="204"/>
      <c r="QPJ115" s="204"/>
      <c r="QPK115" s="204"/>
      <c r="QPL115" s="204"/>
      <c r="QPM115" s="204"/>
      <c r="QPN115" s="204"/>
      <c r="QPO115" s="204"/>
      <c r="QPP115" s="204"/>
      <c r="QPQ115" s="204"/>
      <c r="QPR115" s="204"/>
      <c r="QPS115" s="204"/>
      <c r="QPT115" s="204"/>
      <c r="QPU115" s="204"/>
      <c r="QPV115" s="204"/>
      <c r="QPW115" s="204"/>
      <c r="QPX115" s="204"/>
      <c r="QPY115" s="204"/>
      <c r="QPZ115" s="204"/>
      <c r="QQA115" s="204"/>
      <c r="QQB115" s="204"/>
      <c r="QQC115" s="204"/>
      <c r="QQD115" s="204"/>
      <c r="QQE115" s="204"/>
      <c r="QQF115" s="204"/>
      <c r="QQG115" s="204"/>
      <c r="QQH115" s="204"/>
      <c r="QQI115" s="204"/>
      <c r="QQJ115" s="204"/>
      <c r="QQK115" s="204"/>
      <c r="QQL115" s="204"/>
      <c r="QQM115" s="204"/>
      <c r="QQN115" s="204"/>
      <c r="QQO115" s="204"/>
      <c r="QQP115" s="204"/>
      <c r="QQQ115" s="204"/>
      <c r="QQR115" s="204"/>
      <c r="QQS115" s="204"/>
      <c r="QQT115" s="204"/>
      <c r="QQU115" s="204"/>
      <c r="QQV115" s="204"/>
      <c r="QQW115" s="204"/>
      <c r="QQX115" s="204"/>
      <c r="QQY115" s="204"/>
      <c r="QQZ115" s="204"/>
      <c r="QRA115" s="204"/>
      <c r="QRB115" s="204"/>
      <c r="QRC115" s="204"/>
      <c r="QRD115" s="204"/>
      <c r="QRE115" s="204"/>
      <c r="QRF115" s="204"/>
      <c r="QRG115" s="204"/>
      <c r="QRH115" s="204"/>
      <c r="QRI115" s="204"/>
      <c r="QRJ115" s="204"/>
      <c r="QRK115" s="204"/>
      <c r="QRL115" s="204"/>
      <c r="QRM115" s="204"/>
      <c r="QRN115" s="204"/>
      <c r="QRO115" s="204"/>
      <c r="QRP115" s="204"/>
      <c r="QRQ115" s="204"/>
      <c r="QRR115" s="204"/>
      <c r="QRS115" s="204"/>
      <c r="QRT115" s="204"/>
      <c r="QRU115" s="204"/>
      <c r="QRV115" s="204"/>
      <c r="QRW115" s="204"/>
      <c r="QRX115" s="204"/>
      <c r="QRY115" s="204"/>
      <c r="QRZ115" s="204"/>
      <c r="QSA115" s="204"/>
      <c r="QSB115" s="204"/>
      <c r="QSC115" s="204"/>
      <c r="QSD115" s="204"/>
      <c r="QSE115" s="204"/>
      <c r="QSF115" s="204"/>
      <c r="QSG115" s="204"/>
      <c r="QSH115" s="204"/>
      <c r="QSI115" s="204"/>
      <c r="QSJ115" s="204"/>
      <c r="QSK115" s="204"/>
      <c r="QSL115" s="204"/>
      <c r="QSM115" s="204"/>
      <c r="QSN115" s="204"/>
      <c r="QSO115" s="204"/>
      <c r="QSP115" s="204"/>
      <c r="QSQ115" s="204"/>
      <c r="QSR115" s="204"/>
      <c r="QSS115" s="204"/>
      <c r="QST115" s="204"/>
      <c r="QSU115" s="204"/>
      <c r="QSV115" s="204"/>
      <c r="QSW115" s="204"/>
      <c r="QSX115" s="204"/>
      <c r="QSY115" s="204"/>
      <c r="QSZ115" s="204"/>
      <c r="QTA115" s="204"/>
      <c r="QTB115" s="204"/>
      <c r="QTC115" s="204"/>
      <c r="QTD115" s="204"/>
      <c r="QTE115" s="204"/>
      <c r="QTF115" s="204"/>
      <c r="QTG115" s="204"/>
      <c r="QTH115" s="204"/>
      <c r="QTI115" s="204"/>
      <c r="QTJ115" s="204"/>
      <c r="QTK115" s="204"/>
      <c r="QTL115" s="204"/>
      <c r="QTM115" s="204"/>
      <c r="QTN115" s="204"/>
      <c r="QTO115" s="204"/>
      <c r="QTP115" s="204"/>
      <c r="QTQ115" s="204"/>
      <c r="QTR115" s="204"/>
      <c r="QTS115" s="204"/>
      <c r="QTT115" s="204"/>
      <c r="QTU115" s="204"/>
      <c r="QTV115" s="204"/>
      <c r="QTW115" s="204"/>
      <c r="QTX115" s="204"/>
      <c r="QTY115" s="204"/>
      <c r="QTZ115" s="204"/>
      <c r="QUA115" s="204"/>
      <c r="QUB115" s="204"/>
      <c r="QUC115" s="204"/>
      <c r="QUD115" s="204"/>
      <c r="QUE115" s="204"/>
      <c r="QUF115" s="204"/>
      <c r="QUG115" s="204"/>
      <c r="QUH115" s="204"/>
      <c r="QUI115" s="204"/>
      <c r="QUJ115" s="204"/>
      <c r="QUK115" s="204"/>
      <c r="QUL115" s="204"/>
      <c r="QUM115" s="204"/>
      <c r="QUN115" s="204"/>
      <c r="QUO115" s="204"/>
      <c r="QUP115" s="204"/>
      <c r="QUQ115" s="204"/>
      <c r="QUR115" s="204"/>
      <c r="QUS115" s="204"/>
      <c r="QUT115" s="204"/>
      <c r="QUU115" s="204"/>
      <c r="QUV115" s="204"/>
      <c r="QUW115" s="204"/>
      <c r="QUX115" s="204"/>
      <c r="QUY115" s="204"/>
      <c r="QUZ115" s="204"/>
      <c r="QVA115" s="204"/>
      <c r="QVB115" s="204"/>
      <c r="QVC115" s="204"/>
      <c r="QVD115" s="204"/>
      <c r="QVE115" s="204"/>
      <c r="QVF115" s="204"/>
      <c r="QVG115" s="204"/>
      <c r="QVH115" s="204"/>
      <c r="QVI115" s="204"/>
      <c r="QVJ115" s="204"/>
      <c r="QVK115" s="204"/>
      <c r="QVL115" s="204"/>
      <c r="QVM115" s="204"/>
      <c r="QVN115" s="204"/>
      <c r="QVO115" s="204"/>
      <c r="QVP115" s="204"/>
      <c r="QVQ115" s="204"/>
      <c r="QVR115" s="204"/>
      <c r="QVS115" s="204"/>
      <c r="QVT115" s="204"/>
      <c r="QVU115" s="204"/>
      <c r="QVV115" s="204"/>
      <c r="QVW115" s="204"/>
      <c r="QVX115" s="204"/>
      <c r="QVY115" s="204"/>
      <c r="QVZ115" s="204"/>
      <c r="QWA115" s="204"/>
      <c r="QWB115" s="204"/>
      <c r="QWC115" s="204"/>
      <c r="QWD115" s="204"/>
      <c r="QWE115" s="204"/>
      <c r="QWF115" s="204"/>
      <c r="QWG115" s="204"/>
      <c r="QWH115" s="204"/>
      <c r="QWI115" s="204"/>
      <c r="QWJ115" s="204"/>
      <c r="QWK115" s="204"/>
      <c r="QWL115" s="204"/>
      <c r="QWM115" s="204"/>
      <c r="QWN115" s="204"/>
      <c r="QWO115" s="204"/>
      <c r="QWP115" s="204"/>
      <c r="QWQ115" s="204"/>
      <c r="QWR115" s="204"/>
      <c r="QWS115" s="204"/>
      <c r="QWT115" s="204"/>
      <c r="QWU115" s="204"/>
      <c r="QWV115" s="204"/>
      <c r="QWW115" s="204"/>
      <c r="QWX115" s="204"/>
      <c r="QWY115" s="204"/>
      <c r="QWZ115" s="204"/>
      <c r="QXA115" s="204"/>
      <c r="QXB115" s="204"/>
      <c r="QXC115" s="204"/>
      <c r="QXD115" s="204"/>
      <c r="QXE115" s="204"/>
      <c r="QXF115" s="204"/>
      <c r="QXG115" s="204"/>
      <c r="QXH115" s="204"/>
      <c r="QXI115" s="204"/>
      <c r="QXJ115" s="204"/>
      <c r="QXK115" s="204"/>
      <c r="QXL115" s="204"/>
      <c r="QXM115" s="204"/>
      <c r="QXN115" s="204"/>
      <c r="QXO115" s="204"/>
      <c r="QXP115" s="204"/>
      <c r="QXQ115" s="204"/>
      <c r="QXR115" s="204"/>
      <c r="QXS115" s="204"/>
      <c r="QXT115" s="204"/>
      <c r="QXU115" s="204"/>
      <c r="QXV115" s="204"/>
      <c r="QXW115" s="204"/>
      <c r="QXX115" s="204"/>
      <c r="QXY115" s="204"/>
      <c r="QXZ115" s="204"/>
      <c r="QYA115" s="204"/>
      <c r="QYB115" s="204"/>
      <c r="QYC115" s="204"/>
      <c r="QYD115" s="204"/>
      <c r="QYE115" s="204"/>
      <c r="QYF115" s="204"/>
      <c r="QYG115" s="204"/>
      <c r="QYH115" s="204"/>
      <c r="QYI115" s="204"/>
      <c r="QYJ115" s="204"/>
      <c r="QYK115" s="204"/>
      <c r="QYL115" s="204"/>
      <c r="QYM115" s="204"/>
      <c r="QYN115" s="204"/>
      <c r="QYO115" s="204"/>
      <c r="QYP115" s="204"/>
      <c r="QYQ115" s="204"/>
      <c r="QYR115" s="204"/>
      <c r="QYS115" s="204"/>
      <c r="QYT115" s="204"/>
      <c r="QYU115" s="204"/>
      <c r="QYV115" s="204"/>
      <c r="QYW115" s="204"/>
      <c r="QYX115" s="204"/>
      <c r="QYY115" s="204"/>
      <c r="QYZ115" s="204"/>
      <c r="QZA115" s="204"/>
      <c r="QZB115" s="204"/>
      <c r="QZC115" s="204"/>
      <c r="QZD115" s="204"/>
      <c r="QZE115" s="204"/>
      <c r="QZF115" s="204"/>
      <c r="QZG115" s="204"/>
      <c r="QZH115" s="204"/>
      <c r="QZI115" s="204"/>
      <c r="QZJ115" s="204"/>
      <c r="QZK115" s="204"/>
      <c r="QZL115" s="204"/>
      <c r="QZM115" s="204"/>
      <c r="QZN115" s="204"/>
      <c r="QZO115" s="204"/>
      <c r="QZP115" s="204"/>
      <c r="QZQ115" s="204"/>
      <c r="QZR115" s="204"/>
      <c r="QZS115" s="204"/>
      <c r="QZT115" s="204"/>
      <c r="QZU115" s="204"/>
      <c r="QZV115" s="204"/>
      <c r="QZW115" s="204"/>
      <c r="QZX115" s="204"/>
      <c r="QZY115" s="204"/>
      <c r="QZZ115" s="204"/>
      <c r="RAA115" s="204"/>
      <c r="RAB115" s="204"/>
      <c r="RAC115" s="204"/>
      <c r="RAD115" s="204"/>
      <c r="RAE115" s="204"/>
      <c r="RAF115" s="204"/>
      <c r="RAG115" s="204"/>
      <c r="RAH115" s="204"/>
      <c r="RAI115" s="204"/>
      <c r="RAJ115" s="204"/>
      <c r="RAK115" s="204"/>
      <c r="RAL115" s="204"/>
      <c r="RAM115" s="204"/>
      <c r="RAN115" s="204"/>
      <c r="RAO115" s="204"/>
      <c r="RAP115" s="204"/>
      <c r="RAQ115" s="204"/>
      <c r="RAR115" s="204"/>
      <c r="RAS115" s="204"/>
      <c r="RAT115" s="204"/>
      <c r="RAU115" s="204"/>
      <c r="RAV115" s="204"/>
      <c r="RAW115" s="204"/>
      <c r="RAX115" s="204"/>
      <c r="RAY115" s="204"/>
      <c r="RAZ115" s="204"/>
      <c r="RBA115" s="204"/>
      <c r="RBB115" s="204"/>
      <c r="RBC115" s="204"/>
      <c r="RBD115" s="204"/>
      <c r="RBE115" s="204"/>
      <c r="RBF115" s="204"/>
      <c r="RBG115" s="204"/>
      <c r="RBH115" s="204"/>
      <c r="RBI115" s="204"/>
      <c r="RBJ115" s="204"/>
      <c r="RBK115" s="204"/>
      <c r="RBL115" s="204"/>
      <c r="RBM115" s="204"/>
      <c r="RBN115" s="204"/>
      <c r="RBO115" s="204"/>
      <c r="RBP115" s="204"/>
      <c r="RBQ115" s="204"/>
      <c r="RBR115" s="204"/>
      <c r="RBS115" s="204"/>
      <c r="RBT115" s="204"/>
      <c r="RBU115" s="204"/>
      <c r="RBV115" s="204"/>
      <c r="RBW115" s="204"/>
      <c r="RBX115" s="204"/>
      <c r="RBY115" s="204"/>
      <c r="RBZ115" s="204"/>
      <c r="RCA115" s="204"/>
      <c r="RCB115" s="204"/>
      <c r="RCC115" s="204"/>
      <c r="RCD115" s="204"/>
      <c r="RCE115" s="204"/>
      <c r="RCF115" s="204"/>
      <c r="RCG115" s="204"/>
      <c r="RCH115" s="204"/>
      <c r="RCI115" s="204"/>
      <c r="RCJ115" s="204"/>
      <c r="RCK115" s="204"/>
      <c r="RCL115" s="204"/>
      <c r="RCM115" s="204"/>
      <c r="RCN115" s="204"/>
      <c r="RCO115" s="204"/>
      <c r="RCP115" s="204"/>
      <c r="RCQ115" s="204"/>
      <c r="RCR115" s="204"/>
      <c r="RCS115" s="204"/>
      <c r="RCT115" s="204"/>
      <c r="RCU115" s="204"/>
      <c r="RCV115" s="204"/>
      <c r="RCW115" s="204"/>
      <c r="RCX115" s="204"/>
      <c r="RCY115" s="204"/>
      <c r="RCZ115" s="204"/>
      <c r="RDA115" s="204"/>
      <c r="RDB115" s="204"/>
      <c r="RDC115" s="204"/>
      <c r="RDD115" s="204"/>
      <c r="RDE115" s="204"/>
      <c r="RDF115" s="204"/>
      <c r="RDG115" s="204"/>
      <c r="RDH115" s="204"/>
      <c r="RDI115" s="204"/>
      <c r="RDJ115" s="204"/>
      <c r="RDK115" s="204"/>
      <c r="RDL115" s="204"/>
      <c r="RDM115" s="204"/>
      <c r="RDN115" s="204"/>
      <c r="RDO115" s="204"/>
      <c r="RDP115" s="204"/>
      <c r="RDQ115" s="204"/>
      <c r="RDR115" s="204"/>
      <c r="RDS115" s="204"/>
      <c r="RDT115" s="204"/>
      <c r="RDU115" s="204"/>
      <c r="RDV115" s="204"/>
      <c r="RDW115" s="204"/>
      <c r="RDX115" s="204"/>
      <c r="RDY115" s="204"/>
      <c r="RDZ115" s="204"/>
      <c r="REA115" s="204"/>
      <c r="REB115" s="204"/>
      <c r="REC115" s="204"/>
      <c r="RED115" s="204"/>
      <c r="REE115" s="204"/>
      <c r="REF115" s="204"/>
      <c r="REG115" s="204"/>
      <c r="REH115" s="204"/>
      <c r="REI115" s="204"/>
      <c r="REJ115" s="204"/>
      <c r="REK115" s="204"/>
      <c r="REL115" s="204"/>
      <c r="REM115" s="204"/>
      <c r="REN115" s="204"/>
      <c r="REO115" s="204"/>
      <c r="REP115" s="204"/>
      <c r="REQ115" s="204"/>
      <c r="RER115" s="204"/>
      <c r="RES115" s="204"/>
      <c r="RET115" s="204"/>
      <c r="REU115" s="204"/>
      <c r="REV115" s="204"/>
      <c r="REW115" s="204"/>
      <c r="REX115" s="204"/>
      <c r="REY115" s="204"/>
      <c r="REZ115" s="204"/>
      <c r="RFA115" s="204"/>
      <c r="RFB115" s="204"/>
      <c r="RFC115" s="204"/>
      <c r="RFD115" s="204"/>
      <c r="RFE115" s="204"/>
      <c r="RFF115" s="204"/>
      <c r="RFG115" s="204"/>
      <c r="RFH115" s="204"/>
      <c r="RFI115" s="204"/>
      <c r="RFJ115" s="204"/>
      <c r="RFK115" s="204"/>
      <c r="RFL115" s="204"/>
      <c r="RFM115" s="204"/>
      <c r="RFN115" s="204"/>
      <c r="RFO115" s="204"/>
      <c r="RFP115" s="204"/>
      <c r="RFQ115" s="204"/>
      <c r="RFR115" s="204"/>
      <c r="RFS115" s="204"/>
      <c r="RFT115" s="204"/>
      <c r="RFU115" s="204"/>
      <c r="RFV115" s="204"/>
      <c r="RFW115" s="204"/>
      <c r="RFX115" s="204"/>
      <c r="RFY115" s="204"/>
      <c r="RFZ115" s="204"/>
      <c r="RGA115" s="204"/>
      <c r="RGB115" s="204"/>
      <c r="RGC115" s="204"/>
      <c r="RGD115" s="204"/>
      <c r="RGE115" s="204"/>
      <c r="RGF115" s="204"/>
      <c r="RGG115" s="204"/>
      <c r="RGH115" s="204"/>
      <c r="RGI115" s="204"/>
      <c r="RGJ115" s="204"/>
      <c r="RGK115" s="204"/>
      <c r="RGL115" s="204"/>
      <c r="RGM115" s="204"/>
      <c r="RGN115" s="204"/>
      <c r="RGO115" s="204"/>
      <c r="RGP115" s="204"/>
      <c r="RGQ115" s="204"/>
      <c r="RGR115" s="204"/>
      <c r="RGS115" s="204"/>
      <c r="RGT115" s="204"/>
      <c r="RGU115" s="204"/>
      <c r="RGV115" s="204"/>
      <c r="RGW115" s="204"/>
      <c r="RGX115" s="204"/>
      <c r="RGY115" s="204"/>
      <c r="RGZ115" s="204"/>
      <c r="RHA115" s="204"/>
      <c r="RHB115" s="204"/>
      <c r="RHC115" s="204"/>
      <c r="RHD115" s="204"/>
      <c r="RHE115" s="204"/>
      <c r="RHF115" s="204"/>
      <c r="RHG115" s="204"/>
      <c r="RHH115" s="204"/>
      <c r="RHI115" s="204"/>
      <c r="RHJ115" s="204"/>
      <c r="RHK115" s="204"/>
      <c r="RHL115" s="204"/>
      <c r="RHM115" s="204"/>
      <c r="RHN115" s="204"/>
      <c r="RHO115" s="204"/>
      <c r="RHP115" s="204"/>
      <c r="RHQ115" s="204"/>
      <c r="RHR115" s="204"/>
      <c r="RHS115" s="204"/>
      <c r="RHT115" s="204"/>
      <c r="RHU115" s="204"/>
      <c r="RHV115" s="204"/>
      <c r="RHW115" s="204"/>
      <c r="RHX115" s="204"/>
      <c r="RHY115" s="204"/>
      <c r="RHZ115" s="204"/>
      <c r="RIA115" s="204"/>
      <c r="RIB115" s="204"/>
      <c r="RIC115" s="204"/>
      <c r="RID115" s="204"/>
      <c r="RIE115" s="204"/>
      <c r="RIF115" s="204"/>
      <c r="RIG115" s="204"/>
      <c r="RIH115" s="204"/>
      <c r="RII115" s="204"/>
      <c r="RIJ115" s="204"/>
      <c r="RIK115" s="204"/>
      <c r="RIL115" s="204"/>
      <c r="RIM115" s="204"/>
      <c r="RIN115" s="204"/>
      <c r="RIO115" s="204"/>
      <c r="RIP115" s="204"/>
      <c r="RIQ115" s="204"/>
      <c r="RIR115" s="204"/>
      <c r="RIS115" s="204"/>
      <c r="RIT115" s="204"/>
      <c r="RIU115" s="204"/>
      <c r="RIV115" s="204"/>
      <c r="RIW115" s="204"/>
      <c r="RIX115" s="204"/>
      <c r="RIY115" s="204"/>
      <c r="RIZ115" s="204"/>
      <c r="RJA115" s="204"/>
      <c r="RJB115" s="204"/>
      <c r="RJC115" s="204"/>
      <c r="RJD115" s="204"/>
      <c r="RJE115" s="204"/>
      <c r="RJF115" s="204"/>
      <c r="RJG115" s="204"/>
      <c r="RJH115" s="204"/>
      <c r="RJI115" s="204"/>
      <c r="RJJ115" s="204"/>
      <c r="RJK115" s="204"/>
      <c r="RJL115" s="204"/>
      <c r="RJM115" s="204"/>
      <c r="RJN115" s="204"/>
      <c r="RJO115" s="204"/>
      <c r="RJP115" s="204"/>
      <c r="RJQ115" s="204"/>
      <c r="RJR115" s="204"/>
      <c r="RJS115" s="204"/>
      <c r="RJT115" s="204"/>
      <c r="RJU115" s="204"/>
      <c r="RJV115" s="204"/>
      <c r="RJW115" s="204"/>
      <c r="RJX115" s="204"/>
      <c r="RJY115" s="204"/>
      <c r="RJZ115" s="204"/>
      <c r="RKA115" s="204"/>
      <c r="RKB115" s="204"/>
      <c r="RKC115" s="204"/>
      <c r="RKD115" s="204"/>
      <c r="RKE115" s="204"/>
      <c r="RKF115" s="204"/>
      <c r="RKG115" s="204"/>
      <c r="RKH115" s="204"/>
      <c r="RKI115" s="204"/>
      <c r="RKJ115" s="204"/>
      <c r="RKK115" s="204"/>
      <c r="RKL115" s="204"/>
      <c r="RKM115" s="204"/>
      <c r="RKN115" s="204"/>
      <c r="RKO115" s="204"/>
      <c r="RKP115" s="204"/>
      <c r="RKQ115" s="204"/>
      <c r="RKR115" s="204"/>
      <c r="RKS115" s="204"/>
      <c r="RKT115" s="204"/>
      <c r="RKU115" s="204"/>
      <c r="RKV115" s="204"/>
      <c r="RKW115" s="204"/>
      <c r="RKX115" s="204"/>
      <c r="RKY115" s="204"/>
      <c r="RKZ115" s="204"/>
      <c r="RLA115" s="204"/>
      <c r="RLB115" s="204"/>
      <c r="RLC115" s="204"/>
      <c r="RLD115" s="204"/>
      <c r="RLE115" s="204"/>
      <c r="RLF115" s="204"/>
      <c r="RLG115" s="204"/>
      <c r="RLH115" s="204"/>
      <c r="RLI115" s="204"/>
      <c r="RLJ115" s="204"/>
      <c r="RLK115" s="204"/>
      <c r="RLL115" s="204"/>
      <c r="RLM115" s="204"/>
      <c r="RLN115" s="204"/>
      <c r="RLO115" s="204"/>
      <c r="RLP115" s="204"/>
      <c r="RLQ115" s="204"/>
      <c r="RLR115" s="204"/>
      <c r="RLS115" s="204"/>
      <c r="RLT115" s="204"/>
      <c r="RLU115" s="204"/>
      <c r="RLV115" s="204"/>
      <c r="RLW115" s="204"/>
      <c r="RLX115" s="204"/>
      <c r="RLY115" s="204"/>
      <c r="RLZ115" s="204"/>
      <c r="RMA115" s="204"/>
      <c r="RMB115" s="204"/>
      <c r="RMC115" s="204"/>
      <c r="RMD115" s="204"/>
      <c r="RME115" s="204"/>
      <c r="RMF115" s="204"/>
      <c r="RMG115" s="204"/>
      <c r="RMH115" s="204"/>
      <c r="RMI115" s="204"/>
      <c r="RMJ115" s="204"/>
      <c r="RMK115" s="204"/>
      <c r="RML115" s="204"/>
      <c r="RMM115" s="204"/>
      <c r="RMN115" s="204"/>
      <c r="RMO115" s="204"/>
      <c r="RMP115" s="204"/>
      <c r="RMQ115" s="204"/>
      <c r="RMR115" s="204"/>
      <c r="RMS115" s="204"/>
      <c r="RMT115" s="204"/>
      <c r="RMU115" s="204"/>
      <c r="RMV115" s="204"/>
      <c r="RMW115" s="204"/>
      <c r="RMX115" s="204"/>
      <c r="RMY115" s="204"/>
      <c r="RMZ115" s="204"/>
      <c r="RNA115" s="204"/>
      <c r="RNB115" s="204"/>
      <c r="RNC115" s="204"/>
      <c r="RND115" s="204"/>
      <c r="RNE115" s="204"/>
      <c r="RNF115" s="204"/>
      <c r="RNG115" s="204"/>
      <c r="RNH115" s="204"/>
      <c r="RNI115" s="204"/>
      <c r="RNJ115" s="204"/>
      <c r="RNK115" s="204"/>
      <c r="RNL115" s="204"/>
      <c r="RNM115" s="204"/>
      <c r="RNN115" s="204"/>
      <c r="RNO115" s="204"/>
      <c r="RNP115" s="204"/>
      <c r="RNQ115" s="204"/>
      <c r="RNR115" s="204"/>
      <c r="RNS115" s="204"/>
      <c r="RNT115" s="204"/>
      <c r="RNU115" s="204"/>
      <c r="RNV115" s="204"/>
      <c r="RNW115" s="204"/>
      <c r="RNX115" s="204"/>
      <c r="RNY115" s="204"/>
      <c r="RNZ115" s="204"/>
      <c r="ROA115" s="204"/>
      <c r="ROB115" s="204"/>
      <c r="ROC115" s="204"/>
      <c r="ROD115" s="204"/>
      <c r="ROE115" s="204"/>
      <c r="ROF115" s="204"/>
      <c r="ROG115" s="204"/>
      <c r="ROH115" s="204"/>
      <c r="ROI115" s="204"/>
      <c r="ROJ115" s="204"/>
      <c r="ROK115" s="204"/>
      <c r="ROL115" s="204"/>
      <c r="ROM115" s="204"/>
      <c r="RON115" s="204"/>
      <c r="ROO115" s="204"/>
      <c r="ROP115" s="204"/>
      <c r="ROQ115" s="204"/>
      <c r="ROR115" s="204"/>
      <c r="ROS115" s="204"/>
      <c r="ROT115" s="204"/>
      <c r="ROU115" s="204"/>
      <c r="ROV115" s="204"/>
      <c r="ROW115" s="204"/>
      <c r="ROX115" s="204"/>
      <c r="ROY115" s="204"/>
      <c r="ROZ115" s="204"/>
      <c r="RPA115" s="204"/>
      <c r="RPB115" s="204"/>
      <c r="RPC115" s="204"/>
      <c r="RPD115" s="204"/>
      <c r="RPE115" s="204"/>
      <c r="RPF115" s="204"/>
      <c r="RPG115" s="204"/>
      <c r="RPH115" s="204"/>
      <c r="RPI115" s="204"/>
      <c r="RPJ115" s="204"/>
      <c r="RPK115" s="204"/>
      <c r="RPL115" s="204"/>
      <c r="RPM115" s="204"/>
      <c r="RPN115" s="204"/>
      <c r="RPO115" s="204"/>
      <c r="RPP115" s="204"/>
      <c r="RPQ115" s="204"/>
      <c r="RPR115" s="204"/>
      <c r="RPS115" s="204"/>
      <c r="RPT115" s="204"/>
      <c r="RPU115" s="204"/>
      <c r="RPV115" s="204"/>
      <c r="RPW115" s="204"/>
      <c r="RPX115" s="204"/>
      <c r="RPY115" s="204"/>
      <c r="RPZ115" s="204"/>
      <c r="RQA115" s="204"/>
      <c r="RQB115" s="204"/>
      <c r="RQC115" s="204"/>
      <c r="RQD115" s="204"/>
      <c r="RQE115" s="204"/>
      <c r="RQF115" s="204"/>
      <c r="RQG115" s="204"/>
      <c r="RQH115" s="204"/>
      <c r="RQI115" s="204"/>
      <c r="RQJ115" s="204"/>
      <c r="RQK115" s="204"/>
      <c r="RQL115" s="204"/>
      <c r="RQM115" s="204"/>
      <c r="RQN115" s="204"/>
      <c r="RQO115" s="204"/>
      <c r="RQP115" s="204"/>
      <c r="RQQ115" s="204"/>
      <c r="RQR115" s="204"/>
      <c r="RQS115" s="204"/>
      <c r="RQT115" s="204"/>
      <c r="RQU115" s="204"/>
      <c r="RQV115" s="204"/>
      <c r="RQW115" s="204"/>
      <c r="RQX115" s="204"/>
      <c r="RQY115" s="204"/>
      <c r="RQZ115" s="204"/>
      <c r="RRA115" s="204"/>
      <c r="RRB115" s="204"/>
      <c r="RRC115" s="204"/>
      <c r="RRD115" s="204"/>
      <c r="RRE115" s="204"/>
      <c r="RRF115" s="204"/>
      <c r="RRG115" s="204"/>
      <c r="RRH115" s="204"/>
      <c r="RRI115" s="204"/>
      <c r="RRJ115" s="204"/>
      <c r="RRK115" s="204"/>
      <c r="RRL115" s="204"/>
      <c r="RRM115" s="204"/>
      <c r="RRN115" s="204"/>
      <c r="RRO115" s="204"/>
      <c r="RRP115" s="204"/>
      <c r="RRQ115" s="204"/>
      <c r="RRR115" s="204"/>
      <c r="RRS115" s="204"/>
      <c r="RRT115" s="204"/>
      <c r="RRU115" s="204"/>
      <c r="RRV115" s="204"/>
      <c r="RRW115" s="204"/>
      <c r="RRX115" s="204"/>
      <c r="RRY115" s="204"/>
      <c r="RRZ115" s="204"/>
      <c r="RSA115" s="204"/>
      <c r="RSB115" s="204"/>
      <c r="RSC115" s="204"/>
      <c r="RSD115" s="204"/>
      <c r="RSE115" s="204"/>
      <c r="RSF115" s="204"/>
      <c r="RSG115" s="204"/>
      <c r="RSH115" s="204"/>
      <c r="RSI115" s="204"/>
      <c r="RSJ115" s="204"/>
      <c r="RSK115" s="204"/>
      <c r="RSL115" s="204"/>
      <c r="RSM115" s="204"/>
      <c r="RSN115" s="204"/>
      <c r="RSO115" s="204"/>
      <c r="RSP115" s="204"/>
      <c r="RSQ115" s="204"/>
      <c r="RSR115" s="204"/>
      <c r="RSS115" s="204"/>
      <c r="RST115" s="204"/>
      <c r="RSU115" s="204"/>
      <c r="RSV115" s="204"/>
      <c r="RSW115" s="204"/>
      <c r="RSX115" s="204"/>
      <c r="RSY115" s="204"/>
      <c r="RSZ115" s="204"/>
      <c r="RTA115" s="204"/>
      <c r="RTB115" s="204"/>
      <c r="RTC115" s="204"/>
      <c r="RTD115" s="204"/>
      <c r="RTE115" s="204"/>
      <c r="RTF115" s="204"/>
      <c r="RTG115" s="204"/>
      <c r="RTH115" s="204"/>
      <c r="RTI115" s="204"/>
      <c r="RTJ115" s="204"/>
      <c r="RTK115" s="204"/>
      <c r="RTL115" s="204"/>
      <c r="RTM115" s="204"/>
      <c r="RTN115" s="204"/>
      <c r="RTO115" s="204"/>
      <c r="RTP115" s="204"/>
      <c r="RTQ115" s="204"/>
      <c r="RTR115" s="204"/>
      <c r="RTS115" s="204"/>
      <c r="RTT115" s="204"/>
      <c r="RTU115" s="204"/>
      <c r="RTV115" s="204"/>
      <c r="RTW115" s="204"/>
      <c r="RTX115" s="204"/>
      <c r="RTY115" s="204"/>
      <c r="RTZ115" s="204"/>
      <c r="RUA115" s="204"/>
      <c r="RUB115" s="204"/>
      <c r="RUC115" s="204"/>
      <c r="RUD115" s="204"/>
      <c r="RUE115" s="204"/>
      <c r="RUF115" s="204"/>
      <c r="RUG115" s="204"/>
      <c r="RUH115" s="204"/>
      <c r="RUI115" s="204"/>
      <c r="RUJ115" s="204"/>
      <c r="RUK115" s="204"/>
      <c r="RUL115" s="204"/>
      <c r="RUM115" s="204"/>
      <c r="RUN115" s="204"/>
      <c r="RUO115" s="204"/>
      <c r="RUP115" s="204"/>
      <c r="RUQ115" s="204"/>
      <c r="RUR115" s="204"/>
      <c r="RUS115" s="204"/>
      <c r="RUT115" s="204"/>
      <c r="RUU115" s="204"/>
      <c r="RUV115" s="204"/>
      <c r="RUW115" s="204"/>
      <c r="RUX115" s="204"/>
      <c r="RUY115" s="204"/>
      <c r="RUZ115" s="204"/>
      <c r="RVA115" s="204"/>
      <c r="RVB115" s="204"/>
      <c r="RVC115" s="204"/>
      <c r="RVD115" s="204"/>
      <c r="RVE115" s="204"/>
      <c r="RVF115" s="204"/>
      <c r="RVG115" s="204"/>
      <c r="RVH115" s="204"/>
      <c r="RVI115" s="204"/>
      <c r="RVJ115" s="204"/>
      <c r="RVK115" s="204"/>
      <c r="RVL115" s="204"/>
      <c r="RVM115" s="204"/>
      <c r="RVN115" s="204"/>
      <c r="RVO115" s="204"/>
      <c r="RVP115" s="204"/>
      <c r="RVQ115" s="204"/>
      <c r="RVR115" s="204"/>
      <c r="RVS115" s="204"/>
      <c r="RVT115" s="204"/>
      <c r="RVU115" s="204"/>
      <c r="RVV115" s="204"/>
      <c r="RVW115" s="204"/>
      <c r="RVX115" s="204"/>
      <c r="RVY115" s="204"/>
      <c r="RVZ115" s="204"/>
      <c r="RWA115" s="204"/>
      <c r="RWB115" s="204"/>
      <c r="RWC115" s="204"/>
      <c r="RWD115" s="204"/>
      <c r="RWE115" s="204"/>
      <c r="RWF115" s="204"/>
      <c r="RWG115" s="204"/>
      <c r="RWH115" s="204"/>
      <c r="RWI115" s="204"/>
      <c r="RWJ115" s="204"/>
      <c r="RWK115" s="204"/>
      <c r="RWL115" s="204"/>
      <c r="RWM115" s="204"/>
      <c r="RWN115" s="204"/>
      <c r="RWO115" s="204"/>
      <c r="RWP115" s="204"/>
      <c r="RWQ115" s="204"/>
      <c r="RWR115" s="204"/>
      <c r="RWS115" s="204"/>
      <c r="RWT115" s="204"/>
      <c r="RWU115" s="204"/>
      <c r="RWV115" s="204"/>
      <c r="RWW115" s="204"/>
      <c r="RWX115" s="204"/>
      <c r="RWY115" s="204"/>
      <c r="RWZ115" s="204"/>
      <c r="RXA115" s="204"/>
      <c r="RXB115" s="204"/>
      <c r="RXC115" s="204"/>
      <c r="RXD115" s="204"/>
      <c r="RXE115" s="204"/>
      <c r="RXF115" s="204"/>
      <c r="RXG115" s="204"/>
      <c r="RXH115" s="204"/>
      <c r="RXI115" s="204"/>
      <c r="RXJ115" s="204"/>
      <c r="RXK115" s="204"/>
      <c r="RXL115" s="204"/>
      <c r="RXM115" s="204"/>
      <c r="RXN115" s="204"/>
      <c r="RXO115" s="204"/>
      <c r="RXP115" s="204"/>
      <c r="RXQ115" s="204"/>
      <c r="RXR115" s="204"/>
      <c r="RXS115" s="204"/>
      <c r="RXT115" s="204"/>
      <c r="RXU115" s="204"/>
      <c r="RXV115" s="204"/>
      <c r="RXW115" s="204"/>
      <c r="RXX115" s="204"/>
      <c r="RXY115" s="204"/>
      <c r="RXZ115" s="204"/>
      <c r="RYA115" s="204"/>
      <c r="RYB115" s="204"/>
      <c r="RYC115" s="204"/>
      <c r="RYD115" s="204"/>
      <c r="RYE115" s="204"/>
      <c r="RYF115" s="204"/>
      <c r="RYG115" s="204"/>
      <c r="RYH115" s="204"/>
      <c r="RYI115" s="204"/>
      <c r="RYJ115" s="204"/>
      <c r="RYK115" s="204"/>
      <c r="RYL115" s="204"/>
      <c r="RYM115" s="204"/>
      <c r="RYN115" s="204"/>
      <c r="RYO115" s="204"/>
      <c r="RYP115" s="204"/>
      <c r="RYQ115" s="204"/>
      <c r="RYR115" s="204"/>
      <c r="RYS115" s="204"/>
      <c r="RYT115" s="204"/>
      <c r="RYU115" s="204"/>
      <c r="RYV115" s="204"/>
      <c r="RYW115" s="204"/>
      <c r="RYX115" s="204"/>
      <c r="RYY115" s="204"/>
      <c r="RYZ115" s="204"/>
      <c r="RZA115" s="204"/>
      <c r="RZB115" s="204"/>
      <c r="RZC115" s="204"/>
      <c r="RZD115" s="204"/>
      <c r="RZE115" s="204"/>
      <c r="RZF115" s="204"/>
      <c r="RZG115" s="204"/>
      <c r="RZH115" s="204"/>
      <c r="RZI115" s="204"/>
      <c r="RZJ115" s="204"/>
      <c r="RZK115" s="204"/>
      <c r="RZL115" s="204"/>
      <c r="RZM115" s="204"/>
      <c r="RZN115" s="204"/>
      <c r="RZO115" s="204"/>
      <c r="RZP115" s="204"/>
      <c r="RZQ115" s="204"/>
      <c r="RZR115" s="204"/>
      <c r="RZS115" s="204"/>
      <c r="RZT115" s="204"/>
      <c r="RZU115" s="204"/>
      <c r="RZV115" s="204"/>
      <c r="RZW115" s="204"/>
      <c r="RZX115" s="204"/>
      <c r="RZY115" s="204"/>
      <c r="RZZ115" s="204"/>
      <c r="SAA115" s="204"/>
      <c r="SAB115" s="204"/>
      <c r="SAC115" s="204"/>
      <c r="SAD115" s="204"/>
      <c r="SAE115" s="204"/>
      <c r="SAF115" s="204"/>
      <c r="SAG115" s="204"/>
      <c r="SAH115" s="204"/>
      <c r="SAI115" s="204"/>
      <c r="SAJ115" s="204"/>
      <c r="SAK115" s="204"/>
      <c r="SAL115" s="204"/>
      <c r="SAM115" s="204"/>
      <c r="SAN115" s="204"/>
      <c r="SAO115" s="204"/>
      <c r="SAP115" s="204"/>
      <c r="SAQ115" s="204"/>
      <c r="SAR115" s="204"/>
      <c r="SAS115" s="204"/>
      <c r="SAT115" s="204"/>
      <c r="SAU115" s="204"/>
      <c r="SAV115" s="204"/>
      <c r="SAW115" s="204"/>
      <c r="SAX115" s="204"/>
      <c r="SAY115" s="204"/>
      <c r="SAZ115" s="204"/>
      <c r="SBA115" s="204"/>
      <c r="SBB115" s="204"/>
      <c r="SBC115" s="204"/>
      <c r="SBD115" s="204"/>
      <c r="SBE115" s="204"/>
      <c r="SBF115" s="204"/>
      <c r="SBG115" s="204"/>
      <c r="SBH115" s="204"/>
      <c r="SBI115" s="204"/>
      <c r="SBJ115" s="204"/>
      <c r="SBK115" s="204"/>
      <c r="SBL115" s="204"/>
      <c r="SBM115" s="204"/>
      <c r="SBN115" s="204"/>
      <c r="SBO115" s="204"/>
      <c r="SBP115" s="204"/>
      <c r="SBQ115" s="204"/>
      <c r="SBR115" s="204"/>
      <c r="SBS115" s="204"/>
      <c r="SBT115" s="204"/>
      <c r="SBU115" s="204"/>
      <c r="SBV115" s="204"/>
      <c r="SBW115" s="204"/>
      <c r="SBX115" s="204"/>
      <c r="SBY115" s="204"/>
      <c r="SBZ115" s="204"/>
      <c r="SCA115" s="204"/>
      <c r="SCB115" s="204"/>
      <c r="SCC115" s="204"/>
      <c r="SCD115" s="204"/>
      <c r="SCE115" s="204"/>
      <c r="SCF115" s="204"/>
      <c r="SCG115" s="204"/>
      <c r="SCH115" s="204"/>
      <c r="SCI115" s="204"/>
      <c r="SCJ115" s="204"/>
      <c r="SCK115" s="204"/>
      <c r="SCL115" s="204"/>
      <c r="SCM115" s="204"/>
      <c r="SCN115" s="204"/>
      <c r="SCO115" s="204"/>
      <c r="SCP115" s="204"/>
      <c r="SCQ115" s="204"/>
      <c r="SCR115" s="204"/>
      <c r="SCS115" s="204"/>
      <c r="SCT115" s="204"/>
      <c r="SCU115" s="204"/>
      <c r="SCV115" s="204"/>
      <c r="SCW115" s="204"/>
      <c r="SCX115" s="204"/>
      <c r="SCY115" s="204"/>
      <c r="SCZ115" s="204"/>
      <c r="SDA115" s="204"/>
      <c r="SDB115" s="204"/>
      <c r="SDC115" s="204"/>
      <c r="SDD115" s="204"/>
      <c r="SDE115" s="204"/>
      <c r="SDF115" s="204"/>
      <c r="SDG115" s="204"/>
      <c r="SDH115" s="204"/>
      <c r="SDI115" s="204"/>
      <c r="SDJ115" s="204"/>
      <c r="SDK115" s="204"/>
      <c r="SDL115" s="204"/>
      <c r="SDM115" s="204"/>
      <c r="SDN115" s="204"/>
      <c r="SDO115" s="204"/>
      <c r="SDP115" s="204"/>
      <c r="SDQ115" s="204"/>
      <c r="SDR115" s="204"/>
      <c r="SDS115" s="204"/>
      <c r="SDT115" s="204"/>
      <c r="SDU115" s="204"/>
      <c r="SDV115" s="204"/>
      <c r="SDW115" s="204"/>
      <c r="SDX115" s="204"/>
      <c r="SDY115" s="204"/>
      <c r="SDZ115" s="204"/>
      <c r="SEA115" s="204"/>
      <c r="SEB115" s="204"/>
      <c r="SEC115" s="204"/>
      <c r="SED115" s="204"/>
      <c r="SEE115" s="204"/>
      <c r="SEF115" s="204"/>
      <c r="SEG115" s="204"/>
      <c r="SEH115" s="204"/>
      <c r="SEI115" s="204"/>
      <c r="SEJ115" s="204"/>
      <c r="SEK115" s="204"/>
      <c r="SEL115" s="204"/>
      <c r="SEM115" s="204"/>
      <c r="SEN115" s="204"/>
      <c r="SEO115" s="204"/>
      <c r="SEP115" s="204"/>
      <c r="SEQ115" s="204"/>
      <c r="SER115" s="204"/>
      <c r="SES115" s="204"/>
      <c r="SET115" s="204"/>
      <c r="SEU115" s="204"/>
      <c r="SEV115" s="204"/>
      <c r="SEW115" s="204"/>
      <c r="SEX115" s="204"/>
      <c r="SEY115" s="204"/>
      <c r="SEZ115" s="204"/>
      <c r="SFA115" s="204"/>
      <c r="SFB115" s="204"/>
      <c r="SFC115" s="204"/>
      <c r="SFD115" s="204"/>
      <c r="SFE115" s="204"/>
      <c r="SFF115" s="204"/>
      <c r="SFG115" s="204"/>
      <c r="SFH115" s="204"/>
      <c r="SFI115" s="204"/>
      <c r="SFJ115" s="204"/>
      <c r="SFK115" s="204"/>
      <c r="SFL115" s="204"/>
      <c r="SFM115" s="204"/>
      <c r="SFN115" s="204"/>
      <c r="SFO115" s="204"/>
      <c r="SFP115" s="204"/>
      <c r="SFQ115" s="204"/>
      <c r="SFR115" s="204"/>
      <c r="SFS115" s="204"/>
      <c r="SFT115" s="204"/>
      <c r="SFU115" s="204"/>
      <c r="SFV115" s="204"/>
      <c r="SFW115" s="204"/>
      <c r="SFX115" s="204"/>
      <c r="SFY115" s="204"/>
      <c r="SFZ115" s="204"/>
      <c r="SGA115" s="204"/>
      <c r="SGB115" s="204"/>
      <c r="SGC115" s="204"/>
      <c r="SGD115" s="204"/>
      <c r="SGE115" s="204"/>
      <c r="SGF115" s="204"/>
      <c r="SGG115" s="204"/>
      <c r="SGH115" s="204"/>
      <c r="SGI115" s="204"/>
      <c r="SGJ115" s="204"/>
      <c r="SGK115" s="204"/>
      <c r="SGL115" s="204"/>
      <c r="SGM115" s="204"/>
      <c r="SGN115" s="204"/>
      <c r="SGO115" s="204"/>
      <c r="SGP115" s="204"/>
      <c r="SGQ115" s="204"/>
      <c r="SGR115" s="204"/>
      <c r="SGS115" s="204"/>
      <c r="SGT115" s="204"/>
      <c r="SGU115" s="204"/>
      <c r="SGV115" s="204"/>
      <c r="SGW115" s="204"/>
      <c r="SGX115" s="204"/>
      <c r="SGY115" s="204"/>
      <c r="SGZ115" s="204"/>
      <c r="SHA115" s="204"/>
      <c r="SHB115" s="204"/>
      <c r="SHC115" s="204"/>
      <c r="SHD115" s="204"/>
      <c r="SHE115" s="204"/>
      <c r="SHF115" s="204"/>
      <c r="SHG115" s="204"/>
      <c r="SHH115" s="204"/>
      <c r="SHI115" s="204"/>
      <c r="SHJ115" s="204"/>
      <c r="SHK115" s="204"/>
      <c r="SHL115" s="204"/>
      <c r="SHM115" s="204"/>
      <c r="SHN115" s="204"/>
      <c r="SHO115" s="204"/>
      <c r="SHP115" s="204"/>
      <c r="SHQ115" s="204"/>
      <c r="SHR115" s="204"/>
      <c r="SHS115" s="204"/>
      <c r="SHT115" s="204"/>
      <c r="SHU115" s="204"/>
      <c r="SHV115" s="204"/>
      <c r="SHW115" s="204"/>
      <c r="SHX115" s="204"/>
      <c r="SHY115" s="204"/>
      <c r="SHZ115" s="204"/>
      <c r="SIA115" s="204"/>
      <c r="SIB115" s="204"/>
      <c r="SIC115" s="204"/>
      <c r="SID115" s="204"/>
      <c r="SIE115" s="204"/>
      <c r="SIF115" s="204"/>
      <c r="SIG115" s="204"/>
      <c r="SIH115" s="204"/>
      <c r="SII115" s="204"/>
      <c r="SIJ115" s="204"/>
      <c r="SIK115" s="204"/>
      <c r="SIL115" s="204"/>
      <c r="SIM115" s="204"/>
      <c r="SIN115" s="204"/>
      <c r="SIO115" s="204"/>
      <c r="SIP115" s="204"/>
      <c r="SIQ115" s="204"/>
      <c r="SIR115" s="204"/>
      <c r="SIS115" s="204"/>
      <c r="SIT115" s="204"/>
      <c r="SIU115" s="204"/>
      <c r="SIV115" s="204"/>
      <c r="SIW115" s="204"/>
      <c r="SIX115" s="204"/>
      <c r="SIY115" s="204"/>
      <c r="SIZ115" s="204"/>
      <c r="SJA115" s="204"/>
      <c r="SJB115" s="204"/>
      <c r="SJC115" s="204"/>
      <c r="SJD115" s="204"/>
      <c r="SJE115" s="204"/>
      <c r="SJF115" s="204"/>
      <c r="SJG115" s="204"/>
      <c r="SJH115" s="204"/>
      <c r="SJI115" s="204"/>
      <c r="SJJ115" s="204"/>
      <c r="SJK115" s="204"/>
      <c r="SJL115" s="204"/>
      <c r="SJM115" s="204"/>
      <c r="SJN115" s="204"/>
      <c r="SJO115" s="204"/>
      <c r="SJP115" s="204"/>
      <c r="SJQ115" s="204"/>
      <c r="SJR115" s="204"/>
      <c r="SJS115" s="204"/>
      <c r="SJT115" s="204"/>
      <c r="SJU115" s="204"/>
      <c r="SJV115" s="204"/>
      <c r="SJW115" s="204"/>
      <c r="SJX115" s="204"/>
      <c r="SJY115" s="204"/>
      <c r="SJZ115" s="204"/>
      <c r="SKA115" s="204"/>
      <c r="SKB115" s="204"/>
      <c r="SKC115" s="204"/>
      <c r="SKD115" s="204"/>
      <c r="SKE115" s="204"/>
      <c r="SKF115" s="204"/>
      <c r="SKG115" s="204"/>
      <c r="SKH115" s="204"/>
      <c r="SKI115" s="204"/>
      <c r="SKJ115" s="204"/>
      <c r="SKK115" s="204"/>
      <c r="SKL115" s="204"/>
      <c r="SKM115" s="204"/>
      <c r="SKN115" s="204"/>
      <c r="SKO115" s="204"/>
      <c r="SKP115" s="204"/>
      <c r="SKQ115" s="204"/>
      <c r="SKR115" s="204"/>
      <c r="SKS115" s="204"/>
      <c r="SKT115" s="204"/>
      <c r="SKU115" s="204"/>
      <c r="SKV115" s="204"/>
      <c r="SKW115" s="204"/>
      <c r="SKX115" s="204"/>
      <c r="SKY115" s="204"/>
      <c r="SKZ115" s="204"/>
      <c r="SLA115" s="204"/>
      <c r="SLB115" s="204"/>
      <c r="SLC115" s="204"/>
      <c r="SLD115" s="204"/>
      <c r="SLE115" s="204"/>
      <c r="SLF115" s="204"/>
      <c r="SLG115" s="204"/>
      <c r="SLH115" s="204"/>
      <c r="SLI115" s="204"/>
      <c r="SLJ115" s="204"/>
      <c r="SLK115" s="204"/>
      <c r="SLL115" s="204"/>
      <c r="SLM115" s="204"/>
      <c r="SLN115" s="204"/>
      <c r="SLO115" s="204"/>
      <c r="SLP115" s="204"/>
      <c r="SLQ115" s="204"/>
      <c r="SLR115" s="204"/>
      <c r="SLS115" s="204"/>
      <c r="SLT115" s="204"/>
      <c r="SLU115" s="204"/>
      <c r="SLV115" s="204"/>
      <c r="SLW115" s="204"/>
      <c r="SLX115" s="204"/>
      <c r="SLY115" s="204"/>
      <c r="SLZ115" s="204"/>
      <c r="SMA115" s="204"/>
      <c r="SMB115" s="204"/>
      <c r="SMC115" s="204"/>
      <c r="SMD115" s="204"/>
      <c r="SME115" s="204"/>
      <c r="SMF115" s="204"/>
      <c r="SMG115" s="204"/>
      <c r="SMH115" s="204"/>
      <c r="SMI115" s="204"/>
      <c r="SMJ115" s="204"/>
      <c r="SMK115" s="204"/>
      <c r="SML115" s="204"/>
      <c r="SMM115" s="204"/>
      <c r="SMN115" s="204"/>
      <c r="SMO115" s="204"/>
      <c r="SMP115" s="204"/>
      <c r="SMQ115" s="204"/>
      <c r="SMR115" s="204"/>
      <c r="SMS115" s="204"/>
      <c r="SMT115" s="204"/>
      <c r="SMU115" s="204"/>
      <c r="SMV115" s="204"/>
      <c r="SMW115" s="204"/>
      <c r="SMX115" s="204"/>
      <c r="SMY115" s="204"/>
      <c r="SMZ115" s="204"/>
      <c r="SNA115" s="204"/>
      <c r="SNB115" s="204"/>
      <c r="SNC115" s="204"/>
      <c r="SND115" s="204"/>
      <c r="SNE115" s="204"/>
      <c r="SNF115" s="204"/>
      <c r="SNG115" s="204"/>
      <c r="SNH115" s="204"/>
      <c r="SNI115" s="204"/>
      <c r="SNJ115" s="204"/>
      <c r="SNK115" s="204"/>
      <c r="SNL115" s="204"/>
      <c r="SNM115" s="204"/>
      <c r="SNN115" s="204"/>
      <c r="SNO115" s="204"/>
      <c r="SNP115" s="204"/>
      <c r="SNQ115" s="204"/>
      <c r="SNR115" s="204"/>
      <c r="SNS115" s="204"/>
      <c r="SNT115" s="204"/>
      <c r="SNU115" s="204"/>
      <c r="SNV115" s="204"/>
      <c r="SNW115" s="204"/>
      <c r="SNX115" s="204"/>
      <c r="SNY115" s="204"/>
      <c r="SNZ115" s="204"/>
      <c r="SOA115" s="204"/>
      <c r="SOB115" s="204"/>
      <c r="SOC115" s="204"/>
      <c r="SOD115" s="204"/>
      <c r="SOE115" s="204"/>
      <c r="SOF115" s="204"/>
      <c r="SOG115" s="204"/>
      <c r="SOH115" s="204"/>
      <c r="SOI115" s="204"/>
      <c r="SOJ115" s="204"/>
      <c r="SOK115" s="204"/>
      <c r="SOL115" s="204"/>
      <c r="SOM115" s="204"/>
      <c r="SON115" s="204"/>
      <c r="SOO115" s="204"/>
      <c r="SOP115" s="204"/>
      <c r="SOQ115" s="204"/>
      <c r="SOR115" s="204"/>
      <c r="SOS115" s="204"/>
      <c r="SOT115" s="204"/>
      <c r="SOU115" s="204"/>
      <c r="SOV115" s="204"/>
      <c r="SOW115" s="204"/>
      <c r="SOX115" s="204"/>
      <c r="SOY115" s="204"/>
      <c r="SOZ115" s="204"/>
      <c r="SPA115" s="204"/>
      <c r="SPB115" s="204"/>
      <c r="SPC115" s="204"/>
      <c r="SPD115" s="204"/>
      <c r="SPE115" s="204"/>
      <c r="SPF115" s="204"/>
      <c r="SPG115" s="204"/>
      <c r="SPH115" s="204"/>
      <c r="SPI115" s="204"/>
      <c r="SPJ115" s="204"/>
      <c r="SPK115" s="204"/>
      <c r="SPL115" s="204"/>
      <c r="SPM115" s="204"/>
      <c r="SPN115" s="204"/>
      <c r="SPO115" s="204"/>
      <c r="SPP115" s="204"/>
      <c r="SPQ115" s="204"/>
      <c r="SPR115" s="204"/>
      <c r="SPS115" s="204"/>
      <c r="SPT115" s="204"/>
      <c r="SPU115" s="204"/>
      <c r="SPV115" s="204"/>
      <c r="SPW115" s="204"/>
      <c r="SPX115" s="204"/>
      <c r="SPY115" s="204"/>
      <c r="SPZ115" s="204"/>
      <c r="SQA115" s="204"/>
      <c r="SQB115" s="204"/>
      <c r="SQC115" s="204"/>
      <c r="SQD115" s="204"/>
      <c r="SQE115" s="204"/>
      <c r="SQF115" s="204"/>
      <c r="SQG115" s="204"/>
      <c r="SQH115" s="204"/>
      <c r="SQI115" s="204"/>
      <c r="SQJ115" s="204"/>
      <c r="SQK115" s="204"/>
      <c r="SQL115" s="204"/>
      <c r="SQM115" s="204"/>
      <c r="SQN115" s="204"/>
      <c r="SQO115" s="204"/>
      <c r="SQP115" s="204"/>
      <c r="SQQ115" s="204"/>
      <c r="SQR115" s="204"/>
      <c r="SQS115" s="204"/>
      <c r="SQT115" s="204"/>
      <c r="SQU115" s="204"/>
      <c r="SQV115" s="204"/>
      <c r="SQW115" s="204"/>
      <c r="SQX115" s="204"/>
      <c r="SQY115" s="204"/>
      <c r="SQZ115" s="204"/>
      <c r="SRA115" s="204"/>
      <c r="SRB115" s="204"/>
      <c r="SRC115" s="204"/>
      <c r="SRD115" s="204"/>
      <c r="SRE115" s="204"/>
      <c r="SRF115" s="204"/>
      <c r="SRG115" s="204"/>
      <c r="SRH115" s="204"/>
      <c r="SRI115" s="204"/>
      <c r="SRJ115" s="204"/>
      <c r="SRK115" s="204"/>
      <c r="SRL115" s="204"/>
      <c r="SRM115" s="204"/>
      <c r="SRN115" s="204"/>
      <c r="SRO115" s="204"/>
      <c r="SRP115" s="204"/>
      <c r="SRQ115" s="204"/>
      <c r="SRR115" s="204"/>
      <c r="SRS115" s="204"/>
      <c r="SRT115" s="204"/>
      <c r="SRU115" s="204"/>
      <c r="SRV115" s="204"/>
      <c r="SRW115" s="204"/>
      <c r="SRX115" s="204"/>
      <c r="SRY115" s="204"/>
      <c r="SRZ115" s="204"/>
      <c r="SSA115" s="204"/>
      <c r="SSB115" s="204"/>
      <c r="SSC115" s="204"/>
      <c r="SSD115" s="204"/>
      <c r="SSE115" s="204"/>
      <c r="SSF115" s="204"/>
      <c r="SSG115" s="204"/>
      <c r="SSH115" s="204"/>
      <c r="SSI115" s="204"/>
      <c r="SSJ115" s="204"/>
      <c r="SSK115" s="204"/>
      <c r="SSL115" s="204"/>
      <c r="SSM115" s="204"/>
      <c r="SSN115" s="204"/>
      <c r="SSO115" s="204"/>
      <c r="SSP115" s="204"/>
      <c r="SSQ115" s="204"/>
      <c r="SSR115" s="204"/>
      <c r="SSS115" s="204"/>
      <c r="SST115" s="204"/>
      <c r="SSU115" s="204"/>
      <c r="SSV115" s="204"/>
      <c r="SSW115" s="204"/>
      <c r="SSX115" s="204"/>
      <c r="SSY115" s="204"/>
      <c r="SSZ115" s="204"/>
      <c r="STA115" s="204"/>
      <c r="STB115" s="204"/>
      <c r="STC115" s="204"/>
      <c r="STD115" s="204"/>
      <c r="STE115" s="204"/>
      <c r="STF115" s="204"/>
      <c r="STG115" s="204"/>
      <c r="STH115" s="204"/>
      <c r="STI115" s="204"/>
      <c r="STJ115" s="204"/>
      <c r="STK115" s="204"/>
      <c r="STL115" s="204"/>
      <c r="STM115" s="204"/>
      <c r="STN115" s="204"/>
      <c r="STO115" s="204"/>
      <c r="STP115" s="204"/>
      <c r="STQ115" s="204"/>
      <c r="STR115" s="204"/>
      <c r="STS115" s="204"/>
      <c r="STT115" s="204"/>
      <c r="STU115" s="204"/>
      <c r="STV115" s="204"/>
      <c r="STW115" s="204"/>
      <c r="STX115" s="204"/>
      <c r="STY115" s="204"/>
      <c r="STZ115" s="204"/>
      <c r="SUA115" s="204"/>
      <c r="SUB115" s="204"/>
      <c r="SUC115" s="204"/>
      <c r="SUD115" s="204"/>
      <c r="SUE115" s="204"/>
      <c r="SUF115" s="204"/>
      <c r="SUG115" s="204"/>
      <c r="SUH115" s="204"/>
      <c r="SUI115" s="204"/>
      <c r="SUJ115" s="204"/>
      <c r="SUK115" s="204"/>
      <c r="SUL115" s="204"/>
      <c r="SUM115" s="204"/>
      <c r="SUN115" s="204"/>
      <c r="SUO115" s="204"/>
      <c r="SUP115" s="204"/>
      <c r="SUQ115" s="204"/>
      <c r="SUR115" s="204"/>
      <c r="SUS115" s="204"/>
      <c r="SUT115" s="204"/>
      <c r="SUU115" s="204"/>
      <c r="SUV115" s="204"/>
      <c r="SUW115" s="204"/>
      <c r="SUX115" s="204"/>
      <c r="SUY115" s="204"/>
      <c r="SUZ115" s="204"/>
      <c r="SVA115" s="204"/>
      <c r="SVB115" s="204"/>
      <c r="SVC115" s="204"/>
      <c r="SVD115" s="204"/>
      <c r="SVE115" s="204"/>
      <c r="SVF115" s="204"/>
      <c r="SVG115" s="204"/>
      <c r="SVH115" s="204"/>
      <c r="SVI115" s="204"/>
      <c r="SVJ115" s="204"/>
      <c r="SVK115" s="204"/>
      <c r="SVL115" s="204"/>
      <c r="SVM115" s="204"/>
      <c r="SVN115" s="204"/>
      <c r="SVO115" s="204"/>
      <c r="SVP115" s="204"/>
      <c r="SVQ115" s="204"/>
      <c r="SVR115" s="204"/>
      <c r="SVS115" s="204"/>
      <c r="SVT115" s="204"/>
      <c r="SVU115" s="204"/>
      <c r="SVV115" s="204"/>
      <c r="SVW115" s="204"/>
      <c r="SVX115" s="204"/>
      <c r="SVY115" s="204"/>
      <c r="SVZ115" s="204"/>
      <c r="SWA115" s="204"/>
      <c r="SWB115" s="204"/>
      <c r="SWC115" s="204"/>
      <c r="SWD115" s="204"/>
      <c r="SWE115" s="204"/>
      <c r="SWF115" s="204"/>
      <c r="SWG115" s="204"/>
      <c r="SWH115" s="204"/>
      <c r="SWI115" s="204"/>
      <c r="SWJ115" s="204"/>
      <c r="SWK115" s="204"/>
      <c r="SWL115" s="204"/>
      <c r="SWM115" s="204"/>
      <c r="SWN115" s="204"/>
      <c r="SWO115" s="204"/>
      <c r="SWP115" s="204"/>
      <c r="SWQ115" s="204"/>
      <c r="SWR115" s="204"/>
      <c r="SWS115" s="204"/>
      <c r="SWT115" s="204"/>
      <c r="SWU115" s="204"/>
      <c r="SWV115" s="204"/>
      <c r="SWW115" s="204"/>
      <c r="SWX115" s="204"/>
      <c r="SWY115" s="204"/>
      <c r="SWZ115" s="204"/>
      <c r="SXA115" s="204"/>
      <c r="SXB115" s="204"/>
      <c r="SXC115" s="204"/>
      <c r="SXD115" s="204"/>
      <c r="SXE115" s="204"/>
      <c r="SXF115" s="204"/>
      <c r="SXG115" s="204"/>
      <c r="SXH115" s="204"/>
      <c r="SXI115" s="204"/>
      <c r="SXJ115" s="204"/>
      <c r="SXK115" s="204"/>
      <c r="SXL115" s="204"/>
      <c r="SXM115" s="204"/>
      <c r="SXN115" s="204"/>
      <c r="SXO115" s="204"/>
      <c r="SXP115" s="204"/>
      <c r="SXQ115" s="204"/>
      <c r="SXR115" s="204"/>
      <c r="SXS115" s="204"/>
      <c r="SXT115" s="204"/>
      <c r="SXU115" s="204"/>
      <c r="SXV115" s="204"/>
      <c r="SXW115" s="204"/>
      <c r="SXX115" s="204"/>
      <c r="SXY115" s="204"/>
      <c r="SXZ115" s="204"/>
      <c r="SYA115" s="204"/>
      <c r="SYB115" s="204"/>
      <c r="SYC115" s="204"/>
      <c r="SYD115" s="204"/>
      <c r="SYE115" s="204"/>
      <c r="SYF115" s="204"/>
      <c r="SYG115" s="204"/>
      <c r="SYH115" s="204"/>
      <c r="SYI115" s="204"/>
      <c r="SYJ115" s="204"/>
      <c r="SYK115" s="204"/>
      <c r="SYL115" s="204"/>
      <c r="SYM115" s="204"/>
      <c r="SYN115" s="204"/>
      <c r="SYO115" s="204"/>
      <c r="SYP115" s="204"/>
      <c r="SYQ115" s="204"/>
      <c r="SYR115" s="204"/>
      <c r="SYS115" s="204"/>
      <c r="SYT115" s="204"/>
      <c r="SYU115" s="204"/>
      <c r="SYV115" s="204"/>
      <c r="SYW115" s="204"/>
      <c r="SYX115" s="204"/>
      <c r="SYY115" s="204"/>
      <c r="SYZ115" s="204"/>
      <c r="SZA115" s="204"/>
      <c r="SZB115" s="204"/>
      <c r="SZC115" s="204"/>
      <c r="SZD115" s="204"/>
      <c r="SZE115" s="204"/>
      <c r="SZF115" s="204"/>
      <c r="SZG115" s="204"/>
      <c r="SZH115" s="204"/>
      <c r="SZI115" s="204"/>
      <c r="SZJ115" s="204"/>
      <c r="SZK115" s="204"/>
      <c r="SZL115" s="204"/>
      <c r="SZM115" s="204"/>
      <c r="SZN115" s="204"/>
      <c r="SZO115" s="204"/>
      <c r="SZP115" s="204"/>
      <c r="SZQ115" s="204"/>
      <c r="SZR115" s="204"/>
      <c r="SZS115" s="204"/>
      <c r="SZT115" s="204"/>
      <c r="SZU115" s="204"/>
      <c r="SZV115" s="204"/>
      <c r="SZW115" s="204"/>
      <c r="SZX115" s="204"/>
      <c r="SZY115" s="204"/>
      <c r="SZZ115" s="204"/>
      <c r="TAA115" s="204"/>
      <c r="TAB115" s="204"/>
      <c r="TAC115" s="204"/>
      <c r="TAD115" s="204"/>
      <c r="TAE115" s="204"/>
      <c r="TAF115" s="204"/>
      <c r="TAG115" s="204"/>
      <c r="TAH115" s="204"/>
      <c r="TAI115" s="204"/>
      <c r="TAJ115" s="204"/>
      <c r="TAK115" s="204"/>
      <c r="TAL115" s="204"/>
      <c r="TAM115" s="204"/>
      <c r="TAN115" s="204"/>
      <c r="TAO115" s="204"/>
      <c r="TAP115" s="204"/>
      <c r="TAQ115" s="204"/>
      <c r="TAR115" s="204"/>
      <c r="TAS115" s="204"/>
      <c r="TAT115" s="204"/>
      <c r="TAU115" s="204"/>
      <c r="TAV115" s="204"/>
      <c r="TAW115" s="204"/>
      <c r="TAX115" s="204"/>
      <c r="TAY115" s="204"/>
      <c r="TAZ115" s="204"/>
      <c r="TBA115" s="204"/>
      <c r="TBB115" s="204"/>
      <c r="TBC115" s="204"/>
      <c r="TBD115" s="204"/>
      <c r="TBE115" s="204"/>
      <c r="TBF115" s="204"/>
      <c r="TBG115" s="204"/>
      <c r="TBH115" s="204"/>
      <c r="TBI115" s="204"/>
      <c r="TBJ115" s="204"/>
      <c r="TBK115" s="204"/>
      <c r="TBL115" s="204"/>
      <c r="TBM115" s="204"/>
      <c r="TBN115" s="204"/>
      <c r="TBO115" s="204"/>
      <c r="TBP115" s="204"/>
      <c r="TBQ115" s="204"/>
      <c r="TBR115" s="204"/>
      <c r="TBS115" s="204"/>
      <c r="TBT115" s="204"/>
      <c r="TBU115" s="204"/>
      <c r="TBV115" s="204"/>
      <c r="TBW115" s="204"/>
      <c r="TBX115" s="204"/>
      <c r="TBY115" s="204"/>
      <c r="TBZ115" s="204"/>
      <c r="TCA115" s="204"/>
      <c r="TCB115" s="204"/>
      <c r="TCC115" s="204"/>
      <c r="TCD115" s="204"/>
      <c r="TCE115" s="204"/>
      <c r="TCF115" s="204"/>
      <c r="TCG115" s="204"/>
      <c r="TCH115" s="204"/>
      <c r="TCI115" s="204"/>
      <c r="TCJ115" s="204"/>
      <c r="TCK115" s="204"/>
      <c r="TCL115" s="204"/>
      <c r="TCM115" s="204"/>
      <c r="TCN115" s="204"/>
      <c r="TCO115" s="204"/>
      <c r="TCP115" s="204"/>
      <c r="TCQ115" s="204"/>
      <c r="TCR115" s="204"/>
      <c r="TCS115" s="204"/>
      <c r="TCT115" s="204"/>
      <c r="TCU115" s="204"/>
      <c r="TCV115" s="204"/>
      <c r="TCW115" s="204"/>
      <c r="TCX115" s="204"/>
      <c r="TCY115" s="204"/>
      <c r="TCZ115" s="204"/>
      <c r="TDA115" s="204"/>
      <c r="TDB115" s="204"/>
      <c r="TDC115" s="204"/>
      <c r="TDD115" s="204"/>
      <c r="TDE115" s="204"/>
      <c r="TDF115" s="204"/>
      <c r="TDG115" s="204"/>
      <c r="TDH115" s="204"/>
      <c r="TDI115" s="204"/>
      <c r="TDJ115" s="204"/>
      <c r="TDK115" s="204"/>
      <c r="TDL115" s="204"/>
      <c r="TDM115" s="204"/>
      <c r="TDN115" s="204"/>
      <c r="TDO115" s="204"/>
      <c r="TDP115" s="204"/>
      <c r="TDQ115" s="204"/>
      <c r="TDR115" s="204"/>
      <c r="TDS115" s="204"/>
      <c r="TDT115" s="204"/>
      <c r="TDU115" s="204"/>
      <c r="TDV115" s="204"/>
      <c r="TDW115" s="204"/>
      <c r="TDX115" s="204"/>
      <c r="TDY115" s="204"/>
      <c r="TDZ115" s="204"/>
      <c r="TEA115" s="204"/>
      <c r="TEB115" s="204"/>
      <c r="TEC115" s="204"/>
      <c r="TED115" s="204"/>
      <c r="TEE115" s="204"/>
      <c r="TEF115" s="204"/>
      <c r="TEG115" s="204"/>
      <c r="TEH115" s="204"/>
      <c r="TEI115" s="204"/>
      <c r="TEJ115" s="204"/>
      <c r="TEK115" s="204"/>
      <c r="TEL115" s="204"/>
      <c r="TEM115" s="204"/>
      <c r="TEN115" s="204"/>
      <c r="TEO115" s="204"/>
      <c r="TEP115" s="204"/>
      <c r="TEQ115" s="204"/>
      <c r="TER115" s="204"/>
      <c r="TES115" s="204"/>
      <c r="TET115" s="204"/>
      <c r="TEU115" s="204"/>
      <c r="TEV115" s="204"/>
      <c r="TEW115" s="204"/>
      <c r="TEX115" s="204"/>
      <c r="TEY115" s="204"/>
      <c r="TEZ115" s="204"/>
      <c r="TFA115" s="204"/>
      <c r="TFB115" s="204"/>
      <c r="TFC115" s="204"/>
      <c r="TFD115" s="204"/>
      <c r="TFE115" s="204"/>
      <c r="TFF115" s="204"/>
      <c r="TFG115" s="204"/>
      <c r="TFH115" s="204"/>
      <c r="TFI115" s="204"/>
      <c r="TFJ115" s="204"/>
      <c r="TFK115" s="204"/>
      <c r="TFL115" s="204"/>
      <c r="TFM115" s="204"/>
      <c r="TFN115" s="204"/>
      <c r="TFO115" s="204"/>
      <c r="TFP115" s="204"/>
      <c r="TFQ115" s="204"/>
      <c r="TFR115" s="204"/>
      <c r="TFS115" s="204"/>
      <c r="TFT115" s="204"/>
      <c r="TFU115" s="204"/>
      <c r="TFV115" s="204"/>
      <c r="TFW115" s="204"/>
      <c r="TFX115" s="204"/>
      <c r="TFY115" s="204"/>
      <c r="TFZ115" s="204"/>
      <c r="TGA115" s="204"/>
      <c r="TGB115" s="204"/>
      <c r="TGC115" s="204"/>
      <c r="TGD115" s="204"/>
      <c r="TGE115" s="204"/>
      <c r="TGF115" s="204"/>
      <c r="TGG115" s="204"/>
      <c r="TGH115" s="204"/>
      <c r="TGI115" s="204"/>
      <c r="TGJ115" s="204"/>
      <c r="TGK115" s="204"/>
      <c r="TGL115" s="204"/>
      <c r="TGM115" s="204"/>
      <c r="TGN115" s="204"/>
      <c r="TGO115" s="204"/>
      <c r="TGP115" s="204"/>
      <c r="TGQ115" s="204"/>
      <c r="TGR115" s="204"/>
      <c r="TGS115" s="204"/>
      <c r="TGT115" s="204"/>
      <c r="TGU115" s="204"/>
      <c r="TGV115" s="204"/>
      <c r="TGW115" s="204"/>
      <c r="TGX115" s="204"/>
      <c r="TGY115" s="204"/>
      <c r="TGZ115" s="204"/>
      <c r="THA115" s="204"/>
      <c r="THB115" s="204"/>
      <c r="THC115" s="204"/>
      <c r="THD115" s="204"/>
      <c r="THE115" s="204"/>
      <c r="THF115" s="204"/>
      <c r="THG115" s="204"/>
      <c r="THH115" s="204"/>
      <c r="THI115" s="204"/>
      <c r="THJ115" s="204"/>
      <c r="THK115" s="204"/>
      <c r="THL115" s="204"/>
      <c r="THM115" s="204"/>
      <c r="THN115" s="204"/>
      <c r="THO115" s="204"/>
      <c r="THP115" s="204"/>
      <c r="THQ115" s="204"/>
      <c r="THR115" s="204"/>
      <c r="THS115" s="204"/>
      <c r="THT115" s="204"/>
      <c r="THU115" s="204"/>
      <c r="THV115" s="204"/>
      <c r="THW115" s="204"/>
      <c r="THX115" s="204"/>
      <c r="THY115" s="204"/>
      <c r="THZ115" s="204"/>
      <c r="TIA115" s="204"/>
      <c r="TIB115" s="204"/>
      <c r="TIC115" s="204"/>
      <c r="TID115" s="204"/>
      <c r="TIE115" s="204"/>
      <c r="TIF115" s="204"/>
      <c r="TIG115" s="204"/>
      <c r="TIH115" s="204"/>
      <c r="TII115" s="204"/>
      <c r="TIJ115" s="204"/>
      <c r="TIK115" s="204"/>
      <c r="TIL115" s="204"/>
      <c r="TIM115" s="204"/>
      <c r="TIN115" s="204"/>
      <c r="TIO115" s="204"/>
      <c r="TIP115" s="204"/>
      <c r="TIQ115" s="204"/>
      <c r="TIR115" s="204"/>
      <c r="TIS115" s="204"/>
      <c r="TIT115" s="204"/>
      <c r="TIU115" s="204"/>
      <c r="TIV115" s="204"/>
      <c r="TIW115" s="204"/>
      <c r="TIX115" s="204"/>
      <c r="TIY115" s="204"/>
      <c r="TIZ115" s="204"/>
      <c r="TJA115" s="204"/>
      <c r="TJB115" s="204"/>
      <c r="TJC115" s="204"/>
      <c r="TJD115" s="204"/>
      <c r="TJE115" s="204"/>
      <c r="TJF115" s="204"/>
      <c r="TJG115" s="204"/>
      <c r="TJH115" s="204"/>
      <c r="TJI115" s="204"/>
      <c r="TJJ115" s="204"/>
      <c r="TJK115" s="204"/>
      <c r="TJL115" s="204"/>
      <c r="TJM115" s="204"/>
      <c r="TJN115" s="204"/>
      <c r="TJO115" s="204"/>
      <c r="TJP115" s="204"/>
      <c r="TJQ115" s="204"/>
      <c r="TJR115" s="204"/>
      <c r="TJS115" s="204"/>
      <c r="TJT115" s="204"/>
      <c r="TJU115" s="204"/>
      <c r="TJV115" s="204"/>
      <c r="TJW115" s="204"/>
      <c r="TJX115" s="204"/>
      <c r="TJY115" s="204"/>
      <c r="TJZ115" s="204"/>
      <c r="TKA115" s="204"/>
      <c r="TKB115" s="204"/>
      <c r="TKC115" s="204"/>
      <c r="TKD115" s="204"/>
      <c r="TKE115" s="204"/>
      <c r="TKF115" s="204"/>
      <c r="TKG115" s="204"/>
      <c r="TKH115" s="204"/>
      <c r="TKI115" s="204"/>
      <c r="TKJ115" s="204"/>
      <c r="TKK115" s="204"/>
      <c r="TKL115" s="204"/>
      <c r="TKM115" s="204"/>
      <c r="TKN115" s="204"/>
      <c r="TKO115" s="204"/>
      <c r="TKP115" s="204"/>
      <c r="TKQ115" s="204"/>
      <c r="TKR115" s="204"/>
      <c r="TKS115" s="204"/>
      <c r="TKT115" s="204"/>
      <c r="TKU115" s="204"/>
      <c r="TKV115" s="204"/>
      <c r="TKW115" s="204"/>
      <c r="TKX115" s="204"/>
      <c r="TKY115" s="204"/>
      <c r="TKZ115" s="204"/>
      <c r="TLA115" s="204"/>
      <c r="TLB115" s="204"/>
      <c r="TLC115" s="204"/>
      <c r="TLD115" s="204"/>
      <c r="TLE115" s="204"/>
      <c r="TLF115" s="204"/>
      <c r="TLG115" s="204"/>
      <c r="TLH115" s="204"/>
      <c r="TLI115" s="204"/>
      <c r="TLJ115" s="204"/>
      <c r="TLK115" s="204"/>
      <c r="TLL115" s="204"/>
      <c r="TLM115" s="204"/>
      <c r="TLN115" s="204"/>
      <c r="TLO115" s="204"/>
      <c r="TLP115" s="204"/>
      <c r="TLQ115" s="204"/>
      <c r="TLR115" s="204"/>
      <c r="TLS115" s="204"/>
      <c r="TLT115" s="204"/>
      <c r="TLU115" s="204"/>
      <c r="TLV115" s="204"/>
      <c r="TLW115" s="204"/>
      <c r="TLX115" s="204"/>
      <c r="TLY115" s="204"/>
      <c r="TLZ115" s="204"/>
      <c r="TMA115" s="204"/>
      <c r="TMB115" s="204"/>
      <c r="TMC115" s="204"/>
      <c r="TMD115" s="204"/>
      <c r="TME115" s="204"/>
      <c r="TMF115" s="204"/>
      <c r="TMG115" s="204"/>
      <c r="TMH115" s="204"/>
      <c r="TMI115" s="204"/>
      <c r="TMJ115" s="204"/>
      <c r="TMK115" s="204"/>
      <c r="TML115" s="204"/>
      <c r="TMM115" s="204"/>
      <c r="TMN115" s="204"/>
      <c r="TMO115" s="204"/>
      <c r="TMP115" s="204"/>
      <c r="TMQ115" s="204"/>
      <c r="TMR115" s="204"/>
      <c r="TMS115" s="204"/>
      <c r="TMT115" s="204"/>
      <c r="TMU115" s="204"/>
      <c r="TMV115" s="204"/>
      <c r="TMW115" s="204"/>
      <c r="TMX115" s="204"/>
      <c r="TMY115" s="204"/>
      <c r="TMZ115" s="204"/>
      <c r="TNA115" s="204"/>
      <c r="TNB115" s="204"/>
      <c r="TNC115" s="204"/>
      <c r="TND115" s="204"/>
      <c r="TNE115" s="204"/>
      <c r="TNF115" s="204"/>
      <c r="TNG115" s="204"/>
      <c r="TNH115" s="204"/>
      <c r="TNI115" s="204"/>
      <c r="TNJ115" s="204"/>
      <c r="TNK115" s="204"/>
      <c r="TNL115" s="204"/>
      <c r="TNM115" s="204"/>
      <c r="TNN115" s="204"/>
      <c r="TNO115" s="204"/>
      <c r="TNP115" s="204"/>
      <c r="TNQ115" s="204"/>
      <c r="TNR115" s="204"/>
      <c r="TNS115" s="204"/>
      <c r="TNT115" s="204"/>
      <c r="TNU115" s="204"/>
      <c r="TNV115" s="204"/>
      <c r="TNW115" s="204"/>
      <c r="TNX115" s="204"/>
      <c r="TNY115" s="204"/>
      <c r="TNZ115" s="204"/>
      <c r="TOA115" s="204"/>
      <c r="TOB115" s="204"/>
      <c r="TOC115" s="204"/>
      <c r="TOD115" s="204"/>
      <c r="TOE115" s="204"/>
      <c r="TOF115" s="204"/>
      <c r="TOG115" s="204"/>
      <c r="TOH115" s="204"/>
      <c r="TOI115" s="204"/>
      <c r="TOJ115" s="204"/>
      <c r="TOK115" s="204"/>
      <c r="TOL115" s="204"/>
      <c r="TOM115" s="204"/>
      <c r="TON115" s="204"/>
      <c r="TOO115" s="204"/>
      <c r="TOP115" s="204"/>
      <c r="TOQ115" s="204"/>
      <c r="TOR115" s="204"/>
      <c r="TOS115" s="204"/>
      <c r="TOT115" s="204"/>
      <c r="TOU115" s="204"/>
      <c r="TOV115" s="204"/>
      <c r="TOW115" s="204"/>
      <c r="TOX115" s="204"/>
      <c r="TOY115" s="204"/>
      <c r="TOZ115" s="204"/>
      <c r="TPA115" s="204"/>
      <c r="TPB115" s="204"/>
      <c r="TPC115" s="204"/>
      <c r="TPD115" s="204"/>
      <c r="TPE115" s="204"/>
      <c r="TPF115" s="204"/>
      <c r="TPG115" s="204"/>
      <c r="TPH115" s="204"/>
      <c r="TPI115" s="204"/>
      <c r="TPJ115" s="204"/>
      <c r="TPK115" s="204"/>
      <c r="TPL115" s="204"/>
      <c r="TPM115" s="204"/>
      <c r="TPN115" s="204"/>
      <c r="TPO115" s="204"/>
      <c r="TPP115" s="204"/>
      <c r="TPQ115" s="204"/>
      <c r="TPR115" s="204"/>
      <c r="TPS115" s="204"/>
      <c r="TPT115" s="204"/>
      <c r="TPU115" s="204"/>
      <c r="TPV115" s="204"/>
      <c r="TPW115" s="204"/>
      <c r="TPX115" s="204"/>
      <c r="TPY115" s="204"/>
      <c r="TPZ115" s="204"/>
      <c r="TQA115" s="204"/>
      <c r="TQB115" s="204"/>
      <c r="TQC115" s="204"/>
      <c r="TQD115" s="204"/>
      <c r="TQE115" s="204"/>
      <c r="TQF115" s="204"/>
      <c r="TQG115" s="204"/>
      <c r="TQH115" s="204"/>
      <c r="TQI115" s="204"/>
      <c r="TQJ115" s="204"/>
      <c r="TQK115" s="204"/>
      <c r="TQL115" s="204"/>
      <c r="TQM115" s="204"/>
      <c r="TQN115" s="204"/>
      <c r="TQO115" s="204"/>
      <c r="TQP115" s="204"/>
      <c r="TQQ115" s="204"/>
      <c r="TQR115" s="204"/>
      <c r="TQS115" s="204"/>
      <c r="TQT115" s="204"/>
      <c r="TQU115" s="204"/>
      <c r="TQV115" s="204"/>
      <c r="TQW115" s="204"/>
      <c r="TQX115" s="204"/>
      <c r="TQY115" s="204"/>
      <c r="TQZ115" s="204"/>
      <c r="TRA115" s="204"/>
      <c r="TRB115" s="204"/>
      <c r="TRC115" s="204"/>
      <c r="TRD115" s="204"/>
      <c r="TRE115" s="204"/>
      <c r="TRF115" s="204"/>
      <c r="TRG115" s="204"/>
      <c r="TRH115" s="204"/>
      <c r="TRI115" s="204"/>
      <c r="TRJ115" s="204"/>
      <c r="TRK115" s="204"/>
      <c r="TRL115" s="204"/>
      <c r="TRM115" s="204"/>
      <c r="TRN115" s="204"/>
      <c r="TRO115" s="204"/>
      <c r="TRP115" s="204"/>
      <c r="TRQ115" s="204"/>
      <c r="TRR115" s="204"/>
      <c r="TRS115" s="204"/>
      <c r="TRT115" s="204"/>
      <c r="TRU115" s="204"/>
      <c r="TRV115" s="204"/>
      <c r="TRW115" s="204"/>
      <c r="TRX115" s="204"/>
      <c r="TRY115" s="204"/>
      <c r="TRZ115" s="204"/>
      <c r="TSA115" s="204"/>
      <c r="TSB115" s="204"/>
      <c r="TSC115" s="204"/>
      <c r="TSD115" s="204"/>
      <c r="TSE115" s="204"/>
      <c r="TSF115" s="204"/>
      <c r="TSG115" s="204"/>
      <c r="TSH115" s="204"/>
      <c r="TSI115" s="204"/>
      <c r="TSJ115" s="204"/>
      <c r="TSK115" s="204"/>
      <c r="TSL115" s="204"/>
      <c r="TSM115" s="204"/>
      <c r="TSN115" s="204"/>
      <c r="TSO115" s="204"/>
      <c r="TSP115" s="204"/>
      <c r="TSQ115" s="204"/>
      <c r="TSR115" s="204"/>
      <c r="TSS115" s="204"/>
      <c r="TST115" s="204"/>
      <c r="TSU115" s="204"/>
      <c r="TSV115" s="204"/>
      <c r="TSW115" s="204"/>
      <c r="TSX115" s="204"/>
      <c r="TSY115" s="204"/>
      <c r="TSZ115" s="204"/>
      <c r="TTA115" s="204"/>
      <c r="TTB115" s="204"/>
      <c r="TTC115" s="204"/>
      <c r="TTD115" s="204"/>
      <c r="TTE115" s="204"/>
      <c r="TTF115" s="204"/>
      <c r="TTG115" s="204"/>
      <c r="TTH115" s="204"/>
      <c r="TTI115" s="204"/>
      <c r="TTJ115" s="204"/>
      <c r="TTK115" s="204"/>
      <c r="TTL115" s="204"/>
      <c r="TTM115" s="204"/>
      <c r="TTN115" s="204"/>
      <c r="TTO115" s="204"/>
      <c r="TTP115" s="204"/>
      <c r="TTQ115" s="204"/>
      <c r="TTR115" s="204"/>
      <c r="TTS115" s="204"/>
      <c r="TTT115" s="204"/>
      <c r="TTU115" s="204"/>
      <c r="TTV115" s="204"/>
      <c r="TTW115" s="204"/>
      <c r="TTX115" s="204"/>
      <c r="TTY115" s="204"/>
      <c r="TTZ115" s="204"/>
      <c r="TUA115" s="204"/>
      <c r="TUB115" s="204"/>
      <c r="TUC115" s="204"/>
      <c r="TUD115" s="204"/>
      <c r="TUE115" s="204"/>
      <c r="TUF115" s="204"/>
      <c r="TUG115" s="204"/>
      <c r="TUH115" s="204"/>
      <c r="TUI115" s="204"/>
      <c r="TUJ115" s="204"/>
      <c r="TUK115" s="204"/>
      <c r="TUL115" s="204"/>
      <c r="TUM115" s="204"/>
      <c r="TUN115" s="204"/>
      <c r="TUO115" s="204"/>
      <c r="TUP115" s="204"/>
      <c r="TUQ115" s="204"/>
      <c r="TUR115" s="204"/>
      <c r="TUS115" s="204"/>
      <c r="TUT115" s="204"/>
      <c r="TUU115" s="204"/>
      <c r="TUV115" s="204"/>
      <c r="TUW115" s="204"/>
      <c r="TUX115" s="204"/>
      <c r="TUY115" s="204"/>
      <c r="TUZ115" s="204"/>
      <c r="TVA115" s="204"/>
      <c r="TVB115" s="204"/>
      <c r="TVC115" s="204"/>
      <c r="TVD115" s="204"/>
      <c r="TVE115" s="204"/>
      <c r="TVF115" s="204"/>
      <c r="TVG115" s="204"/>
      <c r="TVH115" s="204"/>
      <c r="TVI115" s="204"/>
      <c r="TVJ115" s="204"/>
      <c r="TVK115" s="204"/>
      <c r="TVL115" s="204"/>
      <c r="TVM115" s="204"/>
      <c r="TVN115" s="204"/>
      <c r="TVO115" s="204"/>
      <c r="TVP115" s="204"/>
      <c r="TVQ115" s="204"/>
      <c r="TVR115" s="204"/>
      <c r="TVS115" s="204"/>
      <c r="TVT115" s="204"/>
      <c r="TVU115" s="204"/>
      <c r="TVV115" s="204"/>
      <c r="TVW115" s="204"/>
      <c r="TVX115" s="204"/>
      <c r="TVY115" s="204"/>
      <c r="TVZ115" s="204"/>
      <c r="TWA115" s="204"/>
      <c r="TWB115" s="204"/>
      <c r="TWC115" s="204"/>
      <c r="TWD115" s="204"/>
      <c r="TWE115" s="204"/>
      <c r="TWF115" s="204"/>
      <c r="TWG115" s="204"/>
      <c r="TWH115" s="204"/>
      <c r="TWI115" s="204"/>
      <c r="TWJ115" s="204"/>
      <c r="TWK115" s="204"/>
      <c r="TWL115" s="204"/>
      <c r="TWM115" s="204"/>
      <c r="TWN115" s="204"/>
      <c r="TWO115" s="204"/>
      <c r="TWP115" s="204"/>
      <c r="TWQ115" s="204"/>
      <c r="TWR115" s="204"/>
      <c r="TWS115" s="204"/>
      <c r="TWT115" s="204"/>
      <c r="TWU115" s="204"/>
      <c r="TWV115" s="204"/>
      <c r="TWW115" s="204"/>
      <c r="TWX115" s="204"/>
      <c r="TWY115" s="204"/>
      <c r="TWZ115" s="204"/>
      <c r="TXA115" s="204"/>
      <c r="TXB115" s="204"/>
      <c r="TXC115" s="204"/>
      <c r="TXD115" s="204"/>
      <c r="TXE115" s="204"/>
      <c r="TXF115" s="204"/>
      <c r="TXG115" s="204"/>
      <c r="TXH115" s="204"/>
      <c r="TXI115" s="204"/>
      <c r="TXJ115" s="204"/>
      <c r="TXK115" s="204"/>
      <c r="TXL115" s="204"/>
      <c r="TXM115" s="204"/>
      <c r="TXN115" s="204"/>
      <c r="TXO115" s="204"/>
      <c r="TXP115" s="204"/>
      <c r="TXQ115" s="204"/>
      <c r="TXR115" s="204"/>
      <c r="TXS115" s="204"/>
      <c r="TXT115" s="204"/>
      <c r="TXU115" s="204"/>
      <c r="TXV115" s="204"/>
      <c r="TXW115" s="204"/>
      <c r="TXX115" s="204"/>
      <c r="TXY115" s="204"/>
      <c r="TXZ115" s="204"/>
      <c r="TYA115" s="204"/>
      <c r="TYB115" s="204"/>
      <c r="TYC115" s="204"/>
      <c r="TYD115" s="204"/>
      <c r="TYE115" s="204"/>
      <c r="TYF115" s="204"/>
      <c r="TYG115" s="204"/>
      <c r="TYH115" s="204"/>
      <c r="TYI115" s="204"/>
      <c r="TYJ115" s="204"/>
      <c r="TYK115" s="204"/>
      <c r="TYL115" s="204"/>
      <c r="TYM115" s="204"/>
      <c r="TYN115" s="204"/>
      <c r="TYO115" s="204"/>
      <c r="TYP115" s="204"/>
      <c r="TYQ115" s="204"/>
      <c r="TYR115" s="204"/>
      <c r="TYS115" s="204"/>
      <c r="TYT115" s="204"/>
      <c r="TYU115" s="204"/>
      <c r="TYV115" s="204"/>
      <c r="TYW115" s="204"/>
      <c r="TYX115" s="204"/>
      <c r="TYY115" s="204"/>
      <c r="TYZ115" s="204"/>
      <c r="TZA115" s="204"/>
      <c r="TZB115" s="204"/>
      <c r="TZC115" s="204"/>
      <c r="TZD115" s="204"/>
      <c r="TZE115" s="204"/>
      <c r="TZF115" s="204"/>
      <c r="TZG115" s="204"/>
      <c r="TZH115" s="204"/>
      <c r="TZI115" s="204"/>
      <c r="TZJ115" s="204"/>
      <c r="TZK115" s="204"/>
      <c r="TZL115" s="204"/>
      <c r="TZM115" s="204"/>
      <c r="TZN115" s="204"/>
      <c r="TZO115" s="204"/>
      <c r="TZP115" s="204"/>
      <c r="TZQ115" s="204"/>
      <c r="TZR115" s="204"/>
      <c r="TZS115" s="204"/>
      <c r="TZT115" s="204"/>
      <c r="TZU115" s="204"/>
      <c r="TZV115" s="204"/>
      <c r="TZW115" s="204"/>
      <c r="TZX115" s="204"/>
      <c r="TZY115" s="204"/>
      <c r="TZZ115" s="204"/>
      <c r="UAA115" s="204"/>
      <c r="UAB115" s="204"/>
      <c r="UAC115" s="204"/>
      <c r="UAD115" s="204"/>
      <c r="UAE115" s="204"/>
      <c r="UAF115" s="204"/>
      <c r="UAG115" s="204"/>
      <c r="UAH115" s="204"/>
      <c r="UAI115" s="204"/>
      <c r="UAJ115" s="204"/>
      <c r="UAK115" s="204"/>
      <c r="UAL115" s="204"/>
      <c r="UAM115" s="204"/>
      <c r="UAN115" s="204"/>
      <c r="UAO115" s="204"/>
      <c r="UAP115" s="204"/>
      <c r="UAQ115" s="204"/>
      <c r="UAR115" s="204"/>
      <c r="UAS115" s="204"/>
      <c r="UAT115" s="204"/>
      <c r="UAU115" s="204"/>
      <c r="UAV115" s="204"/>
      <c r="UAW115" s="204"/>
      <c r="UAX115" s="204"/>
      <c r="UAY115" s="204"/>
      <c r="UAZ115" s="204"/>
      <c r="UBA115" s="204"/>
      <c r="UBB115" s="204"/>
      <c r="UBC115" s="204"/>
      <c r="UBD115" s="204"/>
      <c r="UBE115" s="204"/>
      <c r="UBF115" s="204"/>
      <c r="UBG115" s="204"/>
      <c r="UBH115" s="204"/>
      <c r="UBI115" s="204"/>
      <c r="UBJ115" s="204"/>
      <c r="UBK115" s="204"/>
      <c r="UBL115" s="204"/>
      <c r="UBM115" s="204"/>
      <c r="UBN115" s="204"/>
      <c r="UBO115" s="204"/>
      <c r="UBP115" s="204"/>
      <c r="UBQ115" s="204"/>
      <c r="UBR115" s="204"/>
      <c r="UBS115" s="204"/>
      <c r="UBT115" s="204"/>
      <c r="UBU115" s="204"/>
      <c r="UBV115" s="204"/>
      <c r="UBW115" s="204"/>
      <c r="UBX115" s="204"/>
      <c r="UBY115" s="204"/>
      <c r="UBZ115" s="204"/>
      <c r="UCA115" s="204"/>
      <c r="UCB115" s="204"/>
      <c r="UCC115" s="204"/>
      <c r="UCD115" s="204"/>
      <c r="UCE115" s="204"/>
      <c r="UCF115" s="204"/>
      <c r="UCG115" s="204"/>
      <c r="UCH115" s="204"/>
      <c r="UCI115" s="204"/>
      <c r="UCJ115" s="204"/>
      <c r="UCK115" s="204"/>
      <c r="UCL115" s="204"/>
      <c r="UCM115" s="204"/>
      <c r="UCN115" s="204"/>
      <c r="UCO115" s="204"/>
      <c r="UCP115" s="204"/>
      <c r="UCQ115" s="204"/>
      <c r="UCR115" s="204"/>
      <c r="UCS115" s="204"/>
      <c r="UCT115" s="204"/>
      <c r="UCU115" s="204"/>
      <c r="UCV115" s="204"/>
      <c r="UCW115" s="204"/>
      <c r="UCX115" s="204"/>
      <c r="UCY115" s="204"/>
      <c r="UCZ115" s="204"/>
      <c r="UDA115" s="204"/>
      <c r="UDB115" s="204"/>
      <c r="UDC115" s="204"/>
      <c r="UDD115" s="204"/>
      <c r="UDE115" s="204"/>
      <c r="UDF115" s="204"/>
      <c r="UDG115" s="204"/>
      <c r="UDH115" s="204"/>
      <c r="UDI115" s="204"/>
      <c r="UDJ115" s="204"/>
      <c r="UDK115" s="204"/>
      <c r="UDL115" s="204"/>
      <c r="UDM115" s="204"/>
      <c r="UDN115" s="204"/>
      <c r="UDO115" s="204"/>
      <c r="UDP115" s="204"/>
      <c r="UDQ115" s="204"/>
      <c r="UDR115" s="204"/>
      <c r="UDS115" s="204"/>
      <c r="UDT115" s="204"/>
      <c r="UDU115" s="204"/>
      <c r="UDV115" s="204"/>
      <c r="UDW115" s="204"/>
      <c r="UDX115" s="204"/>
      <c r="UDY115" s="204"/>
      <c r="UDZ115" s="204"/>
      <c r="UEA115" s="204"/>
      <c r="UEB115" s="204"/>
      <c r="UEC115" s="204"/>
      <c r="UED115" s="204"/>
      <c r="UEE115" s="204"/>
      <c r="UEF115" s="204"/>
      <c r="UEG115" s="204"/>
      <c r="UEH115" s="204"/>
      <c r="UEI115" s="204"/>
      <c r="UEJ115" s="204"/>
      <c r="UEK115" s="204"/>
      <c r="UEL115" s="204"/>
      <c r="UEM115" s="204"/>
      <c r="UEN115" s="204"/>
      <c r="UEO115" s="204"/>
      <c r="UEP115" s="204"/>
      <c r="UEQ115" s="204"/>
      <c r="UER115" s="204"/>
      <c r="UES115" s="204"/>
      <c r="UET115" s="204"/>
      <c r="UEU115" s="204"/>
      <c r="UEV115" s="204"/>
      <c r="UEW115" s="204"/>
      <c r="UEX115" s="204"/>
      <c r="UEY115" s="204"/>
      <c r="UEZ115" s="204"/>
      <c r="UFA115" s="204"/>
      <c r="UFB115" s="204"/>
      <c r="UFC115" s="204"/>
      <c r="UFD115" s="204"/>
      <c r="UFE115" s="204"/>
      <c r="UFF115" s="204"/>
      <c r="UFG115" s="204"/>
      <c r="UFH115" s="204"/>
      <c r="UFI115" s="204"/>
      <c r="UFJ115" s="204"/>
      <c r="UFK115" s="204"/>
      <c r="UFL115" s="204"/>
      <c r="UFM115" s="204"/>
      <c r="UFN115" s="204"/>
      <c r="UFO115" s="204"/>
      <c r="UFP115" s="204"/>
      <c r="UFQ115" s="204"/>
      <c r="UFR115" s="204"/>
      <c r="UFS115" s="204"/>
      <c r="UFT115" s="204"/>
      <c r="UFU115" s="204"/>
      <c r="UFV115" s="204"/>
      <c r="UFW115" s="204"/>
      <c r="UFX115" s="204"/>
      <c r="UFY115" s="204"/>
      <c r="UFZ115" s="204"/>
      <c r="UGA115" s="204"/>
      <c r="UGB115" s="204"/>
      <c r="UGC115" s="204"/>
      <c r="UGD115" s="204"/>
      <c r="UGE115" s="204"/>
      <c r="UGF115" s="204"/>
      <c r="UGG115" s="204"/>
      <c r="UGH115" s="204"/>
      <c r="UGI115" s="204"/>
      <c r="UGJ115" s="204"/>
      <c r="UGK115" s="204"/>
      <c r="UGL115" s="204"/>
      <c r="UGM115" s="204"/>
      <c r="UGN115" s="204"/>
      <c r="UGO115" s="204"/>
      <c r="UGP115" s="204"/>
      <c r="UGQ115" s="204"/>
      <c r="UGR115" s="204"/>
      <c r="UGS115" s="204"/>
      <c r="UGT115" s="204"/>
      <c r="UGU115" s="204"/>
      <c r="UGV115" s="204"/>
      <c r="UGW115" s="204"/>
      <c r="UGX115" s="204"/>
      <c r="UGY115" s="204"/>
      <c r="UGZ115" s="204"/>
      <c r="UHA115" s="204"/>
      <c r="UHB115" s="204"/>
      <c r="UHC115" s="204"/>
      <c r="UHD115" s="204"/>
      <c r="UHE115" s="204"/>
      <c r="UHF115" s="204"/>
      <c r="UHG115" s="204"/>
      <c r="UHH115" s="204"/>
      <c r="UHI115" s="204"/>
      <c r="UHJ115" s="204"/>
      <c r="UHK115" s="204"/>
      <c r="UHL115" s="204"/>
      <c r="UHM115" s="204"/>
      <c r="UHN115" s="204"/>
      <c r="UHO115" s="204"/>
      <c r="UHP115" s="204"/>
      <c r="UHQ115" s="204"/>
      <c r="UHR115" s="204"/>
      <c r="UHS115" s="204"/>
      <c r="UHT115" s="204"/>
      <c r="UHU115" s="204"/>
      <c r="UHV115" s="204"/>
      <c r="UHW115" s="204"/>
      <c r="UHX115" s="204"/>
      <c r="UHY115" s="204"/>
      <c r="UHZ115" s="204"/>
      <c r="UIA115" s="204"/>
      <c r="UIB115" s="204"/>
      <c r="UIC115" s="204"/>
      <c r="UID115" s="204"/>
      <c r="UIE115" s="204"/>
      <c r="UIF115" s="204"/>
      <c r="UIG115" s="204"/>
      <c r="UIH115" s="204"/>
      <c r="UII115" s="204"/>
      <c r="UIJ115" s="204"/>
      <c r="UIK115" s="204"/>
      <c r="UIL115" s="204"/>
      <c r="UIM115" s="204"/>
      <c r="UIN115" s="204"/>
      <c r="UIO115" s="204"/>
      <c r="UIP115" s="204"/>
      <c r="UIQ115" s="204"/>
      <c r="UIR115" s="204"/>
      <c r="UIS115" s="204"/>
      <c r="UIT115" s="204"/>
      <c r="UIU115" s="204"/>
      <c r="UIV115" s="204"/>
      <c r="UIW115" s="204"/>
      <c r="UIX115" s="204"/>
      <c r="UIY115" s="204"/>
      <c r="UIZ115" s="204"/>
      <c r="UJA115" s="204"/>
      <c r="UJB115" s="204"/>
      <c r="UJC115" s="204"/>
      <c r="UJD115" s="204"/>
      <c r="UJE115" s="204"/>
      <c r="UJF115" s="204"/>
      <c r="UJG115" s="204"/>
      <c r="UJH115" s="204"/>
      <c r="UJI115" s="204"/>
      <c r="UJJ115" s="204"/>
      <c r="UJK115" s="204"/>
      <c r="UJL115" s="204"/>
      <c r="UJM115" s="204"/>
      <c r="UJN115" s="204"/>
      <c r="UJO115" s="204"/>
      <c r="UJP115" s="204"/>
      <c r="UJQ115" s="204"/>
      <c r="UJR115" s="204"/>
      <c r="UJS115" s="204"/>
      <c r="UJT115" s="204"/>
      <c r="UJU115" s="204"/>
      <c r="UJV115" s="204"/>
      <c r="UJW115" s="204"/>
      <c r="UJX115" s="204"/>
      <c r="UJY115" s="204"/>
      <c r="UJZ115" s="204"/>
      <c r="UKA115" s="204"/>
      <c r="UKB115" s="204"/>
      <c r="UKC115" s="204"/>
      <c r="UKD115" s="204"/>
      <c r="UKE115" s="204"/>
      <c r="UKF115" s="204"/>
      <c r="UKG115" s="204"/>
      <c r="UKH115" s="204"/>
      <c r="UKI115" s="204"/>
      <c r="UKJ115" s="204"/>
      <c r="UKK115" s="204"/>
      <c r="UKL115" s="204"/>
      <c r="UKM115" s="204"/>
      <c r="UKN115" s="204"/>
      <c r="UKO115" s="204"/>
      <c r="UKP115" s="204"/>
      <c r="UKQ115" s="204"/>
      <c r="UKR115" s="204"/>
      <c r="UKS115" s="204"/>
      <c r="UKT115" s="204"/>
      <c r="UKU115" s="204"/>
      <c r="UKV115" s="204"/>
      <c r="UKW115" s="204"/>
      <c r="UKX115" s="204"/>
      <c r="UKY115" s="204"/>
      <c r="UKZ115" s="204"/>
      <c r="ULA115" s="204"/>
      <c r="ULB115" s="204"/>
      <c r="ULC115" s="204"/>
      <c r="ULD115" s="204"/>
      <c r="ULE115" s="204"/>
      <c r="ULF115" s="204"/>
      <c r="ULG115" s="204"/>
      <c r="ULH115" s="204"/>
      <c r="ULI115" s="204"/>
      <c r="ULJ115" s="204"/>
      <c r="ULK115" s="204"/>
      <c r="ULL115" s="204"/>
      <c r="ULM115" s="204"/>
      <c r="ULN115" s="204"/>
      <c r="ULO115" s="204"/>
      <c r="ULP115" s="204"/>
      <c r="ULQ115" s="204"/>
      <c r="ULR115" s="204"/>
      <c r="ULS115" s="204"/>
      <c r="ULT115" s="204"/>
      <c r="ULU115" s="204"/>
      <c r="ULV115" s="204"/>
      <c r="ULW115" s="204"/>
      <c r="ULX115" s="204"/>
      <c r="ULY115" s="204"/>
      <c r="ULZ115" s="204"/>
      <c r="UMA115" s="204"/>
      <c r="UMB115" s="204"/>
      <c r="UMC115" s="204"/>
      <c r="UMD115" s="204"/>
      <c r="UME115" s="204"/>
      <c r="UMF115" s="204"/>
      <c r="UMG115" s="204"/>
      <c r="UMH115" s="204"/>
      <c r="UMI115" s="204"/>
      <c r="UMJ115" s="204"/>
      <c r="UMK115" s="204"/>
      <c r="UML115" s="204"/>
      <c r="UMM115" s="204"/>
      <c r="UMN115" s="204"/>
      <c r="UMO115" s="204"/>
      <c r="UMP115" s="204"/>
      <c r="UMQ115" s="204"/>
      <c r="UMR115" s="204"/>
      <c r="UMS115" s="204"/>
      <c r="UMT115" s="204"/>
      <c r="UMU115" s="204"/>
      <c r="UMV115" s="204"/>
      <c r="UMW115" s="204"/>
      <c r="UMX115" s="204"/>
      <c r="UMY115" s="204"/>
      <c r="UMZ115" s="204"/>
      <c r="UNA115" s="204"/>
      <c r="UNB115" s="204"/>
      <c r="UNC115" s="204"/>
      <c r="UND115" s="204"/>
      <c r="UNE115" s="204"/>
      <c r="UNF115" s="204"/>
      <c r="UNG115" s="204"/>
      <c r="UNH115" s="204"/>
      <c r="UNI115" s="204"/>
      <c r="UNJ115" s="204"/>
      <c r="UNK115" s="204"/>
      <c r="UNL115" s="204"/>
      <c r="UNM115" s="204"/>
      <c r="UNN115" s="204"/>
      <c r="UNO115" s="204"/>
      <c r="UNP115" s="204"/>
      <c r="UNQ115" s="204"/>
      <c r="UNR115" s="204"/>
      <c r="UNS115" s="204"/>
      <c r="UNT115" s="204"/>
      <c r="UNU115" s="204"/>
      <c r="UNV115" s="204"/>
      <c r="UNW115" s="204"/>
      <c r="UNX115" s="204"/>
      <c r="UNY115" s="204"/>
      <c r="UNZ115" s="204"/>
      <c r="UOA115" s="204"/>
      <c r="UOB115" s="204"/>
      <c r="UOC115" s="204"/>
      <c r="UOD115" s="204"/>
      <c r="UOE115" s="204"/>
      <c r="UOF115" s="204"/>
      <c r="UOG115" s="204"/>
      <c r="UOH115" s="204"/>
      <c r="UOI115" s="204"/>
      <c r="UOJ115" s="204"/>
      <c r="UOK115" s="204"/>
      <c r="UOL115" s="204"/>
      <c r="UOM115" s="204"/>
      <c r="UON115" s="204"/>
      <c r="UOO115" s="204"/>
      <c r="UOP115" s="204"/>
      <c r="UOQ115" s="204"/>
      <c r="UOR115" s="204"/>
      <c r="UOS115" s="204"/>
      <c r="UOT115" s="204"/>
      <c r="UOU115" s="204"/>
      <c r="UOV115" s="204"/>
      <c r="UOW115" s="204"/>
      <c r="UOX115" s="204"/>
      <c r="UOY115" s="204"/>
      <c r="UOZ115" s="204"/>
      <c r="UPA115" s="204"/>
      <c r="UPB115" s="204"/>
      <c r="UPC115" s="204"/>
      <c r="UPD115" s="204"/>
      <c r="UPE115" s="204"/>
      <c r="UPF115" s="204"/>
      <c r="UPG115" s="204"/>
      <c r="UPH115" s="204"/>
      <c r="UPI115" s="204"/>
      <c r="UPJ115" s="204"/>
      <c r="UPK115" s="204"/>
      <c r="UPL115" s="204"/>
      <c r="UPM115" s="204"/>
      <c r="UPN115" s="204"/>
      <c r="UPO115" s="204"/>
      <c r="UPP115" s="204"/>
      <c r="UPQ115" s="204"/>
      <c r="UPR115" s="204"/>
      <c r="UPS115" s="204"/>
      <c r="UPT115" s="204"/>
      <c r="UPU115" s="204"/>
      <c r="UPV115" s="204"/>
      <c r="UPW115" s="204"/>
      <c r="UPX115" s="204"/>
      <c r="UPY115" s="204"/>
      <c r="UPZ115" s="204"/>
      <c r="UQA115" s="204"/>
      <c r="UQB115" s="204"/>
      <c r="UQC115" s="204"/>
      <c r="UQD115" s="204"/>
      <c r="UQE115" s="204"/>
      <c r="UQF115" s="204"/>
      <c r="UQG115" s="204"/>
      <c r="UQH115" s="204"/>
      <c r="UQI115" s="204"/>
      <c r="UQJ115" s="204"/>
      <c r="UQK115" s="204"/>
      <c r="UQL115" s="204"/>
      <c r="UQM115" s="204"/>
      <c r="UQN115" s="204"/>
      <c r="UQO115" s="204"/>
      <c r="UQP115" s="204"/>
      <c r="UQQ115" s="204"/>
      <c r="UQR115" s="204"/>
      <c r="UQS115" s="204"/>
      <c r="UQT115" s="204"/>
      <c r="UQU115" s="204"/>
      <c r="UQV115" s="204"/>
      <c r="UQW115" s="204"/>
      <c r="UQX115" s="204"/>
      <c r="UQY115" s="204"/>
      <c r="UQZ115" s="204"/>
      <c r="URA115" s="204"/>
      <c r="URB115" s="204"/>
      <c r="URC115" s="204"/>
      <c r="URD115" s="204"/>
      <c r="URE115" s="204"/>
      <c r="URF115" s="204"/>
      <c r="URG115" s="204"/>
      <c r="URH115" s="204"/>
      <c r="URI115" s="204"/>
      <c r="URJ115" s="204"/>
      <c r="URK115" s="204"/>
      <c r="URL115" s="204"/>
      <c r="URM115" s="204"/>
      <c r="URN115" s="204"/>
      <c r="URO115" s="204"/>
      <c r="URP115" s="204"/>
      <c r="URQ115" s="204"/>
      <c r="URR115" s="204"/>
      <c r="URS115" s="204"/>
      <c r="URT115" s="204"/>
      <c r="URU115" s="204"/>
      <c r="URV115" s="204"/>
      <c r="URW115" s="204"/>
      <c r="URX115" s="204"/>
      <c r="URY115" s="204"/>
      <c r="URZ115" s="204"/>
      <c r="USA115" s="204"/>
      <c r="USB115" s="204"/>
      <c r="USC115" s="204"/>
      <c r="USD115" s="204"/>
      <c r="USE115" s="204"/>
      <c r="USF115" s="204"/>
      <c r="USG115" s="204"/>
      <c r="USH115" s="204"/>
      <c r="USI115" s="204"/>
      <c r="USJ115" s="204"/>
      <c r="USK115" s="204"/>
      <c r="USL115" s="204"/>
      <c r="USM115" s="204"/>
      <c r="USN115" s="204"/>
      <c r="USO115" s="204"/>
      <c r="USP115" s="204"/>
      <c r="USQ115" s="204"/>
      <c r="USR115" s="204"/>
      <c r="USS115" s="204"/>
      <c r="UST115" s="204"/>
      <c r="USU115" s="204"/>
      <c r="USV115" s="204"/>
      <c r="USW115" s="204"/>
      <c r="USX115" s="204"/>
      <c r="USY115" s="204"/>
      <c r="USZ115" s="204"/>
      <c r="UTA115" s="204"/>
      <c r="UTB115" s="204"/>
      <c r="UTC115" s="204"/>
      <c r="UTD115" s="204"/>
      <c r="UTE115" s="204"/>
      <c r="UTF115" s="204"/>
      <c r="UTG115" s="204"/>
      <c r="UTH115" s="204"/>
      <c r="UTI115" s="204"/>
      <c r="UTJ115" s="204"/>
      <c r="UTK115" s="204"/>
      <c r="UTL115" s="204"/>
      <c r="UTM115" s="204"/>
      <c r="UTN115" s="204"/>
      <c r="UTO115" s="204"/>
      <c r="UTP115" s="204"/>
      <c r="UTQ115" s="204"/>
      <c r="UTR115" s="204"/>
      <c r="UTS115" s="204"/>
      <c r="UTT115" s="204"/>
      <c r="UTU115" s="204"/>
      <c r="UTV115" s="204"/>
      <c r="UTW115" s="204"/>
      <c r="UTX115" s="204"/>
      <c r="UTY115" s="204"/>
      <c r="UTZ115" s="204"/>
      <c r="UUA115" s="204"/>
      <c r="UUB115" s="204"/>
      <c r="UUC115" s="204"/>
      <c r="UUD115" s="204"/>
      <c r="UUE115" s="204"/>
      <c r="UUF115" s="204"/>
      <c r="UUG115" s="204"/>
      <c r="UUH115" s="204"/>
      <c r="UUI115" s="204"/>
      <c r="UUJ115" s="204"/>
      <c r="UUK115" s="204"/>
      <c r="UUL115" s="204"/>
      <c r="UUM115" s="204"/>
      <c r="UUN115" s="204"/>
      <c r="UUO115" s="204"/>
      <c r="UUP115" s="204"/>
      <c r="UUQ115" s="204"/>
      <c r="UUR115" s="204"/>
      <c r="UUS115" s="204"/>
      <c r="UUT115" s="204"/>
      <c r="UUU115" s="204"/>
      <c r="UUV115" s="204"/>
      <c r="UUW115" s="204"/>
      <c r="UUX115" s="204"/>
      <c r="UUY115" s="204"/>
      <c r="UUZ115" s="204"/>
      <c r="UVA115" s="204"/>
      <c r="UVB115" s="204"/>
      <c r="UVC115" s="204"/>
      <c r="UVD115" s="204"/>
      <c r="UVE115" s="204"/>
      <c r="UVF115" s="204"/>
      <c r="UVG115" s="204"/>
      <c r="UVH115" s="204"/>
      <c r="UVI115" s="204"/>
      <c r="UVJ115" s="204"/>
      <c r="UVK115" s="204"/>
      <c r="UVL115" s="204"/>
      <c r="UVM115" s="204"/>
      <c r="UVN115" s="204"/>
      <c r="UVO115" s="204"/>
      <c r="UVP115" s="204"/>
      <c r="UVQ115" s="204"/>
      <c r="UVR115" s="204"/>
      <c r="UVS115" s="204"/>
      <c r="UVT115" s="204"/>
      <c r="UVU115" s="204"/>
      <c r="UVV115" s="204"/>
      <c r="UVW115" s="204"/>
      <c r="UVX115" s="204"/>
      <c r="UVY115" s="204"/>
      <c r="UVZ115" s="204"/>
      <c r="UWA115" s="204"/>
      <c r="UWB115" s="204"/>
      <c r="UWC115" s="204"/>
      <c r="UWD115" s="204"/>
      <c r="UWE115" s="204"/>
      <c r="UWF115" s="204"/>
      <c r="UWG115" s="204"/>
      <c r="UWH115" s="204"/>
      <c r="UWI115" s="204"/>
      <c r="UWJ115" s="204"/>
      <c r="UWK115" s="204"/>
      <c r="UWL115" s="204"/>
      <c r="UWM115" s="204"/>
      <c r="UWN115" s="204"/>
      <c r="UWO115" s="204"/>
      <c r="UWP115" s="204"/>
      <c r="UWQ115" s="204"/>
      <c r="UWR115" s="204"/>
      <c r="UWS115" s="204"/>
      <c r="UWT115" s="204"/>
      <c r="UWU115" s="204"/>
      <c r="UWV115" s="204"/>
      <c r="UWW115" s="204"/>
      <c r="UWX115" s="204"/>
      <c r="UWY115" s="204"/>
      <c r="UWZ115" s="204"/>
      <c r="UXA115" s="204"/>
      <c r="UXB115" s="204"/>
      <c r="UXC115" s="204"/>
      <c r="UXD115" s="204"/>
      <c r="UXE115" s="204"/>
      <c r="UXF115" s="204"/>
      <c r="UXG115" s="204"/>
      <c r="UXH115" s="204"/>
      <c r="UXI115" s="204"/>
      <c r="UXJ115" s="204"/>
      <c r="UXK115" s="204"/>
      <c r="UXL115" s="204"/>
      <c r="UXM115" s="204"/>
      <c r="UXN115" s="204"/>
      <c r="UXO115" s="204"/>
      <c r="UXP115" s="204"/>
      <c r="UXQ115" s="204"/>
      <c r="UXR115" s="204"/>
      <c r="UXS115" s="204"/>
      <c r="UXT115" s="204"/>
      <c r="UXU115" s="204"/>
      <c r="UXV115" s="204"/>
      <c r="UXW115" s="204"/>
      <c r="UXX115" s="204"/>
      <c r="UXY115" s="204"/>
      <c r="UXZ115" s="204"/>
      <c r="UYA115" s="204"/>
      <c r="UYB115" s="204"/>
      <c r="UYC115" s="204"/>
      <c r="UYD115" s="204"/>
      <c r="UYE115" s="204"/>
      <c r="UYF115" s="204"/>
      <c r="UYG115" s="204"/>
      <c r="UYH115" s="204"/>
      <c r="UYI115" s="204"/>
      <c r="UYJ115" s="204"/>
      <c r="UYK115" s="204"/>
      <c r="UYL115" s="204"/>
      <c r="UYM115" s="204"/>
      <c r="UYN115" s="204"/>
      <c r="UYO115" s="204"/>
      <c r="UYP115" s="204"/>
      <c r="UYQ115" s="204"/>
      <c r="UYR115" s="204"/>
      <c r="UYS115" s="204"/>
      <c r="UYT115" s="204"/>
      <c r="UYU115" s="204"/>
      <c r="UYV115" s="204"/>
      <c r="UYW115" s="204"/>
      <c r="UYX115" s="204"/>
      <c r="UYY115" s="204"/>
      <c r="UYZ115" s="204"/>
      <c r="UZA115" s="204"/>
      <c r="UZB115" s="204"/>
      <c r="UZC115" s="204"/>
      <c r="UZD115" s="204"/>
      <c r="UZE115" s="204"/>
      <c r="UZF115" s="204"/>
      <c r="UZG115" s="204"/>
      <c r="UZH115" s="204"/>
      <c r="UZI115" s="204"/>
      <c r="UZJ115" s="204"/>
      <c r="UZK115" s="204"/>
      <c r="UZL115" s="204"/>
      <c r="UZM115" s="204"/>
      <c r="UZN115" s="204"/>
      <c r="UZO115" s="204"/>
      <c r="UZP115" s="204"/>
      <c r="UZQ115" s="204"/>
      <c r="UZR115" s="204"/>
      <c r="UZS115" s="204"/>
      <c r="UZT115" s="204"/>
      <c r="UZU115" s="204"/>
      <c r="UZV115" s="204"/>
      <c r="UZW115" s="204"/>
      <c r="UZX115" s="204"/>
      <c r="UZY115" s="204"/>
      <c r="UZZ115" s="204"/>
      <c r="VAA115" s="204"/>
      <c r="VAB115" s="204"/>
      <c r="VAC115" s="204"/>
      <c r="VAD115" s="204"/>
      <c r="VAE115" s="204"/>
      <c r="VAF115" s="204"/>
      <c r="VAG115" s="204"/>
      <c r="VAH115" s="204"/>
      <c r="VAI115" s="204"/>
      <c r="VAJ115" s="204"/>
      <c r="VAK115" s="204"/>
      <c r="VAL115" s="204"/>
      <c r="VAM115" s="204"/>
      <c r="VAN115" s="204"/>
      <c r="VAO115" s="204"/>
      <c r="VAP115" s="204"/>
      <c r="VAQ115" s="204"/>
      <c r="VAR115" s="204"/>
      <c r="VAS115" s="204"/>
      <c r="VAT115" s="204"/>
      <c r="VAU115" s="204"/>
      <c r="VAV115" s="204"/>
      <c r="VAW115" s="204"/>
      <c r="VAX115" s="204"/>
      <c r="VAY115" s="204"/>
      <c r="VAZ115" s="204"/>
      <c r="VBA115" s="204"/>
      <c r="VBB115" s="204"/>
      <c r="VBC115" s="204"/>
      <c r="VBD115" s="204"/>
      <c r="VBE115" s="204"/>
      <c r="VBF115" s="204"/>
      <c r="VBG115" s="204"/>
      <c r="VBH115" s="204"/>
      <c r="VBI115" s="204"/>
      <c r="VBJ115" s="204"/>
      <c r="VBK115" s="204"/>
      <c r="VBL115" s="204"/>
      <c r="VBM115" s="204"/>
      <c r="VBN115" s="204"/>
      <c r="VBO115" s="204"/>
      <c r="VBP115" s="204"/>
      <c r="VBQ115" s="204"/>
      <c r="VBR115" s="204"/>
      <c r="VBS115" s="204"/>
      <c r="VBT115" s="204"/>
      <c r="VBU115" s="204"/>
      <c r="VBV115" s="204"/>
      <c r="VBW115" s="204"/>
      <c r="VBX115" s="204"/>
      <c r="VBY115" s="204"/>
      <c r="VBZ115" s="204"/>
      <c r="VCA115" s="204"/>
      <c r="VCB115" s="204"/>
      <c r="VCC115" s="204"/>
      <c r="VCD115" s="204"/>
      <c r="VCE115" s="204"/>
      <c r="VCF115" s="204"/>
      <c r="VCG115" s="204"/>
      <c r="VCH115" s="204"/>
      <c r="VCI115" s="204"/>
      <c r="VCJ115" s="204"/>
      <c r="VCK115" s="204"/>
      <c r="VCL115" s="204"/>
      <c r="VCM115" s="204"/>
      <c r="VCN115" s="204"/>
      <c r="VCO115" s="204"/>
      <c r="VCP115" s="204"/>
      <c r="VCQ115" s="204"/>
      <c r="VCR115" s="204"/>
      <c r="VCS115" s="204"/>
      <c r="VCT115" s="204"/>
      <c r="VCU115" s="204"/>
      <c r="VCV115" s="204"/>
      <c r="VCW115" s="204"/>
      <c r="VCX115" s="204"/>
      <c r="VCY115" s="204"/>
      <c r="VCZ115" s="204"/>
      <c r="VDA115" s="204"/>
      <c r="VDB115" s="204"/>
      <c r="VDC115" s="204"/>
      <c r="VDD115" s="204"/>
      <c r="VDE115" s="204"/>
      <c r="VDF115" s="204"/>
      <c r="VDG115" s="204"/>
      <c r="VDH115" s="204"/>
      <c r="VDI115" s="204"/>
      <c r="VDJ115" s="204"/>
      <c r="VDK115" s="204"/>
      <c r="VDL115" s="204"/>
      <c r="VDM115" s="204"/>
      <c r="VDN115" s="204"/>
      <c r="VDO115" s="204"/>
      <c r="VDP115" s="204"/>
      <c r="VDQ115" s="204"/>
      <c r="VDR115" s="204"/>
      <c r="VDS115" s="204"/>
      <c r="VDT115" s="204"/>
      <c r="VDU115" s="204"/>
      <c r="VDV115" s="204"/>
      <c r="VDW115" s="204"/>
      <c r="VDX115" s="204"/>
      <c r="VDY115" s="204"/>
      <c r="VDZ115" s="204"/>
      <c r="VEA115" s="204"/>
      <c r="VEB115" s="204"/>
      <c r="VEC115" s="204"/>
      <c r="VED115" s="204"/>
      <c r="VEE115" s="204"/>
      <c r="VEF115" s="204"/>
      <c r="VEG115" s="204"/>
      <c r="VEH115" s="204"/>
      <c r="VEI115" s="204"/>
      <c r="VEJ115" s="204"/>
      <c r="VEK115" s="204"/>
      <c r="VEL115" s="204"/>
      <c r="VEM115" s="204"/>
      <c r="VEN115" s="204"/>
      <c r="VEO115" s="204"/>
      <c r="VEP115" s="204"/>
      <c r="VEQ115" s="204"/>
      <c r="VER115" s="204"/>
      <c r="VES115" s="204"/>
      <c r="VET115" s="204"/>
      <c r="VEU115" s="204"/>
      <c r="VEV115" s="204"/>
      <c r="VEW115" s="204"/>
      <c r="VEX115" s="204"/>
      <c r="VEY115" s="204"/>
      <c r="VEZ115" s="204"/>
      <c r="VFA115" s="204"/>
      <c r="VFB115" s="204"/>
      <c r="VFC115" s="204"/>
      <c r="VFD115" s="204"/>
      <c r="VFE115" s="204"/>
      <c r="VFF115" s="204"/>
      <c r="VFG115" s="204"/>
      <c r="VFH115" s="204"/>
      <c r="VFI115" s="204"/>
      <c r="VFJ115" s="204"/>
      <c r="VFK115" s="204"/>
      <c r="VFL115" s="204"/>
      <c r="VFM115" s="204"/>
      <c r="VFN115" s="204"/>
      <c r="VFO115" s="204"/>
      <c r="VFP115" s="204"/>
      <c r="VFQ115" s="204"/>
      <c r="VFR115" s="204"/>
      <c r="VFS115" s="204"/>
      <c r="VFT115" s="204"/>
      <c r="VFU115" s="204"/>
      <c r="VFV115" s="204"/>
      <c r="VFW115" s="204"/>
      <c r="VFX115" s="204"/>
      <c r="VFY115" s="204"/>
      <c r="VFZ115" s="204"/>
      <c r="VGA115" s="204"/>
      <c r="VGB115" s="204"/>
      <c r="VGC115" s="204"/>
      <c r="VGD115" s="204"/>
      <c r="VGE115" s="204"/>
      <c r="VGF115" s="204"/>
      <c r="VGG115" s="204"/>
      <c r="VGH115" s="204"/>
      <c r="VGI115" s="204"/>
      <c r="VGJ115" s="204"/>
      <c r="VGK115" s="204"/>
      <c r="VGL115" s="204"/>
      <c r="VGM115" s="204"/>
      <c r="VGN115" s="204"/>
      <c r="VGO115" s="204"/>
      <c r="VGP115" s="204"/>
      <c r="VGQ115" s="204"/>
      <c r="VGR115" s="204"/>
      <c r="VGS115" s="204"/>
      <c r="VGT115" s="204"/>
      <c r="VGU115" s="204"/>
      <c r="VGV115" s="204"/>
      <c r="VGW115" s="204"/>
      <c r="VGX115" s="204"/>
      <c r="VGY115" s="204"/>
      <c r="VGZ115" s="204"/>
      <c r="VHA115" s="204"/>
      <c r="VHB115" s="204"/>
      <c r="VHC115" s="204"/>
      <c r="VHD115" s="204"/>
      <c r="VHE115" s="204"/>
      <c r="VHF115" s="204"/>
      <c r="VHG115" s="204"/>
      <c r="VHH115" s="204"/>
      <c r="VHI115" s="204"/>
      <c r="VHJ115" s="204"/>
      <c r="VHK115" s="204"/>
      <c r="VHL115" s="204"/>
      <c r="VHM115" s="204"/>
      <c r="VHN115" s="204"/>
      <c r="VHO115" s="204"/>
      <c r="VHP115" s="204"/>
      <c r="VHQ115" s="204"/>
      <c r="VHR115" s="204"/>
      <c r="VHS115" s="204"/>
      <c r="VHT115" s="204"/>
      <c r="VHU115" s="204"/>
      <c r="VHV115" s="204"/>
      <c r="VHW115" s="204"/>
      <c r="VHX115" s="204"/>
      <c r="VHY115" s="204"/>
      <c r="VHZ115" s="204"/>
      <c r="VIA115" s="204"/>
      <c r="VIB115" s="204"/>
      <c r="VIC115" s="204"/>
      <c r="VID115" s="204"/>
      <c r="VIE115" s="204"/>
      <c r="VIF115" s="204"/>
      <c r="VIG115" s="204"/>
      <c r="VIH115" s="204"/>
      <c r="VII115" s="204"/>
      <c r="VIJ115" s="204"/>
      <c r="VIK115" s="204"/>
      <c r="VIL115" s="204"/>
      <c r="VIM115" s="204"/>
      <c r="VIN115" s="204"/>
      <c r="VIO115" s="204"/>
      <c r="VIP115" s="204"/>
      <c r="VIQ115" s="204"/>
      <c r="VIR115" s="204"/>
      <c r="VIS115" s="204"/>
      <c r="VIT115" s="204"/>
      <c r="VIU115" s="204"/>
      <c r="VIV115" s="204"/>
      <c r="VIW115" s="204"/>
      <c r="VIX115" s="204"/>
      <c r="VIY115" s="204"/>
      <c r="VIZ115" s="204"/>
      <c r="VJA115" s="204"/>
      <c r="VJB115" s="204"/>
      <c r="VJC115" s="204"/>
      <c r="VJD115" s="204"/>
      <c r="VJE115" s="204"/>
      <c r="VJF115" s="204"/>
      <c r="VJG115" s="204"/>
      <c r="VJH115" s="204"/>
      <c r="VJI115" s="204"/>
      <c r="VJJ115" s="204"/>
      <c r="VJK115" s="204"/>
      <c r="VJL115" s="204"/>
      <c r="VJM115" s="204"/>
      <c r="VJN115" s="204"/>
      <c r="VJO115" s="204"/>
      <c r="VJP115" s="204"/>
      <c r="VJQ115" s="204"/>
      <c r="VJR115" s="204"/>
      <c r="VJS115" s="204"/>
      <c r="VJT115" s="204"/>
      <c r="VJU115" s="204"/>
      <c r="VJV115" s="204"/>
      <c r="VJW115" s="204"/>
      <c r="VJX115" s="204"/>
      <c r="VJY115" s="204"/>
      <c r="VJZ115" s="204"/>
      <c r="VKA115" s="204"/>
      <c r="VKB115" s="204"/>
      <c r="VKC115" s="204"/>
      <c r="VKD115" s="204"/>
      <c r="VKE115" s="204"/>
      <c r="VKF115" s="204"/>
      <c r="VKG115" s="204"/>
      <c r="VKH115" s="204"/>
      <c r="VKI115" s="204"/>
      <c r="VKJ115" s="204"/>
      <c r="VKK115" s="204"/>
      <c r="VKL115" s="204"/>
      <c r="VKM115" s="204"/>
      <c r="VKN115" s="204"/>
      <c r="VKO115" s="204"/>
      <c r="VKP115" s="204"/>
      <c r="VKQ115" s="204"/>
      <c r="VKR115" s="204"/>
      <c r="VKS115" s="204"/>
      <c r="VKT115" s="204"/>
      <c r="VKU115" s="204"/>
      <c r="VKV115" s="204"/>
      <c r="VKW115" s="204"/>
      <c r="VKX115" s="204"/>
      <c r="VKY115" s="204"/>
      <c r="VKZ115" s="204"/>
      <c r="VLA115" s="204"/>
      <c r="VLB115" s="204"/>
      <c r="VLC115" s="204"/>
      <c r="VLD115" s="204"/>
      <c r="VLE115" s="204"/>
      <c r="VLF115" s="204"/>
      <c r="VLG115" s="204"/>
      <c r="VLH115" s="204"/>
      <c r="VLI115" s="204"/>
      <c r="VLJ115" s="204"/>
      <c r="VLK115" s="204"/>
      <c r="VLL115" s="204"/>
      <c r="VLM115" s="204"/>
      <c r="VLN115" s="204"/>
      <c r="VLO115" s="204"/>
      <c r="VLP115" s="204"/>
      <c r="VLQ115" s="204"/>
      <c r="VLR115" s="204"/>
      <c r="VLS115" s="204"/>
      <c r="VLT115" s="204"/>
      <c r="VLU115" s="204"/>
      <c r="VLV115" s="204"/>
      <c r="VLW115" s="204"/>
      <c r="VLX115" s="204"/>
      <c r="VLY115" s="204"/>
      <c r="VLZ115" s="204"/>
      <c r="VMA115" s="204"/>
      <c r="VMB115" s="204"/>
      <c r="VMC115" s="204"/>
      <c r="VMD115" s="204"/>
      <c r="VME115" s="204"/>
      <c r="VMF115" s="204"/>
      <c r="VMG115" s="204"/>
      <c r="VMH115" s="204"/>
      <c r="VMI115" s="204"/>
      <c r="VMJ115" s="204"/>
      <c r="VMK115" s="204"/>
      <c r="VML115" s="204"/>
      <c r="VMM115" s="204"/>
      <c r="VMN115" s="204"/>
      <c r="VMO115" s="204"/>
      <c r="VMP115" s="204"/>
      <c r="VMQ115" s="204"/>
      <c r="VMR115" s="204"/>
      <c r="VMS115" s="204"/>
      <c r="VMT115" s="204"/>
      <c r="VMU115" s="204"/>
      <c r="VMV115" s="204"/>
      <c r="VMW115" s="204"/>
      <c r="VMX115" s="204"/>
      <c r="VMY115" s="204"/>
      <c r="VMZ115" s="204"/>
      <c r="VNA115" s="204"/>
      <c r="VNB115" s="204"/>
      <c r="VNC115" s="204"/>
      <c r="VND115" s="204"/>
      <c r="VNE115" s="204"/>
      <c r="VNF115" s="204"/>
      <c r="VNG115" s="204"/>
      <c r="VNH115" s="204"/>
      <c r="VNI115" s="204"/>
      <c r="VNJ115" s="204"/>
      <c r="VNK115" s="204"/>
      <c r="VNL115" s="204"/>
      <c r="VNM115" s="204"/>
      <c r="VNN115" s="204"/>
      <c r="VNO115" s="204"/>
      <c r="VNP115" s="204"/>
      <c r="VNQ115" s="204"/>
      <c r="VNR115" s="204"/>
      <c r="VNS115" s="204"/>
      <c r="VNT115" s="204"/>
      <c r="VNU115" s="204"/>
      <c r="VNV115" s="204"/>
      <c r="VNW115" s="204"/>
      <c r="VNX115" s="204"/>
      <c r="VNY115" s="204"/>
      <c r="VNZ115" s="204"/>
      <c r="VOA115" s="204"/>
      <c r="VOB115" s="204"/>
      <c r="VOC115" s="204"/>
      <c r="VOD115" s="204"/>
      <c r="VOE115" s="204"/>
      <c r="VOF115" s="204"/>
      <c r="VOG115" s="204"/>
      <c r="VOH115" s="204"/>
      <c r="VOI115" s="204"/>
      <c r="VOJ115" s="204"/>
      <c r="VOK115" s="204"/>
      <c r="VOL115" s="204"/>
      <c r="VOM115" s="204"/>
      <c r="VON115" s="204"/>
      <c r="VOO115" s="204"/>
      <c r="VOP115" s="204"/>
      <c r="VOQ115" s="204"/>
      <c r="VOR115" s="204"/>
      <c r="VOS115" s="204"/>
      <c r="VOT115" s="204"/>
      <c r="VOU115" s="204"/>
      <c r="VOV115" s="204"/>
      <c r="VOW115" s="204"/>
      <c r="VOX115" s="204"/>
      <c r="VOY115" s="204"/>
      <c r="VOZ115" s="204"/>
      <c r="VPA115" s="204"/>
      <c r="VPB115" s="204"/>
      <c r="VPC115" s="204"/>
      <c r="VPD115" s="204"/>
      <c r="VPE115" s="204"/>
      <c r="VPF115" s="204"/>
      <c r="VPG115" s="204"/>
      <c r="VPH115" s="204"/>
      <c r="VPI115" s="204"/>
      <c r="VPJ115" s="204"/>
      <c r="VPK115" s="204"/>
      <c r="VPL115" s="204"/>
      <c r="VPM115" s="204"/>
      <c r="VPN115" s="204"/>
      <c r="VPO115" s="204"/>
      <c r="VPP115" s="204"/>
      <c r="VPQ115" s="204"/>
      <c r="VPR115" s="204"/>
      <c r="VPS115" s="204"/>
      <c r="VPT115" s="204"/>
      <c r="VPU115" s="204"/>
      <c r="VPV115" s="204"/>
      <c r="VPW115" s="204"/>
      <c r="VPX115" s="204"/>
      <c r="VPY115" s="204"/>
      <c r="VPZ115" s="204"/>
      <c r="VQA115" s="204"/>
      <c r="VQB115" s="204"/>
      <c r="VQC115" s="204"/>
      <c r="VQD115" s="204"/>
      <c r="VQE115" s="204"/>
      <c r="VQF115" s="204"/>
      <c r="VQG115" s="204"/>
      <c r="VQH115" s="204"/>
      <c r="VQI115" s="204"/>
      <c r="VQJ115" s="204"/>
      <c r="VQK115" s="204"/>
      <c r="VQL115" s="204"/>
      <c r="VQM115" s="204"/>
      <c r="VQN115" s="204"/>
      <c r="VQO115" s="204"/>
      <c r="VQP115" s="204"/>
      <c r="VQQ115" s="204"/>
      <c r="VQR115" s="204"/>
      <c r="VQS115" s="204"/>
      <c r="VQT115" s="204"/>
      <c r="VQU115" s="204"/>
      <c r="VQV115" s="204"/>
      <c r="VQW115" s="204"/>
      <c r="VQX115" s="204"/>
      <c r="VQY115" s="204"/>
      <c r="VQZ115" s="204"/>
      <c r="VRA115" s="204"/>
      <c r="VRB115" s="204"/>
      <c r="VRC115" s="204"/>
      <c r="VRD115" s="204"/>
      <c r="VRE115" s="204"/>
      <c r="VRF115" s="204"/>
      <c r="VRG115" s="204"/>
      <c r="VRH115" s="204"/>
      <c r="VRI115" s="204"/>
      <c r="VRJ115" s="204"/>
      <c r="VRK115" s="204"/>
      <c r="VRL115" s="204"/>
      <c r="VRM115" s="204"/>
      <c r="VRN115" s="204"/>
      <c r="VRO115" s="204"/>
      <c r="VRP115" s="204"/>
      <c r="VRQ115" s="204"/>
      <c r="VRR115" s="204"/>
      <c r="VRS115" s="204"/>
      <c r="VRT115" s="204"/>
      <c r="VRU115" s="204"/>
      <c r="VRV115" s="204"/>
      <c r="VRW115" s="204"/>
      <c r="VRX115" s="204"/>
      <c r="VRY115" s="204"/>
      <c r="VRZ115" s="204"/>
      <c r="VSA115" s="204"/>
      <c r="VSB115" s="204"/>
      <c r="VSC115" s="204"/>
      <c r="VSD115" s="204"/>
      <c r="VSE115" s="204"/>
      <c r="VSF115" s="204"/>
      <c r="VSG115" s="204"/>
      <c r="VSH115" s="204"/>
      <c r="VSI115" s="204"/>
      <c r="VSJ115" s="204"/>
      <c r="VSK115" s="204"/>
      <c r="VSL115" s="204"/>
      <c r="VSM115" s="204"/>
      <c r="VSN115" s="204"/>
      <c r="VSO115" s="204"/>
      <c r="VSP115" s="204"/>
      <c r="VSQ115" s="204"/>
      <c r="VSR115" s="204"/>
      <c r="VSS115" s="204"/>
      <c r="VST115" s="204"/>
      <c r="VSU115" s="204"/>
      <c r="VSV115" s="204"/>
      <c r="VSW115" s="204"/>
      <c r="VSX115" s="204"/>
      <c r="VSY115" s="204"/>
      <c r="VSZ115" s="204"/>
      <c r="VTA115" s="204"/>
      <c r="VTB115" s="204"/>
      <c r="VTC115" s="204"/>
      <c r="VTD115" s="204"/>
      <c r="VTE115" s="204"/>
      <c r="VTF115" s="204"/>
      <c r="VTG115" s="204"/>
      <c r="VTH115" s="204"/>
      <c r="VTI115" s="204"/>
      <c r="VTJ115" s="204"/>
      <c r="VTK115" s="204"/>
      <c r="VTL115" s="204"/>
      <c r="VTM115" s="204"/>
      <c r="VTN115" s="204"/>
      <c r="VTO115" s="204"/>
      <c r="VTP115" s="204"/>
      <c r="VTQ115" s="204"/>
      <c r="VTR115" s="204"/>
      <c r="VTS115" s="204"/>
      <c r="VTT115" s="204"/>
      <c r="VTU115" s="204"/>
      <c r="VTV115" s="204"/>
      <c r="VTW115" s="204"/>
      <c r="VTX115" s="204"/>
      <c r="VTY115" s="204"/>
      <c r="VTZ115" s="204"/>
      <c r="VUA115" s="204"/>
      <c r="VUB115" s="204"/>
      <c r="VUC115" s="204"/>
      <c r="VUD115" s="204"/>
      <c r="VUE115" s="204"/>
      <c r="VUF115" s="204"/>
      <c r="VUG115" s="204"/>
      <c r="VUH115" s="204"/>
      <c r="VUI115" s="204"/>
      <c r="VUJ115" s="204"/>
      <c r="VUK115" s="204"/>
      <c r="VUL115" s="204"/>
      <c r="VUM115" s="204"/>
      <c r="VUN115" s="204"/>
      <c r="VUO115" s="204"/>
      <c r="VUP115" s="204"/>
      <c r="VUQ115" s="204"/>
      <c r="VUR115" s="204"/>
      <c r="VUS115" s="204"/>
      <c r="VUT115" s="204"/>
      <c r="VUU115" s="204"/>
      <c r="VUV115" s="204"/>
      <c r="VUW115" s="204"/>
      <c r="VUX115" s="204"/>
      <c r="VUY115" s="204"/>
      <c r="VUZ115" s="204"/>
      <c r="VVA115" s="204"/>
      <c r="VVB115" s="204"/>
      <c r="VVC115" s="204"/>
      <c r="VVD115" s="204"/>
      <c r="VVE115" s="204"/>
      <c r="VVF115" s="204"/>
      <c r="VVG115" s="204"/>
      <c r="VVH115" s="204"/>
      <c r="VVI115" s="204"/>
      <c r="VVJ115" s="204"/>
      <c r="VVK115" s="204"/>
      <c r="VVL115" s="204"/>
      <c r="VVM115" s="204"/>
      <c r="VVN115" s="204"/>
      <c r="VVO115" s="204"/>
      <c r="VVP115" s="204"/>
      <c r="VVQ115" s="204"/>
      <c r="VVR115" s="204"/>
      <c r="VVS115" s="204"/>
      <c r="VVT115" s="204"/>
      <c r="VVU115" s="204"/>
      <c r="VVV115" s="204"/>
      <c r="VVW115" s="204"/>
      <c r="VVX115" s="204"/>
      <c r="VVY115" s="204"/>
      <c r="VVZ115" s="204"/>
      <c r="VWA115" s="204"/>
      <c r="VWB115" s="204"/>
      <c r="VWC115" s="204"/>
      <c r="VWD115" s="204"/>
      <c r="VWE115" s="204"/>
      <c r="VWF115" s="204"/>
      <c r="VWG115" s="204"/>
      <c r="VWH115" s="204"/>
      <c r="VWI115" s="204"/>
      <c r="VWJ115" s="204"/>
      <c r="VWK115" s="204"/>
      <c r="VWL115" s="204"/>
      <c r="VWM115" s="204"/>
      <c r="VWN115" s="204"/>
      <c r="VWO115" s="204"/>
      <c r="VWP115" s="204"/>
      <c r="VWQ115" s="204"/>
      <c r="VWR115" s="204"/>
      <c r="VWS115" s="204"/>
      <c r="VWT115" s="204"/>
      <c r="VWU115" s="204"/>
      <c r="VWV115" s="204"/>
      <c r="VWW115" s="204"/>
      <c r="VWX115" s="204"/>
      <c r="VWY115" s="204"/>
      <c r="VWZ115" s="204"/>
      <c r="VXA115" s="204"/>
      <c r="VXB115" s="204"/>
      <c r="VXC115" s="204"/>
      <c r="VXD115" s="204"/>
      <c r="VXE115" s="204"/>
      <c r="VXF115" s="204"/>
      <c r="VXG115" s="204"/>
      <c r="VXH115" s="204"/>
      <c r="VXI115" s="204"/>
      <c r="VXJ115" s="204"/>
      <c r="VXK115" s="204"/>
      <c r="VXL115" s="204"/>
      <c r="VXM115" s="204"/>
      <c r="VXN115" s="204"/>
      <c r="VXO115" s="204"/>
      <c r="VXP115" s="204"/>
      <c r="VXQ115" s="204"/>
      <c r="VXR115" s="204"/>
      <c r="VXS115" s="204"/>
      <c r="VXT115" s="204"/>
      <c r="VXU115" s="204"/>
      <c r="VXV115" s="204"/>
      <c r="VXW115" s="204"/>
      <c r="VXX115" s="204"/>
      <c r="VXY115" s="204"/>
      <c r="VXZ115" s="204"/>
      <c r="VYA115" s="204"/>
      <c r="VYB115" s="204"/>
      <c r="VYC115" s="204"/>
      <c r="VYD115" s="204"/>
      <c r="VYE115" s="204"/>
      <c r="VYF115" s="204"/>
      <c r="VYG115" s="204"/>
      <c r="VYH115" s="204"/>
      <c r="VYI115" s="204"/>
      <c r="VYJ115" s="204"/>
      <c r="VYK115" s="204"/>
      <c r="VYL115" s="204"/>
      <c r="VYM115" s="204"/>
      <c r="VYN115" s="204"/>
      <c r="VYO115" s="204"/>
      <c r="VYP115" s="204"/>
      <c r="VYQ115" s="204"/>
      <c r="VYR115" s="204"/>
      <c r="VYS115" s="204"/>
      <c r="VYT115" s="204"/>
      <c r="VYU115" s="204"/>
      <c r="VYV115" s="204"/>
      <c r="VYW115" s="204"/>
      <c r="VYX115" s="204"/>
      <c r="VYY115" s="204"/>
      <c r="VYZ115" s="204"/>
      <c r="VZA115" s="204"/>
      <c r="VZB115" s="204"/>
      <c r="VZC115" s="204"/>
      <c r="VZD115" s="204"/>
      <c r="VZE115" s="204"/>
      <c r="VZF115" s="204"/>
      <c r="VZG115" s="204"/>
      <c r="VZH115" s="204"/>
      <c r="VZI115" s="204"/>
      <c r="VZJ115" s="204"/>
      <c r="VZK115" s="204"/>
      <c r="VZL115" s="204"/>
      <c r="VZM115" s="204"/>
      <c r="VZN115" s="204"/>
      <c r="VZO115" s="204"/>
      <c r="VZP115" s="204"/>
      <c r="VZQ115" s="204"/>
      <c r="VZR115" s="204"/>
      <c r="VZS115" s="204"/>
      <c r="VZT115" s="204"/>
      <c r="VZU115" s="204"/>
      <c r="VZV115" s="204"/>
      <c r="VZW115" s="204"/>
      <c r="VZX115" s="204"/>
      <c r="VZY115" s="204"/>
      <c r="VZZ115" s="204"/>
      <c r="WAA115" s="204"/>
      <c r="WAB115" s="204"/>
      <c r="WAC115" s="204"/>
      <c r="WAD115" s="204"/>
      <c r="WAE115" s="204"/>
      <c r="WAF115" s="204"/>
      <c r="WAG115" s="204"/>
      <c r="WAH115" s="204"/>
      <c r="WAI115" s="204"/>
      <c r="WAJ115" s="204"/>
      <c r="WAK115" s="204"/>
      <c r="WAL115" s="204"/>
      <c r="WAM115" s="204"/>
      <c r="WAN115" s="204"/>
      <c r="WAO115" s="204"/>
      <c r="WAP115" s="204"/>
      <c r="WAQ115" s="204"/>
      <c r="WAR115" s="204"/>
      <c r="WAS115" s="204"/>
      <c r="WAT115" s="204"/>
      <c r="WAU115" s="204"/>
      <c r="WAV115" s="204"/>
      <c r="WAW115" s="204"/>
      <c r="WAX115" s="204"/>
      <c r="WAY115" s="204"/>
      <c r="WAZ115" s="204"/>
      <c r="WBA115" s="204"/>
      <c r="WBB115" s="204"/>
      <c r="WBC115" s="204"/>
      <c r="WBD115" s="204"/>
      <c r="WBE115" s="204"/>
      <c r="WBF115" s="204"/>
      <c r="WBG115" s="204"/>
      <c r="WBH115" s="204"/>
      <c r="WBI115" s="204"/>
      <c r="WBJ115" s="204"/>
      <c r="WBK115" s="204"/>
      <c r="WBL115" s="204"/>
      <c r="WBM115" s="204"/>
      <c r="WBN115" s="204"/>
      <c r="WBO115" s="204"/>
      <c r="WBP115" s="204"/>
      <c r="WBQ115" s="204"/>
      <c r="WBR115" s="204"/>
      <c r="WBS115" s="204"/>
      <c r="WBT115" s="204"/>
      <c r="WBU115" s="204"/>
      <c r="WBV115" s="204"/>
      <c r="WBW115" s="204"/>
      <c r="WBX115" s="204"/>
      <c r="WBY115" s="204"/>
      <c r="WBZ115" s="204"/>
      <c r="WCA115" s="204"/>
      <c r="WCB115" s="204"/>
      <c r="WCC115" s="204"/>
      <c r="WCD115" s="204"/>
      <c r="WCE115" s="204"/>
      <c r="WCF115" s="204"/>
      <c r="WCG115" s="204"/>
      <c r="WCH115" s="204"/>
      <c r="WCI115" s="204"/>
      <c r="WCJ115" s="204"/>
      <c r="WCK115" s="204"/>
      <c r="WCL115" s="204"/>
      <c r="WCM115" s="204"/>
      <c r="WCN115" s="204"/>
      <c r="WCO115" s="204"/>
      <c r="WCP115" s="204"/>
      <c r="WCQ115" s="204"/>
      <c r="WCR115" s="204"/>
      <c r="WCS115" s="204"/>
      <c r="WCT115" s="204"/>
      <c r="WCU115" s="204"/>
      <c r="WCV115" s="204"/>
      <c r="WCW115" s="204"/>
      <c r="WCX115" s="204"/>
      <c r="WCY115" s="204"/>
      <c r="WCZ115" s="204"/>
      <c r="WDA115" s="204"/>
      <c r="WDB115" s="204"/>
      <c r="WDC115" s="204"/>
      <c r="WDD115" s="204"/>
      <c r="WDE115" s="204"/>
      <c r="WDF115" s="204"/>
      <c r="WDG115" s="204"/>
      <c r="WDH115" s="204"/>
      <c r="WDI115" s="204"/>
      <c r="WDJ115" s="204"/>
      <c r="WDK115" s="204"/>
      <c r="WDL115" s="204"/>
      <c r="WDM115" s="204"/>
      <c r="WDN115" s="204"/>
      <c r="WDO115" s="204"/>
      <c r="WDP115" s="204"/>
      <c r="WDQ115" s="204"/>
      <c r="WDR115" s="204"/>
      <c r="WDS115" s="204"/>
      <c r="WDT115" s="204"/>
      <c r="WDU115" s="204"/>
      <c r="WDV115" s="204"/>
      <c r="WDW115" s="204"/>
      <c r="WDX115" s="204"/>
      <c r="WDY115" s="204"/>
      <c r="WDZ115" s="204"/>
      <c r="WEA115" s="204"/>
      <c r="WEB115" s="204"/>
      <c r="WEC115" s="204"/>
      <c r="WED115" s="204"/>
      <c r="WEE115" s="204"/>
      <c r="WEF115" s="204"/>
      <c r="WEG115" s="204"/>
      <c r="WEH115" s="204"/>
      <c r="WEI115" s="204"/>
      <c r="WEJ115" s="204"/>
      <c r="WEK115" s="204"/>
      <c r="WEL115" s="204"/>
      <c r="WEM115" s="204"/>
      <c r="WEN115" s="204"/>
      <c r="WEO115" s="204"/>
      <c r="WEP115" s="204"/>
      <c r="WEQ115" s="204"/>
      <c r="WER115" s="204"/>
      <c r="WES115" s="204"/>
      <c r="WET115" s="204"/>
      <c r="WEU115" s="204"/>
      <c r="WEV115" s="204"/>
      <c r="WEW115" s="204"/>
      <c r="WEX115" s="204"/>
      <c r="WEY115" s="204"/>
      <c r="WEZ115" s="204"/>
      <c r="WFA115" s="204"/>
      <c r="WFB115" s="204"/>
      <c r="WFC115" s="204"/>
      <c r="WFD115" s="204"/>
      <c r="WFE115" s="204"/>
      <c r="WFF115" s="204"/>
      <c r="WFG115" s="204"/>
      <c r="WFH115" s="204"/>
      <c r="WFI115" s="204"/>
      <c r="WFJ115" s="204"/>
      <c r="WFK115" s="204"/>
      <c r="WFL115" s="204"/>
      <c r="WFM115" s="204"/>
      <c r="WFN115" s="204"/>
      <c r="WFO115" s="204"/>
      <c r="WFP115" s="204"/>
      <c r="WFQ115" s="204"/>
      <c r="WFR115" s="204"/>
      <c r="WFS115" s="204"/>
      <c r="WFT115" s="204"/>
      <c r="WFU115" s="204"/>
      <c r="WFV115" s="204"/>
      <c r="WFW115" s="204"/>
      <c r="WFX115" s="204"/>
      <c r="WFY115" s="204"/>
      <c r="WFZ115" s="204"/>
      <c r="WGA115" s="204"/>
      <c r="WGB115" s="204"/>
      <c r="WGC115" s="204"/>
      <c r="WGD115" s="204"/>
      <c r="WGE115" s="204"/>
      <c r="WGF115" s="204"/>
      <c r="WGG115" s="204"/>
      <c r="WGH115" s="204"/>
      <c r="WGI115" s="204"/>
      <c r="WGJ115" s="204"/>
      <c r="WGK115" s="204"/>
      <c r="WGL115" s="204"/>
      <c r="WGM115" s="204"/>
      <c r="WGN115" s="204"/>
      <c r="WGO115" s="204"/>
      <c r="WGP115" s="204"/>
      <c r="WGQ115" s="204"/>
      <c r="WGR115" s="204"/>
      <c r="WGS115" s="204"/>
      <c r="WGT115" s="204"/>
      <c r="WGU115" s="204"/>
      <c r="WGV115" s="204"/>
      <c r="WGW115" s="204"/>
      <c r="WGX115" s="204"/>
      <c r="WGY115" s="204"/>
      <c r="WGZ115" s="204"/>
      <c r="WHA115" s="204"/>
      <c r="WHB115" s="204"/>
      <c r="WHC115" s="204"/>
      <c r="WHD115" s="204"/>
      <c r="WHE115" s="204"/>
      <c r="WHF115" s="204"/>
      <c r="WHG115" s="204"/>
      <c r="WHH115" s="204"/>
      <c r="WHI115" s="204"/>
      <c r="WHJ115" s="204"/>
      <c r="WHK115" s="204"/>
      <c r="WHL115" s="204"/>
      <c r="WHM115" s="204"/>
      <c r="WHN115" s="204"/>
      <c r="WHO115" s="204"/>
      <c r="WHP115" s="204"/>
      <c r="WHQ115" s="204"/>
      <c r="WHR115" s="204"/>
      <c r="WHS115" s="204"/>
      <c r="WHT115" s="204"/>
      <c r="WHU115" s="204"/>
      <c r="WHV115" s="204"/>
      <c r="WHW115" s="204"/>
      <c r="WHX115" s="204"/>
      <c r="WHY115" s="204"/>
      <c r="WHZ115" s="204"/>
      <c r="WIA115" s="204"/>
      <c r="WIB115" s="204"/>
      <c r="WIC115" s="204"/>
      <c r="WID115" s="204"/>
      <c r="WIE115" s="204"/>
      <c r="WIF115" s="204"/>
      <c r="WIG115" s="204"/>
      <c r="WIH115" s="204"/>
      <c r="WII115" s="204"/>
      <c r="WIJ115" s="204"/>
      <c r="WIK115" s="204"/>
      <c r="WIL115" s="204"/>
      <c r="WIM115" s="204"/>
      <c r="WIN115" s="204"/>
      <c r="WIO115" s="204"/>
      <c r="WIP115" s="204"/>
      <c r="WIQ115" s="204"/>
      <c r="WIR115" s="204"/>
      <c r="WIS115" s="204"/>
      <c r="WIT115" s="204"/>
      <c r="WIU115" s="204"/>
      <c r="WIV115" s="204"/>
      <c r="WIW115" s="204"/>
      <c r="WIX115" s="204"/>
      <c r="WIY115" s="204"/>
      <c r="WIZ115" s="204"/>
      <c r="WJA115" s="204"/>
      <c r="WJB115" s="204"/>
      <c r="WJC115" s="204"/>
      <c r="WJD115" s="204"/>
      <c r="WJE115" s="204"/>
      <c r="WJF115" s="204"/>
      <c r="WJG115" s="204"/>
      <c r="WJH115" s="204"/>
      <c r="WJI115" s="204"/>
      <c r="WJJ115" s="204"/>
      <c r="WJK115" s="204"/>
      <c r="WJL115" s="204"/>
      <c r="WJM115" s="204"/>
      <c r="WJN115" s="204"/>
      <c r="WJO115" s="204"/>
      <c r="WJP115" s="204"/>
      <c r="WJQ115" s="204"/>
      <c r="WJR115" s="204"/>
      <c r="WJS115" s="204"/>
      <c r="WJT115" s="204"/>
      <c r="WJU115" s="204"/>
      <c r="WJV115" s="204"/>
      <c r="WJW115" s="204"/>
      <c r="WJX115" s="204"/>
      <c r="WJY115" s="204"/>
      <c r="WJZ115" s="204"/>
      <c r="WKA115" s="204"/>
      <c r="WKB115" s="204"/>
      <c r="WKC115" s="204"/>
      <c r="WKD115" s="204"/>
      <c r="WKE115" s="204"/>
      <c r="WKF115" s="204"/>
      <c r="WKG115" s="204"/>
      <c r="WKH115" s="204"/>
      <c r="WKI115" s="204"/>
      <c r="WKJ115" s="204"/>
      <c r="WKK115" s="204"/>
      <c r="WKL115" s="204"/>
      <c r="WKM115" s="204"/>
      <c r="WKN115" s="204"/>
      <c r="WKO115" s="204"/>
      <c r="WKP115" s="204"/>
      <c r="WKQ115" s="204"/>
      <c r="WKR115" s="204"/>
      <c r="WKS115" s="204"/>
      <c r="WKT115" s="204"/>
      <c r="WKU115" s="204"/>
      <c r="WKV115" s="204"/>
      <c r="WKW115" s="204"/>
      <c r="WKX115" s="204"/>
      <c r="WKY115" s="204"/>
      <c r="WKZ115" s="204"/>
      <c r="WLA115" s="204"/>
      <c r="WLB115" s="204"/>
      <c r="WLC115" s="204"/>
      <c r="WLD115" s="204"/>
      <c r="WLE115" s="204"/>
      <c r="WLF115" s="204"/>
      <c r="WLG115" s="204"/>
      <c r="WLH115" s="204"/>
      <c r="WLI115" s="204"/>
      <c r="WLJ115" s="204"/>
      <c r="WLK115" s="204"/>
      <c r="WLL115" s="204"/>
      <c r="WLM115" s="204"/>
      <c r="WLN115" s="204"/>
      <c r="WLO115" s="204"/>
      <c r="WLP115" s="204"/>
      <c r="WLQ115" s="204"/>
      <c r="WLR115" s="204"/>
      <c r="WLS115" s="204"/>
      <c r="WLT115" s="204"/>
      <c r="WLU115" s="204"/>
      <c r="WLV115" s="204"/>
      <c r="WLW115" s="204"/>
      <c r="WLX115" s="204"/>
      <c r="WLY115" s="204"/>
      <c r="WLZ115" s="204"/>
      <c r="WMA115" s="204"/>
      <c r="WMB115" s="204"/>
      <c r="WMC115" s="204"/>
      <c r="WMD115" s="204"/>
      <c r="WME115" s="204"/>
      <c r="WMF115" s="204"/>
      <c r="WMG115" s="204"/>
      <c r="WMH115" s="204"/>
      <c r="WMI115" s="204"/>
      <c r="WMJ115" s="204"/>
      <c r="WMK115" s="204"/>
      <c r="WML115" s="204"/>
      <c r="WMM115" s="204"/>
      <c r="WMN115" s="204"/>
      <c r="WMO115" s="204"/>
      <c r="WMP115" s="204"/>
      <c r="WMQ115" s="204"/>
      <c r="WMR115" s="204"/>
      <c r="WMS115" s="204"/>
      <c r="WMT115" s="204"/>
      <c r="WMU115" s="204"/>
      <c r="WMV115" s="204"/>
      <c r="WMW115" s="204"/>
      <c r="WMX115" s="204"/>
      <c r="WMY115" s="204"/>
      <c r="WMZ115" s="204"/>
      <c r="WNA115" s="204"/>
      <c r="WNB115" s="204"/>
      <c r="WNC115" s="204"/>
      <c r="WND115" s="204"/>
      <c r="WNE115" s="204"/>
      <c r="WNF115" s="204"/>
      <c r="WNG115" s="204"/>
      <c r="WNH115" s="204"/>
      <c r="WNI115" s="204"/>
      <c r="WNJ115" s="204"/>
      <c r="WNK115" s="204"/>
      <c r="WNL115" s="204"/>
      <c r="WNM115" s="204"/>
      <c r="WNN115" s="204"/>
      <c r="WNO115" s="204"/>
      <c r="WNP115" s="204"/>
      <c r="WNQ115" s="204"/>
      <c r="WNR115" s="204"/>
      <c r="WNS115" s="204"/>
      <c r="WNT115" s="204"/>
      <c r="WNU115" s="204"/>
      <c r="WNV115" s="204"/>
      <c r="WNW115" s="204"/>
      <c r="WNX115" s="204"/>
      <c r="WNY115" s="204"/>
      <c r="WNZ115" s="204"/>
      <c r="WOA115" s="204"/>
      <c r="WOB115" s="204"/>
      <c r="WOC115" s="204"/>
      <c r="WOD115" s="204"/>
      <c r="WOE115" s="204"/>
      <c r="WOF115" s="204"/>
      <c r="WOG115" s="204"/>
      <c r="WOH115" s="204"/>
      <c r="WOI115" s="204"/>
      <c r="WOJ115" s="204"/>
      <c r="WOK115" s="204"/>
      <c r="WOL115" s="204"/>
      <c r="WOM115" s="204"/>
      <c r="WON115" s="204"/>
      <c r="WOO115" s="204"/>
      <c r="WOP115" s="204"/>
      <c r="WOQ115" s="204"/>
      <c r="WOR115" s="204"/>
      <c r="WOS115" s="204"/>
      <c r="WOT115" s="204"/>
      <c r="WOU115" s="204"/>
      <c r="WOV115" s="204"/>
      <c r="WOW115" s="204"/>
      <c r="WOX115" s="204"/>
      <c r="WOY115" s="204"/>
      <c r="WOZ115" s="204"/>
      <c r="WPA115" s="204"/>
      <c r="WPB115" s="204"/>
      <c r="WPC115" s="204"/>
      <c r="WPD115" s="204"/>
      <c r="WPE115" s="204"/>
      <c r="WPF115" s="204"/>
      <c r="WPG115" s="204"/>
      <c r="WPH115" s="204"/>
      <c r="WPI115" s="204"/>
      <c r="WPJ115" s="204"/>
      <c r="WPK115" s="204"/>
      <c r="WPL115" s="204"/>
      <c r="WPM115" s="204"/>
      <c r="WPN115" s="204"/>
      <c r="WPO115" s="204"/>
      <c r="WPP115" s="204"/>
      <c r="WPQ115" s="204"/>
      <c r="WPR115" s="204"/>
      <c r="WPS115" s="204"/>
      <c r="WPT115" s="204"/>
      <c r="WPU115" s="204"/>
      <c r="WPV115" s="204"/>
      <c r="WPW115" s="204"/>
      <c r="WPX115" s="204"/>
      <c r="WPY115" s="204"/>
      <c r="WPZ115" s="204"/>
      <c r="WQA115" s="204"/>
      <c r="WQB115" s="204"/>
      <c r="WQC115" s="204"/>
      <c r="WQD115" s="204"/>
      <c r="WQE115" s="204"/>
      <c r="WQF115" s="204"/>
      <c r="WQG115" s="204"/>
      <c r="WQH115" s="204"/>
      <c r="WQI115" s="204"/>
      <c r="WQJ115" s="204"/>
      <c r="WQK115" s="204"/>
      <c r="WQL115" s="204"/>
      <c r="WQM115" s="204"/>
      <c r="WQN115" s="204"/>
      <c r="WQO115" s="204"/>
      <c r="WQP115" s="204"/>
      <c r="WQQ115" s="204"/>
      <c r="WQR115" s="204"/>
      <c r="WQS115" s="204"/>
      <c r="WQT115" s="204"/>
      <c r="WQU115" s="204"/>
      <c r="WQV115" s="204"/>
      <c r="WQW115" s="204"/>
      <c r="WQX115" s="204"/>
      <c r="WQY115" s="204"/>
      <c r="WQZ115" s="204"/>
      <c r="WRA115" s="204"/>
      <c r="WRB115" s="204"/>
      <c r="WRC115" s="204"/>
      <c r="WRD115" s="204"/>
      <c r="WRE115" s="204"/>
      <c r="WRF115" s="204"/>
      <c r="WRG115" s="204"/>
      <c r="WRH115" s="204"/>
      <c r="WRI115" s="204"/>
      <c r="WRJ115" s="204"/>
      <c r="WRK115" s="204"/>
      <c r="WRL115" s="204"/>
      <c r="WRM115" s="204"/>
      <c r="WRN115" s="204"/>
      <c r="WRO115" s="204"/>
      <c r="WRP115" s="204"/>
      <c r="WRQ115" s="204"/>
      <c r="WRR115" s="204"/>
      <c r="WRS115" s="204"/>
      <c r="WRT115" s="204"/>
      <c r="WRU115" s="204"/>
      <c r="WRV115" s="204"/>
      <c r="WRW115" s="204"/>
      <c r="WRX115" s="204"/>
      <c r="WRY115" s="204"/>
      <c r="WRZ115" s="204"/>
      <c r="WSA115" s="204"/>
      <c r="WSB115" s="204"/>
      <c r="WSC115" s="204"/>
      <c r="WSD115" s="204"/>
      <c r="WSE115" s="204"/>
      <c r="WSF115" s="204"/>
      <c r="WSG115" s="204"/>
      <c r="WSH115" s="204"/>
      <c r="WSI115" s="204"/>
      <c r="WSJ115" s="204"/>
      <c r="WSK115" s="204"/>
      <c r="WSL115" s="204"/>
      <c r="WSM115" s="204"/>
      <c r="WSN115" s="204"/>
      <c r="WSO115" s="204"/>
      <c r="WSP115" s="204"/>
      <c r="WSQ115" s="204"/>
      <c r="WSR115" s="204"/>
      <c r="WSS115" s="204"/>
      <c r="WST115" s="204"/>
      <c r="WSU115" s="204"/>
      <c r="WSV115" s="204"/>
      <c r="WSW115" s="204"/>
      <c r="WSX115" s="204"/>
      <c r="WSY115" s="204"/>
      <c r="WSZ115" s="204"/>
      <c r="WTA115" s="204"/>
      <c r="WTB115" s="204"/>
      <c r="WTC115" s="204"/>
      <c r="WTD115" s="204"/>
      <c r="WTE115" s="204"/>
      <c r="WTF115" s="204"/>
      <c r="WTG115" s="204"/>
      <c r="WTH115" s="204"/>
      <c r="WTI115" s="204"/>
      <c r="WTJ115" s="204"/>
      <c r="WTK115" s="204"/>
      <c r="WTL115" s="204"/>
      <c r="WTM115" s="204"/>
      <c r="WTN115" s="204"/>
      <c r="WTO115" s="204"/>
      <c r="WTP115" s="204"/>
      <c r="WTQ115" s="204"/>
      <c r="WTR115" s="204"/>
      <c r="WTS115" s="204"/>
      <c r="WTT115" s="204"/>
      <c r="WTU115" s="204"/>
      <c r="WTV115" s="204"/>
      <c r="WTW115" s="204"/>
      <c r="WTX115" s="204"/>
      <c r="WTY115" s="204"/>
      <c r="WTZ115" s="204"/>
      <c r="WUA115" s="204"/>
      <c r="WUB115" s="204"/>
      <c r="WUC115" s="204"/>
      <c r="WUD115" s="204"/>
      <c r="WUE115" s="204"/>
      <c r="WUF115" s="204"/>
      <c r="WUG115" s="204"/>
      <c r="WUH115" s="204"/>
      <c r="WUI115" s="204"/>
      <c r="WUJ115" s="204"/>
      <c r="WUK115" s="204"/>
      <c r="WUL115" s="204"/>
      <c r="WUM115" s="204"/>
      <c r="WUN115" s="204"/>
      <c r="WUO115" s="204"/>
      <c r="WUP115" s="204"/>
      <c r="WUQ115" s="204"/>
      <c r="WUR115" s="204"/>
      <c r="WUS115" s="204"/>
      <c r="WUT115" s="204"/>
      <c r="WUU115" s="204"/>
      <c r="WUV115" s="204"/>
      <c r="WUW115" s="204"/>
      <c r="WUX115" s="204"/>
      <c r="WUY115" s="204"/>
      <c r="WUZ115" s="204"/>
      <c r="WVA115" s="204"/>
      <c r="WVB115" s="204"/>
      <c r="WVC115" s="204"/>
      <c r="WVD115" s="204"/>
      <c r="WVE115" s="204"/>
      <c r="WVF115" s="204"/>
      <c r="WVG115" s="204"/>
      <c r="WVH115" s="204"/>
      <c r="WVI115" s="204"/>
      <c r="WVJ115" s="204"/>
      <c r="WVK115" s="204"/>
      <c r="WVL115" s="204"/>
      <c r="WVM115" s="204"/>
      <c r="WVN115" s="204"/>
      <c r="WVO115" s="204"/>
      <c r="WVP115" s="204"/>
      <c r="WVQ115" s="204"/>
      <c r="WVR115" s="204"/>
      <c r="WVS115" s="204"/>
      <c r="WVT115" s="204"/>
      <c r="WVU115" s="204"/>
      <c r="WVV115" s="204"/>
      <c r="WVW115" s="204"/>
      <c r="WVX115" s="204"/>
      <c r="WVY115" s="204"/>
      <c r="WVZ115" s="204"/>
      <c r="WWA115" s="204"/>
      <c r="WWB115" s="204"/>
      <c r="WWC115" s="204"/>
      <c r="WWD115" s="204"/>
      <c r="WWE115" s="204"/>
      <c r="WWF115" s="204"/>
      <c r="WWG115" s="204"/>
      <c r="WWH115" s="204"/>
      <c r="WWI115" s="204"/>
      <c r="WWJ115" s="204"/>
      <c r="WWK115" s="204"/>
      <c r="WWL115" s="204"/>
      <c r="WWM115" s="204"/>
      <c r="WWN115" s="204"/>
      <c r="WWO115" s="204"/>
      <c r="WWP115" s="204"/>
      <c r="WWQ115" s="204"/>
      <c r="WWR115" s="204"/>
      <c r="WWS115" s="204"/>
      <c r="WWT115" s="204"/>
      <c r="WWU115" s="204"/>
      <c r="WWV115" s="204"/>
      <c r="WWW115" s="204"/>
      <c r="WWX115" s="204"/>
      <c r="WWY115" s="204"/>
      <c r="WWZ115" s="204"/>
      <c r="WXA115" s="204"/>
      <c r="WXB115" s="204"/>
      <c r="WXC115" s="204"/>
      <c r="WXD115" s="204"/>
      <c r="WXE115" s="204"/>
      <c r="WXF115" s="204"/>
      <c r="WXG115" s="204"/>
      <c r="WXH115" s="204"/>
      <c r="WXI115" s="204"/>
      <c r="WXJ115" s="204"/>
      <c r="WXK115" s="204"/>
      <c r="WXL115" s="204"/>
      <c r="WXM115" s="204"/>
      <c r="WXN115" s="204"/>
      <c r="WXO115" s="204"/>
      <c r="WXP115" s="204"/>
      <c r="WXQ115" s="204"/>
      <c r="WXR115" s="204"/>
      <c r="WXS115" s="204"/>
      <c r="WXT115" s="204"/>
      <c r="WXU115" s="204"/>
      <c r="WXV115" s="204"/>
      <c r="WXW115" s="204"/>
      <c r="WXX115" s="204"/>
      <c r="WXY115" s="204"/>
      <c r="WXZ115" s="204"/>
      <c r="WYA115" s="204"/>
      <c r="WYB115" s="204"/>
      <c r="WYC115" s="204"/>
      <c r="WYD115" s="204"/>
      <c r="WYE115" s="204"/>
      <c r="WYF115" s="204"/>
      <c r="WYG115" s="204"/>
      <c r="WYH115" s="204"/>
      <c r="WYI115" s="204"/>
      <c r="WYJ115" s="204"/>
      <c r="WYK115" s="204"/>
      <c r="WYL115" s="204"/>
      <c r="WYM115" s="204"/>
      <c r="WYN115" s="204"/>
      <c r="WYO115" s="204"/>
      <c r="WYP115" s="204"/>
      <c r="WYQ115" s="204"/>
      <c r="WYR115" s="204"/>
      <c r="WYS115" s="204"/>
      <c r="WYT115" s="204"/>
      <c r="WYU115" s="204"/>
      <c r="WYV115" s="204"/>
      <c r="WYW115" s="204"/>
      <c r="WYX115" s="204"/>
      <c r="WYY115" s="204"/>
      <c r="WYZ115" s="204"/>
      <c r="WZA115" s="204"/>
      <c r="WZB115" s="204"/>
      <c r="WZC115" s="204"/>
      <c r="WZD115" s="204"/>
      <c r="WZE115" s="204"/>
      <c r="WZF115" s="204"/>
      <c r="WZG115" s="204"/>
      <c r="WZH115" s="204"/>
      <c r="WZI115" s="204"/>
      <c r="WZJ115" s="204"/>
      <c r="WZK115" s="204"/>
      <c r="WZL115" s="204"/>
      <c r="WZM115" s="204"/>
      <c r="WZN115" s="204"/>
      <c r="WZO115" s="204"/>
      <c r="WZP115" s="204"/>
      <c r="WZQ115" s="204"/>
      <c r="WZR115" s="204"/>
      <c r="WZS115" s="204"/>
      <c r="WZT115" s="204"/>
      <c r="WZU115" s="204"/>
      <c r="WZV115" s="204"/>
      <c r="WZW115" s="204"/>
      <c r="WZX115" s="204"/>
      <c r="WZY115" s="204"/>
      <c r="WZZ115" s="204"/>
      <c r="XAA115" s="204"/>
      <c r="XAB115" s="204"/>
      <c r="XAC115" s="204"/>
      <c r="XAD115" s="204"/>
      <c r="XAE115" s="204"/>
      <c r="XAF115" s="204"/>
      <c r="XAG115" s="204"/>
      <c r="XAH115" s="204"/>
      <c r="XAI115" s="204"/>
      <c r="XAJ115" s="204"/>
      <c r="XAK115" s="204"/>
      <c r="XAL115" s="204"/>
      <c r="XAM115" s="204"/>
      <c r="XAN115" s="204"/>
      <c r="XAO115" s="204"/>
      <c r="XAP115" s="204"/>
      <c r="XAQ115" s="204"/>
      <c r="XAR115" s="204"/>
      <c r="XAS115" s="204"/>
      <c r="XAT115" s="204"/>
      <c r="XAU115" s="204"/>
      <c r="XAV115" s="204"/>
      <c r="XAW115" s="204"/>
      <c r="XAX115" s="204"/>
      <c r="XAY115" s="204"/>
      <c r="XAZ115" s="204"/>
      <c r="XBA115" s="204"/>
      <c r="XBB115" s="204"/>
      <c r="XBC115" s="204"/>
      <c r="XBD115" s="204"/>
      <c r="XBE115" s="204"/>
      <c r="XBF115" s="204"/>
      <c r="XBG115" s="204"/>
      <c r="XBH115" s="204"/>
      <c r="XBI115" s="204"/>
      <c r="XBJ115" s="204"/>
      <c r="XBK115" s="204"/>
      <c r="XBL115" s="204"/>
      <c r="XBM115" s="204"/>
      <c r="XBN115" s="204"/>
      <c r="XBO115" s="204"/>
      <c r="XBP115" s="204"/>
      <c r="XBQ115" s="204"/>
      <c r="XBR115" s="204"/>
      <c r="XBS115" s="204"/>
      <c r="XBT115" s="204"/>
      <c r="XBU115" s="204"/>
      <c r="XBV115" s="204"/>
      <c r="XBW115" s="204"/>
      <c r="XBX115" s="204"/>
      <c r="XBY115" s="204"/>
      <c r="XBZ115" s="204"/>
      <c r="XCA115" s="204"/>
      <c r="XCB115" s="204"/>
      <c r="XCC115" s="204"/>
      <c r="XCD115" s="204"/>
      <c r="XCE115" s="204"/>
      <c r="XCF115" s="204"/>
      <c r="XCG115" s="204"/>
      <c r="XCH115" s="204"/>
      <c r="XCI115" s="204"/>
      <c r="XCJ115" s="204"/>
      <c r="XCK115" s="204"/>
      <c r="XCL115" s="204"/>
      <c r="XCM115" s="204"/>
      <c r="XCN115" s="204"/>
      <c r="XCO115" s="204"/>
      <c r="XCP115" s="204"/>
      <c r="XCQ115" s="204"/>
      <c r="XCR115" s="204"/>
      <c r="XCS115" s="204"/>
      <c r="XCT115" s="204"/>
      <c r="XCU115" s="204"/>
      <c r="XCV115" s="204"/>
      <c r="XCW115" s="204"/>
      <c r="XCX115" s="204"/>
      <c r="XCY115" s="204"/>
      <c r="XCZ115" s="204"/>
      <c r="XDA115" s="204"/>
      <c r="XDB115" s="204"/>
      <c r="XDC115" s="204"/>
      <c r="XDD115" s="204"/>
      <c r="XDE115" s="204"/>
      <c r="XDF115" s="204"/>
      <c r="XDG115" s="204"/>
      <c r="XDH115" s="204"/>
      <c r="XDI115" s="204"/>
      <c r="XDJ115" s="204"/>
      <c r="XDK115" s="204"/>
      <c r="XDL115" s="204"/>
      <c r="XDM115" s="204"/>
      <c r="XDN115" s="204"/>
      <c r="XDO115" s="204"/>
      <c r="XDP115" s="204"/>
      <c r="XDQ115" s="204"/>
      <c r="XDR115" s="204"/>
      <c r="XDS115" s="204"/>
      <c r="XDT115" s="204"/>
      <c r="XDU115" s="204"/>
      <c r="XDV115" s="204"/>
      <c r="XDW115" s="204"/>
      <c r="XDX115" s="204"/>
      <c r="XDY115" s="204"/>
      <c r="XDZ115" s="204"/>
      <c r="XEA115" s="204"/>
      <c r="XEB115" s="204"/>
      <c r="XEC115" s="204"/>
      <c r="XED115" s="204"/>
      <c r="XEE115" s="204"/>
      <c r="XEF115" s="204"/>
      <c r="XEG115" s="204"/>
      <c r="XEH115" s="204"/>
      <c r="XEI115" s="204"/>
      <c r="XEJ115" s="204"/>
      <c r="XEK115" s="204"/>
      <c r="XEL115" s="204"/>
      <c r="XEM115" s="204"/>
      <c r="XEN115" s="204"/>
      <c r="XEO115" s="204"/>
      <c r="XEP115" s="204"/>
      <c r="XEQ115" s="204"/>
      <c r="XER115" s="204"/>
      <c r="XES115" s="204"/>
      <c r="XET115" s="204"/>
      <c r="XEU115" s="204"/>
      <c r="XEV115" s="204"/>
      <c r="XEW115" s="204"/>
    </row>
    <row r="116" s="127" customFormat="1" ht="27" customHeight="1" spans="1:1024 1025:16377">
      <c r="A116" s="152">
        <v>110</v>
      </c>
      <c r="B116" s="171" t="s">
        <v>2388</v>
      </c>
      <c r="C116" s="170" t="s">
        <v>2391</v>
      </c>
      <c r="D116" s="155" t="s">
        <v>1996</v>
      </c>
      <c r="E116" s="156" t="s">
        <v>2120</v>
      </c>
      <c r="F116" s="157" t="s">
        <v>2392</v>
      </c>
      <c r="G116" s="158" t="s">
        <v>2355</v>
      </c>
      <c r="H116" s="157" t="str">
        <f>IF(G116="","",VLOOKUP(G116,'附表8-合同明细采集底稿'!B:I,2,0))</f>
        <v>沁春锦苑18#、21#、22#楼、37#社区、地下车库及人防部分建设工程（地下人防）</v>
      </c>
      <c r="I116" s="121" t="str">
        <f>IF(G116="","",VLOOKUP(G116,'附表8-合同明细采集底稿'!B:I,3,0))</f>
        <v>其他合同</v>
      </c>
      <c r="J116" s="157" t="str">
        <f>IF(G116="","",VLOOKUP(G116,'附表8-合同明细采集底稿'!B:I,4,0))</f>
        <v>新疆通力建设集团股份有限公司（高）</v>
      </c>
      <c r="K116" s="157" t="s">
        <v>2007</v>
      </c>
      <c r="L116" s="158">
        <v>6500221130</v>
      </c>
      <c r="M116" s="158" t="s">
        <v>2393</v>
      </c>
      <c r="N116" s="187">
        <v>1893110.09</v>
      </c>
      <c r="O116" s="160">
        <v>2063490</v>
      </c>
      <c r="P116" s="160">
        <v>1893110.09</v>
      </c>
      <c r="Q116" s="160"/>
      <c r="R116" s="160">
        <f t="shared" si="4"/>
        <v>1893110.09</v>
      </c>
      <c r="S116" s="161">
        <f>IFERROR(VLOOKUP(G116,'附表8-合同明细采集底稿'!B:M,12,0),100%)</f>
        <v>0.571474059785587</v>
      </c>
      <c r="T116" s="160">
        <f t="shared" si="2"/>
        <v>1081863.31</v>
      </c>
      <c r="U116" s="157"/>
      <c r="V116" s="162" t="s">
        <v>309</v>
      </c>
      <c r="W116" s="163">
        <f>IF('附表1-面积统计表'!$D$29=0,"",IF(AND(V116="共同成本费用",Z116="总建筑面积法"),ROUND(T116/'附表1-面积统计表'!$D$29*'附表1-面积统计表'!$D$5,2),IF(AND(V116="共同成本费用",Z116="可售建筑面积法"),ROUND(T116/'附表1-面积统计表'!$F$29*'附表1-面积统计表'!$F$5,2),"请手工填写")))</f>
        <v>1018564.84</v>
      </c>
      <c r="X116" s="163" t="str">
        <f>IF(SUM('附表1-面积统计表'!$D$6)=0,"",SUM(T116)-SUM(W116)-SUM(Y116))</f>
        <v/>
      </c>
      <c r="Y116" s="163">
        <f>IF(SUM('附表1-面积统计表'!$D$6)=0,SUM(T116)-SUM(W116),IF('附表1-面积统计表'!$D$29=0,"",IF(AND(V116="共同成本费用",Z116="总建筑面积法"),ROUND(T116/'附表1-面积统计表'!$D$29*'附表1-面积统计表'!$D$7,2),IF(AND(V116="共同成本费用",Z116="可售建筑面积法"),ROUND(T116/'附表1-面积统计表'!$F$29*'附表1-面积统计表'!$F$7,2),"请手工填写"))))</f>
        <v>63298.4700000001</v>
      </c>
      <c r="Z116" s="164" t="s">
        <v>282</v>
      </c>
      <c r="AA116" s="157"/>
      <c r="AB116" s="165" t="s">
        <v>1986</v>
      </c>
      <c r="AC116" s="165"/>
    </row>
    <row r="117" s="127" customFormat="1" ht="27" customHeight="1" spans="1:1024 1025:16377">
      <c r="A117" s="152">
        <v>111</v>
      </c>
      <c r="B117" s="171" t="s">
        <v>2388</v>
      </c>
      <c r="C117" s="170" t="s">
        <v>2394</v>
      </c>
      <c r="D117" s="155" t="s">
        <v>1996</v>
      </c>
      <c r="E117" s="156" t="s">
        <v>2194</v>
      </c>
      <c r="F117" s="157" t="s">
        <v>2395</v>
      </c>
      <c r="G117" s="158" t="s">
        <v>2206</v>
      </c>
      <c r="H117" s="157" t="str">
        <f>IF(G117="","",VLOOKUP(G117,'附表8-合同明细采集底稿'!B:I,2,0))</f>
        <v>建设工程施工合同12-15#楼38#楼、31#楼幼儿园（幼儿园—）</v>
      </c>
      <c r="I117" s="121" t="str">
        <f>IF(G117="","",VLOOKUP(G117,'附表8-合同明细采集底稿'!B:I,3,0))</f>
        <v>建设工程合同</v>
      </c>
      <c r="J117" s="157" t="str">
        <f>IF(G117="","",VLOOKUP(G117,'附表8-合同明细采集底稿'!B:I,4,0))</f>
        <v>新疆通力建设集团股份有限公司（顾）</v>
      </c>
      <c r="K117" s="157" t="s">
        <v>2007</v>
      </c>
      <c r="L117" s="158">
        <v>6500221130</v>
      </c>
      <c r="M117" s="158" t="s">
        <v>2396</v>
      </c>
      <c r="N117" s="159">
        <v>1174193.38</v>
      </c>
      <c r="O117" s="160">
        <v>1279870.78</v>
      </c>
      <c r="P117" s="160">
        <v>1174193.38</v>
      </c>
      <c r="Q117" s="160"/>
      <c r="R117" s="160">
        <f t="shared" si="4"/>
        <v>1174193.38</v>
      </c>
      <c r="S117" s="161">
        <f>IFERROR(VLOOKUP(G117,'附表8-合同明细采集底稿'!B:M,12,0),100%)</f>
        <v>0.331924265795271</v>
      </c>
      <c r="T117" s="160">
        <f t="shared" si="2"/>
        <v>389743.28</v>
      </c>
      <c r="U117" s="157"/>
      <c r="V117" s="162" t="s">
        <v>309</v>
      </c>
      <c r="W117" s="163">
        <f>IF('附表1-面积统计表'!$D$29=0,"",IF(AND(V117="共同成本费用",Z117="总建筑面积法"),ROUND(T117/'附表1-面积统计表'!$D$29*'附表1-面积统计表'!$D$5,2),IF(AND(V117="共同成本费用",Z117="可售建筑面积法"),ROUND(T117/'附表1-面积统计表'!$F$29*'附表1-面积统计表'!$F$5,2),"请手工填写")))</f>
        <v>366939.89</v>
      </c>
      <c r="X117" s="163" t="str">
        <f>IF(SUM('附表1-面积统计表'!$D$6)=0,"",SUM(T117)-SUM(W117)-SUM(Y117))</f>
        <v/>
      </c>
      <c r="Y117" s="163">
        <f>IF(SUM('附表1-面积统计表'!$D$6)=0,SUM(T117)-SUM(W117),IF('附表1-面积统计表'!$D$29=0,"",IF(AND(V117="共同成本费用",Z117="总建筑面积法"),ROUND(T117/'附表1-面积统计表'!$D$29*'附表1-面积统计表'!$D$7,2),IF(AND(V117="共同成本费用",Z117="可售建筑面积法"),ROUND(T117/'附表1-面积统计表'!$F$29*'附表1-面积统计表'!$F$7,2),"请手工填写"))))</f>
        <v>22803.39</v>
      </c>
      <c r="Z117" s="164" t="s">
        <v>282</v>
      </c>
      <c r="AA117" s="157"/>
      <c r="AB117" s="165" t="s">
        <v>1986</v>
      </c>
      <c r="AC117" s="165"/>
      <c r="AD117" s="127" t="s">
        <v>2397</v>
      </c>
    </row>
    <row r="118" s="127" customFormat="1" ht="27" hidden="1" customHeight="1" spans="1:1024 1025:16377">
      <c r="A118" s="221">
        <v>112</v>
      </c>
      <c r="B118" s="222" t="s">
        <v>2398</v>
      </c>
      <c r="C118" s="223" t="s">
        <v>2234</v>
      </c>
      <c r="D118" s="224" t="s">
        <v>1996</v>
      </c>
      <c r="E118" s="225" t="s">
        <v>2200</v>
      </c>
      <c r="F118" s="226" t="s">
        <v>2399</v>
      </c>
      <c r="G118" s="227" t="s">
        <v>2400</v>
      </c>
      <c r="H118" s="226" t="str">
        <f>IF(G118="","",VLOOKUP(G118,'附表8-合同明细采集底稿'!B:I,2,0))</f>
        <v>沁春锦苑升降横移类机械式停车设备销售合同</v>
      </c>
      <c r="I118" s="66" t="str">
        <f>IF(G118="","",VLOOKUP(G118,'附表8-合同明细采集底稿'!B:I,3,0))</f>
        <v>技术合同</v>
      </c>
      <c r="J118" s="226" t="str">
        <f>IF(G118="","",VLOOKUP(G118,'附表8-合同明细采集底稿'!B:I,4,0))</f>
        <v>唐山通宝停车设备有限公司</v>
      </c>
      <c r="K118" s="226" t="s">
        <v>2007</v>
      </c>
      <c r="L118" s="227">
        <v>1300214130</v>
      </c>
      <c r="M118" s="227" t="s">
        <v>2401</v>
      </c>
      <c r="N118" s="228">
        <v>175324.95</v>
      </c>
      <c r="O118" s="229">
        <v>198117.19</v>
      </c>
      <c r="P118" s="229">
        <v>175324.95</v>
      </c>
      <c r="Q118" s="229"/>
      <c r="R118" s="229">
        <f t="shared" si="4"/>
        <v>175324.95</v>
      </c>
      <c r="S118" s="230">
        <f>IFERROR(VLOOKUP(G118,'附表8-合同明细采集底稿'!B:M,12,0),100%)</f>
        <v>0.331924265795271</v>
      </c>
      <c r="T118" s="229">
        <f t="shared" si="2"/>
        <v>58194.61</v>
      </c>
      <c r="U118" s="226" t="s">
        <v>2009</v>
      </c>
      <c r="V118" s="231" t="s">
        <v>309</v>
      </c>
      <c r="W118" s="232">
        <f>IF('附表1-面积统计表'!$D$29=0,"",IF(AND(V118="共同成本费用",Z118="总建筑面积法"),ROUND(T118/'附表1-面积统计表'!$D$29*'附表1-面积统计表'!$D$5,2),IF(AND(V118="共同成本费用",Z118="可售建筑面积法"),ROUND(T118/'附表1-面积统计表'!$F$29*'附表1-面积统计表'!$F$5,2),"请手工填写")))</f>
        <v>54789.72</v>
      </c>
      <c r="X118" s="232" t="str">
        <f>IF(SUM('附表1-面积统计表'!$D$6)=0,"",SUM(T118)-SUM(W118)-SUM(Y118))</f>
        <v/>
      </c>
      <c r="Y118" s="232">
        <f>IF(SUM('附表1-面积统计表'!$D$6)=0,SUM(T118)-SUM(W118),IF('附表1-面积统计表'!$D$29=0,"",IF(AND(V118="共同成本费用",Z118="总建筑面积法"),ROUND(T118/'附表1-面积统计表'!$D$29*'附表1-面积统计表'!$D$7,2),IF(AND(V118="共同成本费用",Z118="可售建筑面积法"),ROUND(T118/'附表1-面积统计表'!$F$29*'附表1-面积统计表'!$F$7,2),"请手工填写"))))</f>
        <v>3404.89</v>
      </c>
      <c r="Z118" s="233" t="s">
        <v>282</v>
      </c>
      <c r="AA118" s="226"/>
      <c r="AB118" s="234" t="s">
        <v>1986</v>
      </c>
      <c r="AC118" s="234"/>
      <c r="AD118" s="235"/>
      <c r="AE118" s="235"/>
      <c r="AF118" s="235"/>
      <c r="AG118" s="235"/>
      <c r="AH118" s="235"/>
      <c r="AI118" s="235"/>
      <c r="AJ118" s="235"/>
      <c r="AK118" s="235"/>
      <c r="AL118" s="235"/>
      <c r="AM118" s="235"/>
      <c r="AN118" s="235"/>
      <c r="AO118" s="235"/>
      <c r="AP118" s="235"/>
      <c r="AQ118" s="235"/>
      <c r="AR118" s="235"/>
      <c r="AS118" s="235"/>
      <c r="AT118" s="235"/>
      <c r="AU118" s="235"/>
      <c r="AV118" s="235"/>
      <c r="AW118" s="235"/>
      <c r="AX118" s="235"/>
      <c r="AY118" s="235"/>
      <c r="AZ118" s="235"/>
      <c r="BA118" s="235"/>
      <c r="BB118" s="235"/>
      <c r="BC118" s="235"/>
      <c r="BD118" s="235"/>
      <c r="BE118" s="235"/>
      <c r="BF118" s="235"/>
      <c r="BG118" s="235"/>
      <c r="BH118" s="235"/>
      <c r="BI118" s="235"/>
      <c r="BJ118" s="235"/>
      <c r="BK118" s="235"/>
      <c r="BL118" s="235"/>
      <c r="BM118" s="235"/>
      <c r="BN118" s="235"/>
      <c r="BO118" s="235"/>
      <c r="BP118" s="235"/>
      <c r="BQ118" s="235"/>
      <c r="BR118" s="235"/>
      <c r="BS118" s="235"/>
      <c r="BT118" s="235"/>
      <c r="BU118" s="235"/>
      <c r="BV118" s="235"/>
      <c r="BW118" s="235"/>
      <c r="BX118" s="235"/>
      <c r="BY118" s="235"/>
      <c r="BZ118" s="235"/>
      <c r="CA118" s="235"/>
      <c r="CB118" s="235"/>
      <c r="CC118" s="235"/>
      <c r="CD118" s="235"/>
      <c r="CE118" s="235"/>
      <c r="CF118" s="235"/>
      <c r="CG118" s="235"/>
      <c r="CH118" s="235"/>
      <c r="CI118" s="235"/>
      <c r="CJ118" s="235"/>
      <c r="CK118" s="235"/>
      <c r="CL118" s="235"/>
      <c r="CM118" s="235"/>
      <c r="CN118" s="235"/>
      <c r="CO118" s="235"/>
      <c r="CP118" s="235"/>
      <c r="CQ118" s="235"/>
      <c r="CR118" s="235"/>
      <c r="CS118" s="235"/>
      <c r="CT118" s="235"/>
      <c r="CU118" s="235"/>
      <c r="CV118" s="235"/>
      <c r="CW118" s="235"/>
      <c r="CX118" s="235"/>
      <c r="CY118" s="235"/>
      <c r="CZ118" s="235"/>
      <c r="DA118" s="235"/>
      <c r="DB118" s="235"/>
      <c r="DC118" s="235"/>
      <c r="DD118" s="235"/>
      <c r="DE118" s="235"/>
      <c r="DF118" s="235"/>
      <c r="DG118" s="235"/>
      <c r="DH118" s="235"/>
      <c r="DI118" s="235"/>
      <c r="DJ118" s="235"/>
      <c r="DK118" s="235"/>
      <c r="DL118" s="235"/>
      <c r="DM118" s="235"/>
      <c r="DN118" s="235"/>
      <c r="DO118" s="235"/>
      <c r="DP118" s="235"/>
      <c r="DQ118" s="235"/>
      <c r="DR118" s="235"/>
      <c r="DS118" s="235"/>
      <c r="DT118" s="235"/>
      <c r="DU118" s="235"/>
      <c r="DV118" s="235"/>
      <c r="DW118" s="235"/>
      <c r="DX118" s="235"/>
      <c r="DY118" s="235"/>
      <c r="DZ118" s="235"/>
      <c r="EA118" s="235"/>
      <c r="EB118" s="235"/>
      <c r="EC118" s="235"/>
      <c r="ED118" s="235"/>
      <c r="EE118" s="235"/>
      <c r="EF118" s="235"/>
      <c r="EG118" s="235"/>
      <c r="EH118" s="235"/>
      <c r="EI118" s="235"/>
      <c r="EJ118" s="235"/>
      <c r="EK118" s="235"/>
      <c r="EL118" s="235"/>
      <c r="EM118" s="235"/>
      <c r="EN118" s="235"/>
      <c r="EO118" s="235"/>
      <c r="EP118" s="235"/>
      <c r="EQ118" s="235"/>
      <c r="ER118" s="235"/>
      <c r="ES118" s="235"/>
      <c r="ET118" s="235"/>
      <c r="EU118" s="235"/>
      <c r="EV118" s="235"/>
      <c r="EW118" s="235"/>
      <c r="EX118" s="235"/>
      <c r="EY118" s="235"/>
      <c r="EZ118" s="235"/>
      <c r="FA118" s="235"/>
      <c r="FB118" s="235"/>
      <c r="FC118" s="235"/>
      <c r="FD118" s="235"/>
      <c r="FE118" s="235"/>
      <c r="FF118" s="235"/>
      <c r="FG118" s="235"/>
      <c r="FH118" s="235"/>
      <c r="FI118" s="235"/>
      <c r="FJ118" s="235"/>
      <c r="FK118" s="235"/>
      <c r="FL118" s="235"/>
      <c r="FM118" s="235"/>
      <c r="FN118" s="235"/>
      <c r="FO118" s="235"/>
      <c r="FP118" s="235"/>
      <c r="FQ118" s="235"/>
      <c r="FR118" s="235"/>
      <c r="FS118" s="235"/>
      <c r="FT118" s="235"/>
      <c r="FU118" s="235"/>
      <c r="FV118" s="235"/>
      <c r="FW118" s="235"/>
      <c r="FX118" s="235"/>
      <c r="FY118" s="235"/>
      <c r="FZ118" s="235"/>
      <c r="GA118" s="235"/>
      <c r="GB118" s="235"/>
      <c r="GC118" s="235"/>
      <c r="GD118" s="235"/>
      <c r="GE118" s="235"/>
      <c r="GF118" s="235"/>
      <c r="GG118" s="235"/>
      <c r="GH118" s="235"/>
      <c r="GI118" s="235"/>
      <c r="GJ118" s="235"/>
      <c r="GK118" s="235"/>
      <c r="GL118" s="235"/>
      <c r="GM118" s="235"/>
      <c r="GN118" s="235"/>
      <c r="GO118" s="235"/>
      <c r="GP118" s="235"/>
      <c r="GQ118" s="235"/>
      <c r="GR118" s="235"/>
      <c r="GS118" s="235"/>
      <c r="GT118" s="235"/>
      <c r="GU118" s="235"/>
      <c r="GV118" s="235"/>
      <c r="GW118" s="235"/>
      <c r="GX118" s="235"/>
      <c r="GY118" s="235"/>
      <c r="GZ118" s="235"/>
      <c r="HA118" s="235"/>
      <c r="HB118" s="235"/>
      <c r="HC118" s="235"/>
      <c r="HD118" s="235"/>
      <c r="HE118" s="235"/>
      <c r="HF118" s="235"/>
      <c r="HG118" s="235"/>
      <c r="HH118" s="235"/>
      <c r="HI118" s="235"/>
      <c r="HJ118" s="235"/>
      <c r="HK118" s="235"/>
      <c r="HL118" s="235"/>
      <c r="HM118" s="235"/>
      <c r="HN118" s="235"/>
      <c r="HO118" s="235"/>
      <c r="HP118" s="235"/>
      <c r="HQ118" s="235"/>
      <c r="HR118" s="235"/>
      <c r="HS118" s="235"/>
      <c r="HT118" s="235"/>
      <c r="HU118" s="235"/>
      <c r="HV118" s="235"/>
      <c r="HW118" s="235"/>
      <c r="HX118" s="235"/>
      <c r="HY118" s="235"/>
      <c r="HZ118" s="235"/>
      <c r="IA118" s="235"/>
      <c r="IB118" s="235"/>
      <c r="IC118" s="235"/>
      <c r="ID118" s="235"/>
      <c r="IE118" s="235"/>
      <c r="IF118" s="235"/>
      <c r="IG118" s="235"/>
      <c r="IH118" s="235"/>
      <c r="II118" s="235"/>
      <c r="IJ118" s="235"/>
      <c r="IK118" s="235"/>
      <c r="IL118" s="235"/>
      <c r="IM118" s="235"/>
      <c r="IN118" s="235"/>
      <c r="IO118" s="235"/>
      <c r="IP118" s="235"/>
      <c r="IQ118" s="235"/>
      <c r="IR118" s="235"/>
      <c r="IS118" s="235"/>
      <c r="IT118" s="235"/>
      <c r="IU118" s="235"/>
      <c r="IV118" s="235"/>
      <c r="IW118" s="235"/>
      <c r="IX118" s="235"/>
      <c r="IY118" s="235"/>
      <c r="IZ118" s="235"/>
      <c r="JA118" s="235"/>
      <c r="JB118" s="235"/>
      <c r="JC118" s="235"/>
      <c r="JD118" s="235"/>
      <c r="JE118" s="235"/>
      <c r="JF118" s="235"/>
      <c r="JG118" s="235"/>
      <c r="JH118" s="235"/>
      <c r="JI118" s="235"/>
      <c r="JJ118" s="235"/>
      <c r="JK118" s="235"/>
      <c r="JL118" s="235"/>
      <c r="JM118" s="235"/>
      <c r="JN118" s="235"/>
      <c r="JO118" s="235"/>
      <c r="JP118" s="235"/>
      <c r="JQ118" s="235"/>
      <c r="JR118" s="235"/>
      <c r="JS118" s="235"/>
      <c r="JT118" s="235"/>
      <c r="JU118" s="235"/>
      <c r="JV118" s="235"/>
      <c r="JW118" s="235"/>
      <c r="JX118" s="235"/>
      <c r="JY118" s="235"/>
      <c r="JZ118" s="235"/>
      <c r="KA118" s="235"/>
      <c r="KB118" s="235"/>
      <c r="KC118" s="235"/>
      <c r="KD118" s="235"/>
      <c r="KE118" s="235"/>
      <c r="KF118" s="235"/>
      <c r="KG118" s="235"/>
      <c r="KH118" s="235"/>
      <c r="KI118" s="235"/>
      <c r="KJ118" s="235"/>
      <c r="KK118" s="235"/>
      <c r="KL118" s="235"/>
      <c r="KM118" s="235"/>
      <c r="KN118" s="235"/>
      <c r="KO118" s="235"/>
      <c r="KP118" s="235"/>
      <c r="KQ118" s="235"/>
      <c r="KR118" s="235"/>
      <c r="KS118" s="235"/>
      <c r="KT118" s="235"/>
      <c r="KU118" s="235"/>
      <c r="KV118" s="235"/>
      <c r="KW118" s="235"/>
      <c r="KX118" s="235"/>
      <c r="KY118" s="235"/>
      <c r="KZ118" s="235"/>
      <c r="LA118" s="235"/>
      <c r="LB118" s="235"/>
      <c r="LC118" s="235"/>
      <c r="LD118" s="235"/>
      <c r="LE118" s="235"/>
      <c r="LF118" s="235"/>
      <c r="LG118" s="235"/>
      <c r="LH118" s="235"/>
      <c r="LI118" s="235"/>
      <c r="LJ118" s="235"/>
      <c r="LK118" s="235"/>
      <c r="LL118" s="235"/>
      <c r="LM118" s="235"/>
      <c r="LN118" s="235"/>
      <c r="LO118" s="235"/>
      <c r="LP118" s="235"/>
      <c r="LQ118" s="235"/>
      <c r="LR118" s="235"/>
      <c r="LS118" s="235"/>
      <c r="LT118" s="235"/>
      <c r="LU118" s="235"/>
      <c r="LV118" s="235"/>
      <c r="LW118" s="235"/>
      <c r="LX118" s="235"/>
      <c r="LY118" s="235"/>
      <c r="LZ118" s="235"/>
      <c r="MA118" s="235"/>
      <c r="MB118" s="235"/>
      <c r="MC118" s="235"/>
      <c r="MD118" s="235"/>
      <c r="ME118" s="235"/>
      <c r="MF118" s="235"/>
      <c r="MG118" s="235"/>
      <c r="MH118" s="235"/>
      <c r="MI118" s="235"/>
      <c r="MJ118" s="235"/>
      <c r="MK118" s="235"/>
      <c r="ML118" s="235"/>
      <c r="MM118" s="235"/>
      <c r="MN118" s="235"/>
      <c r="MO118" s="235"/>
      <c r="MP118" s="235"/>
      <c r="MQ118" s="235"/>
      <c r="MR118" s="235"/>
      <c r="MS118" s="235"/>
      <c r="MT118" s="235"/>
      <c r="MU118" s="235"/>
      <c r="MV118" s="235"/>
      <c r="MW118" s="235"/>
      <c r="MX118" s="235"/>
      <c r="MY118" s="235"/>
      <c r="MZ118" s="235"/>
      <c r="NA118" s="235"/>
      <c r="NB118" s="235"/>
      <c r="NC118" s="235"/>
      <c r="ND118" s="235"/>
      <c r="NE118" s="235"/>
      <c r="NF118" s="235"/>
      <c r="NG118" s="235"/>
      <c r="NH118" s="235"/>
      <c r="NI118" s="235"/>
      <c r="NJ118" s="235"/>
      <c r="NK118" s="235"/>
      <c r="NL118" s="235"/>
      <c r="NM118" s="235"/>
      <c r="NN118" s="235"/>
      <c r="NO118" s="235"/>
      <c r="NP118" s="235"/>
      <c r="NQ118" s="235"/>
      <c r="NR118" s="235"/>
      <c r="NS118" s="235"/>
      <c r="NT118" s="235"/>
      <c r="NU118" s="235"/>
      <c r="NV118" s="235"/>
      <c r="NW118" s="235"/>
      <c r="NX118" s="235"/>
      <c r="NY118" s="235"/>
      <c r="NZ118" s="235"/>
      <c r="OA118" s="235"/>
      <c r="OB118" s="235"/>
      <c r="OC118" s="235"/>
      <c r="OD118" s="235"/>
      <c r="OE118" s="235"/>
      <c r="OF118" s="235"/>
      <c r="OG118" s="235"/>
      <c r="OH118" s="235"/>
      <c r="OI118" s="235"/>
      <c r="OJ118" s="235"/>
      <c r="OK118" s="235"/>
      <c r="OL118" s="235"/>
      <c r="OM118" s="235"/>
      <c r="ON118" s="235"/>
      <c r="OO118" s="235"/>
      <c r="OP118" s="235"/>
      <c r="OQ118" s="235"/>
      <c r="OR118" s="235"/>
      <c r="OS118" s="235"/>
      <c r="OT118" s="235"/>
      <c r="OU118" s="235"/>
      <c r="OV118" s="235"/>
      <c r="OW118" s="235"/>
      <c r="OX118" s="235"/>
      <c r="OY118" s="235"/>
      <c r="OZ118" s="235"/>
      <c r="PA118" s="235"/>
      <c r="PB118" s="235"/>
      <c r="PC118" s="235"/>
      <c r="PD118" s="235"/>
      <c r="PE118" s="235"/>
      <c r="PF118" s="235"/>
      <c r="PG118" s="235"/>
      <c r="PH118" s="235"/>
      <c r="PI118" s="235"/>
      <c r="PJ118" s="235"/>
      <c r="PK118" s="235"/>
      <c r="PL118" s="235"/>
      <c r="PM118" s="235"/>
      <c r="PN118" s="235"/>
      <c r="PO118" s="235"/>
      <c r="PP118" s="235"/>
      <c r="PQ118" s="235"/>
      <c r="PR118" s="235"/>
      <c r="PS118" s="235"/>
      <c r="PT118" s="235"/>
      <c r="PU118" s="235"/>
      <c r="PV118" s="235"/>
      <c r="PW118" s="235"/>
      <c r="PX118" s="235"/>
      <c r="PY118" s="235"/>
      <c r="PZ118" s="235"/>
      <c r="QA118" s="235"/>
      <c r="QB118" s="235"/>
      <c r="QC118" s="235"/>
      <c r="QD118" s="235"/>
      <c r="QE118" s="235"/>
      <c r="QF118" s="235"/>
      <c r="QG118" s="235"/>
      <c r="QH118" s="235"/>
      <c r="QI118" s="235"/>
      <c r="QJ118" s="235"/>
      <c r="QK118" s="235"/>
      <c r="QL118" s="235"/>
      <c r="QM118" s="235"/>
      <c r="QN118" s="235"/>
      <c r="QO118" s="235"/>
      <c r="QP118" s="235"/>
      <c r="QQ118" s="235"/>
      <c r="QR118" s="235"/>
      <c r="QS118" s="235"/>
      <c r="QT118" s="235"/>
      <c r="QU118" s="235"/>
      <c r="QV118" s="235"/>
      <c r="QW118" s="235"/>
      <c r="QX118" s="235"/>
      <c r="QY118" s="235"/>
      <c r="QZ118" s="235"/>
      <c r="RA118" s="235"/>
      <c r="RB118" s="235"/>
      <c r="RC118" s="235"/>
      <c r="RD118" s="235"/>
      <c r="RE118" s="235"/>
      <c r="RF118" s="235"/>
      <c r="RG118" s="235"/>
      <c r="RH118" s="235"/>
      <c r="RI118" s="235"/>
      <c r="RJ118" s="235"/>
      <c r="RK118" s="235"/>
      <c r="RL118" s="235"/>
      <c r="RM118" s="235"/>
      <c r="RN118" s="235"/>
      <c r="RO118" s="235"/>
      <c r="RP118" s="235"/>
      <c r="RQ118" s="235"/>
      <c r="RR118" s="235"/>
      <c r="RS118" s="235"/>
      <c r="RT118" s="235"/>
      <c r="RU118" s="235"/>
      <c r="RV118" s="235"/>
      <c r="RW118" s="235"/>
      <c r="RX118" s="235"/>
      <c r="RY118" s="235"/>
      <c r="RZ118" s="235"/>
      <c r="SA118" s="235"/>
      <c r="SB118" s="235"/>
      <c r="SC118" s="235"/>
      <c r="SD118" s="235"/>
      <c r="SE118" s="235"/>
      <c r="SF118" s="235"/>
      <c r="SG118" s="235"/>
      <c r="SH118" s="235"/>
      <c r="SI118" s="235"/>
      <c r="SJ118" s="235"/>
      <c r="SK118" s="235"/>
      <c r="SL118" s="235"/>
      <c r="SM118" s="235"/>
      <c r="SN118" s="235"/>
      <c r="SO118" s="235"/>
      <c r="SP118" s="235"/>
      <c r="SQ118" s="235"/>
      <c r="SR118" s="235"/>
      <c r="SS118" s="235"/>
      <c r="ST118" s="235"/>
      <c r="SU118" s="235"/>
      <c r="SV118" s="235"/>
      <c r="SW118" s="235"/>
      <c r="SX118" s="235"/>
      <c r="SY118" s="235"/>
      <c r="SZ118" s="235"/>
      <c r="TA118" s="235"/>
      <c r="TB118" s="235"/>
      <c r="TC118" s="235"/>
      <c r="TD118" s="235"/>
      <c r="TE118" s="235"/>
      <c r="TF118" s="235"/>
      <c r="TG118" s="235"/>
      <c r="TH118" s="235"/>
      <c r="TI118" s="235"/>
      <c r="TJ118" s="235"/>
      <c r="TK118" s="235"/>
      <c r="TL118" s="235"/>
      <c r="TM118" s="235"/>
      <c r="TN118" s="235"/>
      <c r="TO118" s="235"/>
      <c r="TP118" s="235"/>
      <c r="TQ118" s="235"/>
      <c r="TR118" s="235"/>
      <c r="TS118" s="235"/>
      <c r="TT118" s="235"/>
      <c r="TU118" s="235"/>
      <c r="TV118" s="235"/>
      <c r="TW118" s="235"/>
      <c r="TX118" s="235"/>
      <c r="TY118" s="235"/>
      <c r="TZ118" s="235"/>
      <c r="UA118" s="235"/>
      <c r="UB118" s="235"/>
      <c r="UC118" s="235"/>
      <c r="UD118" s="235"/>
      <c r="UE118" s="235"/>
      <c r="UF118" s="235"/>
      <c r="UG118" s="235"/>
      <c r="UH118" s="235"/>
      <c r="UI118" s="235"/>
      <c r="UJ118" s="235"/>
      <c r="UK118" s="235"/>
      <c r="UL118" s="235"/>
      <c r="UM118" s="235"/>
      <c r="UN118" s="235"/>
      <c r="UO118" s="235"/>
      <c r="UP118" s="235"/>
      <c r="UQ118" s="235"/>
      <c r="UR118" s="235"/>
      <c r="US118" s="235"/>
      <c r="UT118" s="235"/>
      <c r="UU118" s="235"/>
      <c r="UV118" s="235"/>
      <c r="UW118" s="235"/>
      <c r="UX118" s="235"/>
      <c r="UY118" s="235"/>
      <c r="UZ118" s="235"/>
      <c r="VA118" s="235"/>
      <c r="VB118" s="235"/>
      <c r="VC118" s="235"/>
      <c r="VD118" s="235"/>
      <c r="VE118" s="235"/>
      <c r="VF118" s="235"/>
      <c r="VG118" s="235"/>
      <c r="VH118" s="235"/>
      <c r="VI118" s="235"/>
      <c r="VJ118" s="235"/>
      <c r="VK118" s="235"/>
      <c r="VL118" s="235"/>
      <c r="VM118" s="235"/>
      <c r="VN118" s="235"/>
      <c r="VO118" s="235"/>
      <c r="VP118" s="235"/>
      <c r="VQ118" s="235"/>
      <c r="VR118" s="235"/>
      <c r="VS118" s="235"/>
      <c r="VT118" s="235"/>
      <c r="VU118" s="235"/>
      <c r="VV118" s="235"/>
      <c r="VW118" s="235"/>
      <c r="VX118" s="235"/>
      <c r="VY118" s="235"/>
      <c r="VZ118" s="235"/>
      <c r="WA118" s="235"/>
      <c r="WB118" s="235"/>
      <c r="WC118" s="235"/>
      <c r="WD118" s="235"/>
      <c r="WE118" s="235"/>
      <c r="WF118" s="235"/>
      <c r="WG118" s="235"/>
      <c r="WH118" s="235"/>
      <c r="WI118" s="235"/>
      <c r="WJ118" s="235"/>
      <c r="WK118" s="235"/>
      <c r="WL118" s="235"/>
      <c r="WM118" s="235"/>
      <c r="WN118" s="235"/>
      <c r="WO118" s="235"/>
      <c r="WP118" s="235"/>
      <c r="WQ118" s="235"/>
      <c r="WR118" s="235"/>
      <c r="WS118" s="235"/>
      <c r="WT118" s="235"/>
      <c r="WU118" s="235"/>
      <c r="WV118" s="235"/>
      <c r="WW118" s="235"/>
      <c r="WX118" s="235"/>
      <c r="WY118" s="235"/>
      <c r="WZ118" s="235"/>
      <c r="XA118" s="235"/>
      <c r="XB118" s="235"/>
      <c r="XC118" s="235"/>
      <c r="XD118" s="235"/>
      <c r="XE118" s="235"/>
      <c r="XF118" s="235"/>
      <c r="XG118" s="235"/>
      <c r="XH118" s="235"/>
      <c r="XI118" s="235"/>
      <c r="XJ118" s="235"/>
      <c r="XK118" s="235"/>
      <c r="XL118" s="235"/>
      <c r="XM118" s="235"/>
      <c r="XN118" s="235"/>
      <c r="XO118" s="235"/>
      <c r="XP118" s="235"/>
      <c r="XQ118" s="235"/>
      <c r="XR118" s="235"/>
      <c r="XS118" s="235"/>
      <c r="XT118" s="235"/>
      <c r="XU118" s="235"/>
      <c r="XV118" s="235"/>
      <c r="XW118" s="235"/>
      <c r="XX118" s="235"/>
      <c r="XY118" s="235"/>
      <c r="XZ118" s="235"/>
      <c r="YA118" s="235"/>
      <c r="YB118" s="235"/>
      <c r="YC118" s="235"/>
      <c r="YD118" s="235"/>
      <c r="YE118" s="235"/>
      <c r="YF118" s="235"/>
      <c r="YG118" s="235"/>
      <c r="YH118" s="235"/>
      <c r="YI118" s="235"/>
      <c r="YJ118" s="235"/>
      <c r="YK118" s="235"/>
      <c r="YL118" s="235"/>
      <c r="YM118" s="235"/>
      <c r="YN118" s="235"/>
      <c r="YO118" s="235"/>
      <c r="YP118" s="235"/>
      <c r="YQ118" s="235"/>
      <c r="YR118" s="235"/>
      <c r="YS118" s="235"/>
      <c r="YT118" s="235"/>
      <c r="YU118" s="235"/>
      <c r="YV118" s="235"/>
      <c r="YW118" s="235"/>
      <c r="YX118" s="235"/>
      <c r="YY118" s="235"/>
      <c r="YZ118" s="235"/>
      <c r="ZA118" s="235"/>
      <c r="ZB118" s="235"/>
      <c r="ZC118" s="235"/>
      <c r="ZD118" s="235"/>
      <c r="ZE118" s="235"/>
      <c r="ZF118" s="235"/>
      <c r="ZG118" s="235"/>
      <c r="ZH118" s="235"/>
      <c r="ZI118" s="235"/>
      <c r="ZJ118" s="235"/>
      <c r="ZK118" s="235"/>
      <c r="ZL118" s="235"/>
      <c r="ZM118" s="235"/>
      <c r="ZN118" s="235"/>
      <c r="ZO118" s="235"/>
      <c r="ZP118" s="235"/>
      <c r="ZQ118" s="235"/>
      <c r="ZR118" s="235"/>
      <c r="ZS118" s="235"/>
      <c r="ZT118" s="235"/>
      <c r="ZU118" s="235"/>
      <c r="ZV118" s="235"/>
      <c r="ZW118" s="235"/>
      <c r="ZX118" s="235"/>
      <c r="ZY118" s="235"/>
      <c r="ZZ118" s="235"/>
      <c r="AAA118" s="235"/>
      <c r="AAB118" s="235"/>
      <c r="AAC118" s="235"/>
      <c r="AAD118" s="235"/>
      <c r="AAE118" s="235"/>
      <c r="AAF118" s="235"/>
      <c r="AAG118" s="235"/>
      <c r="AAH118" s="235"/>
      <c r="AAI118" s="235"/>
      <c r="AAJ118" s="235"/>
      <c r="AAK118" s="235"/>
      <c r="AAL118" s="235"/>
      <c r="AAM118" s="235"/>
      <c r="AAN118" s="235"/>
      <c r="AAO118" s="235"/>
      <c r="AAP118" s="235"/>
      <c r="AAQ118" s="235"/>
      <c r="AAR118" s="235"/>
      <c r="AAS118" s="235"/>
      <c r="AAT118" s="235"/>
      <c r="AAU118" s="235"/>
      <c r="AAV118" s="235"/>
      <c r="AAW118" s="235"/>
      <c r="AAX118" s="235"/>
      <c r="AAY118" s="235"/>
      <c r="AAZ118" s="235"/>
      <c r="ABA118" s="235"/>
      <c r="ABB118" s="235"/>
      <c r="ABC118" s="235"/>
      <c r="ABD118" s="235"/>
      <c r="ABE118" s="235"/>
      <c r="ABF118" s="235"/>
      <c r="ABG118" s="235"/>
      <c r="ABH118" s="235"/>
      <c r="ABI118" s="235"/>
      <c r="ABJ118" s="235"/>
      <c r="ABK118" s="235"/>
      <c r="ABL118" s="235"/>
      <c r="ABM118" s="235"/>
      <c r="ABN118" s="235"/>
      <c r="ABO118" s="235"/>
      <c r="ABP118" s="235"/>
      <c r="ABQ118" s="235"/>
      <c r="ABR118" s="235"/>
      <c r="ABS118" s="235"/>
      <c r="ABT118" s="235"/>
      <c r="ABU118" s="235"/>
      <c r="ABV118" s="235"/>
      <c r="ABW118" s="235"/>
      <c r="ABX118" s="235"/>
      <c r="ABY118" s="235"/>
      <c r="ABZ118" s="235"/>
      <c r="ACA118" s="235"/>
      <c r="ACB118" s="235"/>
      <c r="ACC118" s="235"/>
      <c r="ACD118" s="235"/>
      <c r="ACE118" s="235"/>
      <c r="ACF118" s="235"/>
      <c r="ACG118" s="235"/>
      <c r="ACH118" s="235"/>
      <c r="ACI118" s="235"/>
      <c r="ACJ118" s="235"/>
      <c r="ACK118" s="235"/>
      <c r="ACL118" s="235"/>
      <c r="ACM118" s="235"/>
      <c r="ACN118" s="235"/>
      <c r="ACO118" s="235"/>
      <c r="ACP118" s="235"/>
      <c r="ACQ118" s="235"/>
      <c r="ACR118" s="235"/>
      <c r="ACS118" s="235"/>
      <c r="ACT118" s="235"/>
      <c r="ACU118" s="235"/>
      <c r="ACV118" s="235"/>
      <c r="ACW118" s="235"/>
      <c r="ACX118" s="235"/>
      <c r="ACY118" s="235"/>
      <c r="ACZ118" s="235"/>
      <c r="ADA118" s="235"/>
      <c r="ADB118" s="235"/>
      <c r="ADC118" s="235"/>
      <c r="ADD118" s="235"/>
      <c r="ADE118" s="235"/>
      <c r="ADF118" s="235"/>
      <c r="ADG118" s="235"/>
      <c r="ADH118" s="235"/>
      <c r="ADI118" s="235"/>
      <c r="ADJ118" s="235"/>
      <c r="ADK118" s="235"/>
      <c r="ADL118" s="235"/>
      <c r="ADM118" s="235"/>
      <c r="ADN118" s="235"/>
      <c r="ADO118" s="235"/>
      <c r="ADP118" s="235"/>
      <c r="ADQ118" s="235"/>
      <c r="ADR118" s="235"/>
      <c r="ADS118" s="235"/>
      <c r="ADT118" s="235"/>
      <c r="ADU118" s="235"/>
      <c r="ADV118" s="235"/>
      <c r="ADW118" s="235"/>
      <c r="ADX118" s="235"/>
      <c r="ADY118" s="235"/>
      <c r="ADZ118" s="235"/>
      <c r="AEA118" s="235"/>
      <c r="AEB118" s="235"/>
      <c r="AEC118" s="235"/>
      <c r="AED118" s="235"/>
      <c r="AEE118" s="235"/>
      <c r="AEF118" s="235"/>
      <c r="AEG118" s="235"/>
      <c r="AEH118" s="235"/>
      <c r="AEI118" s="235"/>
      <c r="AEJ118" s="235"/>
      <c r="AEK118" s="235"/>
      <c r="AEL118" s="235"/>
      <c r="AEM118" s="235"/>
      <c r="AEN118" s="235"/>
      <c r="AEO118" s="235"/>
      <c r="AEP118" s="235"/>
      <c r="AEQ118" s="235"/>
      <c r="AER118" s="235"/>
      <c r="AES118" s="235"/>
      <c r="AET118" s="235"/>
      <c r="AEU118" s="235"/>
      <c r="AEV118" s="235"/>
      <c r="AEW118" s="235"/>
      <c r="AEX118" s="235"/>
      <c r="AEY118" s="235"/>
      <c r="AEZ118" s="235"/>
      <c r="AFA118" s="235"/>
      <c r="AFB118" s="235"/>
      <c r="AFC118" s="235"/>
      <c r="AFD118" s="235"/>
      <c r="AFE118" s="235"/>
      <c r="AFF118" s="235"/>
      <c r="AFG118" s="235"/>
      <c r="AFH118" s="235"/>
      <c r="AFI118" s="235"/>
      <c r="AFJ118" s="235"/>
      <c r="AFK118" s="235"/>
      <c r="AFL118" s="235"/>
      <c r="AFM118" s="235"/>
      <c r="AFN118" s="235"/>
      <c r="AFO118" s="235"/>
      <c r="AFP118" s="235"/>
      <c r="AFQ118" s="235"/>
      <c r="AFR118" s="235"/>
      <c r="AFS118" s="235"/>
      <c r="AFT118" s="235"/>
      <c r="AFU118" s="235"/>
      <c r="AFV118" s="235"/>
      <c r="AFW118" s="235"/>
      <c r="AFX118" s="235"/>
      <c r="AFY118" s="235"/>
      <c r="AFZ118" s="235"/>
      <c r="AGA118" s="235"/>
      <c r="AGB118" s="235"/>
      <c r="AGC118" s="235"/>
      <c r="AGD118" s="235"/>
      <c r="AGE118" s="235"/>
      <c r="AGF118" s="235"/>
      <c r="AGG118" s="235"/>
      <c r="AGH118" s="235"/>
      <c r="AGI118" s="235"/>
      <c r="AGJ118" s="235"/>
      <c r="AGK118" s="235"/>
      <c r="AGL118" s="235"/>
      <c r="AGM118" s="235"/>
      <c r="AGN118" s="235"/>
      <c r="AGO118" s="235"/>
      <c r="AGP118" s="235"/>
      <c r="AGQ118" s="235"/>
      <c r="AGR118" s="235"/>
      <c r="AGS118" s="235"/>
      <c r="AGT118" s="235"/>
      <c r="AGU118" s="235"/>
      <c r="AGV118" s="235"/>
      <c r="AGW118" s="235"/>
      <c r="AGX118" s="235"/>
      <c r="AGY118" s="235"/>
      <c r="AGZ118" s="235"/>
      <c r="AHA118" s="235"/>
      <c r="AHB118" s="235"/>
      <c r="AHC118" s="235"/>
      <c r="AHD118" s="235"/>
      <c r="AHE118" s="235"/>
      <c r="AHF118" s="235"/>
      <c r="AHG118" s="235"/>
      <c r="AHH118" s="235"/>
      <c r="AHI118" s="235"/>
      <c r="AHJ118" s="235"/>
      <c r="AHK118" s="235"/>
      <c r="AHL118" s="235"/>
      <c r="AHM118" s="235"/>
      <c r="AHN118" s="235"/>
      <c r="AHO118" s="235"/>
      <c r="AHP118" s="235"/>
      <c r="AHQ118" s="235"/>
      <c r="AHR118" s="235"/>
      <c r="AHS118" s="235"/>
      <c r="AHT118" s="235"/>
      <c r="AHU118" s="235"/>
      <c r="AHV118" s="235"/>
      <c r="AHW118" s="235"/>
      <c r="AHX118" s="235"/>
      <c r="AHY118" s="235"/>
      <c r="AHZ118" s="235"/>
      <c r="AIA118" s="235"/>
      <c r="AIB118" s="235"/>
      <c r="AIC118" s="235"/>
      <c r="AID118" s="235"/>
      <c r="AIE118" s="235"/>
      <c r="AIF118" s="235"/>
      <c r="AIG118" s="235"/>
      <c r="AIH118" s="235"/>
      <c r="AII118" s="235"/>
      <c r="AIJ118" s="235"/>
      <c r="AIK118" s="235"/>
      <c r="AIL118" s="235"/>
      <c r="AIM118" s="235"/>
      <c r="AIN118" s="235"/>
      <c r="AIO118" s="235"/>
      <c r="AIP118" s="235"/>
      <c r="AIQ118" s="235"/>
      <c r="AIR118" s="235"/>
      <c r="AIS118" s="235"/>
      <c r="AIT118" s="235"/>
      <c r="AIU118" s="235"/>
      <c r="AIV118" s="235"/>
      <c r="AIW118" s="235"/>
      <c r="AIX118" s="235"/>
      <c r="AIY118" s="235"/>
      <c r="AIZ118" s="235"/>
      <c r="AJA118" s="235"/>
      <c r="AJB118" s="235"/>
      <c r="AJC118" s="235"/>
      <c r="AJD118" s="235"/>
      <c r="AJE118" s="235"/>
      <c r="AJF118" s="235"/>
      <c r="AJG118" s="235"/>
      <c r="AJH118" s="235"/>
      <c r="AJI118" s="235"/>
      <c r="AJJ118" s="235"/>
      <c r="AJK118" s="235"/>
      <c r="AJL118" s="235"/>
      <c r="AJM118" s="235"/>
      <c r="AJN118" s="235"/>
      <c r="AJO118" s="235"/>
      <c r="AJP118" s="235"/>
      <c r="AJQ118" s="235"/>
      <c r="AJR118" s="235"/>
      <c r="AJS118" s="235"/>
      <c r="AJT118" s="235"/>
      <c r="AJU118" s="235"/>
      <c r="AJV118" s="235"/>
      <c r="AJW118" s="235"/>
      <c r="AJX118" s="235"/>
      <c r="AJY118" s="235"/>
      <c r="AJZ118" s="235"/>
      <c r="AKA118" s="235"/>
      <c r="AKB118" s="235"/>
      <c r="AKC118" s="235"/>
      <c r="AKD118" s="235"/>
      <c r="AKE118" s="235"/>
      <c r="AKF118" s="235"/>
      <c r="AKG118" s="235"/>
      <c r="AKH118" s="235"/>
      <c r="AKI118" s="235"/>
      <c r="AKJ118" s="235"/>
      <c r="AKK118" s="235"/>
      <c r="AKL118" s="235"/>
      <c r="AKM118" s="235"/>
      <c r="AKN118" s="235"/>
      <c r="AKO118" s="235"/>
      <c r="AKP118" s="235"/>
      <c r="AKQ118" s="235"/>
      <c r="AKR118" s="235"/>
      <c r="AKS118" s="235"/>
      <c r="AKT118" s="235"/>
      <c r="AKU118" s="235"/>
      <c r="AKV118" s="235"/>
      <c r="AKW118" s="235"/>
      <c r="AKX118" s="235"/>
      <c r="AKY118" s="235"/>
      <c r="AKZ118" s="235"/>
      <c r="ALA118" s="235"/>
      <c r="ALB118" s="235"/>
      <c r="ALC118" s="235"/>
      <c r="ALD118" s="235"/>
      <c r="ALE118" s="235"/>
      <c r="ALF118" s="235"/>
      <c r="ALG118" s="235"/>
      <c r="ALH118" s="235"/>
      <c r="ALI118" s="235"/>
      <c r="ALJ118" s="235"/>
      <c r="ALK118" s="235"/>
      <c r="ALL118" s="235"/>
      <c r="ALM118" s="235"/>
      <c r="ALN118" s="235"/>
      <c r="ALO118" s="235"/>
      <c r="ALP118" s="235"/>
      <c r="ALQ118" s="235"/>
      <c r="ALR118" s="235"/>
      <c r="ALS118" s="235"/>
      <c r="ALT118" s="235"/>
      <c r="ALU118" s="235"/>
      <c r="ALV118" s="235"/>
      <c r="ALW118" s="235"/>
      <c r="ALX118" s="235"/>
      <c r="ALY118" s="235"/>
      <c r="ALZ118" s="235"/>
      <c r="AMA118" s="235"/>
      <c r="AMB118" s="235"/>
      <c r="AMC118" s="235"/>
      <c r="AMD118" s="235"/>
      <c r="AME118" s="235"/>
      <c r="AMF118" s="235"/>
      <c r="AMG118" s="235"/>
      <c r="AMH118" s="235"/>
      <c r="AMI118" s="235"/>
      <c r="AMJ118" s="235"/>
      <c r="AMK118" s="235"/>
      <c r="AML118" s="235"/>
      <c r="AMM118" s="235"/>
      <c r="AMN118" s="235"/>
      <c r="AMO118" s="235"/>
      <c r="AMP118" s="235"/>
      <c r="AMQ118" s="235"/>
      <c r="AMR118" s="235"/>
      <c r="AMS118" s="235"/>
      <c r="AMT118" s="235"/>
      <c r="AMU118" s="235"/>
      <c r="AMV118" s="235"/>
      <c r="AMW118" s="235"/>
      <c r="AMX118" s="235"/>
      <c r="AMY118" s="235"/>
      <c r="AMZ118" s="235"/>
      <c r="ANA118" s="235"/>
      <c r="ANB118" s="235"/>
      <c r="ANC118" s="235"/>
      <c r="AND118" s="235"/>
      <c r="ANE118" s="235"/>
      <c r="ANF118" s="235"/>
      <c r="ANG118" s="235"/>
      <c r="ANH118" s="235"/>
      <c r="ANI118" s="235"/>
      <c r="ANJ118" s="235"/>
      <c r="ANK118" s="235"/>
      <c r="ANL118" s="235"/>
      <c r="ANM118" s="235"/>
      <c r="ANN118" s="235"/>
      <c r="ANO118" s="235"/>
      <c r="ANP118" s="235"/>
      <c r="ANQ118" s="235"/>
      <c r="ANR118" s="235"/>
      <c r="ANS118" s="235"/>
      <c r="ANT118" s="235"/>
      <c r="ANU118" s="235"/>
      <c r="ANV118" s="235"/>
      <c r="ANW118" s="235"/>
      <c r="ANX118" s="235"/>
      <c r="ANY118" s="235"/>
      <c r="ANZ118" s="235"/>
      <c r="AOA118" s="235"/>
      <c r="AOB118" s="235"/>
      <c r="AOC118" s="235"/>
      <c r="AOD118" s="235"/>
      <c r="AOE118" s="235"/>
      <c r="AOF118" s="235"/>
      <c r="AOG118" s="235"/>
      <c r="AOH118" s="235"/>
      <c r="AOI118" s="235"/>
      <c r="AOJ118" s="235"/>
      <c r="AOK118" s="235"/>
      <c r="AOL118" s="235"/>
      <c r="AOM118" s="235"/>
      <c r="AON118" s="235"/>
      <c r="AOO118" s="235"/>
      <c r="AOP118" s="235"/>
      <c r="AOQ118" s="235"/>
      <c r="AOR118" s="235"/>
      <c r="AOS118" s="235"/>
      <c r="AOT118" s="235"/>
      <c r="AOU118" s="235"/>
      <c r="AOV118" s="235"/>
      <c r="AOW118" s="235"/>
      <c r="AOX118" s="235"/>
      <c r="AOY118" s="235"/>
      <c r="AOZ118" s="235"/>
      <c r="APA118" s="235"/>
      <c r="APB118" s="235"/>
      <c r="APC118" s="235"/>
      <c r="APD118" s="235"/>
      <c r="APE118" s="235"/>
      <c r="APF118" s="235"/>
      <c r="APG118" s="235"/>
      <c r="APH118" s="235"/>
      <c r="API118" s="235"/>
      <c r="APJ118" s="235"/>
      <c r="APK118" s="235"/>
      <c r="APL118" s="235"/>
      <c r="APM118" s="235"/>
      <c r="APN118" s="235"/>
      <c r="APO118" s="235"/>
      <c r="APP118" s="235"/>
      <c r="APQ118" s="235"/>
      <c r="APR118" s="235"/>
      <c r="APS118" s="235"/>
      <c r="APT118" s="235"/>
      <c r="APU118" s="235"/>
      <c r="APV118" s="235"/>
      <c r="APW118" s="235"/>
      <c r="APX118" s="235"/>
      <c r="APY118" s="235"/>
      <c r="APZ118" s="235"/>
      <c r="AQA118" s="235"/>
      <c r="AQB118" s="235"/>
      <c r="AQC118" s="235"/>
      <c r="AQD118" s="235"/>
      <c r="AQE118" s="235"/>
      <c r="AQF118" s="235"/>
      <c r="AQG118" s="235"/>
      <c r="AQH118" s="235"/>
      <c r="AQI118" s="235"/>
      <c r="AQJ118" s="235"/>
      <c r="AQK118" s="235"/>
      <c r="AQL118" s="235"/>
      <c r="AQM118" s="235"/>
      <c r="AQN118" s="235"/>
      <c r="AQO118" s="235"/>
      <c r="AQP118" s="235"/>
      <c r="AQQ118" s="235"/>
      <c r="AQR118" s="235"/>
      <c r="AQS118" s="235"/>
      <c r="AQT118" s="235"/>
      <c r="AQU118" s="235"/>
      <c r="AQV118" s="235"/>
      <c r="AQW118" s="235"/>
      <c r="AQX118" s="235"/>
      <c r="AQY118" s="235"/>
      <c r="AQZ118" s="235"/>
      <c r="ARA118" s="235"/>
      <c r="ARB118" s="235"/>
      <c r="ARC118" s="235"/>
      <c r="ARD118" s="235"/>
      <c r="ARE118" s="235"/>
      <c r="ARF118" s="235"/>
      <c r="ARG118" s="235"/>
      <c r="ARH118" s="235"/>
      <c r="ARI118" s="235"/>
      <c r="ARJ118" s="235"/>
      <c r="ARK118" s="235"/>
      <c r="ARL118" s="235"/>
      <c r="ARM118" s="235"/>
      <c r="ARN118" s="235"/>
      <c r="ARO118" s="235"/>
      <c r="ARP118" s="235"/>
      <c r="ARQ118" s="235"/>
      <c r="ARR118" s="235"/>
      <c r="ARS118" s="235"/>
      <c r="ART118" s="235"/>
      <c r="ARU118" s="235"/>
      <c r="ARV118" s="235"/>
      <c r="ARW118" s="235"/>
      <c r="ARX118" s="235"/>
      <c r="ARY118" s="235"/>
      <c r="ARZ118" s="235"/>
      <c r="ASA118" s="235"/>
      <c r="ASB118" s="235"/>
      <c r="ASC118" s="235"/>
      <c r="ASD118" s="235"/>
      <c r="ASE118" s="235"/>
      <c r="ASF118" s="235"/>
      <c r="ASG118" s="235"/>
      <c r="ASH118" s="235"/>
      <c r="ASI118" s="235"/>
      <c r="ASJ118" s="235"/>
      <c r="ASK118" s="235"/>
      <c r="ASL118" s="235"/>
      <c r="ASM118" s="235"/>
      <c r="ASN118" s="235"/>
      <c r="ASO118" s="235"/>
      <c r="ASP118" s="235"/>
      <c r="ASQ118" s="235"/>
      <c r="ASR118" s="235"/>
      <c r="ASS118" s="235"/>
      <c r="AST118" s="235"/>
      <c r="ASU118" s="235"/>
      <c r="ASV118" s="235"/>
      <c r="ASW118" s="235"/>
      <c r="ASX118" s="235"/>
      <c r="ASY118" s="235"/>
      <c r="ASZ118" s="235"/>
      <c r="ATA118" s="235"/>
      <c r="ATB118" s="235"/>
      <c r="ATC118" s="235"/>
      <c r="ATD118" s="235"/>
      <c r="ATE118" s="235"/>
      <c r="ATF118" s="235"/>
      <c r="ATG118" s="235"/>
      <c r="ATH118" s="235"/>
      <c r="ATI118" s="235"/>
      <c r="ATJ118" s="235"/>
      <c r="ATK118" s="235"/>
      <c r="ATL118" s="235"/>
      <c r="ATM118" s="235"/>
      <c r="ATN118" s="235"/>
      <c r="ATO118" s="235"/>
      <c r="ATP118" s="235"/>
      <c r="ATQ118" s="235"/>
      <c r="ATR118" s="235"/>
      <c r="ATS118" s="235"/>
      <c r="ATT118" s="235"/>
      <c r="ATU118" s="235"/>
      <c r="ATV118" s="235"/>
      <c r="ATW118" s="235"/>
      <c r="ATX118" s="235"/>
      <c r="ATY118" s="235"/>
      <c r="ATZ118" s="235"/>
      <c r="AUA118" s="235"/>
      <c r="AUB118" s="235"/>
      <c r="AUC118" s="235"/>
      <c r="AUD118" s="235"/>
      <c r="AUE118" s="235"/>
      <c r="AUF118" s="235"/>
      <c r="AUG118" s="235"/>
      <c r="AUH118" s="235"/>
      <c r="AUI118" s="235"/>
      <c r="AUJ118" s="235"/>
      <c r="AUK118" s="235"/>
      <c r="AUL118" s="235"/>
      <c r="AUM118" s="235"/>
      <c r="AUN118" s="235"/>
      <c r="AUO118" s="235"/>
      <c r="AUP118" s="235"/>
      <c r="AUQ118" s="235"/>
      <c r="AUR118" s="235"/>
      <c r="AUS118" s="235"/>
      <c r="AUT118" s="235"/>
      <c r="AUU118" s="235"/>
      <c r="AUV118" s="235"/>
      <c r="AUW118" s="235"/>
      <c r="AUX118" s="235"/>
      <c r="AUY118" s="235"/>
      <c r="AUZ118" s="235"/>
      <c r="AVA118" s="235"/>
      <c r="AVB118" s="235"/>
      <c r="AVC118" s="235"/>
      <c r="AVD118" s="235"/>
      <c r="AVE118" s="235"/>
      <c r="AVF118" s="235"/>
      <c r="AVG118" s="235"/>
      <c r="AVH118" s="235"/>
      <c r="AVI118" s="235"/>
      <c r="AVJ118" s="235"/>
      <c r="AVK118" s="235"/>
      <c r="AVL118" s="235"/>
      <c r="AVM118" s="235"/>
      <c r="AVN118" s="235"/>
      <c r="AVO118" s="235"/>
      <c r="AVP118" s="235"/>
      <c r="AVQ118" s="235"/>
      <c r="AVR118" s="235"/>
      <c r="AVS118" s="235"/>
      <c r="AVT118" s="235"/>
      <c r="AVU118" s="235"/>
      <c r="AVV118" s="235"/>
      <c r="AVW118" s="235"/>
      <c r="AVX118" s="235"/>
      <c r="AVY118" s="235"/>
      <c r="AVZ118" s="235"/>
      <c r="AWA118" s="235"/>
      <c r="AWB118" s="235"/>
      <c r="AWC118" s="235"/>
      <c r="AWD118" s="235"/>
      <c r="AWE118" s="235"/>
      <c r="AWF118" s="235"/>
      <c r="AWG118" s="235"/>
      <c r="AWH118" s="235"/>
      <c r="AWI118" s="235"/>
      <c r="AWJ118" s="235"/>
      <c r="AWK118" s="235"/>
      <c r="AWL118" s="235"/>
      <c r="AWM118" s="235"/>
      <c r="AWN118" s="235"/>
      <c r="AWO118" s="235"/>
      <c r="AWP118" s="235"/>
      <c r="AWQ118" s="235"/>
      <c r="AWR118" s="235"/>
      <c r="AWS118" s="235"/>
      <c r="AWT118" s="235"/>
      <c r="AWU118" s="235"/>
      <c r="AWV118" s="235"/>
      <c r="AWW118" s="235"/>
      <c r="AWX118" s="235"/>
      <c r="AWY118" s="235"/>
      <c r="AWZ118" s="235"/>
      <c r="AXA118" s="235"/>
      <c r="AXB118" s="235"/>
      <c r="AXC118" s="235"/>
      <c r="AXD118" s="235"/>
      <c r="AXE118" s="235"/>
      <c r="AXF118" s="235"/>
      <c r="AXG118" s="235"/>
      <c r="AXH118" s="235"/>
      <c r="AXI118" s="235"/>
      <c r="AXJ118" s="235"/>
      <c r="AXK118" s="235"/>
      <c r="AXL118" s="235"/>
      <c r="AXM118" s="235"/>
      <c r="AXN118" s="235"/>
      <c r="AXO118" s="235"/>
      <c r="AXP118" s="235"/>
      <c r="AXQ118" s="235"/>
      <c r="AXR118" s="235"/>
      <c r="AXS118" s="235"/>
      <c r="AXT118" s="235"/>
      <c r="AXU118" s="235"/>
      <c r="AXV118" s="235"/>
      <c r="AXW118" s="235"/>
      <c r="AXX118" s="235"/>
      <c r="AXY118" s="235"/>
      <c r="AXZ118" s="235"/>
      <c r="AYA118" s="235"/>
      <c r="AYB118" s="235"/>
      <c r="AYC118" s="235"/>
      <c r="AYD118" s="235"/>
      <c r="AYE118" s="235"/>
      <c r="AYF118" s="235"/>
      <c r="AYG118" s="235"/>
      <c r="AYH118" s="235"/>
      <c r="AYI118" s="235"/>
      <c r="AYJ118" s="235"/>
      <c r="AYK118" s="235"/>
      <c r="AYL118" s="235"/>
      <c r="AYM118" s="235"/>
      <c r="AYN118" s="235"/>
      <c r="AYO118" s="235"/>
      <c r="AYP118" s="235"/>
      <c r="AYQ118" s="235"/>
      <c r="AYR118" s="235"/>
      <c r="AYS118" s="235"/>
      <c r="AYT118" s="235"/>
      <c r="AYU118" s="235"/>
      <c r="AYV118" s="235"/>
      <c r="AYW118" s="235"/>
      <c r="AYX118" s="235"/>
      <c r="AYY118" s="235"/>
      <c r="AYZ118" s="235"/>
      <c r="AZA118" s="235"/>
      <c r="AZB118" s="235"/>
      <c r="AZC118" s="235"/>
      <c r="AZD118" s="235"/>
      <c r="AZE118" s="235"/>
      <c r="AZF118" s="235"/>
      <c r="AZG118" s="235"/>
      <c r="AZH118" s="235"/>
      <c r="AZI118" s="235"/>
      <c r="AZJ118" s="235"/>
      <c r="AZK118" s="235"/>
      <c r="AZL118" s="235"/>
      <c r="AZM118" s="235"/>
      <c r="AZN118" s="235"/>
      <c r="AZO118" s="235"/>
      <c r="AZP118" s="235"/>
      <c r="AZQ118" s="235"/>
      <c r="AZR118" s="235"/>
      <c r="AZS118" s="235"/>
      <c r="AZT118" s="235"/>
      <c r="AZU118" s="235"/>
      <c r="AZV118" s="235"/>
      <c r="AZW118" s="235"/>
      <c r="AZX118" s="235"/>
      <c r="AZY118" s="235"/>
      <c r="AZZ118" s="235"/>
      <c r="BAA118" s="235"/>
      <c r="BAB118" s="235"/>
      <c r="BAC118" s="235"/>
      <c r="BAD118" s="235"/>
      <c r="BAE118" s="235"/>
      <c r="BAF118" s="235"/>
      <c r="BAG118" s="235"/>
      <c r="BAH118" s="235"/>
      <c r="BAI118" s="235"/>
      <c r="BAJ118" s="235"/>
      <c r="BAK118" s="235"/>
      <c r="BAL118" s="235"/>
      <c r="BAM118" s="235"/>
      <c r="BAN118" s="235"/>
      <c r="BAO118" s="235"/>
      <c r="BAP118" s="235"/>
      <c r="BAQ118" s="235"/>
      <c r="BAR118" s="235"/>
      <c r="BAS118" s="235"/>
      <c r="BAT118" s="235"/>
      <c r="BAU118" s="235"/>
      <c r="BAV118" s="235"/>
      <c r="BAW118" s="235"/>
      <c r="BAX118" s="235"/>
      <c r="BAY118" s="235"/>
      <c r="BAZ118" s="235"/>
      <c r="BBA118" s="235"/>
      <c r="BBB118" s="235"/>
      <c r="BBC118" s="235"/>
      <c r="BBD118" s="235"/>
      <c r="BBE118" s="235"/>
      <c r="BBF118" s="235"/>
      <c r="BBG118" s="235"/>
      <c r="BBH118" s="235"/>
      <c r="BBI118" s="235"/>
      <c r="BBJ118" s="235"/>
      <c r="BBK118" s="235"/>
      <c r="BBL118" s="235"/>
      <c r="BBM118" s="235"/>
      <c r="BBN118" s="235"/>
      <c r="BBO118" s="235"/>
      <c r="BBP118" s="235"/>
      <c r="BBQ118" s="235"/>
      <c r="BBR118" s="235"/>
      <c r="BBS118" s="235"/>
      <c r="BBT118" s="235"/>
      <c r="BBU118" s="235"/>
      <c r="BBV118" s="235"/>
      <c r="BBW118" s="235"/>
      <c r="BBX118" s="235"/>
      <c r="BBY118" s="235"/>
      <c r="BBZ118" s="235"/>
      <c r="BCA118" s="235"/>
      <c r="BCB118" s="235"/>
      <c r="BCC118" s="235"/>
      <c r="BCD118" s="235"/>
      <c r="BCE118" s="235"/>
      <c r="BCF118" s="235"/>
      <c r="BCG118" s="235"/>
      <c r="BCH118" s="235"/>
      <c r="BCI118" s="235"/>
      <c r="BCJ118" s="235"/>
      <c r="BCK118" s="235"/>
      <c r="BCL118" s="235"/>
      <c r="BCM118" s="235"/>
      <c r="BCN118" s="235"/>
      <c r="BCO118" s="235"/>
      <c r="BCP118" s="235"/>
      <c r="BCQ118" s="235"/>
      <c r="BCR118" s="235"/>
      <c r="BCS118" s="235"/>
      <c r="BCT118" s="235"/>
      <c r="BCU118" s="235"/>
      <c r="BCV118" s="235"/>
      <c r="BCW118" s="235"/>
      <c r="BCX118" s="235"/>
      <c r="BCY118" s="235"/>
      <c r="BCZ118" s="235"/>
      <c r="BDA118" s="235"/>
      <c r="BDB118" s="235"/>
      <c r="BDC118" s="235"/>
      <c r="BDD118" s="235"/>
      <c r="BDE118" s="235"/>
      <c r="BDF118" s="235"/>
      <c r="BDG118" s="235"/>
      <c r="BDH118" s="235"/>
      <c r="BDI118" s="235"/>
      <c r="BDJ118" s="235"/>
      <c r="BDK118" s="235"/>
      <c r="BDL118" s="235"/>
      <c r="BDM118" s="235"/>
      <c r="BDN118" s="235"/>
      <c r="BDO118" s="235"/>
      <c r="BDP118" s="235"/>
      <c r="BDQ118" s="235"/>
      <c r="BDR118" s="235"/>
      <c r="BDS118" s="235"/>
      <c r="BDT118" s="235"/>
      <c r="BDU118" s="235"/>
      <c r="BDV118" s="235"/>
      <c r="BDW118" s="235"/>
      <c r="BDX118" s="235"/>
      <c r="BDY118" s="235"/>
      <c r="BDZ118" s="235"/>
      <c r="BEA118" s="235"/>
      <c r="BEB118" s="235"/>
      <c r="BEC118" s="235"/>
      <c r="BED118" s="235"/>
      <c r="BEE118" s="235"/>
      <c r="BEF118" s="235"/>
      <c r="BEG118" s="235"/>
      <c r="BEH118" s="235"/>
      <c r="BEI118" s="235"/>
      <c r="BEJ118" s="235"/>
      <c r="BEK118" s="235"/>
      <c r="BEL118" s="235"/>
      <c r="BEM118" s="235"/>
      <c r="BEN118" s="235"/>
      <c r="BEO118" s="235"/>
      <c r="BEP118" s="235"/>
      <c r="BEQ118" s="235"/>
      <c r="BER118" s="235"/>
      <c r="BES118" s="235"/>
      <c r="BET118" s="235"/>
      <c r="BEU118" s="235"/>
      <c r="BEV118" s="235"/>
      <c r="BEW118" s="235"/>
      <c r="BEX118" s="235"/>
      <c r="BEY118" s="235"/>
      <c r="BEZ118" s="235"/>
      <c r="BFA118" s="235"/>
      <c r="BFB118" s="235"/>
      <c r="BFC118" s="235"/>
      <c r="BFD118" s="235"/>
      <c r="BFE118" s="235"/>
      <c r="BFF118" s="235"/>
      <c r="BFG118" s="235"/>
      <c r="BFH118" s="235"/>
      <c r="BFI118" s="235"/>
      <c r="BFJ118" s="235"/>
      <c r="BFK118" s="235"/>
      <c r="BFL118" s="235"/>
      <c r="BFM118" s="235"/>
      <c r="BFN118" s="235"/>
      <c r="BFO118" s="235"/>
      <c r="BFP118" s="235"/>
      <c r="BFQ118" s="235"/>
      <c r="BFR118" s="235"/>
      <c r="BFS118" s="235"/>
      <c r="BFT118" s="235"/>
      <c r="BFU118" s="235"/>
      <c r="BFV118" s="235"/>
      <c r="BFW118" s="235"/>
      <c r="BFX118" s="235"/>
      <c r="BFY118" s="235"/>
      <c r="BFZ118" s="235"/>
      <c r="BGA118" s="235"/>
      <c r="BGB118" s="235"/>
      <c r="BGC118" s="235"/>
      <c r="BGD118" s="235"/>
      <c r="BGE118" s="235"/>
      <c r="BGF118" s="235"/>
      <c r="BGG118" s="235"/>
      <c r="BGH118" s="235"/>
      <c r="BGI118" s="235"/>
      <c r="BGJ118" s="235"/>
      <c r="BGK118" s="235"/>
      <c r="BGL118" s="235"/>
      <c r="BGM118" s="235"/>
      <c r="BGN118" s="235"/>
      <c r="BGO118" s="235"/>
      <c r="BGP118" s="235"/>
      <c r="BGQ118" s="235"/>
      <c r="BGR118" s="235"/>
      <c r="BGS118" s="235"/>
      <c r="BGT118" s="235"/>
      <c r="BGU118" s="235"/>
      <c r="BGV118" s="235"/>
      <c r="BGW118" s="235"/>
      <c r="BGX118" s="235"/>
      <c r="BGY118" s="235"/>
      <c r="BGZ118" s="235"/>
      <c r="BHA118" s="235"/>
      <c r="BHB118" s="235"/>
      <c r="BHC118" s="235"/>
      <c r="BHD118" s="235"/>
      <c r="BHE118" s="235"/>
      <c r="BHF118" s="235"/>
      <c r="BHG118" s="235"/>
      <c r="BHH118" s="235"/>
      <c r="BHI118" s="235"/>
      <c r="BHJ118" s="235"/>
      <c r="BHK118" s="235"/>
      <c r="BHL118" s="235"/>
      <c r="BHM118" s="235"/>
      <c r="BHN118" s="235"/>
      <c r="BHO118" s="235"/>
      <c r="BHP118" s="235"/>
      <c r="BHQ118" s="235"/>
      <c r="BHR118" s="235"/>
      <c r="BHS118" s="235"/>
      <c r="BHT118" s="235"/>
      <c r="BHU118" s="235"/>
      <c r="BHV118" s="235"/>
      <c r="BHW118" s="235"/>
      <c r="BHX118" s="235"/>
      <c r="BHY118" s="235"/>
      <c r="BHZ118" s="235"/>
      <c r="BIA118" s="235"/>
      <c r="BIB118" s="235"/>
      <c r="BIC118" s="235"/>
      <c r="BID118" s="235"/>
      <c r="BIE118" s="235"/>
      <c r="BIF118" s="235"/>
      <c r="BIG118" s="235"/>
      <c r="BIH118" s="235"/>
      <c r="BII118" s="235"/>
      <c r="BIJ118" s="235"/>
      <c r="BIK118" s="235"/>
      <c r="BIL118" s="235"/>
      <c r="BIM118" s="235"/>
      <c r="BIN118" s="235"/>
      <c r="BIO118" s="235"/>
      <c r="BIP118" s="235"/>
      <c r="BIQ118" s="235"/>
      <c r="BIR118" s="235"/>
      <c r="BIS118" s="235"/>
      <c r="BIT118" s="235"/>
      <c r="BIU118" s="235"/>
      <c r="BIV118" s="235"/>
      <c r="BIW118" s="235"/>
      <c r="BIX118" s="235"/>
      <c r="BIY118" s="235"/>
      <c r="BIZ118" s="235"/>
      <c r="BJA118" s="235"/>
      <c r="BJB118" s="235"/>
      <c r="BJC118" s="235"/>
      <c r="BJD118" s="235"/>
      <c r="BJE118" s="235"/>
      <c r="BJF118" s="235"/>
      <c r="BJG118" s="235"/>
      <c r="BJH118" s="235"/>
      <c r="BJI118" s="235"/>
      <c r="BJJ118" s="235"/>
      <c r="BJK118" s="235"/>
      <c r="BJL118" s="235"/>
      <c r="BJM118" s="235"/>
      <c r="BJN118" s="235"/>
      <c r="BJO118" s="235"/>
      <c r="BJP118" s="235"/>
      <c r="BJQ118" s="235"/>
      <c r="BJR118" s="235"/>
      <c r="BJS118" s="235"/>
      <c r="BJT118" s="235"/>
      <c r="BJU118" s="235"/>
      <c r="BJV118" s="235"/>
      <c r="BJW118" s="235"/>
      <c r="BJX118" s="235"/>
      <c r="BJY118" s="235"/>
      <c r="BJZ118" s="235"/>
      <c r="BKA118" s="235"/>
      <c r="BKB118" s="235"/>
      <c r="BKC118" s="235"/>
      <c r="BKD118" s="235"/>
      <c r="BKE118" s="235"/>
      <c r="BKF118" s="235"/>
      <c r="BKG118" s="235"/>
      <c r="BKH118" s="235"/>
      <c r="BKI118" s="235"/>
      <c r="BKJ118" s="235"/>
      <c r="BKK118" s="235"/>
      <c r="BKL118" s="235"/>
      <c r="BKM118" s="235"/>
      <c r="BKN118" s="235"/>
      <c r="BKO118" s="235"/>
      <c r="BKP118" s="235"/>
      <c r="BKQ118" s="235"/>
      <c r="BKR118" s="235"/>
      <c r="BKS118" s="235"/>
      <c r="BKT118" s="235"/>
      <c r="BKU118" s="235"/>
      <c r="BKV118" s="235"/>
      <c r="BKW118" s="235"/>
      <c r="BKX118" s="235"/>
      <c r="BKY118" s="235"/>
      <c r="BKZ118" s="235"/>
      <c r="BLA118" s="235"/>
      <c r="BLB118" s="235"/>
      <c r="BLC118" s="235"/>
      <c r="BLD118" s="235"/>
      <c r="BLE118" s="235"/>
      <c r="BLF118" s="235"/>
      <c r="BLG118" s="235"/>
      <c r="BLH118" s="235"/>
      <c r="BLI118" s="235"/>
      <c r="BLJ118" s="235"/>
      <c r="BLK118" s="235"/>
      <c r="BLL118" s="235"/>
      <c r="BLM118" s="235"/>
      <c r="BLN118" s="235"/>
      <c r="BLO118" s="235"/>
      <c r="BLP118" s="235"/>
      <c r="BLQ118" s="235"/>
      <c r="BLR118" s="235"/>
      <c r="BLS118" s="235"/>
      <c r="BLT118" s="235"/>
      <c r="BLU118" s="235"/>
      <c r="BLV118" s="235"/>
      <c r="BLW118" s="235"/>
      <c r="BLX118" s="235"/>
      <c r="BLY118" s="235"/>
      <c r="BLZ118" s="235"/>
      <c r="BMA118" s="235"/>
      <c r="BMB118" s="235"/>
      <c r="BMC118" s="235"/>
      <c r="BMD118" s="235"/>
      <c r="BME118" s="235"/>
      <c r="BMF118" s="235"/>
      <c r="BMG118" s="235"/>
      <c r="BMH118" s="235"/>
      <c r="BMI118" s="235"/>
      <c r="BMJ118" s="235"/>
      <c r="BMK118" s="235"/>
      <c r="BML118" s="235"/>
      <c r="BMM118" s="235"/>
      <c r="BMN118" s="235"/>
      <c r="BMO118" s="235"/>
      <c r="BMP118" s="235"/>
      <c r="BMQ118" s="235"/>
      <c r="BMR118" s="235"/>
      <c r="BMS118" s="235"/>
      <c r="BMT118" s="235"/>
      <c r="BMU118" s="235"/>
      <c r="BMV118" s="235"/>
      <c r="BMW118" s="235"/>
      <c r="BMX118" s="235"/>
      <c r="BMY118" s="235"/>
      <c r="BMZ118" s="235"/>
      <c r="BNA118" s="235"/>
      <c r="BNB118" s="235"/>
      <c r="BNC118" s="235"/>
      <c r="BND118" s="235"/>
      <c r="BNE118" s="235"/>
      <c r="BNF118" s="235"/>
      <c r="BNG118" s="235"/>
      <c r="BNH118" s="235"/>
      <c r="BNI118" s="235"/>
      <c r="BNJ118" s="235"/>
      <c r="BNK118" s="235"/>
      <c r="BNL118" s="235"/>
      <c r="BNM118" s="235"/>
      <c r="BNN118" s="235"/>
      <c r="BNO118" s="235"/>
      <c r="BNP118" s="235"/>
      <c r="BNQ118" s="235"/>
      <c r="BNR118" s="235"/>
      <c r="BNS118" s="235"/>
      <c r="BNT118" s="235"/>
      <c r="BNU118" s="235"/>
      <c r="BNV118" s="235"/>
      <c r="BNW118" s="235"/>
      <c r="BNX118" s="235"/>
      <c r="BNY118" s="235"/>
      <c r="BNZ118" s="235"/>
      <c r="BOA118" s="235"/>
      <c r="BOB118" s="235"/>
      <c r="BOC118" s="235"/>
      <c r="BOD118" s="235"/>
      <c r="BOE118" s="235"/>
      <c r="BOF118" s="235"/>
      <c r="BOG118" s="235"/>
      <c r="BOH118" s="235"/>
      <c r="BOI118" s="235"/>
      <c r="BOJ118" s="235"/>
      <c r="BOK118" s="235"/>
      <c r="BOL118" s="235"/>
      <c r="BOM118" s="235"/>
      <c r="BON118" s="235"/>
      <c r="BOO118" s="235"/>
      <c r="BOP118" s="235"/>
      <c r="BOQ118" s="235"/>
      <c r="BOR118" s="235"/>
      <c r="BOS118" s="235"/>
      <c r="BOT118" s="235"/>
      <c r="BOU118" s="235"/>
      <c r="BOV118" s="235"/>
      <c r="BOW118" s="235"/>
      <c r="BOX118" s="235"/>
      <c r="BOY118" s="235"/>
      <c r="BOZ118" s="235"/>
      <c r="BPA118" s="235"/>
      <c r="BPB118" s="235"/>
      <c r="BPC118" s="235"/>
      <c r="BPD118" s="235"/>
      <c r="BPE118" s="235"/>
      <c r="BPF118" s="235"/>
      <c r="BPG118" s="235"/>
      <c r="BPH118" s="235"/>
      <c r="BPI118" s="235"/>
      <c r="BPJ118" s="235"/>
      <c r="BPK118" s="235"/>
      <c r="BPL118" s="235"/>
      <c r="BPM118" s="235"/>
      <c r="BPN118" s="235"/>
      <c r="BPO118" s="235"/>
      <c r="BPP118" s="235"/>
      <c r="BPQ118" s="235"/>
      <c r="BPR118" s="235"/>
      <c r="BPS118" s="235"/>
      <c r="BPT118" s="235"/>
      <c r="BPU118" s="235"/>
      <c r="BPV118" s="235"/>
      <c r="BPW118" s="235"/>
      <c r="BPX118" s="235"/>
      <c r="BPY118" s="235"/>
      <c r="BPZ118" s="235"/>
      <c r="BQA118" s="235"/>
      <c r="BQB118" s="235"/>
      <c r="BQC118" s="235"/>
      <c r="BQD118" s="235"/>
      <c r="BQE118" s="235"/>
      <c r="BQF118" s="235"/>
      <c r="BQG118" s="235"/>
      <c r="BQH118" s="235"/>
      <c r="BQI118" s="235"/>
      <c r="BQJ118" s="235"/>
      <c r="BQK118" s="235"/>
      <c r="BQL118" s="235"/>
      <c r="BQM118" s="235"/>
      <c r="BQN118" s="235"/>
      <c r="BQO118" s="235"/>
      <c r="BQP118" s="235"/>
      <c r="BQQ118" s="235"/>
      <c r="BQR118" s="235"/>
      <c r="BQS118" s="235"/>
      <c r="BQT118" s="235"/>
      <c r="BQU118" s="235"/>
      <c r="BQV118" s="235"/>
      <c r="BQW118" s="235"/>
      <c r="BQX118" s="235"/>
      <c r="BQY118" s="235"/>
      <c r="BQZ118" s="235"/>
      <c r="BRA118" s="235"/>
      <c r="BRB118" s="235"/>
      <c r="BRC118" s="235"/>
      <c r="BRD118" s="235"/>
      <c r="BRE118" s="235"/>
      <c r="BRF118" s="235"/>
      <c r="BRG118" s="235"/>
      <c r="BRH118" s="235"/>
      <c r="BRI118" s="235"/>
      <c r="BRJ118" s="235"/>
      <c r="BRK118" s="235"/>
      <c r="BRL118" s="235"/>
      <c r="BRM118" s="235"/>
      <c r="BRN118" s="235"/>
      <c r="BRO118" s="235"/>
      <c r="BRP118" s="235"/>
      <c r="BRQ118" s="235"/>
      <c r="BRR118" s="235"/>
      <c r="BRS118" s="235"/>
      <c r="BRT118" s="235"/>
      <c r="BRU118" s="235"/>
      <c r="BRV118" s="235"/>
      <c r="BRW118" s="235"/>
      <c r="BRX118" s="235"/>
      <c r="BRY118" s="235"/>
      <c r="BRZ118" s="235"/>
      <c r="BSA118" s="235"/>
      <c r="BSB118" s="235"/>
      <c r="BSC118" s="235"/>
      <c r="BSD118" s="235"/>
      <c r="BSE118" s="235"/>
      <c r="BSF118" s="235"/>
      <c r="BSG118" s="235"/>
      <c r="BSH118" s="235"/>
      <c r="BSI118" s="235"/>
      <c r="BSJ118" s="235"/>
      <c r="BSK118" s="235"/>
      <c r="BSL118" s="235"/>
      <c r="BSM118" s="235"/>
      <c r="BSN118" s="235"/>
      <c r="BSO118" s="235"/>
      <c r="BSP118" s="235"/>
      <c r="BSQ118" s="235"/>
      <c r="BSR118" s="235"/>
      <c r="BSS118" s="235"/>
      <c r="BST118" s="235"/>
      <c r="BSU118" s="235"/>
      <c r="BSV118" s="235"/>
      <c r="BSW118" s="235"/>
      <c r="BSX118" s="235"/>
      <c r="BSY118" s="235"/>
      <c r="BSZ118" s="235"/>
      <c r="BTA118" s="235"/>
      <c r="BTB118" s="235"/>
      <c r="BTC118" s="235"/>
      <c r="BTD118" s="235"/>
      <c r="BTE118" s="235"/>
      <c r="BTF118" s="235"/>
      <c r="BTG118" s="235"/>
      <c r="BTH118" s="235"/>
      <c r="BTI118" s="235"/>
      <c r="BTJ118" s="235"/>
      <c r="BTK118" s="235"/>
      <c r="BTL118" s="235"/>
      <c r="BTM118" s="235"/>
      <c r="BTN118" s="235"/>
      <c r="BTO118" s="235"/>
      <c r="BTP118" s="235"/>
      <c r="BTQ118" s="235"/>
      <c r="BTR118" s="235"/>
      <c r="BTS118" s="235"/>
      <c r="BTT118" s="235"/>
      <c r="BTU118" s="235"/>
      <c r="BTV118" s="235"/>
      <c r="BTW118" s="235"/>
      <c r="BTX118" s="235"/>
      <c r="BTY118" s="235"/>
      <c r="BTZ118" s="235"/>
      <c r="BUA118" s="235"/>
      <c r="BUB118" s="235"/>
      <c r="BUC118" s="235"/>
      <c r="BUD118" s="235"/>
      <c r="BUE118" s="235"/>
      <c r="BUF118" s="235"/>
      <c r="BUG118" s="235"/>
      <c r="BUH118" s="235"/>
      <c r="BUI118" s="235"/>
      <c r="BUJ118" s="235"/>
      <c r="BUK118" s="235"/>
      <c r="BUL118" s="235"/>
      <c r="BUM118" s="235"/>
      <c r="BUN118" s="235"/>
      <c r="BUO118" s="235"/>
      <c r="BUP118" s="235"/>
      <c r="BUQ118" s="235"/>
      <c r="BUR118" s="235"/>
      <c r="BUS118" s="235"/>
      <c r="BUT118" s="235"/>
      <c r="BUU118" s="235"/>
      <c r="BUV118" s="235"/>
      <c r="BUW118" s="235"/>
      <c r="BUX118" s="235"/>
      <c r="BUY118" s="235"/>
      <c r="BUZ118" s="235"/>
      <c r="BVA118" s="235"/>
      <c r="BVB118" s="235"/>
      <c r="BVC118" s="235"/>
      <c r="BVD118" s="235"/>
      <c r="BVE118" s="235"/>
      <c r="BVF118" s="235"/>
      <c r="BVG118" s="235"/>
      <c r="BVH118" s="235"/>
      <c r="BVI118" s="235"/>
      <c r="BVJ118" s="235"/>
      <c r="BVK118" s="235"/>
      <c r="BVL118" s="235"/>
      <c r="BVM118" s="235"/>
      <c r="BVN118" s="235"/>
      <c r="BVO118" s="235"/>
      <c r="BVP118" s="235"/>
      <c r="BVQ118" s="235"/>
      <c r="BVR118" s="235"/>
      <c r="BVS118" s="235"/>
      <c r="BVT118" s="235"/>
      <c r="BVU118" s="235"/>
      <c r="BVV118" s="235"/>
      <c r="BVW118" s="235"/>
      <c r="BVX118" s="235"/>
      <c r="BVY118" s="235"/>
      <c r="BVZ118" s="235"/>
      <c r="BWA118" s="235"/>
      <c r="BWB118" s="235"/>
      <c r="BWC118" s="235"/>
      <c r="BWD118" s="235"/>
      <c r="BWE118" s="235"/>
      <c r="BWF118" s="235"/>
      <c r="BWG118" s="235"/>
      <c r="BWH118" s="235"/>
      <c r="BWI118" s="235"/>
      <c r="BWJ118" s="235"/>
      <c r="BWK118" s="235"/>
      <c r="BWL118" s="235"/>
      <c r="BWM118" s="235"/>
      <c r="BWN118" s="235"/>
      <c r="BWO118" s="235"/>
      <c r="BWP118" s="235"/>
      <c r="BWQ118" s="235"/>
      <c r="BWR118" s="235"/>
      <c r="BWS118" s="235"/>
      <c r="BWT118" s="235"/>
      <c r="BWU118" s="235"/>
      <c r="BWV118" s="235"/>
      <c r="BWW118" s="235"/>
      <c r="BWX118" s="235"/>
      <c r="BWY118" s="235"/>
      <c r="BWZ118" s="235"/>
      <c r="BXA118" s="235"/>
      <c r="BXB118" s="235"/>
      <c r="BXC118" s="235"/>
      <c r="BXD118" s="235"/>
      <c r="BXE118" s="235"/>
      <c r="BXF118" s="235"/>
      <c r="BXG118" s="235"/>
      <c r="BXH118" s="235"/>
      <c r="BXI118" s="235"/>
      <c r="BXJ118" s="235"/>
      <c r="BXK118" s="235"/>
      <c r="BXL118" s="235"/>
      <c r="BXM118" s="235"/>
      <c r="BXN118" s="235"/>
      <c r="BXO118" s="235"/>
      <c r="BXP118" s="235"/>
      <c r="BXQ118" s="235"/>
      <c r="BXR118" s="235"/>
      <c r="BXS118" s="235"/>
      <c r="BXT118" s="235"/>
      <c r="BXU118" s="235"/>
      <c r="BXV118" s="235"/>
      <c r="BXW118" s="235"/>
      <c r="BXX118" s="235"/>
      <c r="BXY118" s="235"/>
      <c r="BXZ118" s="235"/>
      <c r="BYA118" s="235"/>
      <c r="BYB118" s="235"/>
      <c r="BYC118" s="235"/>
      <c r="BYD118" s="235"/>
      <c r="BYE118" s="235"/>
      <c r="BYF118" s="235"/>
      <c r="BYG118" s="235"/>
      <c r="BYH118" s="235"/>
      <c r="BYI118" s="235"/>
      <c r="BYJ118" s="235"/>
      <c r="BYK118" s="235"/>
      <c r="BYL118" s="235"/>
      <c r="BYM118" s="235"/>
      <c r="BYN118" s="235"/>
      <c r="BYO118" s="235"/>
      <c r="BYP118" s="235"/>
      <c r="BYQ118" s="235"/>
      <c r="BYR118" s="235"/>
      <c r="BYS118" s="235"/>
      <c r="BYT118" s="235"/>
      <c r="BYU118" s="235"/>
      <c r="BYV118" s="235"/>
      <c r="BYW118" s="235"/>
      <c r="BYX118" s="235"/>
      <c r="BYY118" s="235"/>
      <c r="BYZ118" s="235"/>
      <c r="BZA118" s="235"/>
      <c r="BZB118" s="235"/>
      <c r="BZC118" s="235"/>
      <c r="BZD118" s="235"/>
      <c r="BZE118" s="235"/>
      <c r="BZF118" s="235"/>
      <c r="BZG118" s="235"/>
      <c r="BZH118" s="235"/>
      <c r="BZI118" s="235"/>
      <c r="BZJ118" s="235"/>
      <c r="BZK118" s="235"/>
      <c r="BZL118" s="235"/>
      <c r="BZM118" s="235"/>
      <c r="BZN118" s="235"/>
      <c r="BZO118" s="235"/>
      <c r="BZP118" s="235"/>
      <c r="BZQ118" s="235"/>
      <c r="BZR118" s="235"/>
      <c r="BZS118" s="235"/>
      <c r="BZT118" s="235"/>
      <c r="BZU118" s="235"/>
      <c r="BZV118" s="235"/>
      <c r="BZW118" s="235"/>
      <c r="BZX118" s="235"/>
      <c r="BZY118" s="235"/>
      <c r="BZZ118" s="235"/>
      <c r="CAA118" s="235"/>
      <c r="CAB118" s="235"/>
      <c r="CAC118" s="235"/>
      <c r="CAD118" s="235"/>
      <c r="CAE118" s="235"/>
      <c r="CAF118" s="235"/>
      <c r="CAG118" s="235"/>
      <c r="CAH118" s="235"/>
      <c r="CAI118" s="235"/>
      <c r="CAJ118" s="235"/>
      <c r="CAK118" s="235"/>
      <c r="CAL118" s="235"/>
      <c r="CAM118" s="235"/>
      <c r="CAN118" s="235"/>
      <c r="CAO118" s="235"/>
      <c r="CAP118" s="235"/>
      <c r="CAQ118" s="235"/>
      <c r="CAR118" s="235"/>
      <c r="CAS118" s="235"/>
      <c r="CAT118" s="235"/>
      <c r="CAU118" s="235"/>
      <c r="CAV118" s="235"/>
      <c r="CAW118" s="235"/>
      <c r="CAX118" s="235"/>
      <c r="CAY118" s="235"/>
      <c r="CAZ118" s="235"/>
      <c r="CBA118" s="235"/>
      <c r="CBB118" s="235"/>
      <c r="CBC118" s="235"/>
      <c r="CBD118" s="235"/>
      <c r="CBE118" s="235"/>
      <c r="CBF118" s="235"/>
      <c r="CBG118" s="235"/>
      <c r="CBH118" s="235"/>
      <c r="CBI118" s="235"/>
      <c r="CBJ118" s="235"/>
      <c r="CBK118" s="235"/>
      <c r="CBL118" s="235"/>
      <c r="CBM118" s="235"/>
      <c r="CBN118" s="235"/>
      <c r="CBO118" s="235"/>
      <c r="CBP118" s="235"/>
      <c r="CBQ118" s="235"/>
      <c r="CBR118" s="235"/>
      <c r="CBS118" s="235"/>
      <c r="CBT118" s="235"/>
      <c r="CBU118" s="235"/>
      <c r="CBV118" s="235"/>
      <c r="CBW118" s="235"/>
      <c r="CBX118" s="235"/>
      <c r="CBY118" s="235"/>
      <c r="CBZ118" s="235"/>
      <c r="CCA118" s="235"/>
      <c r="CCB118" s="235"/>
      <c r="CCC118" s="235"/>
      <c r="CCD118" s="235"/>
      <c r="CCE118" s="235"/>
      <c r="CCF118" s="235"/>
      <c r="CCG118" s="235"/>
      <c r="CCH118" s="235"/>
      <c r="CCI118" s="235"/>
      <c r="CCJ118" s="235"/>
      <c r="CCK118" s="235"/>
      <c r="CCL118" s="235"/>
      <c r="CCM118" s="235"/>
      <c r="CCN118" s="235"/>
      <c r="CCO118" s="235"/>
      <c r="CCP118" s="235"/>
      <c r="CCQ118" s="235"/>
      <c r="CCR118" s="235"/>
      <c r="CCS118" s="235"/>
      <c r="CCT118" s="235"/>
      <c r="CCU118" s="235"/>
      <c r="CCV118" s="235"/>
      <c r="CCW118" s="235"/>
      <c r="CCX118" s="235"/>
      <c r="CCY118" s="235"/>
      <c r="CCZ118" s="235"/>
      <c r="CDA118" s="235"/>
      <c r="CDB118" s="235"/>
      <c r="CDC118" s="235"/>
      <c r="CDD118" s="235"/>
      <c r="CDE118" s="235"/>
      <c r="CDF118" s="235"/>
      <c r="CDG118" s="235"/>
      <c r="CDH118" s="235"/>
      <c r="CDI118" s="235"/>
      <c r="CDJ118" s="235"/>
      <c r="CDK118" s="235"/>
      <c r="CDL118" s="235"/>
      <c r="CDM118" s="235"/>
      <c r="CDN118" s="235"/>
      <c r="CDO118" s="235"/>
      <c r="CDP118" s="235"/>
      <c r="CDQ118" s="235"/>
      <c r="CDR118" s="235"/>
      <c r="CDS118" s="235"/>
      <c r="CDT118" s="235"/>
      <c r="CDU118" s="235"/>
      <c r="CDV118" s="235"/>
      <c r="CDW118" s="235"/>
      <c r="CDX118" s="235"/>
      <c r="CDY118" s="235"/>
      <c r="CDZ118" s="235"/>
      <c r="CEA118" s="235"/>
      <c r="CEB118" s="235"/>
      <c r="CEC118" s="235"/>
      <c r="CED118" s="235"/>
      <c r="CEE118" s="235"/>
      <c r="CEF118" s="235"/>
      <c r="CEG118" s="235"/>
      <c r="CEH118" s="235"/>
      <c r="CEI118" s="235"/>
      <c r="CEJ118" s="235"/>
      <c r="CEK118" s="235"/>
      <c r="CEL118" s="235"/>
      <c r="CEM118" s="235"/>
      <c r="CEN118" s="235"/>
      <c r="CEO118" s="235"/>
      <c r="CEP118" s="235"/>
      <c r="CEQ118" s="235"/>
      <c r="CER118" s="235"/>
      <c r="CES118" s="235"/>
      <c r="CET118" s="235"/>
      <c r="CEU118" s="235"/>
      <c r="CEV118" s="235"/>
      <c r="CEW118" s="235"/>
      <c r="CEX118" s="235"/>
      <c r="CEY118" s="235"/>
      <c r="CEZ118" s="235"/>
      <c r="CFA118" s="235"/>
      <c r="CFB118" s="235"/>
      <c r="CFC118" s="235"/>
      <c r="CFD118" s="235"/>
      <c r="CFE118" s="235"/>
      <c r="CFF118" s="235"/>
      <c r="CFG118" s="235"/>
      <c r="CFH118" s="235"/>
      <c r="CFI118" s="235"/>
      <c r="CFJ118" s="235"/>
      <c r="CFK118" s="235"/>
      <c r="CFL118" s="235"/>
      <c r="CFM118" s="235"/>
      <c r="CFN118" s="235"/>
      <c r="CFO118" s="235"/>
      <c r="CFP118" s="235"/>
      <c r="CFQ118" s="235"/>
      <c r="CFR118" s="235"/>
      <c r="CFS118" s="235"/>
      <c r="CFT118" s="235"/>
      <c r="CFU118" s="235"/>
      <c r="CFV118" s="235"/>
      <c r="CFW118" s="235"/>
      <c r="CFX118" s="235"/>
      <c r="CFY118" s="235"/>
      <c r="CFZ118" s="235"/>
      <c r="CGA118" s="235"/>
      <c r="CGB118" s="235"/>
      <c r="CGC118" s="235"/>
      <c r="CGD118" s="235"/>
      <c r="CGE118" s="235"/>
      <c r="CGF118" s="235"/>
      <c r="CGG118" s="235"/>
      <c r="CGH118" s="235"/>
      <c r="CGI118" s="235"/>
      <c r="CGJ118" s="235"/>
      <c r="CGK118" s="235"/>
      <c r="CGL118" s="235"/>
      <c r="CGM118" s="235"/>
      <c r="CGN118" s="235"/>
      <c r="CGO118" s="235"/>
      <c r="CGP118" s="235"/>
      <c r="CGQ118" s="235"/>
      <c r="CGR118" s="235"/>
      <c r="CGS118" s="235"/>
      <c r="CGT118" s="235"/>
      <c r="CGU118" s="235"/>
      <c r="CGV118" s="235"/>
      <c r="CGW118" s="235"/>
      <c r="CGX118" s="235"/>
      <c r="CGY118" s="235"/>
      <c r="CGZ118" s="235"/>
      <c r="CHA118" s="235"/>
      <c r="CHB118" s="235"/>
      <c r="CHC118" s="235"/>
      <c r="CHD118" s="235"/>
      <c r="CHE118" s="235"/>
      <c r="CHF118" s="235"/>
      <c r="CHG118" s="235"/>
      <c r="CHH118" s="235"/>
      <c r="CHI118" s="235"/>
      <c r="CHJ118" s="235"/>
      <c r="CHK118" s="235"/>
      <c r="CHL118" s="235"/>
      <c r="CHM118" s="235"/>
      <c r="CHN118" s="235"/>
      <c r="CHO118" s="235"/>
      <c r="CHP118" s="235"/>
      <c r="CHQ118" s="235"/>
      <c r="CHR118" s="235"/>
      <c r="CHS118" s="235"/>
      <c r="CHT118" s="235"/>
      <c r="CHU118" s="235"/>
      <c r="CHV118" s="235"/>
      <c r="CHW118" s="235"/>
      <c r="CHX118" s="235"/>
      <c r="CHY118" s="235"/>
      <c r="CHZ118" s="235"/>
      <c r="CIA118" s="235"/>
      <c r="CIB118" s="235"/>
      <c r="CIC118" s="235"/>
      <c r="CID118" s="235"/>
      <c r="CIE118" s="235"/>
      <c r="CIF118" s="235"/>
      <c r="CIG118" s="235"/>
      <c r="CIH118" s="235"/>
      <c r="CII118" s="235"/>
      <c r="CIJ118" s="235"/>
      <c r="CIK118" s="235"/>
      <c r="CIL118" s="235"/>
      <c r="CIM118" s="235"/>
      <c r="CIN118" s="235"/>
      <c r="CIO118" s="235"/>
      <c r="CIP118" s="235"/>
      <c r="CIQ118" s="235"/>
      <c r="CIR118" s="235"/>
      <c r="CIS118" s="235"/>
      <c r="CIT118" s="235"/>
      <c r="CIU118" s="235"/>
      <c r="CIV118" s="235"/>
      <c r="CIW118" s="235"/>
      <c r="CIX118" s="235"/>
      <c r="CIY118" s="235"/>
      <c r="CIZ118" s="235"/>
      <c r="CJA118" s="235"/>
      <c r="CJB118" s="235"/>
      <c r="CJC118" s="235"/>
      <c r="CJD118" s="235"/>
      <c r="CJE118" s="235"/>
      <c r="CJF118" s="235"/>
      <c r="CJG118" s="235"/>
      <c r="CJH118" s="235"/>
      <c r="CJI118" s="235"/>
      <c r="CJJ118" s="235"/>
      <c r="CJK118" s="235"/>
      <c r="CJL118" s="235"/>
      <c r="CJM118" s="235"/>
      <c r="CJN118" s="235"/>
      <c r="CJO118" s="235"/>
      <c r="CJP118" s="235"/>
      <c r="CJQ118" s="235"/>
      <c r="CJR118" s="235"/>
      <c r="CJS118" s="235"/>
      <c r="CJT118" s="235"/>
      <c r="CJU118" s="235"/>
      <c r="CJV118" s="235"/>
      <c r="CJW118" s="235"/>
      <c r="CJX118" s="235"/>
      <c r="CJY118" s="235"/>
      <c r="CJZ118" s="235"/>
      <c r="CKA118" s="235"/>
      <c r="CKB118" s="235"/>
      <c r="CKC118" s="235"/>
      <c r="CKD118" s="235"/>
      <c r="CKE118" s="235"/>
      <c r="CKF118" s="235"/>
      <c r="CKG118" s="235"/>
      <c r="CKH118" s="235"/>
      <c r="CKI118" s="235"/>
      <c r="CKJ118" s="235"/>
      <c r="CKK118" s="235"/>
      <c r="CKL118" s="235"/>
      <c r="CKM118" s="235"/>
      <c r="CKN118" s="235"/>
      <c r="CKO118" s="235"/>
      <c r="CKP118" s="235"/>
      <c r="CKQ118" s="235"/>
      <c r="CKR118" s="235"/>
      <c r="CKS118" s="235"/>
      <c r="CKT118" s="235"/>
      <c r="CKU118" s="235"/>
      <c r="CKV118" s="235"/>
      <c r="CKW118" s="235"/>
      <c r="CKX118" s="235"/>
      <c r="CKY118" s="235"/>
      <c r="CKZ118" s="235"/>
      <c r="CLA118" s="235"/>
      <c r="CLB118" s="235"/>
      <c r="CLC118" s="235"/>
      <c r="CLD118" s="235"/>
      <c r="CLE118" s="235"/>
      <c r="CLF118" s="235"/>
      <c r="CLG118" s="235"/>
      <c r="CLH118" s="235"/>
      <c r="CLI118" s="235"/>
      <c r="CLJ118" s="235"/>
      <c r="CLK118" s="235"/>
      <c r="CLL118" s="235"/>
      <c r="CLM118" s="235"/>
      <c r="CLN118" s="235"/>
      <c r="CLO118" s="235"/>
      <c r="CLP118" s="235"/>
      <c r="CLQ118" s="235"/>
      <c r="CLR118" s="235"/>
      <c r="CLS118" s="235"/>
      <c r="CLT118" s="235"/>
      <c r="CLU118" s="235"/>
      <c r="CLV118" s="235"/>
      <c r="CLW118" s="235"/>
      <c r="CLX118" s="235"/>
      <c r="CLY118" s="235"/>
      <c r="CLZ118" s="235"/>
      <c r="CMA118" s="235"/>
      <c r="CMB118" s="235"/>
      <c r="CMC118" s="235"/>
      <c r="CMD118" s="235"/>
      <c r="CME118" s="235"/>
      <c r="CMF118" s="235"/>
      <c r="CMG118" s="235"/>
      <c r="CMH118" s="235"/>
      <c r="CMI118" s="235"/>
      <c r="CMJ118" s="235"/>
      <c r="CMK118" s="235"/>
      <c r="CML118" s="235"/>
      <c r="CMM118" s="235"/>
      <c r="CMN118" s="235"/>
      <c r="CMO118" s="235"/>
      <c r="CMP118" s="235"/>
      <c r="CMQ118" s="235"/>
      <c r="CMR118" s="235"/>
      <c r="CMS118" s="235"/>
      <c r="CMT118" s="235"/>
      <c r="CMU118" s="235"/>
      <c r="CMV118" s="235"/>
      <c r="CMW118" s="235"/>
      <c r="CMX118" s="235"/>
      <c r="CMY118" s="235"/>
      <c r="CMZ118" s="235"/>
      <c r="CNA118" s="235"/>
      <c r="CNB118" s="235"/>
      <c r="CNC118" s="235"/>
      <c r="CND118" s="235"/>
      <c r="CNE118" s="235"/>
      <c r="CNF118" s="235"/>
      <c r="CNG118" s="235"/>
      <c r="CNH118" s="235"/>
      <c r="CNI118" s="235"/>
      <c r="CNJ118" s="235"/>
      <c r="CNK118" s="235"/>
      <c r="CNL118" s="235"/>
      <c r="CNM118" s="235"/>
      <c r="CNN118" s="235"/>
      <c r="CNO118" s="235"/>
      <c r="CNP118" s="235"/>
      <c r="CNQ118" s="235"/>
      <c r="CNR118" s="235"/>
      <c r="CNS118" s="235"/>
      <c r="CNT118" s="235"/>
      <c r="CNU118" s="235"/>
      <c r="CNV118" s="235"/>
      <c r="CNW118" s="235"/>
      <c r="CNX118" s="235"/>
      <c r="CNY118" s="235"/>
      <c r="CNZ118" s="235"/>
      <c r="COA118" s="235"/>
      <c r="COB118" s="235"/>
      <c r="COC118" s="235"/>
      <c r="COD118" s="235"/>
      <c r="COE118" s="235"/>
      <c r="COF118" s="235"/>
      <c r="COG118" s="235"/>
      <c r="COH118" s="235"/>
      <c r="COI118" s="235"/>
      <c r="COJ118" s="235"/>
      <c r="COK118" s="235"/>
      <c r="COL118" s="235"/>
      <c r="COM118" s="235"/>
      <c r="CON118" s="235"/>
      <c r="COO118" s="235"/>
      <c r="COP118" s="235"/>
      <c r="COQ118" s="235"/>
      <c r="COR118" s="235"/>
      <c r="COS118" s="235"/>
      <c r="COT118" s="235"/>
      <c r="COU118" s="235"/>
      <c r="COV118" s="235"/>
      <c r="COW118" s="235"/>
      <c r="COX118" s="235"/>
      <c r="COY118" s="235"/>
      <c r="COZ118" s="235"/>
      <c r="CPA118" s="235"/>
      <c r="CPB118" s="235"/>
      <c r="CPC118" s="235"/>
      <c r="CPD118" s="235"/>
      <c r="CPE118" s="235"/>
      <c r="CPF118" s="235"/>
      <c r="CPG118" s="235"/>
      <c r="CPH118" s="235"/>
      <c r="CPI118" s="235"/>
      <c r="CPJ118" s="235"/>
      <c r="CPK118" s="235"/>
      <c r="CPL118" s="235"/>
      <c r="CPM118" s="235"/>
      <c r="CPN118" s="235"/>
      <c r="CPO118" s="235"/>
      <c r="CPP118" s="235"/>
      <c r="CPQ118" s="235"/>
      <c r="CPR118" s="235"/>
      <c r="CPS118" s="235"/>
      <c r="CPT118" s="235"/>
      <c r="CPU118" s="235"/>
      <c r="CPV118" s="235"/>
      <c r="CPW118" s="235"/>
      <c r="CPX118" s="235"/>
      <c r="CPY118" s="235"/>
      <c r="CPZ118" s="235"/>
      <c r="CQA118" s="235"/>
      <c r="CQB118" s="235"/>
      <c r="CQC118" s="235"/>
      <c r="CQD118" s="235"/>
      <c r="CQE118" s="235"/>
      <c r="CQF118" s="235"/>
      <c r="CQG118" s="235"/>
      <c r="CQH118" s="235"/>
      <c r="CQI118" s="235"/>
      <c r="CQJ118" s="235"/>
      <c r="CQK118" s="235"/>
      <c r="CQL118" s="235"/>
      <c r="CQM118" s="235"/>
      <c r="CQN118" s="235"/>
      <c r="CQO118" s="235"/>
      <c r="CQP118" s="235"/>
      <c r="CQQ118" s="235"/>
      <c r="CQR118" s="235"/>
      <c r="CQS118" s="235"/>
      <c r="CQT118" s="235"/>
      <c r="CQU118" s="235"/>
      <c r="CQV118" s="235"/>
      <c r="CQW118" s="235"/>
      <c r="CQX118" s="235"/>
      <c r="CQY118" s="235"/>
      <c r="CQZ118" s="235"/>
      <c r="CRA118" s="235"/>
      <c r="CRB118" s="235"/>
      <c r="CRC118" s="235"/>
      <c r="CRD118" s="235"/>
      <c r="CRE118" s="235"/>
      <c r="CRF118" s="235"/>
      <c r="CRG118" s="235"/>
      <c r="CRH118" s="235"/>
      <c r="CRI118" s="235"/>
      <c r="CRJ118" s="235"/>
      <c r="CRK118" s="235"/>
      <c r="CRL118" s="235"/>
      <c r="CRM118" s="235"/>
      <c r="CRN118" s="235"/>
      <c r="CRO118" s="235"/>
      <c r="CRP118" s="235"/>
      <c r="CRQ118" s="235"/>
      <c r="CRR118" s="235"/>
      <c r="CRS118" s="235"/>
      <c r="CRT118" s="235"/>
      <c r="CRU118" s="235"/>
      <c r="CRV118" s="235"/>
      <c r="CRW118" s="235"/>
      <c r="CRX118" s="235"/>
      <c r="CRY118" s="235"/>
      <c r="CRZ118" s="235"/>
      <c r="CSA118" s="235"/>
      <c r="CSB118" s="235"/>
      <c r="CSC118" s="235"/>
      <c r="CSD118" s="235"/>
      <c r="CSE118" s="235"/>
      <c r="CSF118" s="235"/>
      <c r="CSG118" s="235"/>
      <c r="CSH118" s="235"/>
      <c r="CSI118" s="235"/>
      <c r="CSJ118" s="235"/>
      <c r="CSK118" s="235"/>
      <c r="CSL118" s="235"/>
      <c r="CSM118" s="235"/>
      <c r="CSN118" s="235"/>
      <c r="CSO118" s="235"/>
      <c r="CSP118" s="235"/>
      <c r="CSQ118" s="235"/>
      <c r="CSR118" s="235"/>
      <c r="CSS118" s="235"/>
      <c r="CST118" s="235"/>
      <c r="CSU118" s="235"/>
      <c r="CSV118" s="235"/>
      <c r="CSW118" s="235"/>
      <c r="CSX118" s="235"/>
      <c r="CSY118" s="235"/>
      <c r="CSZ118" s="235"/>
      <c r="CTA118" s="235"/>
      <c r="CTB118" s="235"/>
      <c r="CTC118" s="235"/>
      <c r="CTD118" s="235"/>
      <c r="CTE118" s="235"/>
      <c r="CTF118" s="235"/>
      <c r="CTG118" s="235"/>
      <c r="CTH118" s="235"/>
      <c r="CTI118" s="235"/>
      <c r="CTJ118" s="235"/>
      <c r="CTK118" s="235"/>
      <c r="CTL118" s="235"/>
      <c r="CTM118" s="235"/>
      <c r="CTN118" s="235"/>
      <c r="CTO118" s="235"/>
      <c r="CTP118" s="235"/>
      <c r="CTQ118" s="235"/>
      <c r="CTR118" s="235"/>
      <c r="CTS118" s="235"/>
      <c r="CTT118" s="235"/>
      <c r="CTU118" s="235"/>
      <c r="CTV118" s="235"/>
      <c r="CTW118" s="235"/>
      <c r="CTX118" s="235"/>
      <c r="CTY118" s="235"/>
      <c r="CTZ118" s="235"/>
      <c r="CUA118" s="235"/>
      <c r="CUB118" s="235"/>
      <c r="CUC118" s="235"/>
      <c r="CUD118" s="235"/>
      <c r="CUE118" s="235"/>
      <c r="CUF118" s="235"/>
      <c r="CUG118" s="235"/>
      <c r="CUH118" s="235"/>
      <c r="CUI118" s="235"/>
      <c r="CUJ118" s="235"/>
      <c r="CUK118" s="235"/>
      <c r="CUL118" s="235"/>
      <c r="CUM118" s="235"/>
      <c r="CUN118" s="235"/>
      <c r="CUO118" s="235"/>
      <c r="CUP118" s="235"/>
      <c r="CUQ118" s="235"/>
      <c r="CUR118" s="235"/>
      <c r="CUS118" s="235"/>
      <c r="CUT118" s="235"/>
      <c r="CUU118" s="235"/>
      <c r="CUV118" s="235"/>
      <c r="CUW118" s="235"/>
      <c r="CUX118" s="235"/>
      <c r="CUY118" s="235"/>
      <c r="CUZ118" s="235"/>
      <c r="CVA118" s="235"/>
      <c r="CVB118" s="235"/>
      <c r="CVC118" s="235"/>
      <c r="CVD118" s="235"/>
      <c r="CVE118" s="235"/>
      <c r="CVF118" s="235"/>
      <c r="CVG118" s="235"/>
      <c r="CVH118" s="235"/>
      <c r="CVI118" s="235"/>
      <c r="CVJ118" s="235"/>
      <c r="CVK118" s="235"/>
      <c r="CVL118" s="235"/>
      <c r="CVM118" s="235"/>
      <c r="CVN118" s="235"/>
      <c r="CVO118" s="235"/>
      <c r="CVP118" s="235"/>
      <c r="CVQ118" s="235"/>
      <c r="CVR118" s="235"/>
      <c r="CVS118" s="235"/>
      <c r="CVT118" s="235"/>
      <c r="CVU118" s="235"/>
      <c r="CVV118" s="235"/>
      <c r="CVW118" s="235"/>
      <c r="CVX118" s="235"/>
      <c r="CVY118" s="235"/>
      <c r="CVZ118" s="235"/>
      <c r="CWA118" s="235"/>
      <c r="CWB118" s="235"/>
      <c r="CWC118" s="235"/>
      <c r="CWD118" s="235"/>
      <c r="CWE118" s="235"/>
      <c r="CWF118" s="235"/>
      <c r="CWG118" s="235"/>
      <c r="CWH118" s="235"/>
      <c r="CWI118" s="235"/>
      <c r="CWJ118" s="235"/>
      <c r="CWK118" s="235"/>
      <c r="CWL118" s="235"/>
      <c r="CWM118" s="235"/>
      <c r="CWN118" s="235"/>
      <c r="CWO118" s="235"/>
      <c r="CWP118" s="235"/>
      <c r="CWQ118" s="235"/>
      <c r="CWR118" s="235"/>
      <c r="CWS118" s="235"/>
      <c r="CWT118" s="235"/>
      <c r="CWU118" s="235"/>
      <c r="CWV118" s="235"/>
      <c r="CWW118" s="235"/>
      <c r="CWX118" s="235"/>
      <c r="CWY118" s="235"/>
      <c r="CWZ118" s="235"/>
      <c r="CXA118" s="235"/>
      <c r="CXB118" s="235"/>
      <c r="CXC118" s="235"/>
      <c r="CXD118" s="235"/>
      <c r="CXE118" s="235"/>
      <c r="CXF118" s="235"/>
      <c r="CXG118" s="235"/>
      <c r="CXH118" s="235"/>
      <c r="CXI118" s="235"/>
      <c r="CXJ118" s="235"/>
      <c r="CXK118" s="235"/>
      <c r="CXL118" s="235"/>
      <c r="CXM118" s="235"/>
      <c r="CXN118" s="235"/>
      <c r="CXO118" s="235"/>
      <c r="CXP118" s="235"/>
      <c r="CXQ118" s="235"/>
      <c r="CXR118" s="235"/>
      <c r="CXS118" s="235"/>
      <c r="CXT118" s="235"/>
      <c r="CXU118" s="235"/>
      <c r="CXV118" s="235"/>
      <c r="CXW118" s="235"/>
      <c r="CXX118" s="235"/>
      <c r="CXY118" s="235"/>
      <c r="CXZ118" s="235"/>
      <c r="CYA118" s="235"/>
      <c r="CYB118" s="235"/>
      <c r="CYC118" s="235"/>
      <c r="CYD118" s="235"/>
      <c r="CYE118" s="235"/>
      <c r="CYF118" s="235"/>
      <c r="CYG118" s="235"/>
      <c r="CYH118" s="235"/>
      <c r="CYI118" s="235"/>
      <c r="CYJ118" s="235"/>
      <c r="CYK118" s="235"/>
      <c r="CYL118" s="235"/>
      <c r="CYM118" s="235"/>
      <c r="CYN118" s="235"/>
      <c r="CYO118" s="235"/>
      <c r="CYP118" s="235"/>
      <c r="CYQ118" s="235"/>
      <c r="CYR118" s="235"/>
      <c r="CYS118" s="235"/>
      <c r="CYT118" s="235"/>
      <c r="CYU118" s="235"/>
      <c r="CYV118" s="235"/>
      <c r="CYW118" s="235"/>
      <c r="CYX118" s="235"/>
      <c r="CYY118" s="235"/>
      <c r="CYZ118" s="235"/>
      <c r="CZA118" s="235"/>
      <c r="CZB118" s="235"/>
      <c r="CZC118" s="235"/>
      <c r="CZD118" s="235"/>
      <c r="CZE118" s="235"/>
      <c r="CZF118" s="235"/>
      <c r="CZG118" s="235"/>
      <c r="CZH118" s="235"/>
      <c r="CZI118" s="235"/>
      <c r="CZJ118" s="235"/>
      <c r="CZK118" s="235"/>
      <c r="CZL118" s="235"/>
      <c r="CZM118" s="235"/>
      <c r="CZN118" s="235"/>
      <c r="CZO118" s="235"/>
      <c r="CZP118" s="235"/>
      <c r="CZQ118" s="235"/>
      <c r="CZR118" s="235"/>
      <c r="CZS118" s="235"/>
      <c r="CZT118" s="235"/>
      <c r="CZU118" s="235"/>
      <c r="CZV118" s="235"/>
      <c r="CZW118" s="235"/>
      <c r="CZX118" s="235"/>
      <c r="CZY118" s="235"/>
      <c r="CZZ118" s="235"/>
      <c r="DAA118" s="235"/>
      <c r="DAB118" s="235"/>
      <c r="DAC118" s="235"/>
      <c r="DAD118" s="235"/>
      <c r="DAE118" s="235"/>
      <c r="DAF118" s="235"/>
      <c r="DAG118" s="235"/>
      <c r="DAH118" s="235"/>
      <c r="DAI118" s="235"/>
      <c r="DAJ118" s="235"/>
      <c r="DAK118" s="235"/>
      <c r="DAL118" s="235"/>
      <c r="DAM118" s="235"/>
      <c r="DAN118" s="235"/>
      <c r="DAO118" s="235"/>
      <c r="DAP118" s="235"/>
      <c r="DAQ118" s="235"/>
      <c r="DAR118" s="235"/>
      <c r="DAS118" s="235"/>
      <c r="DAT118" s="235"/>
      <c r="DAU118" s="235"/>
      <c r="DAV118" s="235"/>
      <c r="DAW118" s="235"/>
      <c r="DAX118" s="235"/>
      <c r="DAY118" s="235"/>
      <c r="DAZ118" s="235"/>
      <c r="DBA118" s="235"/>
      <c r="DBB118" s="235"/>
      <c r="DBC118" s="235"/>
      <c r="DBD118" s="235"/>
      <c r="DBE118" s="235"/>
      <c r="DBF118" s="235"/>
      <c r="DBG118" s="235"/>
      <c r="DBH118" s="235"/>
      <c r="DBI118" s="235"/>
      <c r="DBJ118" s="235"/>
      <c r="DBK118" s="235"/>
      <c r="DBL118" s="235"/>
      <c r="DBM118" s="235"/>
      <c r="DBN118" s="235"/>
      <c r="DBO118" s="235"/>
      <c r="DBP118" s="235"/>
      <c r="DBQ118" s="235"/>
      <c r="DBR118" s="235"/>
      <c r="DBS118" s="235"/>
      <c r="DBT118" s="235"/>
      <c r="DBU118" s="235"/>
      <c r="DBV118" s="235"/>
      <c r="DBW118" s="235"/>
      <c r="DBX118" s="235"/>
      <c r="DBY118" s="235"/>
      <c r="DBZ118" s="235"/>
      <c r="DCA118" s="235"/>
      <c r="DCB118" s="235"/>
      <c r="DCC118" s="235"/>
      <c r="DCD118" s="235"/>
      <c r="DCE118" s="235"/>
      <c r="DCF118" s="235"/>
      <c r="DCG118" s="235"/>
      <c r="DCH118" s="235"/>
      <c r="DCI118" s="235"/>
      <c r="DCJ118" s="235"/>
      <c r="DCK118" s="235"/>
      <c r="DCL118" s="235"/>
      <c r="DCM118" s="235"/>
      <c r="DCN118" s="235"/>
      <c r="DCO118" s="235"/>
      <c r="DCP118" s="235"/>
      <c r="DCQ118" s="235"/>
      <c r="DCR118" s="235"/>
      <c r="DCS118" s="235"/>
      <c r="DCT118" s="235"/>
      <c r="DCU118" s="235"/>
      <c r="DCV118" s="235"/>
      <c r="DCW118" s="235"/>
      <c r="DCX118" s="235"/>
      <c r="DCY118" s="235"/>
      <c r="DCZ118" s="235"/>
      <c r="DDA118" s="235"/>
      <c r="DDB118" s="235"/>
      <c r="DDC118" s="235"/>
      <c r="DDD118" s="235"/>
      <c r="DDE118" s="235"/>
      <c r="DDF118" s="235"/>
      <c r="DDG118" s="235"/>
      <c r="DDH118" s="235"/>
      <c r="DDI118" s="235"/>
      <c r="DDJ118" s="235"/>
      <c r="DDK118" s="235"/>
      <c r="DDL118" s="235"/>
      <c r="DDM118" s="235"/>
      <c r="DDN118" s="235"/>
      <c r="DDO118" s="235"/>
      <c r="DDP118" s="235"/>
      <c r="DDQ118" s="235"/>
      <c r="DDR118" s="235"/>
      <c r="DDS118" s="235"/>
      <c r="DDT118" s="235"/>
      <c r="DDU118" s="235"/>
      <c r="DDV118" s="235"/>
      <c r="DDW118" s="235"/>
      <c r="DDX118" s="235"/>
      <c r="DDY118" s="235"/>
      <c r="DDZ118" s="235"/>
      <c r="DEA118" s="235"/>
      <c r="DEB118" s="235"/>
      <c r="DEC118" s="235"/>
      <c r="DED118" s="235"/>
      <c r="DEE118" s="235"/>
      <c r="DEF118" s="235"/>
      <c r="DEG118" s="235"/>
      <c r="DEH118" s="235"/>
      <c r="DEI118" s="235"/>
      <c r="DEJ118" s="235"/>
      <c r="DEK118" s="235"/>
      <c r="DEL118" s="235"/>
      <c r="DEM118" s="235"/>
      <c r="DEN118" s="235"/>
      <c r="DEO118" s="235"/>
      <c r="DEP118" s="235"/>
      <c r="DEQ118" s="235"/>
      <c r="DER118" s="235"/>
      <c r="DES118" s="235"/>
      <c r="DET118" s="235"/>
      <c r="DEU118" s="235"/>
      <c r="DEV118" s="235"/>
      <c r="DEW118" s="235"/>
      <c r="DEX118" s="235"/>
      <c r="DEY118" s="235"/>
      <c r="DEZ118" s="235"/>
      <c r="DFA118" s="235"/>
      <c r="DFB118" s="235"/>
      <c r="DFC118" s="235"/>
      <c r="DFD118" s="235"/>
      <c r="DFE118" s="235"/>
      <c r="DFF118" s="235"/>
      <c r="DFG118" s="235"/>
      <c r="DFH118" s="235"/>
      <c r="DFI118" s="235"/>
      <c r="DFJ118" s="235"/>
      <c r="DFK118" s="235"/>
      <c r="DFL118" s="235"/>
      <c r="DFM118" s="235"/>
      <c r="DFN118" s="235"/>
      <c r="DFO118" s="235"/>
      <c r="DFP118" s="235"/>
      <c r="DFQ118" s="235"/>
      <c r="DFR118" s="235"/>
      <c r="DFS118" s="235"/>
      <c r="DFT118" s="235"/>
      <c r="DFU118" s="235"/>
      <c r="DFV118" s="235"/>
      <c r="DFW118" s="235"/>
      <c r="DFX118" s="235"/>
      <c r="DFY118" s="235"/>
      <c r="DFZ118" s="235"/>
      <c r="DGA118" s="235"/>
      <c r="DGB118" s="235"/>
      <c r="DGC118" s="235"/>
      <c r="DGD118" s="235"/>
      <c r="DGE118" s="235"/>
      <c r="DGF118" s="235"/>
      <c r="DGG118" s="235"/>
      <c r="DGH118" s="235"/>
      <c r="DGI118" s="235"/>
      <c r="DGJ118" s="235"/>
      <c r="DGK118" s="235"/>
      <c r="DGL118" s="235"/>
      <c r="DGM118" s="235"/>
      <c r="DGN118" s="235"/>
      <c r="DGO118" s="235"/>
      <c r="DGP118" s="235"/>
      <c r="DGQ118" s="235"/>
      <c r="DGR118" s="235"/>
      <c r="DGS118" s="235"/>
      <c r="DGT118" s="235"/>
      <c r="DGU118" s="235"/>
      <c r="DGV118" s="235"/>
      <c r="DGW118" s="235"/>
      <c r="DGX118" s="235"/>
      <c r="DGY118" s="235"/>
      <c r="DGZ118" s="235"/>
      <c r="DHA118" s="235"/>
      <c r="DHB118" s="235"/>
      <c r="DHC118" s="235"/>
      <c r="DHD118" s="235"/>
      <c r="DHE118" s="235"/>
      <c r="DHF118" s="235"/>
      <c r="DHG118" s="235"/>
      <c r="DHH118" s="235"/>
      <c r="DHI118" s="235"/>
      <c r="DHJ118" s="235"/>
      <c r="DHK118" s="235"/>
      <c r="DHL118" s="235"/>
      <c r="DHM118" s="235"/>
      <c r="DHN118" s="235"/>
      <c r="DHO118" s="235"/>
      <c r="DHP118" s="235"/>
      <c r="DHQ118" s="235"/>
      <c r="DHR118" s="235"/>
      <c r="DHS118" s="235"/>
      <c r="DHT118" s="235"/>
      <c r="DHU118" s="235"/>
      <c r="DHV118" s="235"/>
      <c r="DHW118" s="235"/>
      <c r="DHX118" s="235"/>
      <c r="DHY118" s="235"/>
      <c r="DHZ118" s="235"/>
      <c r="DIA118" s="235"/>
      <c r="DIB118" s="235"/>
      <c r="DIC118" s="235"/>
      <c r="DID118" s="235"/>
      <c r="DIE118" s="235"/>
      <c r="DIF118" s="235"/>
      <c r="DIG118" s="235"/>
      <c r="DIH118" s="235"/>
      <c r="DII118" s="235"/>
      <c r="DIJ118" s="235"/>
      <c r="DIK118" s="235"/>
      <c r="DIL118" s="235"/>
      <c r="DIM118" s="235"/>
      <c r="DIN118" s="235"/>
      <c r="DIO118" s="235"/>
      <c r="DIP118" s="235"/>
      <c r="DIQ118" s="235"/>
      <c r="DIR118" s="235"/>
      <c r="DIS118" s="235"/>
      <c r="DIT118" s="235"/>
      <c r="DIU118" s="235"/>
      <c r="DIV118" s="235"/>
      <c r="DIW118" s="235"/>
      <c r="DIX118" s="235"/>
      <c r="DIY118" s="235"/>
      <c r="DIZ118" s="235"/>
      <c r="DJA118" s="235"/>
      <c r="DJB118" s="235"/>
      <c r="DJC118" s="235"/>
      <c r="DJD118" s="235"/>
      <c r="DJE118" s="235"/>
      <c r="DJF118" s="235"/>
      <c r="DJG118" s="235"/>
      <c r="DJH118" s="235"/>
      <c r="DJI118" s="235"/>
      <c r="DJJ118" s="235"/>
      <c r="DJK118" s="235"/>
      <c r="DJL118" s="235"/>
      <c r="DJM118" s="235"/>
      <c r="DJN118" s="235"/>
      <c r="DJO118" s="235"/>
      <c r="DJP118" s="235"/>
      <c r="DJQ118" s="235"/>
      <c r="DJR118" s="235"/>
      <c r="DJS118" s="235"/>
      <c r="DJT118" s="235"/>
      <c r="DJU118" s="235"/>
      <c r="DJV118" s="235"/>
      <c r="DJW118" s="235"/>
      <c r="DJX118" s="235"/>
      <c r="DJY118" s="235"/>
      <c r="DJZ118" s="235"/>
      <c r="DKA118" s="235"/>
      <c r="DKB118" s="235"/>
      <c r="DKC118" s="235"/>
      <c r="DKD118" s="235"/>
      <c r="DKE118" s="235"/>
      <c r="DKF118" s="235"/>
      <c r="DKG118" s="235"/>
      <c r="DKH118" s="235"/>
      <c r="DKI118" s="235"/>
      <c r="DKJ118" s="235"/>
      <c r="DKK118" s="235"/>
      <c r="DKL118" s="235"/>
      <c r="DKM118" s="235"/>
      <c r="DKN118" s="235"/>
      <c r="DKO118" s="235"/>
      <c r="DKP118" s="235"/>
      <c r="DKQ118" s="235"/>
      <c r="DKR118" s="235"/>
      <c r="DKS118" s="235"/>
      <c r="DKT118" s="235"/>
      <c r="DKU118" s="235"/>
      <c r="DKV118" s="235"/>
      <c r="DKW118" s="235"/>
      <c r="DKX118" s="235"/>
      <c r="DKY118" s="235"/>
      <c r="DKZ118" s="235"/>
      <c r="DLA118" s="235"/>
      <c r="DLB118" s="235"/>
      <c r="DLC118" s="235"/>
      <c r="DLD118" s="235"/>
      <c r="DLE118" s="235"/>
      <c r="DLF118" s="235"/>
      <c r="DLG118" s="235"/>
      <c r="DLH118" s="235"/>
      <c r="DLI118" s="235"/>
      <c r="DLJ118" s="235"/>
      <c r="DLK118" s="235"/>
      <c r="DLL118" s="235"/>
      <c r="DLM118" s="235"/>
      <c r="DLN118" s="235"/>
      <c r="DLO118" s="235"/>
      <c r="DLP118" s="235"/>
      <c r="DLQ118" s="235"/>
      <c r="DLR118" s="235"/>
      <c r="DLS118" s="235"/>
      <c r="DLT118" s="235"/>
      <c r="DLU118" s="235"/>
      <c r="DLV118" s="235"/>
      <c r="DLW118" s="235"/>
      <c r="DLX118" s="235"/>
      <c r="DLY118" s="235"/>
      <c r="DLZ118" s="235"/>
      <c r="DMA118" s="235"/>
      <c r="DMB118" s="235"/>
      <c r="DMC118" s="235"/>
      <c r="DMD118" s="235"/>
      <c r="DME118" s="235"/>
      <c r="DMF118" s="235"/>
      <c r="DMG118" s="235"/>
      <c r="DMH118" s="235"/>
      <c r="DMI118" s="235"/>
      <c r="DMJ118" s="235"/>
      <c r="DMK118" s="235"/>
      <c r="DML118" s="235"/>
      <c r="DMM118" s="235"/>
      <c r="DMN118" s="235"/>
      <c r="DMO118" s="235"/>
      <c r="DMP118" s="235"/>
      <c r="DMQ118" s="235"/>
      <c r="DMR118" s="235"/>
      <c r="DMS118" s="235"/>
      <c r="DMT118" s="235"/>
      <c r="DMU118" s="235"/>
      <c r="DMV118" s="235"/>
      <c r="DMW118" s="235"/>
      <c r="DMX118" s="235"/>
      <c r="DMY118" s="235"/>
      <c r="DMZ118" s="235"/>
      <c r="DNA118" s="235"/>
      <c r="DNB118" s="235"/>
      <c r="DNC118" s="235"/>
      <c r="DND118" s="235"/>
      <c r="DNE118" s="235"/>
      <c r="DNF118" s="235"/>
      <c r="DNG118" s="235"/>
      <c r="DNH118" s="235"/>
      <c r="DNI118" s="235"/>
      <c r="DNJ118" s="235"/>
      <c r="DNK118" s="235"/>
      <c r="DNL118" s="235"/>
      <c r="DNM118" s="235"/>
      <c r="DNN118" s="235"/>
      <c r="DNO118" s="235"/>
      <c r="DNP118" s="235"/>
      <c r="DNQ118" s="235"/>
      <c r="DNR118" s="235"/>
      <c r="DNS118" s="235"/>
      <c r="DNT118" s="235"/>
      <c r="DNU118" s="235"/>
      <c r="DNV118" s="235"/>
      <c r="DNW118" s="235"/>
      <c r="DNX118" s="235"/>
      <c r="DNY118" s="235"/>
      <c r="DNZ118" s="235"/>
      <c r="DOA118" s="235"/>
      <c r="DOB118" s="235"/>
      <c r="DOC118" s="235"/>
      <c r="DOD118" s="235"/>
      <c r="DOE118" s="235"/>
      <c r="DOF118" s="235"/>
      <c r="DOG118" s="235"/>
      <c r="DOH118" s="235"/>
      <c r="DOI118" s="235"/>
      <c r="DOJ118" s="235"/>
      <c r="DOK118" s="235"/>
      <c r="DOL118" s="235"/>
      <c r="DOM118" s="235"/>
      <c r="DON118" s="235"/>
      <c r="DOO118" s="235"/>
      <c r="DOP118" s="235"/>
      <c r="DOQ118" s="235"/>
      <c r="DOR118" s="235"/>
      <c r="DOS118" s="235"/>
      <c r="DOT118" s="235"/>
      <c r="DOU118" s="235"/>
      <c r="DOV118" s="235"/>
      <c r="DOW118" s="235"/>
      <c r="DOX118" s="235"/>
      <c r="DOY118" s="235"/>
      <c r="DOZ118" s="235"/>
      <c r="DPA118" s="235"/>
      <c r="DPB118" s="235"/>
      <c r="DPC118" s="235"/>
      <c r="DPD118" s="235"/>
      <c r="DPE118" s="235"/>
      <c r="DPF118" s="235"/>
      <c r="DPG118" s="235"/>
      <c r="DPH118" s="235"/>
      <c r="DPI118" s="235"/>
      <c r="DPJ118" s="235"/>
      <c r="DPK118" s="235"/>
      <c r="DPL118" s="235"/>
      <c r="DPM118" s="235"/>
      <c r="DPN118" s="235"/>
      <c r="DPO118" s="235"/>
      <c r="DPP118" s="235"/>
      <c r="DPQ118" s="235"/>
      <c r="DPR118" s="235"/>
      <c r="DPS118" s="235"/>
      <c r="DPT118" s="235"/>
      <c r="DPU118" s="235"/>
      <c r="DPV118" s="235"/>
      <c r="DPW118" s="235"/>
      <c r="DPX118" s="235"/>
      <c r="DPY118" s="235"/>
      <c r="DPZ118" s="235"/>
      <c r="DQA118" s="235"/>
      <c r="DQB118" s="235"/>
      <c r="DQC118" s="235"/>
      <c r="DQD118" s="235"/>
      <c r="DQE118" s="235"/>
      <c r="DQF118" s="235"/>
      <c r="DQG118" s="235"/>
      <c r="DQH118" s="235"/>
      <c r="DQI118" s="235"/>
      <c r="DQJ118" s="235"/>
      <c r="DQK118" s="235"/>
      <c r="DQL118" s="235"/>
      <c r="DQM118" s="235"/>
      <c r="DQN118" s="235"/>
      <c r="DQO118" s="235"/>
      <c r="DQP118" s="235"/>
      <c r="DQQ118" s="235"/>
      <c r="DQR118" s="235"/>
      <c r="DQS118" s="235"/>
      <c r="DQT118" s="235"/>
      <c r="DQU118" s="235"/>
      <c r="DQV118" s="235"/>
      <c r="DQW118" s="235"/>
      <c r="DQX118" s="235"/>
      <c r="DQY118" s="235"/>
      <c r="DQZ118" s="235"/>
      <c r="DRA118" s="235"/>
      <c r="DRB118" s="235"/>
      <c r="DRC118" s="235"/>
      <c r="DRD118" s="235"/>
      <c r="DRE118" s="235"/>
      <c r="DRF118" s="235"/>
      <c r="DRG118" s="235"/>
      <c r="DRH118" s="235"/>
      <c r="DRI118" s="235"/>
      <c r="DRJ118" s="235"/>
      <c r="DRK118" s="235"/>
      <c r="DRL118" s="235"/>
      <c r="DRM118" s="235"/>
      <c r="DRN118" s="235"/>
      <c r="DRO118" s="235"/>
      <c r="DRP118" s="235"/>
      <c r="DRQ118" s="235"/>
      <c r="DRR118" s="235"/>
      <c r="DRS118" s="235"/>
      <c r="DRT118" s="235"/>
      <c r="DRU118" s="235"/>
      <c r="DRV118" s="235"/>
      <c r="DRW118" s="235"/>
      <c r="DRX118" s="235"/>
      <c r="DRY118" s="235"/>
      <c r="DRZ118" s="235"/>
      <c r="DSA118" s="235"/>
      <c r="DSB118" s="235"/>
      <c r="DSC118" s="235"/>
      <c r="DSD118" s="235"/>
      <c r="DSE118" s="235"/>
      <c r="DSF118" s="235"/>
      <c r="DSG118" s="235"/>
      <c r="DSH118" s="235"/>
      <c r="DSI118" s="235"/>
      <c r="DSJ118" s="235"/>
      <c r="DSK118" s="235"/>
      <c r="DSL118" s="235"/>
      <c r="DSM118" s="235"/>
      <c r="DSN118" s="235"/>
      <c r="DSO118" s="235"/>
      <c r="DSP118" s="235"/>
      <c r="DSQ118" s="235"/>
      <c r="DSR118" s="235"/>
      <c r="DSS118" s="235"/>
      <c r="DST118" s="235"/>
      <c r="DSU118" s="235"/>
      <c r="DSV118" s="235"/>
      <c r="DSW118" s="235"/>
      <c r="DSX118" s="235"/>
      <c r="DSY118" s="235"/>
      <c r="DSZ118" s="235"/>
      <c r="DTA118" s="235"/>
      <c r="DTB118" s="235"/>
      <c r="DTC118" s="235"/>
      <c r="DTD118" s="235"/>
      <c r="DTE118" s="235"/>
      <c r="DTF118" s="235"/>
      <c r="DTG118" s="235"/>
      <c r="DTH118" s="235"/>
      <c r="DTI118" s="235"/>
      <c r="DTJ118" s="235"/>
      <c r="DTK118" s="235"/>
      <c r="DTL118" s="235"/>
      <c r="DTM118" s="235"/>
      <c r="DTN118" s="235"/>
      <c r="DTO118" s="235"/>
      <c r="DTP118" s="235"/>
      <c r="DTQ118" s="235"/>
      <c r="DTR118" s="235"/>
      <c r="DTS118" s="235"/>
      <c r="DTT118" s="235"/>
      <c r="DTU118" s="235"/>
      <c r="DTV118" s="235"/>
      <c r="DTW118" s="235"/>
      <c r="DTX118" s="235"/>
      <c r="DTY118" s="235"/>
      <c r="DTZ118" s="235"/>
      <c r="DUA118" s="235"/>
      <c r="DUB118" s="235"/>
      <c r="DUC118" s="235"/>
      <c r="DUD118" s="235"/>
      <c r="DUE118" s="235"/>
      <c r="DUF118" s="235"/>
      <c r="DUG118" s="235"/>
      <c r="DUH118" s="235"/>
      <c r="DUI118" s="235"/>
      <c r="DUJ118" s="235"/>
      <c r="DUK118" s="235"/>
      <c r="DUL118" s="235"/>
      <c r="DUM118" s="235"/>
      <c r="DUN118" s="235"/>
      <c r="DUO118" s="235"/>
      <c r="DUP118" s="235"/>
      <c r="DUQ118" s="235"/>
      <c r="DUR118" s="235"/>
      <c r="DUS118" s="235"/>
      <c r="DUT118" s="235"/>
      <c r="DUU118" s="235"/>
      <c r="DUV118" s="235"/>
      <c r="DUW118" s="235"/>
      <c r="DUX118" s="235"/>
      <c r="DUY118" s="235"/>
      <c r="DUZ118" s="235"/>
      <c r="DVA118" s="235"/>
      <c r="DVB118" s="235"/>
      <c r="DVC118" s="235"/>
      <c r="DVD118" s="235"/>
      <c r="DVE118" s="235"/>
      <c r="DVF118" s="235"/>
      <c r="DVG118" s="235"/>
      <c r="DVH118" s="235"/>
      <c r="DVI118" s="235"/>
      <c r="DVJ118" s="235"/>
      <c r="DVK118" s="235"/>
      <c r="DVL118" s="235"/>
      <c r="DVM118" s="235"/>
      <c r="DVN118" s="235"/>
      <c r="DVO118" s="235"/>
      <c r="DVP118" s="235"/>
      <c r="DVQ118" s="235"/>
      <c r="DVR118" s="235"/>
      <c r="DVS118" s="235"/>
      <c r="DVT118" s="235"/>
      <c r="DVU118" s="235"/>
      <c r="DVV118" s="235"/>
      <c r="DVW118" s="235"/>
      <c r="DVX118" s="235"/>
      <c r="DVY118" s="235"/>
      <c r="DVZ118" s="235"/>
      <c r="DWA118" s="235"/>
      <c r="DWB118" s="235"/>
      <c r="DWC118" s="235"/>
      <c r="DWD118" s="235"/>
      <c r="DWE118" s="235"/>
      <c r="DWF118" s="235"/>
      <c r="DWG118" s="235"/>
      <c r="DWH118" s="235"/>
      <c r="DWI118" s="235"/>
      <c r="DWJ118" s="235"/>
      <c r="DWK118" s="235"/>
      <c r="DWL118" s="235"/>
      <c r="DWM118" s="235"/>
      <c r="DWN118" s="235"/>
      <c r="DWO118" s="235"/>
      <c r="DWP118" s="235"/>
      <c r="DWQ118" s="235"/>
      <c r="DWR118" s="235"/>
      <c r="DWS118" s="235"/>
      <c r="DWT118" s="235"/>
      <c r="DWU118" s="235"/>
      <c r="DWV118" s="235"/>
      <c r="DWW118" s="235"/>
      <c r="DWX118" s="235"/>
      <c r="DWY118" s="235"/>
      <c r="DWZ118" s="235"/>
      <c r="DXA118" s="235"/>
      <c r="DXB118" s="235"/>
      <c r="DXC118" s="235"/>
      <c r="DXD118" s="235"/>
      <c r="DXE118" s="235"/>
      <c r="DXF118" s="235"/>
      <c r="DXG118" s="235"/>
      <c r="DXH118" s="235"/>
      <c r="DXI118" s="235"/>
      <c r="DXJ118" s="235"/>
      <c r="DXK118" s="235"/>
      <c r="DXL118" s="235"/>
      <c r="DXM118" s="235"/>
      <c r="DXN118" s="235"/>
      <c r="DXO118" s="235"/>
      <c r="DXP118" s="235"/>
      <c r="DXQ118" s="235"/>
      <c r="DXR118" s="235"/>
      <c r="DXS118" s="235"/>
      <c r="DXT118" s="235"/>
      <c r="DXU118" s="235"/>
      <c r="DXV118" s="235"/>
      <c r="DXW118" s="235"/>
      <c r="DXX118" s="235"/>
      <c r="DXY118" s="235"/>
      <c r="DXZ118" s="235"/>
      <c r="DYA118" s="235"/>
      <c r="DYB118" s="235"/>
      <c r="DYC118" s="235"/>
      <c r="DYD118" s="235"/>
      <c r="DYE118" s="235"/>
      <c r="DYF118" s="235"/>
      <c r="DYG118" s="235"/>
      <c r="DYH118" s="235"/>
      <c r="DYI118" s="235"/>
      <c r="DYJ118" s="235"/>
      <c r="DYK118" s="235"/>
      <c r="DYL118" s="235"/>
      <c r="DYM118" s="235"/>
      <c r="DYN118" s="235"/>
      <c r="DYO118" s="235"/>
      <c r="DYP118" s="235"/>
      <c r="DYQ118" s="235"/>
      <c r="DYR118" s="235"/>
      <c r="DYS118" s="235"/>
      <c r="DYT118" s="235"/>
      <c r="DYU118" s="235"/>
      <c r="DYV118" s="235"/>
      <c r="DYW118" s="235"/>
      <c r="DYX118" s="235"/>
      <c r="DYY118" s="235"/>
      <c r="DYZ118" s="235"/>
      <c r="DZA118" s="235"/>
      <c r="DZB118" s="235"/>
      <c r="DZC118" s="235"/>
      <c r="DZD118" s="235"/>
      <c r="DZE118" s="235"/>
      <c r="DZF118" s="235"/>
      <c r="DZG118" s="235"/>
      <c r="DZH118" s="235"/>
      <c r="DZI118" s="235"/>
      <c r="DZJ118" s="235"/>
      <c r="DZK118" s="235"/>
      <c r="DZL118" s="235"/>
      <c r="DZM118" s="235"/>
      <c r="DZN118" s="235"/>
      <c r="DZO118" s="235"/>
      <c r="DZP118" s="235"/>
      <c r="DZQ118" s="235"/>
      <c r="DZR118" s="235"/>
      <c r="DZS118" s="235"/>
      <c r="DZT118" s="235"/>
      <c r="DZU118" s="235"/>
      <c r="DZV118" s="235"/>
      <c r="DZW118" s="235"/>
      <c r="DZX118" s="235"/>
      <c r="DZY118" s="235"/>
      <c r="DZZ118" s="235"/>
      <c r="EAA118" s="235"/>
      <c r="EAB118" s="235"/>
      <c r="EAC118" s="235"/>
      <c r="EAD118" s="235"/>
      <c r="EAE118" s="235"/>
      <c r="EAF118" s="235"/>
      <c r="EAG118" s="235"/>
      <c r="EAH118" s="235"/>
      <c r="EAI118" s="235"/>
      <c r="EAJ118" s="235"/>
      <c r="EAK118" s="235"/>
      <c r="EAL118" s="235"/>
      <c r="EAM118" s="235"/>
      <c r="EAN118" s="235"/>
      <c r="EAO118" s="235"/>
      <c r="EAP118" s="235"/>
      <c r="EAQ118" s="235"/>
      <c r="EAR118" s="235"/>
      <c r="EAS118" s="235"/>
      <c r="EAT118" s="235"/>
      <c r="EAU118" s="235"/>
      <c r="EAV118" s="235"/>
      <c r="EAW118" s="235"/>
      <c r="EAX118" s="235"/>
      <c r="EAY118" s="235"/>
      <c r="EAZ118" s="235"/>
      <c r="EBA118" s="235"/>
      <c r="EBB118" s="235"/>
      <c r="EBC118" s="235"/>
      <c r="EBD118" s="235"/>
      <c r="EBE118" s="235"/>
      <c r="EBF118" s="235"/>
      <c r="EBG118" s="235"/>
      <c r="EBH118" s="235"/>
      <c r="EBI118" s="235"/>
      <c r="EBJ118" s="235"/>
      <c r="EBK118" s="235"/>
      <c r="EBL118" s="235"/>
      <c r="EBM118" s="235"/>
      <c r="EBN118" s="235"/>
      <c r="EBO118" s="235"/>
      <c r="EBP118" s="235"/>
      <c r="EBQ118" s="235"/>
      <c r="EBR118" s="235"/>
      <c r="EBS118" s="235"/>
      <c r="EBT118" s="235"/>
      <c r="EBU118" s="235"/>
      <c r="EBV118" s="235"/>
      <c r="EBW118" s="235"/>
      <c r="EBX118" s="235"/>
      <c r="EBY118" s="235"/>
      <c r="EBZ118" s="235"/>
      <c r="ECA118" s="235"/>
      <c r="ECB118" s="235"/>
      <c r="ECC118" s="235"/>
      <c r="ECD118" s="235"/>
      <c r="ECE118" s="235"/>
      <c r="ECF118" s="235"/>
      <c r="ECG118" s="235"/>
      <c r="ECH118" s="235"/>
      <c r="ECI118" s="235"/>
      <c r="ECJ118" s="235"/>
      <c r="ECK118" s="235"/>
      <c r="ECL118" s="235"/>
      <c r="ECM118" s="235"/>
      <c r="ECN118" s="235"/>
      <c r="ECO118" s="235"/>
      <c r="ECP118" s="235"/>
      <c r="ECQ118" s="235"/>
      <c r="ECR118" s="235"/>
      <c r="ECS118" s="235"/>
      <c r="ECT118" s="235"/>
      <c r="ECU118" s="235"/>
      <c r="ECV118" s="235"/>
      <c r="ECW118" s="235"/>
      <c r="ECX118" s="235"/>
      <c r="ECY118" s="235"/>
      <c r="ECZ118" s="235"/>
      <c r="EDA118" s="235"/>
      <c r="EDB118" s="235"/>
      <c r="EDC118" s="235"/>
      <c r="EDD118" s="235"/>
      <c r="EDE118" s="235"/>
      <c r="EDF118" s="235"/>
      <c r="EDG118" s="235"/>
      <c r="EDH118" s="235"/>
      <c r="EDI118" s="235"/>
      <c r="EDJ118" s="235"/>
      <c r="EDK118" s="235"/>
      <c r="EDL118" s="235"/>
      <c r="EDM118" s="235"/>
      <c r="EDN118" s="235"/>
      <c r="EDO118" s="235"/>
      <c r="EDP118" s="235"/>
      <c r="EDQ118" s="235"/>
      <c r="EDR118" s="235"/>
      <c r="EDS118" s="235"/>
      <c r="EDT118" s="235"/>
      <c r="EDU118" s="235"/>
      <c r="EDV118" s="235"/>
      <c r="EDW118" s="235"/>
      <c r="EDX118" s="235"/>
      <c r="EDY118" s="235"/>
      <c r="EDZ118" s="235"/>
      <c r="EEA118" s="235"/>
      <c r="EEB118" s="235"/>
      <c r="EEC118" s="235"/>
      <c r="EED118" s="235"/>
      <c r="EEE118" s="235"/>
      <c r="EEF118" s="235"/>
      <c r="EEG118" s="235"/>
      <c r="EEH118" s="235"/>
      <c r="EEI118" s="235"/>
      <c r="EEJ118" s="235"/>
      <c r="EEK118" s="235"/>
      <c r="EEL118" s="235"/>
      <c r="EEM118" s="235"/>
      <c r="EEN118" s="235"/>
      <c r="EEO118" s="235"/>
      <c r="EEP118" s="235"/>
      <c r="EEQ118" s="235"/>
      <c r="EER118" s="235"/>
      <c r="EES118" s="235"/>
      <c r="EET118" s="235"/>
      <c r="EEU118" s="235"/>
      <c r="EEV118" s="235"/>
      <c r="EEW118" s="235"/>
      <c r="EEX118" s="235"/>
      <c r="EEY118" s="235"/>
      <c r="EEZ118" s="235"/>
      <c r="EFA118" s="235"/>
      <c r="EFB118" s="235"/>
      <c r="EFC118" s="235"/>
      <c r="EFD118" s="235"/>
      <c r="EFE118" s="235"/>
      <c r="EFF118" s="235"/>
      <c r="EFG118" s="235"/>
      <c r="EFH118" s="235"/>
      <c r="EFI118" s="235"/>
      <c r="EFJ118" s="235"/>
      <c r="EFK118" s="235"/>
      <c r="EFL118" s="235"/>
      <c r="EFM118" s="235"/>
      <c r="EFN118" s="235"/>
      <c r="EFO118" s="235"/>
      <c r="EFP118" s="235"/>
      <c r="EFQ118" s="235"/>
      <c r="EFR118" s="235"/>
      <c r="EFS118" s="235"/>
      <c r="EFT118" s="235"/>
      <c r="EFU118" s="235"/>
      <c r="EFV118" s="235"/>
      <c r="EFW118" s="235"/>
      <c r="EFX118" s="235"/>
      <c r="EFY118" s="235"/>
      <c r="EFZ118" s="235"/>
      <c r="EGA118" s="235"/>
      <c r="EGB118" s="235"/>
      <c r="EGC118" s="235"/>
      <c r="EGD118" s="235"/>
      <c r="EGE118" s="235"/>
      <c r="EGF118" s="235"/>
      <c r="EGG118" s="235"/>
      <c r="EGH118" s="235"/>
      <c r="EGI118" s="235"/>
      <c r="EGJ118" s="235"/>
      <c r="EGK118" s="235"/>
      <c r="EGL118" s="235"/>
      <c r="EGM118" s="235"/>
      <c r="EGN118" s="235"/>
      <c r="EGO118" s="235"/>
      <c r="EGP118" s="235"/>
      <c r="EGQ118" s="235"/>
      <c r="EGR118" s="235"/>
      <c r="EGS118" s="235"/>
      <c r="EGT118" s="235"/>
      <c r="EGU118" s="235"/>
      <c r="EGV118" s="235"/>
      <c r="EGW118" s="235"/>
      <c r="EGX118" s="235"/>
      <c r="EGY118" s="235"/>
      <c r="EGZ118" s="235"/>
      <c r="EHA118" s="235"/>
      <c r="EHB118" s="235"/>
      <c r="EHC118" s="235"/>
      <c r="EHD118" s="235"/>
      <c r="EHE118" s="235"/>
      <c r="EHF118" s="235"/>
      <c r="EHG118" s="235"/>
      <c r="EHH118" s="235"/>
      <c r="EHI118" s="235"/>
      <c r="EHJ118" s="235"/>
      <c r="EHK118" s="235"/>
      <c r="EHL118" s="235"/>
      <c r="EHM118" s="235"/>
      <c r="EHN118" s="235"/>
      <c r="EHO118" s="235"/>
      <c r="EHP118" s="235"/>
      <c r="EHQ118" s="235"/>
      <c r="EHR118" s="235"/>
      <c r="EHS118" s="235"/>
      <c r="EHT118" s="235"/>
      <c r="EHU118" s="235"/>
      <c r="EHV118" s="235"/>
      <c r="EHW118" s="235"/>
      <c r="EHX118" s="235"/>
      <c r="EHY118" s="235"/>
      <c r="EHZ118" s="235"/>
      <c r="EIA118" s="235"/>
      <c r="EIB118" s="235"/>
      <c r="EIC118" s="235"/>
      <c r="EID118" s="235"/>
      <c r="EIE118" s="235"/>
      <c r="EIF118" s="235"/>
      <c r="EIG118" s="235"/>
      <c r="EIH118" s="235"/>
      <c r="EII118" s="235"/>
      <c r="EIJ118" s="235"/>
      <c r="EIK118" s="235"/>
      <c r="EIL118" s="235"/>
      <c r="EIM118" s="235"/>
      <c r="EIN118" s="235"/>
      <c r="EIO118" s="235"/>
      <c r="EIP118" s="235"/>
      <c r="EIQ118" s="235"/>
      <c r="EIR118" s="235"/>
      <c r="EIS118" s="235"/>
      <c r="EIT118" s="235"/>
      <c r="EIU118" s="235"/>
      <c r="EIV118" s="235"/>
      <c r="EIW118" s="235"/>
      <c r="EIX118" s="235"/>
      <c r="EIY118" s="235"/>
      <c r="EIZ118" s="235"/>
      <c r="EJA118" s="235"/>
      <c r="EJB118" s="235"/>
      <c r="EJC118" s="235"/>
      <c r="EJD118" s="235"/>
      <c r="EJE118" s="235"/>
      <c r="EJF118" s="235"/>
      <c r="EJG118" s="235"/>
      <c r="EJH118" s="235"/>
      <c r="EJI118" s="235"/>
      <c r="EJJ118" s="235"/>
      <c r="EJK118" s="235"/>
      <c r="EJL118" s="235"/>
      <c r="EJM118" s="235"/>
      <c r="EJN118" s="235"/>
      <c r="EJO118" s="235"/>
      <c r="EJP118" s="235"/>
      <c r="EJQ118" s="235"/>
      <c r="EJR118" s="235"/>
      <c r="EJS118" s="235"/>
      <c r="EJT118" s="235"/>
      <c r="EJU118" s="235"/>
      <c r="EJV118" s="235"/>
      <c r="EJW118" s="235"/>
      <c r="EJX118" s="235"/>
      <c r="EJY118" s="235"/>
      <c r="EJZ118" s="235"/>
      <c r="EKA118" s="235"/>
      <c r="EKB118" s="235"/>
      <c r="EKC118" s="235"/>
      <c r="EKD118" s="235"/>
      <c r="EKE118" s="235"/>
      <c r="EKF118" s="235"/>
      <c r="EKG118" s="235"/>
      <c r="EKH118" s="235"/>
      <c r="EKI118" s="235"/>
      <c r="EKJ118" s="235"/>
      <c r="EKK118" s="235"/>
      <c r="EKL118" s="235"/>
      <c r="EKM118" s="235"/>
      <c r="EKN118" s="235"/>
      <c r="EKO118" s="235"/>
      <c r="EKP118" s="235"/>
      <c r="EKQ118" s="235"/>
      <c r="EKR118" s="235"/>
      <c r="EKS118" s="235"/>
      <c r="EKT118" s="235"/>
      <c r="EKU118" s="235"/>
      <c r="EKV118" s="235"/>
      <c r="EKW118" s="235"/>
      <c r="EKX118" s="235"/>
      <c r="EKY118" s="235"/>
      <c r="EKZ118" s="235"/>
      <c r="ELA118" s="235"/>
      <c r="ELB118" s="235"/>
      <c r="ELC118" s="235"/>
      <c r="ELD118" s="235"/>
      <c r="ELE118" s="235"/>
      <c r="ELF118" s="235"/>
      <c r="ELG118" s="235"/>
      <c r="ELH118" s="235"/>
      <c r="ELI118" s="235"/>
      <c r="ELJ118" s="235"/>
      <c r="ELK118" s="235"/>
      <c r="ELL118" s="235"/>
      <c r="ELM118" s="235"/>
      <c r="ELN118" s="235"/>
      <c r="ELO118" s="235"/>
      <c r="ELP118" s="235"/>
      <c r="ELQ118" s="235"/>
      <c r="ELR118" s="235"/>
      <c r="ELS118" s="235"/>
      <c r="ELT118" s="235"/>
      <c r="ELU118" s="235"/>
      <c r="ELV118" s="235"/>
      <c r="ELW118" s="235"/>
      <c r="ELX118" s="235"/>
      <c r="ELY118" s="235"/>
      <c r="ELZ118" s="235"/>
      <c r="EMA118" s="235"/>
      <c r="EMB118" s="235"/>
      <c r="EMC118" s="235"/>
      <c r="EMD118" s="235"/>
      <c r="EME118" s="235"/>
      <c r="EMF118" s="235"/>
      <c r="EMG118" s="235"/>
      <c r="EMH118" s="235"/>
      <c r="EMI118" s="235"/>
      <c r="EMJ118" s="235"/>
      <c r="EMK118" s="235"/>
      <c r="EML118" s="235"/>
      <c r="EMM118" s="235"/>
      <c r="EMN118" s="235"/>
      <c r="EMO118" s="235"/>
      <c r="EMP118" s="235"/>
      <c r="EMQ118" s="235"/>
      <c r="EMR118" s="235"/>
      <c r="EMS118" s="235"/>
      <c r="EMT118" s="235"/>
      <c r="EMU118" s="235"/>
      <c r="EMV118" s="235"/>
      <c r="EMW118" s="235"/>
      <c r="EMX118" s="235"/>
      <c r="EMY118" s="235"/>
      <c r="EMZ118" s="235"/>
      <c r="ENA118" s="235"/>
      <c r="ENB118" s="235"/>
      <c r="ENC118" s="235"/>
      <c r="END118" s="235"/>
      <c r="ENE118" s="235"/>
      <c r="ENF118" s="235"/>
      <c r="ENG118" s="235"/>
      <c r="ENH118" s="235"/>
      <c r="ENI118" s="235"/>
      <c r="ENJ118" s="235"/>
      <c r="ENK118" s="235"/>
      <c r="ENL118" s="235"/>
      <c r="ENM118" s="235"/>
      <c r="ENN118" s="235"/>
      <c r="ENO118" s="235"/>
      <c r="ENP118" s="235"/>
      <c r="ENQ118" s="235"/>
      <c r="ENR118" s="235"/>
      <c r="ENS118" s="235"/>
      <c r="ENT118" s="235"/>
      <c r="ENU118" s="235"/>
      <c r="ENV118" s="235"/>
      <c r="ENW118" s="235"/>
      <c r="ENX118" s="235"/>
      <c r="ENY118" s="235"/>
      <c r="ENZ118" s="235"/>
      <c r="EOA118" s="235"/>
      <c r="EOB118" s="235"/>
      <c r="EOC118" s="235"/>
      <c r="EOD118" s="235"/>
      <c r="EOE118" s="235"/>
      <c r="EOF118" s="235"/>
      <c r="EOG118" s="235"/>
      <c r="EOH118" s="235"/>
      <c r="EOI118" s="235"/>
      <c r="EOJ118" s="235"/>
      <c r="EOK118" s="235"/>
      <c r="EOL118" s="235"/>
      <c r="EOM118" s="235"/>
      <c r="EON118" s="235"/>
      <c r="EOO118" s="235"/>
      <c r="EOP118" s="235"/>
      <c r="EOQ118" s="235"/>
      <c r="EOR118" s="235"/>
      <c r="EOS118" s="235"/>
      <c r="EOT118" s="235"/>
      <c r="EOU118" s="235"/>
      <c r="EOV118" s="235"/>
      <c r="EOW118" s="235"/>
      <c r="EOX118" s="235"/>
      <c r="EOY118" s="235"/>
      <c r="EOZ118" s="235"/>
      <c r="EPA118" s="235"/>
      <c r="EPB118" s="235"/>
      <c r="EPC118" s="235"/>
      <c r="EPD118" s="235"/>
      <c r="EPE118" s="235"/>
      <c r="EPF118" s="235"/>
      <c r="EPG118" s="235"/>
      <c r="EPH118" s="235"/>
      <c r="EPI118" s="235"/>
      <c r="EPJ118" s="235"/>
      <c r="EPK118" s="235"/>
      <c r="EPL118" s="235"/>
      <c r="EPM118" s="235"/>
      <c r="EPN118" s="235"/>
      <c r="EPO118" s="235"/>
      <c r="EPP118" s="235"/>
      <c r="EPQ118" s="235"/>
      <c r="EPR118" s="235"/>
      <c r="EPS118" s="235"/>
      <c r="EPT118" s="235"/>
      <c r="EPU118" s="235"/>
      <c r="EPV118" s="235"/>
      <c r="EPW118" s="235"/>
      <c r="EPX118" s="235"/>
      <c r="EPY118" s="235"/>
      <c r="EPZ118" s="235"/>
      <c r="EQA118" s="235"/>
      <c r="EQB118" s="235"/>
      <c r="EQC118" s="235"/>
      <c r="EQD118" s="235"/>
      <c r="EQE118" s="235"/>
      <c r="EQF118" s="235"/>
      <c r="EQG118" s="235"/>
      <c r="EQH118" s="235"/>
      <c r="EQI118" s="235"/>
      <c r="EQJ118" s="235"/>
      <c r="EQK118" s="235"/>
      <c r="EQL118" s="235"/>
      <c r="EQM118" s="235"/>
      <c r="EQN118" s="235"/>
      <c r="EQO118" s="235"/>
      <c r="EQP118" s="235"/>
      <c r="EQQ118" s="235"/>
      <c r="EQR118" s="235"/>
      <c r="EQS118" s="235"/>
      <c r="EQT118" s="235"/>
      <c r="EQU118" s="235"/>
      <c r="EQV118" s="235"/>
      <c r="EQW118" s="235"/>
      <c r="EQX118" s="235"/>
      <c r="EQY118" s="235"/>
      <c r="EQZ118" s="235"/>
      <c r="ERA118" s="235"/>
      <c r="ERB118" s="235"/>
      <c r="ERC118" s="235"/>
      <c r="ERD118" s="235"/>
      <c r="ERE118" s="235"/>
      <c r="ERF118" s="235"/>
      <c r="ERG118" s="235"/>
      <c r="ERH118" s="235"/>
      <c r="ERI118" s="235"/>
      <c r="ERJ118" s="235"/>
      <c r="ERK118" s="235"/>
      <c r="ERL118" s="235"/>
      <c r="ERM118" s="235"/>
      <c r="ERN118" s="235"/>
      <c r="ERO118" s="235"/>
      <c r="ERP118" s="235"/>
      <c r="ERQ118" s="235"/>
      <c r="ERR118" s="235"/>
      <c r="ERS118" s="235"/>
      <c r="ERT118" s="235"/>
      <c r="ERU118" s="235"/>
      <c r="ERV118" s="235"/>
      <c r="ERW118" s="235"/>
      <c r="ERX118" s="235"/>
      <c r="ERY118" s="235"/>
      <c r="ERZ118" s="235"/>
      <c r="ESA118" s="235"/>
      <c r="ESB118" s="235"/>
      <c r="ESC118" s="235"/>
      <c r="ESD118" s="235"/>
      <c r="ESE118" s="235"/>
      <c r="ESF118" s="235"/>
      <c r="ESG118" s="235"/>
      <c r="ESH118" s="235"/>
      <c r="ESI118" s="235"/>
      <c r="ESJ118" s="235"/>
      <c r="ESK118" s="235"/>
      <c r="ESL118" s="235"/>
      <c r="ESM118" s="235"/>
      <c r="ESN118" s="235"/>
      <c r="ESO118" s="235"/>
      <c r="ESP118" s="235"/>
      <c r="ESQ118" s="235"/>
      <c r="ESR118" s="235"/>
      <c r="ESS118" s="235"/>
      <c r="EST118" s="235"/>
      <c r="ESU118" s="235"/>
      <c r="ESV118" s="235"/>
      <c r="ESW118" s="235"/>
      <c r="ESX118" s="235"/>
      <c r="ESY118" s="235"/>
      <c r="ESZ118" s="235"/>
      <c r="ETA118" s="235"/>
      <c r="ETB118" s="235"/>
      <c r="ETC118" s="235"/>
      <c r="ETD118" s="235"/>
      <c r="ETE118" s="235"/>
      <c r="ETF118" s="235"/>
      <c r="ETG118" s="235"/>
      <c r="ETH118" s="235"/>
      <c r="ETI118" s="235"/>
      <c r="ETJ118" s="235"/>
      <c r="ETK118" s="235"/>
      <c r="ETL118" s="235"/>
      <c r="ETM118" s="235"/>
      <c r="ETN118" s="235"/>
      <c r="ETO118" s="235"/>
      <c r="ETP118" s="235"/>
      <c r="ETQ118" s="235"/>
      <c r="ETR118" s="235"/>
      <c r="ETS118" s="235"/>
      <c r="ETT118" s="235"/>
      <c r="ETU118" s="235"/>
      <c r="ETV118" s="235"/>
      <c r="ETW118" s="235"/>
      <c r="ETX118" s="235"/>
      <c r="ETY118" s="235"/>
      <c r="ETZ118" s="235"/>
      <c r="EUA118" s="235"/>
      <c r="EUB118" s="235"/>
      <c r="EUC118" s="235"/>
      <c r="EUD118" s="235"/>
      <c r="EUE118" s="235"/>
      <c r="EUF118" s="235"/>
      <c r="EUG118" s="235"/>
      <c r="EUH118" s="235"/>
      <c r="EUI118" s="235"/>
      <c r="EUJ118" s="235"/>
      <c r="EUK118" s="235"/>
      <c r="EUL118" s="235"/>
      <c r="EUM118" s="235"/>
      <c r="EUN118" s="235"/>
      <c r="EUO118" s="235"/>
      <c r="EUP118" s="235"/>
      <c r="EUQ118" s="235"/>
      <c r="EUR118" s="235"/>
      <c r="EUS118" s="235"/>
      <c r="EUT118" s="235"/>
      <c r="EUU118" s="235"/>
      <c r="EUV118" s="235"/>
      <c r="EUW118" s="235"/>
      <c r="EUX118" s="235"/>
      <c r="EUY118" s="235"/>
      <c r="EUZ118" s="235"/>
      <c r="EVA118" s="235"/>
      <c r="EVB118" s="235"/>
      <c r="EVC118" s="235"/>
      <c r="EVD118" s="235"/>
      <c r="EVE118" s="235"/>
      <c r="EVF118" s="235"/>
      <c r="EVG118" s="235"/>
      <c r="EVH118" s="235"/>
      <c r="EVI118" s="235"/>
      <c r="EVJ118" s="235"/>
      <c r="EVK118" s="235"/>
      <c r="EVL118" s="235"/>
      <c r="EVM118" s="235"/>
      <c r="EVN118" s="235"/>
      <c r="EVO118" s="235"/>
      <c r="EVP118" s="235"/>
      <c r="EVQ118" s="235"/>
      <c r="EVR118" s="235"/>
      <c r="EVS118" s="235"/>
      <c r="EVT118" s="235"/>
      <c r="EVU118" s="235"/>
      <c r="EVV118" s="235"/>
      <c r="EVW118" s="235"/>
      <c r="EVX118" s="235"/>
      <c r="EVY118" s="235"/>
      <c r="EVZ118" s="235"/>
      <c r="EWA118" s="235"/>
      <c r="EWB118" s="235"/>
      <c r="EWC118" s="235"/>
      <c r="EWD118" s="235"/>
      <c r="EWE118" s="235"/>
      <c r="EWF118" s="235"/>
      <c r="EWG118" s="235"/>
      <c r="EWH118" s="235"/>
      <c r="EWI118" s="235"/>
      <c r="EWJ118" s="235"/>
      <c r="EWK118" s="235"/>
      <c r="EWL118" s="235"/>
      <c r="EWM118" s="235"/>
      <c r="EWN118" s="235"/>
      <c r="EWO118" s="235"/>
      <c r="EWP118" s="235"/>
      <c r="EWQ118" s="235"/>
      <c r="EWR118" s="235"/>
      <c r="EWS118" s="235"/>
      <c r="EWT118" s="235"/>
      <c r="EWU118" s="235"/>
      <c r="EWV118" s="235"/>
      <c r="EWW118" s="235"/>
      <c r="EWX118" s="235"/>
      <c r="EWY118" s="235"/>
      <c r="EWZ118" s="235"/>
      <c r="EXA118" s="235"/>
      <c r="EXB118" s="235"/>
      <c r="EXC118" s="235"/>
      <c r="EXD118" s="235"/>
      <c r="EXE118" s="235"/>
      <c r="EXF118" s="235"/>
      <c r="EXG118" s="235"/>
      <c r="EXH118" s="235"/>
      <c r="EXI118" s="235"/>
      <c r="EXJ118" s="235"/>
      <c r="EXK118" s="235"/>
      <c r="EXL118" s="235"/>
      <c r="EXM118" s="235"/>
      <c r="EXN118" s="235"/>
      <c r="EXO118" s="235"/>
      <c r="EXP118" s="235"/>
      <c r="EXQ118" s="235"/>
      <c r="EXR118" s="235"/>
      <c r="EXS118" s="235"/>
      <c r="EXT118" s="235"/>
      <c r="EXU118" s="235"/>
      <c r="EXV118" s="235"/>
      <c r="EXW118" s="235"/>
      <c r="EXX118" s="235"/>
      <c r="EXY118" s="235"/>
      <c r="EXZ118" s="235"/>
      <c r="EYA118" s="235"/>
      <c r="EYB118" s="235"/>
      <c r="EYC118" s="235"/>
      <c r="EYD118" s="235"/>
      <c r="EYE118" s="235"/>
      <c r="EYF118" s="235"/>
      <c r="EYG118" s="235"/>
      <c r="EYH118" s="235"/>
      <c r="EYI118" s="235"/>
      <c r="EYJ118" s="235"/>
      <c r="EYK118" s="235"/>
      <c r="EYL118" s="235"/>
      <c r="EYM118" s="235"/>
      <c r="EYN118" s="235"/>
      <c r="EYO118" s="235"/>
      <c r="EYP118" s="235"/>
      <c r="EYQ118" s="235"/>
      <c r="EYR118" s="235"/>
      <c r="EYS118" s="235"/>
      <c r="EYT118" s="235"/>
      <c r="EYU118" s="235"/>
      <c r="EYV118" s="235"/>
      <c r="EYW118" s="235"/>
      <c r="EYX118" s="235"/>
      <c r="EYY118" s="235"/>
      <c r="EYZ118" s="235"/>
      <c r="EZA118" s="235"/>
      <c r="EZB118" s="235"/>
      <c r="EZC118" s="235"/>
      <c r="EZD118" s="235"/>
      <c r="EZE118" s="235"/>
      <c r="EZF118" s="235"/>
      <c r="EZG118" s="235"/>
      <c r="EZH118" s="235"/>
      <c r="EZI118" s="235"/>
      <c r="EZJ118" s="235"/>
      <c r="EZK118" s="235"/>
      <c r="EZL118" s="235"/>
      <c r="EZM118" s="235"/>
      <c r="EZN118" s="235"/>
      <c r="EZO118" s="235"/>
      <c r="EZP118" s="235"/>
      <c r="EZQ118" s="235"/>
      <c r="EZR118" s="235"/>
      <c r="EZS118" s="235"/>
      <c r="EZT118" s="235"/>
      <c r="EZU118" s="235"/>
      <c r="EZV118" s="235"/>
      <c r="EZW118" s="235"/>
      <c r="EZX118" s="235"/>
      <c r="EZY118" s="235"/>
      <c r="EZZ118" s="235"/>
      <c r="FAA118" s="235"/>
      <c r="FAB118" s="235"/>
      <c r="FAC118" s="235"/>
      <c r="FAD118" s="235"/>
      <c r="FAE118" s="235"/>
      <c r="FAF118" s="235"/>
      <c r="FAG118" s="235"/>
      <c r="FAH118" s="235"/>
      <c r="FAI118" s="235"/>
      <c r="FAJ118" s="235"/>
      <c r="FAK118" s="235"/>
      <c r="FAL118" s="235"/>
      <c r="FAM118" s="235"/>
      <c r="FAN118" s="235"/>
      <c r="FAO118" s="235"/>
      <c r="FAP118" s="235"/>
      <c r="FAQ118" s="235"/>
      <c r="FAR118" s="235"/>
      <c r="FAS118" s="235"/>
      <c r="FAT118" s="235"/>
      <c r="FAU118" s="235"/>
      <c r="FAV118" s="235"/>
      <c r="FAW118" s="235"/>
      <c r="FAX118" s="235"/>
      <c r="FAY118" s="235"/>
      <c r="FAZ118" s="235"/>
      <c r="FBA118" s="235"/>
      <c r="FBB118" s="235"/>
      <c r="FBC118" s="235"/>
      <c r="FBD118" s="235"/>
      <c r="FBE118" s="235"/>
      <c r="FBF118" s="235"/>
      <c r="FBG118" s="235"/>
      <c r="FBH118" s="235"/>
      <c r="FBI118" s="235"/>
      <c r="FBJ118" s="235"/>
      <c r="FBK118" s="235"/>
      <c r="FBL118" s="235"/>
      <c r="FBM118" s="235"/>
      <c r="FBN118" s="235"/>
      <c r="FBO118" s="235"/>
      <c r="FBP118" s="235"/>
      <c r="FBQ118" s="235"/>
      <c r="FBR118" s="235"/>
      <c r="FBS118" s="235"/>
      <c r="FBT118" s="235"/>
      <c r="FBU118" s="235"/>
      <c r="FBV118" s="235"/>
      <c r="FBW118" s="235"/>
      <c r="FBX118" s="235"/>
      <c r="FBY118" s="235"/>
      <c r="FBZ118" s="235"/>
      <c r="FCA118" s="235"/>
      <c r="FCB118" s="235"/>
      <c r="FCC118" s="235"/>
      <c r="FCD118" s="235"/>
      <c r="FCE118" s="235"/>
      <c r="FCF118" s="235"/>
      <c r="FCG118" s="235"/>
      <c r="FCH118" s="235"/>
      <c r="FCI118" s="235"/>
      <c r="FCJ118" s="235"/>
      <c r="FCK118" s="235"/>
      <c r="FCL118" s="235"/>
      <c r="FCM118" s="235"/>
      <c r="FCN118" s="235"/>
      <c r="FCO118" s="235"/>
      <c r="FCP118" s="235"/>
      <c r="FCQ118" s="235"/>
      <c r="FCR118" s="235"/>
      <c r="FCS118" s="235"/>
      <c r="FCT118" s="235"/>
      <c r="FCU118" s="235"/>
      <c r="FCV118" s="235"/>
      <c r="FCW118" s="235"/>
      <c r="FCX118" s="235"/>
      <c r="FCY118" s="235"/>
      <c r="FCZ118" s="235"/>
      <c r="FDA118" s="235"/>
      <c r="FDB118" s="235"/>
      <c r="FDC118" s="235"/>
      <c r="FDD118" s="235"/>
      <c r="FDE118" s="235"/>
      <c r="FDF118" s="235"/>
      <c r="FDG118" s="235"/>
      <c r="FDH118" s="235"/>
      <c r="FDI118" s="235"/>
      <c r="FDJ118" s="235"/>
      <c r="FDK118" s="235"/>
      <c r="FDL118" s="235"/>
      <c r="FDM118" s="235"/>
      <c r="FDN118" s="235"/>
      <c r="FDO118" s="235"/>
      <c r="FDP118" s="235"/>
      <c r="FDQ118" s="235"/>
      <c r="FDR118" s="235"/>
      <c r="FDS118" s="235"/>
      <c r="FDT118" s="235"/>
      <c r="FDU118" s="235"/>
      <c r="FDV118" s="235"/>
      <c r="FDW118" s="235"/>
      <c r="FDX118" s="235"/>
      <c r="FDY118" s="235"/>
      <c r="FDZ118" s="235"/>
      <c r="FEA118" s="235"/>
      <c r="FEB118" s="235"/>
      <c r="FEC118" s="235"/>
      <c r="FED118" s="235"/>
      <c r="FEE118" s="235"/>
      <c r="FEF118" s="235"/>
      <c r="FEG118" s="235"/>
      <c r="FEH118" s="235"/>
      <c r="FEI118" s="235"/>
      <c r="FEJ118" s="235"/>
      <c r="FEK118" s="235"/>
      <c r="FEL118" s="235"/>
      <c r="FEM118" s="235"/>
      <c r="FEN118" s="235"/>
      <c r="FEO118" s="235"/>
      <c r="FEP118" s="235"/>
      <c r="FEQ118" s="235"/>
      <c r="FER118" s="235"/>
      <c r="FES118" s="235"/>
      <c r="FET118" s="235"/>
      <c r="FEU118" s="235"/>
      <c r="FEV118" s="235"/>
      <c r="FEW118" s="235"/>
      <c r="FEX118" s="235"/>
      <c r="FEY118" s="235"/>
      <c r="FEZ118" s="235"/>
      <c r="FFA118" s="235"/>
      <c r="FFB118" s="235"/>
      <c r="FFC118" s="235"/>
      <c r="FFD118" s="235"/>
      <c r="FFE118" s="235"/>
      <c r="FFF118" s="235"/>
      <c r="FFG118" s="235"/>
      <c r="FFH118" s="235"/>
      <c r="FFI118" s="235"/>
      <c r="FFJ118" s="235"/>
      <c r="FFK118" s="235"/>
      <c r="FFL118" s="235"/>
      <c r="FFM118" s="235"/>
      <c r="FFN118" s="235"/>
      <c r="FFO118" s="235"/>
      <c r="FFP118" s="235"/>
      <c r="FFQ118" s="235"/>
      <c r="FFR118" s="235"/>
      <c r="FFS118" s="235"/>
      <c r="FFT118" s="235"/>
      <c r="FFU118" s="235"/>
      <c r="FFV118" s="235"/>
      <c r="FFW118" s="235"/>
      <c r="FFX118" s="235"/>
      <c r="FFY118" s="235"/>
      <c r="FFZ118" s="235"/>
      <c r="FGA118" s="235"/>
      <c r="FGB118" s="235"/>
      <c r="FGC118" s="235"/>
      <c r="FGD118" s="235"/>
      <c r="FGE118" s="235"/>
      <c r="FGF118" s="235"/>
      <c r="FGG118" s="235"/>
      <c r="FGH118" s="235"/>
      <c r="FGI118" s="235"/>
      <c r="FGJ118" s="235"/>
      <c r="FGK118" s="235"/>
      <c r="FGL118" s="235"/>
      <c r="FGM118" s="235"/>
      <c r="FGN118" s="235"/>
      <c r="FGO118" s="235"/>
      <c r="FGP118" s="235"/>
      <c r="FGQ118" s="235"/>
      <c r="FGR118" s="235"/>
      <c r="FGS118" s="235"/>
      <c r="FGT118" s="235"/>
      <c r="FGU118" s="235"/>
      <c r="FGV118" s="235"/>
      <c r="FGW118" s="235"/>
      <c r="FGX118" s="235"/>
      <c r="FGY118" s="235"/>
      <c r="FGZ118" s="235"/>
      <c r="FHA118" s="235"/>
      <c r="FHB118" s="235"/>
      <c r="FHC118" s="235"/>
      <c r="FHD118" s="235"/>
      <c r="FHE118" s="235"/>
      <c r="FHF118" s="235"/>
      <c r="FHG118" s="235"/>
      <c r="FHH118" s="235"/>
      <c r="FHI118" s="235"/>
      <c r="FHJ118" s="235"/>
      <c r="FHK118" s="235"/>
      <c r="FHL118" s="235"/>
      <c r="FHM118" s="235"/>
      <c r="FHN118" s="235"/>
      <c r="FHO118" s="235"/>
      <c r="FHP118" s="235"/>
      <c r="FHQ118" s="235"/>
      <c r="FHR118" s="235"/>
      <c r="FHS118" s="235"/>
      <c r="FHT118" s="235"/>
      <c r="FHU118" s="235"/>
      <c r="FHV118" s="235"/>
      <c r="FHW118" s="235"/>
      <c r="FHX118" s="235"/>
      <c r="FHY118" s="235"/>
      <c r="FHZ118" s="235"/>
      <c r="FIA118" s="235"/>
      <c r="FIB118" s="235"/>
      <c r="FIC118" s="235"/>
      <c r="FID118" s="235"/>
      <c r="FIE118" s="235"/>
      <c r="FIF118" s="235"/>
      <c r="FIG118" s="235"/>
      <c r="FIH118" s="235"/>
      <c r="FII118" s="235"/>
      <c r="FIJ118" s="235"/>
      <c r="FIK118" s="235"/>
      <c r="FIL118" s="235"/>
      <c r="FIM118" s="235"/>
      <c r="FIN118" s="235"/>
      <c r="FIO118" s="235"/>
      <c r="FIP118" s="235"/>
      <c r="FIQ118" s="235"/>
      <c r="FIR118" s="235"/>
      <c r="FIS118" s="235"/>
      <c r="FIT118" s="235"/>
      <c r="FIU118" s="235"/>
      <c r="FIV118" s="235"/>
      <c r="FIW118" s="235"/>
      <c r="FIX118" s="235"/>
      <c r="FIY118" s="235"/>
      <c r="FIZ118" s="235"/>
      <c r="FJA118" s="235"/>
      <c r="FJB118" s="235"/>
      <c r="FJC118" s="235"/>
      <c r="FJD118" s="235"/>
      <c r="FJE118" s="235"/>
      <c r="FJF118" s="235"/>
      <c r="FJG118" s="235"/>
      <c r="FJH118" s="235"/>
      <c r="FJI118" s="235"/>
      <c r="FJJ118" s="235"/>
      <c r="FJK118" s="235"/>
      <c r="FJL118" s="235"/>
      <c r="FJM118" s="235"/>
      <c r="FJN118" s="235"/>
      <c r="FJO118" s="235"/>
      <c r="FJP118" s="235"/>
      <c r="FJQ118" s="235"/>
      <c r="FJR118" s="235"/>
      <c r="FJS118" s="235"/>
      <c r="FJT118" s="235"/>
      <c r="FJU118" s="235"/>
      <c r="FJV118" s="235"/>
      <c r="FJW118" s="235"/>
      <c r="FJX118" s="235"/>
      <c r="FJY118" s="235"/>
      <c r="FJZ118" s="235"/>
      <c r="FKA118" s="235"/>
      <c r="FKB118" s="235"/>
      <c r="FKC118" s="235"/>
      <c r="FKD118" s="235"/>
      <c r="FKE118" s="235"/>
      <c r="FKF118" s="235"/>
      <c r="FKG118" s="235"/>
      <c r="FKH118" s="235"/>
      <c r="FKI118" s="235"/>
      <c r="FKJ118" s="235"/>
      <c r="FKK118" s="235"/>
      <c r="FKL118" s="235"/>
      <c r="FKM118" s="235"/>
      <c r="FKN118" s="235"/>
      <c r="FKO118" s="235"/>
      <c r="FKP118" s="235"/>
      <c r="FKQ118" s="235"/>
      <c r="FKR118" s="235"/>
      <c r="FKS118" s="235"/>
      <c r="FKT118" s="235"/>
      <c r="FKU118" s="235"/>
      <c r="FKV118" s="235"/>
      <c r="FKW118" s="235"/>
      <c r="FKX118" s="235"/>
      <c r="FKY118" s="235"/>
      <c r="FKZ118" s="235"/>
      <c r="FLA118" s="235"/>
      <c r="FLB118" s="235"/>
      <c r="FLC118" s="235"/>
      <c r="FLD118" s="235"/>
      <c r="FLE118" s="235"/>
      <c r="FLF118" s="235"/>
      <c r="FLG118" s="235"/>
      <c r="FLH118" s="235"/>
      <c r="FLI118" s="235"/>
      <c r="FLJ118" s="235"/>
      <c r="FLK118" s="235"/>
      <c r="FLL118" s="235"/>
      <c r="FLM118" s="235"/>
      <c r="FLN118" s="235"/>
      <c r="FLO118" s="235"/>
      <c r="FLP118" s="235"/>
      <c r="FLQ118" s="235"/>
      <c r="FLR118" s="235"/>
      <c r="FLS118" s="235"/>
      <c r="FLT118" s="235"/>
      <c r="FLU118" s="235"/>
      <c r="FLV118" s="235"/>
      <c r="FLW118" s="235"/>
      <c r="FLX118" s="235"/>
      <c r="FLY118" s="235"/>
      <c r="FLZ118" s="235"/>
      <c r="FMA118" s="235"/>
      <c r="FMB118" s="235"/>
      <c r="FMC118" s="235"/>
      <c r="FMD118" s="235"/>
      <c r="FME118" s="235"/>
      <c r="FMF118" s="235"/>
      <c r="FMG118" s="235"/>
      <c r="FMH118" s="235"/>
      <c r="FMI118" s="235"/>
      <c r="FMJ118" s="235"/>
      <c r="FMK118" s="235"/>
      <c r="FML118" s="235"/>
      <c r="FMM118" s="235"/>
      <c r="FMN118" s="235"/>
      <c r="FMO118" s="235"/>
      <c r="FMP118" s="235"/>
      <c r="FMQ118" s="235"/>
      <c r="FMR118" s="235"/>
      <c r="FMS118" s="235"/>
      <c r="FMT118" s="235"/>
      <c r="FMU118" s="235"/>
      <c r="FMV118" s="235"/>
      <c r="FMW118" s="235"/>
      <c r="FMX118" s="235"/>
      <c r="FMY118" s="235"/>
      <c r="FMZ118" s="235"/>
      <c r="FNA118" s="235"/>
      <c r="FNB118" s="235"/>
      <c r="FNC118" s="235"/>
      <c r="FND118" s="235"/>
      <c r="FNE118" s="235"/>
      <c r="FNF118" s="235"/>
      <c r="FNG118" s="235"/>
      <c r="FNH118" s="235"/>
      <c r="FNI118" s="235"/>
      <c r="FNJ118" s="235"/>
      <c r="FNK118" s="235"/>
      <c r="FNL118" s="235"/>
      <c r="FNM118" s="235"/>
      <c r="FNN118" s="235"/>
      <c r="FNO118" s="235"/>
      <c r="FNP118" s="235"/>
      <c r="FNQ118" s="235"/>
      <c r="FNR118" s="235"/>
      <c r="FNS118" s="235"/>
      <c r="FNT118" s="235"/>
      <c r="FNU118" s="235"/>
      <c r="FNV118" s="235"/>
      <c r="FNW118" s="235"/>
      <c r="FNX118" s="235"/>
      <c r="FNY118" s="235"/>
      <c r="FNZ118" s="235"/>
      <c r="FOA118" s="235"/>
      <c r="FOB118" s="235"/>
      <c r="FOC118" s="235"/>
      <c r="FOD118" s="235"/>
      <c r="FOE118" s="235"/>
      <c r="FOF118" s="235"/>
      <c r="FOG118" s="235"/>
      <c r="FOH118" s="235"/>
      <c r="FOI118" s="235"/>
      <c r="FOJ118" s="235"/>
      <c r="FOK118" s="235"/>
      <c r="FOL118" s="235"/>
      <c r="FOM118" s="235"/>
      <c r="FON118" s="235"/>
      <c r="FOO118" s="235"/>
      <c r="FOP118" s="235"/>
      <c r="FOQ118" s="235"/>
      <c r="FOR118" s="235"/>
      <c r="FOS118" s="235"/>
      <c r="FOT118" s="235"/>
      <c r="FOU118" s="235"/>
      <c r="FOV118" s="235"/>
      <c r="FOW118" s="235"/>
      <c r="FOX118" s="235"/>
      <c r="FOY118" s="235"/>
      <c r="FOZ118" s="235"/>
      <c r="FPA118" s="235"/>
      <c r="FPB118" s="235"/>
      <c r="FPC118" s="235"/>
      <c r="FPD118" s="235"/>
      <c r="FPE118" s="235"/>
      <c r="FPF118" s="235"/>
      <c r="FPG118" s="235"/>
      <c r="FPH118" s="235"/>
      <c r="FPI118" s="235"/>
      <c r="FPJ118" s="235"/>
      <c r="FPK118" s="235"/>
      <c r="FPL118" s="235"/>
      <c r="FPM118" s="235"/>
      <c r="FPN118" s="235"/>
      <c r="FPO118" s="235"/>
      <c r="FPP118" s="235"/>
      <c r="FPQ118" s="235"/>
      <c r="FPR118" s="235"/>
      <c r="FPS118" s="235"/>
      <c r="FPT118" s="235"/>
      <c r="FPU118" s="235"/>
      <c r="FPV118" s="235"/>
      <c r="FPW118" s="235"/>
      <c r="FPX118" s="235"/>
      <c r="FPY118" s="235"/>
      <c r="FPZ118" s="235"/>
      <c r="FQA118" s="235"/>
      <c r="FQB118" s="235"/>
      <c r="FQC118" s="235"/>
      <c r="FQD118" s="235"/>
      <c r="FQE118" s="235"/>
      <c r="FQF118" s="235"/>
      <c r="FQG118" s="235"/>
      <c r="FQH118" s="235"/>
      <c r="FQI118" s="235"/>
      <c r="FQJ118" s="235"/>
      <c r="FQK118" s="235"/>
      <c r="FQL118" s="235"/>
      <c r="FQM118" s="235"/>
      <c r="FQN118" s="235"/>
      <c r="FQO118" s="235"/>
      <c r="FQP118" s="235"/>
      <c r="FQQ118" s="235"/>
      <c r="FQR118" s="235"/>
      <c r="FQS118" s="235"/>
      <c r="FQT118" s="235"/>
      <c r="FQU118" s="235"/>
      <c r="FQV118" s="235"/>
      <c r="FQW118" s="235"/>
      <c r="FQX118" s="235"/>
      <c r="FQY118" s="235"/>
      <c r="FQZ118" s="235"/>
      <c r="FRA118" s="235"/>
      <c r="FRB118" s="235"/>
      <c r="FRC118" s="235"/>
      <c r="FRD118" s="235"/>
      <c r="FRE118" s="235"/>
      <c r="FRF118" s="235"/>
      <c r="FRG118" s="235"/>
      <c r="FRH118" s="235"/>
      <c r="FRI118" s="235"/>
      <c r="FRJ118" s="235"/>
      <c r="FRK118" s="235"/>
      <c r="FRL118" s="235"/>
      <c r="FRM118" s="235"/>
      <c r="FRN118" s="235"/>
      <c r="FRO118" s="235"/>
      <c r="FRP118" s="235"/>
      <c r="FRQ118" s="235"/>
      <c r="FRR118" s="235"/>
      <c r="FRS118" s="235"/>
      <c r="FRT118" s="235"/>
      <c r="FRU118" s="235"/>
      <c r="FRV118" s="235"/>
      <c r="FRW118" s="235"/>
      <c r="FRX118" s="235"/>
      <c r="FRY118" s="235"/>
      <c r="FRZ118" s="235"/>
      <c r="FSA118" s="235"/>
      <c r="FSB118" s="235"/>
      <c r="FSC118" s="235"/>
      <c r="FSD118" s="235"/>
      <c r="FSE118" s="235"/>
      <c r="FSF118" s="235"/>
      <c r="FSG118" s="235"/>
      <c r="FSH118" s="235"/>
      <c r="FSI118" s="235"/>
      <c r="FSJ118" s="235"/>
      <c r="FSK118" s="235"/>
      <c r="FSL118" s="235"/>
      <c r="FSM118" s="235"/>
      <c r="FSN118" s="235"/>
      <c r="FSO118" s="235"/>
      <c r="FSP118" s="235"/>
      <c r="FSQ118" s="235"/>
      <c r="FSR118" s="235"/>
      <c r="FSS118" s="235"/>
      <c r="FST118" s="235"/>
      <c r="FSU118" s="235"/>
      <c r="FSV118" s="235"/>
      <c r="FSW118" s="235"/>
      <c r="FSX118" s="235"/>
      <c r="FSY118" s="235"/>
      <c r="FSZ118" s="235"/>
      <c r="FTA118" s="235"/>
      <c r="FTB118" s="235"/>
      <c r="FTC118" s="235"/>
      <c r="FTD118" s="235"/>
      <c r="FTE118" s="235"/>
      <c r="FTF118" s="235"/>
      <c r="FTG118" s="235"/>
      <c r="FTH118" s="235"/>
      <c r="FTI118" s="235"/>
      <c r="FTJ118" s="235"/>
      <c r="FTK118" s="235"/>
      <c r="FTL118" s="235"/>
      <c r="FTM118" s="235"/>
      <c r="FTN118" s="235"/>
      <c r="FTO118" s="235"/>
      <c r="FTP118" s="235"/>
      <c r="FTQ118" s="235"/>
      <c r="FTR118" s="235"/>
      <c r="FTS118" s="235"/>
      <c r="FTT118" s="235"/>
      <c r="FTU118" s="235"/>
      <c r="FTV118" s="235"/>
      <c r="FTW118" s="235"/>
      <c r="FTX118" s="235"/>
      <c r="FTY118" s="235"/>
      <c r="FTZ118" s="235"/>
      <c r="FUA118" s="235"/>
      <c r="FUB118" s="235"/>
      <c r="FUC118" s="235"/>
      <c r="FUD118" s="235"/>
      <c r="FUE118" s="235"/>
      <c r="FUF118" s="235"/>
      <c r="FUG118" s="235"/>
      <c r="FUH118" s="235"/>
      <c r="FUI118" s="235"/>
      <c r="FUJ118" s="235"/>
      <c r="FUK118" s="235"/>
      <c r="FUL118" s="235"/>
      <c r="FUM118" s="235"/>
      <c r="FUN118" s="235"/>
      <c r="FUO118" s="235"/>
      <c r="FUP118" s="235"/>
      <c r="FUQ118" s="235"/>
      <c r="FUR118" s="235"/>
      <c r="FUS118" s="235"/>
      <c r="FUT118" s="235"/>
      <c r="FUU118" s="235"/>
      <c r="FUV118" s="235"/>
      <c r="FUW118" s="235"/>
      <c r="FUX118" s="235"/>
      <c r="FUY118" s="235"/>
      <c r="FUZ118" s="235"/>
      <c r="FVA118" s="235"/>
      <c r="FVB118" s="235"/>
      <c r="FVC118" s="235"/>
      <c r="FVD118" s="235"/>
      <c r="FVE118" s="235"/>
      <c r="FVF118" s="235"/>
      <c r="FVG118" s="235"/>
      <c r="FVH118" s="235"/>
      <c r="FVI118" s="235"/>
      <c r="FVJ118" s="235"/>
      <c r="FVK118" s="235"/>
      <c r="FVL118" s="235"/>
      <c r="FVM118" s="235"/>
      <c r="FVN118" s="235"/>
      <c r="FVO118" s="235"/>
      <c r="FVP118" s="235"/>
      <c r="FVQ118" s="235"/>
      <c r="FVR118" s="235"/>
      <c r="FVS118" s="235"/>
      <c r="FVT118" s="235"/>
      <c r="FVU118" s="235"/>
      <c r="FVV118" s="235"/>
      <c r="FVW118" s="235"/>
      <c r="FVX118" s="235"/>
      <c r="FVY118" s="235"/>
      <c r="FVZ118" s="235"/>
      <c r="FWA118" s="235"/>
      <c r="FWB118" s="235"/>
      <c r="FWC118" s="235"/>
      <c r="FWD118" s="235"/>
      <c r="FWE118" s="235"/>
      <c r="FWF118" s="235"/>
      <c r="FWG118" s="235"/>
      <c r="FWH118" s="235"/>
      <c r="FWI118" s="235"/>
      <c r="FWJ118" s="235"/>
      <c r="FWK118" s="235"/>
      <c r="FWL118" s="235"/>
      <c r="FWM118" s="235"/>
      <c r="FWN118" s="235"/>
      <c r="FWO118" s="235"/>
      <c r="FWP118" s="235"/>
      <c r="FWQ118" s="235"/>
      <c r="FWR118" s="235"/>
      <c r="FWS118" s="235"/>
      <c r="FWT118" s="235"/>
      <c r="FWU118" s="235"/>
      <c r="FWV118" s="235"/>
      <c r="FWW118" s="235"/>
      <c r="FWX118" s="235"/>
      <c r="FWY118" s="235"/>
      <c r="FWZ118" s="235"/>
      <c r="FXA118" s="235"/>
      <c r="FXB118" s="235"/>
      <c r="FXC118" s="235"/>
      <c r="FXD118" s="235"/>
      <c r="FXE118" s="235"/>
      <c r="FXF118" s="235"/>
      <c r="FXG118" s="235"/>
      <c r="FXH118" s="235"/>
      <c r="FXI118" s="235"/>
      <c r="FXJ118" s="235"/>
      <c r="FXK118" s="235"/>
      <c r="FXL118" s="235"/>
      <c r="FXM118" s="235"/>
      <c r="FXN118" s="235"/>
      <c r="FXO118" s="235"/>
      <c r="FXP118" s="235"/>
      <c r="FXQ118" s="235"/>
      <c r="FXR118" s="235"/>
      <c r="FXS118" s="235"/>
      <c r="FXT118" s="235"/>
      <c r="FXU118" s="235"/>
      <c r="FXV118" s="235"/>
      <c r="FXW118" s="235"/>
      <c r="FXX118" s="235"/>
      <c r="FXY118" s="235"/>
      <c r="FXZ118" s="235"/>
      <c r="FYA118" s="235"/>
      <c r="FYB118" s="235"/>
      <c r="FYC118" s="235"/>
      <c r="FYD118" s="235"/>
      <c r="FYE118" s="235"/>
      <c r="FYF118" s="235"/>
      <c r="FYG118" s="235"/>
      <c r="FYH118" s="235"/>
      <c r="FYI118" s="235"/>
      <c r="FYJ118" s="235"/>
      <c r="FYK118" s="235"/>
      <c r="FYL118" s="235"/>
      <c r="FYM118" s="235"/>
      <c r="FYN118" s="235"/>
      <c r="FYO118" s="235"/>
      <c r="FYP118" s="235"/>
      <c r="FYQ118" s="235"/>
      <c r="FYR118" s="235"/>
      <c r="FYS118" s="235"/>
      <c r="FYT118" s="235"/>
      <c r="FYU118" s="235"/>
      <c r="FYV118" s="235"/>
      <c r="FYW118" s="235"/>
      <c r="FYX118" s="235"/>
      <c r="FYY118" s="235"/>
      <c r="FYZ118" s="235"/>
      <c r="FZA118" s="235"/>
      <c r="FZB118" s="235"/>
      <c r="FZC118" s="235"/>
      <c r="FZD118" s="235"/>
      <c r="FZE118" s="235"/>
      <c r="FZF118" s="235"/>
      <c r="FZG118" s="235"/>
      <c r="FZH118" s="235"/>
      <c r="FZI118" s="235"/>
      <c r="FZJ118" s="235"/>
      <c r="FZK118" s="235"/>
      <c r="FZL118" s="235"/>
      <c r="FZM118" s="235"/>
      <c r="FZN118" s="235"/>
      <c r="FZO118" s="235"/>
      <c r="FZP118" s="235"/>
      <c r="FZQ118" s="235"/>
      <c r="FZR118" s="235"/>
      <c r="FZS118" s="235"/>
      <c r="FZT118" s="235"/>
      <c r="FZU118" s="235"/>
      <c r="FZV118" s="235"/>
      <c r="FZW118" s="235"/>
      <c r="FZX118" s="235"/>
      <c r="FZY118" s="235"/>
      <c r="FZZ118" s="235"/>
      <c r="GAA118" s="235"/>
      <c r="GAB118" s="235"/>
      <c r="GAC118" s="235"/>
      <c r="GAD118" s="235"/>
      <c r="GAE118" s="235"/>
      <c r="GAF118" s="235"/>
      <c r="GAG118" s="235"/>
      <c r="GAH118" s="235"/>
      <c r="GAI118" s="235"/>
      <c r="GAJ118" s="235"/>
      <c r="GAK118" s="235"/>
      <c r="GAL118" s="235"/>
      <c r="GAM118" s="235"/>
      <c r="GAN118" s="235"/>
      <c r="GAO118" s="235"/>
      <c r="GAP118" s="235"/>
      <c r="GAQ118" s="235"/>
      <c r="GAR118" s="235"/>
      <c r="GAS118" s="235"/>
      <c r="GAT118" s="235"/>
      <c r="GAU118" s="235"/>
      <c r="GAV118" s="235"/>
      <c r="GAW118" s="235"/>
      <c r="GAX118" s="235"/>
      <c r="GAY118" s="235"/>
      <c r="GAZ118" s="235"/>
      <c r="GBA118" s="235"/>
      <c r="GBB118" s="235"/>
      <c r="GBC118" s="235"/>
      <c r="GBD118" s="235"/>
      <c r="GBE118" s="235"/>
      <c r="GBF118" s="235"/>
      <c r="GBG118" s="235"/>
      <c r="GBH118" s="235"/>
      <c r="GBI118" s="235"/>
      <c r="GBJ118" s="235"/>
      <c r="GBK118" s="235"/>
      <c r="GBL118" s="235"/>
      <c r="GBM118" s="235"/>
      <c r="GBN118" s="235"/>
      <c r="GBO118" s="235"/>
      <c r="GBP118" s="235"/>
      <c r="GBQ118" s="235"/>
      <c r="GBR118" s="235"/>
      <c r="GBS118" s="235"/>
      <c r="GBT118" s="235"/>
      <c r="GBU118" s="235"/>
      <c r="GBV118" s="235"/>
      <c r="GBW118" s="235"/>
      <c r="GBX118" s="235"/>
      <c r="GBY118" s="235"/>
      <c r="GBZ118" s="235"/>
      <c r="GCA118" s="235"/>
      <c r="GCB118" s="235"/>
      <c r="GCC118" s="235"/>
      <c r="GCD118" s="235"/>
      <c r="GCE118" s="235"/>
      <c r="GCF118" s="235"/>
      <c r="GCG118" s="235"/>
      <c r="GCH118" s="235"/>
      <c r="GCI118" s="235"/>
      <c r="GCJ118" s="235"/>
      <c r="GCK118" s="235"/>
      <c r="GCL118" s="235"/>
      <c r="GCM118" s="235"/>
      <c r="GCN118" s="235"/>
      <c r="GCO118" s="235"/>
      <c r="GCP118" s="235"/>
      <c r="GCQ118" s="235"/>
      <c r="GCR118" s="235"/>
      <c r="GCS118" s="235"/>
      <c r="GCT118" s="235"/>
      <c r="GCU118" s="235"/>
      <c r="GCV118" s="235"/>
      <c r="GCW118" s="235"/>
      <c r="GCX118" s="235"/>
      <c r="GCY118" s="235"/>
      <c r="GCZ118" s="235"/>
      <c r="GDA118" s="235"/>
      <c r="GDB118" s="235"/>
      <c r="GDC118" s="235"/>
      <c r="GDD118" s="235"/>
      <c r="GDE118" s="235"/>
      <c r="GDF118" s="235"/>
      <c r="GDG118" s="235"/>
      <c r="GDH118" s="235"/>
      <c r="GDI118" s="235"/>
      <c r="GDJ118" s="235"/>
      <c r="GDK118" s="235"/>
      <c r="GDL118" s="235"/>
      <c r="GDM118" s="235"/>
      <c r="GDN118" s="235"/>
      <c r="GDO118" s="235"/>
      <c r="GDP118" s="235"/>
      <c r="GDQ118" s="235"/>
      <c r="GDR118" s="235"/>
      <c r="GDS118" s="235"/>
      <c r="GDT118" s="235"/>
      <c r="GDU118" s="235"/>
      <c r="GDV118" s="235"/>
      <c r="GDW118" s="235"/>
      <c r="GDX118" s="235"/>
      <c r="GDY118" s="235"/>
      <c r="GDZ118" s="235"/>
      <c r="GEA118" s="235"/>
      <c r="GEB118" s="235"/>
      <c r="GEC118" s="235"/>
      <c r="GED118" s="235"/>
      <c r="GEE118" s="235"/>
      <c r="GEF118" s="235"/>
      <c r="GEG118" s="235"/>
      <c r="GEH118" s="235"/>
      <c r="GEI118" s="235"/>
      <c r="GEJ118" s="235"/>
      <c r="GEK118" s="235"/>
      <c r="GEL118" s="235"/>
      <c r="GEM118" s="235"/>
      <c r="GEN118" s="235"/>
      <c r="GEO118" s="235"/>
      <c r="GEP118" s="235"/>
      <c r="GEQ118" s="235"/>
      <c r="GER118" s="235"/>
      <c r="GES118" s="235"/>
      <c r="GET118" s="235"/>
      <c r="GEU118" s="235"/>
      <c r="GEV118" s="235"/>
      <c r="GEW118" s="235"/>
      <c r="GEX118" s="235"/>
      <c r="GEY118" s="235"/>
      <c r="GEZ118" s="235"/>
      <c r="GFA118" s="235"/>
      <c r="GFB118" s="235"/>
      <c r="GFC118" s="235"/>
      <c r="GFD118" s="235"/>
      <c r="GFE118" s="235"/>
      <c r="GFF118" s="235"/>
      <c r="GFG118" s="235"/>
      <c r="GFH118" s="235"/>
      <c r="GFI118" s="235"/>
      <c r="GFJ118" s="235"/>
      <c r="GFK118" s="235"/>
      <c r="GFL118" s="235"/>
      <c r="GFM118" s="235"/>
      <c r="GFN118" s="235"/>
      <c r="GFO118" s="235"/>
      <c r="GFP118" s="235"/>
      <c r="GFQ118" s="235"/>
      <c r="GFR118" s="235"/>
      <c r="GFS118" s="235"/>
      <c r="GFT118" s="235"/>
      <c r="GFU118" s="235"/>
      <c r="GFV118" s="235"/>
      <c r="GFW118" s="235"/>
      <c r="GFX118" s="235"/>
      <c r="GFY118" s="235"/>
      <c r="GFZ118" s="235"/>
      <c r="GGA118" s="235"/>
      <c r="GGB118" s="235"/>
      <c r="GGC118" s="235"/>
      <c r="GGD118" s="235"/>
      <c r="GGE118" s="235"/>
      <c r="GGF118" s="235"/>
      <c r="GGG118" s="235"/>
      <c r="GGH118" s="235"/>
      <c r="GGI118" s="235"/>
      <c r="GGJ118" s="235"/>
      <c r="GGK118" s="235"/>
      <c r="GGL118" s="235"/>
      <c r="GGM118" s="235"/>
      <c r="GGN118" s="235"/>
      <c r="GGO118" s="235"/>
      <c r="GGP118" s="235"/>
      <c r="GGQ118" s="235"/>
      <c r="GGR118" s="235"/>
      <c r="GGS118" s="235"/>
      <c r="GGT118" s="235"/>
      <c r="GGU118" s="235"/>
      <c r="GGV118" s="235"/>
      <c r="GGW118" s="235"/>
      <c r="GGX118" s="235"/>
      <c r="GGY118" s="235"/>
      <c r="GGZ118" s="235"/>
      <c r="GHA118" s="235"/>
      <c r="GHB118" s="235"/>
      <c r="GHC118" s="235"/>
      <c r="GHD118" s="235"/>
      <c r="GHE118" s="235"/>
      <c r="GHF118" s="235"/>
      <c r="GHG118" s="235"/>
      <c r="GHH118" s="235"/>
      <c r="GHI118" s="235"/>
      <c r="GHJ118" s="235"/>
      <c r="GHK118" s="235"/>
      <c r="GHL118" s="235"/>
      <c r="GHM118" s="235"/>
      <c r="GHN118" s="235"/>
      <c r="GHO118" s="235"/>
      <c r="GHP118" s="235"/>
      <c r="GHQ118" s="235"/>
      <c r="GHR118" s="235"/>
      <c r="GHS118" s="235"/>
      <c r="GHT118" s="235"/>
      <c r="GHU118" s="235"/>
      <c r="GHV118" s="235"/>
      <c r="GHW118" s="235"/>
      <c r="GHX118" s="235"/>
      <c r="GHY118" s="235"/>
      <c r="GHZ118" s="235"/>
      <c r="GIA118" s="235"/>
      <c r="GIB118" s="235"/>
      <c r="GIC118" s="235"/>
      <c r="GID118" s="235"/>
      <c r="GIE118" s="235"/>
      <c r="GIF118" s="235"/>
      <c r="GIG118" s="235"/>
      <c r="GIH118" s="235"/>
      <c r="GII118" s="235"/>
      <c r="GIJ118" s="235"/>
      <c r="GIK118" s="235"/>
      <c r="GIL118" s="235"/>
      <c r="GIM118" s="235"/>
      <c r="GIN118" s="235"/>
      <c r="GIO118" s="235"/>
      <c r="GIP118" s="235"/>
      <c r="GIQ118" s="235"/>
      <c r="GIR118" s="235"/>
      <c r="GIS118" s="235"/>
      <c r="GIT118" s="235"/>
      <c r="GIU118" s="235"/>
      <c r="GIV118" s="235"/>
      <c r="GIW118" s="235"/>
      <c r="GIX118" s="235"/>
      <c r="GIY118" s="235"/>
      <c r="GIZ118" s="235"/>
      <c r="GJA118" s="235"/>
      <c r="GJB118" s="235"/>
      <c r="GJC118" s="235"/>
      <c r="GJD118" s="235"/>
      <c r="GJE118" s="235"/>
      <c r="GJF118" s="235"/>
      <c r="GJG118" s="235"/>
      <c r="GJH118" s="235"/>
      <c r="GJI118" s="235"/>
      <c r="GJJ118" s="235"/>
      <c r="GJK118" s="235"/>
      <c r="GJL118" s="235"/>
      <c r="GJM118" s="235"/>
      <c r="GJN118" s="235"/>
      <c r="GJO118" s="235"/>
      <c r="GJP118" s="235"/>
      <c r="GJQ118" s="235"/>
      <c r="GJR118" s="235"/>
      <c r="GJS118" s="235"/>
      <c r="GJT118" s="235"/>
      <c r="GJU118" s="235"/>
      <c r="GJV118" s="235"/>
      <c r="GJW118" s="235"/>
      <c r="GJX118" s="235"/>
      <c r="GJY118" s="235"/>
      <c r="GJZ118" s="235"/>
      <c r="GKA118" s="235"/>
      <c r="GKB118" s="235"/>
      <c r="GKC118" s="235"/>
      <c r="GKD118" s="235"/>
      <c r="GKE118" s="235"/>
      <c r="GKF118" s="235"/>
      <c r="GKG118" s="235"/>
      <c r="GKH118" s="235"/>
      <c r="GKI118" s="235"/>
      <c r="GKJ118" s="235"/>
      <c r="GKK118" s="235"/>
      <c r="GKL118" s="235"/>
      <c r="GKM118" s="235"/>
      <c r="GKN118" s="235"/>
      <c r="GKO118" s="235"/>
      <c r="GKP118" s="235"/>
      <c r="GKQ118" s="235"/>
      <c r="GKR118" s="235"/>
      <c r="GKS118" s="235"/>
      <c r="GKT118" s="235"/>
      <c r="GKU118" s="235"/>
      <c r="GKV118" s="235"/>
      <c r="GKW118" s="235"/>
      <c r="GKX118" s="235"/>
      <c r="GKY118" s="235"/>
      <c r="GKZ118" s="235"/>
      <c r="GLA118" s="235"/>
      <c r="GLB118" s="235"/>
      <c r="GLC118" s="235"/>
      <c r="GLD118" s="235"/>
      <c r="GLE118" s="235"/>
      <c r="GLF118" s="235"/>
      <c r="GLG118" s="235"/>
      <c r="GLH118" s="235"/>
      <c r="GLI118" s="235"/>
      <c r="GLJ118" s="235"/>
      <c r="GLK118" s="235"/>
      <c r="GLL118" s="235"/>
      <c r="GLM118" s="235"/>
      <c r="GLN118" s="235"/>
      <c r="GLO118" s="235"/>
      <c r="GLP118" s="235"/>
      <c r="GLQ118" s="235"/>
      <c r="GLR118" s="235"/>
      <c r="GLS118" s="235"/>
      <c r="GLT118" s="235"/>
      <c r="GLU118" s="235"/>
      <c r="GLV118" s="235"/>
      <c r="GLW118" s="235"/>
      <c r="GLX118" s="235"/>
      <c r="GLY118" s="235"/>
      <c r="GLZ118" s="235"/>
      <c r="GMA118" s="235"/>
      <c r="GMB118" s="235"/>
      <c r="GMC118" s="235"/>
      <c r="GMD118" s="235"/>
      <c r="GME118" s="235"/>
      <c r="GMF118" s="235"/>
      <c r="GMG118" s="235"/>
      <c r="GMH118" s="235"/>
      <c r="GMI118" s="235"/>
      <c r="GMJ118" s="235"/>
      <c r="GMK118" s="235"/>
      <c r="GML118" s="235"/>
      <c r="GMM118" s="235"/>
      <c r="GMN118" s="235"/>
      <c r="GMO118" s="235"/>
      <c r="GMP118" s="235"/>
      <c r="GMQ118" s="235"/>
      <c r="GMR118" s="235"/>
      <c r="GMS118" s="235"/>
      <c r="GMT118" s="235"/>
      <c r="GMU118" s="235"/>
      <c r="GMV118" s="235"/>
      <c r="GMW118" s="235"/>
      <c r="GMX118" s="235"/>
      <c r="GMY118" s="235"/>
      <c r="GMZ118" s="235"/>
      <c r="GNA118" s="235"/>
      <c r="GNB118" s="235"/>
      <c r="GNC118" s="235"/>
      <c r="GND118" s="235"/>
      <c r="GNE118" s="235"/>
      <c r="GNF118" s="235"/>
      <c r="GNG118" s="235"/>
      <c r="GNH118" s="235"/>
      <c r="GNI118" s="235"/>
      <c r="GNJ118" s="235"/>
      <c r="GNK118" s="235"/>
      <c r="GNL118" s="235"/>
      <c r="GNM118" s="235"/>
      <c r="GNN118" s="235"/>
      <c r="GNO118" s="235"/>
      <c r="GNP118" s="235"/>
      <c r="GNQ118" s="235"/>
      <c r="GNR118" s="235"/>
      <c r="GNS118" s="235"/>
      <c r="GNT118" s="235"/>
      <c r="GNU118" s="235"/>
      <c r="GNV118" s="235"/>
      <c r="GNW118" s="235"/>
      <c r="GNX118" s="235"/>
      <c r="GNY118" s="235"/>
      <c r="GNZ118" s="235"/>
      <c r="GOA118" s="235"/>
      <c r="GOB118" s="235"/>
      <c r="GOC118" s="235"/>
      <c r="GOD118" s="235"/>
      <c r="GOE118" s="235"/>
      <c r="GOF118" s="235"/>
      <c r="GOG118" s="235"/>
      <c r="GOH118" s="235"/>
      <c r="GOI118" s="235"/>
      <c r="GOJ118" s="235"/>
      <c r="GOK118" s="235"/>
      <c r="GOL118" s="235"/>
      <c r="GOM118" s="235"/>
      <c r="GON118" s="235"/>
      <c r="GOO118" s="235"/>
      <c r="GOP118" s="235"/>
      <c r="GOQ118" s="235"/>
      <c r="GOR118" s="235"/>
      <c r="GOS118" s="235"/>
      <c r="GOT118" s="235"/>
      <c r="GOU118" s="235"/>
      <c r="GOV118" s="235"/>
      <c r="GOW118" s="235"/>
      <c r="GOX118" s="235"/>
      <c r="GOY118" s="235"/>
      <c r="GOZ118" s="235"/>
      <c r="GPA118" s="235"/>
      <c r="GPB118" s="235"/>
      <c r="GPC118" s="235"/>
      <c r="GPD118" s="235"/>
      <c r="GPE118" s="235"/>
      <c r="GPF118" s="235"/>
      <c r="GPG118" s="235"/>
      <c r="GPH118" s="235"/>
      <c r="GPI118" s="235"/>
      <c r="GPJ118" s="235"/>
      <c r="GPK118" s="235"/>
      <c r="GPL118" s="235"/>
      <c r="GPM118" s="235"/>
      <c r="GPN118" s="235"/>
      <c r="GPO118" s="235"/>
      <c r="GPP118" s="235"/>
      <c r="GPQ118" s="235"/>
      <c r="GPR118" s="235"/>
      <c r="GPS118" s="235"/>
      <c r="GPT118" s="235"/>
      <c r="GPU118" s="235"/>
      <c r="GPV118" s="235"/>
      <c r="GPW118" s="235"/>
      <c r="GPX118" s="235"/>
      <c r="GPY118" s="235"/>
      <c r="GPZ118" s="235"/>
      <c r="GQA118" s="235"/>
      <c r="GQB118" s="235"/>
      <c r="GQC118" s="235"/>
      <c r="GQD118" s="235"/>
      <c r="GQE118" s="235"/>
      <c r="GQF118" s="235"/>
      <c r="GQG118" s="235"/>
      <c r="GQH118" s="235"/>
      <c r="GQI118" s="235"/>
      <c r="GQJ118" s="235"/>
      <c r="GQK118" s="235"/>
      <c r="GQL118" s="235"/>
      <c r="GQM118" s="235"/>
      <c r="GQN118" s="235"/>
      <c r="GQO118" s="235"/>
      <c r="GQP118" s="235"/>
      <c r="GQQ118" s="235"/>
      <c r="GQR118" s="235"/>
      <c r="GQS118" s="235"/>
      <c r="GQT118" s="235"/>
      <c r="GQU118" s="235"/>
      <c r="GQV118" s="235"/>
      <c r="GQW118" s="235"/>
      <c r="GQX118" s="235"/>
      <c r="GQY118" s="235"/>
      <c r="GQZ118" s="235"/>
      <c r="GRA118" s="235"/>
      <c r="GRB118" s="235"/>
      <c r="GRC118" s="235"/>
      <c r="GRD118" s="235"/>
      <c r="GRE118" s="235"/>
      <c r="GRF118" s="235"/>
      <c r="GRG118" s="235"/>
      <c r="GRH118" s="235"/>
      <c r="GRI118" s="235"/>
      <c r="GRJ118" s="235"/>
      <c r="GRK118" s="235"/>
      <c r="GRL118" s="235"/>
      <c r="GRM118" s="235"/>
      <c r="GRN118" s="235"/>
      <c r="GRO118" s="235"/>
      <c r="GRP118" s="235"/>
      <c r="GRQ118" s="235"/>
      <c r="GRR118" s="235"/>
      <c r="GRS118" s="235"/>
      <c r="GRT118" s="235"/>
      <c r="GRU118" s="235"/>
      <c r="GRV118" s="235"/>
      <c r="GRW118" s="235"/>
      <c r="GRX118" s="235"/>
      <c r="GRY118" s="235"/>
      <c r="GRZ118" s="235"/>
      <c r="GSA118" s="235"/>
      <c r="GSB118" s="235"/>
      <c r="GSC118" s="235"/>
      <c r="GSD118" s="235"/>
      <c r="GSE118" s="235"/>
      <c r="GSF118" s="235"/>
      <c r="GSG118" s="235"/>
      <c r="GSH118" s="235"/>
      <c r="GSI118" s="235"/>
      <c r="GSJ118" s="235"/>
      <c r="GSK118" s="235"/>
      <c r="GSL118" s="235"/>
      <c r="GSM118" s="235"/>
      <c r="GSN118" s="235"/>
      <c r="GSO118" s="235"/>
      <c r="GSP118" s="235"/>
      <c r="GSQ118" s="235"/>
      <c r="GSR118" s="235"/>
      <c r="GSS118" s="235"/>
      <c r="GST118" s="235"/>
      <c r="GSU118" s="235"/>
      <c r="GSV118" s="235"/>
      <c r="GSW118" s="235"/>
      <c r="GSX118" s="235"/>
      <c r="GSY118" s="235"/>
      <c r="GSZ118" s="235"/>
      <c r="GTA118" s="235"/>
      <c r="GTB118" s="235"/>
      <c r="GTC118" s="235"/>
      <c r="GTD118" s="235"/>
      <c r="GTE118" s="235"/>
      <c r="GTF118" s="235"/>
      <c r="GTG118" s="235"/>
      <c r="GTH118" s="235"/>
      <c r="GTI118" s="235"/>
      <c r="GTJ118" s="235"/>
      <c r="GTK118" s="235"/>
      <c r="GTL118" s="235"/>
      <c r="GTM118" s="235"/>
      <c r="GTN118" s="235"/>
      <c r="GTO118" s="235"/>
      <c r="GTP118" s="235"/>
      <c r="GTQ118" s="235"/>
      <c r="GTR118" s="235"/>
      <c r="GTS118" s="235"/>
      <c r="GTT118" s="235"/>
      <c r="GTU118" s="235"/>
      <c r="GTV118" s="235"/>
      <c r="GTW118" s="235"/>
      <c r="GTX118" s="235"/>
      <c r="GTY118" s="235"/>
      <c r="GTZ118" s="235"/>
      <c r="GUA118" s="235"/>
      <c r="GUB118" s="235"/>
      <c r="GUC118" s="235"/>
      <c r="GUD118" s="235"/>
      <c r="GUE118" s="235"/>
      <c r="GUF118" s="235"/>
      <c r="GUG118" s="235"/>
      <c r="GUH118" s="235"/>
      <c r="GUI118" s="235"/>
      <c r="GUJ118" s="235"/>
      <c r="GUK118" s="235"/>
      <c r="GUL118" s="235"/>
      <c r="GUM118" s="235"/>
      <c r="GUN118" s="235"/>
      <c r="GUO118" s="235"/>
      <c r="GUP118" s="235"/>
      <c r="GUQ118" s="235"/>
      <c r="GUR118" s="235"/>
      <c r="GUS118" s="235"/>
      <c r="GUT118" s="235"/>
      <c r="GUU118" s="235"/>
      <c r="GUV118" s="235"/>
      <c r="GUW118" s="235"/>
      <c r="GUX118" s="235"/>
      <c r="GUY118" s="235"/>
      <c r="GUZ118" s="235"/>
      <c r="GVA118" s="235"/>
      <c r="GVB118" s="235"/>
      <c r="GVC118" s="235"/>
      <c r="GVD118" s="235"/>
      <c r="GVE118" s="235"/>
      <c r="GVF118" s="235"/>
      <c r="GVG118" s="235"/>
      <c r="GVH118" s="235"/>
      <c r="GVI118" s="235"/>
      <c r="GVJ118" s="235"/>
      <c r="GVK118" s="235"/>
      <c r="GVL118" s="235"/>
      <c r="GVM118" s="235"/>
      <c r="GVN118" s="235"/>
      <c r="GVO118" s="235"/>
      <c r="GVP118" s="235"/>
      <c r="GVQ118" s="235"/>
      <c r="GVR118" s="235"/>
      <c r="GVS118" s="235"/>
      <c r="GVT118" s="235"/>
      <c r="GVU118" s="235"/>
      <c r="GVV118" s="235"/>
      <c r="GVW118" s="235"/>
      <c r="GVX118" s="235"/>
      <c r="GVY118" s="235"/>
      <c r="GVZ118" s="235"/>
      <c r="GWA118" s="235"/>
      <c r="GWB118" s="235"/>
      <c r="GWC118" s="235"/>
      <c r="GWD118" s="235"/>
      <c r="GWE118" s="235"/>
      <c r="GWF118" s="235"/>
      <c r="GWG118" s="235"/>
      <c r="GWH118" s="235"/>
      <c r="GWI118" s="235"/>
      <c r="GWJ118" s="235"/>
      <c r="GWK118" s="235"/>
      <c r="GWL118" s="235"/>
      <c r="GWM118" s="235"/>
      <c r="GWN118" s="235"/>
      <c r="GWO118" s="235"/>
      <c r="GWP118" s="235"/>
      <c r="GWQ118" s="235"/>
      <c r="GWR118" s="235"/>
      <c r="GWS118" s="235"/>
      <c r="GWT118" s="235"/>
      <c r="GWU118" s="235"/>
      <c r="GWV118" s="235"/>
      <c r="GWW118" s="235"/>
      <c r="GWX118" s="235"/>
      <c r="GWY118" s="235"/>
      <c r="GWZ118" s="235"/>
      <c r="GXA118" s="235"/>
      <c r="GXB118" s="235"/>
      <c r="GXC118" s="235"/>
      <c r="GXD118" s="235"/>
      <c r="GXE118" s="235"/>
      <c r="GXF118" s="235"/>
      <c r="GXG118" s="235"/>
      <c r="GXH118" s="235"/>
      <c r="GXI118" s="235"/>
      <c r="GXJ118" s="235"/>
      <c r="GXK118" s="235"/>
      <c r="GXL118" s="235"/>
      <c r="GXM118" s="235"/>
      <c r="GXN118" s="235"/>
      <c r="GXO118" s="235"/>
      <c r="GXP118" s="235"/>
      <c r="GXQ118" s="235"/>
      <c r="GXR118" s="235"/>
      <c r="GXS118" s="235"/>
      <c r="GXT118" s="235"/>
      <c r="GXU118" s="235"/>
      <c r="GXV118" s="235"/>
      <c r="GXW118" s="235"/>
      <c r="GXX118" s="235"/>
      <c r="GXY118" s="235"/>
      <c r="GXZ118" s="235"/>
      <c r="GYA118" s="235"/>
      <c r="GYB118" s="235"/>
      <c r="GYC118" s="235"/>
      <c r="GYD118" s="235"/>
      <c r="GYE118" s="235"/>
      <c r="GYF118" s="235"/>
      <c r="GYG118" s="235"/>
      <c r="GYH118" s="235"/>
      <c r="GYI118" s="235"/>
      <c r="GYJ118" s="235"/>
      <c r="GYK118" s="235"/>
      <c r="GYL118" s="235"/>
      <c r="GYM118" s="235"/>
      <c r="GYN118" s="235"/>
      <c r="GYO118" s="235"/>
      <c r="GYP118" s="235"/>
      <c r="GYQ118" s="235"/>
      <c r="GYR118" s="235"/>
      <c r="GYS118" s="235"/>
      <c r="GYT118" s="235"/>
      <c r="GYU118" s="235"/>
      <c r="GYV118" s="235"/>
      <c r="GYW118" s="235"/>
      <c r="GYX118" s="235"/>
      <c r="GYY118" s="235"/>
      <c r="GYZ118" s="235"/>
      <c r="GZA118" s="235"/>
      <c r="GZB118" s="235"/>
      <c r="GZC118" s="235"/>
      <c r="GZD118" s="235"/>
      <c r="GZE118" s="235"/>
      <c r="GZF118" s="235"/>
      <c r="GZG118" s="235"/>
      <c r="GZH118" s="235"/>
      <c r="GZI118" s="235"/>
      <c r="GZJ118" s="235"/>
      <c r="GZK118" s="235"/>
      <c r="GZL118" s="235"/>
      <c r="GZM118" s="235"/>
      <c r="GZN118" s="235"/>
      <c r="GZO118" s="235"/>
      <c r="GZP118" s="235"/>
      <c r="GZQ118" s="235"/>
      <c r="GZR118" s="235"/>
      <c r="GZS118" s="235"/>
      <c r="GZT118" s="235"/>
      <c r="GZU118" s="235"/>
      <c r="GZV118" s="235"/>
      <c r="GZW118" s="235"/>
      <c r="GZX118" s="235"/>
      <c r="GZY118" s="235"/>
      <c r="GZZ118" s="235"/>
      <c r="HAA118" s="235"/>
      <c r="HAB118" s="235"/>
      <c r="HAC118" s="235"/>
      <c r="HAD118" s="235"/>
      <c r="HAE118" s="235"/>
      <c r="HAF118" s="235"/>
      <c r="HAG118" s="235"/>
      <c r="HAH118" s="235"/>
      <c r="HAI118" s="235"/>
      <c r="HAJ118" s="235"/>
      <c r="HAK118" s="235"/>
      <c r="HAL118" s="235"/>
      <c r="HAM118" s="235"/>
      <c r="HAN118" s="235"/>
      <c r="HAO118" s="235"/>
      <c r="HAP118" s="235"/>
      <c r="HAQ118" s="235"/>
      <c r="HAR118" s="235"/>
      <c r="HAS118" s="235"/>
      <c r="HAT118" s="235"/>
      <c r="HAU118" s="235"/>
      <c r="HAV118" s="235"/>
      <c r="HAW118" s="235"/>
      <c r="HAX118" s="235"/>
      <c r="HAY118" s="235"/>
      <c r="HAZ118" s="235"/>
      <c r="HBA118" s="235"/>
      <c r="HBB118" s="235"/>
      <c r="HBC118" s="235"/>
      <c r="HBD118" s="235"/>
      <c r="HBE118" s="235"/>
      <c r="HBF118" s="235"/>
      <c r="HBG118" s="235"/>
      <c r="HBH118" s="235"/>
      <c r="HBI118" s="235"/>
      <c r="HBJ118" s="235"/>
      <c r="HBK118" s="235"/>
      <c r="HBL118" s="235"/>
      <c r="HBM118" s="235"/>
      <c r="HBN118" s="235"/>
      <c r="HBO118" s="235"/>
      <c r="HBP118" s="235"/>
      <c r="HBQ118" s="235"/>
      <c r="HBR118" s="235"/>
      <c r="HBS118" s="235"/>
      <c r="HBT118" s="235"/>
      <c r="HBU118" s="235"/>
      <c r="HBV118" s="235"/>
      <c r="HBW118" s="235"/>
      <c r="HBX118" s="235"/>
      <c r="HBY118" s="235"/>
      <c r="HBZ118" s="235"/>
      <c r="HCA118" s="235"/>
      <c r="HCB118" s="235"/>
      <c r="HCC118" s="235"/>
      <c r="HCD118" s="235"/>
      <c r="HCE118" s="235"/>
      <c r="HCF118" s="235"/>
      <c r="HCG118" s="235"/>
      <c r="HCH118" s="235"/>
      <c r="HCI118" s="235"/>
      <c r="HCJ118" s="235"/>
      <c r="HCK118" s="235"/>
      <c r="HCL118" s="235"/>
      <c r="HCM118" s="235"/>
      <c r="HCN118" s="235"/>
      <c r="HCO118" s="235"/>
      <c r="HCP118" s="235"/>
      <c r="HCQ118" s="235"/>
      <c r="HCR118" s="235"/>
      <c r="HCS118" s="235"/>
      <c r="HCT118" s="235"/>
      <c r="HCU118" s="235"/>
      <c r="HCV118" s="235"/>
      <c r="HCW118" s="235"/>
      <c r="HCX118" s="235"/>
      <c r="HCY118" s="235"/>
      <c r="HCZ118" s="235"/>
      <c r="HDA118" s="235"/>
      <c r="HDB118" s="235"/>
      <c r="HDC118" s="235"/>
      <c r="HDD118" s="235"/>
      <c r="HDE118" s="235"/>
      <c r="HDF118" s="235"/>
      <c r="HDG118" s="235"/>
      <c r="HDH118" s="235"/>
      <c r="HDI118" s="235"/>
      <c r="HDJ118" s="235"/>
      <c r="HDK118" s="235"/>
      <c r="HDL118" s="235"/>
      <c r="HDM118" s="235"/>
      <c r="HDN118" s="235"/>
      <c r="HDO118" s="235"/>
      <c r="HDP118" s="235"/>
      <c r="HDQ118" s="235"/>
      <c r="HDR118" s="235"/>
      <c r="HDS118" s="235"/>
      <c r="HDT118" s="235"/>
      <c r="HDU118" s="235"/>
      <c r="HDV118" s="235"/>
      <c r="HDW118" s="235"/>
      <c r="HDX118" s="235"/>
      <c r="HDY118" s="235"/>
      <c r="HDZ118" s="235"/>
      <c r="HEA118" s="235"/>
      <c r="HEB118" s="235"/>
      <c r="HEC118" s="235"/>
      <c r="HED118" s="235"/>
      <c r="HEE118" s="235"/>
      <c r="HEF118" s="235"/>
      <c r="HEG118" s="235"/>
      <c r="HEH118" s="235"/>
      <c r="HEI118" s="235"/>
      <c r="HEJ118" s="235"/>
      <c r="HEK118" s="235"/>
      <c r="HEL118" s="235"/>
      <c r="HEM118" s="235"/>
      <c r="HEN118" s="235"/>
      <c r="HEO118" s="235"/>
      <c r="HEP118" s="235"/>
      <c r="HEQ118" s="235"/>
      <c r="HER118" s="235"/>
      <c r="HES118" s="235"/>
      <c r="HET118" s="235"/>
      <c r="HEU118" s="235"/>
      <c r="HEV118" s="235"/>
      <c r="HEW118" s="235"/>
      <c r="HEX118" s="235"/>
      <c r="HEY118" s="235"/>
      <c r="HEZ118" s="235"/>
      <c r="HFA118" s="235"/>
      <c r="HFB118" s="235"/>
      <c r="HFC118" s="235"/>
      <c r="HFD118" s="235"/>
      <c r="HFE118" s="235"/>
      <c r="HFF118" s="235"/>
      <c r="HFG118" s="235"/>
      <c r="HFH118" s="235"/>
      <c r="HFI118" s="235"/>
      <c r="HFJ118" s="235"/>
      <c r="HFK118" s="235"/>
      <c r="HFL118" s="235"/>
      <c r="HFM118" s="235"/>
      <c r="HFN118" s="235"/>
      <c r="HFO118" s="235"/>
      <c r="HFP118" s="235"/>
      <c r="HFQ118" s="235"/>
      <c r="HFR118" s="235"/>
      <c r="HFS118" s="235"/>
      <c r="HFT118" s="235"/>
      <c r="HFU118" s="235"/>
      <c r="HFV118" s="235"/>
      <c r="HFW118" s="235"/>
      <c r="HFX118" s="235"/>
      <c r="HFY118" s="235"/>
      <c r="HFZ118" s="235"/>
      <c r="HGA118" s="235"/>
      <c r="HGB118" s="235"/>
      <c r="HGC118" s="235"/>
      <c r="HGD118" s="235"/>
      <c r="HGE118" s="235"/>
      <c r="HGF118" s="235"/>
      <c r="HGG118" s="235"/>
      <c r="HGH118" s="235"/>
      <c r="HGI118" s="235"/>
      <c r="HGJ118" s="235"/>
      <c r="HGK118" s="235"/>
      <c r="HGL118" s="235"/>
      <c r="HGM118" s="235"/>
      <c r="HGN118" s="235"/>
      <c r="HGO118" s="235"/>
      <c r="HGP118" s="235"/>
      <c r="HGQ118" s="235"/>
      <c r="HGR118" s="235"/>
      <c r="HGS118" s="235"/>
      <c r="HGT118" s="235"/>
      <c r="HGU118" s="235"/>
      <c r="HGV118" s="235"/>
      <c r="HGW118" s="235"/>
      <c r="HGX118" s="235"/>
      <c r="HGY118" s="235"/>
      <c r="HGZ118" s="235"/>
      <c r="HHA118" s="235"/>
      <c r="HHB118" s="235"/>
      <c r="HHC118" s="235"/>
      <c r="HHD118" s="235"/>
      <c r="HHE118" s="235"/>
      <c r="HHF118" s="235"/>
      <c r="HHG118" s="235"/>
      <c r="HHH118" s="235"/>
      <c r="HHI118" s="235"/>
      <c r="HHJ118" s="235"/>
      <c r="HHK118" s="235"/>
      <c r="HHL118" s="235"/>
      <c r="HHM118" s="235"/>
      <c r="HHN118" s="235"/>
      <c r="HHO118" s="235"/>
      <c r="HHP118" s="235"/>
      <c r="HHQ118" s="235"/>
      <c r="HHR118" s="235"/>
      <c r="HHS118" s="235"/>
      <c r="HHT118" s="235"/>
      <c r="HHU118" s="235"/>
      <c r="HHV118" s="235"/>
      <c r="HHW118" s="235"/>
      <c r="HHX118" s="235"/>
      <c r="HHY118" s="235"/>
      <c r="HHZ118" s="235"/>
      <c r="HIA118" s="235"/>
      <c r="HIB118" s="235"/>
      <c r="HIC118" s="235"/>
      <c r="HID118" s="235"/>
      <c r="HIE118" s="235"/>
      <c r="HIF118" s="235"/>
      <c r="HIG118" s="235"/>
      <c r="HIH118" s="235"/>
      <c r="HII118" s="235"/>
      <c r="HIJ118" s="235"/>
      <c r="HIK118" s="235"/>
      <c r="HIL118" s="235"/>
      <c r="HIM118" s="235"/>
      <c r="HIN118" s="235"/>
      <c r="HIO118" s="235"/>
      <c r="HIP118" s="235"/>
      <c r="HIQ118" s="235"/>
      <c r="HIR118" s="235"/>
      <c r="HIS118" s="235"/>
      <c r="HIT118" s="235"/>
      <c r="HIU118" s="235"/>
      <c r="HIV118" s="235"/>
      <c r="HIW118" s="235"/>
      <c r="HIX118" s="235"/>
      <c r="HIY118" s="235"/>
      <c r="HIZ118" s="235"/>
      <c r="HJA118" s="235"/>
      <c r="HJB118" s="235"/>
      <c r="HJC118" s="235"/>
      <c r="HJD118" s="235"/>
      <c r="HJE118" s="235"/>
      <c r="HJF118" s="235"/>
      <c r="HJG118" s="235"/>
      <c r="HJH118" s="235"/>
      <c r="HJI118" s="235"/>
      <c r="HJJ118" s="235"/>
      <c r="HJK118" s="235"/>
      <c r="HJL118" s="235"/>
      <c r="HJM118" s="235"/>
      <c r="HJN118" s="235"/>
      <c r="HJO118" s="235"/>
      <c r="HJP118" s="235"/>
      <c r="HJQ118" s="235"/>
      <c r="HJR118" s="235"/>
      <c r="HJS118" s="235"/>
      <c r="HJT118" s="235"/>
      <c r="HJU118" s="235"/>
      <c r="HJV118" s="235"/>
      <c r="HJW118" s="235"/>
      <c r="HJX118" s="235"/>
      <c r="HJY118" s="235"/>
      <c r="HJZ118" s="235"/>
      <c r="HKA118" s="235"/>
      <c r="HKB118" s="235"/>
      <c r="HKC118" s="235"/>
      <c r="HKD118" s="235"/>
      <c r="HKE118" s="235"/>
      <c r="HKF118" s="235"/>
      <c r="HKG118" s="235"/>
      <c r="HKH118" s="235"/>
      <c r="HKI118" s="235"/>
      <c r="HKJ118" s="235"/>
      <c r="HKK118" s="235"/>
      <c r="HKL118" s="235"/>
      <c r="HKM118" s="235"/>
      <c r="HKN118" s="235"/>
      <c r="HKO118" s="235"/>
      <c r="HKP118" s="235"/>
      <c r="HKQ118" s="235"/>
      <c r="HKR118" s="235"/>
      <c r="HKS118" s="235"/>
      <c r="HKT118" s="235"/>
      <c r="HKU118" s="235"/>
      <c r="HKV118" s="235"/>
      <c r="HKW118" s="235"/>
      <c r="HKX118" s="235"/>
      <c r="HKY118" s="235"/>
      <c r="HKZ118" s="235"/>
      <c r="HLA118" s="235"/>
      <c r="HLB118" s="235"/>
      <c r="HLC118" s="235"/>
      <c r="HLD118" s="235"/>
      <c r="HLE118" s="235"/>
      <c r="HLF118" s="235"/>
      <c r="HLG118" s="235"/>
      <c r="HLH118" s="235"/>
      <c r="HLI118" s="235"/>
      <c r="HLJ118" s="235"/>
      <c r="HLK118" s="235"/>
      <c r="HLL118" s="235"/>
      <c r="HLM118" s="235"/>
      <c r="HLN118" s="235"/>
      <c r="HLO118" s="235"/>
      <c r="HLP118" s="235"/>
      <c r="HLQ118" s="235"/>
      <c r="HLR118" s="235"/>
      <c r="HLS118" s="235"/>
      <c r="HLT118" s="235"/>
      <c r="HLU118" s="235"/>
      <c r="HLV118" s="235"/>
      <c r="HLW118" s="235"/>
      <c r="HLX118" s="235"/>
      <c r="HLY118" s="235"/>
      <c r="HLZ118" s="235"/>
      <c r="HMA118" s="235"/>
      <c r="HMB118" s="235"/>
      <c r="HMC118" s="235"/>
      <c r="HMD118" s="235"/>
      <c r="HME118" s="235"/>
      <c r="HMF118" s="235"/>
      <c r="HMG118" s="235"/>
      <c r="HMH118" s="235"/>
      <c r="HMI118" s="235"/>
      <c r="HMJ118" s="235"/>
      <c r="HMK118" s="235"/>
      <c r="HML118" s="235"/>
      <c r="HMM118" s="235"/>
      <c r="HMN118" s="235"/>
      <c r="HMO118" s="235"/>
      <c r="HMP118" s="235"/>
      <c r="HMQ118" s="235"/>
      <c r="HMR118" s="235"/>
      <c r="HMS118" s="235"/>
      <c r="HMT118" s="235"/>
      <c r="HMU118" s="235"/>
      <c r="HMV118" s="235"/>
      <c r="HMW118" s="235"/>
      <c r="HMX118" s="235"/>
      <c r="HMY118" s="235"/>
      <c r="HMZ118" s="235"/>
      <c r="HNA118" s="235"/>
      <c r="HNB118" s="235"/>
      <c r="HNC118" s="235"/>
      <c r="HND118" s="235"/>
      <c r="HNE118" s="235"/>
      <c r="HNF118" s="235"/>
      <c r="HNG118" s="235"/>
      <c r="HNH118" s="235"/>
      <c r="HNI118" s="235"/>
      <c r="HNJ118" s="235"/>
      <c r="HNK118" s="235"/>
      <c r="HNL118" s="235"/>
      <c r="HNM118" s="235"/>
      <c r="HNN118" s="235"/>
      <c r="HNO118" s="235"/>
      <c r="HNP118" s="235"/>
      <c r="HNQ118" s="235"/>
      <c r="HNR118" s="235"/>
      <c r="HNS118" s="235"/>
      <c r="HNT118" s="235"/>
      <c r="HNU118" s="235"/>
      <c r="HNV118" s="235"/>
      <c r="HNW118" s="235"/>
      <c r="HNX118" s="235"/>
      <c r="HNY118" s="235"/>
      <c r="HNZ118" s="235"/>
      <c r="HOA118" s="235"/>
      <c r="HOB118" s="235"/>
      <c r="HOC118" s="235"/>
      <c r="HOD118" s="235"/>
      <c r="HOE118" s="235"/>
      <c r="HOF118" s="235"/>
      <c r="HOG118" s="235"/>
      <c r="HOH118" s="235"/>
      <c r="HOI118" s="235"/>
      <c r="HOJ118" s="235"/>
      <c r="HOK118" s="235"/>
      <c r="HOL118" s="235"/>
      <c r="HOM118" s="235"/>
      <c r="HON118" s="235"/>
      <c r="HOO118" s="235"/>
      <c r="HOP118" s="235"/>
      <c r="HOQ118" s="235"/>
      <c r="HOR118" s="235"/>
      <c r="HOS118" s="235"/>
      <c r="HOT118" s="235"/>
      <c r="HOU118" s="235"/>
      <c r="HOV118" s="235"/>
      <c r="HOW118" s="235"/>
      <c r="HOX118" s="235"/>
      <c r="HOY118" s="235"/>
      <c r="HOZ118" s="235"/>
      <c r="HPA118" s="235"/>
      <c r="HPB118" s="235"/>
      <c r="HPC118" s="235"/>
      <c r="HPD118" s="235"/>
      <c r="HPE118" s="235"/>
      <c r="HPF118" s="235"/>
      <c r="HPG118" s="235"/>
      <c r="HPH118" s="235"/>
      <c r="HPI118" s="235"/>
      <c r="HPJ118" s="235"/>
      <c r="HPK118" s="235"/>
      <c r="HPL118" s="235"/>
      <c r="HPM118" s="235"/>
      <c r="HPN118" s="235"/>
      <c r="HPO118" s="235"/>
      <c r="HPP118" s="235"/>
      <c r="HPQ118" s="235"/>
      <c r="HPR118" s="235"/>
      <c r="HPS118" s="235"/>
      <c r="HPT118" s="235"/>
      <c r="HPU118" s="235"/>
      <c r="HPV118" s="235"/>
      <c r="HPW118" s="235"/>
      <c r="HPX118" s="235"/>
      <c r="HPY118" s="235"/>
      <c r="HPZ118" s="235"/>
      <c r="HQA118" s="235"/>
      <c r="HQB118" s="235"/>
      <c r="HQC118" s="235"/>
      <c r="HQD118" s="235"/>
      <c r="HQE118" s="235"/>
      <c r="HQF118" s="235"/>
      <c r="HQG118" s="235"/>
      <c r="HQH118" s="235"/>
      <c r="HQI118" s="235"/>
      <c r="HQJ118" s="235"/>
      <c r="HQK118" s="235"/>
      <c r="HQL118" s="235"/>
      <c r="HQM118" s="235"/>
      <c r="HQN118" s="235"/>
      <c r="HQO118" s="235"/>
      <c r="HQP118" s="235"/>
      <c r="HQQ118" s="235"/>
      <c r="HQR118" s="235"/>
      <c r="HQS118" s="235"/>
      <c r="HQT118" s="235"/>
      <c r="HQU118" s="235"/>
      <c r="HQV118" s="235"/>
      <c r="HQW118" s="235"/>
      <c r="HQX118" s="235"/>
      <c r="HQY118" s="235"/>
      <c r="HQZ118" s="235"/>
      <c r="HRA118" s="235"/>
      <c r="HRB118" s="235"/>
      <c r="HRC118" s="235"/>
      <c r="HRD118" s="235"/>
      <c r="HRE118" s="235"/>
      <c r="HRF118" s="235"/>
      <c r="HRG118" s="235"/>
      <c r="HRH118" s="235"/>
      <c r="HRI118" s="235"/>
      <c r="HRJ118" s="235"/>
      <c r="HRK118" s="235"/>
      <c r="HRL118" s="235"/>
      <c r="HRM118" s="235"/>
      <c r="HRN118" s="235"/>
      <c r="HRO118" s="235"/>
      <c r="HRP118" s="235"/>
      <c r="HRQ118" s="235"/>
      <c r="HRR118" s="235"/>
      <c r="HRS118" s="235"/>
      <c r="HRT118" s="235"/>
      <c r="HRU118" s="235"/>
      <c r="HRV118" s="235"/>
      <c r="HRW118" s="235"/>
      <c r="HRX118" s="235"/>
      <c r="HRY118" s="235"/>
      <c r="HRZ118" s="235"/>
      <c r="HSA118" s="235"/>
      <c r="HSB118" s="235"/>
      <c r="HSC118" s="235"/>
      <c r="HSD118" s="235"/>
      <c r="HSE118" s="235"/>
      <c r="HSF118" s="235"/>
      <c r="HSG118" s="235"/>
      <c r="HSH118" s="235"/>
      <c r="HSI118" s="235"/>
      <c r="HSJ118" s="235"/>
      <c r="HSK118" s="235"/>
      <c r="HSL118" s="235"/>
      <c r="HSM118" s="235"/>
      <c r="HSN118" s="235"/>
      <c r="HSO118" s="235"/>
      <c r="HSP118" s="235"/>
      <c r="HSQ118" s="235"/>
      <c r="HSR118" s="235"/>
      <c r="HSS118" s="235"/>
      <c r="HST118" s="235"/>
      <c r="HSU118" s="235"/>
      <c r="HSV118" s="235"/>
      <c r="HSW118" s="235"/>
      <c r="HSX118" s="235"/>
      <c r="HSY118" s="235"/>
      <c r="HSZ118" s="235"/>
      <c r="HTA118" s="235"/>
      <c r="HTB118" s="235"/>
      <c r="HTC118" s="235"/>
      <c r="HTD118" s="235"/>
      <c r="HTE118" s="235"/>
      <c r="HTF118" s="235"/>
      <c r="HTG118" s="235"/>
      <c r="HTH118" s="235"/>
      <c r="HTI118" s="235"/>
      <c r="HTJ118" s="235"/>
      <c r="HTK118" s="235"/>
      <c r="HTL118" s="235"/>
      <c r="HTM118" s="235"/>
      <c r="HTN118" s="235"/>
      <c r="HTO118" s="235"/>
      <c r="HTP118" s="235"/>
      <c r="HTQ118" s="235"/>
      <c r="HTR118" s="235"/>
      <c r="HTS118" s="235"/>
      <c r="HTT118" s="235"/>
      <c r="HTU118" s="235"/>
      <c r="HTV118" s="235"/>
      <c r="HTW118" s="235"/>
      <c r="HTX118" s="235"/>
      <c r="HTY118" s="235"/>
      <c r="HTZ118" s="235"/>
      <c r="HUA118" s="235"/>
      <c r="HUB118" s="235"/>
      <c r="HUC118" s="235"/>
      <c r="HUD118" s="235"/>
      <c r="HUE118" s="235"/>
      <c r="HUF118" s="235"/>
      <c r="HUG118" s="235"/>
      <c r="HUH118" s="235"/>
      <c r="HUI118" s="235"/>
      <c r="HUJ118" s="235"/>
      <c r="HUK118" s="235"/>
      <c r="HUL118" s="235"/>
      <c r="HUM118" s="235"/>
      <c r="HUN118" s="235"/>
      <c r="HUO118" s="235"/>
      <c r="HUP118" s="235"/>
      <c r="HUQ118" s="235"/>
      <c r="HUR118" s="235"/>
      <c r="HUS118" s="235"/>
      <c r="HUT118" s="235"/>
      <c r="HUU118" s="235"/>
      <c r="HUV118" s="235"/>
      <c r="HUW118" s="235"/>
      <c r="HUX118" s="235"/>
      <c r="HUY118" s="235"/>
      <c r="HUZ118" s="235"/>
      <c r="HVA118" s="235"/>
      <c r="HVB118" s="235"/>
      <c r="HVC118" s="235"/>
      <c r="HVD118" s="235"/>
      <c r="HVE118" s="235"/>
      <c r="HVF118" s="235"/>
      <c r="HVG118" s="235"/>
      <c r="HVH118" s="235"/>
      <c r="HVI118" s="235"/>
      <c r="HVJ118" s="235"/>
      <c r="HVK118" s="235"/>
      <c r="HVL118" s="235"/>
      <c r="HVM118" s="235"/>
      <c r="HVN118" s="235"/>
      <c r="HVO118" s="235"/>
      <c r="HVP118" s="235"/>
      <c r="HVQ118" s="235"/>
      <c r="HVR118" s="235"/>
      <c r="HVS118" s="235"/>
      <c r="HVT118" s="235"/>
      <c r="HVU118" s="235"/>
      <c r="HVV118" s="235"/>
      <c r="HVW118" s="235"/>
      <c r="HVX118" s="235"/>
      <c r="HVY118" s="235"/>
      <c r="HVZ118" s="235"/>
      <c r="HWA118" s="235"/>
      <c r="HWB118" s="235"/>
      <c r="HWC118" s="235"/>
      <c r="HWD118" s="235"/>
      <c r="HWE118" s="235"/>
      <c r="HWF118" s="235"/>
      <c r="HWG118" s="235"/>
      <c r="HWH118" s="235"/>
      <c r="HWI118" s="235"/>
      <c r="HWJ118" s="235"/>
      <c r="HWK118" s="235"/>
      <c r="HWL118" s="235"/>
      <c r="HWM118" s="235"/>
      <c r="HWN118" s="235"/>
      <c r="HWO118" s="235"/>
      <c r="HWP118" s="235"/>
      <c r="HWQ118" s="235"/>
      <c r="HWR118" s="235"/>
      <c r="HWS118" s="235"/>
      <c r="HWT118" s="235"/>
      <c r="HWU118" s="235"/>
      <c r="HWV118" s="235"/>
      <c r="HWW118" s="235"/>
      <c r="HWX118" s="235"/>
      <c r="HWY118" s="235"/>
      <c r="HWZ118" s="235"/>
      <c r="HXA118" s="235"/>
      <c r="HXB118" s="235"/>
      <c r="HXC118" s="235"/>
      <c r="HXD118" s="235"/>
      <c r="HXE118" s="235"/>
      <c r="HXF118" s="235"/>
      <c r="HXG118" s="235"/>
      <c r="HXH118" s="235"/>
      <c r="HXI118" s="235"/>
      <c r="HXJ118" s="235"/>
      <c r="HXK118" s="235"/>
      <c r="HXL118" s="235"/>
      <c r="HXM118" s="235"/>
      <c r="HXN118" s="235"/>
      <c r="HXO118" s="235"/>
      <c r="HXP118" s="235"/>
      <c r="HXQ118" s="235"/>
      <c r="HXR118" s="235"/>
      <c r="HXS118" s="235"/>
      <c r="HXT118" s="235"/>
      <c r="HXU118" s="235"/>
      <c r="HXV118" s="235"/>
      <c r="HXW118" s="235"/>
      <c r="HXX118" s="235"/>
      <c r="HXY118" s="235"/>
      <c r="HXZ118" s="235"/>
      <c r="HYA118" s="235"/>
      <c r="HYB118" s="235"/>
      <c r="HYC118" s="235"/>
      <c r="HYD118" s="235"/>
      <c r="HYE118" s="235"/>
      <c r="HYF118" s="235"/>
      <c r="HYG118" s="235"/>
      <c r="HYH118" s="235"/>
      <c r="HYI118" s="235"/>
      <c r="HYJ118" s="235"/>
      <c r="HYK118" s="235"/>
      <c r="HYL118" s="235"/>
      <c r="HYM118" s="235"/>
      <c r="HYN118" s="235"/>
      <c r="HYO118" s="235"/>
      <c r="HYP118" s="235"/>
      <c r="HYQ118" s="235"/>
      <c r="HYR118" s="235"/>
      <c r="HYS118" s="235"/>
      <c r="HYT118" s="235"/>
      <c r="HYU118" s="235"/>
      <c r="HYV118" s="235"/>
      <c r="HYW118" s="235"/>
      <c r="HYX118" s="235"/>
      <c r="HYY118" s="235"/>
      <c r="HYZ118" s="235"/>
      <c r="HZA118" s="235"/>
      <c r="HZB118" s="235"/>
      <c r="HZC118" s="235"/>
      <c r="HZD118" s="235"/>
      <c r="HZE118" s="235"/>
      <c r="HZF118" s="235"/>
      <c r="HZG118" s="235"/>
      <c r="HZH118" s="235"/>
      <c r="HZI118" s="235"/>
      <c r="HZJ118" s="235"/>
      <c r="HZK118" s="235"/>
      <c r="HZL118" s="235"/>
      <c r="HZM118" s="235"/>
      <c r="HZN118" s="235"/>
      <c r="HZO118" s="235"/>
      <c r="HZP118" s="235"/>
      <c r="HZQ118" s="235"/>
      <c r="HZR118" s="235"/>
      <c r="HZS118" s="235"/>
      <c r="HZT118" s="235"/>
      <c r="HZU118" s="235"/>
      <c r="HZV118" s="235"/>
      <c r="HZW118" s="235"/>
      <c r="HZX118" s="235"/>
      <c r="HZY118" s="235"/>
      <c r="HZZ118" s="235"/>
      <c r="IAA118" s="235"/>
      <c r="IAB118" s="235"/>
      <c r="IAC118" s="235"/>
      <c r="IAD118" s="235"/>
      <c r="IAE118" s="235"/>
      <c r="IAF118" s="235"/>
      <c r="IAG118" s="235"/>
      <c r="IAH118" s="235"/>
      <c r="IAI118" s="235"/>
      <c r="IAJ118" s="235"/>
      <c r="IAK118" s="235"/>
      <c r="IAL118" s="235"/>
      <c r="IAM118" s="235"/>
      <c r="IAN118" s="235"/>
      <c r="IAO118" s="235"/>
      <c r="IAP118" s="235"/>
      <c r="IAQ118" s="235"/>
      <c r="IAR118" s="235"/>
      <c r="IAS118" s="235"/>
      <c r="IAT118" s="235"/>
      <c r="IAU118" s="235"/>
      <c r="IAV118" s="235"/>
      <c r="IAW118" s="235"/>
      <c r="IAX118" s="235"/>
      <c r="IAY118" s="235"/>
      <c r="IAZ118" s="235"/>
      <c r="IBA118" s="235"/>
      <c r="IBB118" s="235"/>
      <c r="IBC118" s="235"/>
      <c r="IBD118" s="235"/>
      <c r="IBE118" s="235"/>
      <c r="IBF118" s="235"/>
      <c r="IBG118" s="235"/>
      <c r="IBH118" s="235"/>
      <c r="IBI118" s="235"/>
      <c r="IBJ118" s="235"/>
      <c r="IBK118" s="235"/>
      <c r="IBL118" s="235"/>
      <c r="IBM118" s="235"/>
      <c r="IBN118" s="235"/>
      <c r="IBO118" s="235"/>
      <c r="IBP118" s="235"/>
      <c r="IBQ118" s="235"/>
      <c r="IBR118" s="235"/>
      <c r="IBS118" s="235"/>
      <c r="IBT118" s="235"/>
      <c r="IBU118" s="235"/>
      <c r="IBV118" s="235"/>
      <c r="IBW118" s="235"/>
      <c r="IBX118" s="235"/>
      <c r="IBY118" s="235"/>
      <c r="IBZ118" s="235"/>
      <c r="ICA118" s="235"/>
      <c r="ICB118" s="235"/>
      <c r="ICC118" s="235"/>
      <c r="ICD118" s="235"/>
      <c r="ICE118" s="235"/>
      <c r="ICF118" s="235"/>
      <c r="ICG118" s="235"/>
      <c r="ICH118" s="235"/>
      <c r="ICI118" s="235"/>
      <c r="ICJ118" s="235"/>
      <c r="ICK118" s="235"/>
      <c r="ICL118" s="235"/>
      <c r="ICM118" s="235"/>
      <c r="ICN118" s="235"/>
      <c r="ICO118" s="235"/>
      <c r="ICP118" s="235"/>
      <c r="ICQ118" s="235"/>
      <c r="ICR118" s="235"/>
      <c r="ICS118" s="235"/>
      <c r="ICT118" s="235"/>
      <c r="ICU118" s="235"/>
      <c r="ICV118" s="235"/>
      <c r="ICW118" s="235"/>
      <c r="ICX118" s="235"/>
      <c r="ICY118" s="235"/>
      <c r="ICZ118" s="235"/>
      <c r="IDA118" s="235"/>
      <c r="IDB118" s="235"/>
      <c r="IDC118" s="235"/>
      <c r="IDD118" s="235"/>
      <c r="IDE118" s="235"/>
      <c r="IDF118" s="235"/>
      <c r="IDG118" s="235"/>
      <c r="IDH118" s="235"/>
      <c r="IDI118" s="235"/>
      <c r="IDJ118" s="235"/>
      <c r="IDK118" s="235"/>
      <c r="IDL118" s="235"/>
      <c r="IDM118" s="235"/>
      <c r="IDN118" s="235"/>
      <c r="IDO118" s="235"/>
      <c r="IDP118" s="235"/>
      <c r="IDQ118" s="235"/>
      <c r="IDR118" s="235"/>
      <c r="IDS118" s="235"/>
      <c r="IDT118" s="235"/>
      <c r="IDU118" s="235"/>
      <c r="IDV118" s="235"/>
      <c r="IDW118" s="235"/>
      <c r="IDX118" s="235"/>
      <c r="IDY118" s="235"/>
      <c r="IDZ118" s="235"/>
      <c r="IEA118" s="235"/>
      <c r="IEB118" s="235"/>
      <c r="IEC118" s="235"/>
      <c r="IED118" s="235"/>
      <c r="IEE118" s="235"/>
      <c r="IEF118" s="235"/>
      <c r="IEG118" s="235"/>
      <c r="IEH118" s="235"/>
      <c r="IEI118" s="235"/>
      <c r="IEJ118" s="235"/>
      <c r="IEK118" s="235"/>
      <c r="IEL118" s="235"/>
      <c r="IEM118" s="235"/>
      <c r="IEN118" s="235"/>
      <c r="IEO118" s="235"/>
      <c r="IEP118" s="235"/>
      <c r="IEQ118" s="235"/>
      <c r="IER118" s="235"/>
      <c r="IES118" s="235"/>
      <c r="IET118" s="235"/>
      <c r="IEU118" s="235"/>
      <c r="IEV118" s="235"/>
      <c r="IEW118" s="235"/>
      <c r="IEX118" s="235"/>
      <c r="IEY118" s="235"/>
      <c r="IEZ118" s="235"/>
      <c r="IFA118" s="235"/>
      <c r="IFB118" s="235"/>
      <c r="IFC118" s="235"/>
      <c r="IFD118" s="235"/>
      <c r="IFE118" s="235"/>
      <c r="IFF118" s="235"/>
      <c r="IFG118" s="235"/>
      <c r="IFH118" s="235"/>
      <c r="IFI118" s="235"/>
      <c r="IFJ118" s="235"/>
      <c r="IFK118" s="235"/>
      <c r="IFL118" s="235"/>
      <c r="IFM118" s="235"/>
      <c r="IFN118" s="235"/>
      <c r="IFO118" s="235"/>
      <c r="IFP118" s="235"/>
      <c r="IFQ118" s="235"/>
      <c r="IFR118" s="235"/>
      <c r="IFS118" s="235"/>
      <c r="IFT118" s="235"/>
      <c r="IFU118" s="235"/>
      <c r="IFV118" s="235"/>
      <c r="IFW118" s="235"/>
      <c r="IFX118" s="235"/>
      <c r="IFY118" s="235"/>
      <c r="IFZ118" s="235"/>
      <c r="IGA118" s="235"/>
      <c r="IGB118" s="235"/>
      <c r="IGC118" s="235"/>
      <c r="IGD118" s="235"/>
      <c r="IGE118" s="235"/>
      <c r="IGF118" s="235"/>
      <c r="IGG118" s="235"/>
      <c r="IGH118" s="235"/>
      <c r="IGI118" s="235"/>
      <c r="IGJ118" s="235"/>
      <c r="IGK118" s="235"/>
      <c r="IGL118" s="235"/>
      <c r="IGM118" s="235"/>
      <c r="IGN118" s="235"/>
      <c r="IGO118" s="235"/>
      <c r="IGP118" s="235"/>
      <c r="IGQ118" s="235"/>
      <c r="IGR118" s="235"/>
      <c r="IGS118" s="235"/>
      <c r="IGT118" s="235"/>
      <c r="IGU118" s="235"/>
      <c r="IGV118" s="235"/>
      <c r="IGW118" s="235"/>
      <c r="IGX118" s="235"/>
      <c r="IGY118" s="235"/>
      <c r="IGZ118" s="235"/>
      <c r="IHA118" s="235"/>
      <c r="IHB118" s="235"/>
      <c r="IHC118" s="235"/>
      <c r="IHD118" s="235"/>
      <c r="IHE118" s="235"/>
      <c r="IHF118" s="235"/>
      <c r="IHG118" s="235"/>
      <c r="IHH118" s="235"/>
      <c r="IHI118" s="235"/>
      <c r="IHJ118" s="235"/>
      <c r="IHK118" s="235"/>
      <c r="IHL118" s="235"/>
      <c r="IHM118" s="235"/>
      <c r="IHN118" s="235"/>
      <c r="IHO118" s="235"/>
      <c r="IHP118" s="235"/>
      <c r="IHQ118" s="235"/>
      <c r="IHR118" s="235"/>
      <c r="IHS118" s="235"/>
      <c r="IHT118" s="235"/>
      <c r="IHU118" s="235"/>
      <c r="IHV118" s="235"/>
      <c r="IHW118" s="235"/>
      <c r="IHX118" s="235"/>
      <c r="IHY118" s="235"/>
      <c r="IHZ118" s="235"/>
      <c r="IIA118" s="235"/>
      <c r="IIB118" s="235"/>
      <c r="IIC118" s="235"/>
      <c r="IID118" s="235"/>
      <c r="IIE118" s="235"/>
      <c r="IIF118" s="235"/>
      <c r="IIG118" s="235"/>
      <c r="IIH118" s="235"/>
      <c r="III118" s="235"/>
      <c r="IIJ118" s="235"/>
      <c r="IIK118" s="235"/>
      <c r="IIL118" s="235"/>
      <c r="IIM118" s="235"/>
      <c r="IIN118" s="235"/>
      <c r="IIO118" s="235"/>
      <c r="IIP118" s="235"/>
      <c r="IIQ118" s="235"/>
      <c r="IIR118" s="235"/>
      <c r="IIS118" s="235"/>
      <c r="IIT118" s="235"/>
      <c r="IIU118" s="235"/>
      <c r="IIV118" s="235"/>
      <c r="IIW118" s="235"/>
      <c r="IIX118" s="235"/>
      <c r="IIY118" s="235"/>
      <c r="IIZ118" s="235"/>
      <c r="IJA118" s="235"/>
      <c r="IJB118" s="235"/>
      <c r="IJC118" s="235"/>
      <c r="IJD118" s="235"/>
      <c r="IJE118" s="235"/>
      <c r="IJF118" s="235"/>
      <c r="IJG118" s="235"/>
      <c r="IJH118" s="235"/>
      <c r="IJI118" s="235"/>
      <c r="IJJ118" s="235"/>
      <c r="IJK118" s="235"/>
      <c r="IJL118" s="235"/>
      <c r="IJM118" s="235"/>
      <c r="IJN118" s="235"/>
      <c r="IJO118" s="235"/>
      <c r="IJP118" s="235"/>
      <c r="IJQ118" s="235"/>
      <c r="IJR118" s="235"/>
      <c r="IJS118" s="235"/>
      <c r="IJT118" s="235"/>
      <c r="IJU118" s="235"/>
      <c r="IJV118" s="235"/>
      <c r="IJW118" s="235"/>
      <c r="IJX118" s="235"/>
      <c r="IJY118" s="235"/>
      <c r="IJZ118" s="235"/>
      <c r="IKA118" s="235"/>
      <c r="IKB118" s="235"/>
      <c r="IKC118" s="235"/>
      <c r="IKD118" s="235"/>
      <c r="IKE118" s="235"/>
      <c r="IKF118" s="235"/>
      <c r="IKG118" s="235"/>
      <c r="IKH118" s="235"/>
      <c r="IKI118" s="235"/>
      <c r="IKJ118" s="235"/>
      <c r="IKK118" s="235"/>
      <c r="IKL118" s="235"/>
      <c r="IKM118" s="235"/>
      <c r="IKN118" s="235"/>
      <c r="IKO118" s="235"/>
      <c r="IKP118" s="235"/>
      <c r="IKQ118" s="235"/>
      <c r="IKR118" s="235"/>
      <c r="IKS118" s="235"/>
      <c r="IKT118" s="235"/>
      <c r="IKU118" s="235"/>
      <c r="IKV118" s="235"/>
      <c r="IKW118" s="235"/>
      <c r="IKX118" s="235"/>
      <c r="IKY118" s="235"/>
      <c r="IKZ118" s="235"/>
      <c r="ILA118" s="235"/>
      <c r="ILB118" s="235"/>
      <c r="ILC118" s="235"/>
      <c r="ILD118" s="235"/>
      <c r="ILE118" s="235"/>
      <c r="ILF118" s="235"/>
      <c r="ILG118" s="235"/>
      <c r="ILH118" s="235"/>
      <c r="ILI118" s="235"/>
      <c r="ILJ118" s="235"/>
      <c r="ILK118" s="235"/>
      <c r="ILL118" s="235"/>
      <c r="ILM118" s="235"/>
      <c r="ILN118" s="235"/>
      <c r="ILO118" s="235"/>
      <c r="ILP118" s="235"/>
      <c r="ILQ118" s="235"/>
      <c r="ILR118" s="235"/>
      <c r="ILS118" s="235"/>
      <c r="ILT118" s="235"/>
      <c r="ILU118" s="235"/>
      <c r="ILV118" s="235"/>
      <c r="ILW118" s="235"/>
      <c r="ILX118" s="235"/>
      <c r="ILY118" s="235"/>
      <c r="ILZ118" s="235"/>
      <c r="IMA118" s="235"/>
      <c r="IMB118" s="235"/>
      <c r="IMC118" s="235"/>
      <c r="IMD118" s="235"/>
      <c r="IME118" s="235"/>
      <c r="IMF118" s="235"/>
      <c r="IMG118" s="235"/>
      <c r="IMH118" s="235"/>
      <c r="IMI118" s="235"/>
      <c r="IMJ118" s="235"/>
      <c r="IMK118" s="235"/>
      <c r="IML118" s="235"/>
      <c r="IMM118" s="235"/>
      <c r="IMN118" s="235"/>
      <c r="IMO118" s="235"/>
      <c r="IMP118" s="235"/>
      <c r="IMQ118" s="235"/>
      <c r="IMR118" s="235"/>
      <c r="IMS118" s="235"/>
      <c r="IMT118" s="235"/>
      <c r="IMU118" s="235"/>
      <c r="IMV118" s="235"/>
      <c r="IMW118" s="235"/>
      <c r="IMX118" s="235"/>
      <c r="IMY118" s="235"/>
      <c r="IMZ118" s="235"/>
      <c r="INA118" s="235"/>
      <c r="INB118" s="235"/>
      <c r="INC118" s="235"/>
      <c r="IND118" s="235"/>
      <c r="INE118" s="235"/>
      <c r="INF118" s="235"/>
      <c r="ING118" s="235"/>
      <c r="INH118" s="235"/>
      <c r="INI118" s="235"/>
      <c r="INJ118" s="235"/>
      <c r="INK118" s="235"/>
      <c r="INL118" s="235"/>
      <c r="INM118" s="235"/>
      <c r="INN118" s="235"/>
      <c r="INO118" s="235"/>
      <c r="INP118" s="235"/>
      <c r="INQ118" s="235"/>
      <c r="INR118" s="235"/>
      <c r="INS118" s="235"/>
      <c r="INT118" s="235"/>
      <c r="INU118" s="235"/>
      <c r="INV118" s="235"/>
      <c r="INW118" s="235"/>
      <c r="INX118" s="235"/>
      <c r="INY118" s="235"/>
      <c r="INZ118" s="235"/>
      <c r="IOA118" s="235"/>
      <c r="IOB118" s="235"/>
      <c r="IOC118" s="235"/>
      <c r="IOD118" s="235"/>
      <c r="IOE118" s="235"/>
      <c r="IOF118" s="235"/>
      <c r="IOG118" s="235"/>
      <c r="IOH118" s="235"/>
      <c r="IOI118" s="235"/>
      <c r="IOJ118" s="235"/>
      <c r="IOK118" s="235"/>
      <c r="IOL118" s="235"/>
      <c r="IOM118" s="235"/>
      <c r="ION118" s="235"/>
      <c r="IOO118" s="235"/>
      <c r="IOP118" s="235"/>
      <c r="IOQ118" s="235"/>
      <c r="IOR118" s="235"/>
      <c r="IOS118" s="235"/>
      <c r="IOT118" s="235"/>
      <c r="IOU118" s="235"/>
      <c r="IOV118" s="235"/>
      <c r="IOW118" s="235"/>
      <c r="IOX118" s="235"/>
      <c r="IOY118" s="235"/>
      <c r="IOZ118" s="235"/>
      <c r="IPA118" s="235"/>
      <c r="IPB118" s="235"/>
      <c r="IPC118" s="235"/>
      <c r="IPD118" s="235"/>
      <c r="IPE118" s="235"/>
      <c r="IPF118" s="235"/>
      <c r="IPG118" s="235"/>
      <c r="IPH118" s="235"/>
      <c r="IPI118" s="235"/>
      <c r="IPJ118" s="235"/>
      <c r="IPK118" s="235"/>
      <c r="IPL118" s="235"/>
      <c r="IPM118" s="235"/>
      <c r="IPN118" s="235"/>
      <c r="IPO118" s="235"/>
      <c r="IPP118" s="235"/>
      <c r="IPQ118" s="235"/>
      <c r="IPR118" s="235"/>
      <c r="IPS118" s="235"/>
      <c r="IPT118" s="235"/>
      <c r="IPU118" s="235"/>
      <c r="IPV118" s="235"/>
      <c r="IPW118" s="235"/>
      <c r="IPX118" s="235"/>
      <c r="IPY118" s="235"/>
      <c r="IPZ118" s="235"/>
      <c r="IQA118" s="235"/>
      <c r="IQB118" s="235"/>
      <c r="IQC118" s="235"/>
      <c r="IQD118" s="235"/>
      <c r="IQE118" s="235"/>
      <c r="IQF118" s="235"/>
      <c r="IQG118" s="235"/>
      <c r="IQH118" s="235"/>
      <c r="IQI118" s="235"/>
      <c r="IQJ118" s="235"/>
      <c r="IQK118" s="235"/>
      <c r="IQL118" s="235"/>
      <c r="IQM118" s="235"/>
      <c r="IQN118" s="235"/>
      <c r="IQO118" s="235"/>
      <c r="IQP118" s="235"/>
      <c r="IQQ118" s="235"/>
      <c r="IQR118" s="235"/>
      <c r="IQS118" s="235"/>
      <c r="IQT118" s="235"/>
      <c r="IQU118" s="235"/>
      <c r="IQV118" s="235"/>
      <c r="IQW118" s="235"/>
      <c r="IQX118" s="235"/>
      <c r="IQY118" s="235"/>
      <c r="IQZ118" s="235"/>
      <c r="IRA118" s="235"/>
      <c r="IRB118" s="235"/>
      <c r="IRC118" s="235"/>
      <c r="IRD118" s="235"/>
      <c r="IRE118" s="235"/>
      <c r="IRF118" s="235"/>
      <c r="IRG118" s="235"/>
      <c r="IRH118" s="235"/>
      <c r="IRI118" s="235"/>
      <c r="IRJ118" s="235"/>
      <c r="IRK118" s="235"/>
      <c r="IRL118" s="235"/>
      <c r="IRM118" s="235"/>
      <c r="IRN118" s="235"/>
      <c r="IRO118" s="235"/>
      <c r="IRP118" s="235"/>
      <c r="IRQ118" s="235"/>
      <c r="IRR118" s="235"/>
      <c r="IRS118" s="235"/>
      <c r="IRT118" s="235"/>
      <c r="IRU118" s="235"/>
      <c r="IRV118" s="235"/>
      <c r="IRW118" s="235"/>
      <c r="IRX118" s="235"/>
      <c r="IRY118" s="235"/>
      <c r="IRZ118" s="235"/>
      <c r="ISA118" s="235"/>
      <c r="ISB118" s="235"/>
      <c r="ISC118" s="235"/>
      <c r="ISD118" s="235"/>
      <c r="ISE118" s="235"/>
      <c r="ISF118" s="235"/>
      <c r="ISG118" s="235"/>
      <c r="ISH118" s="235"/>
      <c r="ISI118" s="235"/>
      <c r="ISJ118" s="235"/>
      <c r="ISK118" s="235"/>
      <c r="ISL118" s="235"/>
      <c r="ISM118" s="235"/>
      <c r="ISN118" s="235"/>
      <c r="ISO118" s="235"/>
      <c r="ISP118" s="235"/>
      <c r="ISQ118" s="235"/>
      <c r="ISR118" s="235"/>
      <c r="ISS118" s="235"/>
      <c r="IST118" s="235"/>
      <c r="ISU118" s="235"/>
      <c r="ISV118" s="235"/>
      <c r="ISW118" s="235"/>
      <c r="ISX118" s="235"/>
      <c r="ISY118" s="235"/>
      <c r="ISZ118" s="235"/>
      <c r="ITA118" s="235"/>
      <c r="ITB118" s="235"/>
      <c r="ITC118" s="235"/>
      <c r="ITD118" s="235"/>
      <c r="ITE118" s="235"/>
      <c r="ITF118" s="235"/>
      <c r="ITG118" s="235"/>
      <c r="ITH118" s="235"/>
      <c r="ITI118" s="235"/>
      <c r="ITJ118" s="235"/>
      <c r="ITK118" s="235"/>
      <c r="ITL118" s="235"/>
      <c r="ITM118" s="235"/>
      <c r="ITN118" s="235"/>
      <c r="ITO118" s="235"/>
      <c r="ITP118" s="235"/>
      <c r="ITQ118" s="235"/>
      <c r="ITR118" s="235"/>
      <c r="ITS118" s="235"/>
      <c r="ITT118" s="235"/>
      <c r="ITU118" s="235"/>
      <c r="ITV118" s="235"/>
      <c r="ITW118" s="235"/>
      <c r="ITX118" s="235"/>
      <c r="ITY118" s="235"/>
      <c r="ITZ118" s="235"/>
      <c r="IUA118" s="235"/>
      <c r="IUB118" s="235"/>
      <c r="IUC118" s="235"/>
      <c r="IUD118" s="235"/>
      <c r="IUE118" s="235"/>
      <c r="IUF118" s="235"/>
      <c r="IUG118" s="235"/>
      <c r="IUH118" s="235"/>
      <c r="IUI118" s="235"/>
      <c r="IUJ118" s="235"/>
      <c r="IUK118" s="235"/>
      <c r="IUL118" s="235"/>
      <c r="IUM118" s="235"/>
      <c r="IUN118" s="235"/>
      <c r="IUO118" s="235"/>
      <c r="IUP118" s="235"/>
      <c r="IUQ118" s="235"/>
      <c r="IUR118" s="235"/>
      <c r="IUS118" s="235"/>
      <c r="IUT118" s="235"/>
      <c r="IUU118" s="235"/>
      <c r="IUV118" s="235"/>
      <c r="IUW118" s="235"/>
      <c r="IUX118" s="235"/>
      <c r="IUY118" s="235"/>
      <c r="IUZ118" s="235"/>
      <c r="IVA118" s="235"/>
      <c r="IVB118" s="235"/>
      <c r="IVC118" s="235"/>
      <c r="IVD118" s="235"/>
      <c r="IVE118" s="235"/>
      <c r="IVF118" s="235"/>
      <c r="IVG118" s="235"/>
      <c r="IVH118" s="235"/>
      <c r="IVI118" s="235"/>
      <c r="IVJ118" s="235"/>
      <c r="IVK118" s="235"/>
      <c r="IVL118" s="235"/>
      <c r="IVM118" s="235"/>
      <c r="IVN118" s="235"/>
      <c r="IVO118" s="235"/>
      <c r="IVP118" s="235"/>
      <c r="IVQ118" s="235"/>
      <c r="IVR118" s="235"/>
      <c r="IVS118" s="235"/>
      <c r="IVT118" s="235"/>
      <c r="IVU118" s="235"/>
      <c r="IVV118" s="235"/>
      <c r="IVW118" s="235"/>
      <c r="IVX118" s="235"/>
      <c r="IVY118" s="235"/>
      <c r="IVZ118" s="235"/>
      <c r="IWA118" s="235"/>
      <c r="IWB118" s="235"/>
      <c r="IWC118" s="235"/>
      <c r="IWD118" s="235"/>
      <c r="IWE118" s="235"/>
      <c r="IWF118" s="235"/>
      <c r="IWG118" s="235"/>
      <c r="IWH118" s="235"/>
      <c r="IWI118" s="235"/>
      <c r="IWJ118" s="235"/>
      <c r="IWK118" s="235"/>
      <c r="IWL118" s="235"/>
      <c r="IWM118" s="235"/>
      <c r="IWN118" s="235"/>
      <c r="IWO118" s="235"/>
      <c r="IWP118" s="235"/>
      <c r="IWQ118" s="235"/>
      <c r="IWR118" s="235"/>
      <c r="IWS118" s="235"/>
      <c r="IWT118" s="235"/>
      <c r="IWU118" s="235"/>
      <c r="IWV118" s="235"/>
      <c r="IWW118" s="235"/>
      <c r="IWX118" s="235"/>
      <c r="IWY118" s="235"/>
      <c r="IWZ118" s="235"/>
      <c r="IXA118" s="235"/>
      <c r="IXB118" s="235"/>
      <c r="IXC118" s="235"/>
      <c r="IXD118" s="235"/>
      <c r="IXE118" s="235"/>
      <c r="IXF118" s="235"/>
      <c r="IXG118" s="235"/>
      <c r="IXH118" s="235"/>
      <c r="IXI118" s="235"/>
      <c r="IXJ118" s="235"/>
      <c r="IXK118" s="235"/>
      <c r="IXL118" s="235"/>
      <c r="IXM118" s="235"/>
      <c r="IXN118" s="235"/>
      <c r="IXO118" s="235"/>
      <c r="IXP118" s="235"/>
      <c r="IXQ118" s="235"/>
      <c r="IXR118" s="235"/>
      <c r="IXS118" s="235"/>
      <c r="IXT118" s="235"/>
      <c r="IXU118" s="235"/>
      <c r="IXV118" s="235"/>
      <c r="IXW118" s="235"/>
      <c r="IXX118" s="235"/>
      <c r="IXY118" s="235"/>
      <c r="IXZ118" s="235"/>
      <c r="IYA118" s="235"/>
      <c r="IYB118" s="235"/>
      <c r="IYC118" s="235"/>
      <c r="IYD118" s="235"/>
      <c r="IYE118" s="235"/>
      <c r="IYF118" s="235"/>
      <c r="IYG118" s="235"/>
      <c r="IYH118" s="235"/>
      <c r="IYI118" s="235"/>
      <c r="IYJ118" s="235"/>
      <c r="IYK118" s="235"/>
      <c r="IYL118" s="235"/>
      <c r="IYM118" s="235"/>
      <c r="IYN118" s="235"/>
      <c r="IYO118" s="235"/>
      <c r="IYP118" s="235"/>
      <c r="IYQ118" s="235"/>
      <c r="IYR118" s="235"/>
      <c r="IYS118" s="235"/>
      <c r="IYT118" s="235"/>
      <c r="IYU118" s="235"/>
      <c r="IYV118" s="235"/>
      <c r="IYW118" s="235"/>
      <c r="IYX118" s="235"/>
      <c r="IYY118" s="235"/>
      <c r="IYZ118" s="235"/>
      <c r="IZA118" s="235"/>
      <c r="IZB118" s="235"/>
      <c r="IZC118" s="235"/>
      <c r="IZD118" s="235"/>
      <c r="IZE118" s="235"/>
      <c r="IZF118" s="235"/>
      <c r="IZG118" s="235"/>
      <c r="IZH118" s="235"/>
      <c r="IZI118" s="235"/>
      <c r="IZJ118" s="235"/>
      <c r="IZK118" s="235"/>
      <c r="IZL118" s="235"/>
      <c r="IZM118" s="235"/>
      <c r="IZN118" s="235"/>
      <c r="IZO118" s="235"/>
      <c r="IZP118" s="235"/>
      <c r="IZQ118" s="235"/>
      <c r="IZR118" s="235"/>
      <c r="IZS118" s="235"/>
      <c r="IZT118" s="235"/>
      <c r="IZU118" s="235"/>
      <c r="IZV118" s="235"/>
      <c r="IZW118" s="235"/>
      <c r="IZX118" s="235"/>
      <c r="IZY118" s="235"/>
      <c r="IZZ118" s="235"/>
      <c r="JAA118" s="235"/>
      <c r="JAB118" s="235"/>
      <c r="JAC118" s="235"/>
      <c r="JAD118" s="235"/>
      <c r="JAE118" s="235"/>
      <c r="JAF118" s="235"/>
      <c r="JAG118" s="235"/>
      <c r="JAH118" s="235"/>
      <c r="JAI118" s="235"/>
      <c r="JAJ118" s="235"/>
      <c r="JAK118" s="235"/>
      <c r="JAL118" s="235"/>
      <c r="JAM118" s="235"/>
      <c r="JAN118" s="235"/>
      <c r="JAO118" s="235"/>
      <c r="JAP118" s="235"/>
      <c r="JAQ118" s="235"/>
      <c r="JAR118" s="235"/>
      <c r="JAS118" s="235"/>
      <c r="JAT118" s="235"/>
      <c r="JAU118" s="235"/>
      <c r="JAV118" s="235"/>
      <c r="JAW118" s="235"/>
      <c r="JAX118" s="235"/>
      <c r="JAY118" s="235"/>
      <c r="JAZ118" s="235"/>
      <c r="JBA118" s="235"/>
      <c r="JBB118" s="235"/>
      <c r="JBC118" s="235"/>
      <c r="JBD118" s="235"/>
      <c r="JBE118" s="235"/>
      <c r="JBF118" s="235"/>
      <c r="JBG118" s="235"/>
      <c r="JBH118" s="235"/>
      <c r="JBI118" s="235"/>
      <c r="JBJ118" s="235"/>
      <c r="JBK118" s="235"/>
      <c r="JBL118" s="235"/>
      <c r="JBM118" s="235"/>
      <c r="JBN118" s="235"/>
      <c r="JBO118" s="235"/>
      <c r="JBP118" s="235"/>
      <c r="JBQ118" s="235"/>
      <c r="JBR118" s="235"/>
      <c r="JBS118" s="235"/>
      <c r="JBT118" s="235"/>
      <c r="JBU118" s="235"/>
      <c r="JBV118" s="235"/>
      <c r="JBW118" s="235"/>
      <c r="JBX118" s="235"/>
      <c r="JBY118" s="235"/>
      <c r="JBZ118" s="235"/>
      <c r="JCA118" s="235"/>
      <c r="JCB118" s="235"/>
      <c r="JCC118" s="235"/>
      <c r="JCD118" s="235"/>
      <c r="JCE118" s="235"/>
      <c r="JCF118" s="235"/>
      <c r="JCG118" s="235"/>
      <c r="JCH118" s="235"/>
      <c r="JCI118" s="235"/>
      <c r="JCJ118" s="235"/>
      <c r="JCK118" s="235"/>
      <c r="JCL118" s="235"/>
      <c r="JCM118" s="235"/>
      <c r="JCN118" s="235"/>
      <c r="JCO118" s="235"/>
      <c r="JCP118" s="235"/>
      <c r="JCQ118" s="235"/>
      <c r="JCR118" s="235"/>
      <c r="JCS118" s="235"/>
      <c r="JCT118" s="235"/>
      <c r="JCU118" s="235"/>
      <c r="JCV118" s="235"/>
      <c r="JCW118" s="235"/>
      <c r="JCX118" s="235"/>
      <c r="JCY118" s="235"/>
      <c r="JCZ118" s="235"/>
      <c r="JDA118" s="235"/>
      <c r="JDB118" s="235"/>
      <c r="JDC118" s="235"/>
      <c r="JDD118" s="235"/>
      <c r="JDE118" s="235"/>
      <c r="JDF118" s="235"/>
      <c r="JDG118" s="235"/>
      <c r="JDH118" s="235"/>
      <c r="JDI118" s="235"/>
      <c r="JDJ118" s="235"/>
      <c r="JDK118" s="235"/>
      <c r="JDL118" s="235"/>
      <c r="JDM118" s="235"/>
      <c r="JDN118" s="235"/>
      <c r="JDO118" s="235"/>
      <c r="JDP118" s="235"/>
      <c r="JDQ118" s="235"/>
      <c r="JDR118" s="235"/>
      <c r="JDS118" s="235"/>
      <c r="JDT118" s="235"/>
      <c r="JDU118" s="235"/>
      <c r="JDV118" s="235"/>
      <c r="JDW118" s="235"/>
      <c r="JDX118" s="235"/>
      <c r="JDY118" s="235"/>
      <c r="JDZ118" s="235"/>
      <c r="JEA118" s="235"/>
      <c r="JEB118" s="235"/>
      <c r="JEC118" s="235"/>
      <c r="JED118" s="235"/>
      <c r="JEE118" s="235"/>
      <c r="JEF118" s="235"/>
      <c r="JEG118" s="235"/>
      <c r="JEH118" s="235"/>
      <c r="JEI118" s="235"/>
      <c r="JEJ118" s="235"/>
      <c r="JEK118" s="235"/>
      <c r="JEL118" s="235"/>
      <c r="JEM118" s="235"/>
      <c r="JEN118" s="235"/>
      <c r="JEO118" s="235"/>
      <c r="JEP118" s="235"/>
      <c r="JEQ118" s="235"/>
      <c r="JER118" s="235"/>
      <c r="JES118" s="235"/>
      <c r="JET118" s="235"/>
      <c r="JEU118" s="235"/>
      <c r="JEV118" s="235"/>
      <c r="JEW118" s="235"/>
      <c r="JEX118" s="235"/>
      <c r="JEY118" s="235"/>
      <c r="JEZ118" s="235"/>
      <c r="JFA118" s="235"/>
      <c r="JFB118" s="235"/>
      <c r="JFC118" s="235"/>
      <c r="JFD118" s="235"/>
      <c r="JFE118" s="235"/>
      <c r="JFF118" s="235"/>
      <c r="JFG118" s="235"/>
      <c r="JFH118" s="235"/>
      <c r="JFI118" s="235"/>
      <c r="JFJ118" s="235"/>
      <c r="JFK118" s="235"/>
      <c r="JFL118" s="235"/>
      <c r="JFM118" s="235"/>
      <c r="JFN118" s="235"/>
      <c r="JFO118" s="235"/>
      <c r="JFP118" s="235"/>
      <c r="JFQ118" s="235"/>
      <c r="JFR118" s="235"/>
      <c r="JFS118" s="235"/>
      <c r="JFT118" s="235"/>
      <c r="JFU118" s="235"/>
      <c r="JFV118" s="235"/>
      <c r="JFW118" s="235"/>
      <c r="JFX118" s="235"/>
      <c r="JFY118" s="235"/>
      <c r="JFZ118" s="235"/>
      <c r="JGA118" s="235"/>
      <c r="JGB118" s="235"/>
      <c r="JGC118" s="235"/>
      <c r="JGD118" s="235"/>
      <c r="JGE118" s="235"/>
      <c r="JGF118" s="235"/>
      <c r="JGG118" s="235"/>
      <c r="JGH118" s="235"/>
      <c r="JGI118" s="235"/>
      <c r="JGJ118" s="235"/>
      <c r="JGK118" s="235"/>
      <c r="JGL118" s="235"/>
      <c r="JGM118" s="235"/>
      <c r="JGN118" s="235"/>
      <c r="JGO118" s="235"/>
      <c r="JGP118" s="235"/>
      <c r="JGQ118" s="235"/>
      <c r="JGR118" s="235"/>
      <c r="JGS118" s="235"/>
      <c r="JGT118" s="235"/>
      <c r="JGU118" s="235"/>
      <c r="JGV118" s="235"/>
      <c r="JGW118" s="235"/>
      <c r="JGX118" s="235"/>
      <c r="JGY118" s="235"/>
      <c r="JGZ118" s="235"/>
      <c r="JHA118" s="235"/>
      <c r="JHB118" s="235"/>
      <c r="JHC118" s="235"/>
      <c r="JHD118" s="235"/>
      <c r="JHE118" s="235"/>
      <c r="JHF118" s="235"/>
      <c r="JHG118" s="235"/>
      <c r="JHH118" s="235"/>
      <c r="JHI118" s="235"/>
      <c r="JHJ118" s="235"/>
      <c r="JHK118" s="235"/>
      <c r="JHL118" s="235"/>
      <c r="JHM118" s="235"/>
      <c r="JHN118" s="235"/>
      <c r="JHO118" s="235"/>
      <c r="JHP118" s="235"/>
      <c r="JHQ118" s="235"/>
      <c r="JHR118" s="235"/>
      <c r="JHS118" s="235"/>
      <c r="JHT118" s="235"/>
      <c r="JHU118" s="235"/>
      <c r="JHV118" s="235"/>
      <c r="JHW118" s="235"/>
      <c r="JHX118" s="235"/>
      <c r="JHY118" s="235"/>
      <c r="JHZ118" s="235"/>
      <c r="JIA118" s="235"/>
      <c r="JIB118" s="235"/>
      <c r="JIC118" s="235"/>
      <c r="JID118" s="235"/>
      <c r="JIE118" s="235"/>
      <c r="JIF118" s="235"/>
      <c r="JIG118" s="235"/>
      <c r="JIH118" s="235"/>
      <c r="JII118" s="235"/>
      <c r="JIJ118" s="235"/>
      <c r="JIK118" s="235"/>
      <c r="JIL118" s="235"/>
      <c r="JIM118" s="235"/>
      <c r="JIN118" s="235"/>
      <c r="JIO118" s="235"/>
      <c r="JIP118" s="235"/>
      <c r="JIQ118" s="235"/>
      <c r="JIR118" s="235"/>
      <c r="JIS118" s="235"/>
      <c r="JIT118" s="235"/>
      <c r="JIU118" s="235"/>
      <c r="JIV118" s="235"/>
      <c r="JIW118" s="235"/>
      <c r="JIX118" s="235"/>
      <c r="JIY118" s="235"/>
      <c r="JIZ118" s="235"/>
      <c r="JJA118" s="235"/>
      <c r="JJB118" s="235"/>
      <c r="JJC118" s="235"/>
      <c r="JJD118" s="235"/>
      <c r="JJE118" s="235"/>
      <c r="JJF118" s="235"/>
      <c r="JJG118" s="235"/>
      <c r="JJH118" s="235"/>
      <c r="JJI118" s="235"/>
      <c r="JJJ118" s="235"/>
      <c r="JJK118" s="235"/>
      <c r="JJL118" s="235"/>
      <c r="JJM118" s="235"/>
      <c r="JJN118" s="235"/>
      <c r="JJO118" s="235"/>
      <c r="JJP118" s="235"/>
      <c r="JJQ118" s="235"/>
      <c r="JJR118" s="235"/>
      <c r="JJS118" s="235"/>
      <c r="JJT118" s="235"/>
      <c r="JJU118" s="235"/>
      <c r="JJV118" s="235"/>
      <c r="JJW118" s="235"/>
      <c r="JJX118" s="235"/>
      <c r="JJY118" s="235"/>
      <c r="JJZ118" s="235"/>
      <c r="JKA118" s="235"/>
      <c r="JKB118" s="235"/>
      <c r="JKC118" s="235"/>
      <c r="JKD118" s="235"/>
      <c r="JKE118" s="235"/>
      <c r="JKF118" s="235"/>
      <c r="JKG118" s="235"/>
      <c r="JKH118" s="235"/>
      <c r="JKI118" s="235"/>
      <c r="JKJ118" s="235"/>
      <c r="JKK118" s="235"/>
      <c r="JKL118" s="235"/>
      <c r="JKM118" s="235"/>
      <c r="JKN118" s="235"/>
      <c r="JKO118" s="235"/>
      <c r="JKP118" s="235"/>
      <c r="JKQ118" s="235"/>
      <c r="JKR118" s="235"/>
      <c r="JKS118" s="235"/>
      <c r="JKT118" s="235"/>
      <c r="JKU118" s="235"/>
      <c r="JKV118" s="235"/>
      <c r="JKW118" s="235"/>
      <c r="JKX118" s="235"/>
      <c r="JKY118" s="235"/>
      <c r="JKZ118" s="235"/>
      <c r="JLA118" s="235"/>
      <c r="JLB118" s="235"/>
      <c r="JLC118" s="235"/>
      <c r="JLD118" s="235"/>
      <c r="JLE118" s="235"/>
      <c r="JLF118" s="235"/>
      <c r="JLG118" s="235"/>
      <c r="JLH118" s="235"/>
      <c r="JLI118" s="235"/>
      <c r="JLJ118" s="235"/>
      <c r="JLK118" s="235"/>
      <c r="JLL118" s="235"/>
      <c r="JLM118" s="235"/>
      <c r="JLN118" s="235"/>
      <c r="JLO118" s="235"/>
      <c r="JLP118" s="235"/>
      <c r="JLQ118" s="235"/>
      <c r="JLR118" s="235"/>
      <c r="JLS118" s="235"/>
      <c r="JLT118" s="235"/>
      <c r="JLU118" s="235"/>
      <c r="JLV118" s="235"/>
      <c r="JLW118" s="235"/>
      <c r="JLX118" s="235"/>
      <c r="JLY118" s="235"/>
      <c r="JLZ118" s="235"/>
      <c r="JMA118" s="235"/>
      <c r="JMB118" s="235"/>
      <c r="JMC118" s="235"/>
      <c r="JMD118" s="235"/>
      <c r="JME118" s="235"/>
      <c r="JMF118" s="235"/>
      <c r="JMG118" s="235"/>
      <c r="JMH118" s="235"/>
      <c r="JMI118" s="235"/>
      <c r="JMJ118" s="235"/>
      <c r="JMK118" s="235"/>
      <c r="JML118" s="235"/>
      <c r="JMM118" s="235"/>
      <c r="JMN118" s="235"/>
      <c r="JMO118" s="235"/>
      <c r="JMP118" s="235"/>
      <c r="JMQ118" s="235"/>
      <c r="JMR118" s="235"/>
      <c r="JMS118" s="235"/>
      <c r="JMT118" s="235"/>
      <c r="JMU118" s="235"/>
      <c r="JMV118" s="235"/>
      <c r="JMW118" s="235"/>
      <c r="JMX118" s="235"/>
      <c r="JMY118" s="235"/>
      <c r="JMZ118" s="235"/>
      <c r="JNA118" s="235"/>
      <c r="JNB118" s="235"/>
      <c r="JNC118" s="235"/>
      <c r="JND118" s="235"/>
      <c r="JNE118" s="235"/>
      <c r="JNF118" s="235"/>
      <c r="JNG118" s="235"/>
      <c r="JNH118" s="235"/>
      <c r="JNI118" s="235"/>
      <c r="JNJ118" s="235"/>
      <c r="JNK118" s="235"/>
      <c r="JNL118" s="235"/>
      <c r="JNM118" s="235"/>
      <c r="JNN118" s="235"/>
      <c r="JNO118" s="235"/>
      <c r="JNP118" s="235"/>
      <c r="JNQ118" s="235"/>
      <c r="JNR118" s="235"/>
      <c r="JNS118" s="235"/>
      <c r="JNT118" s="235"/>
      <c r="JNU118" s="235"/>
      <c r="JNV118" s="235"/>
      <c r="JNW118" s="235"/>
      <c r="JNX118" s="235"/>
      <c r="JNY118" s="235"/>
      <c r="JNZ118" s="235"/>
      <c r="JOA118" s="235"/>
      <c r="JOB118" s="235"/>
      <c r="JOC118" s="235"/>
      <c r="JOD118" s="235"/>
      <c r="JOE118" s="235"/>
      <c r="JOF118" s="235"/>
      <c r="JOG118" s="235"/>
      <c r="JOH118" s="235"/>
      <c r="JOI118" s="235"/>
      <c r="JOJ118" s="235"/>
      <c r="JOK118" s="235"/>
      <c r="JOL118" s="235"/>
      <c r="JOM118" s="235"/>
      <c r="JON118" s="235"/>
      <c r="JOO118" s="235"/>
      <c r="JOP118" s="235"/>
      <c r="JOQ118" s="235"/>
      <c r="JOR118" s="235"/>
      <c r="JOS118" s="235"/>
      <c r="JOT118" s="235"/>
      <c r="JOU118" s="235"/>
      <c r="JOV118" s="235"/>
      <c r="JOW118" s="235"/>
      <c r="JOX118" s="235"/>
      <c r="JOY118" s="235"/>
      <c r="JOZ118" s="235"/>
      <c r="JPA118" s="235"/>
      <c r="JPB118" s="235"/>
      <c r="JPC118" s="235"/>
      <c r="JPD118" s="235"/>
      <c r="JPE118" s="235"/>
      <c r="JPF118" s="235"/>
      <c r="JPG118" s="235"/>
      <c r="JPH118" s="235"/>
      <c r="JPI118" s="235"/>
      <c r="JPJ118" s="235"/>
      <c r="JPK118" s="235"/>
      <c r="JPL118" s="235"/>
      <c r="JPM118" s="235"/>
      <c r="JPN118" s="235"/>
      <c r="JPO118" s="235"/>
      <c r="JPP118" s="235"/>
      <c r="JPQ118" s="235"/>
      <c r="JPR118" s="235"/>
      <c r="JPS118" s="235"/>
      <c r="JPT118" s="235"/>
      <c r="JPU118" s="235"/>
      <c r="JPV118" s="235"/>
      <c r="JPW118" s="235"/>
      <c r="JPX118" s="235"/>
      <c r="JPY118" s="235"/>
      <c r="JPZ118" s="235"/>
      <c r="JQA118" s="235"/>
      <c r="JQB118" s="235"/>
      <c r="JQC118" s="235"/>
      <c r="JQD118" s="235"/>
      <c r="JQE118" s="235"/>
      <c r="JQF118" s="235"/>
      <c r="JQG118" s="235"/>
      <c r="JQH118" s="235"/>
      <c r="JQI118" s="235"/>
      <c r="JQJ118" s="235"/>
      <c r="JQK118" s="235"/>
      <c r="JQL118" s="235"/>
      <c r="JQM118" s="235"/>
      <c r="JQN118" s="235"/>
      <c r="JQO118" s="235"/>
      <c r="JQP118" s="235"/>
      <c r="JQQ118" s="235"/>
      <c r="JQR118" s="235"/>
      <c r="JQS118" s="235"/>
      <c r="JQT118" s="235"/>
      <c r="JQU118" s="235"/>
      <c r="JQV118" s="235"/>
      <c r="JQW118" s="235"/>
      <c r="JQX118" s="235"/>
      <c r="JQY118" s="235"/>
      <c r="JQZ118" s="235"/>
      <c r="JRA118" s="235"/>
      <c r="JRB118" s="235"/>
      <c r="JRC118" s="235"/>
      <c r="JRD118" s="235"/>
      <c r="JRE118" s="235"/>
      <c r="JRF118" s="235"/>
      <c r="JRG118" s="235"/>
      <c r="JRH118" s="235"/>
      <c r="JRI118" s="235"/>
      <c r="JRJ118" s="235"/>
      <c r="JRK118" s="235"/>
      <c r="JRL118" s="235"/>
      <c r="JRM118" s="235"/>
      <c r="JRN118" s="235"/>
      <c r="JRO118" s="235"/>
      <c r="JRP118" s="235"/>
      <c r="JRQ118" s="235"/>
      <c r="JRR118" s="235"/>
      <c r="JRS118" s="235"/>
      <c r="JRT118" s="235"/>
      <c r="JRU118" s="235"/>
      <c r="JRV118" s="235"/>
      <c r="JRW118" s="235"/>
      <c r="JRX118" s="235"/>
      <c r="JRY118" s="235"/>
      <c r="JRZ118" s="235"/>
      <c r="JSA118" s="235"/>
      <c r="JSB118" s="235"/>
      <c r="JSC118" s="235"/>
      <c r="JSD118" s="235"/>
      <c r="JSE118" s="235"/>
      <c r="JSF118" s="235"/>
      <c r="JSG118" s="235"/>
      <c r="JSH118" s="235"/>
      <c r="JSI118" s="235"/>
      <c r="JSJ118" s="235"/>
      <c r="JSK118" s="235"/>
      <c r="JSL118" s="235"/>
      <c r="JSM118" s="235"/>
      <c r="JSN118" s="235"/>
      <c r="JSO118" s="235"/>
      <c r="JSP118" s="235"/>
      <c r="JSQ118" s="235"/>
      <c r="JSR118" s="235"/>
      <c r="JSS118" s="235"/>
      <c r="JST118" s="235"/>
      <c r="JSU118" s="235"/>
      <c r="JSV118" s="235"/>
      <c r="JSW118" s="235"/>
      <c r="JSX118" s="235"/>
      <c r="JSY118" s="235"/>
      <c r="JSZ118" s="235"/>
      <c r="JTA118" s="235"/>
      <c r="JTB118" s="235"/>
      <c r="JTC118" s="235"/>
      <c r="JTD118" s="235"/>
      <c r="JTE118" s="235"/>
      <c r="JTF118" s="235"/>
      <c r="JTG118" s="235"/>
      <c r="JTH118" s="235"/>
      <c r="JTI118" s="235"/>
      <c r="JTJ118" s="235"/>
      <c r="JTK118" s="235"/>
      <c r="JTL118" s="235"/>
      <c r="JTM118" s="235"/>
      <c r="JTN118" s="235"/>
      <c r="JTO118" s="235"/>
      <c r="JTP118" s="235"/>
      <c r="JTQ118" s="235"/>
      <c r="JTR118" s="235"/>
      <c r="JTS118" s="235"/>
      <c r="JTT118" s="235"/>
      <c r="JTU118" s="235"/>
      <c r="JTV118" s="235"/>
      <c r="JTW118" s="235"/>
      <c r="JTX118" s="235"/>
      <c r="JTY118" s="235"/>
      <c r="JTZ118" s="235"/>
      <c r="JUA118" s="235"/>
      <c r="JUB118" s="235"/>
      <c r="JUC118" s="235"/>
      <c r="JUD118" s="235"/>
      <c r="JUE118" s="235"/>
      <c r="JUF118" s="235"/>
      <c r="JUG118" s="235"/>
      <c r="JUH118" s="235"/>
      <c r="JUI118" s="235"/>
      <c r="JUJ118" s="235"/>
      <c r="JUK118" s="235"/>
      <c r="JUL118" s="235"/>
      <c r="JUM118" s="235"/>
      <c r="JUN118" s="235"/>
      <c r="JUO118" s="235"/>
      <c r="JUP118" s="235"/>
      <c r="JUQ118" s="235"/>
      <c r="JUR118" s="235"/>
      <c r="JUS118" s="235"/>
      <c r="JUT118" s="235"/>
      <c r="JUU118" s="235"/>
      <c r="JUV118" s="235"/>
      <c r="JUW118" s="235"/>
      <c r="JUX118" s="235"/>
      <c r="JUY118" s="235"/>
      <c r="JUZ118" s="235"/>
      <c r="JVA118" s="235"/>
      <c r="JVB118" s="235"/>
      <c r="JVC118" s="235"/>
      <c r="JVD118" s="235"/>
      <c r="JVE118" s="235"/>
      <c r="JVF118" s="235"/>
      <c r="JVG118" s="235"/>
      <c r="JVH118" s="235"/>
      <c r="JVI118" s="235"/>
      <c r="JVJ118" s="235"/>
      <c r="JVK118" s="235"/>
      <c r="JVL118" s="235"/>
      <c r="JVM118" s="235"/>
      <c r="JVN118" s="235"/>
      <c r="JVO118" s="235"/>
      <c r="JVP118" s="235"/>
      <c r="JVQ118" s="235"/>
      <c r="JVR118" s="235"/>
      <c r="JVS118" s="235"/>
      <c r="JVT118" s="235"/>
      <c r="JVU118" s="235"/>
      <c r="JVV118" s="235"/>
      <c r="JVW118" s="235"/>
      <c r="JVX118" s="235"/>
      <c r="JVY118" s="235"/>
      <c r="JVZ118" s="235"/>
      <c r="JWA118" s="235"/>
      <c r="JWB118" s="235"/>
      <c r="JWC118" s="235"/>
      <c r="JWD118" s="235"/>
      <c r="JWE118" s="235"/>
      <c r="JWF118" s="235"/>
      <c r="JWG118" s="235"/>
      <c r="JWH118" s="235"/>
      <c r="JWI118" s="235"/>
      <c r="JWJ118" s="235"/>
      <c r="JWK118" s="235"/>
      <c r="JWL118" s="235"/>
      <c r="JWM118" s="235"/>
      <c r="JWN118" s="235"/>
      <c r="JWO118" s="235"/>
      <c r="JWP118" s="235"/>
      <c r="JWQ118" s="235"/>
      <c r="JWR118" s="235"/>
      <c r="JWS118" s="235"/>
      <c r="JWT118" s="235"/>
      <c r="JWU118" s="235"/>
      <c r="JWV118" s="235"/>
      <c r="JWW118" s="235"/>
      <c r="JWX118" s="235"/>
      <c r="JWY118" s="235"/>
      <c r="JWZ118" s="235"/>
      <c r="JXA118" s="235"/>
      <c r="JXB118" s="235"/>
      <c r="JXC118" s="235"/>
      <c r="JXD118" s="235"/>
      <c r="JXE118" s="235"/>
      <c r="JXF118" s="235"/>
      <c r="JXG118" s="235"/>
      <c r="JXH118" s="235"/>
      <c r="JXI118" s="235"/>
      <c r="JXJ118" s="235"/>
      <c r="JXK118" s="235"/>
      <c r="JXL118" s="235"/>
      <c r="JXM118" s="235"/>
      <c r="JXN118" s="235"/>
      <c r="JXO118" s="235"/>
      <c r="JXP118" s="235"/>
      <c r="JXQ118" s="235"/>
      <c r="JXR118" s="235"/>
      <c r="JXS118" s="235"/>
      <c r="JXT118" s="235"/>
      <c r="JXU118" s="235"/>
      <c r="JXV118" s="235"/>
      <c r="JXW118" s="235"/>
      <c r="JXX118" s="235"/>
      <c r="JXY118" s="235"/>
      <c r="JXZ118" s="235"/>
      <c r="JYA118" s="235"/>
      <c r="JYB118" s="235"/>
      <c r="JYC118" s="235"/>
      <c r="JYD118" s="235"/>
      <c r="JYE118" s="235"/>
      <c r="JYF118" s="235"/>
      <c r="JYG118" s="235"/>
      <c r="JYH118" s="235"/>
      <c r="JYI118" s="235"/>
      <c r="JYJ118" s="235"/>
      <c r="JYK118" s="235"/>
      <c r="JYL118" s="235"/>
      <c r="JYM118" s="235"/>
      <c r="JYN118" s="235"/>
      <c r="JYO118" s="235"/>
      <c r="JYP118" s="235"/>
      <c r="JYQ118" s="235"/>
      <c r="JYR118" s="235"/>
      <c r="JYS118" s="235"/>
      <c r="JYT118" s="235"/>
      <c r="JYU118" s="235"/>
      <c r="JYV118" s="235"/>
      <c r="JYW118" s="235"/>
      <c r="JYX118" s="235"/>
      <c r="JYY118" s="235"/>
      <c r="JYZ118" s="235"/>
      <c r="JZA118" s="235"/>
      <c r="JZB118" s="235"/>
      <c r="JZC118" s="235"/>
      <c r="JZD118" s="235"/>
      <c r="JZE118" s="235"/>
      <c r="JZF118" s="235"/>
      <c r="JZG118" s="235"/>
      <c r="JZH118" s="235"/>
      <c r="JZI118" s="235"/>
      <c r="JZJ118" s="235"/>
      <c r="JZK118" s="235"/>
      <c r="JZL118" s="235"/>
      <c r="JZM118" s="235"/>
      <c r="JZN118" s="235"/>
      <c r="JZO118" s="235"/>
      <c r="JZP118" s="235"/>
      <c r="JZQ118" s="235"/>
      <c r="JZR118" s="235"/>
      <c r="JZS118" s="235"/>
      <c r="JZT118" s="235"/>
      <c r="JZU118" s="235"/>
      <c r="JZV118" s="235"/>
      <c r="JZW118" s="235"/>
      <c r="JZX118" s="235"/>
      <c r="JZY118" s="235"/>
      <c r="JZZ118" s="235"/>
      <c r="KAA118" s="235"/>
      <c r="KAB118" s="235"/>
      <c r="KAC118" s="235"/>
      <c r="KAD118" s="235"/>
      <c r="KAE118" s="235"/>
      <c r="KAF118" s="235"/>
      <c r="KAG118" s="235"/>
      <c r="KAH118" s="235"/>
      <c r="KAI118" s="235"/>
      <c r="KAJ118" s="235"/>
      <c r="KAK118" s="235"/>
      <c r="KAL118" s="235"/>
      <c r="KAM118" s="235"/>
      <c r="KAN118" s="235"/>
      <c r="KAO118" s="235"/>
      <c r="KAP118" s="235"/>
      <c r="KAQ118" s="235"/>
      <c r="KAR118" s="235"/>
      <c r="KAS118" s="235"/>
      <c r="KAT118" s="235"/>
      <c r="KAU118" s="235"/>
      <c r="KAV118" s="235"/>
      <c r="KAW118" s="235"/>
      <c r="KAX118" s="235"/>
      <c r="KAY118" s="235"/>
      <c r="KAZ118" s="235"/>
      <c r="KBA118" s="235"/>
      <c r="KBB118" s="235"/>
      <c r="KBC118" s="235"/>
      <c r="KBD118" s="235"/>
      <c r="KBE118" s="235"/>
      <c r="KBF118" s="235"/>
      <c r="KBG118" s="235"/>
      <c r="KBH118" s="235"/>
      <c r="KBI118" s="235"/>
      <c r="KBJ118" s="235"/>
      <c r="KBK118" s="235"/>
      <c r="KBL118" s="235"/>
      <c r="KBM118" s="235"/>
      <c r="KBN118" s="235"/>
      <c r="KBO118" s="235"/>
      <c r="KBP118" s="235"/>
      <c r="KBQ118" s="235"/>
      <c r="KBR118" s="235"/>
      <c r="KBS118" s="235"/>
      <c r="KBT118" s="235"/>
      <c r="KBU118" s="235"/>
      <c r="KBV118" s="235"/>
      <c r="KBW118" s="235"/>
      <c r="KBX118" s="235"/>
      <c r="KBY118" s="235"/>
      <c r="KBZ118" s="235"/>
      <c r="KCA118" s="235"/>
      <c r="KCB118" s="235"/>
      <c r="KCC118" s="235"/>
      <c r="KCD118" s="235"/>
      <c r="KCE118" s="235"/>
      <c r="KCF118" s="235"/>
      <c r="KCG118" s="235"/>
      <c r="KCH118" s="235"/>
      <c r="KCI118" s="235"/>
      <c r="KCJ118" s="235"/>
      <c r="KCK118" s="235"/>
      <c r="KCL118" s="235"/>
      <c r="KCM118" s="235"/>
      <c r="KCN118" s="235"/>
      <c r="KCO118" s="235"/>
      <c r="KCP118" s="235"/>
      <c r="KCQ118" s="235"/>
      <c r="KCR118" s="235"/>
      <c r="KCS118" s="235"/>
      <c r="KCT118" s="235"/>
      <c r="KCU118" s="235"/>
      <c r="KCV118" s="235"/>
      <c r="KCW118" s="235"/>
      <c r="KCX118" s="235"/>
      <c r="KCY118" s="235"/>
      <c r="KCZ118" s="235"/>
      <c r="KDA118" s="235"/>
      <c r="KDB118" s="235"/>
      <c r="KDC118" s="235"/>
      <c r="KDD118" s="235"/>
      <c r="KDE118" s="235"/>
      <c r="KDF118" s="235"/>
      <c r="KDG118" s="235"/>
      <c r="KDH118" s="235"/>
      <c r="KDI118" s="235"/>
      <c r="KDJ118" s="235"/>
      <c r="KDK118" s="235"/>
      <c r="KDL118" s="235"/>
      <c r="KDM118" s="235"/>
      <c r="KDN118" s="235"/>
      <c r="KDO118" s="235"/>
      <c r="KDP118" s="235"/>
      <c r="KDQ118" s="235"/>
      <c r="KDR118" s="235"/>
      <c r="KDS118" s="235"/>
      <c r="KDT118" s="235"/>
      <c r="KDU118" s="235"/>
      <c r="KDV118" s="235"/>
      <c r="KDW118" s="235"/>
      <c r="KDX118" s="235"/>
      <c r="KDY118" s="235"/>
      <c r="KDZ118" s="235"/>
      <c r="KEA118" s="235"/>
      <c r="KEB118" s="235"/>
      <c r="KEC118" s="235"/>
      <c r="KED118" s="235"/>
      <c r="KEE118" s="235"/>
      <c r="KEF118" s="235"/>
      <c r="KEG118" s="235"/>
      <c r="KEH118" s="235"/>
      <c r="KEI118" s="235"/>
      <c r="KEJ118" s="235"/>
      <c r="KEK118" s="235"/>
      <c r="KEL118" s="235"/>
      <c r="KEM118" s="235"/>
      <c r="KEN118" s="235"/>
      <c r="KEO118" s="235"/>
      <c r="KEP118" s="235"/>
      <c r="KEQ118" s="235"/>
      <c r="KER118" s="235"/>
      <c r="KES118" s="235"/>
      <c r="KET118" s="235"/>
      <c r="KEU118" s="235"/>
      <c r="KEV118" s="235"/>
      <c r="KEW118" s="235"/>
      <c r="KEX118" s="235"/>
      <c r="KEY118" s="235"/>
      <c r="KEZ118" s="235"/>
      <c r="KFA118" s="235"/>
      <c r="KFB118" s="235"/>
      <c r="KFC118" s="235"/>
      <c r="KFD118" s="235"/>
      <c r="KFE118" s="235"/>
      <c r="KFF118" s="235"/>
      <c r="KFG118" s="235"/>
      <c r="KFH118" s="235"/>
      <c r="KFI118" s="235"/>
      <c r="KFJ118" s="235"/>
      <c r="KFK118" s="235"/>
      <c r="KFL118" s="235"/>
      <c r="KFM118" s="235"/>
      <c r="KFN118" s="235"/>
      <c r="KFO118" s="235"/>
      <c r="KFP118" s="235"/>
      <c r="KFQ118" s="235"/>
      <c r="KFR118" s="235"/>
      <c r="KFS118" s="235"/>
      <c r="KFT118" s="235"/>
      <c r="KFU118" s="235"/>
      <c r="KFV118" s="235"/>
      <c r="KFW118" s="235"/>
      <c r="KFX118" s="235"/>
      <c r="KFY118" s="235"/>
      <c r="KFZ118" s="235"/>
      <c r="KGA118" s="235"/>
      <c r="KGB118" s="235"/>
      <c r="KGC118" s="235"/>
      <c r="KGD118" s="235"/>
      <c r="KGE118" s="235"/>
      <c r="KGF118" s="235"/>
      <c r="KGG118" s="235"/>
      <c r="KGH118" s="235"/>
      <c r="KGI118" s="235"/>
      <c r="KGJ118" s="235"/>
      <c r="KGK118" s="235"/>
      <c r="KGL118" s="235"/>
      <c r="KGM118" s="235"/>
      <c r="KGN118" s="235"/>
      <c r="KGO118" s="235"/>
      <c r="KGP118" s="235"/>
      <c r="KGQ118" s="235"/>
      <c r="KGR118" s="235"/>
      <c r="KGS118" s="235"/>
      <c r="KGT118" s="235"/>
      <c r="KGU118" s="235"/>
      <c r="KGV118" s="235"/>
      <c r="KGW118" s="235"/>
      <c r="KGX118" s="235"/>
      <c r="KGY118" s="235"/>
      <c r="KGZ118" s="235"/>
      <c r="KHA118" s="235"/>
      <c r="KHB118" s="235"/>
      <c r="KHC118" s="235"/>
      <c r="KHD118" s="235"/>
      <c r="KHE118" s="235"/>
      <c r="KHF118" s="235"/>
      <c r="KHG118" s="235"/>
      <c r="KHH118" s="235"/>
      <c r="KHI118" s="235"/>
      <c r="KHJ118" s="235"/>
      <c r="KHK118" s="235"/>
      <c r="KHL118" s="235"/>
      <c r="KHM118" s="235"/>
      <c r="KHN118" s="235"/>
      <c r="KHO118" s="235"/>
      <c r="KHP118" s="235"/>
      <c r="KHQ118" s="235"/>
      <c r="KHR118" s="235"/>
      <c r="KHS118" s="235"/>
      <c r="KHT118" s="235"/>
      <c r="KHU118" s="235"/>
      <c r="KHV118" s="235"/>
      <c r="KHW118" s="235"/>
      <c r="KHX118" s="235"/>
      <c r="KHY118" s="235"/>
      <c r="KHZ118" s="235"/>
      <c r="KIA118" s="235"/>
      <c r="KIB118" s="235"/>
      <c r="KIC118" s="235"/>
      <c r="KID118" s="235"/>
      <c r="KIE118" s="235"/>
      <c r="KIF118" s="235"/>
      <c r="KIG118" s="235"/>
      <c r="KIH118" s="235"/>
      <c r="KII118" s="235"/>
      <c r="KIJ118" s="235"/>
      <c r="KIK118" s="235"/>
      <c r="KIL118" s="235"/>
      <c r="KIM118" s="235"/>
      <c r="KIN118" s="235"/>
      <c r="KIO118" s="235"/>
      <c r="KIP118" s="235"/>
      <c r="KIQ118" s="235"/>
      <c r="KIR118" s="235"/>
      <c r="KIS118" s="235"/>
      <c r="KIT118" s="235"/>
      <c r="KIU118" s="235"/>
      <c r="KIV118" s="235"/>
      <c r="KIW118" s="235"/>
      <c r="KIX118" s="235"/>
      <c r="KIY118" s="235"/>
      <c r="KIZ118" s="235"/>
      <c r="KJA118" s="235"/>
      <c r="KJB118" s="235"/>
      <c r="KJC118" s="235"/>
      <c r="KJD118" s="235"/>
      <c r="KJE118" s="235"/>
      <c r="KJF118" s="235"/>
      <c r="KJG118" s="235"/>
      <c r="KJH118" s="235"/>
      <c r="KJI118" s="235"/>
      <c r="KJJ118" s="235"/>
      <c r="KJK118" s="235"/>
      <c r="KJL118" s="235"/>
      <c r="KJM118" s="235"/>
      <c r="KJN118" s="235"/>
      <c r="KJO118" s="235"/>
      <c r="KJP118" s="235"/>
      <c r="KJQ118" s="235"/>
      <c r="KJR118" s="235"/>
      <c r="KJS118" s="235"/>
      <c r="KJT118" s="235"/>
      <c r="KJU118" s="235"/>
      <c r="KJV118" s="235"/>
      <c r="KJW118" s="235"/>
      <c r="KJX118" s="235"/>
      <c r="KJY118" s="235"/>
      <c r="KJZ118" s="235"/>
      <c r="KKA118" s="235"/>
      <c r="KKB118" s="235"/>
      <c r="KKC118" s="235"/>
      <c r="KKD118" s="235"/>
      <c r="KKE118" s="235"/>
      <c r="KKF118" s="235"/>
      <c r="KKG118" s="235"/>
      <c r="KKH118" s="235"/>
      <c r="KKI118" s="235"/>
      <c r="KKJ118" s="235"/>
      <c r="KKK118" s="235"/>
      <c r="KKL118" s="235"/>
      <c r="KKM118" s="235"/>
      <c r="KKN118" s="235"/>
      <c r="KKO118" s="235"/>
      <c r="KKP118" s="235"/>
      <c r="KKQ118" s="235"/>
      <c r="KKR118" s="235"/>
      <c r="KKS118" s="235"/>
      <c r="KKT118" s="235"/>
      <c r="KKU118" s="235"/>
      <c r="KKV118" s="235"/>
      <c r="KKW118" s="235"/>
      <c r="KKX118" s="235"/>
      <c r="KKY118" s="235"/>
      <c r="KKZ118" s="235"/>
      <c r="KLA118" s="235"/>
      <c r="KLB118" s="235"/>
      <c r="KLC118" s="235"/>
      <c r="KLD118" s="235"/>
      <c r="KLE118" s="235"/>
      <c r="KLF118" s="235"/>
      <c r="KLG118" s="235"/>
      <c r="KLH118" s="235"/>
      <c r="KLI118" s="235"/>
      <c r="KLJ118" s="235"/>
      <c r="KLK118" s="235"/>
      <c r="KLL118" s="235"/>
      <c r="KLM118" s="235"/>
      <c r="KLN118" s="235"/>
      <c r="KLO118" s="235"/>
      <c r="KLP118" s="235"/>
      <c r="KLQ118" s="235"/>
      <c r="KLR118" s="235"/>
      <c r="KLS118" s="235"/>
      <c r="KLT118" s="235"/>
      <c r="KLU118" s="235"/>
      <c r="KLV118" s="235"/>
      <c r="KLW118" s="235"/>
      <c r="KLX118" s="235"/>
      <c r="KLY118" s="235"/>
      <c r="KLZ118" s="235"/>
      <c r="KMA118" s="235"/>
      <c r="KMB118" s="235"/>
      <c r="KMC118" s="235"/>
      <c r="KMD118" s="235"/>
      <c r="KME118" s="235"/>
      <c r="KMF118" s="235"/>
      <c r="KMG118" s="235"/>
      <c r="KMH118" s="235"/>
      <c r="KMI118" s="235"/>
      <c r="KMJ118" s="235"/>
      <c r="KMK118" s="235"/>
      <c r="KML118" s="235"/>
      <c r="KMM118" s="235"/>
      <c r="KMN118" s="235"/>
      <c r="KMO118" s="235"/>
      <c r="KMP118" s="235"/>
      <c r="KMQ118" s="235"/>
      <c r="KMR118" s="235"/>
      <c r="KMS118" s="235"/>
      <c r="KMT118" s="235"/>
      <c r="KMU118" s="235"/>
      <c r="KMV118" s="235"/>
      <c r="KMW118" s="235"/>
      <c r="KMX118" s="235"/>
      <c r="KMY118" s="235"/>
      <c r="KMZ118" s="235"/>
      <c r="KNA118" s="235"/>
      <c r="KNB118" s="235"/>
      <c r="KNC118" s="235"/>
      <c r="KND118" s="235"/>
      <c r="KNE118" s="235"/>
      <c r="KNF118" s="235"/>
      <c r="KNG118" s="235"/>
      <c r="KNH118" s="235"/>
      <c r="KNI118" s="235"/>
      <c r="KNJ118" s="235"/>
      <c r="KNK118" s="235"/>
      <c r="KNL118" s="235"/>
      <c r="KNM118" s="235"/>
      <c r="KNN118" s="235"/>
      <c r="KNO118" s="235"/>
      <c r="KNP118" s="235"/>
      <c r="KNQ118" s="235"/>
      <c r="KNR118" s="235"/>
      <c r="KNS118" s="235"/>
      <c r="KNT118" s="235"/>
      <c r="KNU118" s="235"/>
      <c r="KNV118" s="235"/>
      <c r="KNW118" s="235"/>
      <c r="KNX118" s="235"/>
      <c r="KNY118" s="235"/>
      <c r="KNZ118" s="235"/>
      <c r="KOA118" s="235"/>
      <c r="KOB118" s="235"/>
      <c r="KOC118" s="235"/>
      <c r="KOD118" s="235"/>
      <c r="KOE118" s="235"/>
      <c r="KOF118" s="235"/>
      <c r="KOG118" s="235"/>
      <c r="KOH118" s="235"/>
      <c r="KOI118" s="235"/>
      <c r="KOJ118" s="235"/>
      <c r="KOK118" s="235"/>
      <c r="KOL118" s="235"/>
      <c r="KOM118" s="235"/>
      <c r="KON118" s="235"/>
      <c r="KOO118" s="235"/>
      <c r="KOP118" s="235"/>
      <c r="KOQ118" s="235"/>
      <c r="KOR118" s="235"/>
      <c r="KOS118" s="235"/>
      <c r="KOT118" s="235"/>
      <c r="KOU118" s="235"/>
      <c r="KOV118" s="235"/>
      <c r="KOW118" s="235"/>
      <c r="KOX118" s="235"/>
      <c r="KOY118" s="235"/>
      <c r="KOZ118" s="235"/>
      <c r="KPA118" s="235"/>
      <c r="KPB118" s="235"/>
      <c r="KPC118" s="235"/>
      <c r="KPD118" s="235"/>
      <c r="KPE118" s="235"/>
      <c r="KPF118" s="235"/>
      <c r="KPG118" s="235"/>
      <c r="KPH118" s="235"/>
      <c r="KPI118" s="235"/>
      <c r="KPJ118" s="235"/>
      <c r="KPK118" s="235"/>
      <c r="KPL118" s="235"/>
      <c r="KPM118" s="235"/>
      <c r="KPN118" s="235"/>
      <c r="KPO118" s="235"/>
      <c r="KPP118" s="235"/>
      <c r="KPQ118" s="235"/>
      <c r="KPR118" s="235"/>
      <c r="KPS118" s="235"/>
      <c r="KPT118" s="235"/>
      <c r="KPU118" s="235"/>
      <c r="KPV118" s="235"/>
      <c r="KPW118" s="235"/>
      <c r="KPX118" s="235"/>
      <c r="KPY118" s="235"/>
      <c r="KPZ118" s="235"/>
      <c r="KQA118" s="235"/>
      <c r="KQB118" s="235"/>
      <c r="KQC118" s="235"/>
      <c r="KQD118" s="235"/>
      <c r="KQE118" s="235"/>
      <c r="KQF118" s="235"/>
      <c r="KQG118" s="235"/>
      <c r="KQH118" s="235"/>
      <c r="KQI118" s="235"/>
      <c r="KQJ118" s="235"/>
      <c r="KQK118" s="235"/>
      <c r="KQL118" s="235"/>
      <c r="KQM118" s="235"/>
      <c r="KQN118" s="235"/>
      <c r="KQO118" s="235"/>
      <c r="KQP118" s="235"/>
      <c r="KQQ118" s="235"/>
      <c r="KQR118" s="235"/>
      <c r="KQS118" s="235"/>
      <c r="KQT118" s="235"/>
      <c r="KQU118" s="235"/>
      <c r="KQV118" s="235"/>
      <c r="KQW118" s="235"/>
      <c r="KQX118" s="235"/>
      <c r="KQY118" s="235"/>
      <c r="KQZ118" s="235"/>
      <c r="KRA118" s="235"/>
      <c r="KRB118" s="235"/>
      <c r="KRC118" s="235"/>
      <c r="KRD118" s="235"/>
      <c r="KRE118" s="235"/>
      <c r="KRF118" s="235"/>
      <c r="KRG118" s="235"/>
      <c r="KRH118" s="235"/>
      <c r="KRI118" s="235"/>
      <c r="KRJ118" s="235"/>
      <c r="KRK118" s="235"/>
      <c r="KRL118" s="235"/>
      <c r="KRM118" s="235"/>
      <c r="KRN118" s="235"/>
      <c r="KRO118" s="235"/>
      <c r="KRP118" s="235"/>
      <c r="KRQ118" s="235"/>
      <c r="KRR118" s="235"/>
      <c r="KRS118" s="235"/>
      <c r="KRT118" s="235"/>
      <c r="KRU118" s="235"/>
      <c r="KRV118" s="235"/>
      <c r="KRW118" s="235"/>
      <c r="KRX118" s="235"/>
      <c r="KRY118" s="235"/>
      <c r="KRZ118" s="235"/>
      <c r="KSA118" s="235"/>
      <c r="KSB118" s="235"/>
      <c r="KSC118" s="235"/>
      <c r="KSD118" s="235"/>
      <c r="KSE118" s="235"/>
      <c r="KSF118" s="235"/>
      <c r="KSG118" s="235"/>
      <c r="KSH118" s="235"/>
      <c r="KSI118" s="235"/>
      <c r="KSJ118" s="235"/>
      <c r="KSK118" s="235"/>
      <c r="KSL118" s="235"/>
      <c r="KSM118" s="235"/>
      <c r="KSN118" s="235"/>
      <c r="KSO118" s="235"/>
      <c r="KSP118" s="235"/>
      <c r="KSQ118" s="235"/>
      <c r="KSR118" s="235"/>
      <c r="KSS118" s="235"/>
      <c r="KST118" s="235"/>
      <c r="KSU118" s="235"/>
      <c r="KSV118" s="235"/>
      <c r="KSW118" s="235"/>
      <c r="KSX118" s="235"/>
      <c r="KSY118" s="235"/>
      <c r="KSZ118" s="235"/>
      <c r="KTA118" s="235"/>
      <c r="KTB118" s="235"/>
      <c r="KTC118" s="235"/>
      <c r="KTD118" s="235"/>
      <c r="KTE118" s="235"/>
      <c r="KTF118" s="235"/>
      <c r="KTG118" s="235"/>
      <c r="KTH118" s="235"/>
      <c r="KTI118" s="235"/>
      <c r="KTJ118" s="235"/>
      <c r="KTK118" s="235"/>
      <c r="KTL118" s="235"/>
      <c r="KTM118" s="235"/>
      <c r="KTN118" s="235"/>
      <c r="KTO118" s="235"/>
      <c r="KTP118" s="235"/>
      <c r="KTQ118" s="235"/>
      <c r="KTR118" s="235"/>
      <c r="KTS118" s="235"/>
      <c r="KTT118" s="235"/>
      <c r="KTU118" s="235"/>
      <c r="KTV118" s="235"/>
      <c r="KTW118" s="235"/>
      <c r="KTX118" s="235"/>
      <c r="KTY118" s="235"/>
      <c r="KTZ118" s="235"/>
      <c r="KUA118" s="235"/>
      <c r="KUB118" s="235"/>
      <c r="KUC118" s="235"/>
      <c r="KUD118" s="235"/>
      <c r="KUE118" s="235"/>
      <c r="KUF118" s="235"/>
      <c r="KUG118" s="235"/>
      <c r="KUH118" s="235"/>
      <c r="KUI118" s="235"/>
      <c r="KUJ118" s="235"/>
      <c r="KUK118" s="235"/>
      <c r="KUL118" s="235"/>
      <c r="KUM118" s="235"/>
      <c r="KUN118" s="235"/>
      <c r="KUO118" s="235"/>
      <c r="KUP118" s="235"/>
      <c r="KUQ118" s="235"/>
      <c r="KUR118" s="235"/>
      <c r="KUS118" s="235"/>
      <c r="KUT118" s="235"/>
      <c r="KUU118" s="235"/>
      <c r="KUV118" s="235"/>
      <c r="KUW118" s="235"/>
      <c r="KUX118" s="235"/>
      <c r="KUY118" s="235"/>
      <c r="KUZ118" s="235"/>
      <c r="KVA118" s="235"/>
      <c r="KVB118" s="235"/>
      <c r="KVC118" s="235"/>
      <c r="KVD118" s="235"/>
      <c r="KVE118" s="235"/>
      <c r="KVF118" s="235"/>
      <c r="KVG118" s="235"/>
      <c r="KVH118" s="235"/>
      <c r="KVI118" s="235"/>
      <c r="KVJ118" s="235"/>
      <c r="KVK118" s="235"/>
      <c r="KVL118" s="235"/>
      <c r="KVM118" s="235"/>
      <c r="KVN118" s="235"/>
      <c r="KVO118" s="235"/>
      <c r="KVP118" s="235"/>
      <c r="KVQ118" s="235"/>
      <c r="KVR118" s="235"/>
      <c r="KVS118" s="235"/>
      <c r="KVT118" s="235"/>
      <c r="KVU118" s="235"/>
      <c r="KVV118" s="235"/>
      <c r="KVW118" s="235"/>
      <c r="KVX118" s="235"/>
      <c r="KVY118" s="235"/>
      <c r="KVZ118" s="235"/>
      <c r="KWA118" s="235"/>
      <c r="KWB118" s="235"/>
      <c r="KWC118" s="235"/>
      <c r="KWD118" s="235"/>
      <c r="KWE118" s="235"/>
      <c r="KWF118" s="235"/>
      <c r="KWG118" s="235"/>
      <c r="KWH118" s="235"/>
      <c r="KWI118" s="235"/>
      <c r="KWJ118" s="235"/>
      <c r="KWK118" s="235"/>
      <c r="KWL118" s="235"/>
      <c r="KWM118" s="235"/>
      <c r="KWN118" s="235"/>
      <c r="KWO118" s="235"/>
      <c r="KWP118" s="235"/>
      <c r="KWQ118" s="235"/>
      <c r="KWR118" s="235"/>
      <c r="KWS118" s="235"/>
      <c r="KWT118" s="235"/>
      <c r="KWU118" s="235"/>
      <c r="KWV118" s="235"/>
      <c r="KWW118" s="235"/>
      <c r="KWX118" s="235"/>
      <c r="KWY118" s="235"/>
      <c r="KWZ118" s="235"/>
      <c r="KXA118" s="235"/>
      <c r="KXB118" s="235"/>
      <c r="KXC118" s="235"/>
      <c r="KXD118" s="235"/>
      <c r="KXE118" s="235"/>
      <c r="KXF118" s="235"/>
      <c r="KXG118" s="235"/>
      <c r="KXH118" s="235"/>
      <c r="KXI118" s="235"/>
      <c r="KXJ118" s="235"/>
      <c r="KXK118" s="235"/>
      <c r="KXL118" s="235"/>
      <c r="KXM118" s="235"/>
      <c r="KXN118" s="235"/>
      <c r="KXO118" s="235"/>
      <c r="KXP118" s="235"/>
      <c r="KXQ118" s="235"/>
      <c r="KXR118" s="235"/>
      <c r="KXS118" s="235"/>
      <c r="KXT118" s="235"/>
      <c r="KXU118" s="235"/>
      <c r="KXV118" s="235"/>
      <c r="KXW118" s="235"/>
      <c r="KXX118" s="235"/>
      <c r="KXY118" s="235"/>
      <c r="KXZ118" s="235"/>
      <c r="KYA118" s="235"/>
      <c r="KYB118" s="235"/>
      <c r="KYC118" s="235"/>
      <c r="KYD118" s="235"/>
      <c r="KYE118" s="235"/>
      <c r="KYF118" s="235"/>
      <c r="KYG118" s="235"/>
      <c r="KYH118" s="235"/>
      <c r="KYI118" s="235"/>
      <c r="KYJ118" s="235"/>
      <c r="KYK118" s="235"/>
      <c r="KYL118" s="235"/>
      <c r="KYM118" s="235"/>
      <c r="KYN118" s="235"/>
      <c r="KYO118" s="235"/>
      <c r="KYP118" s="235"/>
      <c r="KYQ118" s="235"/>
      <c r="KYR118" s="235"/>
      <c r="KYS118" s="235"/>
      <c r="KYT118" s="235"/>
      <c r="KYU118" s="235"/>
      <c r="KYV118" s="235"/>
      <c r="KYW118" s="235"/>
      <c r="KYX118" s="235"/>
      <c r="KYY118" s="235"/>
      <c r="KYZ118" s="235"/>
      <c r="KZA118" s="235"/>
      <c r="KZB118" s="235"/>
      <c r="KZC118" s="235"/>
      <c r="KZD118" s="235"/>
      <c r="KZE118" s="235"/>
      <c r="KZF118" s="235"/>
      <c r="KZG118" s="235"/>
      <c r="KZH118" s="235"/>
      <c r="KZI118" s="235"/>
      <c r="KZJ118" s="235"/>
      <c r="KZK118" s="235"/>
      <c r="KZL118" s="235"/>
      <c r="KZM118" s="235"/>
      <c r="KZN118" s="235"/>
      <c r="KZO118" s="235"/>
      <c r="KZP118" s="235"/>
      <c r="KZQ118" s="235"/>
      <c r="KZR118" s="235"/>
      <c r="KZS118" s="235"/>
      <c r="KZT118" s="235"/>
      <c r="KZU118" s="235"/>
      <c r="KZV118" s="235"/>
      <c r="KZW118" s="235"/>
      <c r="KZX118" s="235"/>
      <c r="KZY118" s="235"/>
      <c r="KZZ118" s="235"/>
      <c r="LAA118" s="235"/>
      <c r="LAB118" s="235"/>
      <c r="LAC118" s="235"/>
      <c r="LAD118" s="235"/>
      <c r="LAE118" s="235"/>
      <c r="LAF118" s="235"/>
      <c r="LAG118" s="235"/>
      <c r="LAH118" s="235"/>
      <c r="LAI118" s="235"/>
      <c r="LAJ118" s="235"/>
      <c r="LAK118" s="235"/>
      <c r="LAL118" s="235"/>
      <c r="LAM118" s="235"/>
      <c r="LAN118" s="235"/>
      <c r="LAO118" s="235"/>
      <c r="LAP118" s="235"/>
      <c r="LAQ118" s="235"/>
      <c r="LAR118" s="235"/>
      <c r="LAS118" s="235"/>
      <c r="LAT118" s="235"/>
      <c r="LAU118" s="235"/>
      <c r="LAV118" s="235"/>
      <c r="LAW118" s="235"/>
      <c r="LAX118" s="235"/>
      <c r="LAY118" s="235"/>
      <c r="LAZ118" s="235"/>
      <c r="LBA118" s="235"/>
      <c r="LBB118" s="235"/>
      <c r="LBC118" s="235"/>
      <c r="LBD118" s="235"/>
      <c r="LBE118" s="235"/>
      <c r="LBF118" s="235"/>
      <c r="LBG118" s="235"/>
      <c r="LBH118" s="235"/>
      <c r="LBI118" s="235"/>
      <c r="LBJ118" s="235"/>
      <c r="LBK118" s="235"/>
      <c r="LBL118" s="235"/>
      <c r="LBM118" s="235"/>
      <c r="LBN118" s="235"/>
      <c r="LBO118" s="235"/>
      <c r="LBP118" s="235"/>
      <c r="LBQ118" s="235"/>
      <c r="LBR118" s="235"/>
      <c r="LBS118" s="235"/>
      <c r="LBT118" s="235"/>
      <c r="LBU118" s="235"/>
      <c r="LBV118" s="235"/>
      <c r="LBW118" s="235"/>
      <c r="LBX118" s="235"/>
      <c r="LBY118" s="235"/>
      <c r="LBZ118" s="235"/>
      <c r="LCA118" s="235"/>
      <c r="LCB118" s="235"/>
      <c r="LCC118" s="235"/>
      <c r="LCD118" s="235"/>
      <c r="LCE118" s="235"/>
      <c r="LCF118" s="235"/>
      <c r="LCG118" s="235"/>
      <c r="LCH118" s="235"/>
      <c r="LCI118" s="235"/>
      <c r="LCJ118" s="235"/>
      <c r="LCK118" s="235"/>
      <c r="LCL118" s="235"/>
      <c r="LCM118" s="235"/>
      <c r="LCN118" s="235"/>
      <c r="LCO118" s="235"/>
      <c r="LCP118" s="235"/>
      <c r="LCQ118" s="235"/>
      <c r="LCR118" s="235"/>
      <c r="LCS118" s="235"/>
      <c r="LCT118" s="235"/>
      <c r="LCU118" s="235"/>
      <c r="LCV118" s="235"/>
      <c r="LCW118" s="235"/>
      <c r="LCX118" s="235"/>
      <c r="LCY118" s="235"/>
      <c r="LCZ118" s="235"/>
      <c r="LDA118" s="235"/>
      <c r="LDB118" s="235"/>
      <c r="LDC118" s="235"/>
      <c r="LDD118" s="235"/>
      <c r="LDE118" s="235"/>
      <c r="LDF118" s="235"/>
      <c r="LDG118" s="235"/>
      <c r="LDH118" s="235"/>
      <c r="LDI118" s="235"/>
      <c r="LDJ118" s="235"/>
      <c r="LDK118" s="235"/>
      <c r="LDL118" s="235"/>
      <c r="LDM118" s="235"/>
      <c r="LDN118" s="235"/>
      <c r="LDO118" s="235"/>
      <c r="LDP118" s="235"/>
      <c r="LDQ118" s="235"/>
      <c r="LDR118" s="235"/>
      <c r="LDS118" s="235"/>
      <c r="LDT118" s="235"/>
      <c r="LDU118" s="235"/>
      <c r="LDV118" s="235"/>
      <c r="LDW118" s="235"/>
      <c r="LDX118" s="235"/>
      <c r="LDY118" s="235"/>
      <c r="LDZ118" s="235"/>
      <c r="LEA118" s="235"/>
      <c r="LEB118" s="235"/>
      <c r="LEC118" s="235"/>
      <c r="LED118" s="235"/>
      <c r="LEE118" s="235"/>
      <c r="LEF118" s="235"/>
      <c r="LEG118" s="235"/>
      <c r="LEH118" s="235"/>
      <c r="LEI118" s="235"/>
      <c r="LEJ118" s="235"/>
      <c r="LEK118" s="235"/>
      <c r="LEL118" s="235"/>
      <c r="LEM118" s="235"/>
      <c r="LEN118" s="235"/>
      <c r="LEO118" s="235"/>
      <c r="LEP118" s="235"/>
      <c r="LEQ118" s="235"/>
      <c r="LER118" s="235"/>
      <c r="LES118" s="235"/>
      <c r="LET118" s="235"/>
      <c r="LEU118" s="235"/>
      <c r="LEV118" s="235"/>
      <c r="LEW118" s="235"/>
      <c r="LEX118" s="235"/>
      <c r="LEY118" s="235"/>
      <c r="LEZ118" s="235"/>
      <c r="LFA118" s="235"/>
      <c r="LFB118" s="235"/>
      <c r="LFC118" s="235"/>
      <c r="LFD118" s="235"/>
      <c r="LFE118" s="235"/>
      <c r="LFF118" s="235"/>
      <c r="LFG118" s="235"/>
      <c r="LFH118" s="235"/>
      <c r="LFI118" s="235"/>
      <c r="LFJ118" s="235"/>
      <c r="LFK118" s="235"/>
      <c r="LFL118" s="235"/>
      <c r="LFM118" s="235"/>
      <c r="LFN118" s="235"/>
      <c r="LFO118" s="235"/>
      <c r="LFP118" s="235"/>
      <c r="LFQ118" s="235"/>
      <c r="LFR118" s="235"/>
      <c r="LFS118" s="235"/>
      <c r="LFT118" s="235"/>
      <c r="LFU118" s="235"/>
      <c r="LFV118" s="235"/>
      <c r="LFW118" s="235"/>
      <c r="LFX118" s="235"/>
      <c r="LFY118" s="235"/>
      <c r="LFZ118" s="235"/>
      <c r="LGA118" s="235"/>
      <c r="LGB118" s="235"/>
      <c r="LGC118" s="235"/>
      <c r="LGD118" s="235"/>
      <c r="LGE118" s="235"/>
      <c r="LGF118" s="235"/>
      <c r="LGG118" s="235"/>
      <c r="LGH118" s="235"/>
      <c r="LGI118" s="235"/>
      <c r="LGJ118" s="235"/>
      <c r="LGK118" s="235"/>
      <c r="LGL118" s="235"/>
      <c r="LGM118" s="235"/>
      <c r="LGN118" s="235"/>
      <c r="LGO118" s="235"/>
      <c r="LGP118" s="235"/>
      <c r="LGQ118" s="235"/>
      <c r="LGR118" s="235"/>
      <c r="LGS118" s="235"/>
      <c r="LGT118" s="235"/>
      <c r="LGU118" s="235"/>
      <c r="LGV118" s="235"/>
      <c r="LGW118" s="235"/>
      <c r="LGX118" s="235"/>
      <c r="LGY118" s="235"/>
      <c r="LGZ118" s="235"/>
      <c r="LHA118" s="235"/>
      <c r="LHB118" s="235"/>
      <c r="LHC118" s="235"/>
      <c r="LHD118" s="235"/>
      <c r="LHE118" s="235"/>
      <c r="LHF118" s="235"/>
      <c r="LHG118" s="235"/>
      <c r="LHH118" s="235"/>
      <c r="LHI118" s="235"/>
      <c r="LHJ118" s="235"/>
      <c r="LHK118" s="235"/>
      <c r="LHL118" s="235"/>
      <c r="LHM118" s="235"/>
      <c r="LHN118" s="235"/>
      <c r="LHO118" s="235"/>
      <c r="LHP118" s="235"/>
      <c r="LHQ118" s="235"/>
      <c r="LHR118" s="235"/>
      <c r="LHS118" s="235"/>
      <c r="LHT118" s="235"/>
      <c r="LHU118" s="235"/>
      <c r="LHV118" s="235"/>
      <c r="LHW118" s="235"/>
      <c r="LHX118" s="235"/>
      <c r="LHY118" s="235"/>
      <c r="LHZ118" s="235"/>
      <c r="LIA118" s="235"/>
      <c r="LIB118" s="235"/>
      <c r="LIC118" s="235"/>
      <c r="LID118" s="235"/>
      <c r="LIE118" s="235"/>
      <c r="LIF118" s="235"/>
      <c r="LIG118" s="235"/>
      <c r="LIH118" s="235"/>
      <c r="LII118" s="235"/>
      <c r="LIJ118" s="235"/>
      <c r="LIK118" s="235"/>
      <c r="LIL118" s="235"/>
      <c r="LIM118" s="235"/>
      <c r="LIN118" s="235"/>
      <c r="LIO118" s="235"/>
      <c r="LIP118" s="235"/>
      <c r="LIQ118" s="235"/>
      <c r="LIR118" s="235"/>
      <c r="LIS118" s="235"/>
      <c r="LIT118" s="235"/>
      <c r="LIU118" s="235"/>
      <c r="LIV118" s="235"/>
      <c r="LIW118" s="235"/>
      <c r="LIX118" s="235"/>
      <c r="LIY118" s="235"/>
      <c r="LIZ118" s="235"/>
      <c r="LJA118" s="235"/>
      <c r="LJB118" s="235"/>
      <c r="LJC118" s="235"/>
      <c r="LJD118" s="235"/>
      <c r="LJE118" s="235"/>
      <c r="LJF118" s="235"/>
      <c r="LJG118" s="235"/>
      <c r="LJH118" s="235"/>
      <c r="LJI118" s="235"/>
      <c r="LJJ118" s="235"/>
      <c r="LJK118" s="235"/>
      <c r="LJL118" s="235"/>
      <c r="LJM118" s="235"/>
      <c r="LJN118" s="235"/>
      <c r="LJO118" s="235"/>
      <c r="LJP118" s="235"/>
      <c r="LJQ118" s="235"/>
      <c r="LJR118" s="235"/>
      <c r="LJS118" s="235"/>
      <c r="LJT118" s="235"/>
      <c r="LJU118" s="235"/>
      <c r="LJV118" s="235"/>
      <c r="LJW118" s="235"/>
      <c r="LJX118" s="235"/>
      <c r="LJY118" s="235"/>
      <c r="LJZ118" s="235"/>
      <c r="LKA118" s="235"/>
      <c r="LKB118" s="235"/>
      <c r="LKC118" s="235"/>
      <c r="LKD118" s="235"/>
      <c r="LKE118" s="235"/>
      <c r="LKF118" s="235"/>
      <c r="LKG118" s="235"/>
      <c r="LKH118" s="235"/>
      <c r="LKI118" s="235"/>
      <c r="LKJ118" s="235"/>
      <c r="LKK118" s="235"/>
      <c r="LKL118" s="235"/>
      <c r="LKM118" s="235"/>
      <c r="LKN118" s="235"/>
      <c r="LKO118" s="235"/>
      <c r="LKP118" s="235"/>
      <c r="LKQ118" s="235"/>
      <c r="LKR118" s="235"/>
      <c r="LKS118" s="235"/>
      <c r="LKT118" s="235"/>
      <c r="LKU118" s="235"/>
      <c r="LKV118" s="235"/>
      <c r="LKW118" s="235"/>
      <c r="LKX118" s="235"/>
      <c r="LKY118" s="235"/>
      <c r="LKZ118" s="235"/>
      <c r="LLA118" s="235"/>
      <c r="LLB118" s="235"/>
      <c r="LLC118" s="235"/>
      <c r="LLD118" s="235"/>
      <c r="LLE118" s="235"/>
      <c r="LLF118" s="235"/>
      <c r="LLG118" s="235"/>
      <c r="LLH118" s="235"/>
      <c r="LLI118" s="235"/>
      <c r="LLJ118" s="235"/>
      <c r="LLK118" s="235"/>
      <c r="LLL118" s="235"/>
      <c r="LLM118" s="235"/>
      <c r="LLN118" s="235"/>
      <c r="LLO118" s="235"/>
      <c r="LLP118" s="235"/>
      <c r="LLQ118" s="235"/>
      <c r="LLR118" s="235"/>
      <c r="LLS118" s="235"/>
      <c r="LLT118" s="235"/>
      <c r="LLU118" s="235"/>
      <c r="LLV118" s="235"/>
      <c r="LLW118" s="235"/>
      <c r="LLX118" s="235"/>
      <c r="LLY118" s="235"/>
      <c r="LLZ118" s="235"/>
      <c r="LMA118" s="235"/>
      <c r="LMB118" s="235"/>
      <c r="LMC118" s="235"/>
      <c r="LMD118" s="235"/>
      <c r="LME118" s="235"/>
      <c r="LMF118" s="235"/>
      <c r="LMG118" s="235"/>
      <c r="LMH118" s="235"/>
      <c r="LMI118" s="235"/>
      <c r="LMJ118" s="235"/>
      <c r="LMK118" s="235"/>
      <c r="LML118" s="235"/>
      <c r="LMM118" s="235"/>
      <c r="LMN118" s="235"/>
      <c r="LMO118" s="235"/>
      <c r="LMP118" s="235"/>
      <c r="LMQ118" s="235"/>
      <c r="LMR118" s="235"/>
      <c r="LMS118" s="235"/>
      <c r="LMT118" s="235"/>
      <c r="LMU118" s="235"/>
      <c r="LMV118" s="235"/>
      <c r="LMW118" s="235"/>
      <c r="LMX118" s="235"/>
      <c r="LMY118" s="235"/>
      <c r="LMZ118" s="235"/>
      <c r="LNA118" s="235"/>
      <c r="LNB118" s="235"/>
      <c r="LNC118" s="235"/>
      <c r="LND118" s="235"/>
      <c r="LNE118" s="235"/>
      <c r="LNF118" s="235"/>
      <c r="LNG118" s="235"/>
      <c r="LNH118" s="235"/>
      <c r="LNI118" s="235"/>
      <c r="LNJ118" s="235"/>
      <c r="LNK118" s="235"/>
      <c r="LNL118" s="235"/>
      <c r="LNM118" s="235"/>
      <c r="LNN118" s="235"/>
      <c r="LNO118" s="235"/>
      <c r="LNP118" s="235"/>
      <c r="LNQ118" s="235"/>
      <c r="LNR118" s="235"/>
      <c r="LNS118" s="235"/>
      <c r="LNT118" s="235"/>
      <c r="LNU118" s="235"/>
      <c r="LNV118" s="235"/>
      <c r="LNW118" s="235"/>
      <c r="LNX118" s="235"/>
      <c r="LNY118" s="235"/>
      <c r="LNZ118" s="235"/>
      <c r="LOA118" s="235"/>
      <c r="LOB118" s="235"/>
      <c r="LOC118" s="235"/>
      <c r="LOD118" s="235"/>
      <c r="LOE118" s="235"/>
      <c r="LOF118" s="235"/>
      <c r="LOG118" s="235"/>
      <c r="LOH118" s="235"/>
      <c r="LOI118" s="235"/>
      <c r="LOJ118" s="235"/>
      <c r="LOK118" s="235"/>
      <c r="LOL118" s="235"/>
      <c r="LOM118" s="235"/>
      <c r="LON118" s="235"/>
      <c r="LOO118" s="235"/>
      <c r="LOP118" s="235"/>
      <c r="LOQ118" s="235"/>
      <c r="LOR118" s="235"/>
      <c r="LOS118" s="235"/>
      <c r="LOT118" s="235"/>
      <c r="LOU118" s="235"/>
      <c r="LOV118" s="235"/>
      <c r="LOW118" s="235"/>
      <c r="LOX118" s="235"/>
      <c r="LOY118" s="235"/>
      <c r="LOZ118" s="235"/>
      <c r="LPA118" s="235"/>
      <c r="LPB118" s="235"/>
      <c r="LPC118" s="235"/>
      <c r="LPD118" s="235"/>
      <c r="LPE118" s="235"/>
      <c r="LPF118" s="235"/>
      <c r="LPG118" s="235"/>
      <c r="LPH118" s="235"/>
      <c r="LPI118" s="235"/>
      <c r="LPJ118" s="235"/>
      <c r="LPK118" s="235"/>
      <c r="LPL118" s="235"/>
      <c r="LPM118" s="235"/>
      <c r="LPN118" s="235"/>
      <c r="LPO118" s="235"/>
      <c r="LPP118" s="235"/>
      <c r="LPQ118" s="235"/>
      <c r="LPR118" s="235"/>
      <c r="LPS118" s="235"/>
      <c r="LPT118" s="235"/>
      <c r="LPU118" s="235"/>
      <c r="LPV118" s="235"/>
      <c r="LPW118" s="235"/>
      <c r="LPX118" s="235"/>
      <c r="LPY118" s="235"/>
      <c r="LPZ118" s="235"/>
      <c r="LQA118" s="235"/>
      <c r="LQB118" s="235"/>
      <c r="LQC118" s="235"/>
      <c r="LQD118" s="235"/>
      <c r="LQE118" s="235"/>
      <c r="LQF118" s="235"/>
      <c r="LQG118" s="235"/>
      <c r="LQH118" s="235"/>
      <c r="LQI118" s="235"/>
      <c r="LQJ118" s="235"/>
      <c r="LQK118" s="235"/>
      <c r="LQL118" s="235"/>
      <c r="LQM118" s="235"/>
      <c r="LQN118" s="235"/>
      <c r="LQO118" s="235"/>
      <c r="LQP118" s="235"/>
      <c r="LQQ118" s="235"/>
      <c r="LQR118" s="235"/>
      <c r="LQS118" s="235"/>
      <c r="LQT118" s="235"/>
      <c r="LQU118" s="235"/>
      <c r="LQV118" s="235"/>
      <c r="LQW118" s="235"/>
      <c r="LQX118" s="235"/>
      <c r="LQY118" s="235"/>
      <c r="LQZ118" s="235"/>
      <c r="LRA118" s="235"/>
      <c r="LRB118" s="235"/>
      <c r="LRC118" s="235"/>
      <c r="LRD118" s="235"/>
      <c r="LRE118" s="235"/>
      <c r="LRF118" s="235"/>
      <c r="LRG118" s="235"/>
      <c r="LRH118" s="235"/>
      <c r="LRI118" s="235"/>
      <c r="LRJ118" s="235"/>
      <c r="LRK118" s="235"/>
      <c r="LRL118" s="235"/>
      <c r="LRM118" s="235"/>
      <c r="LRN118" s="235"/>
      <c r="LRO118" s="235"/>
      <c r="LRP118" s="235"/>
      <c r="LRQ118" s="235"/>
      <c r="LRR118" s="235"/>
      <c r="LRS118" s="235"/>
      <c r="LRT118" s="235"/>
      <c r="LRU118" s="235"/>
      <c r="LRV118" s="235"/>
      <c r="LRW118" s="235"/>
      <c r="LRX118" s="235"/>
      <c r="LRY118" s="235"/>
      <c r="LRZ118" s="235"/>
      <c r="LSA118" s="235"/>
      <c r="LSB118" s="235"/>
      <c r="LSC118" s="235"/>
      <c r="LSD118" s="235"/>
      <c r="LSE118" s="235"/>
      <c r="LSF118" s="235"/>
      <c r="LSG118" s="235"/>
      <c r="LSH118" s="235"/>
      <c r="LSI118" s="235"/>
      <c r="LSJ118" s="235"/>
      <c r="LSK118" s="235"/>
      <c r="LSL118" s="235"/>
      <c r="LSM118" s="235"/>
      <c r="LSN118" s="235"/>
      <c r="LSO118" s="235"/>
      <c r="LSP118" s="235"/>
      <c r="LSQ118" s="235"/>
      <c r="LSR118" s="235"/>
      <c r="LSS118" s="235"/>
      <c r="LST118" s="235"/>
      <c r="LSU118" s="235"/>
      <c r="LSV118" s="235"/>
      <c r="LSW118" s="235"/>
      <c r="LSX118" s="235"/>
      <c r="LSY118" s="235"/>
      <c r="LSZ118" s="235"/>
      <c r="LTA118" s="235"/>
      <c r="LTB118" s="235"/>
      <c r="LTC118" s="235"/>
      <c r="LTD118" s="235"/>
      <c r="LTE118" s="235"/>
      <c r="LTF118" s="235"/>
      <c r="LTG118" s="235"/>
      <c r="LTH118" s="235"/>
      <c r="LTI118" s="235"/>
      <c r="LTJ118" s="235"/>
      <c r="LTK118" s="235"/>
      <c r="LTL118" s="235"/>
      <c r="LTM118" s="235"/>
      <c r="LTN118" s="235"/>
      <c r="LTO118" s="235"/>
      <c r="LTP118" s="235"/>
      <c r="LTQ118" s="235"/>
      <c r="LTR118" s="235"/>
      <c r="LTS118" s="235"/>
      <c r="LTT118" s="235"/>
      <c r="LTU118" s="235"/>
      <c r="LTV118" s="235"/>
      <c r="LTW118" s="235"/>
      <c r="LTX118" s="235"/>
      <c r="LTY118" s="235"/>
      <c r="LTZ118" s="235"/>
      <c r="LUA118" s="235"/>
      <c r="LUB118" s="235"/>
      <c r="LUC118" s="235"/>
      <c r="LUD118" s="235"/>
      <c r="LUE118" s="235"/>
      <c r="LUF118" s="235"/>
      <c r="LUG118" s="235"/>
      <c r="LUH118" s="235"/>
      <c r="LUI118" s="235"/>
      <c r="LUJ118" s="235"/>
      <c r="LUK118" s="235"/>
      <c r="LUL118" s="235"/>
      <c r="LUM118" s="235"/>
      <c r="LUN118" s="235"/>
      <c r="LUO118" s="235"/>
      <c r="LUP118" s="235"/>
      <c r="LUQ118" s="235"/>
      <c r="LUR118" s="235"/>
      <c r="LUS118" s="235"/>
      <c r="LUT118" s="235"/>
      <c r="LUU118" s="235"/>
      <c r="LUV118" s="235"/>
      <c r="LUW118" s="235"/>
      <c r="LUX118" s="235"/>
      <c r="LUY118" s="235"/>
      <c r="LUZ118" s="235"/>
      <c r="LVA118" s="235"/>
      <c r="LVB118" s="235"/>
      <c r="LVC118" s="235"/>
      <c r="LVD118" s="235"/>
      <c r="LVE118" s="235"/>
      <c r="LVF118" s="235"/>
      <c r="LVG118" s="235"/>
      <c r="LVH118" s="235"/>
      <c r="LVI118" s="235"/>
      <c r="LVJ118" s="235"/>
      <c r="LVK118" s="235"/>
      <c r="LVL118" s="235"/>
      <c r="LVM118" s="235"/>
      <c r="LVN118" s="235"/>
      <c r="LVO118" s="235"/>
      <c r="LVP118" s="235"/>
      <c r="LVQ118" s="235"/>
      <c r="LVR118" s="235"/>
      <c r="LVS118" s="235"/>
      <c r="LVT118" s="235"/>
      <c r="LVU118" s="235"/>
      <c r="LVV118" s="235"/>
      <c r="LVW118" s="235"/>
      <c r="LVX118" s="235"/>
      <c r="LVY118" s="235"/>
      <c r="LVZ118" s="235"/>
      <c r="LWA118" s="235"/>
      <c r="LWB118" s="235"/>
      <c r="LWC118" s="235"/>
      <c r="LWD118" s="235"/>
      <c r="LWE118" s="235"/>
      <c r="LWF118" s="235"/>
      <c r="LWG118" s="235"/>
      <c r="LWH118" s="235"/>
      <c r="LWI118" s="235"/>
      <c r="LWJ118" s="235"/>
      <c r="LWK118" s="235"/>
      <c r="LWL118" s="235"/>
      <c r="LWM118" s="235"/>
      <c r="LWN118" s="235"/>
      <c r="LWO118" s="235"/>
      <c r="LWP118" s="235"/>
      <c r="LWQ118" s="235"/>
      <c r="LWR118" s="235"/>
      <c r="LWS118" s="235"/>
      <c r="LWT118" s="235"/>
      <c r="LWU118" s="235"/>
      <c r="LWV118" s="235"/>
      <c r="LWW118" s="235"/>
      <c r="LWX118" s="235"/>
      <c r="LWY118" s="235"/>
      <c r="LWZ118" s="235"/>
      <c r="LXA118" s="235"/>
      <c r="LXB118" s="235"/>
      <c r="LXC118" s="235"/>
      <c r="LXD118" s="235"/>
      <c r="LXE118" s="235"/>
      <c r="LXF118" s="235"/>
      <c r="LXG118" s="235"/>
      <c r="LXH118" s="235"/>
      <c r="LXI118" s="235"/>
      <c r="LXJ118" s="235"/>
      <c r="LXK118" s="235"/>
      <c r="LXL118" s="235"/>
      <c r="LXM118" s="235"/>
      <c r="LXN118" s="235"/>
      <c r="LXO118" s="235"/>
      <c r="LXP118" s="235"/>
      <c r="LXQ118" s="235"/>
      <c r="LXR118" s="235"/>
      <c r="LXS118" s="235"/>
      <c r="LXT118" s="235"/>
      <c r="LXU118" s="235"/>
      <c r="LXV118" s="235"/>
      <c r="LXW118" s="235"/>
      <c r="LXX118" s="235"/>
      <c r="LXY118" s="235"/>
      <c r="LXZ118" s="235"/>
      <c r="LYA118" s="235"/>
      <c r="LYB118" s="235"/>
      <c r="LYC118" s="235"/>
      <c r="LYD118" s="235"/>
      <c r="LYE118" s="235"/>
      <c r="LYF118" s="235"/>
      <c r="LYG118" s="235"/>
      <c r="LYH118" s="235"/>
      <c r="LYI118" s="235"/>
      <c r="LYJ118" s="235"/>
      <c r="LYK118" s="235"/>
      <c r="LYL118" s="235"/>
      <c r="LYM118" s="235"/>
      <c r="LYN118" s="235"/>
      <c r="LYO118" s="235"/>
      <c r="LYP118" s="235"/>
      <c r="LYQ118" s="235"/>
      <c r="LYR118" s="235"/>
      <c r="LYS118" s="235"/>
      <c r="LYT118" s="235"/>
      <c r="LYU118" s="235"/>
      <c r="LYV118" s="235"/>
      <c r="LYW118" s="235"/>
      <c r="LYX118" s="235"/>
      <c r="LYY118" s="235"/>
      <c r="LYZ118" s="235"/>
      <c r="LZA118" s="235"/>
      <c r="LZB118" s="235"/>
      <c r="LZC118" s="235"/>
      <c r="LZD118" s="235"/>
      <c r="LZE118" s="235"/>
      <c r="LZF118" s="235"/>
      <c r="LZG118" s="235"/>
      <c r="LZH118" s="235"/>
      <c r="LZI118" s="235"/>
      <c r="LZJ118" s="235"/>
      <c r="LZK118" s="235"/>
      <c r="LZL118" s="235"/>
      <c r="LZM118" s="235"/>
      <c r="LZN118" s="235"/>
      <c r="LZO118" s="235"/>
      <c r="LZP118" s="235"/>
      <c r="LZQ118" s="235"/>
      <c r="LZR118" s="235"/>
      <c r="LZS118" s="235"/>
      <c r="LZT118" s="235"/>
      <c r="LZU118" s="235"/>
      <c r="LZV118" s="235"/>
      <c r="LZW118" s="235"/>
      <c r="LZX118" s="235"/>
      <c r="LZY118" s="235"/>
      <c r="LZZ118" s="235"/>
      <c r="MAA118" s="235"/>
      <c r="MAB118" s="235"/>
      <c r="MAC118" s="235"/>
      <c r="MAD118" s="235"/>
      <c r="MAE118" s="235"/>
      <c r="MAF118" s="235"/>
      <c r="MAG118" s="235"/>
      <c r="MAH118" s="235"/>
      <c r="MAI118" s="235"/>
      <c r="MAJ118" s="235"/>
      <c r="MAK118" s="235"/>
      <c r="MAL118" s="235"/>
      <c r="MAM118" s="235"/>
      <c r="MAN118" s="235"/>
      <c r="MAO118" s="235"/>
      <c r="MAP118" s="235"/>
      <c r="MAQ118" s="235"/>
      <c r="MAR118" s="235"/>
      <c r="MAS118" s="235"/>
      <c r="MAT118" s="235"/>
      <c r="MAU118" s="235"/>
      <c r="MAV118" s="235"/>
      <c r="MAW118" s="235"/>
      <c r="MAX118" s="235"/>
      <c r="MAY118" s="235"/>
      <c r="MAZ118" s="235"/>
      <c r="MBA118" s="235"/>
      <c r="MBB118" s="235"/>
      <c r="MBC118" s="235"/>
      <c r="MBD118" s="235"/>
      <c r="MBE118" s="235"/>
      <c r="MBF118" s="235"/>
      <c r="MBG118" s="235"/>
      <c r="MBH118" s="235"/>
      <c r="MBI118" s="235"/>
      <c r="MBJ118" s="235"/>
      <c r="MBK118" s="235"/>
      <c r="MBL118" s="235"/>
      <c r="MBM118" s="235"/>
      <c r="MBN118" s="235"/>
      <c r="MBO118" s="235"/>
      <c r="MBP118" s="235"/>
      <c r="MBQ118" s="235"/>
      <c r="MBR118" s="235"/>
      <c r="MBS118" s="235"/>
      <c r="MBT118" s="235"/>
      <c r="MBU118" s="235"/>
      <c r="MBV118" s="235"/>
      <c r="MBW118" s="235"/>
      <c r="MBX118" s="235"/>
      <c r="MBY118" s="235"/>
      <c r="MBZ118" s="235"/>
      <c r="MCA118" s="235"/>
      <c r="MCB118" s="235"/>
      <c r="MCC118" s="235"/>
      <c r="MCD118" s="235"/>
      <c r="MCE118" s="235"/>
      <c r="MCF118" s="235"/>
      <c r="MCG118" s="235"/>
      <c r="MCH118" s="235"/>
      <c r="MCI118" s="235"/>
      <c r="MCJ118" s="235"/>
      <c r="MCK118" s="235"/>
      <c r="MCL118" s="235"/>
      <c r="MCM118" s="235"/>
      <c r="MCN118" s="235"/>
      <c r="MCO118" s="235"/>
      <c r="MCP118" s="235"/>
      <c r="MCQ118" s="235"/>
      <c r="MCR118" s="235"/>
      <c r="MCS118" s="235"/>
      <c r="MCT118" s="235"/>
      <c r="MCU118" s="235"/>
      <c r="MCV118" s="235"/>
      <c r="MCW118" s="235"/>
      <c r="MCX118" s="235"/>
      <c r="MCY118" s="235"/>
      <c r="MCZ118" s="235"/>
      <c r="MDA118" s="235"/>
      <c r="MDB118" s="235"/>
      <c r="MDC118" s="235"/>
      <c r="MDD118" s="235"/>
      <c r="MDE118" s="235"/>
      <c r="MDF118" s="235"/>
      <c r="MDG118" s="235"/>
      <c r="MDH118" s="235"/>
      <c r="MDI118" s="235"/>
      <c r="MDJ118" s="235"/>
      <c r="MDK118" s="235"/>
      <c r="MDL118" s="235"/>
      <c r="MDM118" s="235"/>
      <c r="MDN118" s="235"/>
      <c r="MDO118" s="235"/>
      <c r="MDP118" s="235"/>
      <c r="MDQ118" s="235"/>
      <c r="MDR118" s="235"/>
      <c r="MDS118" s="235"/>
      <c r="MDT118" s="235"/>
      <c r="MDU118" s="235"/>
      <c r="MDV118" s="235"/>
      <c r="MDW118" s="235"/>
      <c r="MDX118" s="235"/>
      <c r="MDY118" s="235"/>
      <c r="MDZ118" s="235"/>
      <c r="MEA118" s="235"/>
      <c r="MEB118" s="235"/>
      <c r="MEC118" s="235"/>
      <c r="MED118" s="235"/>
      <c r="MEE118" s="235"/>
      <c r="MEF118" s="235"/>
      <c r="MEG118" s="235"/>
      <c r="MEH118" s="235"/>
      <c r="MEI118" s="235"/>
      <c r="MEJ118" s="235"/>
      <c r="MEK118" s="235"/>
      <c r="MEL118" s="235"/>
      <c r="MEM118" s="235"/>
      <c r="MEN118" s="235"/>
      <c r="MEO118" s="235"/>
      <c r="MEP118" s="235"/>
      <c r="MEQ118" s="235"/>
      <c r="MER118" s="235"/>
      <c r="MES118" s="235"/>
      <c r="MET118" s="235"/>
      <c r="MEU118" s="235"/>
      <c r="MEV118" s="235"/>
      <c r="MEW118" s="235"/>
      <c r="MEX118" s="235"/>
      <c r="MEY118" s="235"/>
      <c r="MEZ118" s="235"/>
      <c r="MFA118" s="235"/>
      <c r="MFB118" s="235"/>
      <c r="MFC118" s="235"/>
      <c r="MFD118" s="235"/>
      <c r="MFE118" s="235"/>
      <c r="MFF118" s="235"/>
      <c r="MFG118" s="235"/>
      <c r="MFH118" s="235"/>
      <c r="MFI118" s="235"/>
      <c r="MFJ118" s="235"/>
      <c r="MFK118" s="235"/>
      <c r="MFL118" s="235"/>
      <c r="MFM118" s="235"/>
      <c r="MFN118" s="235"/>
      <c r="MFO118" s="235"/>
      <c r="MFP118" s="235"/>
      <c r="MFQ118" s="235"/>
      <c r="MFR118" s="235"/>
      <c r="MFS118" s="235"/>
      <c r="MFT118" s="235"/>
      <c r="MFU118" s="235"/>
      <c r="MFV118" s="235"/>
      <c r="MFW118" s="235"/>
      <c r="MFX118" s="235"/>
      <c r="MFY118" s="235"/>
      <c r="MFZ118" s="235"/>
      <c r="MGA118" s="235"/>
      <c r="MGB118" s="235"/>
      <c r="MGC118" s="235"/>
      <c r="MGD118" s="235"/>
      <c r="MGE118" s="235"/>
      <c r="MGF118" s="235"/>
      <c r="MGG118" s="235"/>
      <c r="MGH118" s="235"/>
      <c r="MGI118" s="235"/>
      <c r="MGJ118" s="235"/>
      <c r="MGK118" s="235"/>
      <c r="MGL118" s="235"/>
      <c r="MGM118" s="235"/>
      <c r="MGN118" s="235"/>
      <c r="MGO118" s="235"/>
      <c r="MGP118" s="235"/>
      <c r="MGQ118" s="235"/>
      <c r="MGR118" s="235"/>
      <c r="MGS118" s="235"/>
      <c r="MGT118" s="235"/>
      <c r="MGU118" s="235"/>
      <c r="MGV118" s="235"/>
      <c r="MGW118" s="235"/>
      <c r="MGX118" s="235"/>
      <c r="MGY118" s="235"/>
      <c r="MGZ118" s="235"/>
      <c r="MHA118" s="235"/>
      <c r="MHB118" s="235"/>
      <c r="MHC118" s="235"/>
      <c r="MHD118" s="235"/>
      <c r="MHE118" s="235"/>
      <c r="MHF118" s="235"/>
      <c r="MHG118" s="235"/>
      <c r="MHH118" s="235"/>
      <c r="MHI118" s="235"/>
      <c r="MHJ118" s="235"/>
      <c r="MHK118" s="235"/>
      <c r="MHL118" s="235"/>
      <c r="MHM118" s="235"/>
      <c r="MHN118" s="235"/>
      <c r="MHO118" s="235"/>
      <c r="MHP118" s="235"/>
      <c r="MHQ118" s="235"/>
      <c r="MHR118" s="235"/>
      <c r="MHS118" s="235"/>
      <c r="MHT118" s="235"/>
      <c r="MHU118" s="235"/>
      <c r="MHV118" s="235"/>
      <c r="MHW118" s="235"/>
      <c r="MHX118" s="235"/>
      <c r="MHY118" s="235"/>
      <c r="MHZ118" s="235"/>
      <c r="MIA118" s="235"/>
      <c r="MIB118" s="235"/>
      <c r="MIC118" s="235"/>
      <c r="MID118" s="235"/>
      <c r="MIE118" s="235"/>
      <c r="MIF118" s="235"/>
      <c r="MIG118" s="235"/>
      <c r="MIH118" s="235"/>
      <c r="MII118" s="235"/>
      <c r="MIJ118" s="235"/>
      <c r="MIK118" s="235"/>
      <c r="MIL118" s="235"/>
      <c r="MIM118" s="235"/>
      <c r="MIN118" s="235"/>
      <c r="MIO118" s="235"/>
      <c r="MIP118" s="235"/>
      <c r="MIQ118" s="235"/>
      <c r="MIR118" s="235"/>
      <c r="MIS118" s="235"/>
      <c r="MIT118" s="235"/>
      <c r="MIU118" s="235"/>
      <c r="MIV118" s="235"/>
      <c r="MIW118" s="235"/>
      <c r="MIX118" s="235"/>
      <c r="MIY118" s="235"/>
      <c r="MIZ118" s="235"/>
      <c r="MJA118" s="235"/>
      <c r="MJB118" s="235"/>
      <c r="MJC118" s="235"/>
      <c r="MJD118" s="235"/>
      <c r="MJE118" s="235"/>
      <c r="MJF118" s="235"/>
      <c r="MJG118" s="235"/>
      <c r="MJH118" s="235"/>
      <c r="MJI118" s="235"/>
      <c r="MJJ118" s="235"/>
      <c r="MJK118" s="235"/>
      <c r="MJL118" s="235"/>
      <c r="MJM118" s="235"/>
      <c r="MJN118" s="235"/>
      <c r="MJO118" s="235"/>
      <c r="MJP118" s="235"/>
      <c r="MJQ118" s="235"/>
      <c r="MJR118" s="235"/>
      <c r="MJS118" s="235"/>
      <c r="MJT118" s="235"/>
      <c r="MJU118" s="235"/>
      <c r="MJV118" s="235"/>
      <c r="MJW118" s="235"/>
      <c r="MJX118" s="235"/>
      <c r="MJY118" s="235"/>
      <c r="MJZ118" s="235"/>
      <c r="MKA118" s="235"/>
      <c r="MKB118" s="235"/>
      <c r="MKC118" s="235"/>
      <c r="MKD118" s="235"/>
      <c r="MKE118" s="235"/>
      <c r="MKF118" s="235"/>
      <c r="MKG118" s="235"/>
      <c r="MKH118" s="235"/>
      <c r="MKI118" s="235"/>
      <c r="MKJ118" s="235"/>
      <c r="MKK118" s="235"/>
      <c r="MKL118" s="235"/>
      <c r="MKM118" s="235"/>
      <c r="MKN118" s="235"/>
      <c r="MKO118" s="235"/>
      <c r="MKP118" s="235"/>
      <c r="MKQ118" s="235"/>
      <c r="MKR118" s="235"/>
      <c r="MKS118" s="235"/>
      <c r="MKT118" s="235"/>
      <c r="MKU118" s="235"/>
      <c r="MKV118" s="235"/>
      <c r="MKW118" s="235"/>
      <c r="MKX118" s="235"/>
      <c r="MKY118" s="235"/>
      <c r="MKZ118" s="235"/>
      <c r="MLA118" s="235"/>
      <c r="MLB118" s="235"/>
      <c r="MLC118" s="235"/>
      <c r="MLD118" s="235"/>
      <c r="MLE118" s="235"/>
      <c r="MLF118" s="235"/>
      <c r="MLG118" s="235"/>
      <c r="MLH118" s="235"/>
      <c r="MLI118" s="235"/>
      <c r="MLJ118" s="235"/>
      <c r="MLK118" s="235"/>
      <c r="MLL118" s="235"/>
      <c r="MLM118" s="235"/>
      <c r="MLN118" s="235"/>
      <c r="MLO118" s="235"/>
      <c r="MLP118" s="235"/>
      <c r="MLQ118" s="235"/>
      <c r="MLR118" s="235"/>
      <c r="MLS118" s="235"/>
      <c r="MLT118" s="235"/>
      <c r="MLU118" s="235"/>
      <c r="MLV118" s="235"/>
      <c r="MLW118" s="235"/>
      <c r="MLX118" s="235"/>
      <c r="MLY118" s="235"/>
      <c r="MLZ118" s="235"/>
      <c r="MMA118" s="235"/>
      <c r="MMB118" s="235"/>
      <c r="MMC118" s="235"/>
      <c r="MMD118" s="235"/>
      <c r="MME118" s="235"/>
      <c r="MMF118" s="235"/>
      <c r="MMG118" s="235"/>
      <c r="MMH118" s="235"/>
      <c r="MMI118" s="235"/>
      <c r="MMJ118" s="235"/>
      <c r="MMK118" s="235"/>
      <c r="MML118" s="235"/>
      <c r="MMM118" s="235"/>
      <c r="MMN118" s="235"/>
      <c r="MMO118" s="235"/>
      <c r="MMP118" s="235"/>
      <c r="MMQ118" s="235"/>
      <c r="MMR118" s="235"/>
      <c r="MMS118" s="235"/>
      <c r="MMT118" s="235"/>
      <c r="MMU118" s="235"/>
      <c r="MMV118" s="235"/>
      <c r="MMW118" s="235"/>
      <c r="MMX118" s="235"/>
      <c r="MMY118" s="235"/>
      <c r="MMZ118" s="235"/>
      <c r="MNA118" s="235"/>
      <c r="MNB118" s="235"/>
      <c r="MNC118" s="235"/>
      <c r="MND118" s="235"/>
      <c r="MNE118" s="235"/>
      <c r="MNF118" s="235"/>
      <c r="MNG118" s="235"/>
      <c r="MNH118" s="235"/>
      <c r="MNI118" s="235"/>
      <c r="MNJ118" s="235"/>
      <c r="MNK118" s="235"/>
      <c r="MNL118" s="235"/>
      <c r="MNM118" s="235"/>
      <c r="MNN118" s="235"/>
      <c r="MNO118" s="235"/>
      <c r="MNP118" s="235"/>
      <c r="MNQ118" s="235"/>
      <c r="MNR118" s="235"/>
      <c r="MNS118" s="235"/>
      <c r="MNT118" s="235"/>
      <c r="MNU118" s="235"/>
      <c r="MNV118" s="235"/>
      <c r="MNW118" s="235"/>
      <c r="MNX118" s="235"/>
      <c r="MNY118" s="235"/>
      <c r="MNZ118" s="235"/>
      <c r="MOA118" s="235"/>
      <c r="MOB118" s="235"/>
      <c r="MOC118" s="235"/>
      <c r="MOD118" s="235"/>
      <c r="MOE118" s="235"/>
      <c r="MOF118" s="235"/>
      <c r="MOG118" s="235"/>
      <c r="MOH118" s="235"/>
      <c r="MOI118" s="235"/>
      <c r="MOJ118" s="235"/>
      <c r="MOK118" s="235"/>
      <c r="MOL118" s="235"/>
      <c r="MOM118" s="235"/>
      <c r="MON118" s="235"/>
      <c r="MOO118" s="235"/>
      <c r="MOP118" s="235"/>
      <c r="MOQ118" s="235"/>
      <c r="MOR118" s="235"/>
      <c r="MOS118" s="235"/>
      <c r="MOT118" s="235"/>
      <c r="MOU118" s="235"/>
      <c r="MOV118" s="235"/>
      <c r="MOW118" s="235"/>
      <c r="MOX118" s="235"/>
      <c r="MOY118" s="235"/>
      <c r="MOZ118" s="235"/>
      <c r="MPA118" s="235"/>
      <c r="MPB118" s="235"/>
      <c r="MPC118" s="235"/>
      <c r="MPD118" s="235"/>
      <c r="MPE118" s="235"/>
      <c r="MPF118" s="235"/>
      <c r="MPG118" s="235"/>
      <c r="MPH118" s="235"/>
      <c r="MPI118" s="235"/>
      <c r="MPJ118" s="235"/>
      <c r="MPK118" s="235"/>
      <c r="MPL118" s="235"/>
      <c r="MPM118" s="235"/>
      <c r="MPN118" s="235"/>
      <c r="MPO118" s="235"/>
      <c r="MPP118" s="235"/>
      <c r="MPQ118" s="235"/>
      <c r="MPR118" s="235"/>
      <c r="MPS118" s="235"/>
      <c r="MPT118" s="235"/>
      <c r="MPU118" s="235"/>
      <c r="MPV118" s="235"/>
      <c r="MPW118" s="235"/>
      <c r="MPX118" s="235"/>
      <c r="MPY118" s="235"/>
      <c r="MPZ118" s="235"/>
      <c r="MQA118" s="235"/>
      <c r="MQB118" s="235"/>
      <c r="MQC118" s="235"/>
      <c r="MQD118" s="235"/>
      <c r="MQE118" s="235"/>
      <c r="MQF118" s="235"/>
      <c r="MQG118" s="235"/>
      <c r="MQH118" s="235"/>
      <c r="MQI118" s="235"/>
      <c r="MQJ118" s="235"/>
      <c r="MQK118" s="235"/>
      <c r="MQL118" s="235"/>
      <c r="MQM118" s="235"/>
      <c r="MQN118" s="235"/>
      <c r="MQO118" s="235"/>
      <c r="MQP118" s="235"/>
      <c r="MQQ118" s="235"/>
      <c r="MQR118" s="235"/>
      <c r="MQS118" s="235"/>
      <c r="MQT118" s="235"/>
      <c r="MQU118" s="235"/>
      <c r="MQV118" s="235"/>
      <c r="MQW118" s="235"/>
      <c r="MQX118" s="235"/>
      <c r="MQY118" s="235"/>
      <c r="MQZ118" s="235"/>
      <c r="MRA118" s="235"/>
      <c r="MRB118" s="235"/>
      <c r="MRC118" s="235"/>
      <c r="MRD118" s="235"/>
      <c r="MRE118" s="235"/>
      <c r="MRF118" s="235"/>
      <c r="MRG118" s="235"/>
      <c r="MRH118" s="235"/>
      <c r="MRI118" s="235"/>
      <c r="MRJ118" s="235"/>
      <c r="MRK118" s="235"/>
      <c r="MRL118" s="235"/>
      <c r="MRM118" s="235"/>
      <c r="MRN118" s="235"/>
      <c r="MRO118" s="235"/>
      <c r="MRP118" s="235"/>
      <c r="MRQ118" s="235"/>
      <c r="MRR118" s="235"/>
      <c r="MRS118" s="235"/>
      <c r="MRT118" s="235"/>
      <c r="MRU118" s="235"/>
      <c r="MRV118" s="235"/>
      <c r="MRW118" s="235"/>
      <c r="MRX118" s="235"/>
      <c r="MRY118" s="235"/>
      <c r="MRZ118" s="235"/>
      <c r="MSA118" s="235"/>
      <c r="MSB118" s="235"/>
      <c r="MSC118" s="235"/>
      <c r="MSD118" s="235"/>
      <c r="MSE118" s="235"/>
      <c r="MSF118" s="235"/>
      <c r="MSG118" s="235"/>
      <c r="MSH118" s="235"/>
      <c r="MSI118" s="235"/>
      <c r="MSJ118" s="235"/>
      <c r="MSK118" s="235"/>
      <c r="MSL118" s="235"/>
      <c r="MSM118" s="235"/>
      <c r="MSN118" s="235"/>
      <c r="MSO118" s="235"/>
      <c r="MSP118" s="235"/>
      <c r="MSQ118" s="235"/>
      <c r="MSR118" s="235"/>
      <c r="MSS118" s="235"/>
      <c r="MST118" s="235"/>
      <c r="MSU118" s="235"/>
      <c r="MSV118" s="235"/>
      <c r="MSW118" s="235"/>
      <c r="MSX118" s="235"/>
      <c r="MSY118" s="235"/>
      <c r="MSZ118" s="235"/>
      <c r="MTA118" s="235"/>
      <c r="MTB118" s="235"/>
      <c r="MTC118" s="235"/>
      <c r="MTD118" s="235"/>
      <c r="MTE118" s="235"/>
      <c r="MTF118" s="235"/>
      <c r="MTG118" s="235"/>
      <c r="MTH118" s="235"/>
      <c r="MTI118" s="235"/>
      <c r="MTJ118" s="235"/>
      <c r="MTK118" s="235"/>
      <c r="MTL118" s="235"/>
      <c r="MTM118" s="235"/>
      <c r="MTN118" s="235"/>
      <c r="MTO118" s="235"/>
      <c r="MTP118" s="235"/>
      <c r="MTQ118" s="235"/>
      <c r="MTR118" s="235"/>
      <c r="MTS118" s="235"/>
      <c r="MTT118" s="235"/>
      <c r="MTU118" s="235"/>
      <c r="MTV118" s="235"/>
      <c r="MTW118" s="235"/>
      <c r="MTX118" s="235"/>
      <c r="MTY118" s="235"/>
      <c r="MTZ118" s="235"/>
      <c r="MUA118" s="235"/>
      <c r="MUB118" s="235"/>
      <c r="MUC118" s="235"/>
      <c r="MUD118" s="235"/>
      <c r="MUE118" s="235"/>
      <c r="MUF118" s="235"/>
      <c r="MUG118" s="235"/>
      <c r="MUH118" s="235"/>
      <c r="MUI118" s="235"/>
      <c r="MUJ118" s="235"/>
      <c r="MUK118" s="235"/>
      <c r="MUL118" s="235"/>
      <c r="MUM118" s="235"/>
      <c r="MUN118" s="235"/>
      <c r="MUO118" s="235"/>
      <c r="MUP118" s="235"/>
      <c r="MUQ118" s="235"/>
      <c r="MUR118" s="235"/>
      <c r="MUS118" s="235"/>
      <c r="MUT118" s="235"/>
      <c r="MUU118" s="235"/>
      <c r="MUV118" s="235"/>
      <c r="MUW118" s="235"/>
      <c r="MUX118" s="235"/>
      <c r="MUY118" s="235"/>
      <c r="MUZ118" s="235"/>
      <c r="MVA118" s="235"/>
      <c r="MVB118" s="235"/>
      <c r="MVC118" s="235"/>
      <c r="MVD118" s="235"/>
      <c r="MVE118" s="235"/>
      <c r="MVF118" s="235"/>
      <c r="MVG118" s="235"/>
      <c r="MVH118" s="235"/>
      <c r="MVI118" s="235"/>
      <c r="MVJ118" s="235"/>
      <c r="MVK118" s="235"/>
      <c r="MVL118" s="235"/>
      <c r="MVM118" s="235"/>
      <c r="MVN118" s="235"/>
      <c r="MVO118" s="235"/>
      <c r="MVP118" s="235"/>
      <c r="MVQ118" s="235"/>
      <c r="MVR118" s="235"/>
      <c r="MVS118" s="235"/>
      <c r="MVT118" s="235"/>
      <c r="MVU118" s="235"/>
      <c r="MVV118" s="235"/>
      <c r="MVW118" s="235"/>
      <c r="MVX118" s="235"/>
      <c r="MVY118" s="235"/>
      <c r="MVZ118" s="235"/>
      <c r="MWA118" s="235"/>
      <c r="MWB118" s="235"/>
      <c r="MWC118" s="235"/>
      <c r="MWD118" s="235"/>
      <c r="MWE118" s="235"/>
      <c r="MWF118" s="235"/>
      <c r="MWG118" s="235"/>
      <c r="MWH118" s="235"/>
      <c r="MWI118" s="235"/>
      <c r="MWJ118" s="235"/>
      <c r="MWK118" s="235"/>
      <c r="MWL118" s="235"/>
      <c r="MWM118" s="235"/>
      <c r="MWN118" s="235"/>
      <c r="MWO118" s="235"/>
      <c r="MWP118" s="235"/>
      <c r="MWQ118" s="235"/>
      <c r="MWR118" s="235"/>
      <c r="MWS118" s="235"/>
      <c r="MWT118" s="235"/>
      <c r="MWU118" s="235"/>
      <c r="MWV118" s="235"/>
      <c r="MWW118" s="235"/>
      <c r="MWX118" s="235"/>
      <c r="MWY118" s="235"/>
      <c r="MWZ118" s="235"/>
      <c r="MXA118" s="235"/>
      <c r="MXB118" s="235"/>
      <c r="MXC118" s="235"/>
      <c r="MXD118" s="235"/>
      <c r="MXE118" s="235"/>
      <c r="MXF118" s="235"/>
      <c r="MXG118" s="235"/>
      <c r="MXH118" s="235"/>
      <c r="MXI118" s="235"/>
      <c r="MXJ118" s="235"/>
      <c r="MXK118" s="235"/>
      <c r="MXL118" s="235"/>
      <c r="MXM118" s="235"/>
      <c r="MXN118" s="235"/>
      <c r="MXO118" s="235"/>
      <c r="MXP118" s="235"/>
      <c r="MXQ118" s="235"/>
      <c r="MXR118" s="235"/>
      <c r="MXS118" s="235"/>
      <c r="MXT118" s="235"/>
      <c r="MXU118" s="235"/>
      <c r="MXV118" s="235"/>
      <c r="MXW118" s="235"/>
      <c r="MXX118" s="235"/>
      <c r="MXY118" s="235"/>
      <c r="MXZ118" s="235"/>
      <c r="MYA118" s="235"/>
      <c r="MYB118" s="235"/>
      <c r="MYC118" s="235"/>
      <c r="MYD118" s="235"/>
      <c r="MYE118" s="235"/>
      <c r="MYF118" s="235"/>
      <c r="MYG118" s="235"/>
      <c r="MYH118" s="235"/>
      <c r="MYI118" s="235"/>
      <c r="MYJ118" s="235"/>
      <c r="MYK118" s="235"/>
      <c r="MYL118" s="235"/>
      <c r="MYM118" s="235"/>
      <c r="MYN118" s="235"/>
      <c r="MYO118" s="235"/>
      <c r="MYP118" s="235"/>
      <c r="MYQ118" s="235"/>
      <c r="MYR118" s="235"/>
      <c r="MYS118" s="235"/>
      <c r="MYT118" s="235"/>
      <c r="MYU118" s="235"/>
      <c r="MYV118" s="235"/>
      <c r="MYW118" s="235"/>
      <c r="MYX118" s="235"/>
      <c r="MYY118" s="235"/>
      <c r="MYZ118" s="235"/>
      <c r="MZA118" s="235"/>
      <c r="MZB118" s="235"/>
      <c r="MZC118" s="235"/>
      <c r="MZD118" s="235"/>
      <c r="MZE118" s="235"/>
      <c r="MZF118" s="235"/>
      <c r="MZG118" s="235"/>
      <c r="MZH118" s="235"/>
      <c r="MZI118" s="235"/>
      <c r="MZJ118" s="235"/>
      <c r="MZK118" s="235"/>
      <c r="MZL118" s="235"/>
      <c r="MZM118" s="235"/>
      <c r="MZN118" s="235"/>
      <c r="MZO118" s="235"/>
      <c r="MZP118" s="235"/>
      <c r="MZQ118" s="235"/>
      <c r="MZR118" s="235"/>
      <c r="MZS118" s="235"/>
      <c r="MZT118" s="235"/>
      <c r="MZU118" s="235"/>
      <c r="MZV118" s="235"/>
      <c r="MZW118" s="235"/>
      <c r="MZX118" s="235"/>
      <c r="MZY118" s="235"/>
      <c r="MZZ118" s="235"/>
      <c r="NAA118" s="235"/>
      <c r="NAB118" s="235"/>
      <c r="NAC118" s="235"/>
      <c r="NAD118" s="235"/>
      <c r="NAE118" s="235"/>
      <c r="NAF118" s="235"/>
      <c r="NAG118" s="235"/>
      <c r="NAH118" s="235"/>
      <c r="NAI118" s="235"/>
      <c r="NAJ118" s="235"/>
      <c r="NAK118" s="235"/>
      <c r="NAL118" s="235"/>
      <c r="NAM118" s="235"/>
      <c r="NAN118" s="235"/>
      <c r="NAO118" s="235"/>
      <c r="NAP118" s="235"/>
      <c r="NAQ118" s="235"/>
      <c r="NAR118" s="235"/>
      <c r="NAS118" s="235"/>
      <c r="NAT118" s="235"/>
      <c r="NAU118" s="235"/>
      <c r="NAV118" s="235"/>
      <c r="NAW118" s="235"/>
      <c r="NAX118" s="235"/>
      <c r="NAY118" s="235"/>
      <c r="NAZ118" s="235"/>
      <c r="NBA118" s="235"/>
      <c r="NBB118" s="235"/>
      <c r="NBC118" s="235"/>
      <c r="NBD118" s="235"/>
      <c r="NBE118" s="235"/>
      <c r="NBF118" s="235"/>
      <c r="NBG118" s="235"/>
      <c r="NBH118" s="235"/>
      <c r="NBI118" s="235"/>
      <c r="NBJ118" s="235"/>
      <c r="NBK118" s="235"/>
      <c r="NBL118" s="235"/>
      <c r="NBM118" s="235"/>
      <c r="NBN118" s="235"/>
      <c r="NBO118" s="235"/>
      <c r="NBP118" s="235"/>
      <c r="NBQ118" s="235"/>
      <c r="NBR118" s="235"/>
      <c r="NBS118" s="235"/>
      <c r="NBT118" s="235"/>
      <c r="NBU118" s="235"/>
      <c r="NBV118" s="235"/>
      <c r="NBW118" s="235"/>
      <c r="NBX118" s="235"/>
      <c r="NBY118" s="235"/>
      <c r="NBZ118" s="235"/>
      <c r="NCA118" s="235"/>
      <c r="NCB118" s="235"/>
      <c r="NCC118" s="235"/>
      <c r="NCD118" s="235"/>
      <c r="NCE118" s="235"/>
      <c r="NCF118" s="235"/>
      <c r="NCG118" s="235"/>
      <c r="NCH118" s="235"/>
      <c r="NCI118" s="235"/>
      <c r="NCJ118" s="235"/>
      <c r="NCK118" s="235"/>
      <c r="NCL118" s="235"/>
      <c r="NCM118" s="235"/>
      <c r="NCN118" s="235"/>
      <c r="NCO118" s="235"/>
      <c r="NCP118" s="235"/>
      <c r="NCQ118" s="235"/>
      <c r="NCR118" s="235"/>
      <c r="NCS118" s="235"/>
      <c r="NCT118" s="235"/>
      <c r="NCU118" s="235"/>
      <c r="NCV118" s="235"/>
      <c r="NCW118" s="235"/>
      <c r="NCX118" s="235"/>
      <c r="NCY118" s="235"/>
      <c r="NCZ118" s="235"/>
      <c r="NDA118" s="235"/>
      <c r="NDB118" s="235"/>
      <c r="NDC118" s="235"/>
      <c r="NDD118" s="235"/>
      <c r="NDE118" s="235"/>
      <c r="NDF118" s="235"/>
      <c r="NDG118" s="235"/>
      <c r="NDH118" s="235"/>
      <c r="NDI118" s="235"/>
      <c r="NDJ118" s="235"/>
      <c r="NDK118" s="235"/>
      <c r="NDL118" s="235"/>
      <c r="NDM118" s="235"/>
      <c r="NDN118" s="235"/>
      <c r="NDO118" s="235"/>
      <c r="NDP118" s="235"/>
      <c r="NDQ118" s="235"/>
      <c r="NDR118" s="235"/>
      <c r="NDS118" s="235"/>
      <c r="NDT118" s="235"/>
      <c r="NDU118" s="235"/>
      <c r="NDV118" s="235"/>
      <c r="NDW118" s="235"/>
      <c r="NDX118" s="235"/>
      <c r="NDY118" s="235"/>
      <c r="NDZ118" s="235"/>
      <c r="NEA118" s="235"/>
      <c r="NEB118" s="235"/>
      <c r="NEC118" s="235"/>
      <c r="NED118" s="235"/>
      <c r="NEE118" s="235"/>
      <c r="NEF118" s="235"/>
      <c r="NEG118" s="235"/>
      <c r="NEH118" s="235"/>
      <c r="NEI118" s="235"/>
      <c r="NEJ118" s="235"/>
      <c r="NEK118" s="235"/>
      <c r="NEL118" s="235"/>
      <c r="NEM118" s="235"/>
      <c r="NEN118" s="235"/>
      <c r="NEO118" s="235"/>
      <c r="NEP118" s="235"/>
      <c r="NEQ118" s="235"/>
      <c r="NER118" s="235"/>
      <c r="NES118" s="235"/>
      <c r="NET118" s="235"/>
      <c r="NEU118" s="235"/>
      <c r="NEV118" s="235"/>
      <c r="NEW118" s="235"/>
      <c r="NEX118" s="235"/>
      <c r="NEY118" s="235"/>
      <c r="NEZ118" s="235"/>
      <c r="NFA118" s="235"/>
      <c r="NFB118" s="235"/>
      <c r="NFC118" s="235"/>
      <c r="NFD118" s="235"/>
      <c r="NFE118" s="235"/>
      <c r="NFF118" s="235"/>
      <c r="NFG118" s="235"/>
      <c r="NFH118" s="235"/>
      <c r="NFI118" s="235"/>
      <c r="NFJ118" s="235"/>
      <c r="NFK118" s="235"/>
      <c r="NFL118" s="235"/>
      <c r="NFM118" s="235"/>
      <c r="NFN118" s="235"/>
      <c r="NFO118" s="235"/>
      <c r="NFP118" s="235"/>
      <c r="NFQ118" s="235"/>
      <c r="NFR118" s="235"/>
      <c r="NFS118" s="235"/>
      <c r="NFT118" s="235"/>
      <c r="NFU118" s="235"/>
      <c r="NFV118" s="235"/>
      <c r="NFW118" s="235"/>
      <c r="NFX118" s="235"/>
      <c r="NFY118" s="235"/>
      <c r="NFZ118" s="235"/>
      <c r="NGA118" s="235"/>
      <c r="NGB118" s="235"/>
      <c r="NGC118" s="235"/>
      <c r="NGD118" s="235"/>
      <c r="NGE118" s="235"/>
      <c r="NGF118" s="235"/>
      <c r="NGG118" s="235"/>
      <c r="NGH118" s="235"/>
      <c r="NGI118" s="235"/>
      <c r="NGJ118" s="235"/>
      <c r="NGK118" s="235"/>
      <c r="NGL118" s="235"/>
      <c r="NGM118" s="235"/>
      <c r="NGN118" s="235"/>
      <c r="NGO118" s="235"/>
      <c r="NGP118" s="235"/>
      <c r="NGQ118" s="235"/>
      <c r="NGR118" s="235"/>
      <c r="NGS118" s="235"/>
      <c r="NGT118" s="235"/>
      <c r="NGU118" s="235"/>
      <c r="NGV118" s="235"/>
      <c r="NGW118" s="235"/>
      <c r="NGX118" s="235"/>
      <c r="NGY118" s="235"/>
      <c r="NGZ118" s="235"/>
      <c r="NHA118" s="235"/>
      <c r="NHB118" s="235"/>
      <c r="NHC118" s="235"/>
      <c r="NHD118" s="235"/>
      <c r="NHE118" s="235"/>
      <c r="NHF118" s="235"/>
      <c r="NHG118" s="235"/>
      <c r="NHH118" s="235"/>
      <c r="NHI118" s="235"/>
      <c r="NHJ118" s="235"/>
      <c r="NHK118" s="235"/>
      <c r="NHL118" s="235"/>
      <c r="NHM118" s="235"/>
      <c r="NHN118" s="235"/>
      <c r="NHO118" s="235"/>
      <c r="NHP118" s="235"/>
      <c r="NHQ118" s="235"/>
      <c r="NHR118" s="235"/>
      <c r="NHS118" s="235"/>
      <c r="NHT118" s="235"/>
      <c r="NHU118" s="235"/>
      <c r="NHV118" s="235"/>
      <c r="NHW118" s="235"/>
      <c r="NHX118" s="235"/>
      <c r="NHY118" s="235"/>
      <c r="NHZ118" s="235"/>
      <c r="NIA118" s="235"/>
      <c r="NIB118" s="235"/>
      <c r="NIC118" s="235"/>
      <c r="NID118" s="235"/>
      <c r="NIE118" s="235"/>
      <c r="NIF118" s="235"/>
      <c r="NIG118" s="235"/>
      <c r="NIH118" s="235"/>
      <c r="NII118" s="235"/>
      <c r="NIJ118" s="235"/>
      <c r="NIK118" s="235"/>
      <c r="NIL118" s="235"/>
      <c r="NIM118" s="235"/>
      <c r="NIN118" s="235"/>
      <c r="NIO118" s="235"/>
      <c r="NIP118" s="235"/>
      <c r="NIQ118" s="235"/>
      <c r="NIR118" s="235"/>
      <c r="NIS118" s="235"/>
      <c r="NIT118" s="235"/>
      <c r="NIU118" s="235"/>
      <c r="NIV118" s="235"/>
      <c r="NIW118" s="235"/>
      <c r="NIX118" s="235"/>
      <c r="NIY118" s="235"/>
      <c r="NIZ118" s="235"/>
      <c r="NJA118" s="235"/>
      <c r="NJB118" s="235"/>
      <c r="NJC118" s="235"/>
      <c r="NJD118" s="235"/>
      <c r="NJE118" s="235"/>
      <c r="NJF118" s="235"/>
      <c r="NJG118" s="235"/>
      <c r="NJH118" s="235"/>
      <c r="NJI118" s="235"/>
      <c r="NJJ118" s="235"/>
      <c r="NJK118" s="235"/>
      <c r="NJL118" s="235"/>
      <c r="NJM118" s="235"/>
      <c r="NJN118" s="235"/>
      <c r="NJO118" s="235"/>
      <c r="NJP118" s="235"/>
      <c r="NJQ118" s="235"/>
      <c r="NJR118" s="235"/>
      <c r="NJS118" s="235"/>
      <c r="NJT118" s="235"/>
      <c r="NJU118" s="235"/>
      <c r="NJV118" s="235"/>
      <c r="NJW118" s="235"/>
      <c r="NJX118" s="235"/>
      <c r="NJY118" s="235"/>
      <c r="NJZ118" s="235"/>
      <c r="NKA118" s="235"/>
      <c r="NKB118" s="235"/>
      <c r="NKC118" s="235"/>
      <c r="NKD118" s="235"/>
      <c r="NKE118" s="235"/>
      <c r="NKF118" s="235"/>
      <c r="NKG118" s="235"/>
      <c r="NKH118" s="235"/>
      <c r="NKI118" s="235"/>
      <c r="NKJ118" s="235"/>
      <c r="NKK118" s="235"/>
      <c r="NKL118" s="235"/>
      <c r="NKM118" s="235"/>
      <c r="NKN118" s="235"/>
      <c r="NKO118" s="235"/>
      <c r="NKP118" s="235"/>
      <c r="NKQ118" s="235"/>
      <c r="NKR118" s="235"/>
      <c r="NKS118" s="235"/>
      <c r="NKT118" s="235"/>
      <c r="NKU118" s="235"/>
      <c r="NKV118" s="235"/>
      <c r="NKW118" s="235"/>
      <c r="NKX118" s="235"/>
      <c r="NKY118" s="235"/>
      <c r="NKZ118" s="235"/>
      <c r="NLA118" s="235"/>
      <c r="NLB118" s="235"/>
      <c r="NLC118" s="235"/>
      <c r="NLD118" s="235"/>
      <c r="NLE118" s="235"/>
      <c r="NLF118" s="235"/>
      <c r="NLG118" s="235"/>
      <c r="NLH118" s="235"/>
      <c r="NLI118" s="235"/>
      <c r="NLJ118" s="235"/>
      <c r="NLK118" s="235"/>
      <c r="NLL118" s="235"/>
      <c r="NLM118" s="235"/>
      <c r="NLN118" s="235"/>
      <c r="NLO118" s="235"/>
      <c r="NLP118" s="235"/>
      <c r="NLQ118" s="235"/>
      <c r="NLR118" s="235"/>
      <c r="NLS118" s="235"/>
      <c r="NLT118" s="235"/>
      <c r="NLU118" s="235"/>
      <c r="NLV118" s="235"/>
      <c r="NLW118" s="235"/>
      <c r="NLX118" s="235"/>
      <c r="NLY118" s="235"/>
      <c r="NLZ118" s="235"/>
      <c r="NMA118" s="235"/>
      <c r="NMB118" s="235"/>
      <c r="NMC118" s="235"/>
      <c r="NMD118" s="235"/>
      <c r="NME118" s="235"/>
      <c r="NMF118" s="235"/>
      <c r="NMG118" s="235"/>
      <c r="NMH118" s="235"/>
      <c r="NMI118" s="235"/>
      <c r="NMJ118" s="235"/>
      <c r="NMK118" s="235"/>
      <c r="NML118" s="235"/>
      <c r="NMM118" s="235"/>
      <c r="NMN118" s="235"/>
      <c r="NMO118" s="235"/>
      <c r="NMP118" s="235"/>
      <c r="NMQ118" s="235"/>
      <c r="NMR118" s="235"/>
      <c r="NMS118" s="235"/>
      <c r="NMT118" s="235"/>
      <c r="NMU118" s="235"/>
      <c r="NMV118" s="235"/>
      <c r="NMW118" s="235"/>
      <c r="NMX118" s="235"/>
      <c r="NMY118" s="235"/>
      <c r="NMZ118" s="235"/>
      <c r="NNA118" s="235"/>
      <c r="NNB118" s="235"/>
      <c r="NNC118" s="235"/>
      <c r="NND118" s="235"/>
      <c r="NNE118" s="235"/>
      <c r="NNF118" s="235"/>
      <c r="NNG118" s="235"/>
      <c r="NNH118" s="235"/>
      <c r="NNI118" s="235"/>
      <c r="NNJ118" s="235"/>
      <c r="NNK118" s="235"/>
      <c r="NNL118" s="235"/>
      <c r="NNM118" s="235"/>
      <c r="NNN118" s="235"/>
      <c r="NNO118" s="235"/>
      <c r="NNP118" s="235"/>
      <c r="NNQ118" s="235"/>
      <c r="NNR118" s="235"/>
      <c r="NNS118" s="235"/>
      <c r="NNT118" s="235"/>
      <c r="NNU118" s="235"/>
      <c r="NNV118" s="235"/>
      <c r="NNW118" s="235"/>
      <c r="NNX118" s="235"/>
      <c r="NNY118" s="235"/>
      <c r="NNZ118" s="235"/>
      <c r="NOA118" s="235"/>
      <c r="NOB118" s="235"/>
      <c r="NOC118" s="235"/>
      <c r="NOD118" s="235"/>
      <c r="NOE118" s="235"/>
      <c r="NOF118" s="235"/>
      <c r="NOG118" s="235"/>
      <c r="NOH118" s="235"/>
      <c r="NOI118" s="235"/>
      <c r="NOJ118" s="235"/>
      <c r="NOK118" s="235"/>
      <c r="NOL118" s="235"/>
      <c r="NOM118" s="235"/>
      <c r="NON118" s="235"/>
      <c r="NOO118" s="235"/>
      <c r="NOP118" s="235"/>
      <c r="NOQ118" s="235"/>
      <c r="NOR118" s="235"/>
      <c r="NOS118" s="235"/>
      <c r="NOT118" s="235"/>
      <c r="NOU118" s="235"/>
      <c r="NOV118" s="235"/>
      <c r="NOW118" s="235"/>
      <c r="NOX118" s="235"/>
      <c r="NOY118" s="235"/>
      <c r="NOZ118" s="235"/>
      <c r="NPA118" s="235"/>
      <c r="NPB118" s="235"/>
      <c r="NPC118" s="235"/>
      <c r="NPD118" s="235"/>
      <c r="NPE118" s="235"/>
      <c r="NPF118" s="235"/>
      <c r="NPG118" s="235"/>
      <c r="NPH118" s="235"/>
      <c r="NPI118" s="235"/>
      <c r="NPJ118" s="235"/>
      <c r="NPK118" s="235"/>
      <c r="NPL118" s="235"/>
      <c r="NPM118" s="235"/>
      <c r="NPN118" s="235"/>
      <c r="NPO118" s="235"/>
      <c r="NPP118" s="235"/>
      <c r="NPQ118" s="235"/>
      <c r="NPR118" s="235"/>
      <c r="NPS118" s="235"/>
      <c r="NPT118" s="235"/>
      <c r="NPU118" s="235"/>
      <c r="NPV118" s="235"/>
      <c r="NPW118" s="235"/>
      <c r="NPX118" s="235"/>
      <c r="NPY118" s="235"/>
      <c r="NPZ118" s="235"/>
      <c r="NQA118" s="235"/>
      <c r="NQB118" s="235"/>
      <c r="NQC118" s="235"/>
      <c r="NQD118" s="235"/>
      <c r="NQE118" s="235"/>
      <c r="NQF118" s="235"/>
      <c r="NQG118" s="235"/>
      <c r="NQH118" s="235"/>
      <c r="NQI118" s="235"/>
      <c r="NQJ118" s="235"/>
      <c r="NQK118" s="235"/>
      <c r="NQL118" s="235"/>
      <c r="NQM118" s="235"/>
      <c r="NQN118" s="235"/>
      <c r="NQO118" s="235"/>
      <c r="NQP118" s="235"/>
      <c r="NQQ118" s="235"/>
      <c r="NQR118" s="235"/>
      <c r="NQS118" s="235"/>
      <c r="NQT118" s="235"/>
      <c r="NQU118" s="235"/>
      <c r="NQV118" s="235"/>
      <c r="NQW118" s="235"/>
      <c r="NQX118" s="235"/>
      <c r="NQY118" s="235"/>
      <c r="NQZ118" s="235"/>
      <c r="NRA118" s="235"/>
      <c r="NRB118" s="235"/>
      <c r="NRC118" s="235"/>
      <c r="NRD118" s="235"/>
      <c r="NRE118" s="235"/>
      <c r="NRF118" s="235"/>
      <c r="NRG118" s="235"/>
      <c r="NRH118" s="235"/>
      <c r="NRI118" s="235"/>
      <c r="NRJ118" s="235"/>
      <c r="NRK118" s="235"/>
      <c r="NRL118" s="235"/>
      <c r="NRM118" s="235"/>
      <c r="NRN118" s="235"/>
      <c r="NRO118" s="235"/>
      <c r="NRP118" s="235"/>
      <c r="NRQ118" s="235"/>
      <c r="NRR118" s="235"/>
      <c r="NRS118" s="235"/>
      <c r="NRT118" s="235"/>
      <c r="NRU118" s="235"/>
      <c r="NRV118" s="235"/>
      <c r="NRW118" s="235"/>
      <c r="NRX118" s="235"/>
      <c r="NRY118" s="235"/>
      <c r="NRZ118" s="235"/>
      <c r="NSA118" s="235"/>
      <c r="NSB118" s="235"/>
      <c r="NSC118" s="235"/>
      <c r="NSD118" s="235"/>
      <c r="NSE118" s="235"/>
      <c r="NSF118" s="235"/>
      <c r="NSG118" s="235"/>
      <c r="NSH118" s="235"/>
      <c r="NSI118" s="235"/>
      <c r="NSJ118" s="235"/>
      <c r="NSK118" s="235"/>
      <c r="NSL118" s="235"/>
      <c r="NSM118" s="235"/>
      <c r="NSN118" s="235"/>
      <c r="NSO118" s="235"/>
      <c r="NSP118" s="235"/>
      <c r="NSQ118" s="235"/>
      <c r="NSR118" s="235"/>
      <c r="NSS118" s="235"/>
      <c r="NST118" s="235"/>
      <c r="NSU118" s="235"/>
      <c r="NSV118" s="235"/>
      <c r="NSW118" s="235"/>
      <c r="NSX118" s="235"/>
      <c r="NSY118" s="235"/>
      <c r="NSZ118" s="235"/>
      <c r="NTA118" s="235"/>
      <c r="NTB118" s="235"/>
      <c r="NTC118" s="235"/>
      <c r="NTD118" s="235"/>
      <c r="NTE118" s="235"/>
      <c r="NTF118" s="235"/>
      <c r="NTG118" s="235"/>
      <c r="NTH118" s="235"/>
      <c r="NTI118" s="235"/>
      <c r="NTJ118" s="235"/>
      <c r="NTK118" s="235"/>
      <c r="NTL118" s="235"/>
      <c r="NTM118" s="235"/>
      <c r="NTN118" s="235"/>
      <c r="NTO118" s="235"/>
      <c r="NTP118" s="235"/>
      <c r="NTQ118" s="235"/>
      <c r="NTR118" s="235"/>
      <c r="NTS118" s="235"/>
      <c r="NTT118" s="235"/>
      <c r="NTU118" s="235"/>
      <c r="NTV118" s="235"/>
      <c r="NTW118" s="235"/>
      <c r="NTX118" s="235"/>
      <c r="NTY118" s="235"/>
      <c r="NTZ118" s="235"/>
      <c r="NUA118" s="235"/>
      <c r="NUB118" s="235"/>
      <c r="NUC118" s="235"/>
      <c r="NUD118" s="235"/>
      <c r="NUE118" s="235"/>
      <c r="NUF118" s="235"/>
      <c r="NUG118" s="235"/>
      <c r="NUH118" s="235"/>
      <c r="NUI118" s="235"/>
      <c r="NUJ118" s="235"/>
      <c r="NUK118" s="235"/>
      <c r="NUL118" s="235"/>
      <c r="NUM118" s="235"/>
      <c r="NUN118" s="235"/>
      <c r="NUO118" s="235"/>
      <c r="NUP118" s="235"/>
      <c r="NUQ118" s="235"/>
      <c r="NUR118" s="235"/>
      <c r="NUS118" s="235"/>
      <c r="NUT118" s="235"/>
      <c r="NUU118" s="235"/>
      <c r="NUV118" s="235"/>
      <c r="NUW118" s="235"/>
      <c r="NUX118" s="235"/>
      <c r="NUY118" s="235"/>
      <c r="NUZ118" s="235"/>
      <c r="NVA118" s="235"/>
      <c r="NVB118" s="235"/>
      <c r="NVC118" s="235"/>
      <c r="NVD118" s="235"/>
      <c r="NVE118" s="235"/>
      <c r="NVF118" s="235"/>
      <c r="NVG118" s="235"/>
      <c r="NVH118" s="235"/>
      <c r="NVI118" s="235"/>
      <c r="NVJ118" s="235"/>
      <c r="NVK118" s="235"/>
      <c r="NVL118" s="235"/>
      <c r="NVM118" s="235"/>
      <c r="NVN118" s="235"/>
      <c r="NVO118" s="235"/>
      <c r="NVP118" s="235"/>
      <c r="NVQ118" s="235"/>
      <c r="NVR118" s="235"/>
      <c r="NVS118" s="235"/>
      <c r="NVT118" s="235"/>
      <c r="NVU118" s="235"/>
      <c r="NVV118" s="235"/>
      <c r="NVW118" s="235"/>
      <c r="NVX118" s="235"/>
      <c r="NVY118" s="235"/>
      <c r="NVZ118" s="235"/>
      <c r="NWA118" s="235"/>
      <c r="NWB118" s="235"/>
      <c r="NWC118" s="235"/>
      <c r="NWD118" s="235"/>
      <c r="NWE118" s="235"/>
      <c r="NWF118" s="235"/>
      <c r="NWG118" s="235"/>
      <c r="NWH118" s="235"/>
      <c r="NWI118" s="235"/>
      <c r="NWJ118" s="235"/>
      <c r="NWK118" s="235"/>
      <c r="NWL118" s="235"/>
      <c r="NWM118" s="235"/>
      <c r="NWN118" s="235"/>
      <c r="NWO118" s="235"/>
      <c r="NWP118" s="235"/>
      <c r="NWQ118" s="235"/>
      <c r="NWR118" s="235"/>
      <c r="NWS118" s="235"/>
      <c r="NWT118" s="235"/>
      <c r="NWU118" s="235"/>
      <c r="NWV118" s="235"/>
      <c r="NWW118" s="235"/>
      <c r="NWX118" s="235"/>
      <c r="NWY118" s="235"/>
      <c r="NWZ118" s="235"/>
      <c r="NXA118" s="235"/>
      <c r="NXB118" s="235"/>
      <c r="NXC118" s="235"/>
      <c r="NXD118" s="235"/>
      <c r="NXE118" s="235"/>
      <c r="NXF118" s="235"/>
      <c r="NXG118" s="235"/>
      <c r="NXH118" s="235"/>
      <c r="NXI118" s="235"/>
      <c r="NXJ118" s="235"/>
      <c r="NXK118" s="235"/>
      <c r="NXL118" s="235"/>
      <c r="NXM118" s="235"/>
      <c r="NXN118" s="235"/>
      <c r="NXO118" s="235"/>
      <c r="NXP118" s="235"/>
      <c r="NXQ118" s="235"/>
      <c r="NXR118" s="235"/>
      <c r="NXS118" s="235"/>
      <c r="NXT118" s="235"/>
      <c r="NXU118" s="235"/>
      <c r="NXV118" s="235"/>
      <c r="NXW118" s="235"/>
      <c r="NXX118" s="235"/>
      <c r="NXY118" s="235"/>
      <c r="NXZ118" s="235"/>
      <c r="NYA118" s="235"/>
      <c r="NYB118" s="235"/>
      <c r="NYC118" s="235"/>
      <c r="NYD118" s="235"/>
      <c r="NYE118" s="235"/>
      <c r="NYF118" s="235"/>
      <c r="NYG118" s="235"/>
      <c r="NYH118" s="235"/>
      <c r="NYI118" s="235"/>
      <c r="NYJ118" s="235"/>
      <c r="NYK118" s="235"/>
      <c r="NYL118" s="235"/>
      <c r="NYM118" s="235"/>
      <c r="NYN118" s="235"/>
      <c r="NYO118" s="235"/>
      <c r="NYP118" s="235"/>
      <c r="NYQ118" s="235"/>
      <c r="NYR118" s="235"/>
      <c r="NYS118" s="235"/>
      <c r="NYT118" s="235"/>
      <c r="NYU118" s="235"/>
      <c r="NYV118" s="235"/>
      <c r="NYW118" s="235"/>
      <c r="NYX118" s="235"/>
      <c r="NYY118" s="235"/>
      <c r="NYZ118" s="235"/>
      <c r="NZA118" s="235"/>
      <c r="NZB118" s="235"/>
      <c r="NZC118" s="235"/>
      <c r="NZD118" s="235"/>
      <c r="NZE118" s="235"/>
      <c r="NZF118" s="235"/>
      <c r="NZG118" s="235"/>
      <c r="NZH118" s="235"/>
      <c r="NZI118" s="235"/>
      <c r="NZJ118" s="235"/>
      <c r="NZK118" s="235"/>
      <c r="NZL118" s="235"/>
      <c r="NZM118" s="235"/>
      <c r="NZN118" s="235"/>
      <c r="NZO118" s="235"/>
      <c r="NZP118" s="235"/>
      <c r="NZQ118" s="235"/>
      <c r="NZR118" s="235"/>
      <c r="NZS118" s="235"/>
      <c r="NZT118" s="235"/>
      <c r="NZU118" s="235"/>
      <c r="NZV118" s="235"/>
      <c r="NZW118" s="235"/>
      <c r="NZX118" s="235"/>
      <c r="NZY118" s="235"/>
      <c r="NZZ118" s="235"/>
      <c r="OAA118" s="235"/>
      <c r="OAB118" s="235"/>
      <c r="OAC118" s="235"/>
      <c r="OAD118" s="235"/>
      <c r="OAE118" s="235"/>
      <c r="OAF118" s="235"/>
      <c r="OAG118" s="235"/>
      <c r="OAH118" s="235"/>
      <c r="OAI118" s="235"/>
      <c r="OAJ118" s="235"/>
      <c r="OAK118" s="235"/>
      <c r="OAL118" s="235"/>
      <c r="OAM118" s="235"/>
      <c r="OAN118" s="235"/>
      <c r="OAO118" s="235"/>
      <c r="OAP118" s="235"/>
      <c r="OAQ118" s="235"/>
      <c r="OAR118" s="235"/>
      <c r="OAS118" s="235"/>
      <c r="OAT118" s="235"/>
      <c r="OAU118" s="235"/>
      <c r="OAV118" s="235"/>
      <c r="OAW118" s="235"/>
      <c r="OAX118" s="235"/>
      <c r="OAY118" s="235"/>
      <c r="OAZ118" s="235"/>
      <c r="OBA118" s="235"/>
      <c r="OBB118" s="235"/>
      <c r="OBC118" s="235"/>
      <c r="OBD118" s="235"/>
      <c r="OBE118" s="235"/>
      <c r="OBF118" s="235"/>
      <c r="OBG118" s="235"/>
      <c r="OBH118" s="235"/>
      <c r="OBI118" s="235"/>
      <c r="OBJ118" s="235"/>
      <c r="OBK118" s="235"/>
      <c r="OBL118" s="235"/>
      <c r="OBM118" s="235"/>
      <c r="OBN118" s="235"/>
      <c r="OBO118" s="235"/>
      <c r="OBP118" s="235"/>
      <c r="OBQ118" s="235"/>
      <c r="OBR118" s="235"/>
      <c r="OBS118" s="235"/>
      <c r="OBT118" s="235"/>
      <c r="OBU118" s="235"/>
      <c r="OBV118" s="235"/>
      <c r="OBW118" s="235"/>
      <c r="OBX118" s="235"/>
      <c r="OBY118" s="235"/>
      <c r="OBZ118" s="235"/>
      <c r="OCA118" s="235"/>
      <c r="OCB118" s="235"/>
      <c r="OCC118" s="235"/>
      <c r="OCD118" s="235"/>
      <c r="OCE118" s="235"/>
      <c r="OCF118" s="235"/>
      <c r="OCG118" s="235"/>
      <c r="OCH118" s="235"/>
      <c r="OCI118" s="235"/>
      <c r="OCJ118" s="235"/>
      <c r="OCK118" s="235"/>
      <c r="OCL118" s="235"/>
      <c r="OCM118" s="235"/>
      <c r="OCN118" s="235"/>
      <c r="OCO118" s="235"/>
      <c r="OCP118" s="235"/>
      <c r="OCQ118" s="235"/>
      <c r="OCR118" s="235"/>
      <c r="OCS118" s="235"/>
      <c r="OCT118" s="235"/>
      <c r="OCU118" s="235"/>
      <c r="OCV118" s="235"/>
      <c r="OCW118" s="235"/>
      <c r="OCX118" s="235"/>
      <c r="OCY118" s="235"/>
      <c r="OCZ118" s="235"/>
      <c r="ODA118" s="235"/>
      <c r="ODB118" s="235"/>
      <c r="ODC118" s="235"/>
      <c r="ODD118" s="235"/>
      <c r="ODE118" s="235"/>
      <c r="ODF118" s="235"/>
      <c r="ODG118" s="235"/>
      <c r="ODH118" s="235"/>
      <c r="ODI118" s="235"/>
      <c r="ODJ118" s="235"/>
      <c r="ODK118" s="235"/>
      <c r="ODL118" s="235"/>
      <c r="ODM118" s="235"/>
      <c r="ODN118" s="235"/>
      <c r="ODO118" s="235"/>
      <c r="ODP118" s="235"/>
      <c r="ODQ118" s="235"/>
      <c r="ODR118" s="235"/>
      <c r="ODS118" s="235"/>
      <c r="ODT118" s="235"/>
      <c r="ODU118" s="235"/>
      <c r="ODV118" s="235"/>
      <c r="ODW118" s="235"/>
      <c r="ODX118" s="235"/>
      <c r="ODY118" s="235"/>
      <c r="ODZ118" s="235"/>
      <c r="OEA118" s="235"/>
      <c r="OEB118" s="235"/>
      <c r="OEC118" s="235"/>
      <c r="OED118" s="235"/>
      <c r="OEE118" s="235"/>
      <c r="OEF118" s="235"/>
      <c r="OEG118" s="235"/>
      <c r="OEH118" s="235"/>
      <c r="OEI118" s="235"/>
      <c r="OEJ118" s="235"/>
      <c r="OEK118" s="235"/>
      <c r="OEL118" s="235"/>
      <c r="OEM118" s="235"/>
      <c r="OEN118" s="235"/>
      <c r="OEO118" s="235"/>
      <c r="OEP118" s="235"/>
      <c r="OEQ118" s="235"/>
      <c r="OER118" s="235"/>
      <c r="OES118" s="235"/>
      <c r="OET118" s="235"/>
      <c r="OEU118" s="235"/>
      <c r="OEV118" s="235"/>
      <c r="OEW118" s="235"/>
      <c r="OEX118" s="235"/>
      <c r="OEY118" s="235"/>
      <c r="OEZ118" s="235"/>
      <c r="OFA118" s="235"/>
      <c r="OFB118" s="235"/>
      <c r="OFC118" s="235"/>
      <c r="OFD118" s="235"/>
      <c r="OFE118" s="235"/>
      <c r="OFF118" s="235"/>
      <c r="OFG118" s="235"/>
      <c r="OFH118" s="235"/>
      <c r="OFI118" s="235"/>
      <c r="OFJ118" s="235"/>
      <c r="OFK118" s="235"/>
      <c r="OFL118" s="235"/>
      <c r="OFM118" s="235"/>
      <c r="OFN118" s="235"/>
      <c r="OFO118" s="235"/>
      <c r="OFP118" s="235"/>
      <c r="OFQ118" s="235"/>
      <c r="OFR118" s="235"/>
      <c r="OFS118" s="235"/>
      <c r="OFT118" s="235"/>
      <c r="OFU118" s="235"/>
      <c r="OFV118" s="235"/>
      <c r="OFW118" s="235"/>
      <c r="OFX118" s="235"/>
      <c r="OFY118" s="235"/>
      <c r="OFZ118" s="235"/>
      <c r="OGA118" s="235"/>
      <c r="OGB118" s="235"/>
      <c r="OGC118" s="235"/>
      <c r="OGD118" s="235"/>
      <c r="OGE118" s="235"/>
      <c r="OGF118" s="235"/>
      <c r="OGG118" s="235"/>
      <c r="OGH118" s="235"/>
      <c r="OGI118" s="235"/>
      <c r="OGJ118" s="235"/>
      <c r="OGK118" s="235"/>
      <c r="OGL118" s="235"/>
      <c r="OGM118" s="235"/>
      <c r="OGN118" s="235"/>
      <c r="OGO118" s="235"/>
      <c r="OGP118" s="235"/>
      <c r="OGQ118" s="235"/>
      <c r="OGR118" s="235"/>
      <c r="OGS118" s="235"/>
      <c r="OGT118" s="235"/>
      <c r="OGU118" s="235"/>
      <c r="OGV118" s="235"/>
      <c r="OGW118" s="235"/>
      <c r="OGX118" s="235"/>
      <c r="OGY118" s="235"/>
      <c r="OGZ118" s="235"/>
      <c r="OHA118" s="235"/>
      <c r="OHB118" s="235"/>
      <c r="OHC118" s="235"/>
      <c r="OHD118" s="235"/>
      <c r="OHE118" s="235"/>
      <c r="OHF118" s="235"/>
      <c r="OHG118" s="235"/>
      <c r="OHH118" s="235"/>
      <c r="OHI118" s="235"/>
      <c r="OHJ118" s="235"/>
      <c r="OHK118" s="235"/>
      <c r="OHL118" s="235"/>
      <c r="OHM118" s="235"/>
      <c r="OHN118" s="235"/>
      <c r="OHO118" s="235"/>
      <c r="OHP118" s="235"/>
      <c r="OHQ118" s="235"/>
      <c r="OHR118" s="235"/>
      <c r="OHS118" s="235"/>
      <c r="OHT118" s="235"/>
      <c r="OHU118" s="235"/>
      <c r="OHV118" s="235"/>
      <c r="OHW118" s="235"/>
      <c r="OHX118" s="235"/>
      <c r="OHY118" s="235"/>
      <c r="OHZ118" s="235"/>
      <c r="OIA118" s="235"/>
      <c r="OIB118" s="235"/>
      <c r="OIC118" s="235"/>
      <c r="OID118" s="235"/>
      <c r="OIE118" s="235"/>
      <c r="OIF118" s="235"/>
      <c r="OIG118" s="235"/>
      <c r="OIH118" s="235"/>
      <c r="OII118" s="235"/>
      <c r="OIJ118" s="235"/>
      <c r="OIK118" s="235"/>
      <c r="OIL118" s="235"/>
      <c r="OIM118" s="235"/>
      <c r="OIN118" s="235"/>
      <c r="OIO118" s="235"/>
      <c r="OIP118" s="235"/>
      <c r="OIQ118" s="235"/>
      <c r="OIR118" s="235"/>
      <c r="OIS118" s="235"/>
      <c r="OIT118" s="235"/>
      <c r="OIU118" s="235"/>
      <c r="OIV118" s="235"/>
      <c r="OIW118" s="235"/>
      <c r="OIX118" s="235"/>
      <c r="OIY118" s="235"/>
      <c r="OIZ118" s="235"/>
      <c r="OJA118" s="235"/>
      <c r="OJB118" s="235"/>
      <c r="OJC118" s="235"/>
      <c r="OJD118" s="235"/>
      <c r="OJE118" s="235"/>
      <c r="OJF118" s="235"/>
      <c r="OJG118" s="235"/>
      <c r="OJH118" s="235"/>
      <c r="OJI118" s="235"/>
      <c r="OJJ118" s="235"/>
      <c r="OJK118" s="235"/>
      <c r="OJL118" s="235"/>
      <c r="OJM118" s="235"/>
      <c r="OJN118" s="235"/>
      <c r="OJO118" s="235"/>
      <c r="OJP118" s="235"/>
      <c r="OJQ118" s="235"/>
      <c r="OJR118" s="235"/>
      <c r="OJS118" s="235"/>
      <c r="OJT118" s="235"/>
      <c r="OJU118" s="235"/>
      <c r="OJV118" s="235"/>
      <c r="OJW118" s="235"/>
      <c r="OJX118" s="235"/>
      <c r="OJY118" s="235"/>
      <c r="OJZ118" s="235"/>
      <c r="OKA118" s="235"/>
      <c r="OKB118" s="235"/>
      <c r="OKC118" s="235"/>
      <c r="OKD118" s="235"/>
      <c r="OKE118" s="235"/>
      <c r="OKF118" s="235"/>
      <c r="OKG118" s="235"/>
      <c r="OKH118" s="235"/>
      <c r="OKI118" s="235"/>
      <c r="OKJ118" s="235"/>
      <c r="OKK118" s="235"/>
      <c r="OKL118" s="235"/>
      <c r="OKM118" s="235"/>
      <c r="OKN118" s="235"/>
      <c r="OKO118" s="235"/>
      <c r="OKP118" s="235"/>
      <c r="OKQ118" s="235"/>
      <c r="OKR118" s="235"/>
      <c r="OKS118" s="235"/>
      <c r="OKT118" s="235"/>
      <c r="OKU118" s="235"/>
      <c r="OKV118" s="235"/>
      <c r="OKW118" s="235"/>
      <c r="OKX118" s="235"/>
      <c r="OKY118" s="235"/>
      <c r="OKZ118" s="235"/>
      <c r="OLA118" s="235"/>
      <c r="OLB118" s="235"/>
      <c r="OLC118" s="235"/>
      <c r="OLD118" s="235"/>
      <c r="OLE118" s="235"/>
      <c r="OLF118" s="235"/>
      <c r="OLG118" s="235"/>
      <c r="OLH118" s="235"/>
      <c r="OLI118" s="235"/>
      <c r="OLJ118" s="235"/>
      <c r="OLK118" s="235"/>
      <c r="OLL118" s="235"/>
      <c r="OLM118" s="235"/>
      <c r="OLN118" s="235"/>
      <c r="OLO118" s="235"/>
      <c r="OLP118" s="235"/>
      <c r="OLQ118" s="235"/>
      <c r="OLR118" s="235"/>
      <c r="OLS118" s="235"/>
      <c r="OLT118" s="235"/>
      <c r="OLU118" s="235"/>
      <c r="OLV118" s="235"/>
      <c r="OLW118" s="235"/>
      <c r="OLX118" s="235"/>
      <c r="OLY118" s="235"/>
      <c r="OLZ118" s="235"/>
      <c r="OMA118" s="235"/>
      <c r="OMB118" s="235"/>
      <c r="OMC118" s="235"/>
      <c r="OMD118" s="235"/>
      <c r="OME118" s="235"/>
      <c r="OMF118" s="235"/>
      <c r="OMG118" s="235"/>
      <c r="OMH118" s="235"/>
      <c r="OMI118" s="235"/>
      <c r="OMJ118" s="235"/>
      <c r="OMK118" s="235"/>
      <c r="OML118" s="235"/>
      <c r="OMM118" s="235"/>
      <c r="OMN118" s="235"/>
      <c r="OMO118" s="235"/>
      <c r="OMP118" s="235"/>
      <c r="OMQ118" s="235"/>
      <c r="OMR118" s="235"/>
      <c r="OMS118" s="235"/>
      <c r="OMT118" s="235"/>
      <c r="OMU118" s="235"/>
      <c r="OMV118" s="235"/>
      <c r="OMW118" s="235"/>
      <c r="OMX118" s="235"/>
      <c r="OMY118" s="235"/>
      <c r="OMZ118" s="235"/>
      <c r="ONA118" s="235"/>
      <c r="ONB118" s="235"/>
      <c r="ONC118" s="235"/>
      <c r="OND118" s="235"/>
      <c r="ONE118" s="235"/>
      <c r="ONF118" s="235"/>
      <c r="ONG118" s="235"/>
      <c r="ONH118" s="235"/>
      <c r="ONI118" s="235"/>
      <c r="ONJ118" s="235"/>
      <c r="ONK118" s="235"/>
      <c r="ONL118" s="235"/>
      <c r="ONM118" s="235"/>
      <c r="ONN118" s="235"/>
      <c r="ONO118" s="235"/>
      <c r="ONP118" s="235"/>
      <c r="ONQ118" s="235"/>
      <c r="ONR118" s="235"/>
      <c r="ONS118" s="235"/>
      <c r="ONT118" s="235"/>
      <c r="ONU118" s="235"/>
      <c r="ONV118" s="235"/>
      <c r="ONW118" s="235"/>
      <c r="ONX118" s="235"/>
      <c r="ONY118" s="235"/>
      <c r="ONZ118" s="235"/>
      <c r="OOA118" s="235"/>
      <c r="OOB118" s="235"/>
      <c r="OOC118" s="235"/>
      <c r="OOD118" s="235"/>
      <c r="OOE118" s="235"/>
      <c r="OOF118" s="235"/>
      <c r="OOG118" s="235"/>
      <c r="OOH118" s="235"/>
      <c r="OOI118" s="235"/>
      <c r="OOJ118" s="235"/>
      <c r="OOK118" s="235"/>
      <c r="OOL118" s="235"/>
      <c r="OOM118" s="235"/>
      <c r="OON118" s="235"/>
      <c r="OOO118" s="235"/>
      <c r="OOP118" s="235"/>
      <c r="OOQ118" s="235"/>
      <c r="OOR118" s="235"/>
      <c r="OOS118" s="235"/>
      <c r="OOT118" s="235"/>
      <c r="OOU118" s="235"/>
      <c r="OOV118" s="235"/>
      <c r="OOW118" s="235"/>
      <c r="OOX118" s="235"/>
      <c r="OOY118" s="235"/>
      <c r="OOZ118" s="235"/>
      <c r="OPA118" s="235"/>
      <c r="OPB118" s="235"/>
      <c r="OPC118" s="235"/>
      <c r="OPD118" s="235"/>
      <c r="OPE118" s="235"/>
      <c r="OPF118" s="235"/>
      <c r="OPG118" s="235"/>
      <c r="OPH118" s="235"/>
      <c r="OPI118" s="235"/>
      <c r="OPJ118" s="235"/>
      <c r="OPK118" s="235"/>
      <c r="OPL118" s="235"/>
      <c r="OPM118" s="235"/>
      <c r="OPN118" s="235"/>
      <c r="OPO118" s="235"/>
      <c r="OPP118" s="235"/>
      <c r="OPQ118" s="235"/>
      <c r="OPR118" s="235"/>
      <c r="OPS118" s="235"/>
      <c r="OPT118" s="235"/>
      <c r="OPU118" s="235"/>
      <c r="OPV118" s="235"/>
      <c r="OPW118" s="235"/>
      <c r="OPX118" s="235"/>
      <c r="OPY118" s="235"/>
      <c r="OPZ118" s="235"/>
      <c r="OQA118" s="235"/>
      <c r="OQB118" s="235"/>
      <c r="OQC118" s="235"/>
      <c r="OQD118" s="235"/>
      <c r="OQE118" s="235"/>
      <c r="OQF118" s="235"/>
      <c r="OQG118" s="235"/>
      <c r="OQH118" s="235"/>
      <c r="OQI118" s="235"/>
      <c r="OQJ118" s="235"/>
      <c r="OQK118" s="235"/>
      <c r="OQL118" s="235"/>
      <c r="OQM118" s="235"/>
      <c r="OQN118" s="235"/>
      <c r="OQO118" s="235"/>
      <c r="OQP118" s="235"/>
      <c r="OQQ118" s="235"/>
      <c r="OQR118" s="235"/>
      <c r="OQS118" s="235"/>
      <c r="OQT118" s="235"/>
      <c r="OQU118" s="235"/>
      <c r="OQV118" s="235"/>
      <c r="OQW118" s="235"/>
      <c r="OQX118" s="235"/>
      <c r="OQY118" s="235"/>
      <c r="OQZ118" s="235"/>
      <c r="ORA118" s="235"/>
      <c r="ORB118" s="235"/>
      <c r="ORC118" s="235"/>
      <c r="ORD118" s="235"/>
      <c r="ORE118" s="235"/>
      <c r="ORF118" s="235"/>
      <c r="ORG118" s="235"/>
      <c r="ORH118" s="235"/>
      <c r="ORI118" s="235"/>
      <c r="ORJ118" s="235"/>
      <c r="ORK118" s="235"/>
      <c r="ORL118" s="235"/>
      <c r="ORM118" s="235"/>
      <c r="ORN118" s="235"/>
      <c r="ORO118" s="235"/>
      <c r="ORP118" s="235"/>
      <c r="ORQ118" s="235"/>
      <c r="ORR118" s="235"/>
      <c r="ORS118" s="235"/>
      <c r="ORT118" s="235"/>
      <c r="ORU118" s="235"/>
      <c r="ORV118" s="235"/>
      <c r="ORW118" s="235"/>
      <c r="ORX118" s="235"/>
      <c r="ORY118" s="235"/>
      <c r="ORZ118" s="235"/>
      <c r="OSA118" s="235"/>
      <c r="OSB118" s="235"/>
      <c r="OSC118" s="235"/>
      <c r="OSD118" s="235"/>
      <c r="OSE118" s="235"/>
      <c r="OSF118" s="235"/>
      <c r="OSG118" s="235"/>
      <c r="OSH118" s="235"/>
      <c r="OSI118" s="235"/>
      <c r="OSJ118" s="235"/>
      <c r="OSK118" s="235"/>
      <c r="OSL118" s="235"/>
      <c r="OSM118" s="235"/>
      <c r="OSN118" s="235"/>
      <c r="OSO118" s="235"/>
      <c r="OSP118" s="235"/>
      <c r="OSQ118" s="235"/>
      <c r="OSR118" s="235"/>
      <c r="OSS118" s="235"/>
      <c r="OST118" s="235"/>
      <c r="OSU118" s="235"/>
      <c r="OSV118" s="235"/>
      <c r="OSW118" s="235"/>
      <c r="OSX118" s="235"/>
      <c r="OSY118" s="235"/>
      <c r="OSZ118" s="235"/>
      <c r="OTA118" s="235"/>
      <c r="OTB118" s="235"/>
      <c r="OTC118" s="235"/>
      <c r="OTD118" s="235"/>
      <c r="OTE118" s="235"/>
      <c r="OTF118" s="235"/>
      <c r="OTG118" s="235"/>
      <c r="OTH118" s="235"/>
      <c r="OTI118" s="235"/>
      <c r="OTJ118" s="235"/>
      <c r="OTK118" s="235"/>
      <c r="OTL118" s="235"/>
      <c r="OTM118" s="235"/>
      <c r="OTN118" s="235"/>
      <c r="OTO118" s="235"/>
      <c r="OTP118" s="235"/>
      <c r="OTQ118" s="235"/>
      <c r="OTR118" s="235"/>
      <c r="OTS118" s="235"/>
      <c r="OTT118" s="235"/>
      <c r="OTU118" s="235"/>
      <c r="OTV118" s="235"/>
      <c r="OTW118" s="235"/>
      <c r="OTX118" s="235"/>
      <c r="OTY118" s="235"/>
      <c r="OTZ118" s="235"/>
      <c r="OUA118" s="235"/>
      <c r="OUB118" s="235"/>
      <c r="OUC118" s="235"/>
      <c r="OUD118" s="235"/>
      <c r="OUE118" s="235"/>
      <c r="OUF118" s="235"/>
      <c r="OUG118" s="235"/>
      <c r="OUH118" s="235"/>
      <c r="OUI118" s="235"/>
      <c r="OUJ118" s="235"/>
      <c r="OUK118" s="235"/>
      <c r="OUL118" s="235"/>
      <c r="OUM118" s="235"/>
      <c r="OUN118" s="235"/>
      <c r="OUO118" s="235"/>
      <c r="OUP118" s="235"/>
      <c r="OUQ118" s="235"/>
      <c r="OUR118" s="235"/>
      <c r="OUS118" s="235"/>
      <c r="OUT118" s="235"/>
      <c r="OUU118" s="235"/>
      <c r="OUV118" s="235"/>
      <c r="OUW118" s="235"/>
      <c r="OUX118" s="235"/>
      <c r="OUY118" s="235"/>
      <c r="OUZ118" s="235"/>
      <c r="OVA118" s="235"/>
      <c r="OVB118" s="235"/>
      <c r="OVC118" s="235"/>
      <c r="OVD118" s="235"/>
      <c r="OVE118" s="235"/>
      <c r="OVF118" s="235"/>
      <c r="OVG118" s="235"/>
      <c r="OVH118" s="235"/>
      <c r="OVI118" s="235"/>
      <c r="OVJ118" s="235"/>
      <c r="OVK118" s="235"/>
      <c r="OVL118" s="235"/>
      <c r="OVM118" s="235"/>
      <c r="OVN118" s="235"/>
      <c r="OVO118" s="235"/>
      <c r="OVP118" s="235"/>
      <c r="OVQ118" s="235"/>
      <c r="OVR118" s="235"/>
      <c r="OVS118" s="235"/>
      <c r="OVT118" s="235"/>
      <c r="OVU118" s="235"/>
      <c r="OVV118" s="235"/>
      <c r="OVW118" s="235"/>
      <c r="OVX118" s="235"/>
      <c r="OVY118" s="235"/>
      <c r="OVZ118" s="235"/>
      <c r="OWA118" s="235"/>
      <c r="OWB118" s="235"/>
      <c r="OWC118" s="235"/>
      <c r="OWD118" s="235"/>
      <c r="OWE118" s="235"/>
      <c r="OWF118" s="235"/>
      <c r="OWG118" s="235"/>
      <c r="OWH118" s="235"/>
      <c r="OWI118" s="235"/>
      <c r="OWJ118" s="235"/>
      <c r="OWK118" s="235"/>
      <c r="OWL118" s="235"/>
      <c r="OWM118" s="235"/>
      <c r="OWN118" s="235"/>
      <c r="OWO118" s="235"/>
      <c r="OWP118" s="235"/>
      <c r="OWQ118" s="235"/>
      <c r="OWR118" s="235"/>
      <c r="OWS118" s="235"/>
      <c r="OWT118" s="235"/>
      <c r="OWU118" s="235"/>
      <c r="OWV118" s="235"/>
      <c r="OWW118" s="235"/>
      <c r="OWX118" s="235"/>
      <c r="OWY118" s="235"/>
      <c r="OWZ118" s="235"/>
      <c r="OXA118" s="235"/>
      <c r="OXB118" s="235"/>
      <c r="OXC118" s="235"/>
      <c r="OXD118" s="235"/>
      <c r="OXE118" s="235"/>
      <c r="OXF118" s="235"/>
      <c r="OXG118" s="235"/>
      <c r="OXH118" s="235"/>
      <c r="OXI118" s="235"/>
      <c r="OXJ118" s="235"/>
      <c r="OXK118" s="235"/>
      <c r="OXL118" s="235"/>
      <c r="OXM118" s="235"/>
      <c r="OXN118" s="235"/>
      <c r="OXO118" s="235"/>
      <c r="OXP118" s="235"/>
      <c r="OXQ118" s="235"/>
      <c r="OXR118" s="235"/>
      <c r="OXS118" s="235"/>
      <c r="OXT118" s="235"/>
      <c r="OXU118" s="235"/>
      <c r="OXV118" s="235"/>
      <c r="OXW118" s="235"/>
      <c r="OXX118" s="235"/>
      <c r="OXY118" s="235"/>
      <c r="OXZ118" s="235"/>
      <c r="OYA118" s="235"/>
      <c r="OYB118" s="235"/>
      <c r="OYC118" s="235"/>
      <c r="OYD118" s="235"/>
      <c r="OYE118" s="235"/>
      <c r="OYF118" s="235"/>
      <c r="OYG118" s="235"/>
      <c r="OYH118" s="235"/>
      <c r="OYI118" s="235"/>
      <c r="OYJ118" s="235"/>
      <c r="OYK118" s="235"/>
      <c r="OYL118" s="235"/>
      <c r="OYM118" s="235"/>
      <c r="OYN118" s="235"/>
      <c r="OYO118" s="235"/>
      <c r="OYP118" s="235"/>
      <c r="OYQ118" s="235"/>
      <c r="OYR118" s="235"/>
      <c r="OYS118" s="235"/>
      <c r="OYT118" s="235"/>
      <c r="OYU118" s="235"/>
      <c r="OYV118" s="235"/>
      <c r="OYW118" s="235"/>
      <c r="OYX118" s="235"/>
      <c r="OYY118" s="235"/>
      <c r="OYZ118" s="235"/>
      <c r="OZA118" s="235"/>
      <c r="OZB118" s="235"/>
      <c r="OZC118" s="235"/>
      <c r="OZD118" s="235"/>
      <c r="OZE118" s="235"/>
      <c r="OZF118" s="235"/>
      <c r="OZG118" s="235"/>
      <c r="OZH118" s="235"/>
      <c r="OZI118" s="235"/>
      <c r="OZJ118" s="235"/>
      <c r="OZK118" s="235"/>
      <c r="OZL118" s="235"/>
      <c r="OZM118" s="235"/>
      <c r="OZN118" s="235"/>
      <c r="OZO118" s="235"/>
      <c r="OZP118" s="235"/>
      <c r="OZQ118" s="235"/>
      <c r="OZR118" s="235"/>
      <c r="OZS118" s="235"/>
      <c r="OZT118" s="235"/>
      <c r="OZU118" s="235"/>
      <c r="OZV118" s="235"/>
      <c r="OZW118" s="235"/>
      <c r="OZX118" s="235"/>
      <c r="OZY118" s="235"/>
      <c r="OZZ118" s="235"/>
      <c r="PAA118" s="235"/>
      <c r="PAB118" s="235"/>
      <c r="PAC118" s="235"/>
      <c r="PAD118" s="235"/>
      <c r="PAE118" s="235"/>
      <c r="PAF118" s="235"/>
      <c r="PAG118" s="235"/>
      <c r="PAH118" s="235"/>
      <c r="PAI118" s="235"/>
      <c r="PAJ118" s="235"/>
      <c r="PAK118" s="235"/>
      <c r="PAL118" s="235"/>
      <c r="PAM118" s="235"/>
      <c r="PAN118" s="235"/>
      <c r="PAO118" s="235"/>
      <c r="PAP118" s="235"/>
      <c r="PAQ118" s="235"/>
      <c r="PAR118" s="235"/>
      <c r="PAS118" s="235"/>
      <c r="PAT118" s="235"/>
      <c r="PAU118" s="235"/>
      <c r="PAV118" s="235"/>
      <c r="PAW118" s="235"/>
      <c r="PAX118" s="235"/>
      <c r="PAY118" s="235"/>
      <c r="PAZ118" s="235"/>
      <c r="PBA118" s="235"/>
      <c r="PBB118" s="235"/>
      <c r="PBC118" s="235"/>
      <c r="PBD118" s="235"/>
      <c r="PBE118" s="235"/>
      <c r="PBF118" s="235"/>
      <c r="PBG118" s="235"/>
      <c r="PBH118" s="235"/>
      <c r="PBI118" s="235"/>
      <c r="PBJ118" s="235"/>
      <c r="PBK118" s="235"/>
      <c r="PBL118" s="235"/>
      <c r="PBM118" s="235"/>
      <c r="PBN118" s="235"/>
      <c r="PBO118" s="235"/>
      <c r="PBP118" s="235"/>
      <c r="PBQ118" s="235"/>
      <c r="PBR118" s="235"/>
      <c r="PBS118" s="235"/>
      <c r="PBT118" s="235"/>
      <c r="PBU118" s="235"/>
      <c r="PBV118" s="235"/>
      <c r="PBW118" s="235"/>
      <c r="PBX118" s="235"/>
      <c r="PBY118" s="235"/>
      <c r="PBZ118" s="235"/>
      <c r="PCA118" s="235"/>
      <c r="PCB118" s="235"/>
      <c r="PCC118" s="235"/>
      <c r="PCD118" s="235"/>
      <c r="PCE118" s="235"/>
      <c r="PCF118" s="235"/>
      <c r="PCG118" s="235"/>
      <c r="PCH118" s="235"/>
      <c r="PCI118" s="235"/>
      <c r="PCJ118" s="235"/>
      <c r="PCK118" s="235"/>
      <c r="PCL118" s="235"/>
      <c r="PCM118" s="235"/>
      <c r="PCN118" s="235"/>
      <c r="PCO118" s="235"/>
      <c r="PCP118" s="235"/>
      <c r="PCQ118" s="235"/>
      <c r="PCR118" s="235"/>
      <c r="PCS118" s="235"/>
      <c r="PCT118" s="235"/>
      <c r="PCU118" s="235"/>
      <c r="PCV118" s="235"/>
      <c r="PCW118" s="235"/>
      <c r="PCX118" s="235"/>
      <c r="PCY118" s="235"/>
      <c r="PCZ118" s="235"/>
      <c r="PDA118" s="235"/>
      <c r="PDB118" s="235"/>
      <c r="PDC118" s="235"/>
      <c r="PDD118" s="235"/>
      <c r="PDE118" s="235"/>
      <c r="PDF118" s="235"/>
      <c r="PDG118" s="235"/>
      <c r="PDH118" s="235"/>
      <c r="PDI118" s="235"/>
      <c r="PDJ118" s="235"/>
      <c r="PDK118" s="235"/>
      <c r="PDL118" s="235"/>
      <c r="PDM118" s="235"/>
      <c r="PDN118" s="235"/>
      <c r="PDO118" s="235"/>
      <c r="PDP118" s="235"/>
      <c r="PDQ118" s="235"/>
      <c r="PDR118" s="235"/>
      <c r="PDS118" s="235"/>
      <c r="PDT118" s="235"/>
      <c r="PDU118" s="235"/>
      <c r="PDV118" s="235"/>
      <c r="PDW118" s="235"/>
      <c r="PDX118" s="235"/>
      <c r="PDY118" s="235"/>
      <c r="PDZ118" s="235"/>
      <c r="PEA118" s="235"/>
      <c r="PEB118" s="235"/>
      <c r="PEC118" s="235"/>
      <c r="PED118" s="235"/>
      <c r="PEE118" s="235"/>
      <c r="PEF118" s="235"/>
      <c r="PEG118" s="235"/>
      <c r="PEH118" s="235"/>
      <c r="PEI118" s="235"/>
      <c r="PEJ118" s="235"/>
      <c r="PEK118" s="235"/>
      <c r="PEL118" s="235"/>
      <c r="PEM118" s="235"/>
      <c r="PEN118" s="235"/>
      <c r="PEO118" s="235"/>
      <c r="PEP118" s="235"/>
      <c r="PEQ118" s="235"/>
      <c r="PER118" s="235"/>
      <c r="PES118" s="235"/>
      <c r="PET118" s="235"/>
      <c r="PEU118" s="235"/>
      <c r="PEV118" s="235"/>
      <c r="PEW118" s="235"/>
      <c r="PEX118" s="235"/>
      <c r="PEY118" s="235"/>
      <c r="PEZ118" s="235"/>
      <c r="PFA118" s="235"/>
      <c r="PFB118" s="235"/>
      <c r="PFC118" s="235"/>
      <c r="PFD118" s="235"/>
      <c r="PFE118" s="235"/>
      <c r="PFF118" s="235"/>
      <c r="PFG118" s="235"/>
      <c r="PFH118" s="235"/>
      <c r="PFI118" s="235"/>
      <c r="PFJ118" s="235"/>
      <c r="PFK118" s="235"/>
      <c r="PFL118" s="235"/>
      <c r="PFM118" s="235"/>
      <c r="PFN118" s="235"/>
      <c r="PFO118" s="235"/>
      <c r="PFP118" s="235"/>
      <c r="PFQ118" s="235"/>
      <c r="PFR118" s="235"/>
      <c r="PFS118" s="235"/>
      <c r="PFT118" s="235"/>
      <c r="PFU118" s="235"/>
      <c r="PFV118" s="235"/>
      <c r="PFW118" s="235"/>
      <c r="PFX118" s="235"/>
      <c r="PFY118" s="235"/>
      <c r="PFZ118" s="235"/>
      <c r="PGA118" s="235"/>
      <c r="PGB118" s="235"/>
      <c r="PGC118" s="235"/>
      <c r="PGD118" s="235"/>
      <c r="PGE118" s="235"/>
      <c r="PGF118" s="235"/>
      <c r="PGG118" s="235"/>
      <c r="PGH118" s="235"/>
      <c r="PGI118" s="235"/>
      <c r="PGJ118" s="235"/>
      <c r="PGK118" s="235"/>
      <c r="PGL118" s="235"/>
      <c r="PGM118" s="235"/>
      <c r="PGN118" s="235"/>
      <c r="PGO118" s="235"/>
      <c r="PGP118" s="235"/>
      <c r="PGQ118" s="235"/>
      <c r="PGR118" s="235"/>
      <c r="PGS118" s="235"/>
      <c r="PGT118" s="235"/>
      <c r="PGU118" s="235"/>
      <c r="PGV118" s="235"/>
      <c r="PGW118" s="235"/>
      <c r="PGX118" s="235"/>
      <c r="PGY118" s="235"/>
      <c r="PGZ118" s="235"/>
      <c r="PHA118" s="235"/>
      <c r="PHB118" s="235"/>
      <c r="PHC118" s="235"/>
      <c r="PHD118" s="235"/>
      <c r="PHE118" s="235"/>
      <c r="PHF118" s="235"/>
      <c r="PHG118" s="235"/>
      <c r="PHH118" s="235"/>
      <c r="PHI118" s="235"/>
      <c r="PHJ118" s="235"/>
      <c r="PHK118" s="235"/>
      <c r="PHL118" s="235"/>
      <c r="PHM118" s="235"/>
      <c r="PHN118" s="235"/>
      <c r="PHO118" s="235"/>
      <c r="PHP118" s="235"/>
      <c r="PHQ118" s="235"/>
      <c r="PHR118" s="235"/>
      <c r="PHS118" s="235"/>
      <c r="PHT118" s="235"/>
      <c r="PHU118" s="235"/>
      <c r="PHV118" s="235"/>
      <c r="PHW118" s="235"/>
      <c r="PHX118" s="235"/>
      <c r="PHY118" s="235"/>
      <c r="PHZ118" s="235"/>
      <c r="PIA118" s="235"/>
      <c r="PIB118" s="235"/>
      <c r="PIC118" s="235"/>
      <c r="PID118" s="235"/>
      <c r="PIE118" s="235"/>
      <c r="PIF118" s="235"/>
      <c r="PIG118" s="235"/>
      <c r="PIH118" s="235"/>
      <c r="PII118" s="235"/>
      <c r="PIJ118" s="235"/>
      <c r="PIK118" s="235"/>
      <c r="PIL118" s="235"/>
      <c r="PIM118" s="235"/>
      <c r="PIN118" s="235"/>
      <c r="PIO118" s="235"/>
      <c r="PIP118" s="235"/>
      <c r="PIQ118" s="235"/>
      <c r="PIR118" s="235"/>
      <c r="PIS118" s="235"/>
      <c r="PIT118" s="235"/>
      <c r="PIU118" s="235"/>
      <c r="PIV118" s="235"/>
      <c r="PIW118" s="235"/>
      <c r="PIX118" s="235"/>
      <c r="PIY118" s="235"/>
      <c r="PIZ118" s="235"/>
      <c r="PJA118" s="235"/>
      <c r="PJB118" s="235"/>
      <c r="PJC118" s="235"/>
      <c r="PJD118" s="235"/>
      <c r="PJE118" s="235"/>
      <c r="PJF118" s="235"/>
      <c r="PJG118" s="235"/>
      <c r="PJH118" s="235"/>
      <c r="PJI118" s="235"/>
      <c r="PJJ118" s="235"/>
      <c r="PJK118" s="235"/>
      <c r="PJL118" s="235"/>
      <c r="PJM118" s="235"/>
      <c r="PJN118" s="235"/>
      <c r="PJO118" s="235"/>
      <c r="PJP118" s="235"/>
      <c r="PJQ118" s="235"/>
      <c r="PJR118" s="235"/>
      <c r="PJS118" s="235"/>
      <c r="PJT118" s="235"/>
      <c r="PJU118" s="235"/>
      <c r="PJV118" s="235"/>
      <c r="PJW118" s="235"/>
      <c r="PJX118" s="235"/>
      <c r="PJY118" s="235"/>
      <c r="PJZ118" s="235"/>
      <c r="PKA118" s="235"/>
      <c r="PKB118" s="235"/>
      <c r="PKC118" s="235"/>
      <c r="PKD118" s="235"/>
      <c r="PKE118" s="235"/>
      <c r="PKF118" s="235"/>
      <c r="PKG118" s="235"/>
      <c r="PKH118" s="235"/>
      <c r="PKI118" s="235"/>
      <c r="PKJ118" s="235"/>
      <c r="PKK118" s="235"/>
      <c r="PKL118" s="235"/>
      <c r="PKM118" s="235"/>
      <c r="PKN118" s="235"/>
      <c r="PKO118" s="235"/>
      <c r="PKP118" s="235"/>
      <c r="PKQ118" s="235"/>
      <c r="PKR118" s="235"/>
      <c r="PKS118" s="235"/>
      <c r="PKT118" s="235"/>
      <c r="PKU118" s="235"/>
      <c r="PKV118" s="235"/>
      <c r="PKW118" s="235"/>
      <c r="PKX118" s="235"/>
      <c r="PKY118" s="235"/>
      <c r="PKZ118" s="235"/>
      <c r="PLA118" s="235"/>
      <c r="PLB118" s="235"/>
      <c r="PLC118" s="235"/>
      <c r="PLD118" s="235"/>
      <c r="PLE118" s="235"/>
      <c r="PLF118" s="235"/>
      <c r="PLG118" s="235"/>
      <c r="PLH118" s="235"/>
      <c r="PLI118" s="235"/>
      <c r="PLJ118" s="235"/>
      <c r="PLK118" s="235"/>
      <c r="PLL118" s="235"/>
      <c r="PLM118" s="235"/>
      <c r="PLN118" s="235"/>
      <c r="PLO118" s="235"/>
      <c r="PLP118" s="235"/>
      <c r="PLQ118" s="235"/>
      <c r="PLR118" s="235"/>
      <c r="PLS118" s="235"/>
      <c r="PLT118" s="235"/>
      <c r="PLU118" s="235"/>
      <c r="PLV118" s="235"/>
      <c r="PLW118" s="235"/>
      <c r="PLX118" s="235"/>
      <c r="PLY118" s="235"/>
      <c r="PLZ118" s="235"/>
      <c r="PMA118" s="235"/>
      <c r="PMB118" s="235"/>
      <c r="PMC118" s="235"/>
      <c r="PMD118" s="235"/>
      <c r="PME118" s="235"/>
      <c r="PMF118" s="235"/>
      <c r="PMG118" s="235"/>
      <c r="PMH118" s="235"/>
      <c r="PMI118" s="235"/>
      <c r="PMJ118" s="235"/>
      <c r="PMK118" s="235"/>
      <c r="PML118" s="235"/>
      <c r="PMM118" s="235"/>
      <c r="PMN118" s="235"/>
      <c r="PMO118" s="235"/>
      <c r="PMP118" s="235"/>
      <c r="PMQ118" s="235"/>
      <c r="PMR118" s="235"/>
      <c r="PMS118" s="235"/>
      <c r="PMT118" s="235"/>
      <c r="PMU118" s="235"/>
      <c r="PMV118" s="235"/>
      <c r="PMW118" s="235"/>
      <c r="PMX118" s="235"/>
      <c r="PMY118" s="235"/>
      <c r="PMZ118" s="235"/>
      <c r="PNA118" s="235"/>
      <c r="PNB118" s="235"/>
      <c r="PNC118" s="235"/>
      <c r="PND118" s="235"/>
      <c r="PNE118" s="235"/>
      <c r="PNF118" s="235"/>
      <c r="PNG118" s="235"/>
      <c r="PNH118" s="235"/>
      <c r="PNI118" s="235"/>
      <c r="PNJ118" s="235"/>
      <c r="PNK118" s="235"/>
      <c r="PNL118" s="235"/>
      <c r="PNM118" s="235"/>
      <c r="PNN118" s="235"/>
      <c r="PNO118" s="235"/>
      <c r="PNP118" s="235"/>
      <c r="PNQ118" s="235"/>
      <c r="PNR118" s="235"/>
      <c r="PNS118" s="235"/>
      <c r="PNT118" s="235"/>
      <c r="PNU118" s="235"/>
      <c r="PNV118" s="235"/>
      <c r="PNW118" s="235"/>
      <c r="PNX118" s="235"/>
      <c r="PNY118" s="235"/>
      <c r="PNZ118" s="235"/>
      <c r="POA118" s="235"/>
      <c r="POB118" s="235"/>
      <c r="POC118" s="235"/>
      <c r="POD118" s="235"/>
      <c r="POE118" s="235"/>
      <c r="POF118" s="235"/>
      <c r="POG118" s="235"/>
      <c r="POH118" s="235"/>
      <c r="POI118" s="235"/>
      <c r="POJ118" s="235"/>
      <c r="POK118" s="235"/>
      <c r="POL118" s="235"/>
      <c r="POM118" s="235"/>
      <c r="PON118" s="235"/>
      <c r="POO118" s="235"/>
      <c r="POP118" s="235"/>
      <c r="POQ118" s="235"/>
      <c r="POR118" s="235"/>
      <c r="POS118" s="235"/>
      <c r="POT118" s="235"/>
      <c r="POU118" s="235"/>
      <c r="POV118" s="235"/>
      <c r="POW118" s="235"/>
      <c r="POX118" s="235"/>
      <c r="POY118" s="235"/>
      <c r="POZ118" s="235"/>
      <c r="PPA118" s="235"/>
      <c r="PPB118" s="235"/>
      <c r="PPC118" s="235"/>
      <c r="PPD118" s="235"/>
      <c r="PPE118" s="235"/>
      <c r="PPF118" s="235"/>
      <c r="PPG118" s="235"/>
      <c r="PPH118" s="235"/>
      <c r="PPI118" s="235"/>
      <c r="PPJ118" s="235"/>
      <c r="PPK118" s="235"/>
      <c r="PPL118" s="235"/>
      <c r="PPM118" s="235"/>
      <c r="PPN118" s="235"/>
      <c r="PPO118" s="235"/>
      <c r="PPP118" s="235"/>
      <c r="PPQ118" s="235"/>
      <c r="PPR118" s="235"/>
      <c r="PPS118" s="235"/>
      <c r="PPT118" s="235"/>
      <c r="PPU118" s="235"/>
      <c r="PPV118" s="235"/>
      <c r="PPW118" s="235"/>
      <c r="PPX118" s="235"/>
      <c r="PPY118" s="235"/>
      <c r="PPZ118" s="235"/>
      <c r="PQA118" s="235"/>
      <c r="PQB118" s="235"/>
      <c r="PQC118" s="235"/>
      <c r="PQD118" s="235"/>
      <c r="PQE118" s="235"/>
      <c r="PQF118" s="235"/>
      <c r="PQG118" s="235"/>
      <c r="PQH118" s="235"/>
      <c r="PQI118" s="235"/>
      <c r="PQJ118" s="235"/>
      <c r="PQK118" s="235"/>
      <c r="PQL118" s="235"/>
      <c r="PQM118" s="235"/>
      <c r="PQN118" s="235"/>
      <c r="PQO118" s="235"/>
      <c r="PQP118" s="235"/>
      <c r="PQQ118" s="235"/>
      <c r="PQR118" s="235"/>
      <c r="PQS118" s="235"/>
      <c r="PQT118" s="235"/>
      <c r="PQU118" s="235"/>
      <c r="PQV118" s="235"/>
      <c r="PQW118" s="235"/>
      <c r="PQX118" s="235"/>
      <c r="PQY118" s="235"/>
      <c r="PQZ118" s="235"/>
      <c r="PRA118" s="235"/>
      <c r="PRB118" s="235"/>
      <c r="PRC118" s="235"/>
      <c r="PRD118" s="235"/>
      <c r="PRE118" s="235"/>
      <c r="PRF118" s="235"/>
      <c r="PRG118" s="235"/>
      <c r="PRH118" s="235"/>
      <c r="PRI118" s="235"/>
      <c r="PRJ118" s="235"/>
      <c r="PRK118" s="235"/>
      <c r="PRL118" s="235"/>
      <c r="PRM118" s="235"/>
      <c r="PRN118" s="235"/>
      <c r="PRO118" s="235"/>
      <c r="PRP118" s="235"/>
      <c r="PRQ118" s="235"/>
      <c r="PRR118" s="235"/>
      <c r="PRS118" s="235"/>
      <c r="PRT118" s="235"/>
      <c r="PRU118" s="235"/>
      <c r="PRV118" s="235"/>
      <c r="PRW118" s="235"/>
      <c r="PRX118" s="235"/>
      <c r="PRY118" s="235"/>
      <c r="PRZ118" s="235"/>
      <c r="PSA118" s="235"/>
      <c r="PSB118" s="235"/>
      <c r="PSC118" s="235"/>
      <c r="PSD118" s="235"/>
      <c r="PSE118" s="235"/>
      <c r="PSF118" s="235"/>
      <c r="PSG118" s="235"/>
      <c r="PSH118" s="235"/>
      <c r="PSI118" s="235"/>
      <c r="PSJ118" s="235"/>
      <c r="PSK118" s="235"/>
      <c r="PSL118" s="235"/>
      <c r="PSM118" s="235"/>
      <c r="PSN118" s="235"/>
      <c r="PSO118" s="235"/>
      <c r="PSP118" s="235"/>
      <c r="PSQ118" s="235"/>
      <c r="PSR118" s="235"/>
      <c r="PSS118" s="235"/>
      <c r="PST118" s="235"/>
      <c r="PSU118" s="235"/>
      <c r="PSV118" s="235"/>
      <c r="PSW118" s="235"/>
      <c r="PSX118" s="235"/>
      <c r="PSY118" s="235"/>
      <c r="PSZ118" s="235"/>
      <c r="PTA118" s="235"/>
      <c r="PTB118" s="235"/>
      <c r="PTC118" s="235"/>
      <c r="PTD118" s="235"/>
      <c r="PTE118" s="235"/>
      <c r="PTF118" s="235"/>
      <c r="PTG118" s="235"/>
      <c r="PTH118" s="235"/>
      <c r="PTI118" s="235"/>
      <c r="PTJ118" s="235"/>
      <c r="PTK118" s="235"/>
      <c r="PTL118" s="235"/>
      <c r="PTM118" s="235"/>
      <c r="PTN118" s="235"/>
      <c r="PTO118" s="235"/>
      <c r="PTP118" s="235"/>
      <c r="PTQ118" s="235"/>
      <c r="PTR118" s="235"/>
      <c r="PTS118" s="235"/>
      <c r="PTT118" s="235"/>
      <c r="PTU118" s="235"/>
      <c r="PTV118" s="235"/>
      <c r="PTW118" s="235"/>
      <c r="PTX118" s="235"/>
      <c r="PTY118" s="235"/>
      <c r="PTZ118" s="235"/>
      <c r="PUA118" s="235"/>
      <c r="PUB118" s="235"/>
      <c r="PUC118" s="235"/>
      <c r="PUD118" s="235"/>
      <c r="PUE118" s="235"/>
      <c r="PUF118" s="235"/>
      <c r="PUG118" s="235"/>
      <c r="PUH118" s="235"/>
      <c r="PUI118" s="235"/>
      <c r="PUJ118" s="235"/>
      <c r="PUK118" s="235"/>
      <c r="PUL118" s="235"/>
      <c r="PUM118" s="235"/>
      <c r="PUN118" s="235"/>
      <c r="PUO118" s="235"/>
      <c r="PUP118" s="235"/>
      <c r="PUQ118" s="235"/>
      <c r="PUR118" s="235"/>
      <c r="PUS118" s="235"/>
      <c r="PUT118" s="235"/>
      <c r="PUU118" s="235"/>
      <c r="PUV118" s="235"/>
      <c r="PUW118" s="235"/>
      <c r="PUX118" s="235"/>
      <c r="PUY118" s="235"/>
      <c r="PUZ118" s="235"/>
      <c r="PVA118" s="235"/>
      <c r="PVB118" s="235"/>
      <c r="PVC118" s="235"/>
      <c r="PVD118" s="235"/>
      <c r="PVE118" s="235"/>
      <c r="PVF118" s="235"/>
      <c r="PVG118" s="235"/>
      <c r="PVH118" s="235"/>
      <c r="PVI118" s="235"/>
      <c r="PVJ118" s="235"/>
      <c r="PVK118" s="235"/>
      <c r="PVL118" s="235"/>
      <c r="PVM118" s="235"/>
      <c r="PVN118" s="235"/>
      <c r="PVO118" s="235"/>
      <c r="PVP118" s="235"/>
      <c r="PVQ118" s="235"/>
      <c r="PVR118" s="235"/>
      <c r="PVS118" s="235"/>
      <c r="PVT118" s="235"/>
      <c r="PVU118" s="235"/>
      <c r="PVV118" s="235"/>
      <c r="PVW118" s="235"/>
      <c r="PVX118" s="235"/>
      <c r="PVY118" s="235"/>
      <c r="PVZ118" s="235"/>
      <c r="PWA118" s="235"/>
      <c r="PWB118" s="235"/>
      <c r="PWC118" s="235"/>
      <c r="PWD118" s="235"/>
      <c r="PWE118" s="235"/>
      <c r="PWF118" s="235"/>
      <c r="PWG118" s="235"/>
      <c r="PWH118" s="235"/>
      <c r="PWI118" s="235"/>
      <c r="PWJ118" s="235"/>
      <c r="PWK118" s="235"/>
      <c r="PWL118" s="235"/>
      <c r="PWM118" s="235"/>
      <c r="PWN118" s="235"/>
      <c r="PWO118" s="235"/>
      <c r="PWP118" s="235"/>
      <c r="PWQ118" s="235"/>
      <c r="PWR118" s="235"/>
      <c r="PWS118" s="235"/>
      <c r="PWT118" s="235"/>
      <c r="PWU118" s="235"/>
      <c r="PWV118" s="235"/>
      <c r="PWW118" s="235"/>
      <c r="PWX118" s="235"/>
      <c r="PWY118" s="235"/>
      <c r="PWZ118" s="235"/>
      <c r="PXA118" s="235"/>
      <c r="PXB118" s="235"/>
      <c r="PXC118" s="235"/>
      <c r="PXD118" s="235"/>
      <c r="PXE118" s="235"/>
      <c r="PXF118" s="235"/>
      <c r="PXG118" s="235"/>
      <c r="PXH118" s="235"/>
      <c r="PXI118" s="235"/>
      <c r="PXJ118" s="235"/>
      <c r="PXK118" s="235"/>
      <c r="PXL118" s="235"/>
      <c r="PXM118" s="235"/>
      <c r="PXN118" s="235"/>
      <c r="PXO118" s="235"/>
      <c r="PXP118" s="235"/>
      <c r="PXQ118" s="235"/>
      <c r="PXR118" s="235"/>
      <c r="PXS118" s="235"/>
      <c r="PXT118" s="235"/>
      <c r="PXU118" s="235"/>
      <c r="PXV118" s="235"/>
      <c r="PXW118" s="235"/>
      <c r="PXX118" s="235"/>
      <c r="PXY118" s="235"/>
      <c r="PXZ118" s="235"/>
      <c r="PYA118" s="235"/>
      <c r="PYB118" s="235"/>
      <c r="PYC118" s="235"/>
      <c r="PYD118" s="235"/>
      <c r="PYE118" s="235"/>
      <c r="PYF118" s="235"/>
      <c r="PYG118" s="235"/>
      <c r="PYH118" s="235"/>
      <c r="PYI118" s="235"/>
      <c r="PYJ118" s="235"/>
      <c r="PYK118" s="235"/>
      <c r="PYL118" s="235"/>
      <c r="PYM118" s="235"/>
      <c r="PYN118" s="235"/>
      <c r="PYO118" s="235"/>
      <c r="PYP118" s="235"/>
      <c r="PYQ118" s="235"/>
      <c r="PYR118" s="235"/>
      <c r="PYS118" s="235"/>
      <c r="PYT118" s="235"/>
      <c r="PYU118" s="235"/>
      <c r="PYV118" s="235"/>
      <c r="PYW118" s="235"/>
      <c r="PYX118" s="235"/>
      <c r="PYY118" s="235"/>
      <c r="PYZ118" s="235"/>
      <c r="PZA118" s="235"/>
      <c r="PZB118" s="235"/>
      <c r="PZC118" s="235"/>
      <c r="PZD118" s="235"/>
      <c r="PZE118" s="235"/>
      <c r="PZF118" s="235"/>
      <c r="PZG118" s="235"/>
      <c r="PZH118" s="235"/>
      <c r="PZI118" s="235"/>
      <c r="PZJ118" s="235"/>
      <c r="PZK118" s="235"/>
      <c r="PZL118" s="235"/>
      <c r="PZM118" s="235"/>
      <c r="PZN118" s="235"/>
      <c r="PZO118" s="235"/>
      <c r="PZP118" s="235"/>
      <c r="PZQ118" s="235"/>
      <c r="PZR118" s="235"/>
      <c r="PZS118" s="235"/>
      <c r="PZT118" s="235"/>
      <c r="PZU118" s="235"/>
      <c r="PZV118" s="235"/>
      <c r="PZW118" s="235"/>
      <c r="PZX118" s="235"/>
      <c r="PZY118" s="235"/>
      <c r="PZZ118" s="235"/>
      <c r="QAA118" s="235"/>
      <c r="QAB118" s="235"/>
      <c r="QAC118" s="235"/>
      <c r="QAD118" s="235"/>
      <c r="QAE118" s="235"/>
      <c r="QAF118" s="235"/>
      <c r="QAG118" s="235"/>
      <c r="QAH118" s="235"/>
      <c r="QAI118" s="235"/>
      <c r="QAJ118" s="235"/>
      <c r="QAK118" s="235"/>
      <c r="QAL118" s="235"/>
      <c r="QAM118" s="235"/>
      <c r="QAN118" s="235"/>
      <c r="QAO118" s="235"/>
      <c r="QAP118" s="235"/>
      <c r="QAQ118" s="235"/>
      <c r="QAR118" s="235"/>
      <c r="QAS118" s="235"/>
      <c r="QAT118" s="235"/>
      <c r="QAU118" s="235"/>
      <c r="QAV118" s="235"/>
      <c r="QAW118" s="235"/>
      <c r="QAX118" s="235"/>
      <c r="QAY118" s="235"/>
      <c r="QAZ118" s="235"/>
      <c r="QBA118" s="235"/>
      <c r="QBB118" s="235"/>
      <c r="QBC118" s="235"/>
      <c r="QBD118" s="235"/>
      <c r="QBE118" s="235"/>
      <c r="QBF118" s="235"/>
      <c r="QBG118" s="235"/>
      <c r="QBH118" s="235"/>
      <c r="QBI118" s="235"/>
      <c r="QBJ118" s="235"/>
      <c r="QBK118" s="235"/>
      <c r="QBL118" s="235"/>
      <c r="QBM118" s="235"/>
      <c r="QBN118" s="235"/>
      <c r="QBO118" s="235"/>
      <c r="QBP118" s="235"/>
      <c r="QBQ118" s="235"/>
      <c r="QBR118" s="235"/>
      <c r="QBS118" s="235"/>
      <c r="QBT118" s="235"/>
      <c r="QBU118" s="235"/>
      <c r="QBV118" s="235"/>
      <c r="QBW118" s="235"/>
      <c r="QBX118" s="235"/>
      <c r="QBY118" s="235"/>
      <c r="QBZ118" s="235"/>
      <c r="QCA118" s="235"/>
      <c r="QCB118" s="235"/>
      <c r="QCC118" s="235"/>
      <c r="QCD118" s="235"/>
      <c r="QCE118" s="235"/>
      <c r="QCF118" s="235"/>
      <c r="QCG118" s="235"/>
      <c r="QCH118" s="235"/>
      <c r="QCI118" s="235"/>
      <c r="QCJ118" s="235"/>
      <c r="QCK118" s="235"/>
      <c r="QCL118" s="235"/>
      <c r="QCM118" s="235"/>
      <c r="QCN118" s="235"/>
      <c r="QCO118" s="235"/>
      <c r="QCP118" s="235"/>
      <c r="QCQ118" s="235"/>
      <c r="QCR118" s="235"/>
      <c r="QCS118" s="235"/>
      <c r="QCT118" s="235"/>
      <c r="QCU118" s="235"/>
      <c r="QCV118" s="235"/>
      <c r="QCW118" s="235"/>
      <c r="QCX118" s="235"/>
      <c r="QCY118" s="235"/>
      <c r="QCZ118" s="235"/>
      <c r="QDA118" s="235"/>
      <c r="QDB118" s="235"/>
      <c r="QDC118" s="235"/>
      <c r="QDD118" s="235"/>
      <c r="QDE118" s="235"/>
      <c r="QDF118" s="235"/>
      <c r="QDG118" s="235"/>
      <c r="QDH118" s="235"/>
      <c r="QDI118" s="235"/>
      <c r="QDJ118" s="235"/>
      <c r="QDK118" s="235"/>
      <c r="QDL118" s="235"/>
      <c r="QDM118" s="235"/>
      <c r="QDN118" s="235"/>
      <c r="QDO118" s="235"/>
      <c r="QDP118" s="235"/>
      <c r="QDQ118" s="235"/>
      <c r="QDR118" s="235"/>
      <c r="QDS118" s="235"/>
      <c r="QDT118" s="235"/>
      <c r="QDU118" s="235"/>
      <c r="QDV118" s="235"/>
      <c r="QDW118" s="235"/>
      <c r="QDX118" s="235"/>
      <c r="QDY118" s="235"/>
      <c r="QDZ118" s="235"/>
      <c r="QEA118" s="235"/>
      <c r="QEB118" s="235"/>
      <c r="QEC118" s="235"/>
      <c r="QED118" s="235"/>
      <c r="QEE118" s="235"/>
      <c r="QEF118" s="235"/>
      <c r="QEG118" s="235"/>
      <c r="QEH118" s="235"/>
      <c r="QEI118" s="235"/>
      <c r="QEJ118" s="235"/>
      <c r="QEK118" s="235"/>
      <c r="QEL118" s="235"/>
      <c r="QEM118" s="235"/>
      <c r="QEN118" s="235"/>
      <c r="QEO118" s="235"/>
      <c r="QEP118" s="235"/>
      <c r="QEQ118" s="235"/>
      <c r="QER118" s="235"/>
      <c r="QES118" s="235"/>
      <c r="QET118" s="235"/>
      <c r="QEU118" s="235"/>
      <c r="QEV118" s="235"/>
      <c r="QEW118" s="235"/>
      <c r="QEX118" s="235"/>
      <c r="QEY118" s="235"/>
      <c r="QEZ118" s="235"/>
      <c r="QFA118" s="235"/>
      <c r="QFB118" s="235"/>
      <c r="QFC118" s="235"/>
      <c r="QFD118" s="235"/>
      <c r="QFE118" s="235"/>
      <c r="QFF118" s="235"/>
      <c r="QFG118" s="235"/>
      <c r="QFH118" s="235"/>
      <c r="QFI118" s="235"/>
      <c r="QFJ118" s="235"/>
      <c r="QFK118" s="235"/>
      <c r="QFL118" s="235"/>
      <c r="QFM118" s="235"/>
      <c r="QFN118" s="235"/>
      <c r="QFO118" s="235"/>
      <c r="QFP118" s="235"/>
      <c r="QFQ118" s="235"/>
      <c r="QFR118" s="235"/>
      <c r="QFS118" s="235"/>
      <c r="QFT118" s="235"/>
      <c r="QFU118" s="235"/>
      <c r="QFV118" s="235"/>
      <c r="QFW118" s="235"/>
      <c r="QFX118" s="235"/>
      <c r="QFY118" s="235"/>
      <c r="QFZ118" s="235"/>
      <c r="QGA118" s="235"/>
      <c r="QGB118" s="235"/>
      <c r="QGC118" s="235"/>
      <c r="QGD118" s="235"/>
      <c r="QGE118" s="235"/>
      <c r="QGF118" s="235"/>
      <c r="QGG118" s="235"/>
      <c r="QGH118" s="235"/>
      <c r="QGI118" s="235"/>
      <c r="QGJ118" s="235"/>
      <c r="QGK118" s="235"/>
      <c r="QGL118" s="235"/>
      <c r="QGM118" s="235"/>
      <c r="QGN118" s="235"/>
      <c r="QGO118" s="235"/>
      <c r="QGP118" s="235"/>
      <c r="QGQ118" s="235"/>
      <c r="QGR118" s="235"/>
      <c r="QGS118" s="235"/>
      <c r="QGT118" s="235"/>
      <c r="QGU118" s="235"/>
      <c r="QGV118" s="235"/>
      <c r="QGW118" s="235"/>
      <c r="QGX118" s="235"/>
      <c r="QGY118" s="235"/>
      <c r="QGZ118" s="235"/>
      <c r="QHA118" s="235"/>
      <c r="QHB118" s="235"/>
      <c r="QHC118" s="235"/>
      <c r="QHD118" s="235"/>
      <c r="QHE118" s="235"/>
      <c r="QHF118" s="235"/>
      <c r="QHG118" s="235"/>
      <c r="QHH118" s="235"/>
      <c r="QHI118" s="235"/>
      <c r="QHJ118" s="235"/>
      <c r="QHK118" s="235"/>
      <c r="QHL118" s="235"/>
      <c r="QHM118" s="235"/>
      <c r="QHN118" s="235"/>
      <c r="QHO118" s="235"/>
      <c r="QHP118" s="235"/>
      <c r="QHQ118" s="235"/>
      <c r="QHR118" s="235"/>
      <c r="QHS118" s="235"/>
      <c r="QHT118" s="235"/>
      <c r="QHU118" s="235"/>
      <c r="QHV118" s="235"/>
      <c r="QHW118" s="235"/>
      <c r="QHX118" s="235"/>
      <c r="QHY118" s="235"/>
      <c r="QHZ118" s="235"/>
      <c r="QIA118" s="235"/>
      <c r="QIB118" s="235"/>
      <c r="QIC118" s="235"/>
      <c r="QID118" s="235"/>
      <c r="QIE118" s="235"/>
      <c r="QIF118" s="235"/>
      <c r="QIG118" s="235"/>
      <c r="QIH118" s="235"/>
      <c r="QII118" s="235"/>
      <c r="QIJ118" s="235"/>
      <c r="QIK118" s="235"/>
      <c r="QIL118" s="235"/>
      <c r="QIM118" s="235"/>
      <c r="QIN118" s="235"/>
      <c r="QIO118" s="235"/>
      <c r="QIP118" s="235"/>
      <c r="QIQ118" s="235"/>
      <c r="QIR118" s="235"/>
      <c r="QIS118" s="235"/>
      <c r="QIT118" s="235"/>
      <c r="QIU118" s="235"/>
      <c r="QIV118" s="235"/>
      <c r="QIW118" s="235"/>
      <c r="QIX118" s="235"/>
      <c r="QIY118" s="235"/>
      <c r="QIZ118" s="235"/>
      <c r="QJA118" s="235"/>
      <c r="QJB118" s="235"/>
      <c r="QJC118" s="235"/>
      <c r="QJD118" s="235"/>
      <c r="QJE118" s="235"/>
      <c r="QJF118" s="235"/>
      <c r="QJG118" s="235"/>
      <c r="QJH118" s="235"/>
      <c r="QJI118" s="235"/>
      <c r="QJJ118" s="235"/>
      <c r="QJK118" s="235"/>
      <c r="QJL118" s="235"/>
      <c r="QJM118" s="235"/>
      <c r="QJN118" s="235"/>
      <c r="QJO118" s="235"/>
      <c r="QJP118" s="235"/>
      <c r="QJQ118" s="235"/>
      <c r="QJR118" s="235"/>
      <c r="QJS118" s="235"/>
      <c r="QJT118" s="235"/>
      <c r="QJU118" s="235"/>
      <c r="QJV118" s="235"/>
      <c r="QJW118" s="235"/>
      <c r="QJX118" s="235"/>
      <c r="QJY118" s="235"/>
      <c r="QJZ118" s="235"/>
      <c r="QKA118" s="235"/>
      <c r="QKB118" s="235"/>
      <c r="QKC118" s="235"/>
      <c r="QKD118" s="235"/>
      <c r="QKE118" s="235"/>
      <c r="QKF118" s="235"/>
      <c r="QKG118" s="235"/>
      <c r="QKH118" s="235"/>
      <c r="QKI118" s="235"/>
      <c r="QKJ118" s="235"/>
      <c r="QKK118" s="235"/>
      <c r="QKL118" s="235"/>
      <c r="QKM118" s="235"/>
      <c r="QKN118" s="235"/>
      <c r="QKO118" s="235"/>
      <c r="QKP118" s="235"/>
      <c r="QKQ118" s="235"/>
      <c r="QKR118" s="235"/>
      <c r="QKS118" s="235"/>
      <c r="QKT118" s="235"/>
      <c r="QKU118" s="235"/>
      <c r="QKV118" s="235"/>
      <c r="QKW118" s="235"/>
      <c r="QKX118" s="235"/>
      <c r="QKY118" s="235"/>
      <c r="QKZ118" s="235"/>
      <c r="QLA118" s="235"/>
      <c r="QLB118" s="235"/>
      <c r="QLC118" s="235"/>
      <c r="QLD118" s="235"/>
      <c r="QLE118" s="235"/>
      <c r="QLF118" s="235"/>
      <c r="QLG118" s="235"/>
      <c r="QLH118" s="235"/>
      <c r="QLI118" s="235"/>
      <c r="QLJ118" s="235"/>
      <c r="QLK118" s="235"/>
      <c r="QLL118" s="235"/>
      <c r="QLM118" s="235"/>
      <c r="QLN118" s="235"/>
      <c r="QLO118" s="235"/>
      <c r="QLP118" s="235"/>
      <c r="QLQ118" s="235"/>
      <c r="QLR118" s="235"/>
      <c r="QLS118" s="235"/>
      <c r="QLT118" s="235"/>
      <c r="QLU118" s="235"/>
      <c r="QLV118" s="235"/>
      <c r="QLW118" s="235"/>
      <c r="QLX118" s="235"/>
      <c r="QLY118" s="235"/>
      <c r="QLZ118" s="235"/>
      <c r="QMA118" s="235"/>
      <c r="QMB118" s="235"/>
      <c r="QMC118" s="235"/>
      <c r="QMD118" s="235"/>
      <c r="QME118" s="235"/>
      <c r="QMF118" s="235"/>
      <c r="QMG118" s="235"/>
      <c r="QMH118" s="235"/>
      <c r="QMI118" s="235"/>
      <c r="QMJ118" s="235"/>
      <c r="QMK118" s="235"/>
      <c r="QML118" s="235"/>
      <c r="QMM118" s="235"/>
      <c r="QMN118" s="235"/>
      <c r="QMO118" s="235"/>
      <c r="QMP118" s="235"/>
      <c r="QMQ118" s="235"/>
      <c r="QMR118" s="235"/>
      <c r="QMS118" s="235"/>
      <c r="QMT118" s="235"/>
      <c r="QMU118" s="235"/>
      <c r="QMV118" s="235"/>
      <c r="QMW118" s="235"/>
      <c r="QMX118" s="235"/>
      <c r="QMY118" s="235"/>
      <c r="QMZ118" s="235"/>
      <c r="QNA118" s="235"/>
      <c r="QNB118" s="235"/>
      <c r="QNC118" s="235"/>
      <c r="QND118" s="235"/>
      <c r="QNE118" s="235"/>
      <c r="QNF118" s="235"/>
      <c r="QNG118" s="235"/>
      <c r="QNH118" s="235"/>
      <c r="QNI118" s="235"/>
      <c r="QNJ118" s="235"/>
      <c r="QNK118" s="235"/>
      <c r="QNL118" s="235"/>
      <c r="QNM118" s="235"/>
      <c r="QNN118" s="235"/>
      <c r="QNO118" s="235"/>
      <c r="QNP118" s="235"/>
      <c r="QNQ118" s="235"/>
      <c r="QNR118" s="235"/>
      <c r="QNS118" s="235"/>
      <c r="QNT118" s="235"/>
      <c r="QNU118" s="235"/>
      <c r="QNV118" s="235"/>
      <c r="QNW118" s="235"/>
      <c r="QNX118" s="235"/>
      <c r="QNY118" s="235"/>
      <c r="QNZ118" s="235"/>
      <c r="QOA118" s="235"/>
      <c r="QOB118" s="235"/>
      <c r="QOC118" s="235"/>
      <c r="QOD118" s="235"/>
      <c r="QOE118" s="235"/>
      <c r="QOF118" s="235"/>
      <c r="QOG118" s="235"/>
      <c r="QOH118" s="235"/>
      <c r="QOI118" s="235"/>
      <c r="QOJ118" s="235"/>
      <c r="QOK118" s="235"/>
      <c r="QOL118" s="235"/>
      <c r="QOM118" s="235"/>
      <c r="QON118" s="235"/>
      <c r="QOO118" s="235"/>
      <c r="QOP118" s="235"/>
      <c r="QOQ118" s="235"/>
      <c r="QOR118" s="235"/>
      <c r="QOS118" s="235"/>
      <c r="QOT118" s="235"/>
      <c r="QOU118" s="235"/>
      <c r="QOV118" s="235"/>
      <c r="QOW118" s="235"/>
      <c r="QOX118" s="235"/>
      <c r="QOY118" s="235"/>
      <c r="QOZ118" s="235"/>
      <c r="QPA118" s="235"/>
      <c r="QPB118" s="235"/>
      <c r="QPC118" s="235"/>
      <c r="QPD118" s="235"/>
      <c r="QPE118" s="235"/>
      <c r="QPF118" s="235"/>
      <c r="QPG118" s="235"/>
      <c r="QPH118" s="235"/>
      <c r="QPI118" s="235"/>
      <c r="QPJ118" s="235"/>
      <c r="QPK118" s="235"/>
      <c r="QPL118" s="235"/>
      <c r="QPM118" s="235"/>
      <c r="QPN118" s="235"/>
      <c r="QPO118" s="235"/>
      <c r="QPP118" s="235"/>
      <c r="QPQ118" s="235"/>
      <c r="QPR118" s="235"/>
      <c r="QPS118" s="235"/>
      <c r="QPT118" s="235"/>
      <c r="QPU118" s="235"/>
      <c r="QPV118" s="235"/>
      <c r="QPW118" s="235"/>
      <c r="QPX118" s="235"/>
      <c r="QPY118" s="235"/>
      <c r="QPZ118" s="235"/>
      <c r="QQA118" s="235"/>
      <c r="QQB118" s="235"/>
      <c r="QQC118" s="235"/>
      <c r="QQD118" s="235"/>
      <c r="QQE118" s="235"/>
      <c r="QQF118" s="235"/>
      <c r="QQG118" s="235"/>
      <c r="QQH118" s="235"/>
      <c r="QQI118" s="235"/>
      <c r="QQJ118" s="235"/>
      <c r="QQK118" s="235"/>
      <c r="QQL118" s="235"/>
      <c r="QQM118" s="235"/>
      <c r="QQN118" s="235"/>
      <c r="QQO118" s="235"/>
      <c r="QQP118" s="235"/>
      <c r="QQQ118" s="235"/>
      <c r="QQR118" s="235"/>
      <c r="QQS118" s="235"/>
      <c r="QQT118" s="235"/>
      <c r="QQU118" s="235"/>
      <c r="QQV118" s="235"/>
      <c r="QQW118" s="235"/>
      <c r="QQX118" s="235"/>
      <c r="QQY118" s="235"/>
      <c r="QQZ118" s="235"/>
      <c r="QRA118" s="235"/>
      <c r="QRB118" s="235"/>
      <c r="QRC118" s="235"/>
      <c r="QRD118" s="235"/>
      <c r="QRE118" s="235"/>
      <c r="QRF118" s="235"/>
      <c r="QRG118" s="235"/>
      <c r="QRH118" s="235"/>
      <c r="QRI118" s="235"/>
      <c r="QRJ118" s="235"/>
      <c r="QRK118" s="235"/>
      <c r="QRL118" s="235"/>
      <c r="QRM118" s="235"/>
      <c r="QRN118" s="235"/>
      <c r="QRO118" s="235"/>
      <c r="QRP118" s="235"/>
      <c r="QRQ118" s="235"/>
      <c r="QRR118" s="235"/>
      <c r="QRS118" s="235"/>
      <c r="QRT118" s="235"/>
      <c r="QRU118" s="235"/>
      <c r="QRV118" s="235"/>
      <c r="QRW118" s="235"/>
      <c r="QRX118" s="235"/>
      <c r="QRY118" s="235"/>
      <c r="QRZ118" s="235"/>
      <c r="QSA118" s="235"/>
      <c r="QSB118" s="235"/>
      <c r="QSC118" s="235"/>
      <c r="QSD118" s="235"/>
      <c r="QSE118" s="235"/>
      <c r="QSF118" s="235"/>
      <c r="QSG118" s="235"/>
      <c r="QSH118" s="235"/>
      <c r="QSI118" s="235"/>
      <c r="QSJ118" s="235"/>
      <c r="QSK118" s="235"/>
      <c r="QSL118" s="235"/>
      <c r="QSM118" s="235"/>
      <c r="QSN118" s="235"/>
      <c r="QSO118" s="235"/>
      <c r="QSP118" s="235"/>
      <c r="QSQ118" s="235"/>
      <c r="QSR118" s="235"/>
      <c r="QSS118" s="235"/>
      <c r="QST118" s="235"/>
      <c r="QSU118" s="235"/>
      <c r="QSV118" s="235"/>
      <c r="QSW118" s="235"/>
      <c r="QSX118" s="235"/>
      <c r="QSY118" s="235"/>
      <c r="QSZ118" s="235"/>
      <c r="QTA118" s="235"/>
      <c r="QTB118" s="235"/>
      <c r="QTC118" s="235"/>
      <c r="QTD118" s="235"/>
      <c r="QTE118" s="235"/>
      <c r="QTF118" s="235"/>
      <c r="QTG118" s="235"/>
      <c r="QTH118" s="235"/>
      <c r="QTI118" s="235"/>
      <c r="QTJ118" s="235"/>
      <c r="QTK118" s="235"/>
      <c r="QTL118" s="235"/>
      <c r="QTM118" s="235"/>
      <c r="QTN118" s="235"/>
      <c r="QTO118" s="235"/>
      <c r="QTP118" s="235"/>
      <c r="QTQ118" s="235"/>
      <c r="QTR118" s="235"/>
      <c r="QTS118" s="235"/>
      <c r="QTT118" s="235"/>
      <c r="QTU118" s="235"/>
      <c r="QTV118" s="235"/>
      <c r="QTW118" s="235"/>
      <c r="QTX118" s="235"/>
      <c r="QTY118" s="235"/>
      <c r="QTZ118" s="235"/>
      <c r="QUA118" s="235"/>
      <c r="QUB118" s="235"/>
      <c r="QUC118" s="235"/>
      <c r="QUD118" s="235"/>
      <c r="QUE118" s="235"/>
      <c r="QUF118" s="235"/>
      <c r="QUG118" s="235"/>
      <c r="QUH118" s="235"/>
      <c r="QUI118" s="235"/>
      <c r="QUJ118" s="235"/>
      <c r="QUK118" s="235"/>
      <c r="QUL118" s="235"/>
      <c r="QUM118" s="235"/>
      <c r="QUN118" s="235"/>
      <c r="QUO118" s="235"/>
      <c r="QUP118" s="235"/>
      <c r="QUQ118" s="235"/>
      <c r="QUR118" s="235"/>
      <c r="QUS118" s="235"/>
      <c r="QUT118" s="235"/>
      <c r="QUU118" s="235"/>
      <c r="QUV118" s="235"/>
      <c r="QUW118" s="235"/>
      <c r="QUX118" s="235"/>
      <c r="QUY118" s="235"/>
      <c r="QUZ118" s="235"/>
      <c r="QVA118" s="235"/>
      <c r="QVB118" s="235"/>
      <c r="QVC118" s="235"/>
      <c r="QVD118" s="235"/>
      <c r="QVE118" s="235"/>
      <c r="QVF118" s="235"/>
      <c r="QVG118" s="235"/>
      <c r="QVH118" s="235"/>
      <c r="QVI118" s="235"/>
      <c r="QVJ118" s="235"/>
      <c r="QVK118" s="235"/>
      <c r="QVL118" s="235"/>
      <c r="QVM118" s="235"/>
      <c r="QVN118" s="235"/>
      <c r="QVO118" s="235"/>
      <c r="QVP118" s="235"/>
      <c r="QVQ118" s="235"/>
      <c r="QVR118" s="235"/>
      <c r="QVS118" s="235"/>
      <c r="QVT118" s="235"/>
      <c r="QVU118" s="235"/>
      <c r="QVV118" s="235"/>
      <c r="QVW118" s="235"/>
      <c r="QVX118" s="235"/>
      <c r="QVY118" s="235"/>
      <c r="QVZ118" s="235"/>
      <c r="QWA118" s="235"/>
      <c r="QWB118" s="235"/>
      <c r="QWC118" s="235"/>
      <c r="QWD118" s="235"/>
      <c r="QWE118" s="235"/>
      <c r="QWF118" s="235"/>
      <c r="QWG118" s="235"/>
      <c r="QWH118" s="235"/>
      <c r="QWI118" s="235"/>
      <c r="QWJ118" s="235"/>
      <c r="QWK118" s="235"/>
      <c r="QWL118" s="235"/>
      <c r="QWM118" s="235"/>
      <c r="QWN118" s="235"/>
      <c r="QWO118" s="235"/>
      <c r="QWP118" s="235"/>
      <c r="QWQ118" s="235"/>
      <c r="QWR118" s="235"/>
      <c r="QWS118" s="235"/>
      <c r="QWT118" s="235"/>
      <c r="QWU118" s="235"/>
      <c r="QWV118" s="235"/>
      <c r="QWW118" s="235"/>
      <c r="QWX118" s="235"/>
      <c r="QWY118" s="235"/>
      <c r="QWZ118" s="235"/>
      <c r="QXA118" s="235"/>
      <c r="QXB118" s="235"/>
      <c r="QXC118" s="235"/>
      <c r="QXD118" s="235"/>
      <c r="QXE118" s="235"/>
      <c r="QXF118" s="235"/>
      <c r="QXG118" s="235"/>
      <c r="QXH118" s="235"/>
      <c r="QXI118" s="235"/>
      <c r="QXJ118" s="235"/>
      <c r="QXK118" s="235"/>
      <c r="QXL118" s="235"/>
      <c r="QXM118" s="235"/>
      <c r="QXN118" s="235"/>
      <c r="QXO118" s="235"/>
      <c r="QXP118" s="235"/>
      <c r="QXQ118" s="235"/>
      <c r="QXR118" s="235"/>
      <c r="QXS118" s="235"/>
      <c r="QXT118" s="235"/>
      <c r="QXU118" s="235"/>
      <c r="QXV118" s="235"/>
      <c r="QXW118" s="235"/>
      <c r="QXX118" s="235"/>
      <c r="QXY118" s="235"/>
      <c r="QXZ118" s="235"/>
      <c r="QYA118" s="235"/>
      <c r="QYB118" s="235"/>
      <c r="QYC118" s="235"/>
      <c r="QYD118" s="235"/>
      <c r="QYE118" s="235"/>
      <c r="QYF118" s="235"/>
      <c r="QYG118" s="235"/>
      <c r="QYH118" s="235"/>
      <c r="QYI118" s="235"/>
      <c r="QYJ118" s="235"/>
      <c r="QYK118" s="235"/>
      <c r="QYL118" s="235"/>
      <c r="QYM118" s="235"/>
      <c r="QYN118" s="235"/>
      <c r="QYO118" s="235"/>
      <c r="QYP118" s="235"/>
      <c r="QYQ118" s="235"/>
      <c r="QYR118" s="235"/>
      <c r="QYS118" s="235"/>
      <c r="QYT118" s="235"/>
      <c r="QYU118" s="235"/>
      <c r="QYV118" s="235"/>
      <c r="QYW118" s="235"/>
      <c r="QYX118" s="235"/>
      <c r="QYY118" s="235"/>
      <c r="QYZ118" s="235"/>
      <c r="QZA118" s="235"/>
      <c r="QZB118" s="235"/>
      <c r="QZC118" s="235"/>
      <c r="QZD118" s="235"/>
      <c r="QZE118" s="235"/>
      <c r="QZF118" s="235"/>
      <c r="QZG118" s="235"/>
      <c r="QZH118" s="235"/>
      <c r="QZI118" s="235"/>
      <c r="QZJ118" s="235"/>
      <c r="QZK118" s="235"/>
      <c r="QZL118" s="235"/>
      <c r="QZM118" s="235"/>
      <c r="QZN118" s="235"/>
      <c r="QZO118" s="235"/>
      <c r="QZP118" s="235"/>
      <c r="QZQ118" s="235"/>
      <c r="QZR118" s="235"/>
      <c r="QZS118" s="235"/>
      <c r="QZT118" s="235"/>
      <c r="QZU118" s="235"/>
      <c r="QZV118" s="235"/>
      <c r="QZW118" s="235"/>
      <c r="QZX118" s="235"/>
      <c r="QZY118" s="235"/>
      <c r="QZZ118" s="235"/>
      <c r="RAA118" s="235"/>
      <c r="RAB118" s="235"/>
      <c r="RAC118" s="235"/>
      <c r="RAD118" s="235"/>
      <c r="RAE118" s="235"/>
      <c r="RAF118" s="235"/>
      <c r="RAG118" s="235"/>
      <c r="RAH118" s="235"/>
      <c r="RAI118" s="235"/>
      <c r="RAJ118" s="235"/>
      <c r="RAK118" s="235"/>
      <c r="RAL118" s="235"/>
      <c r="RAM118" s="235"/>
      <c r="RAN118" s="235"/>
      <c r="RAO118" s="235"/>
      <c r="RAP118" s="235"/>
      <c r="RAQ118" s="235"/>
      <c r="RAR118" s="235"/>
      <c r="RAS118" s="235"/>
      <c r="RAT118" s="235"/>
      <c r="RAU118" s="235"/>
      <c r="RAV118" s="235"/>
      <c r="RAW118" s="235"/>
      <c r="RAX118" s="235"/>
      <c r="RAY118" s="235"/>
      <c r="RAZ118" s="235"/>
      <c r="RBA118" s="235"/>
      <c r="RBB118" s="235"/>
      <c r="RBC118" s="235"/>
      <c r="RBD118" s="235"/>
      <c r="RBE118" s="235"/>
      <c r="RBF118" s="235"/>
      <c r="RBG118" s="235"/>
      <c r="RBH118" s="235"/>
      <c r="RBI118" s="235"/>
      <c r="RBJ118" s="235"/>
      <c r="RBK118" s="235"/>
      <c r="RBL118" s="235"/>
      <c r="RBM118" s="235"/>
      <c r="RBN118" s="235"/>
      <c r="RBO118" s="235"/>
      <c r="RBP118" s="235"/>
      <c r="RBQ118" s="235"/>
      <c r="RBR118" s="235"/>
      <c r="RBS118" s="235"/>
      <c r="RBT118" s="235"/>
      <c r="RBU118" s="235"/>
      <c r="RBV118" s="235"/>
      <c r="RBW118" s="235"/>
      <c r="RBX118" s="235"/>
      <c r="RBY118" s="235"/>
      <c r="RBZ118" s="235"/>
      <c r="RCA118" s="235"/>
      <c r="RCB118" s="235"/>
      <c r="RCC118" s="235"/>
      <c r="RCD118" s="235"/>
      <c r="RCE118" s="235"/>
      <c r="RCF118" s="235"/>
      <c r="RCG118" s="235"/>
      <c r="RCH118" s="235"/>
      <c r="RCI118" s="235"/>
      <c r="RCJ118" s="235"/>
      <c r="RCK118" s="235"/>
      <c r="RCL118" s="235"/>
      <c r="RCM118" s="235"/>
      <c r="RCN118" s="235"/>
      <c r="RCO118" s="235"/>
      <c r="RCP118" s="235"/>
      <c r="RCQ118" s="235"/>
      <c r="RCR118" s="235"/>
      <c r="RCS118" s="235"/>
      <c r="RCT118" s="235"/>
      <c r="RCU118" s="235"/>
      <c r="RCV118" s="235"/>
      <c r="RCW118" s="235"/>
      <c r="RCX118" s="235"/>
      <c r="RCY118" s="235"/>
      <c r="RCZ118" s="235"/>
      <c r="RDA118" s="235"/>
      <c r="RDB118" s="235"/>
      <c r="RDC118" s="235"/>
      <c r="RDD118" s="235"/>
      <c r="RDE118" s="235"/>
      <c r="RDF118" s="235"/>
      <c r="RDG118" s="235"/>
      <c r="RDH118" s="235"/>
      <c r="RDI118" s="235"/>
      <c r="RDJ118" s="235"/>
      <c r="RDK118" s="235"/>
      <c r="RDL118" s="235"/>
      <c r="RDM118" s="235"/>
      <c r="RDN118" s="235"/>
      <c r="RDO118" s="235"/>
      <c r="RDP118" s="235"/>
      <c r="RDQ118" s="235"/>
      <c r="RDR118" s="235"/>
      <c r="RDS118" s="235"/>
      <c r="RDT118" s="235"/>
      <c r="RDU118" s="235"/>
      <c r="RDV118" s="235"/>
      <c r="RDW118" s="235"/>
      <c r="RDX118" s="235"/>
      <c r="RDY118" s="235"/>
      <c r="RDZ118" s="235"/>
      <c r="REA118" s="235"/>
      <c r="REB118" s="235"/>
      <c r="REC118" s="235"/>
      <c r="RED118" s="235"/>
      <c r="REE118" s="235"/>
      <c r="REF118" s="235"/>
      <c r="REG118" s="235"/>
      <c r="REH118" s="235"/>
      <c r="REI118" s="235"/>
      <c r="REJ118" s="235"/>
      <c r="REK118" s="235"/>
      <c r="REL118" s="235"/>
      <c r="REM118" s="235"/>
      <c r="REN118" s="235"/>
      <c r="REO118" s="235"/>
      <c r="REP118" s="235"/>
      <c r="REQ118" s="235"/>
      <c r="RER118" s="235"/>
      <c r="RES118" s="235"/>
      <c r="RET118" s="235"/>
      <c r="REU118" s="235"/>
      <c r="REV118" s="235"/>
      <c r="REW118" s="235"/>
      <c r="REX118" s="235"/>
      <c r="REY118" s="235"/>
      <c r="REZ118" s="235"/>
      <c r="RFA118" s="235"/>
      <c r="RFB118" s="235"/>
      <c r="RFC118" s="235"/>
      <c r="RFD118" s="235"/>
      <c r="RFE118" s="235"/>
      <c r="RFF118" s="235"/>
      <c r="RFG118" s="235"/>
      <c r="RFH118" s="235"/>
      <c r="RFI118" s="235"/>
      <c r="RFJ118" s="235"/>
      <c r="RFK118" s="235"/>
      <c r="RFL118" s="235"/>
      <c r="RFM118" s="235"/>
      <c r="RFN118" s="235"/>
      <c r="RFO118" s="235"/>
      <c r="RFP118" s="235"/>
      <c r="RFQ118" s="235"/>
      <c r="RFR118" s="235"/>
      <c r="RFS118" s="235"/>
      <c r="RFT118" s="235"/>
      <c r="RFU118" s="235"/>
      <c r="RFV118" s="235"/>
      <c r="RFW118" s="235"/>
      <c r="RFX118" s="235"/>
      <c r="RFY118" s="235"/>
      <c r="RFZ118" s="235"/>
      <c r="RGA118" s="235"/>
      <c r="RGB118" s="235"/>
      <c r="RGC118" s="235"/>
      <c r="RGD118" s="235"/>
      <c r="RGE118" s="235"/>
      <c r="RGF118" s="235"/>
      <c r="RGG118" s="235"/>
      <c r="RGH118" s="235"/>
      <c r="RGI118" s="235"/>
      <c r="RGJ118" s="235"/>
      <c r="RGK118" s="235"/>
      <c r="RGL118" s="235"/>
      <c r="RGM118" s="235"/>
      <c r="RGN118" s="235"/>
      <c r="RGO118" s="235"/>
      <c r="RGP118" s="235"/>
      <c r="RGQ118" s="235"/>
      <c r="RGR118" s="235"/>
      <c r="RGS118" s="235"/>
      <c r="RGT118" s="235"/>
      <c r="RGU118" s="235"/>
      <c r="RGV118" s="235"/>
      <c r="RGW118" s="235"/>
      <c r="RGX118" s="235"/>
      <c r="RGY118" s="235"/>
      <c r="RGZ118" s="235"/>
      <c r="RHA118" s="235"/>
      <c r="RHB118" s="235"/>
      <c r="RHC118" s="235"/>
      <c r="RHD118" s="235"/>
      <c r="RHE118" s="235"/>
      <c r="RHF118" s="235"/>
      <c r="RHG118" s="235"/>
      <c r="RHH118" s="235"/>
      <c r="RHI118" s="235"/>
      <c r="RHJ118" s="235"/>
      <c r="RHK118" s="235"/>
      <c r="RHL118" s="235"/>
      <c r="RHM118" s="235"/>
      <c r="RHN118" s="235"/>
      <c r="RHO118" s="235"/>
      <c r="RHP118" s="235"/>
      <c r="RHQ118" s="235"/>
      <c r="RHR118" s="235"/>
      <c r="RHS118" s="235"/>
      <c r="RHT118" s="235"/>
      <c r="RHU118" s="235"/>
      <c r="RHV118" s="235"/>
      <c r="RHW118" s="235"/>
      <c r="RHX118" s="235"/>
      <c r="RHY118" s="235"/>
      <c r="RHZ118" s="235"/>
      <c r="RIA118" s="235"/>
      <c r="RIB118" s="235"/>
      <c r="RIC118" s="235"/>
      <c r="RID118" s="235"/>
      <c r="RIE118" s="235"/>
      <c r="RIF118" s="235"/>
      <c r="RIG118" s="235"/>
      <c r="RIH118" s="235"/>
      <c r="RII118" s="235"/>
      <c r="RIJ118" s="235"/>
      <c r="RIK118" s="235"/>
      <c r="RIL118" s="235"/>
      <c r="RIM118" s="235"/>
      <c r="RIN118" s="235"/>
      <c r="RIO118" s="235"/>
      <c r="RIP118" s="235"/>
      <c r="RIQ118" s="235"/>
      <c r="RIR118" s="235"/>
      <c r="RIS118" s="235"/>
      <c r="RIT118" s="235"/>
      <c r="RIU118" s="235"/>
      <c r="RIV118" s="235"/>
      <c r="RIW118" s="235"/>
      <c r="RIX118" s="235"/>
      <c r="RIY118" s="235"/>
      <c r="RIZ118" s="235"/>
      <c r="RJA118" s="235"/>
      <c r="RJB118" s="235"/>
      <c r="RJC118" s="235"/>
      <c r="RJD118" s="235"/>
      <c r="RJE118" s="235"/>
      <c r="RJF118" s="235"/>
      <c r="RJG118" s="235"/>
      <c r="RJH118" s="235"/>
      <c r="RJI118" s="235"/>
      <c r="RJJ118" s="235"/>
      <c r="RJK118" s="235"/>
      <c r="RJL118" s="235"/>
      <c r="RJM118" s="235"/>
      <c r="RJN118" s="235"/>
      <c r="RJO118" s="235"/>
      <c r="RJP118" s="235"/>
      <c r="RJQ118" s="235"/>
      <c r="RJR118" s="235"/>
      <c r="RJS118" s="235"/>
      <c r="RJT118" s="235"/>
      <c r="RJU118" s="235"/>
      <c r="RJV118" s="235"/>
      <c r="RJW118" s="235"/>
      <c r="RJX118" s="235"/>
      <c r="RJY118" s="235"/>
      <c r="RJZ118" s="235"/>
      <c r="RKA118" s="235"/>
      <c r="RKB118" s="235"/>
      <c r="RKC118" s="235"/>
      <c r="RKD118" s="235"/>
      <c r="RKE118" s="235"/>
      <c r="RKF118" s="235"/>
      <c r="RKG118" s="235"/>
      <c r="RKH118" s="235"/>
      <c r="RKI118" s="235"/>
      <c r="RKJ118" s="235"/>
      <c r="RKK118" s="235"/>
      <c r="RKL118" s="235"/>
      <c r="RKM118" s="235"/>
      <c r="RKN118" s="235"/>
      <c r="RKO118" s="235"/>
      <c r="RKP118" s="235"/>
      <c r="RKQ118" s="235"/>
      <c r="RKR118" s="235"/>
      <c r="RKS118" s="235"/>
      <c r="RKT118" s="235"/>
      <c r="RKU118" s="235"/>
      <c r="RKV118" s="235"/>
      <c r="RKW118" s="235"/>
      <c r="RKX118" s="235"/>
      <c r="RKY118" s="235"/>
      <c r="RKZ118" s="235"/>
      <c r="RLA118" s="235"/>
      <c r="RLB118" s="235"/>
      <c r="RLC118" s="235"/>
      <c r="RLD118" s="235"/>
      <c r="RLE118" s="235"/>
      <c r="RLF118" s="235"/>
      <c r="RLG118" s="235"/>
      <c r="RLH118" s="235"/>
      <c r="RLI118" s="235"/>
      <c r="RLJ118" s="235"/>
      <c r="RLK118" s="235"/>
      <c r="RLL118" s="235"/>
      <c r="RLM118" s="235"/>
      <c r="RLN118" s="235"/>
      <c r="RLO118" s="235"/>
      <c r="RLP118" s="235"/>
      <c r="RLQ118" s="235"/>
      <c r="RLR118" s="235"/>
      <c r="RLS118" s="235"/>
      <c r="RLT118" s="235"/>
      <c r="RLU118" s="235"/>
      <c r="RLV118" s="235"/>
      <c r="RLW118" s="235"/>
      <c r="RLX118" s="235"/>
      <c r="RLY118" s="235"/>
      <c r="RLZ118" s="235"/>
      <c r="RMA118" s="235"/>
      <c r="RMB118" s="235"/>
      <c r="RMC118" s="235"/>
      <c r="RMD118" s="235"/>
      <c r="RME118" s="235"/>
      <c r="RMF118" s="235"/>
      <c r="RMG118" s="235"/>
      <c r="RMH118" s="235"/>
      <c r="RMI118" s="235"/>
      <c r="RMJ118" s="235"/>
      <c r="RMK118" s="235"/>
      <c r="RML118" s="235"/>
      <c r="RMM118" s="235"/>
      <c r="RMN118" s="235"/>
      <c r="RMO118" s="235"/>
      <c r="RMP118" s="235"/>
      <c r="RMQ118" s="235"/>
      <c r="RMR118" s="235"/>
      <c r="RMS118" s="235"/>
      <c r="RMT118" s="235"/>
      <c r="RMU118" s="235"/>
      <c r="RMV118" s="235"/>
      <c r="RMW118" s="235"/>
      <c r="RMX118" s="235"/>
      <c r="RMY118" s="235"/>
      <c r="RMZ118" s="235"/>
      <c r="RNA118" s="235"/>
      <c r="RNB118" s="235"/>
      <c r="RNC118" s="235"/>
      <c r="RND118" s="235"/>
      <c r="RNE118" s="235"/>
      <c r="RNF118" s="235"/>
      <c r="RNG118" s="235"/>
      <c r="RNH118" s="235"/>
      <c r="RNI118" s="235"/>
      <c r="RNJ118" s="235"/>
      <c r="RNK118" s="235"/>
      <c r="RNL118" s="235"/>
      <c r="RNM118" s="235"/>
      <c r="RNN118" s="235"/>
      <c r="RNO118" s="235"/>
      <c r="RNP118" s="235"/>
      <c r="RNQ118" s="235"/>
      <c r="RNR118" s="235"/>
      <c r="RNS118" s="235"/>
      <c r="RNT118" s="235"/>
      <c r="RNU118" s="235"/>
      <c r="RNV118" s="235"/>
      <c r="RNW118" s="235"/>
      <c r="RNX118" s="235"/>
      <c r="RNY118" s="235"/>
      <c r="RNZ118" s="235"/>
      <c r="ROA118" s="235"/>
      <c r="ROB118" s="235"/>
      <c r="ROC118" s="235"/>
      <c r="ROD118" s="235"/>
      <c r="ROE118" s="235"/>
      <c r="ROF118" s="235"/>
      <c r="ROG118" s="235"/>
      <c r="ROH118" s="235"/>
      <c r="ROI118" s="235"/>
      <c r="ROJ118" s="235"/>
      <c r="ROK118" s="235"/>
      <c r="ROL118" s="235"/>
      <c r="ROM118" s="235"/>
      <c r="RON118" s="235"/>
      <c r="ROO118" s="235"/>
      <c r="ROP118" s="235"/>
      <c r="ROQ118" s="235"/>
      <c r="ROR118" s="235"/>
      <c r="ROS118" s="235"/>
      <c r="ROT118" s="235"/>
      <c r="ROU118" s="235"/>
      <c r="ROV118" s="235"/>
      <c r="ROW118" s="235"/>
      <c r="ROX118" s="235"/>
      <c r="ROY118" s="235"/>
      <c r="ROZ118" s="235"/>
      <c r="RPA118" s="235"/>
      <c r="RPB118" s="235"/>
      <c r="RPC118" s="235"/>
      <c r="RPD118" s="235"/>
      <c r="RPE118" s="235"/>
      <c r="RPF118" s="235"/>
      <c r="RPG118" s="235"/>
      <c r="RPH118" s="235"/>
      <c r="RPI118" s="235"/>
      <c r="RPJ118" s="235"/>
      <c r="RPK118" s="235"/>
      <c r="RPL118" s="235"/>
      <c r="RPM118" s="235"/>
      <c r="RPN118" s="235"/>
      <c r="RPO118" s="235"/>
      <c r="RPP118" s="235"/>
      <c r="RPQ118" s="235"/>
      <c r="RPR118" s="235"/>
      <c r="RPS118" s="235"/>
      <c r="RPT118" s="235"/>
      <c r="RPU118" s="235"/>
      <c r="RPV118" s="235"/>
      <c r="RPW118" s="235"/>
      <c r="RPX118" s="235"/>
      <c r="RPY118" s="235"/>
      <c r="RPZ118" s="235"/>
      <c r="RQA118" s="235"/>
      <c r="RQB118" s="235"/>
      <c r="RQC118" s="235"/>
      <c r="RQD118" s="235"/>
      <c r="RQE118" s="235"/>
      <c r="RQF118" s="235"/>
      <c r="RQG118" s="235"/>
      <c r="RQH118" s="235"/>
      <c r="RQI118" s="235"/>
      <c r="RQJ118" s="235"/>
      <c r="RQK118" s="235"/>
      <c r="RQL118" s="235"/>
      <c r="RQM118" s="235"/>
      <c r="RQN118" s="235"/>
      <c r="RQO118" s="235"/>
      <c r="RQP118" s="235"/>
      <c r="RQQ118" s="235"/>
      <c r="RQR118" s="235"/>
      <c r="RQS118" s="235"/>
      <c r="RQT118" s="235"/>
      <c r="RQU118" s="235"/>
      <c r="RQV118" s="235"/>
      <c r="RQW118" s="235"/>
      <c r="RQX118" s="235"/>
      <c r="RQY118" s="235"/>
      <c r="RQZ118" s="235"/>
      <c r="RRA118" s="235"/>
      <c r="RRB118" s="235"/>
      <c r="RRC118" s="235"/>
      <c r="RRD118" s="235"/>
      <c r="RRE118" s="235"/>
      <c r="RRF118" s="235"/>
      <c r="RRG118" s="235"/>
      <c r="RRH118" s="235"/>
      <c r="RRI118" s="235"/>
      <c r="RRJ118" s="235"/>
      <c r="RRK118" s="235"/>
      <c r="RRL118" s="235"/>
      <c r="RRM118" s="235"/>
      <c r="RRN118" s="235"/>
      <c r="RRO118" s="235"/>
      <c r="RRP118" s="235"/>
      <c r="RRQ118" s="235"/>
      <c r="RRR118" s="235"/>
      <c r="RRS118" s="235"/>
      <c r="RRT118" s="235"/>
      <c r="RRU118" s="235"/>
      <c r="RRV118" s="235"/>
      <c r="RRW118" s="235"/>
      <c r="RRX118" s="235"/>
      <c r="RRY118" s="235"/>
      <c r="RRZ118" s="235"/>
      <c r="RSA118" s="235"/>
      <c r="RSB118" s="235"/>
      <c r="RSC118" s="235"/>
      <c r="RSD118" s="235"/>
      <c r="RSE118" s="235"/>
      <c r="RSF118" s="235"/>
      <c r="RSG118" s="235"/>
      <c r="RSH118" s="235"/>
      <c r="RSI118" s="235"/>
      <c r="RSJ118" s="235"/>
      <c r="RSK118" s="235"/>
      <c r="RSL118" s="235"/>
      <c r="RSM118" s="235"/>
      <c r="RSN118" s="235"/>
      <c r="RSO118" s="235"/>
      <c r="RSP118" s="235"/>
      <c r="RSQ118" s="235"/>
      <c r="RSR118" s="235"/>
      <c r="RSS118" s="235"/>
      <c r="RST118" s="235"/>
      <c r="RSU118" s="235"/>
      <c r="RSV118" s="235"/>
      <c r="RSW118" s="235"/>
      <c r="RSX118" s="235"/>
      <c r="RSY118" s="235"/>
      <c r="RSZ118" s="235"/>
      <c r="RTA118" s="235"/>
      <c r="RTB118" s="235"/>
      <c r="RTC118" s="235"/>
      <c r="RTD118" s="235"/>
      <c r="RTE118" s="235"/>
      <c r="RTF118" s="235"/>
      <c r="RTG118" s="235"/>
      <c r="RTH118" s="235"/>
      <c r="RTI118" s="235"/>
      <c r="RTJ118" s="235"/>
      <c r="RTK118" s="235"/>
      <c r="RTL118" s="235"/>
      <c r="RTM118" s="235"/>
      <c r="RTN118" s="235"/>
      <c r="RTO118" s="235"/>
      <c r="RTP118" s="235"/>
      <c r="RTQ118" s="235"/>
      <c r="RTR118" s="235"/>
      <c r="RTS118" s="235"/>
      <c r="RTT118" s="235"/>
      <c r="RTU118" s="235"/>
      <c r="RTV118" s="235"/>
      <c r="RTW118" s="235"/>
      <c r="RTX118" s="235"/>
      <c r="RTY118" s="235"/>
      <c r="RTZ118" s="235"/>
      <c r="RUA118" s="235"/>
      <c r="RUB118" s="235"/>
      <c r="RUC118" s="235"/>
      <c r="RUD118" s="235"/>
      <c r="RUE118" s="235"/>
      <c r="RUF118" s="235"/>
      <c r="RUG118" s="235"/>
      <c r="RUH118" s="235"/>
      <c r="RUI118" s="235"/>
      <c r="RUJ118" s="235"/>
      <c r="RUK118" s="235"/>
      <c r="RUL118" s="235"/>
      <c r="RUM118" s="235"/>
      <c r="RUN118" s="235"/>
      <c r="RUO118" s="235"/>
      <c r="RUP118" s="235"/>
      <c r="RUQ118" s="235"/>
      <c r="RUR118" s="235"/>
      <c r="RUS118" s="235"/>
      <c r="RUT118" s="235"/>
      <c r="RUU118" s="235"/>
      <c r="RUV118" s="235"/>
      <c r="RUW118" s="235"/>
      <c r="RUX118" s="235"/>
      <c r="RUY118" s="235"/>
      <c r="RUZ118" s="235"/>
      <c r="RVA118" s="235"/>
      <c r="RVB118" s="235"/>
      <c r="RVC118" s="235"/>
      <c r="RVD118" s="235"/>
      <c r="RVE118" s="235"/>
      <c r="RVF118" s="235"/>
      <c r="RVG118" s="235"/>
      <c r="RVH118" s="235"/>
      <c r="RVI118" s="235"/>
      <c r="RVJ118" s="235"/>
      <c r="RVK118" s="235"/>
      <c r="RVL118" s="235"/>
      <c r="RVM118" s="235"/>
      <c r="RVN118" s="235"/>
      <c r="RVO118" s="235"/>
      <c r="RVP118" s="235"/>
      <c r="RVQ118" s="235"/>
      <c r="RVR118" s="235"/>
      <c r="RVS118" s="235"/>
      <c r="RVT118" s="235"/>
      <c r="RVU118" s="235"/>
      <c r="RVV118" s="235"/>
      <c r="RVW118" s="235"/>
      <c r="RVX118" s="235"/>
      <c r="RVY118" s="235"/>
      <c r="RVZ118" s="235"/>
      <c r="RWA118" s="235"/>
      <c r="RWB118" s="235"/>
      <c r="RWC118" s="235"/>
      <c r="RWD118" s="235"/>
      <c r="RWE118" s="235"/>
      <c r="RWF118" s="235"/>
      <c r="RWG118" s="235"/>
      <c r="RWH118" s="235"/>
      <c r="RWI118" s="235"/>
      <c r="RWJ118" s="235"/>
      <c r="RWK118" s="235"/>
      <c r="RWL118" s="235"/>
      <c r="RWM118" s="235"/>
      <c r="RWN118" s="235"/>
      <c r="RWO118" s="235"/>
      <c r="RWP118" s="235"/>
      <c r="RWQ118" s="235"/>
      <c r="RWR118" s="235"/>
      <c r="RWS118" s="235"/>
      <c r="RWT118" s="235"/>
      <c r="RWU118" s="235"/>
      <c r="RWV118" s="235"/>
      <c r="RWW118" s="235"/>
      <c r="RWX118" s="235"/>
      <c r="RWY118" s="235"/>
      <c r="RWZ118" s="235"/>
      <c r="RXA118" s="235"/>
      <c r="RXB118" s="235"/>
      <c r="RXC118" s="235"/>
      <c r="RXD118" s="235"/>
      <c r="RXE118" s="235"/>
      <c r="RXF118" s="235"/>
      <c r="RXG118" s="235"/>
      <c r="RXH118" s="235"/>
      <c r="RXI118" s="235"/>
      <c r="RXJ118" s="235"/>
      <c r="RXK118" s="235"/>
      <c r="RXL118" s="235"/>
      <c r="RXM118" s="235"/>
      <c r="RXN118" s="235"/>
      <c r="RXO118" s="235"/>
      <c r="RXP118" s="235"/>
      <c r="RXQ118" s="235"/>
      <c r="RXR118" s="235"/>
      <c r="RXS118" s="235"/>
      <c r="RXT118" s="235"/>
      <c r="RXU118" s="235"/>
      <c r="RXV118" s="235"/>
      <c r="RXW118" s="235"/>
      <c r="RXX118" s="235"/>
      <c r="RXY118" s="235"/>
      <c r="RXZ118" s="235"/>
      <c r="RYA118" s="235"/>
      <c r="RYB118" s="235"/>
      <c r="RYC118" s="235"/>
      <c r="RYD118" s="235"/>
      <c r="RYE118" s="235"/>
      <c r="RYF118" s="235"/>
      <c r="RYG118" s="235"/>
      <c r="RYH118" s="235"/>
      <c r="RYI118" s="235"/>
      <c r="RYJ118" s="235"/>
      <c r="RYK118" s="235"/>
      <c r="RYL118" s="235"/>
      <c r="RYM118" s="235"/>
      <c r="RYN118" s="235"/>
      <c r="RYO118" s="235"/>
      <c r="RYP118" s="235"/>
      <c r="RYQ118" s="235"/>
      <c r="RYR118" s="235"/>
      <c r="RYS118" s="235"/>
      <c r="RYT118" s="235"/>
      <c r="RYU118" s="235"/>
      <c r="RYV118" s="235"/>
      <c r="RYW118" s="235"/>
      <c r="RYX118" s="235"/>
      <c r="RYY118" s="235"/>
      <c r="RYZ118" s="235"/>
      <c r="RZA118" s="235"/>
      <c r="RZB118" s="235"/>
      <c r="RZC118" s="235"/>
      <c r="RZD118" s="235"/>
      <c r="RZE118" s="235"/>
      <c r="RZF118" s="235"/>
      <c r="RZG118" s="235"/>
      <c r="RZH118" s="235"/>
      <c r="RZI118" s="235"/>
      <c r="RZJ118" s="235"/>
      <c r="RZK118" s="235"/>
      <c r="RZL118" s="235"/>
      <c r="RZM118" s="235"/>
      <c r="RZN118" s="235"/>
      <c r="RZO118" s="235"/>
      <c r="RZP118" s="235"/>
      <c r="RZQ118" s="235"/>
      <c r="RZR118" s="235"/>
      <c r="RZS118" s="235"/>
      <c r="RZT118" s="235"/>
      <c r="RZU118" s="235"/>
      <c r="RZV118" s="235"/>
      <c r="RZW118" s="235"/>
      <c r="RZX118" s="235"/>
      <c r="RZY118" s="235"/>
      <c r="RZZ118" s="235"/>
      <c r="SAA118" s="235"/>
      <c r="SAB118" s="235"/>
      <c r="SAC118" s="235"/>
      <c r="SAD118" s="235"/>
      <c r="SAE118" s="235"/>
      <c r="SAF118" s="235"/>
      <c r="SAG118" s="235"/>
      <c r="SAH118" s="235"/>
      <c r="SAI118" s="235"/>
      <c r="SAJ118" s="235"/>
      <c r="SAK118" s="235"/>
      <c r="SAL118" s="235"/>
      <c r="SAM118" s="235"/>
      <c r="SAN118" s="235"/>
      <c r="SAO118" s="235"/>
      <c r="SAP118" s="235"/>
      <c r="SAQ118" s="235"/>
      <c r="SAR118" s="235"/>
      <c r="SAS118" s="235"/>
      <c r="SAT118" s="235"/>
      <c r="SAU118" s="235"/>
      <c r="SAV118" s="235"/>
      <c r="SAW118" s="235"/>
      <c r="SAX118" s="235"/>
      <c r="SAY118" s="235"/>
      <c r="SAZ118" s="235"/>
      <c r="SBA118" s="235"/>
      <c r="SBB118" s="235"/>
      <c r="SBC118" s="235"/>
      <c r="SBD118" s="235"/>
      <c r="SBE118" s="235"/>
      <c r="SBF118" s="235"/>
      <c r="SBG118" s="235"/>
      <c r="SBH118" s="235"/>
      <c r="SBI118" s="235"/>
      <c r="SBJ118" s="235"/>
      <c r="SBK118" s="235"/>
      <c r="SBL118" s="235"/>
      <c r="SBM118" s="235"/>
      <c r="SBN118" s="235"/>
      <c r="SBO118" s="235"/>
      <c r="SBP118" s="235"/>
      <c r="SBQ118" s="235"/>
      <c r="SBR118" s="235"/>
      <c r="SBS118" s="235"/>
      <c r="SBT118" s="235"/>
      <c r="SBU118" s="235"/>
      <c r="SBV118" s="235"/>
      <c r="SBW118" s="235"/>
      <c r="SBX118" s="235"/>
      <c r="SBY118" s="235"/>
      <c r="SBZ118" s="235"/>
      <c r="SCA118" s="235"/>
      <c r="SCB118" s="235"/>
      <c r="SCC118" s="235"/>
      <c r="SCD118" s="235"/>
      <c r="SCE118" s="235"/>
      <c r="SCF118" s="235"/>
      <c r="SCG118" s="235"/>
      <c r="SCH118" s="235"/>
      <c r="SCI118" s="235"/>
      <c r="SCJ118" s="235"/>
      <c r="SCK118" s="235"/>
      <c r="SCL118" s="235"/>
      <c r="SCM118" s="235"/>
      <c r="SCN118" s="235"/>
      <c r="SCO118" s="235"/>
      <c r="SCP118" s="235"/>
      <c r="SCQ118" s="235"/>
      <c r="SCR118" s="235"/>
      <c r="SCS118" s="235"/>
      <c r="SCT118" s="235"/>
      <c r="SCU118" s="235"/>
      <c r="SCV118" s="235"/>
      <c r="SCW118" s="235"/>
      <c r="SCX118" s="235"/>
      <c r="SCY118" s="235"/>
      <c r="SCZ118" s="235"/>
      <c r="SDA118" s="235"/>
      <c r="SDB118" s="235"/>
      <c r="SDC118" s="235"/>
      <c r="SDD118" s="235"/>
      <c r="SDE118" s="235"/>
      <c r="SDF118" s="235"/>
      <c r="SDG118" s="235"/>
      <c r="SDH118" s="235"/>
      <c r="SDI118" s="235"/>
      <c r="SDJ118" s="235"/>
      <c r="SDK118" s="235"/>
      <c r="SDL118" s="235"/>
      <c r="SDM118" s="235"/>
      <c r="SDN118" s="235"/>
      <c r="SDO118" s="235"/>
      <c r="SDP118" s="235"/>
      <c r="SDQ118" s="235"/>
      <c r="SDR118" s="235"/>
      <c r="SDS118" s="235"/>
      <c r="SDT118" s="235"/>
      <c r="SDU118" s="235"/>
      <c r="SDV118" s="235"/>
      <c r="SDW118" s="235"/>
      <c r="SDX118" s="235"/>
      <c r="SDY118" s="235"/>
      <c r="SDZ118" s="235"/>
      <c r="SEA118" s="235"/>
      <c r="SEB118" s="235"/>
      <c r="SEC118" s="235"/>
      <c r="SED118" s="235"/>
      <c r="SEE118" s="235"/>
      <c r="SEF118" s="235"/>
      <c r="SEG118" s="235"/>
      <c r="SEH118" s="235"/>
      <c r="SEI118" s="235"/>
      <c r="SEJ118" s="235"/>
      <c r="SEK118" s="235"/>
      <c r="SEL118" s="235"/>
      <c r="SEM118" s="235"/>
      <c r="SEN118" s="235"/>
      <c r="SEO118" s="235"/>
      <c r="SEP118" s="235"/>
      <c r="SEQ118" s="235"/>
      <c r="SER118" s="235"/>
      <c r="SES118" s="235"/>
      <c r="SET118" s="235"/>
      <c r="SEU118" s="235"/>
      <c r="SEV118" s="235"/>
      <c r="SEW118" s="235"/>
      <c r="SEX118" s="235"/>
      <c r="SEY118" s="235"/>
      <c r="SEZ118" s="235"/>
      <c r="SFA118" s="235"/>
      <c r="SFB118" s="235"/>
      <c r="SFC118" s="235"/>
      <c r="SFD118" s="235"/>
      <c r="SFE118" s="235"/>
      <c r="SFF118" s="235"/>
      <c r="SFG118" s="235"/>
      <c r="SFH118" s="235"/>
      <c r="SFI118" s="235"/>
      <c r="SFJ118" s="235"/>
      <c r="SFK118" s="235"/>
      <c r="SFL118" s="235"/>
      <c r="SFM118" s="235"/>
      <c r="SFN118" s="235"/>
      <c r="SFO118" s="235"/>
      <c r="SFP118" s="235"/>
      <c r="SFQ118" s="235"/>
      <c r="SFR118" s="235"/>
      <c r="SFS118" s="235"/>
      <c r="SFT118" s="235"/>
      <c r="SFU118" s="235"/>
      <c r="SFV118" s="235"/>
      <c r="SFW118" s="235"/>
      <c r="SFX118" s="235"/>
      <c r="SFY118" s="235"/>
      <c r="SFZ118" s="235"/>
      <c r="SGA118" s="235"/>
      <c r="SGB118" s="235"/>
      <c r="SGC118" s="235"/>
      <c r="SGD118" s="235"/>
      <c r="SGE118" s="235"/>
      <c r="SGF118" s="235"/>
      <c r="SGG118" s="235"/>
      <c r="SGH118" s="235"/>
      <c r="SGI118" s="235"/>
      <c r="SGJ118" s="235"/>
      <c r="SGK118" s="235"/>
      <c r="SGL118" s="235"/>
      <c r="SGM118" s="235"/>
      <c r="SGN118" s="235"/>
      <c r="SGO118" s="235"/>
      <c r="SGP118" s="235"/>
      <c r="SGQ118" s="235"/>
      <c r="SGR118" s="235"/>
      <c r="SGS118" s="235"/>
      <c r="SGT118" s="235"/>
      <c r="SGU118" s="235"/>
      <c r="SGV118" s="235"/>
      <c r="SGW118" s="235"/>
      <c r="SGX118" s="235"/>
      <c r="SGY118" s="235"/>
      <c r="SGZ118" s="235"/>
      <c r="SHA118" s="235"/>
      <c r="SHB118" s="235"/>
      <c r="SHC118" s="235"/>
      <c r="SHD118" s="235"/>
      <c r="SHE118" s="235"/>
      <c r="SHF118" s="235"/>
      <c r="SHG118" s="235"/>
      <c r="SHH118" s="235"/>
      <c r="SHI118" s="235"/>
      <c r="SHJ118" s="235"/>
      <c r="SHK118" s="235"/>
      <c r="SHL118" s="235"/>
      <c r="SHM118" s="235"/>
      <c r="SHN118" s="235"/>
      <c r="SHO118" s="235"/>
      <c r="SHP118" s="235"/>
      <c r="SHQ118" s="235"/>
      <c r="SHR118" s="235"/>
      <c r="SHS118" s="235"/>
      <c r="SHT118" s="235"/>
      <c r="SHU118" s="235"/>
      <c r="SHV118" s="235"/>
      <c r="SHW118" s="235"/>
      <c r="SHX118" s="235"/>
      <c r="SHY118" s="235"/>
      <c r="SHZ118" s="235"/>
      <c r="SIA118" s="235"/>
      <c r="SIB118" s="235"/>
      <c r="SIC118" s="235"/>
      <c r="SID118" s="235"/>
      <c r="SIE118" s="235"/>
      <c r="SIF118" s="235"/>
      <c r="SIG118" s="235"/>
      <c r="SIH118" s="235"/>
      <c r="SII118" s="235"/>
      <c r="SIJ118" s="235"/>
      <c r="SIK118" s="235"/>
      <c r="SIL118" s="235"/>
      <c r="SIM118" s="235"/>
      <c r="SIN118" s="235"/>
      <c r="SIO118" s="235"/>
      <c r="SIP118" s="235"/>
      <c r="SIQ118" s="235"/>
      <c r="SIR118" s="235"/>
      <c r="SIS118" s="235"/>
      <c r="SIT118" s="235"/>
      <c r="SIU118" s="235"/>
      <c r="SIV118" s="235"/>
      <c r="SIW118" s="235"/>
      <c r="SIX118" s="235"/>
      <c r="SIY118" s="235"/>
      <c r="SIZ118" s="235"/>
      <c r="SJA118" s="235"/>
      <c r="SJB118" s="235"/>
      <c r="SJC118" s="235"/>
      <c r="SJD118" s="235"/>
      <c r="SJE118" s="235"/>
      <c r="SJF118" s="235"/>
      <c r="SJG118" s="235"/>
      <c r="SJH118" s="235"/>
      <c r="SJI118" s="235"/>
      <c r="SJJ118" s="235"/>
      <c r="SJK118" s="235"/>
      <c r="SJL118" s="235"/>
      <c r="SJM118" s="235"/>
      <c r="SJN118" s="235"/>
      <c r="SJO118" s="235"/>
      <c r="SJP118" s="235"/>
      <c r="SJQ118" s="235"/>
      <c r="SJR118" s="235"/>
      <c r="SJS118" s="235"/>
      <c r="SJT118" s="235"/>
      <c r="SJU118" s="235"/>
      <c r="SJV118" s="235"/>
      <c r="SJW118" s="235"/>
      <c r="SJX118" s="235"/>
      <c r="SJY118" s="235"/>
      <c r="SJZ118" s="235"/>
      <c r="SKA118" s="235"/>
      <c r="SKB118" s="235"/>
      <c r="SKC118" s="235"/>
      <c r="SKD118" s="235"/>
      <c r="SKE118" s="235"/>
      <c r="SKF118" s="235"/>
      <c r="SKG118" s="235"/>
      <c r="SKH118" s="235"/>
      <c r="SKI118" s="235"/>
      <c r="SKJ118" s="235"/>
      <c r="SKK118" s="235"/>
      <c r="SKL118" s="235"/>
      <c r="SKM118" s="235"/>
      <c r="SKN118" s="235"/>
      <c r="SKO118" s="235"/>
      <c r="SKP118" s="235"/>
      <c r="SKQ118" s="235"/>
      <c r="SKR118" s="235"/>
      <c r="SKS118" s="235"/>
      <c r="SKT118" s="235"/>
      <c r="SKU118" s="235"/>
      <c r="SKV118" s="235"/>
      <c r="SKW118" s="235"/>
      <c r="SKX118" s="235"/>
      <c r="SKY118" s="235"/>
      <c r="SKZ118" s="235"/>
      <c r="SLA118" s="235"/>
      <c r="SLB118" s="235"/>
      <c r="SLC118" s="235"/>
      <c r="SLD118" s="235"/>
      <c r="SLE118" s="235"/>
      <c r="SLF118" s="235"/>
      <c r="SLG118" s="235"/>
      <c r="SLH118" s="235"/>
      <c r="SLI118" s="235"/>
      <c r="SLJ118" s="235"/>
      <c r="SLK118" s="235"/>
      <c r="SLL118" s="235"/>
      <c r="SLM118" s="235"/>
      <c r="SLN118" s="235"/>
      <c r="SLO118" s="235"/>
      <c r="SLP118" s="235"/>
      <c r="SLQ118" s="235"/>
      <c r="SLR118" s="235"/>
      <c r="SLS118" s="235"/>
      <c r="SLT118" s="235"/>
      <c r="SLU118" s="235"/>
      <c r="SLV118" s="235"/>
      <c r="SLW118" s="235"/>
      <c r="SLX118" s="235"/>
      <c r="SLY118" s="235"/>
      <c r="SLZ118" s="235"/>
      <c r="SMA118" s="235"/>
      <c r="SMB118" s="235"/>
      <c r="SMC118" s="235"/>
      <c r="SMD118" s="235"/>
      <c r="SME118" s="235"/>
      <c r="SMF118" s="235"/>
      <c r="SMG118" s="235"/>
      <c r="SMH118" s="235"/>
      <c r="SMI118" s="235"/>
      <c r="SMJ118" s="235"/>
      <c r="SMK118" s="235"/>
      <c r="SML118" s="235"/>
      <c r="SMM118" s="235"/>
      <c r="SMN118" s="235"/>
      <c r="SMO118" s="235"/>
      <c r="SMP118" s="235"/>
      <c r="SMQ118" s="235"/>
      <c r="SMR118" s="235"/>
      <c r="SMS118" s="235"/>
      <c r="SMT118" s="235"/>
      <c r="SMU118" s="235"/>
      <c r="SMV118" s="235"/>
      <c r="SMW118" s="235"/>
      <c r="SMX118" s="235"/>
      <c r="SMY118" s="235"/>
      <c r="SMZ118" s="235"/>
      <c r="SNA118" s="235"/>
      <c r="SNB118" s="235"/>
      <c r="SNC118" s="235"/>
      <c r="SND118" s="235"/>
      <c r="SNE118" s="235"/>
      <c r="SNF118" s="235"/>
      <c r="SNG118" s="235"/>
      <c r="SNH118" s="235"/>
      <c r="SNI118" s="235"/>
      <c r="SNJ118" s="235"/>
      <c r="SNK118" s="235"/>
      <c r="SNL118" s="235"/>
      <c r="SNM118" s="235"/>
      <c r="SNN118" s="235"/>
      <c r="SNO118" s="235"/>
      <c r="SNP118" s="235"/>
      <c r="SNQ118" s="235"/>
      <c r="SNR118" s="235"/>
      <c r="SNS118" s="235"/>
      <c r="SNT118" s="235"/>
      <c r="SNU118" s="235"/>
      <c r="SNV118" s="235"/>
      <c r="SNW118" s="235"/>
      <c r="SNX118" s="235"/>
      <c r="SNY118" s="235"/>
      <c r="SNZ118" s="235"/>
      <c r="SOA118" s="235"/>
      <c r="SOB118" s="235"/>
      <c r="SOC118" s="235"/>
      <c r="SOD118" s="235"/>
      <c r="SOE118" s="235"/>
      <c r="SOF118" s="235"/>
      <c r="SOG118" s="235"/>
      <c r="SOH118" s="235"/>
      <c r="SOI118" s="235"/>
      <c r="SOJ118" s="235"/>
      <c r="SOK118" s="235"/>
      <c r="SOL118" s="235"/>
      <c r="SOM118" s="235"/>
      <c r="SON118" s="235"/>
      <c r="SOO118" s="235"/>
      <c r="SOP118" s="235"/>
      <c r="SOQ118" s="235"/>
      <c r="SOR118" s="235"/>
      <c r="SOS118" s="235"/>
      <c r="SOT118" s="235"/>
      <c r="SOU118" s="235"/>
      <c r="SOV118" s="235"/>
      <c r="SOW118" s="235"/>
      <c r="SOX118" s="235"/>
      <c r="SOY118" s="235"/>
      <c r="SOZ118" s="235"/>
      <c r="SPA118" s="235"/>
      <c r="SPB118" s="235"/>
      <c r="SPC118" s="235"/>
      <c r="SPD118" s="235"/>
      <c r="SPE118" s="235"/>
      <c r="SPF118" s="235"/>
      <c r="SPG118" s="235"/>
      <c r="SPH118" s="235"/>
      <c r="SPI118" s="235"/>
      <c r="SPJ118" s="235"/>
      <c r="SPK118" s="235"/>
      <c r="SPL118" s="235"/>
      <c r="SPM118" s="235"/>
      <c r="SPN118" s="235"/>
      <c r="SPO118" s="235"/>
      <c r="SPP118" s="235"/>
      <c r="SPQ118" s="235"/>
      <c r="SPR118" s="235"/>
      <c r="SPS118" s="235"/>
      <c r="SPT118" s="235"/>
      <c r="SPU118" s="235"/>
      <c r="SPV118" s="235"/>
      <c r="SPW118" s="235"/>
      <c r="SPX118" s="235"/>
      <c r="SPY118" s="235"/>
      <c r="SPZ118" s="235"/>
      <c r="SQA118" s="235"/>
      <c r="SQB118" s="235"/>
      <c r="SQC118" s="235"/>
      <c r="SQD118" s="235"/>
      <c r="SQE118" s="235"/>
      <c r="SQF118" s="235"/>
      <c r="SQG118" s="235"/>
      <c r="SQH118" s="235"/>
      <c r="SQI118" s="235"/>
      <c r="SQJ118" s="235"/>
      <c r="SQK118" s="235"/>
      <c r="SQL118" s="235"/>
      <c r="SQM118" s="235"/>
      <c r="SQN118" s="235"/>
      <c r="SQO118" s="235"/>
      <c r="SQP118" s="235"/>
      <c r="SQQ118" s="235"/>
      <c r="SQR118" s="235"/>
      <c r="SQS118" s="235"/>
      <c r="SQT118" s="235"/>
      <c r="SQU118" s="235"/>
      <c r="SQV118" s="235"/>
      <c r="SQW118" s="235"/>
      <c r="SQX118" s="235"/>
      <c r="SQY118" s="235"/>
      <c r="SQZ118" s="235"/>
      <c r="SRA118" s="235"/>
      <c r="SRB118" s="235"/>
      <c r="SRC118" s="235"/>
      <c r="SRD118" s="235"/>
      <c r="SRE118" s="235"/>
      <c r="SRF118" s="235"/>
      <c r="SRG118" s="235"/>
      <c r="SRH118" s="235"/>
      <c r="SRI118" s="235"/>
      <c r="SRJ118" s="235"/>
      <c r="SRK118" s="235"/>
      <c r="SRL118" s="235"/>
      <c r="SRM118" s="235"/>
      <c r="SRN118" s="235"/>
      <c r="SRO118" s="235"/>
      <c r="SRP118" s="235"/>
      <c r="SRQ118" s="235"/>
      <c r="SRR118" s="235"/>
      <c r="SRS118" s="235"/>
      <c r="SRT118" s="235"/>
      <c r="SRU118" s="235"/>
      <c r="SRV118" s="235"/>
      <c r="SRW118" s="235"/>
      <c r="SRX118" s="235"/>
      <c r="SRY118" s="235"/>
      <c r="SRZ118" s="235"/>
      <c r="SSA118" s="235"/>
      <c r="SSB118" s="235"/>
      <c r="SSC118" s="235"/>
      <c r="SSD118" s="235"/>
      <c r="SSE118" s="235"/>
      <c r="SSF118" s="235"/>
      <c r="SSG118" s="235"/>
      <c r="SSH118" s="235"/>
      <c r="SSI118" s="235"/>
      <c r="SSJ118" s="235"/>
      <c r="SSK118" s="235"/>
      <c r="SSL118" s="235"/>
      <c r="SSM118" s="235"/>
      <c r="SSN118" s="235"/>
      <c r="SSO118" s="235"/>
      <c r="SSP118" s="235"/>
      <c r="SSQ118" s="235"/>
      <c r="SSR118" s="235"/>
      <c r="SSS118" s="235"/>
      <c r="SST118" s="235"/>
      <c r="SSU118" s="235"/>
      <c r="SSV118" s="235"/>
      <c r="SSW118" s="235"/>
      <c r="SSX118" s="235"/>
      <c r="SSY118" s="235"/>
      <c r="SSZ118" s="235"/>
      <c r="STA118" s="235"/>
      <c r="STB118" s="235"/>
      <c r="STC118" s="235"/>
      <c r="STD118" s="235"/>
      <c r="STE118" s="235"/>
      <c r="STF118" s="235"/>
      <c r="STG118" s="235"/>
      <c r="STH118" s="235"/>
      <c r="STI118" s="235"/>
      <c r="STJ118" s="235"/>
      <c r="STK118" s="235"/>
      <c r="STL118" s="235"/>
      <c r="STM118" s="235"/>
      <c r="STN118" s="235"/>
      <c r="STO118" s="235"/>
      <c r="STP118" s="235"/>
      <c r="STQ118" s="235"/>
      <c r="STR118" s="235"/>
      <c r="STS118" s="235"/>
      <c r="STT118" s="235"/>
      <c r="STU118" s="235"/>
      <c r="STV118" s="235"/>
      <c r="STW118" s="235"/>
      <c r="STX118" s="235"/>
      <c r="STY118" s="235"/>
      <c r="STZ118" s="235"/>
      <c r="SUA118" s="235"/>
      <c r="SUB118" s="235"/>
      <c r="SUC118" s="235"/>
      <c r="SUD118" s="235"/>
      <c r="SUE118" s="235"/>
      <c r="SUF118" s="235"/>
      <c r="SUG118" s="235"/>
      <c r="SUH118" s="235"/>
      <c r="SUI118" s="235"/>
      <c r="SUJ118" s="235"/>
      <c r="SUK118" s="235"/>
      <c r="SUL118" s="235"/>
      <c r="SUM118" s="235"/>
      <c r="SUN118" s="235"/>
      <c r="SUO118" s="235"/>
      <c r="SUP118" s="235"/>
      <c r="SUQ118" s="235"/>
      <c r="SUR118" s="235"/>
      <c r="SUS118" s="235"/>
      <c r="SUT118" s="235"/>
      <c r="SUU118" s="235"/>
      <c r="SUV118" s="235"/>
      <c r="SUW118" s="235"/>
      <c r="SUX118" s="235"/>
      <c r="SUY118" s="235"/>
      <c r="SUZ118" s="235"/>
      <c r="SVA118" s="235"/>
      <c r="SVB118" s="235"/>
      <c r="SVC118" s="235"/>
      <c r="SVD118" s="235"/>
      <c r="SVE118" s="235"/>
      <c r="SVF118" s="235"/>
      <c r="SVG118" s="235"/>
      <c r="SVH118" s="235"/>
      <c r="SVI118" s="235"/>
      <c r="SVJ118" s="235"/>
      <c r="SVK118" s="235"/>
      <c r="SVL118" s="235"/>
      <c r="SVM118" s="235"/>
      <c r="SVN118" s="235"/>
      <c r="SVO118" s="235"/>
      <c r="SVP118" s="235"/>
      <c r="SVQ118" s="235"/>
      <c r="SVR118" s="235"/>
      <c r="SVS118" s="235"/>
      <c r="SVT118" s="235"/>
      <c r="SVU118" s="235"/>
      <c r="SVV118" s="235"/>
      <c r="SVW118" s="235"/>
      <c r="SVX118" s="235"/>
      <c r="SVY118" s="235"/>
      <c r="SVZ118" s="235"/>
      <c r="SWA118" s="235"/>
      <c r="SWB118" s="235"/>
      <c r="SWC118" s="235"/>
      <c r="SWD118" s="235"/>
      <c r="SWE118" s="235"/>
      <c r="SWF118" s="235"/>
      <c r="SWG118" s="235"/>
      <c r="SWH118" s="235"/>
      <c r="SWI118" s="235"/>
      <c r="SWJ118" s="235"/>
      <c r="SWK118" s="235"/>
      <c r="SWL118" s="235"/>
      <c r="SWM118" s="235"/>
      <c r="SWN118" s="235"/>
      <c r="SWO118" s="235"/>
      <c r="SWP118" s="235"/>
      <c r="SWQ118" s="235"/>
      <c r="SWR118" s="235"/>
      <c r="SWS118" s="235"/>
      <c r="SWT118" s="235"/>
      <c r="SWU118" s="235"/>
      <c r="SWV118" s="235"/>
      <c r="SWW118" s="235"/>
      <c r="SWX118" s="235"/>
      <c r="SWY118" s="235"/>
      <c r="SWZ118" s="235"/>
      <c r="SXA118" s="235"/>
      <c r="SXB118" s="235"/>
      <c r="SXC118" s="235"/>
      <c r="SXD118" s="235"/>
      <c r="SXE118" s="235"/>
      <c r="SXF118" s="235"/>
      <c r="SXG118" s="235"/>
      <c r="SXH118" s="235"/>
      <c r="SXI118" s="235"/>
      <c r="SXJ118" s="235"/>
      <c r="SXK118" s="235"/>
      <c r="SXL118" s="235"/>
      <c r="SXM118" s="235"/>
      <c r="SXN118" s="235"/>
      <c r="SXO118" s="235"/>
      <c r="SXP118" s="235"/>
      <c r="SXQ118" s="235"/>
      <c r="SXR118" s="235"/>
      <c r="SXS118" s="235"/>
      <c r="SXT118" s="235"/>
      <c r="SXU118" s="235"/>
      <c r="SXV118" s="235"/>
      <c r="SXW118" s="235"/>
      <c r="SXX118" s="235"/>
      <c r="SXY118" s="235"/>
      <c r="SXZ118" s="235"/>
      <c r="SYA118" s="235"/>
      <c r="SYB118" s="235"/>
      <c r="SYC118" s="235"/>
      <c r="SYD118" s="235"/>
      <c r="SYE118" s="235"/>
      <c r="SYF118" s="235"/>
      <c r="SYG118" s="235"/>
      <c r="SYH118" s="235"/>
      <c r="SYI118" s="235"/>
      <c r="SYJ118" s="235"/>
      <c r="SYK118" s="235"/>
      <c r="SYL118" s="235"/>
      <c r="SYM118" s="235"/>
      <c r="SYN118" s="235"/>
      <c r="SYO118" s="235"/>
      <c r="SYP118" s="235"/>
      <c r="SYQ118" s="235"/>
      <c r="SYR118" s="235"/>
      <c r="SYS118" s="235"/>
      <c r="SYT118" s="235"/>
      <c r="SYU118" s="235"/>
      <c r="SYV118" s="235"/>
      <c r="SYW118" s="235"/>
      <c r="SYX118" s="235"/>
      <c r="SYY118" s="235"/>
      <c r="SYZ118" s="235"/>
      <c r="SZA118" s="235"/>
      <c r="SZB118" s="235"/>
      <c r="SZC118" s="235"/>
      <c r="SZD118" s="235"/>
      <c r="SZE118" s="235"/>
      <c r="SZF118" s="235"/>
      <c r="SZG118" s="235"/>
      <c r="SZH118" s="235"/>
      <c r="SZI118" s="235"/>
      <c r="SZJ118" s="235"/>
      <c r="SZK118" s="235"/>
      <c r="SZL118" s="235"/>
      <c r="SZM118" s="235"/>
      <c r="SZN118" s="235"/>
      <c r="SZO118" s="235"/>
      <c r="SZP118" s="235"/>
      <c r="SZQ118" s="235"/>
      <c r="SZR118" s="235"/>
      <c r="SZS118" s="235"/>
      <c r="SZT118" s="235"/>
      <c r="SZU118" s="235"/>
      <c r="SZV118" s="235"/>
      <c r="SZW118" s="235"/>
      <c r="SZX118" s="235"/>
      <c r="SZY118" s="235"/>
      <c r="SZZ118" s="235"/>
      <c r="TAA118" s="235"/>
      <c r="TAB118" s="235"/>
      <c r="TAC118" s="235"/>
      <c r="TAD118" s="235"/>
      <c r="TAE118" s="235"/>
      <c r="TAF118" s="235"/>
      <c r="TAG118" s="235"/>
      <c r="TAH118" s="235"/>
      <c r="TAI118" s="235"/>
      <c r="TAJ118" s="235"/>
      <c r="TAK118" s="235"/>
      <c r="TAL118" s="235"/>
      <c r="TAM118" s="235"/>
      <c r="TAN118" s="235"/>
      <c r="TAO118" s="235"/>
      <c r="TAP118" s="235"/>
      <c r="TAQ118" s="235"/>
      <c r="TAR118" s="235"/>
      <c r="TAS118" s="235"/>
      <c r="TAT118" s="235"/>
      <c r="TAU118" s="235"/>
      <c r="TAV118" s="235"/>
      <c r="TAW118" s="235"/>
      <c r="TAX118" s="235"/>
      <c r="TAY118" s="235"/>
      <c r="TAZ118" s="235"/>
      <c r="TBA118" s="235"/>
      <c r="TBB118" s="235"/>
      <c r="TBC118" s="235"/>
      <c r="TBD118" s="235"/>
      <c r="TBE118" s="235"/>
      <c r="TBF118" s="235"/>
      <c r="TBG118" s="235"/>
      <c r="TBH118" s="235"/>
      <c r="TBI118" s="235"/>
      <c r="TBJ118" s="235"/>
      <c r="TBK118" s="235"/>
      <c r="TBL118" s="235"/>
      <c r="TBM118" s="235"/>
      <c r="TBN118" s="235"/>
      <c r="TBO118" s="235"/>
      <c r="TBP118" s="235"/>
      <c r="TBQ118" s="235"/>
      <c r="TBR118" s="235"/>
      <c r="TBS118" s="235"/>
      <c r="TBT118" s="235"/>
      <c r="TBU118" s="235"/>
      <c r="TBV118" s="235"/>
      <c r="TBW118" s="235"/>
      <c r="TBX118" s="235"/>
      <c r="TBY118" s="235"/>
      <c r="TBZ118" s="235"/>
      <c r="TCA118" s="235"/>
      <c r="TCB118" s="235"/>
      <c r="TCC118" s="235"/>
      <c r="TCD118" s="235"/>
      <c r="TCE118" s="235"/>
      <c r="TCF118" s="235"/>
      <c r="TCG118" s="235"/>
      <c r="TCH118" s="235"/>
      <c r="TCI118" s="235"/>
      <c r="TCJ118" s="235"/>
      <c r="TCK118" s="235"/>
      <c r="TCL118" s="235"/>
      <c r="TCM118" s="235"/>
      <c r="TCN118" s="235"/>
      <c r="TCO118" s="235"/>
      <c r="TCP118" s="235"/>
      <c r="TCQ118" s="235"/>
      <c r="TCR118" s="235"/>
      <c r="TCS118" s="235"/>
      <c r="TCT118" s="235"/>
      <c r="TCU118" s="235"/>
      <c r="TCV118" s="235"/>
      <c r="TCW118" s="235"/>
      <c r="TCX118" s="235"/>
      <c r="TCY118" s="235"/>
      <c r="TCZ118" s="235"/>
      <c r="TDA118" s="235"/>
      <c r="TDB118" s="235"/>
      <c r="TDC118" s="235"/>
      <c r="TDD118" s="235"/>
      <c r="TDE118" s="235"/>
      <c r="TDF118" s="235"/>
      <c r="TDG118" s="235"/>
      <c r="TDH118" s="235"/>
      <c r="TDI118" s="235"/>
      <c r="TDJ118" s="235"/>
      <c r="TDK118" s="235"/>
      <c r="TDL118" s="235"/>
      <c r="TDM118" s="235"/>
      <c r="TDN118" s="235"/>
      <c r="TDO118" s="235"/>
      <c r="TDP118" s="235"/>
      <c r="TDQ118" s="235"/>
      <c r="TDR118" s="235"/>
      <c r="TDS118" s="235"/>
      <c r="TDT118" s="235"/>
      <c r="TDU118" s="235"/>
      <c r="TDV118" s="235"/>
      <c r="TDW118" s="235"/>
      <c r="TDX118" s="235"/>
      <c r="TDY118" s="235"/>
      <c r="TDZ118" s="235"/>
      <c r="TEA118" s="235"/>
      <c r="TEB118" s="235"/>
      <c r="TEC118" s="235"/>
      <c r="TED118" s="235"/>
      <c r="TEE118" s="235"/>
      <c r="TEF118" s="235"/>
      <c r="TEG118" s="235"/>
      <c r="TEH118" s="235"/>
      <c r="TEI118" s="235"/>
      <c r="TEJ118" s="235"/>
      <c r="TEK118" s="235"/>
      <c r="TEL118" s="235"/>
      <c r="TEM118" s="235"/>
      <c r="TEN118" s="235"/>
      <c r="TEO118" s="235"/>
      <c r="TEP118" s="235"/>
      <c r="TEQ118" s="235"/>
      <c r="TER118" s="235"/>
      <c r="TES118" s="235"/>
      <c r="TET118" s="235"/>
      <c r="TEU118" s="235"/>
      <c r="TEV118" s="235"/>
      <c r="TEW118" s="235"/>
      <c r="TEX118" s="235"/>
      <c r="TEY118" s="235"/>
      <c r="TEZ118" s="235"/>
      <c r="TFA118" s="235"/>
      <c r="TFB118" s="235"/>
      <c r="TFC118" s="235"/>
      <c r="TFD118" s="235"/>
      <c r="TFE118" s="235"/>
      <c r="TFF118" s="235"/>
      <c r="TFG118" s="235"/>
      <c r="TFH118" s="235"/>
      <c r="TFI118" s="235"/>
      <c r="TFJ118" s="235"/>
      <c r="TFK118" s="235"/>
      <c r="TFL118" s="235"/>
      <c r="TFM118" s="235"/>
      <c r="TFN118" s="235"/>
      <c r="TFO118" s="235"/>
      <c r="TFP118" s="235"/>
      <c r="TFQ118" s="235"/>
      <c r="TFR118" s="235"/>
      <c r="TFS118" s="235"/>
      <c r="TFT118" s="235"/>
      <c r="TFU118" s="235"/>
      <c r="TFV118" s="235"/>
      <c r="TFW118" s="235"/>
      <c r="TFX118" s="235"/>
      <c r="TFY118" s="235"/>
      <c r="TFZ118" s="235"/>
      <c r="TGA118" s="235"/>
      <c r="TGB118" s="235"/>
      <c r="TGC118" s="235"/>
      <c r="TGD118" s="235"/>
      <c r="TGE118" s="235"/>
      <c r="TGF118" s="235"/>
      <c r="TGG118" s="235"/>
      <c r="TGH118" s="235"/>
      <c r="TGI118" s="235"/>
      <c r="TGJ118" s="235"/>
      <c r="TGK118" s="235"/>
      <c r="TGL118" s="235"/>
      <c r="TGM118" s="235"/>
      <c r="TGN118" s="235"/>
      <c r="TGO118" s="235"/>
      <c r="TGP118" s="235"/>
      <c r="TGQ118" s="235"/>
      <c r="TGR118" s="235"/>
      <c r="TGS118" s="235"/>
      <c r="TGT118" s="235"/>
      <c r="TGU118" s="235"/>
      <c r="TGV118" s="235"/>
      <c r="TGW118" s="235"/>
      <c r="TGX118" s="235"/>
      <c r="TGY118" s="235"/>
      <c r="TGZ118" s="235"/>
      <c r="THA118" s="235"/>
      <c r="THB118" s="235"/>
      <c r="THC118" s="235"/>
      <c r="THD118" s="235"/>
      <c r="THE118" s="235"/>
      <c r="THF118" s="235"/>
      <c r="THG118" s="235"/>
      <c r="THH118" s="235"/>
      <c r="THI118" s="235"/>
      <c r="THJ118" s="235"/>
      <c r="THK118" s="235"/>
      <c r="THL118" s="235"/>
      <c r="THM118" s="235"/>
      <c r="THN118" s="235"/>
      <c r="THO118" s="235"/>
      <c r="THP118" s="235"/>
      <c r="THQ118" s="235"/>
      <c r="THR118" s="235"/>
      <c r="THS118" s="235"/>
      <c r="THT118" s="235"/>
      <c r="THU118" s="235"/>
      <c r="THV118" s="235"/>
      <c r="THW118" s="235"/>
      <c r="THX118" s="235"/>
      <c r="THY118" s="235"/>
      <c r="THZ118" s="235"/>
      <c r="TIA118" s="235"/>
      <c r="TIB118" s="235"/>
      <c r="TIC118" s="235"/>
      <c r="TID118" s="235"/>
      <c r="TIE118" s="235"/>
      <c r="TIF118" s="235"/>
      <c r="TIG118" s="235"/>
      <c r="TIH118" s="235"/>
      <c r="TII118" s="235"/>
      <c r="TIJ118" s="235"/>
      <c r="TIK118" s="235"/>
      <c r="TIL118" s="235"/>
      <c r="TIM118" s="235"/>
      <c r="TIN118" s="235"/>
      <c r="TIO118" s="235"/>
      <c r="TIP118" s="235"/>
      <c r="TIQ118" s="235"/>
      <c r="TIR118" s="235"/>
      <c r="TIS118" s="235"/>
      <c r="TIT118" s="235"/>
      <c r="TIU118" s="235"/>
      <c r="TIV118" s="235"/>
      <c r="TIW118" s="235"/>
      <c r="TIX118" s="235"/>
      <c r="TIY118" s="235"/>
      <c r="TIZ118" s="235"/>
      <c r="TJA118" s="235"/>
      <c r="TJB118" s="235"/>
      <c r="TJC118" s="235"/>
      <c r="TJD118" s="235"/>
      <c r="TJE118" s="235"/>
      <c r="TJF118" s="235"/>
      <c r="TJG118" s="235"/>
      <c r="TJH118" s="235"/>
      <c r="TJI118" s="235"/>
      <c r="TJJ118" s="235"/>
      <c r="TJK118" s="235"/>
      <c r="TJL118" s="235"/>
      <c r="TJM118" s="235"/>
      <c r="TJN118" s="235"/>
      <c r="TJO118" s="235"/>
      <c r="TJP118" s="235"/>
      <c r="TJQ118" s="235"/>
      <c r="TJR118" s="235"/>
      <c r="TJS118" s="235"/>
      <c r="TJT118" s="235"/>
      <c r="TJU118" s="235"/>
      <c r="TJV118" s="235"/>
      <c r="TJW118" s="235"/>
      <c r="TJX118" s="235"/>
      <c r="TJY118" s="235"/>
      <c r="TJZ118" s="235"/>
      <c r="TKA118" s="235"/>
      <c r="TKB118" s="235"/>
      <c r="TKC118" s="235"/>
      <c r="TKD118" s="235"/>
      <c r="TKE118" s="235"/>
      <c r="TKF118" s="235"/>
      <c r="TKG118" s="235"/>
      <c r="TKH118" s="235"/>
      <c r="TKI118" s="235"/>
      <c r="TKJ118" s="235"/>
      <c r="TKK118" s="235"/>
      <c r="TKL118" s="235"/>
      <c r="TKM118" s="235"/>
      <c r="TKN118" s="235"/>
      <c r="TKO118" s="235"/>
      <c r="TKP118" s="235"/>
      <c r="TKQ118" s="235"/>
      <c r="TKR118" s="235"/>
      <c r="TKS118" s="235"/>
      <c r="TKT118" s="235"/>
      <c r="TKU118" s="235"/>
      <c r="TKV118" s="235"/>
      <c r="TKW118" s="235"/>
      <c r="TKX118" s="235"/>
      <c r="TKY118" s="235"/>
      <c r="TKZ118" s="235"/>
      <c r="TLA118" s="235"/>
      <c r="TLB118" s="235"/>
      <c r="TLC118" s="235"/>
      <c r="TLD118" s="235"/>
      <c r="TLE118" s="235"/>
      <c r="TLF118" s="235"/>
      <c r="TLG118" s="235"/>
      <c r="TLH118" s="235"/>
      <c r="TLI118" s="235"/>
      <c r="TLJ118" s="235"/>
      <c r="TLK118" s="235"/>
      <c r="TLL118" s="235"/>
      <c r="TLM118" s="235"/>
      <c r="TLN118" s="235"/>
      <c r="TLO118" s="235"/>
      <c r="TLP118" s="235"/>
      <c r="TLQ118" s="235"/>
      <c r="TLR118" s="235"/>
      <c r="TLS118" s="235"/>
      <c r="TLT118" s="235"/>
      <c r="TLU118" s="235"/>
      <c r="TLV118" s="235"/>
      <c r="TLW118" s="235"/>
      <c r="TLX118" s="235"/>
      <c r="TLY118" s="235"/>
      <c r="TLZ118" s="235"/>
      <c r="TMA118" s="235"/>
      <c r="TMB118" s="235"/>
      <c r="TMC118" s="235"/>
      <c r="TMD118" s="235"/>
      <c r="TME118" s="235"/>
      <c r="TMF118" s="235"/>
      <c r="TMG118" s="235"/>
      <c r="TMH118" s="235"/>
      <c r="TMI118" s="235"/>
      <c r="TMJ118" s="235"/>
      <c r="TMK118" s="235"/>
      <c r="TML118" s="235"/>
      <c r="TMM118" s="235"/>
      <c r="TMN118" s="235"/>
      <c r="TMO118" s="235"/>
      <c r="TMP118" s="235"/>
      <c r="TMQ118" s="235"/>
      <c r="TMR118" s="235"/>
      <c r="TMS118" s="235"/>
      <c r="TMT118" s="235"/>
      <c r="TMU118" s="235"/>
      <c r="TMV118" s="235"/>
      <c r="TMW118" s="235"/>
      <c r="TMX118" s="235"/>
      <c r="TMY118" s="235"/>
      <c r="TMZ118" s="235"/>
      <c r="TNA118" s="235"/>
      <c r="TNB118" s="235"/>
      <c r="TNC118" s="235"/>
      <c r="TND118" s="235"/>
      <c r="TNE118" s="235"/>
      <c r="TNF118" s="235"/>
      <c r="TNG118" s="235"/>
      <c r="TNH118" s="235"/>
      <c r="TNI118" s="235"/>
      <c r="TNJ118" s="235"/>
      <c r="TNK118" s="235"/>
      <c r="TNL118" s="235"/>
      <c r="TNM118" s="235"/>
      <c r="TNN118" s="235"/>
      <c r="TNO118" s="235"/>
      <c r="TNP118" s="235"/>
      <c r="TNQ118" s="235"/>
      <c r="TNR118" s="235"/>
      <c r="TNS118" s="235"/>
      <c r="TNT118" s="235"/>
      <c r="TNU118" s="235"/>
      <c r="TNV118" s="235"/>
      <c r="TNW118" s="235"/>
      <c r="TNX118" s="235"/>
      <c r="TNY118" s="235"/>
      <c r="TNZ118" s="235"/>
      <c r="TOA118" s="235"/>
      <c r="TOB118" s="235"/>
      <c r="TOC118" s="235"/>
      <c r="TOD118" s="235"/>
      <c r="TOE118" s="235"/>
      <c r="TOF118" s="235"/>
      <c r="TOG118" s="235"/>
      <c r="TOH118" s="235"/>
      <c r="TOI118" s="235"/>
      <c r="TOJ118" s="235"/>
      <c r="TOK118" s="235"/>
      <c r="TOL118" s="235"/>
      <c r="TOM118" s="235"/>
      <c r="TON118" s="235"/>
      <c r="TOO118" s="235"/>
      <c r="TOP118" s="235"/>
      <c r="TOQ118" s="235"/>
      <c r="TOR118" s="235"/>
      <c r="TOS118" s="235"/>
      <c r="TOT118" s="235"/>
      <c r="TOU118" s="235"/>
      <c r="TOV118" s="235"/>
      <c r="TOW118" s="235"/>
      <c r="TOX118" s="235"/>
      <c r="TOY118" s="235"/>
      <c r="TOZ118" s="235"/>
      <c r="TPA118" s="235"/>
      <c r="TPB118" s="235"/>
      <c r="TPC118" s="235"/>
      <c r="TPD118" s="235"/>
      <c r="TPE118" s="235"/>
      <c r="TPF118" s="235"/>
      <c r="TPG118" s="235"/>
      <c r="TPH118" s="235"/>
      <c r="TPI118" s="235"/>
      <c r="TPJ118" s="235"/>
      <c r="TPK118" s="235"/>
      <c r="TPL118" s="235"/>
      <c r="TPM118" s="235"/>
      <c r="TPN118" s="235"/>
      <c r="TPO118" s="235"/>
      <c r="TPP118" s="235"/>
      <c r="TPQ118" s="235"/>
      <c r="TPR118" s="235"/>
      <c r="TPS118" s="235"/>
      <c r="TPT118" s="235"/>
      <c r="TPU118" s="235"/>
      <c r="TPV118" s="235"/>
      <c r="TPW118" s="235"/>
      <c r="TPX118" s="235"/>
      <c r="TPY118" s="235"/>
      <c r="TPZ118" s="235"/>
      <c r="TQA118" s="235"/>
      <c r="TQB118" s="235"/>
      <c r="TQC118" s="235"/>
      <c r="TQD118" s="235"/>
      <c r="TQE118" s="235"/>
      <c r="TQF118" s="235"/>
      <c r="TQG118" s="235"/>
      <c r="TQH118" s="235"/>
      <c r="TQI118" s="235"/>
      <c r="TQJ118" s="235"/>
      <c r="TQK118" s="235"/>
      <c r="TQL118" s="235"/>
      <c r="TQM118" s="235"/>
      <c r="TQN118" s="235"/>
      <c r="TQO118" s="235"/>
      <c r="TQP118" s="235"/>
      <c r="TQQ118" s="235"/>
      <c r="TQR118" s="235"/>
      <c r="TQS118" s="235"/>
      <c r="TQT118" s="235"/>
      <c r="TQU118" s="235"/>
      <c r="TQV118" s="235"/>
      <c r="TQW118" s="235"/>
      <c r="TQX118" s="235"/>
      <c r="TQY118" s="235"/>
      <c r="TQZ118" s="235"/>
      <c r="TRA118" s="235"/>
      <c r="TRB118" s="235"/>
      <c r="TRC118" s="235"/>
      <c r="TRD118" s="235"/>
      <c r="TRE118" s="235"/>
      <c r="TRF118" s="235"/>
      <c r="TRG118" s="235"/>
      <c r="TRH118" s="235"/>
      <c r="TRI118" s="235"/>
      <c r="TRJ118" s="235"/>
      <c r="TRK118" s="235"/>
      <c r="TRL118" s="235"/>
      <c r="TRM118" s="235"/>
      <c r="TRN118" s="235"/>
      <c r="TRO118" s="235"/>
      <c r="TRP118" s="235"/>
      <c r="TRQ118" s="235"/>
      <c r="TRR118" s="235"/>
      <c r="TRS118" s="235"/>
      <c r="TRT118" s="235"/>
      <c r="TRU118" s="235"/>
      <c r="TRV118" s="235"/>
      <c r="TRW118" s="235"/>
      <c r="TRX118" s="235"/>
      <c r="TRY118" s="235"/>
      <c r="TRZ118" s="235"/>
      <c r="TSA118" s="235"/>
      <c r="TSB118" s="235"/>
      <c r="TSC118" s="235"/>
      <c r="TSD118" s="235"/>
      <c r="TSE118" s="235"/>
      <c r="TSF118" s="235"/>
      <c r="TSG118" s="235"/>
      <c r="TSH118" s="235"/>
      <c r="TSI118" s="235"/>
      <c r="TSJ118" s="235"/>
      <c r="TSK118" s="235"/>
      <c r="TSL118" s="235"/>
      <c r="TSM118" s="235"/>
      <c r="TSN118" s="235"/>
      <c r="TSO118" s="235"/>
      <c r="TSP118" s="235"/>
      <c r="TSQ118" s="235"/>
      <c r="TSR118" s="235"/>
      <c r="TSS118" s="235"/>
      <c r="TST118" s="235"/>
      <c r="TSU118" s="235"/>
      <c r="TSV118" s="235"/>
      <c r="TSW118" s="235"/>
      <c r="TSX118" s="235"/>
      <c r="TSY118" s="235"/>
      <c r="TSZ118" s="235"/>
      <c r="TTA118" s="235"/>
      <c r="TTB118" s="235"/>
      <c r="TTC118" s="235"/>
      <c r="TTD118" s="235"/>
      <c r="TTE118" s="235"/>
      <c r="TTF118" s="235"/>
      <c r="TTG118" s="235"/>
      <c r="TTH118" s="235"/>
      <c r="TTI118" s="235"/>
      <c r="TTJ118" s="235"/>
      <c r="TTK118" s="235"/>
      <c r="TTL118" s="235"/>
      <c r="TTM118" s="235"/>
      <c r="TTN118" s="235"/>
      <c r="TTO118" s="235"/>
      <c r="TTP118" s="235"/>
      <c r="TTQ118" s="235"/>
      <c r="TTR118" s="235"/>
      <c r="TTS118" s="235"/>
      <c r="TTT118" s="235"/>
      <c r="TTU118" s="235"/>
      <c r="TTV118" s="235"/>
      <c r="TTW118" s="235"/>
      <c r="TTX118" s="235"/>
      <c r="TTY118" s="235"/>
      <c r="TTZ118" s="235"/>
      <c r="TUA118" s="235"/>
      <c r="TUB118" s="235"/>
      <c r="TUC118" s="235"/>
      <c r="TUD118" s="235"/>
      <c r="TUE118" s="235"/>
      <c r="TUF118" s="235"/>
      <c r="TUG118" s="235"/>
      <c r="TUH118" s="235"/>
      <c r="TUI118" s="235"/>
      <c r="TUJ118" s="235"/>
      <c r="TUK118" s="235"/>
      <c r="TUL118" s="235"/>
      <c r="TUM118" s="235"/>
      <c r="TUN118" s="235"/>
      <c r="TUO118" s="235"/>
      <c r="TUP118" s="235"/>
      <c r="TUQ118" s="235"/>
      <c r="TUR118" s="235"/>
      <c r="TUS118" s="235"/>
      <c r="TUT118" s="235"/>
      <c r="TUU118" s="235"/>
      <c r="TUV118" s="235"/>
      <c r="TUW118" s="235"/>
      <c r="TUX118" s="235"/>
      <c r="TUY118" s="235"/>
      <c r="TUZ118" s="235"/>
      <c r="TVA118" s="235"/>
      <c r="TVB118" s="235"/>
      <c r="TVC118" s="235"/>
      <c r="TVD118" s="235"/>
      <c r="TVE118" s="235"/>
      <c r="TVF118" s="235"/>
      <c r="TVG118" s="235"/>
      <c r="TVH118" s="235"/>
      <c r="TVI118" s="235"/>
      <c r="TVJ118" s="235"/>
      <c r="TVK118" s="235"/>
      <c r="TVL118" s="235"/>
      <c r="TVM118" s="235"/>
      <c r="TVN118" s="235"/>
      <c r="TVO118" s="235"/>
      <c r="TVP118" s="235"/>
      <c r="TVQ118" s="235"/>
      <c r="TVR118" s="235"/>
      <c r="TVS118" s="235"/>
      <c r="TVT118" s="235"/>
      <c r="TVU118" s="235"/>
      <c r="TVV118" s="235"/>
      <c r="TVW118" s="235"/>
      <c r="TVX118" s="235"/>
      <c r="TVY118" s="235"/>
      <c r="TVZ118" s="235"/>
      <c r="TWA118" s="235"/>
      <c r="TWB118" s="235"/>
      <c r="TWC118" s="235"/>
      <c r="TWD118" s="235"/>
      <c r="TWE118" s="235"/>
      <c r="TWF118" s="235"/>
      <c r="TWG118" s="235"/>
      <c r="TWH118" s="235"/>
      <c r="TWI118" s="235"/>
      <c r="TWJ118" s="235"/>
      <c r="TWK118" s="235"/>
      <c r="TWL118" s="235"/>
      <c r="TWM118" s="235"/>
      <c r="TWN118" s="235"/>
      <c r="TWO118" s="235"/>
      <c r="TWP118" s="235"/>
      <c r="TWQ118" s="235"/>
      <c r="TWR118" s="235"/>
      <c r="TWS118" s="235"/>
      <c r="TWT118" s="235"/>
      <c r="TWU118" s="235"/>
      <c r="TWV118" s="235"/>
      <c r="TWW118" s="235"/>
      <c r="TWX118" s="235"/>
      <c r="TWY118" s="235"/>
      <c r="TWZ118" s="235"/>
      <c r="TXA118" s="235"/>
      <c r="TXB118" s="235"/>
      <c r="TXC118" s="235"/>
      <c r="TXD118" s="235"/>
      <c r="TXE118" s="235"/>
      <c r="TXF118" s="235"/>
      <c r="TXG118" s="235"/>
      <c r="TXH118" s="235"/>
      <c r="TXI118" s="235"/>
      <c r="TXJ118" s="235"/>
      <c r="TXK118" s="235"/>
      <c r="TXL118" s="235"/>
      <c r="TXM118" s="235"/>
      <c r="TXN118" s="235"/>
      <c r="TXO118" s="235"/>
      <c r="TXP118" s="235"/>
      <c r="TXQ118" s="235"/>
      <c r="TXR118" s="235"/>
      <c r="TXS118" s="235"/>
      <c r="TXT118" s="235"/>
      <c r="TXU118" s="235"/>
      <c r="TXV118" s="235"/>
      <c r="TXW118" s="235"/>
      <c r="TXX118" s="235"/>
      <c r="TXY118" s="235"/>
      <c r="TXZ118" s="235"/>
      <c r="TYA118" s="235"/>
      <c r="TYB118" s="235"/>
      <c r="TYC118" s="235"/>
      <c r="TYD118" s="235"/>
      <c r="TYE118" s="235"/>
      <c r="TYF118" s="235"/>
      <c r="TYG118" s="235"/>
      <c r="TYH118" s="235"/>
      <c r="TYI118" s="235"/>
      <c r="TYJ118" s="235"/>
      <c r="TYK118" s="235"/>
      <c r="TYL118" s="235"/>
      <c r="TYM118" s="235"/>
      <c r="TYN118" s="235"/>
      <c r="TYO118" s="235"/>
      <c r="TYP118" s="235"/>
      <c r="TYQ118" s="235"/>
      <c r="TYR118" s="235"/>
      <c r="TYS118" s="235"/>
      <c r="TYT118" s="235"/>
      <c r="TYU118" s="235"/>
      <c r="TYV118" s="235"/>
      <c r="TYW118" s="235"/>
      <c r="TYX118" s="235"/>
      <c r="TYY118" s="235"/>
      <c r="TYZ118" s="235"/>
      <c r="TZA118" s="235"/>
      <c r="TZB118" s="235"/>
      <c r="TZC118" s="235"/>
      <c r="TZD118" s="235"/>
      <c r="TZE118" s="235"/>
      <c r="TZF118" s="235"/>
      <c r="TZG118" s="235"/>
      <c r="TZH118" s="235"/>
      <c r="TZI118" s="235"/>
      <c r="TZJ118" s="235"/>
      <c r="TZK118" s="235"/>
      <c r="TZL118" s="235"/>
      <c r="TZM118" s="235"/>
      <c r="TZN118" s="235"/>
      <c r="TZO118" s="235"/>
      <c r="TZP118" s="235"/>
      <c r="TZQ118" s="235"/>
      <c r="TZR118" s="235"/>
      <c r="TZS118" s="235"/>
      <c r="TZT118" s="235"/>
      <c r="TZU118" s="235"/>
      <c r="TZV118" s="235"/>
      <c r="TZW118" s="235"/>
      <c r="TZX118" s="235"/>
      <c r="TZY118" s="235"/>
      <c r="TZZ118" s="235"/>
      <c r="UAA118" s="235"/>
      <c r="UAB118" s="235"/>
      <c r="UAC118" s="235"/>
      <c r="UAD118" s="235"/>
      <c r="UAE118" s="235"/>
      <c r="UAF118" s="235"/>
      <c r="UAG118" s="235"/>
      <c r="UAH118" s="235"/>
      <c r="UAI118" s="235"/>
      <c r="UAJ118" s="235"/>
      <c r="UAK118" s="235"/>
      <c r="UAL118" s="235"/>
      <c r="UAM118" s="235"/>
      <c r="UAN118" s="235"/>
      <c r="UAO118" s="235"/>
      <c r="UAP118" s="235"/>
      <c r="UAQ118" s="235"/>
      <c r="UAR118" s="235"/>
      <c r="UAS118" s="235"/>
      <c r="UAT118" s="235"/>
      <c r="UAU118" s="235"/>
      <c r="UAV118" s="235"/>
      <c r="UAW118" s="235"/>
      <c r="UAX118" s="235"/>
      <c r="UAY118" s="235"/>
      <c r="UAZ118" s="235"/>
      <c r="UBA118" s="235"/>
      <c r="UBB118" s="235"/>
      <c r="UBC118" s="235"/>
      <c r="UBD118" s="235"/>
      <c r="UBE118" s="235"/>
      <c r="UBF118" s="235"/>
      <c r="UBG118" s="235"/>
      <c r="UBH118" s="235"/>
      <c r="UBI118" s="235"/>
      <c r="UBJ118" s="235"/>
      <c r="UBK118" s="235"/>
      <c r="UBL118" s="235"/>
      <c r="UBM118" s="235"/>
      <c r="UBN118" s="235"/>
      <c r="UBO118" s="235"/>
      <c r="UBP118" s="235"/>
      <c r="UBQ118" s="235"/>
      <c r="UBR118" s="235"/>
      <c r="UBS118" s="235"/>
      <c r="UBT118" s="235"/>
      <c r="UBU118" s="235"/>
      <c r="UBV118" s="235"/>
      <c r="UBW118" s="235"/>
      <c r="UBX118" s="235"/>
      <c r="UBY118" s="235"/>
      <c r="UBZ118" s="235"/>
      <c r="UCA118" s="235"/>
      <c r="UCB118" s="235"/>
      <c r="UCC118" s="235"/>
      <c r="UCD118" s="235"/>
      <c r="UCE118" s="235"/>
      <c r="UCF118" s="235"/>
      <c r="UCG118" s="235"/>
      <c r="UCH118" s="235"/>
      <c r="UCI118" s="235"/>
      <c r="UCJ118" s="235"/>
      <c r="UCK118" s="235"/>
      <c r="UCL118" s="235"/>
      <c r="UCM118" s="235"/>
      <c r="UCN118" s="235"/>
      <c r="UCO118" s="235"/>
      <c r="UCP118" s="235"/>
      <c r="UCQ118" s="235"/>
      <c r="UCR118" s="235"/>
      <c r="UCS118" s="235"/>
      <c r="UCT118" s="235"/>
      <c r="UCU118" s="235"/>
      <c r="UCV118" s="235"/>
      <c r="UCW118" s="235"/>
      <c r="UCX118" s="235"/>
      <c r="UCY118" s="235"/>
      <c r="UCZ118" s="235"/>
      <c r="UDA118" s="235"/>
      <c r="UDB118" s="235"/>
      <c r="UDC118" s="235"/>
      <c r="UDD118" s="235"/>
      <c r="UDE118" s="235"/>
      <c r="UDF118" s="235"/>
      <c r="UDG118" s="235"/>
      <c r="UDH118" s="235"/>
      <c r="UDI118" s="235"/>
      <c r="UDJ118" s="235"/>
      <c r="UDK118" s="235"/>
      <c r="UDL118" s="235"/>
      <c r="UDM118" s="235"/>
      <c r="UDN118" s="235"/>
      <c r="UDO118" s="235"/>
      <c r="UDP118" s="235"/>
      <c r="UDQ118" s="235"/>
      <c r="UDR118" s="235"/>
      <c r="UDS118" s="235"/>
      <c r="UDT118" s="235"/>
      <c r="UDU118" s="235"/>
      <c r="UDV118" s="235"/>
      <c r="UDW118" s="235"/>
      <c r="UDX118" s="235"/>
      <c r="UDY118" s="235"/>
      <c r="UDZ118" s="235"/>
      <c r="UEA118" s="235"/>
      <c r="UEB118" s="235"/>
      <c r="UEC118" s="235"/>
      <c r="UED118" s="235"/>
      <c r="UEE118" s="235"/>
      <c r="UEF118" s="235"/>
      <c r="UEG118" s="235"/>
      <c r="UEH118" s="235"/>
      <c r="UEI118" s="235"/>
      <c r="UEJ118" s="235"/>
      <c r="UEK118" s="235"/>
      <c r="UEL118" s="235"/>
      <c r="UEM118" s="235"/>
      <c r="UEN118" s="235"/>
      <c r="UEO118" s="235"/>
      <c r="UEP118" s="235"/>
      <c r="UEQ118" s="235"/>
      <c r="UER118" s="235"/>
      <c r="UES118" s="235"/>
      <c r="UET118" s="235"/>
      <c r="UEU118" s="235"/>
      <c r="UEV118" s="235"/>
      <c r="UEW118" s="235"/>
      <c r="UEX118" s="235"/>
      <c r="UEY118" s="235"/>
      <c r="UEZ118" s="235"/>
      <c r="UFA118" s="235"/>
      <c r="UFB118" s="235"/>
      <c r="UFC118" s="235"/>
      <c r="UFD118" s="235"/>
      <c r="UFE118" s="235"/>
      <c r="UFF118" s="235"/>
      <c r="UFG118" s="235"/>
      <c r="UFH118" s="235"/>
      <c r="UFI118" s="235"/>
      <c r="UFJ118" s="235"/>
      <c r="UFK118" s="235"/>
      <c r="UFL118" s="235"/>
      <c r="UFM118" s="235"/>
      <c r="UFN118" s="235"/>
      <c r="UFO118" s="235"/>
      <c r="UFP118" s="235"/>
      <c r="UFQ118" s="235"/>
      <c r="UFR118" s="235"/>
      <c r="UFS118" s="235"/>
      <c r="UFT118" s="235"/>
      <c r="UFU118" s="235"/>
      <c r="UFV118" s="235"/>
      <c r="UFW118" s="235"/>
      <c r="UFX118" s="235"/>
      <c r="UFY118" s="235"/>
      <c r="UFZ118" s="235"/>
      <c r="UGA118" s="235"/>
      <c r="UGB118" s="235"/>
      <c r="UGC118" s="235"/>
      <c r="UGD118" s="235"/>
      <c r="UGE118" s="235"/>
      <c r="UGF118" s="235"/>
      <c r="UGG118" s="235"/>
      <c r="UGH118" s="235"/>
      <c r="UGI118" s="235"/>
      <c r="UGJ118" s="235"/>
      <c r="UGK118" s="235"/>
      <c r="UGL118" s="235"/>
      <c r="UGM118" s="235"/>
      <c r="UGN118" s="235"/>
      <c r="UGO118" s="235"/>
      <c r="UGP118" s="235"/>
      <c r="UGQ118" s="235"/>
      <c r="UGR118" s="235"/>
      <c r="UGS118" s="235"/>
      <c r="UGT118" s="235"/>
      <c r="UGU118" s="235"/>
      <c r="UGV118" s="235"/>
      <c r="UGW118" s="235"/>
      <c r="UGX118" s="235"/>
      <c r="UGY118" s="235"/>
      <c r="UGZ118" s="235"/>
      <c r="UHA118" s="235"/>
      <c r="UHB118" s="235"/>
      <c r="UHC118" s="235"/>
      <c r="UHD118" s="235"/>
      <c r="UHE118" s="235"/>
      <c r="UHF118" s="235"/>
      <c r="UHG118" s="235"/>
      <c r="UHH118" s="235"/>
      <c r="UHI118" s="235"/>
      <c r="UHJ118" s="235"/>
      <c r="UHK118" s="235"/>
      <c r="UHL118" s="235"/>
      <c r="UHM118" s="235"/>
      <c r="UHN118" s="235"/>
      <c r="UHO118" s="235"/>
      <c r="UHP118" s="235"/>
      <c r="UHQ118" s="235"/>
      <c r="UHR118" s="235"/>
      <c r="UHS118" s="235"/>
      <c r="UHT118" s="235"/>
      <c r="UHU118" s="235"/>
      <c r="UHV118" s="235"/>
      <c r="UHW118" s="235"/>
      <c r="UHX118" s="235"/>
      <c r="UHY118" s="235"/>
      <c r="UHZ118" s="235"/>
      <c r="UIA118" s="235"/>
      <c r="UIB118" s="235"/>
      <c r="UIC118" s="235"/>
      <c r="UID118" s="235"/>
      <c r="UIE118" s="235"/>
      <c r="UIF118" s="235"/>
      <c r="UIG118" s="235"/>
      <c r="UIH118" s="235"/>
      <c r="UII118" s="235"/>
      <c r="UIJ118" s="235"/>
      <c r="UIK118" s="235"/>
      <c r="UIL118" s="235"/>
      <c r="UIM118" s="235"/>
      <c r="UIN118" s="235"/>
      <c r="UIO118" s="235"/>
      <c r="UIP118" s="235"/>
      <c r="UIQ118" s="235"/>
      <c r="UIR118" s="235"/>
      <c r="UIS118" s="235"/>
      <c r="UIT118" s="235"/>
      <c r="UIU118" s="235"/>
      <c r="UIV118" s="235"/>
      <c r="UIW118" s="235"/>
      <c r="UIX118" s="235"/>
      <c r="UIY118" s="235"/>
      <c r="UIZ118" s="235"/>
      <c r="UJA118" s="235"/>
      <c r="UJB118" s="235"/>
      <c r="UJC118" s="235"/>
      <c r="UJD118" s="235"/>
      <c r="UJE118" s="235"/>
      <c r="UJF118" s="235"/>
      <c r="UJG118" s="235"/>
      <c r="UJH118" s="235"/>
      <c r="UJI118" s="235"/>
      <c r="UJJ118" s="235"/>
      <c r="UJK118" s="235"/>
      <c r="UJL118" s="235"/>
      <c r="UJM118" s="235"/>
      <c r="UJN118" s="235"/>
      <c r="UJO118" s="235"/>
      <c r="UJP118" s="235"/>
      <c r="UJQ118" s="235"/>
      <c r="UJR118" s="235"/>
      <c r="UJS118" s="235"/>
      <c r="UJT118" s="235"/>
      <c r="UJU118" s="235"/>
      <c r="UJV118" s="235"/>
      <c r="UJW118" s="235"/>
      <c r="UJX118" s="235"/>
      <c r="UJY118" s="235"/>
      <c r="UJZ118" s="235"/>
      <c r="UKA118" s="235"/>
      <c r="UKB118" s="235"/>
      <c r="UKC118" s="235"/>
      <c r="UKD118" s="235"/>
      <c r="UKE118" s="235"/>
      <c r="UKF118" s="235"/>
      <c r="UKG118" s="235"/>
      <c r="UKH118" s="235"/>
      <c r="UKI118" s="235"/>
      <c r="UKJ118" s="235"/>
      <c r="UKK118" s="235"/>
      <c r="UKL118" s="235"/>
      <c r="UKM118" s="235"/>
      <c r="UKN118" s="235"/>
      <c r="UKO118" s="235"/>
      <c r="UKP118" s="235"/>
      <c r="UKQ118" s="235"/>
      <c r="UKR118" s="235"/>
      <c r="UKS118" s="235"/>
      <c r="UKT118" s="235"/>
      <c r="UKU118" s="235"/>
      <c r="UKV118" s="235"/>
      <c r="UKW118" s="235"/>
      <c r="UKX118" s="235"/>
      <c r="UKY118" s="235"/>
      <c r="UKZ118" s="235"/>
      <c r="ULA118" s="235"/>
      <c r="ULB118" s="235"/>
      <c r="ULC118" s="235"/>
      <c r="ULD118" s="235"/>
      <c r="ULE118" s="235"/>
      <c r="ULF118" s="235"/>
      <c r="ULG118" s="235"/>
      <c r="ULH118" s="235"/>
      <c r="ULI118" s="235"/>
      <c r="ULJ118" s="235"/>
      <c r="ULK118" s="235"/>
      <c r="ULL118" s="235"/>
      <c r="ULM118" s="235"/>
      <c r="ULN118" s="235"/>
      <c r="ULO118" s="235"/>
      <c r="ULP118" s="235"/>
      <c r="ULQ118" s="235"/>
      <c r="ULR118" s="235"/>
      <c r="ULS118" s="235"/>
      <c r="ULT118" s="235"/>
      <c r="ULU118" s="235"/>
      <c r="ULV118" s="235"/>
      <c r="ULW118" s="235"/>
      <c r="ULX118" s="235"/>
      <c r="ULY118" s="235"/>
      <c r="ULZ118" s="235"/>
      <c r="UMA118" s="235"/>
      <c r="UMB118" s="235"/>
      <c r="UMC118" s="235"/>
      <c r="UMD118" s="235"/>
      <c r="UME118" s="235"/>
      <c r="UMF118" s="235"/>
      <c r="UMG118" s="235"/>
      <c r="UMH118" s="235"/>
      <c r="UMI118" s="235"/>
      <c r="UMJ118" s="235"/>
      <c r="UMK118" s="235"/>
      <c r="UML118" s="235"/>
      <c r="UMM118" s="235"/>
      <c r="UMN118" s="235"/>
      <c r="UMO118" s="235"/>
      <c r="UMP118" s="235"/>
      <c r="UMQ118" s="235"/>
      <c r="UMR118" s="235"/>
      <c r="UMS118" s="235"/>
      <c r="UMT118" s="235"/>
      <c r="UMU118" s="235"/>
      <c r="UMV118" s="235"/>
      <c r="UMW118" s="235"/>
      <c r="UMX118" s="235"/>
      <c r="UMY118" s="235"/>
      <c r="UMZ118" s="235"/>
      <c r="UNA118" s="235"/>
      <c r="UNB118" s="235"/>
      <c r="UNC118" s="235"/>
      <c r="UND118" s="235"/>
      <c r="UNE118" s="235"/>
      <c r="UNF118" s="235"/>
      <c r="UNG118" s="235"/>
      <c r="UNH118" s="235"/>
      <c r="UNI118" s="235"/>
      <c r="UNJ118" s="235"/>
      <c r="UNK118" s="235"/>
      <c r="UNL118" s="235"/>
      <c r="UNM118" s="235"/>
      <c r="UNN118" s="235"/>
      <c r="UNO118" s="235"/>
      <c r="UNP118" s="235"/>
      <c r="UNQ118" s="235"/>
      <c r="UNR118" s="235"/>
      <c r="UNS118" s="235"/>
      <c r="UNT118" s="235"/>
      <c r="UNU118" s="235"/>
      <c r="UNV118" s="235"/>
      <c r="UNW118" s="235"/>
      <c r="UNX118" s="235"/>
      <c r="UNY118" s="235"/>
      <c r="UNZ118" s="235"/>
      <c r="UOA118" s="235"/>
      <c r="UOB118" s="235"/>
      <c r="UOC118" s="235"/>
      <c r="UOD118" s="235"/>
      <c r="UOE118" s="235"/>
      <c r="UOF118" s="235"/>
      <c r="UOG118" s="235"/>
      <c r="UOH118" s="235"/>
      <c r="UOI118" s="235"/>
      <c r="UOJ118" s="235"/>
      <c r="UOK118" s="235"/>
      <c r="UOL118" s="235"/>
      <c r="UOM118" s="235"/>
      <c r="UON118" s="235"/>
      <c r="UOO118" s="235"/>
      <c r="UOP118" s="235"/>
      <c r="UOQ118" s="235"/>
      <c r="UOR118" s="235"/>
      <c r="UOS118" s="235"/>
      <c r="UOT118" s="235"/>
      <c r="UOU118" s="235"/>
      <c r="UOV118" s="235"/>
      <c r="UOW118" s="235"/>
      <c r="UOX118" s="235"/>
      <c r="UOY118" s="235"/>
      <c r="UOZ118" s="235"/>
      <c r="UPA118" s="235"/>
      <c r="UPB118" s="235"/>
      <c r="UPC118" s="235"/>
      <c r="UPD118" s="235"/>
      <c r="UPE118" s="235"/>
      <c r="UPF118" s="235"/>
      <c r="UPG118" s="235"/>
      <c r="UPH118" s="235"/>
      <c r="UPI118" s="235"/>
      <c r="UPJ118" s="235"/>
      <c r="UPK118" s="235"/>
      <c r="UPL118" s="235"/>
      <c r="UPM118" s="235"/>
      <c r="UPN118" s="235"/>
      <c r="UPO118" s="235"/>
      <c r="UPP118" s="235"/>
      <c r="UPQ118" s="235"/>
      <c r="UPR118" s="235"/>
      <c r="UPS118" s="235"/>
      <c r="UPT118" s="235"/>
      <c r="UPU118" s="235"/>
      <c r="UPV118" s="235"/>
      <c r="UPW118" s="235"/>
      <c r="UPX118" s="235"/>
      <c r="UPY118" s="235"/>
      <c r="UPZ118" s="235"/>
      <c r="UQA118" s="235"/>
      <c r="UQB118" s="235"/>
      <c r="UQC118" s="235"/>
      <c r="UQD118" s="235"/>
      <c r="UQE118" s="235"/>
      <c r="UQF118" s="235"/>
      <c r="UQG118" s="235"/>
      <c r="UQH118" s="235"/>
      <c r="UQI118" s="235"/>
      <c r="UQJ118" s="235"/>
      <c r="UQK118" s="235"/>
      <c r="UQL118" s="235"/>
      <c r="UQM118" s="235"/>
      <c r="UQN118" s="235"/>
      <c r="UQO118" s="235"/>
      <c r="UQP118" s="235"/>
      <c r="UQQ118" s="235"/>
      <c r="UQR118" s="235"/>
      <c r="UQS118" s="235"/>
      <c r="UQT118" s="235"/>
      <c r="UQU118" s="235"/>
      <c r="UQV118" s="235"/>
      <c r="UQW118" s="235"/>
      <c r="UQX118" s="235"/>
      <c r="UQY118" s="235"/>
      <c r="UQZ118" s="235"/>
      <c r="URA118" s="235"/>
      <c r="URB118" s="235"/>
      <c r="URC118" s="235"/>
      <c r="URD118" s="235"/>
      <c r="URE118" s="235"/>
      <c r="URF118" s="235"/>
      <c r="URG118" s="235"/>
      <c r="URH118" s="235"/>
      <c r="URI118" s="235"/>
      <c r="URJ118" s="235"/>
      <c r="URK118" s="235"/>
      <c r="URL118" s="235"/>
      <c r="URM118" s="235"/>
      <c r="URN118" s="235"/>
      <c r="URO118" s="235"/>
      <c r="URP118" s="235"/>
      <c r="URQ118" s="235"/>
      <c r="URR118" s="235"/>
      <c r="URS118" s="235"/>
      <c r="URT118" s="235"/>
      <c r="URU118" s="235"/>
      <c r="URV118" s="235"/>
      <c r="URW118" s="235"/>
      <c r="URX118" s="235"/>
      <c r="URY118" s="235"/>
      <c r="URZ118" s="235"/>
      <c r="USA118" s="235"/>
      <c r="USB118" s="235"/>
      <c r="USC118" s="235"/>
      <c r="USD118" s="235"/>
      <c r="USE118" s="235"/>
      <c r="USF118" s="235"/>
      <c r="USG118" s="235"/>
      <c r="USH118" s="235"/>
      <c r="USI118" s="235"/>
      <c r="USJ118" s="235"/>
      <c r="USK118" s="235"/>
      <c r="USL118" s="235"/>
      <c r="USM118" s="235"/>
      <c r="USN118" s="235"/>
      <c r="USO118" s="235"/>
      <c r="USP118" s="235"/>
      <c r="USQ118" s="235"/>
      <c r="USR118" s="235"/>
      <c r="USS118" s="235"/>
      <c r="UST118" s="235"/>
      <c r="USU118" s="235"/>
      <c r="USV118" s="235"/>
      <c r="USW118" s="235"/>
      <c r="USX118" s="235"/>
      <c r="USY118" s="235"/>
      <c r="USZ118" s="235"/>
      <c r="UTA118" s="235"/>
      <c r="UTB118" s="235"/>
      <c r="UTC118" s="235"/>
      <c r="UTD118" s="235"/>
      <c r="UTE118" s="235"/>
      <c r="UTF118" s="235"/>
      <c r="UTG118" s="235"/>
      <c r="UTH118" s="235"/>
      <c r="UTI118" s="235"/>
      <c r="UTJ118" s="235"/>
      <c r="UTK118" s="235"/>
      <c r="UTL118" s="235"/>
      <c r="UTM118" s="235"/>
      <c r="UTN118" s="235"/>
      <c r="UTO118" s="235"/>
      <c r="UTP118" s="235"/>
      <c r="UTQ118" s="235"/>
      <c r="UTR118" s="235"/>
      <c r="UTS118" s="235"/>
      <c r="UTT118" s="235"/>
      <c r="UTU118" s="235"/>
      <c r="UTV118" s="235"/>
      <c r="UTW118" s="235"/>
      <c r="UTX118" s="235"/>
      <c r="UTY118" s="235"/>
      <c r="UTZ118" s="235"/>
      <c r="UUA118" s="235"/>
      <c r="UUB118" s="235"/>
      <c r="UUC118" s="235"/>
      <c r="UUD118" s="235"/>
      <c r="UUE118" s="235"/>
      <c r="UUF118" s="235"/>
      <c r="UUG118" s="235"/>
      <c r="UUH118" s="235"/>
      <c r="UUI118" s="235"/>
      <c r="UUJ118" s="235"/>
      <c r="UUK118" s="235"/>
      <c r="UUL118" s="235"/>
      <c r="UUM118" s="235"/>
      <c r="UUN118" s="235"/>
      <c r="UUO118" s="235"/>
      <c r="UUP118" s="235"/>
      <c r="UUQ118" s="235"/>
      <c r="UUR118" s="235"/>
      <c r="UUS118" s="235"/>
      <c r="UUT118" s="235"/>
      <c r="UUU118" s="235"/>
      <c r="UUV118" s="235"/>
      <c r="UUW118" s="235"/>
      <c r="UUX118" s="235"/>
      <c r="UUY118" s="235"/>
      <c r="UUZ118" s="235"/>
      <c r="UVA118" s="235"/>
      <c r="UVB118" s="235"/>
      <c r="UVC118" s="235"/>
      <c r="UVD118" s="235"/>
      <c r="UVE118" s="235"/>
      <c r="UVF118" s="235"/>
      <c r="UVG118" s="235"/>
      <c r="UVH118" s="235"/>
      <c r="UVI118" s="235"/>
      <c r="UVJ118" s="235"/>
      <c r="UVK118" s="235"/>
      <c r="UVL118" s="235"/>
      <c r="UVM118" s="235"/>
      <c r="UVN118" s="235"/>
      <c r="UVO118" s="235"/>
      <c r="UVP118" s="235"/>
      <c r="UVQ118" s="235"/>
      <c r="UVR118" s="235"/>
      <c r="UVS118" s="235"/>
      <c r="UVT118" s="235"/>
      <c r="UVU118" s="235"/>
      <c r="UVV118" s="235"/>
      <c r="UVW118" s="235"/>
      <c r="UVX118" s="235"/>
      <c r="UVY118" s="235"/>
      <c r="UVZ118" s="235"/>
      <c r="UWA118" s="235"/>
      <c r="UWB118" s="235"/>
      <c r="UWC118" s="235"/>
      <c r="UWD118" s="235"/>
      <c r="UWE118" s="235"/>
      <c r="UWF118" s="235"/>
      <c r="UWG118" s="235"/>
      <c r="UWH118" s="235"/>
      <c r="UWI118" s="235"/>
      <c r="UWJ118" s="235"/>
      <c r="UWK118" s="235"/>
      <c r="UWL118" s="235"/>
      <c r="UWM118" s="235"/>
      <c r="UWN118" s="235"/>
      <c r="UWO118" s="235"/>
      <c r="UWP118" s="235"/>
      <c r="UWQ118" s="235"/>
      <c r="UWR118" s="235"/>
      <c r="UWS118" s="235"/>
      <c r="UWT118" s="235"/>
      <c r="UWU118" s="235"/>
      <c r="UWV118" s="235"/>
      <c r="UWW118" s="235"/>
      <c r="UWX118" s="235"/>
      <c r="UWY118" s="235"/>
      <c r="UWZ118" s="235"/>
      <c r="UXA118" s="235"/>
      <c r="UXB118" s="235"/>
      <c r="UXC118" s="235"/>
      <c r="UXD118" s="235"/>
      <c r="UXE118" s="235"/>
      <c r="UXF118" s="235"/>
      <c r="UXG118" s="235"/>
      <c r="UXH118" s="235"/>
      <c r="UXI118" s="235"/>
      <c r="UXJ118" s="235"/>
      <c r="UXK118" s="235"/>
      <c r="UXL118" s="235"/>
      <c r="UXM118" s="235"/>
      <c r="UXN118" s="235"/>
      <c r="UXO118" s="235"/>
      <c r="UXP118" s="235"/>
      <c r="UXQ118" s="235"/>
      <c r="UXR118" s="235"/>
      <c r="UXS118" s="235"/>
      <c r="UXT118" s="235"/>
      <c r="UXU118" s="235"/>
      <c r="UXV118" s="235"/>
      <c r="UXW118" s="235"/>
      <c r="UXX118" s="235"/>
      <c r="UXY118" s="235"/>
      <c r="UXZ118" s="235"/>
      <c r="UYA118" s="235"/>
      <c r="UYB118" s="235"/>
      <c r="UYC118" s="235"/>
      <c r="UYD118" s="235"/>
      <c r="UYE118" s="235"/>
      <c r="UYF118" s="235"/>
      <c r="UYG118" s="235"/>
      <c r="UYH118" s="235"/>
      <c r="UYI118" s="235"/>
      <c r="UYJ118" s="235"/>
      <c r="UYK118" s="235"/>
      <c r="UYL118" s="235"/>
      <c r="UYM118" s="235"/>
      <c r="UYN118" s="235"/>
      <c r="UYO118" s="235"/>
      <c r="UYP118" s="235"/>
      <c r="UYQ118" s="235"/>
      <c r="UYR118" s="235"/>
      <c r="UYS118" s="235"/>
      <c r="UYT118" s="235"/>
      <c r="UYU118" s="235"/>
      <c r="UYV118" s="235"/>
      <c r="UYW118" s="235"/>
      <c r="UYX118" s="235"/>
      <c r="UYY118" s="235"/>
      <c r="UYZ118" s="235"/>
      <c r="UZA118" s="235"/>
      <c r="UZB118" s="235"/>
      <c r="UZC118" s="235"/>
      <c r="UZD118" s="235"/>
      <c r="UZE118" s="235"/>
      <c r="UZF118" s="235"/>
      <c r="UZG118" s="235"/>
      <c r="UZH118" s="235"/>
      <c r="UZI118" s="235"/>
      <c r="UZJ118" s="235"/>
      <c r="UZK118" s="235"/>
      <c r="UZL118" s="235"/>
      <c r="UZM118" s="235"/>
      <c r="UZN118" s="235"/>
      <c r="UZO118" s="235"/>
      <c r="UZP118" s="235"/>
      <c r="UZQ118" s="235"/>
      <c r="UZR118" s="235"/>
      <c r="UZS118" s="235"/>
      <c r="UZT118" s="235"/>
      <c r="UZU118" s="235"/>
      <c r="UZV118" s="235"/>
      <c r="UZW118" s="235"/>
      <c r="UZX118" s="235"/>
      <c r="UZY118" s="235"/>
      <c r="UZZ118" s="235"/>
      <c r="VAA118" s="235"/>
      <c r="VAB118" s="235"/>
      <c r="VAC118" s="235"/>
      <c r="VAD118" s="235"/>
      <c r="VAE118" s="235"/>
      <c r="VAF118" s="235"/>
      <c r="VAG118" s="235"/>
      <c r="VAH118" s="235"/>
      <c r="VAI118" s="235"/>
      <c r="VAJ118" s="235"/>
      <c r="VAK118" s="235"/>
      <c r="VAL118" s="235"/>
      <c r="VAM118" s="235"/>
      <c r="VAN118" s="235"/>
      <c r="VAO118" s="235"/>
      <c r="VAP118" s="235"/>
      <c r="VAQ118" s="235"/>
      <c r="VAR118" s="235"/>
      <c r="VAS118" s="235"/>
      <c r="VAT118" s="235"/>
      <c r="VAU118" s="235"/>
      <c r="VAV118" s="235"/>
      <c r="VAW118" s="235"/>
      <c r="VAX118" s="235"/>
      <c r="VAY118" s="235"/>
      <c r="VAZ118" s="235"/>
      <c r="VBA118" s="235"/>
      <c r="VBB118" s="235"/>
      <c r="VBC118" s="235"/>
      <c r="VBD118" s="235"/>
      <c r="VBE118" s="235"/>
      <c r="VBF118" s="235"/>
      <c r="VBG118" s="235"/>
      <c r="VBH118" s="235"/>
      <c r="VBI118" s="235"/>
      <c r="VBJ118" s="235"/>
      <c r="VBK118" s="235"/>
      <c r="VBL118" s="235"/>
      <c r="VBM118" s="235"/>
      <c r="VBN118" s="235"/>
      <c r="VBO118" s="235"/>
      <c r="VBP118" s="235"/>
      <c r="VBQ118" s="235"/>
      <c r="VBR118" s="235"/>
      <c r="VBS118" s="235"/>
      <c r="VBT118" s="235"/>
      <c r="VBU118" s="235"/>
      <c r="VBV118" s="235"/>
      <c r="VBW118" s="235"/>
      <c r="VBX118" s="235"/>
      <c r="VBY118" s="235"/>
      <c r="VBZ118" s="235"/>
      <c r="VCA118" s="235"/>
      <c r="VCB118" s="235"/>
      <c r="VCC118" s="235"/>
      <c r="VCD118" s="235"/>
      <c r="VCE118" s="235"/>
      <c r="VCF118" s="235"/>
      <c r="VCG118" s="235"/>
      <c r="VCH118" s="235"/>
      <c r="VCI118" s="235"/>
      <c r="VCJ118" s="235"/>
      <c r="VCK118" s="235"/>
      <c r="VCL118" s="235"/>
      <c r="VCM118" s="235"/>
      <c r="VCN118" s="235"/>
      <c r="VCO118" s="235"/>
      <c r="VCP118" s="235"/>
      <c r="VCQ118" s="235"/>
      <c r="VCR118" s="235"/>
      <c r="VCS118" s="235"/>
      <c r="VCT118" s="235"/>
      <c r="VCU118" s="235"/>
      <c r="VCV118" s="235"/>
      <c r="VCW118" s="235"/>
      <c r="VCX118" s="235"/>
      <c r="VCY118" s="235"/>
      <c r="VCZ118" s="235"/>
      <c r="VDA118" s="235"/>
      <c r="VDB118" s="235"/>
      <c r="VDC118" s="235"/>
      <c r="VDD118" s="235"/>
      <c r="VDE118" s="235"/>
      <c r="VDF118" s="235"/>
      <c r="VDG118" s="235"/>
      <c r="VDH118" s="235"/>
      <c r="VDI118" s="235"/>
      <c r="VDJ118" s="235"/>
      <c r="VDK118" s="235"/>
      <c r="VDL118" s="235"/>
      <c r="VDM118" s="235"/>
      <c r="VDN118" s="235"/>
      <c r="VDO118" s="235"/>
      <c r="VDP118" s="235"/>
      <c r="VDQ118" s="235"/>
      <c r="VDR118" s="235"/>
      <c r="VDS118" s="235"/>
      <c r="VDT118" s="235"/>
      <c r="VDU118" s="235"/>
      <c r="VDV118" s="235"/>
      <c r="VDW118" s="235"/>
      <c r="VDX118" s="235"/>
      <c r="VDY118" s="235"/>
      <c r="VDZ118" s="235"/>
      <c r="VEA118" s="235"/>
      <c r="VEB118" s="235"/>
      <c r="VEC118" s="235"/>
      <c r="VED118" s="235"/>
      <c r="VEE118" s="235"/>
      <c r="VEF118" s="235"/>
      <c r="VEG118" s="235"/>
      <c r="VEH118" s="235"/>
      <c r="VEI118" s="235"/>
      <c r="VEJ118" s="235"/>
      <c r="VEK118" s="235"/>
      <c r="VEL118" s="235"/>
      <c r="VEM118" s="235"/>
      <c r="VEN118" s="235"/>
      <c r="VEO118" s="235"/>
      <c r="VEP118" s="235"/>
      <c r="VEQ118" s="235"/>
      <c r="VER118" s="235"/>
      <c r="VES118" s="235"/>
      <c r="VET118" s="235"/>
      <c r="VEU118" s="235"/>
      <c r="VEV118" s="235"/>
      <c r="VEW118" s="235"/>
      <c r="VEX118" s="235"/>
      <c r="VEY118" s="235"/>
      <c r="VEZ118" s="235"/>
      <c r="VFA118" s="235"/>
      <c r="VFB118" s="235"/>
      <c r="VFC118" s="235"/>
      <c r="VFD118" s="235"/>
      <c r="VFE118" s="235"/>
      <c r="VFF118" s="235"/>
      <c r="VFG118" s="235"/>
      <c r="VFH118" s="235"/>
      <c r="VFI118" s="235"/>
      <c r="VFJ118" s="235"/>
      <c r="VFK118" s="235"/>
      <c r="VFL118" s="235"/>
      <c r="VFM118" s="235"/>
      <c r="VFN118" s="235"/>
      <c r="VFO118" s="235"/>
      <c r="VFP118" s="235"/>
      <c r="VFQ118" s="235"/>
      <c r="VFR118" s="235"/>
      <c r="VFS118" s="235"/>
      <c r="VFT118" s="235"/>
      <c r="VFU118" s="235"/>
      <c r="VFV118" s="235"/>
      <c r="VFW118" s="235"/>
      <c r="VFX118" s="235"/>
      <c r="VFY118" s="235"/>
      <c r="VFZ118" s="235"/>
      <c r="VGA118" s="235"/>
      <c r="VGB118" s="235"/>
      <c r="VGC118" s="235"/>
      <c r="VGD118" s="235"/>
      <c r="VGE118" s="235"/>
      <c r="VGF118" s="235"/>
      <c r="VGG118" s="235"/>
      <c r="VGH118" s="235"/>
      <c r="VGI118" s="235"/>
      <c r="VGJ118" s="235"/>
      <c r="VGK118" s="235"/>
      <c r="VGL118" s="235"/>
      <c r="VGM118" s="235"/>
      <c r="VGN118" s="235"/>
      <c r="VGO118" s="235"/>
      <c r="VGP118" s="235"/>
      <c r="VGQ118" s="235"/>
      <c r="VGR118" s="235"/>
      <c r="VGS118" s="235"/>
      <c r="VGT118" s="235"/>
      <c r="VGU118" s="235"/>
      <c r="VGV118" s="235"/>
      <c r="VGW118" s="235"/>
      <c r="VGX118" s="235"/>
      <c r="VGY118" s="235"/>
      <c r="VGZ118" s="235"/>
      <c r="VHA118" s="235"/>
      <c r="VHB118" s="235"/>
      <c r="VHC118" s="235"/>
      <c r="VHD118" s="235"/>
      <c r="VHE118" s="235"/>
      <c r="VHF118" s="235"/>
      <c r="VHG118" s="235"/>
      <c r="VHH118" s="235"/>
      <c r="VHI118" s="235"/>
      <c r="VHJ118" s="235"/>
      <c r="VHK118" s="235"/>
      <c r="VHL118" s="235"/>
      <c r="VHM118" s="235"/>
      <c r="VHN118" s="235"/>
      <c r="VHO118" s="235"/>
      <c r="VHP118" s="235"/>
      <c r="VHQ118" s="235"/>
      <c r="VHR118" s="235"/>
      <c r="VHS118" s="235"/>
      <c r="VHT118" s="235"/>
      <c r="VHU118" s="235"/>
      <c r="VHV118" s="235"/>
      <c r="VHW118" s="235"/>
      <c r="VHX118" s="235"/>
      <c r="VHY118" s="235"/>
      <c r="VHZ118" s="235"/>
      <c r="VIA118" s="235"/>
      <c r="VIB118" s="235"/>
      <c r="VIC118" s="235"/>
      <c r="VID118" s="235"/>
      <c r="VIE118" s="235"/>
      <c r="VIF118" s="235"/>
      <c r="VIG118" s="235"/>
      <c r="VIH118" s="235"/>
      <c r="VII118" s="235"/>
      <c r="VIJ118" s="235"/>
      <c r="VIK118" s="235"/>
      <c r="VIL118" s="235"/>
      <c r="VIM118" s="235"/>
      <c r="VIN118" s="235"/>
      <c r="VIO118" s="235"/>
      <c r="VIP118" s="235"/>
      <c r="VIQ118" s="235"/>
      <c r="VIR118" s="235"/>
      <c r="VIS118" s="235"/>
      <c r="VIT118" s="235"/>
      <c r="VIU118" s="235"/>
      <c r="VIV118" s="235"/>
      <c r="VIW118" s="235"/>
      <c r="VIX118" s="235"/>
      <c r="VIY118" s="235"/>
      <c r="VIZ118" s="235"/>
      <c r="VJA118" s="235"/>
      <c r="VJB118" s="235"/>
      <c r="VJC118" s="235"/>
      <c r="VJD118" s="235"/>
      <c r="VJE118" s="235"/>
      <c r="VJF118" s="235"/>
      <c r="VJG118" s="235"/>
      <c r="VJH118" s="235"/>
      <c r="VJI118" s="235"/>
      <c r="VJJ118" s="235"/>
      <c r="VJK118" s="235"/>
      <c r="VJL118" s="235"/>
      <c r="VJM118" s="235"/>
      <c r="VJN118" s="235"/>
      <c r="VJO118" s="235"/>
      <c r="VJP118" s="235"/>
      <c r="VJQ118" s="235"/>
      <c r="VJR118" s="235"/>
      <c r="VJS118" s="235"/>
      <c r="VJT118" s="235"/>
      <c r="VJU118" s="235"/>
      <c r="VJV118" s="235"/>
      <c r="VJW118" s="235"/>
      <c r="VJX118" s="235"/>
      <c r="VJY118" s="235"/>
      <c r="VJZ118" s="235"/>
      <c r="VKA118" s="235"/>
      <c r="VKB118" s="235"/>
      <c r="VKC118" s="235"/>
      <c r="VKD118" s="235"/>
      <c r="VKE118" s="235"/>
      <c r="VKF118" s="235"/>
      <c r="VKG118" s="235"/>
      <c r="VKH118" s="235"/>
      <c r="VKI118" s="235"/>
      <c r="VKJ118" s="235"/>
      <c r="VKK118" s="235"/>
      <c r="VKL118" s="235"/>
      <c r="VKM118" s="235"/>
      <c r="VKN118" s="235"/>
      <c r="VKO118" s="235"/>
      <c r="VKP118" s="235"/>
      <c r="VKQ118" s="235"/>
      <c r="VKR118" s="235"/>
      <c r="VKS118" s="235"/>
      <c r="VKT118" s="235"/>
      <c r="VKU118" s="235"/>
      <c r="VKV118" s="235"/>
      <c r="VKW118" s="235"/>
      <c r="VKX118" s="235"/>
      <c r="VKY118" s="235"/>
      <c r="VKZ118" s="235"/>
      <c r="VLA118" s="235"/>
      <c r="VLB118" s="235"/>
      <c r="VLC118" s="235"/>
      <c r="VLD118" s="235"/>
      <c r="VLE118" s="235"/>
      <c r="VLF118" s="235"/>
      <c r="VLG118" s="235"/>
      <c r="VLH118" s="235"/>
      <c r="VLI118" s="235"/>
      <c r="VLJ118" s="235"/>
      <c r="VLK118" s="235"/>
      <c r="VLL118" s="235"/>
      <c r="VLM118" s="235"/>
      <c r="VLN118" s="235"/>
      <c r="VLO118" s="235"/>
      <c r="VLP118" s="235"/>
      <c r="VLQ118" s="235"/>
      <c r="VLR118" s="235"/>
      <c r="VLS118" s="235"/>
      <c r="VLT118" s="235"/>
      <c r="VLU118" s="235"/>
      <c r="VLV118" s="235"/>
      <c r="VLW118" s="235"/>
      <c r="VLX118" s="235"/>
      <c r="VLY118" s="235"/>
      <c r="VLZ118" s="235"/>
      <c r="VMA118" s="235"/>
      <c r="VMB118" s="235"/>
      <c r="VMC118" s="235"/>
      <c r="VMD118" s="235"/>
      <c r="VME118" s="235"/>
      <c r="VMF118" s="235"/>
      <c r="VMG118" s="235"/>
      <c r="VMH118" s="235"/>
      <c r="VMI118" s="235"/>
      <c r="VMJ118" s="235"/>
      <c r="VMK118" s="235"/>
      <c r="VML118" s="235"/>
      <c r="VMM118" s="235"/>
      <c r="VMN118" s="235"/>
      <c r="VMO118" s="235"/>
      <c r="VMP118" s="235"/>
      <c r="VMQ118" s="235"/>
      <c r="VMR118" s="235"/>
      <c r="VMS118" s="235"/>
      <c r="VMT118" s="235"/>
      <c r="VMU118" s="235"/>
      <c r="VMV118" s="235"/>
      <c r="VMW118" s="235"/>
      <c r="VMX118" s="235"/>
      <c r="VMY118" s="235"/>
      <c r="VMZ118" s="235"/>
      <c r="VNA118" s="235"/>
      <c r="VNB118" s="235"/>
      <c r="VNC118" s="235"/>
      <c r="VND118" s="235"/>
      <c r="VNE118" s="235"/>
      <c r="VNF118" s="235"/>
      <c r="VNG118" s="235"/>
      <c r="VNH118" s="235"/>
      <c r="VNI118" s="235"/>
      <c r="VNJ118" s="235"/>
      <c r="VNK118" s="235"/>
      <c r="VNL118" s="235"/>
      <c r="VNM118" s="235"/>
      <c r="VNN118" s="235"/>
      <c r="VNO118" s="235"/>
      <c r="VNP118" s="235"/>
      <c r="VNQ118" s="235"/>
      <c r="VNR118" s="235"/>
      <c r="VNS118" s="235"/>
      <c r="VNT118" s="235"/>
      <c r="VNU118" s="235"/>
      <c r="VNV118" s="235"/>
      <c r="VNW118" s="235"/>
      <c r="VNX118" s="235"/>
      <c r="VNY118" s="235"/>
      <c r="VNZ118" s="235"/>
      <c r="VOA118" s="235"/>
      <c r="VOB118" s="235"/>
      <c r="VOC118" s="235"/>
      <c r="VOD118" s="235"/>
      <c r="VOE118" s="235"/>
      <c r="VOF118" s="235"/>
      <c r="VOG118" s="235"/>
      <c r="VOH118" s="235"/>
      <c r="VOI118" s="235"/>
      <c r="VOJ118" s="235"/>
      <c r="VOK118" s="235"/>
      <c r="VOL118" s="235"/>
      <c r="VOM118" s="235"/>
      <c r="VON118" s="235"/>
      <c r="VOO118" s="235"/>
      <c r="VOP118" s="235"/>
      <c r="VOQ118" s="235"/>
      <c r="VOR118" s="235"/>
      <c r="VOS118" s="235"/>
      <c r="VOT118" s="235"/>
      <c r="VOU118" s="235"/>
      <c r="VOV118" s="235"/>
      <c r="VOW118" s="235"/>
      <c r="VOX118" s="235"/>
      <c r="VOY118" s="235"/>
      <c r="VOZ118" s="235"/>
      <c r="VPA118" s="235"/>
      <c r="VPB118" s="235"/>
      <c r="VPC118" s="235"/>
      <c r="VPD118" s="235"/>
      <c r="VPE118" s="235"/>
      <c r="VPF118" s="235"/>
      <c r="VPG118" s="235"/>
      <c r="VPH118" s="235"/>
      <c r="VPI118" s="235"/>
      <c r="VPJ118" s="235"/>
      <c r="VPK118" s="235"/>
      <c r="VPL118" s="235"/>
      <c r="VPM118" s="235"/>
      <c r="VPN118" s="235"/>
      <c r="VPO118" s="235"/>
      <c r="VPP118" s="235"/>
      <c r="VPQ118" s="235"/>
      <c r="VPR118" s="235"/>
      <c r="VPS118" s="235"/>
      <c r="VPT118" s="235"/>
      <c r="VPU118" s="235"/>
      <c r="VPV118" s="235"/>
      <c r="VPW118" s="235"/>
      <c r="VPX118" s="235"/>
      <c r="VPY118" s="235"/>
      <c r="VPZ118" s="235"/>
      <c r="VQA118" s="235"/>
      <c r="VQB118" s="235"/>
      <c r="VQC118" s="235"/>
      <c r="VQD118" s="235"/>
      <c r="VQE118" s="235"/>
      <c r="VQF118" s="235"/>
      <c r="VQG118" s="235"/>
      <c r="VQH118" s="235"/>
      <c r="VQI118" s="235"/>
      <c r="VQJ118" s="235"/>
      <c r="VQK118" s="235"/>
      <c r="VQL118" s="235"/>
      <c r="VQM118" s="235"/>
      <c r="VQN118" s="235"/>
      <c r="VQO118" s="235"/>
      <c r="VQP118" s="235"/>
      <c r="VQQ118" s="235"/>
      <c r="VQR118" s="235"/>
      <c r="VQS118" s="235"/>
      <c r="VQT118" s="235"/>
      <c r="VQU118" s="235"/>
      <c r="VQV118" s="235"/>
      <c r="VQW118" s="235"/>
      <c r="VQX118" s="235"/>
      <c r="VQY118" s="235"/>
      <c r="VQZ118" s="235"/>
      <c r="VRA118" s="235"/>
      <c r="VRB118" s="235"/>
      <c r="VRC118" s="235"/>
      <c r="VRD118" s="235"/>
      <c r="VRE118" s="235"/>
      <c r="VRF118" s="235"/>
      <c r="VRG118" s="235"/>
      <c r="VRH118" s="235"/>
      <c r="VRI118" s="235"/>
      <c r="VRJ118" s="235"/>
      <c r="VRK118" s="235"/>
      <c r="VRL118" s="235"/>
      <c r="VRM118" s="235"/>
      <c r="VRN118" s="235"/>
      <c r="VRO118" s="235"/>
      <c r="VRP118" s="235"/>
      <c r="VRQ118" s="235"/>
      <c r="VRR118" s="235"/>
      <c r="VRS118" s="235"/>
      <c r="VRT118" s="235"/>
      <c r="VRU118" s="235"/>
      <c r="VRV118" s="235"/>
      <c r="VRW118" s="235"/>
      <c r="VRX118" s="235"/>
      <c r="VRY118" s="235"/>
      <c r="VRZ118" s="235"/>
      <c r="VSA118" s="235"/>
      <c r="VSB118" s="235"/>
      <c r="VSC118" s="235"/>
      <c r="VSD118" s="235"/>
      <c r="VSE118" s="235"/>
      <c r="VSF118" s="235"/>
      <c r="VSG118" s="235"/>
      <c r="VSH118" s="235"/>
      <c r="VSI118" s="235"/>
      <c r="VSJ118" s="235"/>
      <c r="VSK118" s="235"/>
      <c r="VSL118" s="235"/>
      <c r="VSM118" s="235"/>
      <c r="VSN118" s="235"/>
      <c r="VSO118" s="235"/>
      <c r="VSP118" s="235"/>
      <c r="VSQ118" s="235"/>
      <c r="VSR118" s="235"/>
      <c r="VSS118" s="235"/>
      <c r="VST118" s="235"/>
      <c r="VSU118" s="235"/>
      <c r="VSV118" s="235"/>
      <c r="VSW118" s="235"/>
      <c r="VSX118" s="235"/>
      <c r="VSY118" s="235"/>
      <c r="VSZ118" s="235"/>
      <c r="VTA118" s="235"/>
      <c r="VTB118" s="235"/>
      <c r="VTC118" s="235"/>
      <c r="VTD118" s="235"/>
      <c r="VTE118" s="235"/>
      <c r="VTF118" s="235"/>
      <c r="VTG118" s="235"/>
      <c r="VTH118" s="235"/>
      <c r="VTI118" s="235"/>
      <c r="VTJ118" s="235"/>
      <c r="VTK118" s="235"/>
      <c r="VTL118" s="235"/>
      <c r="VTM118" s="235"/>
      <c r="VTN118" s="235"/>
      <c r="VTO118" s="235"/>
      <c r="VTP118" s="235"/>
      <c r="VTQ118" s="235"/>
      <c r="VTR118" s="235"/>
      <c r="VTS118" s="235"/>
      <c r="VTT118" s="235"/>
      <c r="VTU118" s="235"/>
      <c r="VTV118" s="235"/>
      <c r="VTW118" s="235"/>
      <c r="VTX118" s="235"/>
      <c r="VTY118" s="235"/>
      <c r="VTZ118" s="235"/>
      <c r="VUA118" s="235"/>
      <c r="VUB118" s="235"/>
      <c r="VUC118" s="235"/>
      <c r="VUD118" s="235"/>
      <c r="VUE118" s="235"/>
      <c r="VUF118" s="235"/>
      <c r="VUG118" s="235"/>
      <c r="VUH118" s="235"/>
      <c r="VUI118" s="235"/>
      <c r="VUJ118" s="235"/>
      <c r="VUK118" s="235"/>
      <c r="VUL118" s="235"/>
      <c r="VUM118" s="235"/>
      <c r="VUN118" s="235"/>
      <c r="VUO118" s="235"/>
      <c r="VUP118" s="235"/>
      <c r="VUQ118" s="235"/>
      <c r="VUR118" s="235"/>
      <c r="VUS118" s="235"/>
      <c r="VUT118" s="235"/>
      <c r="VUU118" s="235"/>
      <c r="VUV118" s="235"/>
      <c r="VUW118" s="235"/>
      <c r="VUX118" s="235"/>
      <c r="VUY118" s="235"/>
      <c r="VUZ118" s="235"/>
      <c r="VVA118" s="235"/>
      <c r="VVB118" s="235"/>
      <c r="VVC118" s="235"/>
      <c r="VVD118" s="235"/>
      <c r="VVE118" s="235"/>
      <c r="VVF118" s="235"/>
      <c r="VVG118" s="235"/>
      <c r="VVH118" s="235"/>
      <c r="VVI118" s="235"/>
      <c r="VVJ118" s="235"/>
      <c r="VVK118" s="235"/>
      <c r="VVL118" s="235"/>
      <c r="VVM118" s="235"/>
      <c r="VVN118" s="235"/>
      <c r="VVO118" s="235"/>
      <c r="VVP118" s="235"/>
      <c r="VVQ118" s="235"/>
      <c r="VVR118" s="235"/>
      <c r="VVS118" s="235"/>
      <c r="VVT118" s="235"/>
      <c r="VVU118" s="235"/>
      <c r="VVV118" s="235"/>
      <c r="VVW118" s="235"/>
      <c r="VVX118" s="235"/>
      <c r="VVY118" s="235"/>
      <c r="VVZ118" s="235"/>
      <c r="VWA118" s="235"/>
      <c r="VWB118" s="235"/>
      <c r="VWC118" s="235"/>
      <c r="VWD118" s="235"/>
      <c r="VWE118" s="235"/>
      <c r="VWF118" s="235"/>
      <c r="VWG118" s="235"/>
      <c r="VWH118" s="235"/>
      <c r="VWI118" s="235"/>
      <c r="VWJ118" s="235"/>
      <c r="VWK118" s="235"/>
      <c r="VWL118" s="235"/>
      <c r="VWM118" s="235"/>
      <c r="VWN118" s="235"/>
      <c r="VWO118" s="235"/>
      <c r="VWP118" s="235"/>
      <c r="VWQ118" s="235"/>
      <c r="VWR118" s="235"/>
      <c r="VWS118" s="235"/>
      <c r="VWT118" s="235"/>
      <c r="VWU118" s="235"/>
      <c r="VWV118" s="235"/>
      <c r="VWW118" s="235"/>
      <c r="VWX118" s="235"/>
      <c r="VWY118" s="235"/>
      <c r="VWZ118" s="235"/>
      <c r="VXA118" s="235"/>
      <c r="VXB118" s="235"/>
      <c r="VXC118" s="235"/>
      <c r="VXD118" s="235"/>
      <c r="VXE118" s="235"/>
      <c r="VXF118" s="235"/>
      <c r="VXG118" s="235"/>
      <c r="VXH118" s="235"/>
      <c r="VXI118" s="235"/>
      <c r="VXJ118" s="235"/>
      <c r="VXK118" s="235"/>
      <c r="VXL118" s="235"/>
      <c r="VXM118" s="235"/>
      <c r="VXN118" s="235"/>
      <c r="VXO118" s="235"/>
      <c r="VXP118" s="235"/>
      <c r="VXQ118" s="235"/>
      <c r="VXR118" s="235"/>
      <c r="VXS118" s="235"/>
      <c r="VXT118" s="235"/>
      <c r="VXU118" s="235"/>
      <c r="VXV118" s="235"/>
      <c r="VXW118" s="235"/>
      <c r="VXX118" s="235"/>
      <c r="VXY118" s="235"/>
      <c r="VXZ118" s="235"/>
      <c r="VYA118" s="235"/>
      <c r="VYB118" s="235"/>
      <c r="VYC118" s="235"/>
      <c r="VYD118" s="235"/>
      <c r="VYE118" s="235"/>
      <c r="VYF118" s="235"/>
      <c r="VYG118" s="235"/>
      <c r="VYH118" s="235"/>
      <c r="VYI118" s="235"/>
      <c r="VYJ118" s="235"/>
      <c r="VYK118" s="235"/>
      <c r="VYL118" s="235"/>
      <c r="VYM118" s="235"/>
      <c r="VYN118" s="235"/>
      <c r="VYO118" s="235"/>
      <c r="VYP118" s="235"/>
      <c r="VYQ118" s="235"/>
      <c r="VYR118" s="235"/>
      <c r="VYS118" s="235"/>
      <c r="VYT118" s="235"/>
      <c r="VYU118" s="235"/>
      <c r="VYV118" s="235"/>
      <c r="VYW118" s="235"/>
      <c r="VYX118" s="235"/>
      <c r="VYY118" s="235"/>
      <c r="VYZ118" s="235"/>
      <c r="VZA118" s="235"/>
      <c r="VZB118" s="235"/>
      <c r="VZC118" s="235"/>
      <c r="VZD118" s="235"/>
      <c r="VZE118" s="235"/>
      <c r="VZF118" s="235"/>
      <c r="VZG118" s="235"/>
      <c r="VZH118" s="235"/>
      <c r="VZI118" s="235"/>
      <c r="VZJ118" s="235"/>
      <c r="VZK118" s="235"/>
      <c r="VZL118" s="235"/>
      <c r="VZM118" s="235"/>
      <c r="VZN118" s="235"/>
      <c r="VZO118" s="235"/>
      <c r="VZP118" s="235"/>
      <c r="VZQ118" s="235"/>
      <c r="VZR118" s="235"/>
      <c r="VZS118" s="235"/>
      <c r="VZT118" s="235"/>
      <c r="VZU118" s="235"/>
      <c r="VZV118" s="235"/>
      <c r="VZW118" s="235"/>
      <c r="VZX118" s="235"/>
      <c r="VZY118" s="235"/>
      <c r="VZZ118" s="235"/>
      <c r="WAA118" s="235"/>
      <c r="WAB118" s="235"/>
      <c r="WAC118" s="235"/>
      <c r="WAD118" s="235"/>
      <c r="WAE118" s="235"/>
      <c r="WAF118" s="235"/>
      <c r="WAG118" s="235"/>
      <c r="WAH118" s="235"/>
      <c r="WAI118" s="235"/>
      <c r="WAJ118" s="235"/>
      <c r="WAK118" s="235"/>
      <c r="WAL118" s="235"/>
      <c r="WAM118" s="235"/>
      <c r="WAN118" s="235"/>
      <c r="WAO118" s="235"/>
      <c r="WAP118" s="235"/>
      <c r="WAQ118" s="235"/>
      <c r="WAR118" s="235"/>
      <c r="WAS118" s="235"/>
      <c r="WAT118" s="235"/>
      <c r="WAU118" s="235"/>
      <c r="WAV118" s="235"/>
      <c r="WAW118" s="235"/>
      <c r="WAX118" s="235"/>
      <c r="WAY118" s="235"/>
      <c r="WAZ118" s="235"/>
      <c r="WBA118" s="235"/>
      <c r="WBB118" s="235"/>
      <c r="WBC118" s="235"/>
      <c r="WBD118" s="235"/>
      <c r="WBE118" s="235"/>
      <c r="WBF118" s="235"/>
      <c r="WBG118" s="235"/>
      <c r="WBH118" s="235"/>
      <c r="WBI118" s="235"/>
      <c r="WBJ118" s="235"/>
      <c r="WBK118" s="235"/>
      <c r="WBL118" s="235"/>
      <c r="WBM118" s="235"/>
      <c r="WBN118" s="235"/>
      <c r="WBO118" s="235"/>
      <c r="WBP118" s="235"/>
      <c r="WBQ118" s="235"/>
      <c r="WBR118" s="235"/>
      <c r="WBS118" s="235"/>
      <c r="WBT118" s="235"/>
      <c r="WBU118" s="235"/>
      <c r="WBV118" s="235"/>
      <c r="WBW118" s="235"/>
      <c r="WBX118" s="235"/>
      <c r="WBY118" s="235"/>
      <c r="WBZ118" s="235"/>
      <c r="WCA118" s="235"/>
      <c r="WCB118" s="235"/>
      <c r="WCC118" s="235"/>
      <c r="WCD118" s="235"/>
      <c r="WCE118" s="235"/>
      <c r="WCF118" s="235"/>
      <c r="WCG118" s="235"/>
      <c r="WCH118" s="235"/>
      <c r="WCI118" s="235"/>
      <c r="WCJ118" s="235"/>
      <c r="WCK118" s="235"/>
      <c r="WCL118" s="235"/>
      <c r="WCM118" s="235"/>
      <c r="WCN118" s="235"/>
      <c r="WCO118" s="235"/>
      <c r="WCP118" s="235"/>
      <c r="WCQ118" s="235"/>
      <c r="WCR118" s="235"/>
      <c r="WCS118" s="235"/>
      <c r="WCT118" s="235"/>
      <c r="WCU118" s="235"/>
      <c r="WCV118" s="235"/>
      <c r="WCW118" s="235"/>
      <c r="WCX118" s="235"/>
      <c r="WCY118" s="235"/>
      <c r="WCZ118" s="235"/>
      <c r="WDA118" s="235"/>
      <c r="WDB118" s="235"/>
      <c r="WDC118" s="235"/>
      <c r="WDD118" s="235"/>
      <c r="WDE118" s="235"/>
      <c r="WDF118" s="235"/>
      <c r="WDG118" s="235"/>
      <c r="WDH118" s="235"/>
      <c r="WDI118" s="235"/>
      <c r="WDJ118" s="235"/>
      <c r="WDK118" s="235"/>
      <c r="WDL118" s="235"/>
      <c r="WDM118" s="235"/>
      <c r="WDN118" s="235"/>
      <c r="WDO118" s="235"/>
      <c r="WDP118" s="235"/>
      <c r="WDQ118" s="235"/>
      <c r="WDR118" s="235"/>
      <c r="WDS118" s="235"/>
      <c r="WDT118" s="235"/>
      <c r="WDU118" s="235"/>
      <c r="WDV118" s="235"/>
      <c r="WDW118" s="235"/>
      <c r="WDX118" s="235"/>
      <c r="WDY118" s="235"/>
      <c r="WDZ118" s="235"/>
      <c r="WEA118" s="235"/>
      <c r="WEB118" s="235"/>
      <c r="WEC118" s="235"/>
      <c r="WED118" s="235"/>
      <c r="WEE118" s="235"/>
      <c r="WEF118" s="235"/>
      <c r="WEG118" s="235"/>
      <c r="WEH118" s="235"/>
      <c r="WEI118" s="235"/>
      <c r="WEJ118" s="235"/>
      <c r="WEK118" s="235"/>
      <c r="WEL118" s="235"/>
      <c r="WEM118" s="235"/>
      <c r="WEN118" s="235"/>
      <c r="WEO118" s="235"/>
      <c r="WEP118" s="235"/>
      <c r="WEQ118" s="235"/>
      <c r="WER118" s="235"/>
      <c r="WES118" s="235"/>
      <c r="WET118" s="235"/>
      <c r="WEU118" s="235"/>
      <c r="WEV118" s="235"/>
      <c r="WEW118" s="235"/>
      <c r="WEX118" s="235"/>
      <c r="WEY118" s="235"/>
      <c r="WEZ118" s="235"/>
      <c r="WFA118" s="235"/>
      <c r="WFB118" s="235"/>
      <c r="WFC118" s="235"/>
      <c r="WFD118" s="235"/>
      <c r="WFE118" s="235"/>
      <c r="WFF118" s="235"/>
      <c r="WFG118" s="235"/>
      <c r="WFH118" s="235"/>
      <c r="WFI118" s="235"/>
      <c r="WFJ118" s="235"/>
      <c r="WFK118" s="235"/>
      <c r="WFL118" s="235"/>
      <c r="WFM118" s="235"/>
      <c r="WFN118" s="235"/>
      <c r="WFO118" s="235"/>
      <c r="WFP118" s="235"/>
      <c r="WFQ118" s="235"/>
      <c r="WFR118" s="235"/>
      <c r="WFS118" s="235"/>
      <c r="WFT118" s="235"/>
      <c r="WFU118" s="235"/>
      <c r="WFV118" s="235"/>
      <c r="WFW118" s="235"/>
      <c r="WFX118" s="235"/>
      <c r="WFY118" s="235"/>
      <c r="WFZ118" s="235"/>
      <c r="WGA118" s="235"/>
      <c r="WGB118" s="235"/>
      <c r="WGC118" s="235"/>
      <c r="WGD118" s="235"/>
      <c r="WGE118" s="235"/>
      <c r="WGF118" s="235"/>
      <c r="WGG118" s="235"/>
      <c r="WGH118" s="235"/>
      <c r="WGI118" s="235"/>
      <c r="WGJ118" s="235"/>
      <c r="WGK118" s="235"/>
      <c r="WGL118" s="235"/>
      <c r="WGM118" s="235"/>
      <c r="WGN118" s="235"/>
      <c r="WGO118" s="235"/>
      <c r="WGP118" s="235"/>
      <c r="WGQ118" s="235"/>
      <c r="WGR118" s="235"/>
      <c r="WGS118" s="235"/>
      <c r="WGT118" s="235"/>
      <c r="WGU118" s="235"/>
      <c r="WGV118" s="235"/>
      <c r="WGW118" s="235"/>
      <c r="WGX118" s="235"/>
      <c r="WGY118" s="235"/>
      <c r="WGZ118" s="235"/>
      <c r="WHA118" s="235"/>
      <c r="WHB118" s="235"/>
      <c r="WHC118" s="235"/>
      <c r="WHD118" s="235"/>
      <c r="WHE118" s="235"/>
      <c r="WHF118" s="235"/>
      <c r="WHG118" s="235"/>
      <c r="WHH118" s="235"/>
      <c r="WHI118" s="235"/>
      <c r="WHJ118" s="235"/>
      <c r="WHK118" s="235"/>
      <c r="WHL118" s="235"/>
      <c r="WHM118" s="235"/>
      <c r="WHN118" s="235"/>
      <c r="WHO118" s="235"/>
      <c r="WHP118" s="235"/>
      <c r="WHQ118" s="235"/>
      <c r="WHR118" s="235"/>
      <c r="WHS118" s="235"/>
      <c r="WHT118" s="235"/>
      <c r="WHU118" s="235"/>
      <c r="WHV118" s="235"/>
      <c r="WHW118" s="235"/>
      <c r="WHX118" s="235"/>
      <c r="WHY118" s="235"/>
      <c r="WHZ118" s="235"/>
      <c r="WIA118" s="235"/>
      <c r="WIB118" s="235"/>
      <c r="WIC118" s="235"/>
      <c r="WID118" s="235"/>
      <c r="WIE118" s="235"/>
      <c r="WIF118" s="235"/>
      <c r="WIG118" s="235"/>
      <c r="WIH118" s="235"/>
      <c r="WII118" s="235"/>
      <c r="WIJ118" s="235"/>
      <c r="WIK118" s="235"/>
      <c r="WIL118" s="235"/>
      <c r="WIM118" s="235"/>
      <c r="WIN118" s="235"/>
      <c r="WIO118" s="235"/>
      <c r="WIP118" s="235"/>
      <c r="WIQ118" s="235"/>
      <c r="WIR118" s="235"/>
      <c r="WIS118" s="235"/>
      <c r="WIT118" s="235"/>
      <c r="WIU118" s="235"/>
      <c r="WIV118" s="235"/>
      <c r="WIW118" s="235"/>
      <c r="WIX118" s="235"/>
      <c r="WIY118" s="235"/>
      <c r="WIZ118" s="235"/>
      <c r="WJA118" s="235"/>
      <c r="WJB118" s="235"/>
      <c r="WJC118" s="235"/>
      <c r="WJD118" s="235"/>
      <c r="WJE118" s="235"/>
      <c r="WJF118" s="235"/>
      <c r="WJG118" s="235"/>
      <c r="WJH118" s="235"/>
      <c r="WJI118" s="235"/>
      <c r="WJJ118" s="235"/>
      <c r="WJK118" s="235"/>
      <c r="WJL118" s="235"/>
      <c r="WJM118" s="235"/>
      <c r="WJN118" s="235"/>
      <c r="WJO118" s="235"/>
      <c r="WJP118" s="235"/>
      <c r="WJQ118" s="235"/>
      <c r="WJR118" s="235"/>
      <c r="WJS118" s="235"/>
      <c r="WJT118" s="235"/>
      <c r="WJU118" s="235"/>
      <c r="WJV118" s="235"/>
      <c r="WJW118" s="235"/>
      <c r="WJX118" s="235"/>
      <c r="WJY118" s="235"/>
      <c r="WJZ118" s="235"/>
      <c r="WKA118" s="235"/>
      <c r="WKB118" s="235"/>
      <c r="WKC118" s="235"/>
      <c r="WKD118" s="235"/>
      <c r="WKE118" s="235"/>
      <c r="WKF118" s="235"/>
      <c r="WKG118" s="235"/>
      <c r="WKH118" s="235"/>
      <c r="WKI118" s="235"/>
      <c r="WKJ118" s="235"/>
      <c r="WKK118" s="235"/>
      <c r="WKL118" s="235"/>
      <c r="WKM118" s="235"/>
      <c r="WKN118" s="235"/>
      <c r="WKO118" s="235"/>
      <c r="WKP118" s="235"/>
      <c r="WKQ118" s="235"/>
      <c r="WKR118" s="235"/>
      <c r="WKS118" s="235"/>
      <c r="WKT118" s="235"/>
      <c r="WKU118" s="235"/>
      <c r="WKV118" s="235"/>
      <c r="WKW118" s="235"/>
      <c r="WKX118" s="235"/>
      <c r="WKY118" s="235"/>
      <c r="WKZ118" s="235"/>
      <c r="WLA118" s="235"/>
      <c r="WLB118" s="235"/>
      <c r="WLC118" s="235"/>
      <c r="WLD118" s="235"/>
      <c r="WLE118" s="235"/>
      <c r="WLF118" s="235"/>
      <c r="WLG118" s="235"/>
      <c r="WLH118" s="235"/>
      <c r="WLI118" s="235"/>
      <c r="WLJ118" s="235"/>
      <c r="WLK118" s="235"/>
      <c r="WLL118" s="235"/>
      <c r="WLM118" s="235"/>
      <c r="WLN118" s="235"/>
      <c r="WLO118" s="235"/>
      <c r="WLP118" s="235"/>
      <c r="WLQ118" s="235"/>
      <c r="WLR118" s="235"/>
      <c r="WLS118" s="235"/>
      <c r="WLT118" s="235"/>
      <c r="WLU118" s="235"/>
      <c r="WLV118" s="235"/>
      <c r="WLW118" s="235"/>
      <c r="WLX118" s="235"/>
      <c r="WLY118" s="235"/>
      <c r="WLZ118" s="235"/>
      <c r="WMA118" s="235"/>
      <c r="WMB118" s="235"/>
      <c r="WMC118" s="235"/>
      <c r="WMD118" s="235"/>
      <c r="WME118" s="235"/>
      <c r="WMF118" s="235"/>
      <c r="WMG118" s="235"/>
      <c r="WMH118" s="235"/>
      <c r="WMI118" s="235"/>
      <c r="WMJ118" s="235"/>
      <c r="WMK118" s="235"/>
      <c r="WML118" s="235"/>
      <c r="WMM118" s="235"/>
      <c r="WMN118" s="235"/>
      <c r="WMO118" s="235"/>
      <c r="WMP118" s="235"/>
      <c r="WMQ118" s="235"/>
      <c r="WMR118" s="235"/>
      <c r="WMS118" s="235"/>
      <c r="WMT118" s="235"/>
      <c r="WMU118" s="235"/>
      <c r="WMV118" s="235"/>
      <c r="WMW118" s="235"/>
      <c r="WMX118" s="235"/>
      <c r="WMY118" s="235"/>
      <c r="WMZ118" s="235"/>
      <c r="WNA118" s="235"/>
      <c r="WNB118" s="235"/>
      <c r="WNC118" s="235"/>
      <c r="WND118" s="235"/>
      <c r="WNE118" s="235"/>
      <c r="WNF118" s="235"/>
      <c r="WNG118" s="235"/>
      <c r="WNH118" s="235"/>
      <c r="WNI118" s="235"/>
      <c r="WNJ118" s="235"/>
      <c r="WNK118" s="235"/>
      <c r="WNL118" s="235"/>
      <c r="WNM118" s="235"/>
      <c r="WNN118" s="235"/>
      <c r="WNO118" s="235"/>
      <c r="WNP118" s="235"/>
      <c r="WNQ118" s="235"/>
      <c r="WNR118" s="235"/>
      <c r="WNS118" s="235"/>
      <c r="WNT118" s="235"/>
      <c r="WNU118" s="235"/>
      <c r="WNV118" s="235"/>
      <c r="WNW118" s="235"/>
      <c r="WNX118" s="235"/>
      <c r="WNY118" s="235"/>
      <c r="WNZ118" s="235"/>
      <c r="WOA118" s="235"/>
      <c r="WOB118" s="235"/>
      <c r="WOC118" s="235"/>
      <c r="WOD118" s="235"/>
      <c r="WOE118" s="235"/>
      <c r="WOF118" s="235"/>
      <c r="WOG118" s="235"/>
      <c r="WOH118" s="235"/>
      <c r="WOI118" s="235"/>
      <c r="WOJ118" s="235"/>
      <c r="WOK118" s="235"/>
      <c r="WOL118" s="235"/>
      <c r="WOM118" s="235"/>
      <c r="WON118" s="235"/>
      <c r="WOO118" s="235"/>
      <c r="WOP118" s="235"/>
      <c r="WOQ118" s="235"/>
      <c r="WOR118" s="235"/>
      <c r="WOS118" s="235"/>
      <c r="WOT118" s="235"/>
      <c r="WOU118" s="235"/>
      <c r="WOV118" s="235"/>
      <c r="WOW118" s="235"/>
      <c r="WOX118" s="235"/>
      <c r="WOY118" s="235"/>
      <c r="WOZ118" s="235"/>
      <c r="WPA118" s="235"/>
      <c r="WPB118" s="235"/>
      <c r="WPC118" s="235"/>
      <c r="WPD118" s="235"/>
      <c r="WPE118" s="235"/>
      <c r="WPF118" s="235"/>
      <c r="WPG118" s="235"/>
      <c r="WPH118" s="235"/>
      <c r="WPI118" s="235"/>
      <c r="WPJ118" s="235"/>
      <c r="WPK118" s="235"/>
      <c r="WPL118" s="235"/>
      <c r="WPM118" s="235"/>
      <c r="WPN118" s="235"/>
      <c r="WPO118" s="235"/>
      <c r="WPP118" s="235"/>
      <c r="WPQ118" s="235"/>
      <c r="WPR118" s="235"/>
      <c r="WPS118" s="235"/>
      <c r="WPT118" s="235"/>
      <c r="WPU118" s="235"/>
      <c r="WPV118" s="235"/>
      <c r="WPW118" s="235"/>
      <c r="WPX118" s="235"/>
      <c r="WPY118" s="235"/>
      <c r="WPZ118" s="235"/>
      <c r="WQA118" s="235"/>
      <c r="WQB118" s="235"/>
      <c r="WQC118" s="235"/>
      <c r="WQD118" s="235"/>
      <c r="WQE118" s="235"/>
      <c r="WQF118" s="235"/>
      <c r="WQG118" s="235"/>
      <c r="WQH118" s="235"/>
      <c r="WQI118" s="235"/>
      <c r="WQJ118" s="235"/>
      <c r="WQK118" s="235"/>
      <c r="WQL118" s="235"/>
      <c r="WQM118" s="235"/>
      <c r="WQN118" s="235"/>
      <c r="WQO118" s="235"/>
      <c r="WQP118" s="235"/>
      <c r="WQQ118" s="235"/>
      <c r="WQR118" s="235"/>
      <c r="WQS118" s="235"/>
      <c r="WQT118" s="235"/>
      <c r="WQU118" s="235"/>
      <c r="WQV118" s="235"/>
      <c r="WQW118" s="235"/>
      <c r="WQX118" s="235"/>
      <c r="WQY118" s="235"/>
      <c r="WQZ118" s="235"/>
      <c r="WRA118" s="235"/>
      <c r="WRB118" s="235"/>
      <c r="WRC118" s="235"/>
      <c r="WRD118" s="235"/>
      <c r="WRE118" s="235"/>
      <c r="WRF118" s="235"/>
      <c r="WRG118" s="235"/>
      <c r="WRH118" s="235"/>
      <c r="WRI118" s="235"/>
      <c r="WRJ118" s="235"/>
      <c r="WRK118" s="235"/>
      <c r="WRL118" s="235"/>
      <c r="WRM118" s="235"/>
      <c r="WRN118" s="235"/>
      <c r="WRO118" s="235"/>
      <c r="WRP118" s="235"/>
      <c r="WRQ118" s="235"/>
      <c r="WRR118" s="235"/>
      <c r="WRS118" s="235"/>
      <c r="WRT118" s="235"/>
      <c r="WRU118" s="235"/>
      <c r="WRV118" s="235"/>
      <c r="WRW118" s="235"/>
      <c r="WRX118" s="235"/>
      <c r="WRY118" s="235"/>
      <c r="WRZ118" s="235"/>
      <c r="WSA118" s="235"/>
      <c r="WSB118" s="235"/>
      <c r="WSC118" s="235"/>
      <c r="WSD118" s="235"/>
      <c r="WSE118" s="235"/>
      <c r="WSF118" s="235"/>
      <c r="WSG118" s="235"/>
      <c r="WSH118" s="235"/>
      <c r="WSI118" s="235"/>
      <c r="WSJ118" s="235"/>
      <c r="WSK118" s="235"/>
      <c r="WSL118" s="235"/>
      <c r="WSM118" s="235"/>
      <c r="WSN118" s="235"/>
      <c r="WSO118" s="235"/>
      <c r="WSP118" s="235"/>
      <c r="WSQ118" s="235"/>
      <c r="WSR118" s="235"/>
      <c r="WSS118" s="235"/>
      <c r="WST118" s="235"/>
      <c r="WSU118" s="235"/>
      <c r="WSV118" s="235"/>
      <c r="WSW118" s="235"/>
      <c r="WSX118" s="235"/>
      <c r="WSY118" s="235"/>
      <c r="WSZ118" s="235"/>
      <c r="WTA118" s="235"/>
      <c r="WTB118" s="235"/>
      <c r="WTC118" s="235"/>
      <c r="WTD118" s="235"/>
      <c r="WTE118" s="235"/>
      <c r="WTF118" s="235"/>
      <c r="WTG118" s="235"/>
      <c r="WTH118" s="235"/>
      <c r="WTI118" s="235"/>
      <c r="WTJ118" s="235"/>
      <c r="WTK118" s="235"/>
      <c r="WTL118" s="235"/>
      <c r="WTM118" s="235"/>
      <c r="WTN118" s="235"/>
      <c r="WTO118" s="235"/>
      <c r="WTP118" s="235"/>
      <c r="WTQ118" s="235"/>
      <c r="WTR118" s="235"/>
      <c r="WTS118" s="235"/>
      <c r="WTT118" s="235"/>
      <c r="WTU118" s="235"/>
      <c r="WTV118" s="235"/>
      <c r="WTW118" s="235"/>
      <c r="WTX118" s="235"/>
      <c r="WTY118" s="235"/>
      <c r="WTZ118" s="235"/>
      <c r="WUA118" s="235"/>
      <c r="WUB118" s="235"/>
      <c r="WUC118" s="235"/>
      <c r="WUD118" s="235"/>
      <c r="WUE118" s="235"/>
      <c r="WUF118" s="235"/>
      <c r="WUG118" s="235"/>
      <c r="WUH118" s="235"/>
      <c r="WUI118" s="235"/>
      <c r="WUJ118" s="235"/>
      <c r="WUK118" s="235"/>
      <c r="WUL118" s="235"/>
      <c r="WUM118" s="235"/>
      <c r="WUN118" s="235"/>
      <c r="WUO118" s="235"/>
      <c r="WUP118" s="235"/>
      <c r="WUQ118" s="235"/>
      <c r="WUR118" s="235"/>
      <c r="WUS118" s="235"/>
      <c r="WUT118" s="235"/>
      <c r="WUU118" s="235"/>
      <c r="WUV118" s="235"/>
      <c r="WUW118" s="235"/>
      <c r="WUX118" s="235"/>
      <c r="WUY118" s="235"/>
      <c r="WUZ118" s="235"/>
      <c r="WVA118" s="235"/>
      <c r="WVB118" s="235"/>
      <c r="WVC118" s="235"/>
      <c r="WVD118" s="235"/>
      <c r="WVE118" s="235"/>
      <c r="WVF118" s="235"/>
      <c r="WVG118" s="235"/>
      <c r="WVH118" s="235"/>
      <c r="WVI118" s="235"/>
      <c r="WVJ118" s="235"/>
      <c r="WVK118" s="235"/>
      <c r="WVL118" s="235"/>
      <c r="WVM118" s="235"/>
      <c r="WVN118" s="235"/>
      <c r="WVO118" s="235"/>
      <c r="WVP118" s="235"/>
      <c r="WVQ118" s="235"/>
      <c r="WVR118" s="235"/>
      <c r="WVS118" s="235"/>
      <c r="WVT118" s="235"/>
      <c r="WVU118" s="235"/>
      <c r="WVV118" s="235"/>
      <c r="WVW118" s="235"/>
      <c r="WVX118" s="235"/>
      <c r="WVY118" s="235"/>
      <c r="WVZ118" s="235"/>
      <c r="WWA118" s="235"/>
      <c r="WWB118" s="235"/>
      <c r="WWC118" s="235"/>
      <c r="WWD118" s="235"/>
      <c r="WWE118" s="235"/>
      <c r="WWF118" s="235"/>
      <c r="WWG118" s="235"/>
      <c r="WWH118" s="235"/>
      <c r="WWI118" s="235"/>
      <c r="WWJ118" s="235"/>
      <c r="WWK118" s="235"/>
      <c r="WWL118" s="235"/>
      <c r="WWM118" s="235"/>
      <c r="WWN118" s="235"/>
      <c r="WWO118" s="235"/>
      <c r="WWP118" s="235"/>
      <c r="WWQ118" s="235"/>
      <c r="WWR118" s="235"/>
      <c r="WWS118" s="235"/>
      <c r="WWT118" s="235"/>
      <c r="WWU118" s="235"/>
      <c r="WWV118" s="235"/>
      <c r="WWW118" s="235"/>
      <c r="WWX118" s="235"/>
      <c r="WWY118" s="235"/>
      <c r="WWZ118" s="235"/>
      <c r="WXA118" s="235"/>
      <c r="WXB118" s="235"/>
      <c r="WXC118" s="235"/>
      <c r="WXD118" s="235"/>
      <c r="WXE118" s="235"/>
      <c r="WXF118" s="235"/>
      <c r="WXG118" s="235"/>
      <c r="WXH118" s="235"/>
      <c r="WXI118" s="235"/>
      <c r="WXJ118" s="235"/>
      <c r="WXK118" s="235"/>
      <c r="WXL118" s="235"/>
      <c r="WXM118" s="235"/>
      <c r="WXN118" s="235"/>
      <c r="WXO118" s="235"/>
      <c r="WXP118" s="235"/>
      <c r="WXQ118" s="235"/>
      <c r="WXR118" s="235"/>
      <c r="WXS118" s="235"/>
      <c r="WXT118" s="235"/>
      <c r="WXU118" s="235"/>
      <c r="WXV118" s="235"/>
      <c r="WXW118" s="235"/>
      <c r="WXX118" s="235"/>
      <c r="WXY118" s="235"/>
      <c r="WXZ118" s="235"/>
      <c r="WYA118" s="235"/>
      <c r="WYB118" s="235"/>
      <c r="WYC118" s="235"/>
      <c r="WYD118" s="235"/>
      <c r="WYE118" s="235"/>
      <c r="WYF118" s="235"/>
      <c r="WYG118" s="235"/>
      <c r="WYH118" s="235"/>
      <c r="WYI118" s="235"/>
      <c r="WYJ118" s="235"/>
      <c r="WYK118" s="235"/>
      <c r="WYL118" s="235"/>
      <c r="WYM118" s="235"/>
      <c r="WYN118" s="235"/>
      <c r="WYO118" s="235"/>
      <c r="WYP118" s="235"/>
      <c r="WYQ118" s="235"/>
      <c r="WYR118" s="235"/>
      <c r="WYS118" s="235"/>
      <c r="WYT118" s="235"/>
      <c r="WYU118" s="235"/>
      <c r="WYV118" s="235"/>
      <c r="WYW118" s="235"/>
      <c r="WYX118" s="235"/>
      <c r="WYY118" s="235"/>
      <c r="WYZ118" s="235"/>
      <c r="WZA118" s="235"/>
      <c r="WZB118" s="235"/>
      <c r="WZC118" s="235"/>
      <c r="WZD118" s="235"/>
      <c r="WZE118" s="235"/>
      <c r="WZF118" s="235"/>
      <c r="WZG118" s="235"/>
      <c r="WZH118" s="235"/>
      <c r="WZI118" s="235"/>
      <c r="WZJ118" s="235"/>
      <c r="WZK118" s="235"/>
      <c r="WZL118" s="235"/>
      <c r="WZM118" s="235"/>
      <c r="WZN118" s="235"/>
      <c r="WZO118" s="235"/>
      <c r="WZP118" s="235"/>
      <c r="WZQ118" s="235"/>
      <c r="WZR118" s="235"/>
      <c r="WZS118" s="235"/>
      <c r="WZT118" s="235"/>
      <c r="WZU118" s="235"/>
      <c r="WZV118" s="235"/>
      <c r="WZW118" s="235"/>
      <c r="WZX118" s="235"/>
      <c r="WZY118" s="235"/>
      <c r="WZZ118" s="235"/>
      <c r="XAA118" s="235"/>
      <c r="XAB118" s="235"/>
      <c r="XAC118" s="235"/>
      <c r="XAD118" s="235"/>
      <c r="XAE118" s="235"/>
      <c r="XAF118" s="235"/>
      <c r="XAG118" s="235"/>
      <c r="XAH118" s="235"/>
      <c r="XAI118" s="235"/>
      <c r="XAJ118" s="235"/>
      <c r="XAK118" s="235"/>
      <c r="XAL118" s="235"/>
      <c r="XAM118" s="235"/>
      <c r="XAN118" s="235"/>
      <c r="XAO118" s="235"/>
      <c r="XAP118" s="235"/>
      <c r="XAQ118" s="235"/>
      <c r="XAR118" s="235"/>
      <c r="XAS118" s="235"/>
      <c r="XAT118" s="235"/>
      <c r="XAU118" s="235"/>
      <c r="XAV118" s="235"/>
      <c r="XAW118" s="235"/>
      <c r="XAX118" s="235"/>
      <c r="XAY118" s="235"/>
      <c r="XAZ118" s="235"/>
      <c r="XBA118" s="235"/>
      <c r="XBB118" s="235"/>
      <c r="XBC118" s="235"/>
      <c r="XBD118" s="235"/>
      <c r="XBE118" s="235"/>
      <c r="XBF118" s="235"/>
      <c r="XBG118" s="235"/>
      <c r="XBH118" s="235"/>
      <c r="XBI118" s="235"/>
      <c r="XBJ118" s="235"/>
      <c r="XBK118" s="235"/>
      <c r="XBL118" s="235"/>
      <c r="XBM118" s="235"/>
      <c r="XBN118" s="235"/>
      <c r="XBO118" s="235"/>
      <c r="XBP118" s="235"/>
      <c r="XBQ118" s="235"/>
      <c r="XBR118" s="235"/>
      <c r="XBS118" s="235"/>
      <c r="XBT118" s="235"/>
      <c r="XBU118" s="235"/>
      <c r="XBV118" s="235"/>
      <c r="XBW118" s="235"/>
      <c r="XBX118" s="235"/>
      <c r="XBY118" s="235"/>
      <c r="XBZ118" s="235"/>
      <c r="XCA118" s="235"/>
      <c r="XCB118" s="235"/>
      <c r="XCC118" s="235"/>
      <c r="XCD118" s="235"/>
      <c r="XCE118" s="235"/>
      <c r="XCF118" s="235"/>
      <c r="XCG118" s="235"/>
      <c r="XCH118" s="235"/>
      <c r="XCI118" s="235"/>
      <c r="XCJ118" s="235"/>
      <c r="XCK118" s="235"/>
      <c r="XCL118" s="235"/>
      <c r="XCM118" s="235"/>
      <c r="XCN118" s="235"/>
      <c r="XCO118" s="235"/>
      <c r="XCP118" s="235"/>
      <c r="XCQ118" s="235"/>
      <c r="XCR118" s="235"/>
      <c r="XCS118" s="235"/>
      <c r="XCT118" s="235"/>
      <c r="XCU118" s="235"/>
      <c r="XCV118" s="235"/>
      <c r="XCW118" s="235"/>
      <c r="XCX118" s="235"/>
      <c r="XCY118" s="235"/>
      <c r="XCZ118" s="235"/>
      <c r="XDA118" s="235"/>
      <c r="XDB118" s="235"/>
      <c r="XDC118" s="235"/>
      <c r="XDD118" s="235"/>
      <c r="XDE118" s="235"/>
      <c r="XDF118" s="235"/>
      <c r="XDG118" s="235"/>
      <c r="XDH118" s="235"/>
      <c r="XDI118" s="235"/>
      <c r="XDJ118" s="235"/>
      <c r="XDK118" s="235"/>
      <c r="XDL118" s="235"/>
      <c r="XDM118" s="235"/>
      <c r="XDN118" s="235"/>
      <c r="XDO118" s="235"/>
      <c r="XDP118" s="235"/>
      <c r="XDQ118" s="235"/>
      <c r="XDR118" s="235"/>
      <c r="XDS118" s="235"/>
      <c r="XDT118" s="235"/>
      <c r="XDU118" s="235"/>
      <c r="XDV118" s="235"/>
      <c r="XDW118" s="235"/>
      <c r="XDX118" s="235"/>
      <c r="XDY118" s="235"/>
      <c r="XDZ118" s="235"/>
      <c r="XEA118" s="235"/>
      <c r="XEB118" s="235"/>
      <c r="XEC118" s="235"/>
      <c r="XED118" s="235"/>
      <c r="XEE118" s="235"/>
      <c r="XEF118" s="235"/>
      <c r="XEG118" s="235"/>
      <c r="XEH118" s="235"/>
      <c r="XEI118" s="235"/>
      <c r="XEJ118" s="235"/>
      <c r="XEK118" s="235"/>
      <c r="XEL118" s="235"/>
      <c r="XEM118" s="235"/>
      <c r="XEN118" s="235"/>
      <c r="XEO118" s="235"/>
      <c r="XEP118" s="235"/>
      <c r="XEQ118" s="235"/>
      <c r="XER118" s="235"/>
      <c r="XES118" s="235"/>
      <c r="XET118" s="235"/>
      <c r="XEU118" s="235"/>
      <c r="XEV118" s="235"/>
      <c r="XEW118" s="235"/>
    </row>
    <row r="119" s="129" customFormat="1" ht="27" customHeight="1" spans="1:1024 1025:16377">
      <c r="A119" s="205">
        <v>113</v>
      </c>
      <c r="B119" s="206" t="s">
        <v>2402</v>
      </c>
      <c r="C119" s="207" t="s">
        <v>2403</v>
      </c>
      <c r="D119" s="208" t="s">
        <v>1996</v>
      </c>
      <c r="E119" s="209" t="s">
        <v>2120</v>
      </c>
      <c r="F119" s="210" t="s">
        <v>2404</v>
      </c>
      <c r="G119" s="211" t="s">
        <v>2355</v>
      </c>
      <c r="H119" s="210" t="str">
        <f>IF(G119="","",VLOOKUP(G119,'附表8-合同明细采集底稿'!B:I,2,0))</f>
        <v>沁春锦苑18#、21#、22#楼、37#社区、地下车库及人防部分建设工程（地下人防）</v>
      </c>
      <c r="I119" s="212" t="str">
        <f>IF(G119="","",VLOOKUP(G119,'附表8-合同明细采集底稿'!B:I,3,0))</f>
        <v>其他合同</v>
      </c>
      <c r="J119" s="210" t="str">
        <f>IF(G119="","",VLOOKUP(G119,'附表8-合同明细采集底稿'!B:I,4,0))</f>
        <v>新疆通力建设集团股份有限公司（高）</v>
      </c>
      <c r="K119" s="210" t="s">
        <v>2007</v>
      </c>
      <c r="L119" s="211">
        <v>6500221130</v>
      </c>
      <c r="M119" s="211" t="s">
        <v>2405</v>
      </c>
      <c r="N119" s="236">
        <v>2092529.36</v>
      </c>
      <c r="O119" s="214">
        <v>2280857</v>
      </c>
      <c r="P119" s="214">
        <v>2092529.36</v>
      </c>
      <c r="Q119" s="214"/>
      <c r="R119" s="214">
        <f t="shared" si="4"/>
        <v>2092529.36</v>
      </c>
      <c r="S119" s="215">
        <f>IFERROR(VLOOKUP(G119,'附表8-合同明细采集底稿'!B:M,12,0),100%)</f>
        <v>0.571474059785587</v>
      </c>
      <c r="T119" s="214">
        <f t="shared" si="2"/>
        <v>1195826.25</v>
      </c>
      <c r="U119" s="210"/>
      <c r="V119" s="216" t="s">
        <v>309</v>
      </c>
      <c r="W119" s="217">
        <f>IF('附表1-面积统计表'!$D$29=0,"",IF(AND(V119="共同成本费用",Z119="总建筑面积法"),ROUND(T119/'附表1-面积统计表'!$D$29*'附表1-面积统计表'!$D$5,2),IF(AND(V119="共同成本费用",Z119="可售建筑面积法"),ROUND(T119/'附表1-面积统计表'!$F$29*'附表1-面积统计表'!$F$5,2),"请手工填写")))</f>
        <v>1125859.95</v>
      </c>
      <c r="X119" s="217" t="str">
        <f>IF(SUM('附表1-面积统计表'!$D$6)=0,"",SUM(T119)-SUM(W119)-SUM(Y119))</f>
        <v/>
      </c>
      <c r="Y119" s="217">
        <f>IF(SUM('附表1-面积统计表'!$D$6)=0,SUM(T119)-SUM(W119),IF('附表1-面积统计表'!$D$29=0,"",IF(AND(V119="共同成本费用",Z119="总建筑面积法"),ROUND(T119/'附表1-面积统计表'!$D$29*'附表1-面积统计表'!$D$7,2),IF(AND(V119="共同成本费用",Z119="可售建筑面积法"),ROUND(T119/'附表1-面积统计表'!$F$29*'附表1-面积统计表'!$F$7,2),"请手工填写"))))</f>
        <v>69966.3</v>
      </c>
      <c r="Z119" s="218" t="s">
        <v>282</v>
      </c>
      <c r="AA119" s="210"/>
      <c r="AB119" s="219" t="s">
        <v>1986</v>
      </c>
      <c r="AC119" s="219"/>
      <c r="AD119" s="220"/>
      <c r="AE119" s="220"/>
      <c r="AF119" s="220"/>
      <c r="AG119" s="220"/>
      <c r="AH119" s="220"/>
      <c r="AI119" s="220"/>
      <c r="AJ119" s="220"/>
      <c r="AK119" s="220"/>
      <c r="AL119" s="220"/>
      <c r="AM119" s="220"/>
      <c r="AN119" s="220"/>
      <c r="AO119" s="220"/>
      <c r="AP119" s="220"/>
      <c r="AQ119" s="220"/>
      <c r="AR119" s="220"/>
      <c r="AS119" s="220"/>
      <c r="AT119" s="220"/>
      <c r="AU119" s="220"/>
      <c r="AV119" s="220"/>
      <c r="AW119" s="220"/>
      <c r="AX119" s="220"/>
      <c r="AY119" s="220"/>
      <c r="AZ119" s="220"/>
      <c r="BA119" s="220"/>
      <c r="BB119" s="220"/>
      <c r="BC119" s="220"/>
      <c r="BD119" s="220"/>
      <c r="BE119" s="220"/>
      <c r="BF119" s="220"/>
      <c r="BG119" s="220"/>
      <c r="BH119" s="220"/>
      <c r="BI119" s="220"/>
      <c r="BJ119" s="220"/>
      <c r="BK119" s="220"/>
      <c r="BL119" s="220"/>
      <c r="BM119" s="220"/>
      <c r="BN119" s="220"/>
      <c r="BO119" s="220"/>
      <c r="BP119" s="220"/>
      <c r="BQ119" s="220"/>
      <c r="BR119" s="220"/>
      <c r="BS119" s="220"/>
      <c r="BT119" s="220"/>
      <c r="BU119" s="220"/>
      <c r="BV119" s="220"/>
      <c r="BW119" s="220"/>
      <c r="BX119" s="220"/>
      <c r="BY119" s="220"/>
      <c r="BZ119" s="220"/>
      <c r="CA119" s="220"/>
      <c r="CB119" s="220"/>
      <c r="CC119" s="220"/>
      <c r="CD119" s="220"/>
      <c r="CE119" s="220"/>
      <c r="CF119" s="220"/>
      <c r="CG119" s="220"/>
      <c r="CH119" s="220"/>
      <c r="CI119" s="220"/>
      <c r="CJ119" s="220"/>
      <c r="CK119" s="220"/>
      <c r="CL119" s="220"/>
      <c r="CM119" s="220"/>
      <c r="CN119" s="220"/>
      <c r="CO119" s="220"/>
      <c r="CP119" s="220"/>
      <c r="CQ119" s="220"/>
      <c r="CR119" s="220"/>
      <c r="CS119" s="220"/>
      <c r="CT119" s="220"/>
      <c r="CU119" s="220"/>
      <c r="CV119" s="220"/>
      <c r="CW119" s="220"/>
      <c r="CX119" s="220"/>
      <c r="CY119" s="220"/>
      <c r="CZ119" s="220"/>
      <c r="DA119" s="220"/>
      <c r="DB119" s="220"/>
      <c r="DC119" s="220"/>
      <c r="DD119" s="220"/>
      <c r="DE119" s="220"/>
      <c r="DF119" s="220"/>
      <c r="DG119" s="220"/>
      <c r="DH119" s="220"/>
      <c r="DI119" s="220"/>
      <c r="DJ119" s="220"/>
      <c r="DK119" s="220"/>
      <c r="DL119" s="220"/>
      <c r="DM119" s="220"/>
      <c r="DN119" s="220"/>
      <c r="DO119" s="220"/>
      <c r="DP119" s="220"/>
      <c r="DQ119" s="220"/>
      <c r="DR119" s="220"/>
      <c r="DS119" s="220"/>
      <c r="DT119" s="220"/>
      <c r="DU119" s="220"/>
      <c r="DV119" s="220"/>
      <c r="DW119" s="220"/>
      <c r="DX119" s="220"/>
      <c r="DY119" s="220"/>
      <c r="DZ119" s="220"/>
      <c r="EA119" s="220"/>
      <c r="EB119" s="220"/>
      <c r="EC119" s="220"/>
      <c r="ED119" s="220"/>
      <c r="EE119" s="220"/>
      <c r="EF119" s="220"/>
      <c r="EG119" s="220"/>
      <c r="EH119" s="220"/>
      <c r="EI119" s="220"/>
      <c r="EJ119" s="220"/>
      <c r="EK119" s="220"/>
      <c r="EL119" s="220"/>
      <c r="EM119" s="220"/>
      <c r="EN119" s="220"/>
      <c r="EO119" s="220"/>
      <c r="EP119" s="220"/>
      <c r="EQ119" s="220"/>
      <c r="ER119" s="220"/>
      <c r="ES119" s="220"/>
      <c r="ET119" s="220"/>
      <c r="EU119" s="220"/>
      <c r="EV119" s="220"/>
      <c r="EW119" s="220"/>
      <c r="EX119" s="220"/>
      <c r="EY119" s="220"/>
      <c r="EZ119" s="220"/>
      <c r="FA119" s="220"/>
      <c r="FB119" s="220"/>
      <c r="FC119" s="220"/>
      <c r="FD119" s="220"/>
      <c r="FE119" s="220"/>
      <c r="FF119" s="220"/>
      <c r="FG119" s="220"/>
      <c r="FH119" s="220"/>
      <c r="FI119" s="220"/>
      <c r="FJ119" s="220"/>
      <c r="FK119" s="220"/>
      <c r="FL119" s="220"/>
      <c r="FM119" s="220"/>
      <c r="FN119" s="220"/>
      <c r="FO119" s="220"/>
      <c r="FP119" s="220"/>
      <c r="FQ119" s="220"/>
      <c r="FR119" s="220"/>
      <c r="FS119" s="220"/>
      <c r="FT119" s="220"/>
      <c r="FU119" s="220"/>
      <c r="FV119" s="220"/>
      <c r="FW119" s="220"/>
      <c r="FX119" s="220"/>
      <c r="FY119" s="220"/>
      <c r="FZ119" s="220"/>
      <c r="GA119" s="220"/>
      <c r="GB119" s="220"/>
      <c r="GC119" s="220"/>
      <c r="GD119" s="220"/>
      <c r="GE119" s="220"/>
      <c r="GF119" s="220"/>
      <c r="GG119" s="220"/>
      <c r="GH119" s="220"/>
      <c r="GI119" s="220"/>
      <c r="GJ119" s="220"/>
      <c r="GK119" s="220"/>
      <c r="GL119" s="220"/>
      <c r="GM119" s="220"/>
      <c r="GN119" s="220"/>
      <c r="GO119" s="220"/>
      <c r="GP119" s="220"/>
      <c r="GQ119" s="220"/>
      <c r="GR119" s="220"/>
      <c r="GS119" s="220"/>
      <c r="GT119" s="220"/>
      <c r="GU119" s="220"/>
      <c r="GV119" s="220"/>
      <c r="GW119" s="220"/>
      <c r="GX119" s="220"/>
      <c r="GY119" s="220"/>
      <c r="GZ119" s="220"/>
      <c r="HA119" s="220"/>
      <c r="HB119" s="220"/>
      <c r="HC119" s="220"/>
      <c r="HD119" s="220"/>
      <c r="HE119" s="220"/>
      <c r="HF119" s="220"/>
      <c r="HG119" s="220"/>
      <c r="HH119" s="220"/>
      <c r="HI119" s="220"/>
      <c r="HJ119" s="220"/>
      <c r="HK119" s="220"/>
      <c r="HL119" s="220"/>
      <c r="HM119" s="220"/>
      <c r="HN119" s="220"/>
      <c r="HO119" s="220"/>
      <c r="HP119" s="220"/>
      <c r="HQ119" s="220"/>
      <c r="HR119" s="220"/>
      <c r="HS119" s="220"/>
      <c r="HT119" s="220"/>
      <c r="HU119" s="220"/>
      <c r="HV119" s="220"/>
      <c r="HW119" s="220"/>
      <c r="HX119" s="220"/>
      <c r="HY119" s="220"/>
      <c r="HZ119" s="220"/>
      <c r="IA119" s="220"/>
      <c r="IB119" s="220"/>
      <c r="IC119" s="220"/>
      <c r="ID119" s="220"/>
      <c r="IE119" s="220"/>
      <c r="IF119" s="220"/>
      <c r="IG119" s="220"/>
      <c r="IH119" s="220"/>
      <c r="II119" s="220"/>
      <c r="IJ119" s="220"/>
      <c r="IK119" s="220"/>
      <c r="IL119" s="220"/>
      <c r="IM119" s="220"/>
      <c r="IN119" s="220"/>
      <c r="IO119" s="220"/>
      <c r="IP119" s="220"/>
      <c r="IQ119" s="220"/>
      <c r="IR119" s="220"/>
      <c r="IS119" s="220"/>
      <c r="IT119" s="220"/>
      <c r="IU119" s="220"/>
      <c r="IV119" s="220"/>
      <c r="IW119" s="220"/>
      <c r="IX119" s="220"/>
      <c r="IY119" s="220"/>
      <c r="IZ119" s="220"/>
      <c r="JA119" s="220"/>
      <c r="JB119" s="220"/>
      <c r="JC119" s="220"/>
      <c r="JD119" s="220"/>
      <c r="JE119" s="220"/>
      <c r="JF119" s="220"/>
      <c r="JG119" s="220"/>
      <c r="JH119" s="220"/>
      <c r="JI119" s="220"/>
      <c r="JJ119" s="220"/>
      <c r="JK119" s="220"/>
      <c r="JL119" s="220"/>
      <c r="JM119" s="220"/>
      <c r="JN119" s="220"/>
      <c r="JO119" s="220"/>
      <c r="JP119" s="220"/>
      <c r="JQ119" s="220"/>
      <c r="JR119" s="220"/>
      <c r="JS119" s="220"/>
      <c r="JT119" s="220"/>
      <c r="JU119" s="220"/>
      <c r="JV119" s="220"/>
      <c r="JW119" s="220"/>
      <c r="JX119" s="220"/>
      <c r="JY119" s="220"/>
      <c r="JZ119" s="220"/>
      <c r="KA119" s="220"/>
      <c r="KB119" s="220"/>
      <c r="KC119" s="220"/>
      <c r="KD119" s="220"/>
      <c r="KE119" s="220"/>
      <c r="KF119" s="220"/>
      <c r="KG119" s="220"/>
      <c r="KH119" s="220"/>
      <c r="KI119" s="220"/>
      <c r="KJ119" s="220"/>
      <c r="KK119" s="220"/>
      <c r="KL119" s="220"/>
      <c r="KM119" s="220"/>
      <c r="KN119" s="220"/>
      <c r="KO119" s="220"/>
      <c r="KP119" s="220"/>
      <c r="KQ119" s="220"/>
      <c r="KR119" s="220"/>
      <c r="KS119" s="220"/>
      <c r="KT119" s="220"/>
      <c r="KU119" s="220"/>
      <c r="KV119" s="220"/>
      <c r="KW119" s="220"/>
      <c r="KX119" s="220"/>
      <c r="KY119" s="220"/>
      <c r="KZ119" s="220"/>
      <c r="LA119" s="220"/>
      <c r="LB119" s="220"/>
      <c r="LC119" s="220"/>
      <c r="LD119" s="220"/>
      <c r="LE119" s="220"/>
      <c r="LF119" s="220"/>
      <c r="LG119" s="220"/>
      <c r="LH119" s="220"/>
      <c r="LI119" s="220"/>
      <c r="LJ119" s="220"/>
      <c r="LK119" s="220"/>
      <c r="LL119" s="220"/>
      <c r="LM119" s="220"/>
      <c r="LN119" s="220"/>
      <c r="LO119" s="220"/>
      <c r="LP119" s="220"/>
      <c r="LQ119" s="220"/>
      <c r="LR119" s="220"/>
      <c r="LS119" s="220"/>
      <c r="LT119" s="220"/>
      <c r="LU119" s="220"/>
      <c r="LV119" s="220"/>
      <c r="LW119" s="220"/>
      <c r="LX119" s="220"/>
      <c r="LY119" s="220"/>
      <c r="LZ119" s="220"/>
      <c r="MA119" s="220"/>
      <c r="MB119" s="220"/>
      <c r="MC119" s="220"/>
      <c r="MD119" s="220"/>
      <c r="ME119" s="220"/>
      <c r="MF119" s="220"/>
      <c r="MG119" s="220"/>
      <c r="MH119" s="220"/>
      <c r="MI119" s="220"/>
      <c r="MJ119" s="220"/>
      <c r="MK119" s="220"/>
      <c r="ML119" s="220"/>
      <c r="MM119" s="220"/>
      <c r="MN119" s="220"/>
      <c r="MO119" s="220"/>
      <c r="MP119" s="220"/>
      <c r="MQ119" s="220"/>
      <c r="MR119" s="220"/>
      <c r="MS119" s="220"/>
      <c r="MT119" s="220"/>
      <c r="MU119" s="220"/>
      <c r="MV119" s="220"/>
      <c r="MW119" s="220"/>
      <c r="MX119" s="220"/>
      <c r="MY119" s="220"/>
      <c r="MZ119" s="220"/>
      <c r="NA119" s="220"/>
      <c r="NB119" s="220"/>
      <c r="NC119" s="220"/>
      <c r="ND119" s="220"/>
      <c r="NE119" s="220"/>
      <c r="NF119" s="220"/>
      <c r="NG119" s="220"/>
      <c r="NH119" s="220"/>
      <c r="NI119" s="220"/>
      <c r="NJ119" s="220"/>
      <c r="NK119" s="220"/>
      <c r="NL119" s="220"/>
      <c r="NM119" s="220"/>
      <c r="NN119" s="220"/>
      <c r="NO119" s="220"/>
      <c r="NP119" s="220"/>
      <c r="NQ119" s="220"/>
      <c r="NR119" s="220"/>
      <c r="NS119" s="220"/>
      <c r="NT119" s="220"/>
      <c r="NU119" s="220"/>
      <c r="NV119" s="220"/>
      <c r="NW119" s="220"/>
      <c r="NX119" s="220"/>
      <c r="NY119" s="220"/>
      <c r="NZ119" s="220"/>
      <c r="OA119" s="220"/>
      <c r="OB119" s="220"/>
      <c r="OC119" s="220"/>
      <c r="OD119" s="220"/>
      <c r="OE119" s="220"/>
      <c r="OF119" s="220"/>
      <c r="OG119" s="220"/>
      <c r="OH119" s="220"/>
      <c r="OI119" s="220"/>
      <c r="OJ119" s="220"/>
      <c r="OK119" s="220"/>
      <c r="OL119" s="220"/>
      <c r="OM119" s="220"/>
      <c r="ON119" s="220"/>
      <c r="OO119" s="220"/>
      <c r="OP119" s="220"/>
      <c r="OQ119" s="220"/>
      <c r="OR119" s="220"/>
      <c r="OS119" s="220"/>
      <c r="OT119" s="220"/>
      <c r="OU119" s="220"/>
      <c r="OV119" s="220"/>
      <c r="OW119" s="220"/>
      <c r="OX119" s="220"/>
      <c r="OY119" s="220"/>
      <c r="OZ119" s="220"/>
      <c r="PA119" s="220"/>
      <c r="PB119" s="220"/>
      <c r="PC119" s="220"/>
      <c r="PD119" s="220"/>
      <c r="PE119" s="220"/>
      <c r="PF119" s="220"/>
      <c r="PG119" s="220"/>
      <c r="PH119" s="220"/>
      <c r="PI119" s="220"/>
      <c r="PJ119" s="220"/>
      <c r="PK119" s="220"/>
      <c r="PL119" s="220"/>
      <c r="PM119" s="220"/>
      <c r="PN119" s="220"/>
      <c r="PO119" s="220"/>
      <c r="PP119" s="220"/>
      <c r="PQ119" s="220"/>
      <c r="PR119" s="220"/>
      <c r="PS119" s="220"/>
      <c r="PT119" s="220"/>
      <c r="PU119" s="220"/>
      <c r="PV119" s="220"/>
      <c r="PW119" s="220"/>
      <c r="PX119" s="220"/>
      <c r="PY119" s="220"/>
      <c r="PZ119" s="220"/>
      <c r="QA119" s="220"/>
      <c r="QB119" s="220"/>
      <c r="QC119" s="220"/>
      <c r="QD119" s="220"/>
      <c r="QE119" s="220"/>
      <c r="QF119" s="220"/>
      <c r="QG119" s="220"/>
      <c r="QH119" s="220"/>
      <c r="QI119" s="220"/>
      <c r="QJ119" s="220"/>
      <c r="QK119" s="220"/>
      <c r="QL119" s="220"/>
      <c r="QM119" s="220"/>
      <c r="QN119" s="220"/>
      <c r="QO119" s="220"/>
      <c r="QP119" s="220"/>
      <c r="QQ119" s="220"/>
      <c r="QR119" s="220"/>
      <c r="QS119" s="220"/>
      <c r="QT119" s="220"/>
      <c r="QU119" s="220"/>
      <c r="QV119" s="220"/>
      <c r="QW119" s="220"/>
      <c r="QX119" s="220"/>
      <c r="QY119" s="220"/>
      <c r="QZ119" s="220"/>
      <c r="RA119" s="220"/>
      <c r="RB119" s="220"/>
      <c r="RC119" s="220"/>
      <c r="RD119" s="220"/>
      <c r="RE119" s="220"/>
      <c r="RF119" s="220"/>
      <c r="RG119" s="220"/>
      <c r="RH119" s="220"/>
      <c r="RI119" s="220"/>
      <c r="RJ119" s="220"/>
      <c r="RK119" s="220"/>
      <c r="RL119" s="220"/>
      <c r="RM119" s="220"/>
      <c r="RN119" s="220"/>
      <c r="RO119" s="220"/>
      <c r="RP119" s="220"/>
      <c r="RQ119" s="220"/>
      <c r="RR119" s="220"/>
      <c r="RS119" s="220"/>
      <c r="RT119" s="220"/>
      <c r="RU119" s="220"/>
      <c r="RV119" s="220"/>
      <c r="RW119" s="220"/>
      <c r="RX119" s="220"/>
      <c r="RY119" s="220"/>
      <c r="RZ119" s="220"/>
      <c r="SA119" s="220"/>
      <c r="SB119" s="220"/>
      <c r="SC119" s="220"/>
      <c r="SD119" s="220"/>
      <c r="SE119" s="220"/>
      <c r="SF119" s="220"/>
      <c r="SG119" s="220"/>
      <c r="SH119" s="220"/>
      <c r="SI119" s="220"/>
      <c r="SJ119" s="220"/>
      <c r="SK119" s="220"/>
      <c r="SL119" s="220"/>
      <c r="SM119" s="220"/>
      <c r="SN119" s="220"/>
      <c r="SO119" s="220"/>
      <c r="SP119" s="220"/>
      <c r="SQ119" s="220"/>
      <c r="SR119" s="220"/>
      <c r="SS119" s="220"/>
      <c r="ST119" s="220"/>
      <c r="SU119" s="220"/>
      <c r="SV119" s="220"/>
      <c r="SW119" s="220"/>
      <c r="SX119" s="220"/>
      <c r="SY119" s="220"/>
      <c r="SZ119" s="220"/>
      <c r="TA119" s="220"/>
      <c r="TB119" s="220"/>
      <c r="TC119" s="220"/>
      <c r="TD119" s="220"/>
      <c r="TE119" s="220"/>
      <c r="TF119" s="220"/>
      <c r="TG119" s="220"/>
      <c r="TH119" s="220"/>
      <c r="TI119" s="220"/>
      <c r="TJ119" s="220"/>
      <c r="TK119" s="220"/>
      <c r="TL119" s="220"/>
      <c r="TM119" s="220"/>
      <c r="TN119" s="220"/>
      <c r="TO119" s="220"/>
      <c r="TP119" s="220"/>
      <c r="TQ119" s="220"/>
      <c r="TR119" s="220"/>
      <c r="TS119" s="220"/>
      <c r="TT119" s="220"/>
      <c r="TU119" s="220"/>
      <c r="TV119" s="220"/>
      <c r="TW119" s="220"/>
      <c r="TX119" s="220"/>
      <c r="TY119" s="220"/>
      <c r="TZ119" s="220"/>
      <c r="UA119" s="220"/>
      <c r="UB119" s="220"/>
      <c r="UC119" s="220"/>
      <c r="UD119" s="220"/>
      <c r="UE119" s="220"/>
      <c r="UF119" s="220"/>
      <c r="UG119" s="220"/>
      <c r="UH119" s="220"/>
      <c r="UI119" s="220"/>
      <c r="UJ119" s="220"/>
      <c r="UK119" s="220"/>
      <c r="UL119" s="220"/>
      <c r="UM119" s="220"/>
      <c r="UN119" s="220"/>
      <c r="UO119" s="220"/>
      <c r="UP119" s="220"/>
      <c r="UQ119" s="220"/>
      <c r="UR119" s="220"/>
      <c r="US119" s="220"/>
      <c r="UT119" s="220"/>
      <c r="UU119" s="220"/>
      <c r="UV119" s="220"/>
      <c r="UW119" s="220"/>
      <c r="UX119" s="220"/>
      <c r="UY119" s="220"/>
      <c r="UZ119" s="220"/>
      <c r="VA119" s="220"/>
      <c r="VB119" s="220"/>
      <c r="VC119" s="220"/>
      <c r="VD119" s="220"/>
      <c r="VE119" s="220"/>
      <c r="VF119" s="220"/>
      <c r="VG119" s="220"/>
      <c r="VH119" s="220"/>
      <c r="VI119" s="220"/>
      <c r="VJ119" s="220"/>
      <c r="VK119" s="220"/>
      <c r="VL119" s="220"/>
      <c r="VM119" s="220"/>
      <c r="VN119" s="220"/>
      <c r="VO119" s="220"/>
      <c r="VP119" s="220"/>
      <c r="VQ119" s="220"/>
      <c r="VR119" s="220"/>
      <c r="VS119" s="220"/>
      <c r="VT119" s="220"/>
      <c r="VU119" s="220"/>
      <c r="VV119" s="220"/>
      <c r="VW119" s="220"/>
      <c r="VX119" s="220"/>
      <c r="VY119" s="220"/>
      <c r="VZ119" s="220"/>
      <c r="WA119" s="220"/>
      <c r="WB119" s="220"/>
      <c r="WC119" s="220"/>
      <c r="WD119" s="220"/>
      <c r="WE119" s="220"/>
      <c r="WF119" s="220"/>
      <c r="WG119" s="220"/>
      <c r="WH119" s="220"/>
      <c r="WI119" s="220"/>
      <c r="WJ119" s="220"/>
      <c r="WK119" s="220"/>
      <c r="WL119" s="220"/>
      <c r="WM119" s="220"/>
      <c r="WN119" s="220"/>
      <c r="WO119" s="220"/>
      <c r="WP119" s="220"/>
      <c r="WQ119" s="220"/>
      <c r="WR119" s="220"/>
      <c r="WS119" s="220"/>
      <c r="WT119" s="220"/>
      <c r="WU119" s="220"/>
      <c r="WV119" s="220"/>
      <c r="WW119" s="220"/>
      <c r="WX119" s="220"/>
      <c r="WY119" s="220"/>
      <c r="WZ119" s="220"/>
      <c r="XA119" s="220"/>
      <c r="XB119" s="220"/>
      <c r="XC119" s="220"/>
      <c r="XD119" s="220"/>
      <c r="XE119" s="220"/>
      <c r="XF119" s="220"/>
      <c r="XG119" s="220"/>
      <c r="XH119" s="220"/>
      <c r="XI119" s="220"/>
      <c r="XJ119" s="220"/>
      <c r="XK119" s="220"/>
      <c r="XL119" s="220"/>
      <c r="XM119" s="220"/>
      <c r="XN119" s="220"/>
      <c r="XO119" s="220"/>
      <c r="XP119" s="220"/>
      <c r="XQ119" s="220"/>
      <c r="XR119" s="220"/>
      <c r="XS119" s="220"/>
      <c r="XT119" s="220"/>
      <c r="XU119" s="220"/>
      <c r="XV119" s="220"/>
      <c r="XW119" s="220"/>
      <c r="XX119" s="220"/>
      <c r="XY119" s="220"/>
      <c r="XZ119" s="220"/>
      <c r="YA119" s="220"/>
      <c r="YB119" s="220"/>
      <c r="YC119" s="220"/>
      <c r="YD119" s="220"/>
      <c r="YE119" s="220"/>
      <c r="YF119" s="220"/>
      <c r="YG119" s="220"/>
      <c r="YH119" s="220"/>
      <c r="YI119" s="220"/>
      <c r="YJ119" s="220"/>
      <c r="YK119" s="220"/>
      <c r="YL119" s="220"/>
      <c r="YM119" s="220"/>
      <c r="YN119" s="220"/>
      <c r="YO119" s="220"/>
      <c r="YP119" s="220"/>
      <c r="YQ119" s="220"/>
      <c r="YR119" s="220"/>
      <c r="YS119" s="220"/>
      <c r="YT119" s="220"/>
      <c r="YU119" s="220"/>
      <c r="YV119" s="220"/>
      <c r="YW119" s="220"/>
      <c r="YX119" s="220"/>
      <c r="YY119" s="220"/>
      <c r="YZ119" s="220"/>
      <c r="ZA119" s="220"/>
      <c r="ZB119" s="220"/>
      <c r="ZC119" s="220"/>
      <c r="ZD119" s="220"/>
      <c r="ZE119" s="220"/>
      <c r="ZF119" s="220"/>
      <c r="ZG119" s="220"/>
      <c r="ZH119" s="220"/>
      <c r="ZI119" s="220"/>
      <c r="ZJ119" s="220"/>
      <c r="ZK119" s="220"/>
      <c r="ZL119" s="220"/>
      <c r="ZM119" s="220"/>
      <c r="ZN119" s="220"/>
      <c r="ZO119" s="220"/>
      <c r="ZP119" s="220"/>
      <c r="ZQ119" s="220"/>
      <c r="ZR119" s="220"/>
      <c r="ZS119" s="220"/>
      <c r="ZT119" s="220"/>
      <c r="ZU119" s="220"/>
      <c r="ZV119" s="220"/>
      <c r="ZW119" s="220"/>
      <c r="ZX119" s="220"/>
      <c r="ZY119" s="220"/>
      <c r="ZZ119" s="220"/>
      <c r="AAA119" s="220"/>
      <c r="AAB119" s="220"/>
      <c r="AAC119" s="220"/>
      <c r="AAD119" s="220"/>
      <c r="AAE119" s="220"/>
      <c r="AAF119" s="220"/>
      <c r="AAG119" s="220"/>
      <c r="AAH119" s="220"/>
      <c r="AAI119" s="220"/>
      <c r="AAJ119" s="220"/>
      <c r="AAK119" s="220"/>
      <c r="AAL119" s="220"/>
      <c r="AAM119" s="220"/>
      <c r="AAN119" s="220"/>
      <c r="AAO119" s="220"/>
      <c r="AAP119" s="220"/>
      <c r="AAQ119" s="220"/>
      <c r="AAR119" s="220"/>
      <c r="AAS119" s="220"/>
      <c r="AAT119" s="220"/>
      <c r="AAU119" s="220"/>
      <c r="AAV119" s="220"/>
      <c r="AAW119" s="220"/>
      <c r="AAX119" s="220"/>
      <c r="AAY119" s="220"/>
      <c r="AAZ119" s="220"/>
      <c r="ABA119" s="220"/>
      <c r="ABB119" s="220"/>
      <c r="ABC119" s="220"/>
      <c r="ABD119" s="220"/>
      <c r="ABE119" s="220"/>
      <c r="ABF119" s="220"/>
      <c r="ABG119" s="220"/>
      <c r="ABH119" s="220"/>
      <c r="ABI119" s="220"/>
      <c r="ABJ119" s="220"/>
      <c r="ABK119" s="220"/>
      <c r="ABL119" s="220"/>
      <c r="ABM119" s="220"/>
      <c r="ABN119" s="220"/>
      <c r="ABO119" s="220"/>
      <c r="ABP119" s="220"/>
      <c r="ABQ119" s="220"/>
      <c r="ABR119" s="220"/>
      <c r="ABS119" s="220"/>
      <c r="ABT119" s="220"/>
      <c r="ABU119" s="220"/>
      <c r="ABV119" s="220"/>
      <c r="ABW119" s="220"/>
      <c r="ABX119" s="220"/>
      <c r="ABY119" s="220"/>
      <c r="ABZ119" s="220"/>
      <c r="ACA119" s="220"/>
      <c r="ACB119" s="220"/>
      <c r="ACC119" s="220"/>
      <c r="ACD119" s="220"/>
      <c r="ACE119" s="220"/>
      <c r="ACF119" s="220"/>
      <c r="ACG119" s="220"/>
      <c r="ACH119" s="220"/>
      <c r="ACI119" s="220"/>
      <c r="ACJ119" s="220"/>
      <c r="ACK119" s="220"/>
      <c r="ACL119" s="220"/>
      <c r="ACM119" s="220"/>
      <c r="ACN119" s="220"/>
      <c r="ACO119" s="220"/>
      <c r="ACP119" s="220"/>
      <c r="ACQ119" s="220"/>
      <c r="ACR119" s="220"/>
      <c r="ACS119" s="220"/>
      <c r="ACT119" s="220"/>
      <c r="ACU119" s="220"/>
      <c r="ACV119" s="220"/>
      <c r="ACW119" s="220"/>
      <c r="ACX119" s="220"/>
      <c r="ACY119" s="220"/>
      <c r="ACZ119" s="220"/>
      <c r="ADA119" s="220"/>
      <c r="ADB119" s="220"/>
      <c r="ADC119" s="220"/>
      <c r="ADD119" s="220"/>
      <c r="ADE119" s="220"/>
      <c r="ADF119" s="220"/>
      <c r="ADG119" s="220"/>
      <c r="ADH119" s="220"/>
      <c r="ADI119" s="220"/>
      <c r="ADJ119" s="220"/>
      <c r="ADK119" s="220"/>
      <c r="ADL119" s="220"/>
      <c r="ADM119" s="220"/>
      <c r="ADN119" s="220"/>
      <c r="ADO119" s="220"/>
      <c r="ADP119" s="220"/>
      <c r="ADQ119" s="220"/>
      <c r="ADR119" s="220"/>
      <c r="ADS119" s="220"/>
      <c r="ADT119" s="220"/>
      <c r="ADU119" s="220"/>
      <c r="ADV119" s="220"/>
      <c r="ADW119" s="220"/>
      <c r="ADX119" s="220"/>
      <c r="ADY119" s="220"/>
      <c r="ADZ119" s="220"/>
      <c r="AEA119" s="220"/>
      <c r="AEB119" s="220"/>
      <c r="AEC119" s="220"/>
      <c r="AED119" s="220"/>
      <c r="AEE119" s="220"/>
      <c r="AEF119" s="220"/>
      <c r="AEG119" s="220"/>
      <c r="AEH119" s="220"/>
      <c r="AEI119" s="220"/>
      <c r="AEJ119" s="220"/>
      <c r="AEK119" s="220"/>
      <c r="AEL119" s="220"/>
      <c r="AEM119" s="220"/>
      <c r="AEN119" s="220"/>
      <c r="AEO119" s="220"/>
      <c r="AEP119" s="220"/>
      <c r="AEQ119" s="220"/>
      <c r="AER119" s="220"/>
      <c r="AES119" s="220"/>
      <c r="AET119" s="220"/>
      <c r="AEU119" s="220"/>
      <c r="AEV119" s="220"/>
      <c r="AEW119" s="220"/>
      <c r="AEX119" s="220"/>
      <c r="AEY119" s="220"/>
      <c r="AEZ119" s="220"/>
      <c r="AFA119" s="220"/>
      <c r="AFB119" s="220"/>
      <c r="AFC119" s="220"/>
      <c r="AFD119" s="220"/>
      <c r="AFE119" s="220"/>
      <c r="AFF119" s="220"/>
      <c r="AFG119" s="220"/>
      <c r="AFH119" s="220"/>
      <c r="AFI119" s="220"/>
      <c r="AFJ119" s="220"/>
      <c r="AFK119" s="220"/>
      <c r="AFL119" s="220"/>
      <c r="AFM119" s="220"/>
      <c r="AFN119" s="220"/>
      <c r="AFO119" s="220"/>
      <c r="AFP119" s="220"/>
      <c r="AFQ119" s="220"/>
      <c r="AFR119" s="220"/>
      <c r="AFS119" s="220"/>
      <c r="AFT119" s="220"/>
      <c r="AFU119" s="220"/>
      <c r="AFV119" s="220"/>
      <c r="AFW119" s="220"/>
      <c r="AFX119" s="220"/>
      <c r="AFY119" s="220"/>
      <c r="AFZ119" s="220"/>
      <c r="AGA119" s="220"/>
      <c r="AGB119" s="220"/>
      <c r="AGC119" s="220"/>
      <c r="AGD119" s="220"/>
      <c r="AGE119" s="220"/>
      <c r="AGF119" s="220"/>
      <c r="AGG119" s="220"/>
      <c r="AGH119" s="220"/>
      <c r="AGI119" s="220"/>
      <c r="AGJ119" s="220"/>
      <c r="AGK119" s="220"/>
      <c r="AGL119" s="220"/>
      <c r="AGM119" s="220"/>
      <c r="AGN119" s="220"/>
      <c r="AGO119" s="220"/>
      <c r="AGP119" s="220"/>
      <c r="AGQ119" s="220"/>
      <c r="AGR119" s="220"/>
      <c r="AGS119" s="220"/>
      <c r="AGT119" s="220"/>
      <c r="AGU119" s="220"/>
      <c r="AGV119" s="220"/>
      <c r="AGW119" s="220"/>
      <c r="AGX119" s="220"/>
      <c r="AGY119" s="220"/>
      <c r="AGZ119" s="220"/>
      <c r="AHA119" s="220"/>
      <c r="AHB119" s="220"/>
      <c r="AHC119" s="220"/>
      <c r="AHD119" s="220"/>
      <c r="AHE119" s="220"/>
      <c r="AHF119" s="220"/>
      <c r="AHG119" s="220"/>
      <c r="AHH119" s="220"/>
      <c r="AHI119" s="220"/>
      <c r="AHJ119" s="220"/>
      <c r="AHK119" s="220"/>
      <c r="AHL119" s="220"/>
      <c r="AHM119" s="220"/>
      <c r="AHN119" s="220"/>
      <c r="AHO119" s="220"/>
      <c r="AHP119" s="220"/>
      <c r="AHQ119" s="220"/>
      <c r="AHR119" s="220"/>
      <c r="AHS119" s="220"/>
      <c r="AHT119" s="220"/>
      <c r="AHU119" s="220"/>
      <c r="AHV119" s="220"/>
      <c r="AHW119" s="220"/>
      <c r="AHX119" s="220"/>
      <c r="AHY119" s="220"/>
      <c r="AHZ119" s="220"/>
      <c r="AIA119" s="220"/>
      <c r="AIB119" s="220"/>
      <c r="AIC119" s="220"/>
      <c r="AID119" s="220"/>
      <c r="AIE119" s="220"/>
      <c r="AIF119" s="220"/>
      <c r="AIG119" s="220"/>
      <c r="AIH119" s="220"/>
      <c r="AII119" s="220"/>
      <c r="AIJ119" s="220"/>
      <c r="AIK119" s="220"/>
      <c r="AIL119" s="220"/>
      <c r="AIM119" s="220"/>
      <c r="AIN119" s="220"/>
      <c r="AIO119" s="220"/>
      <c r="AIP119" s="220"/>
      <c r="AIQ119" s="220"/>
      <c r="AIR119" s="220"/>
      <c r="AIS119" s="220"/>
      <c r="AIT119" s="220"/>
      <c r="AIU119" s="220"/>
      <c r="AIV119" s="220"/>
      <c r="AIW119" s="220"/>
      <c r="AIX119" s="220"/>
      <c r="AIY119" s="220"/>
      <c r="AIZ119" s="220"/>
      <c r="AJA119" s="220"/>
      <c r="AJB119" s="220"/>
      <c r="AJC119" s="220"/>
      <c r="AJD119" s="220"/>
      <c r="AJE119" s="220"/>
      <c r="AJF119" s="220"/>
      <c r="AJG119" s="220"/>
      <c r="AJH119" s="220"/>
      <c r="AJI119" s="220"/>
      <c r="AJJ119" s="220"/>
      <c r="AJK119" s="220"/>
      <c r="AJL119" s="220"/>
      <c r="AJM119" s="220"/>
      <c r="AJN119" s="220"/>
      <c r="AJO119" s="220"/>
      <c r="AJP119" s="220"/>
      <c r="AJQ119" s="220"/>
      <c r="AJR119" s="220"/>
      <c r="AJS119" s="220"/>
      <c r="AJT119" s="220"/>
      <c r="AJU119" s="220"/>
      <c r="AJV119" s="220"/>
      <c r="AJW119" s="220"/>
      <c r="AJX119" s="220"/>
      <c r="AJY119" s="220"/>
      <c r="AJZ119" s="220"/>
      <c r="AKA119" s="220"/>
      <c r="AKB119" s="220"/>
      <c r="AKC119" s="220"/>
      <c r="AKD119" s="220"/>
      <c r="AKE119" s="220"/>
      <c r="AKF119" s="220"/>
      <c r="AKG119" s="220"/>
      <c r="AKH119" s="220"/>
      <c r="AKI119" s="220"/>
      <c r="AKJ119" s="220"/>
      <c r="AKK119" s="220"/>
      <c r="AKL119" s="220"/>
      <c r="AKM119" s="220"/>
      <c r="AKN119" s="220"/>
      <c r="AKO119" s="220"/>
      <c r="AKP119" s="220"/>
      <c r="AKQ119" s="220"/>
      <c r="AKR119" s="220"/>
      <c r="AKS119" s="220"/>
      <c r="AKT119" s="220"/>
      <c r="AKU119" s="220"/>
      <c r="AKV119" s="220"/>
      <c r="AKW119" s="220"/>
      <c r="AKX119" s="220"/>
      <c r="AKY119" s="220"/>
      <c r="AKZ119" s="220"/>
      <c r="ALA119" s="220"/>
      <c r="ALB119" s="220"/>
      <c r="ALC119" s="220"/>
      <c r="ALD119" s="220"/>
      <c r="ALE119" s="220"/>
      <c r="ALF119" s="220"/>
      <c r="ALG119" s="220"/>
      <c r="ALH119" s="220"/>
      <c r="ALI119" s="220"/>
      <c r="ALJ119" s="220"/>
      <c r="ALK119" s="220"/>
      <c r="ALL119" s="220"/>
      <c r="ALM119" s="220"/>
      <c r="ALN119" s="220"/>
      <c r="ALO119" s="220"/>
      <c r="ALP119" s="220"/>
      <c r="ALQ119" s="220"/>
      <c r="ALR119" s="220"/>
      <c r="ALS119" s="220"/>
      <c r="ALT119" s="220"/>
      <c r="ALU119" s="220"/>
      <c r="ALV119" s="220"/>
      <c r="ALW119" s="220"/>
      <c r="ALX119" s="220"/>
      <c r="ALY119" s="220"/>
      <c r="ALZ119" s="220"/>
      <c r="AMA119" s="220"/>
      <c r="AMB119" s="220"/>
      <c r="AMC119" s="220"/>
      <c r="AMD119" s="220"/>
      <c r="AME119" s="220"/>
      <c r="AMF119" s="220"/>
      <c r="AMG119" s="220"/>
      <c r="AMH119" s="220"/>
      <c r="AMI119" s="220"/>
      <c r="AMJ119" s="220"/>
      <c r="AMK119" s="220"/>
      <c r="AML119" s="220"/>
      <c r="AMM119" s="220"/>
      <c r="AMN119" s="220"/>
      <c r="AMO119" s="220"/>
      <c r="AMP119" s="220"/>
      <c r="AMQ119" s="220"/>
      <c r="AMR119" s="220"/>
      <c r="AMS119" s="220"/>
      <c r="AMT119" s="220"/>
      <c r="AMU119" s="220"/>
      <c r="AMV119" s="220"/>
      <c r="AMW119" s="220"/>
      <c r="AMX119" s="220"/>
      <c r="AMY119" s="220"/>
      <c r="AMZ119" s="220"/>
      <c r="ANA119" s="220"/>
      <c r="ANB119" s="220"/>
      <c r="ANC119" s="220"/>
      <c r="AND119" s="220"/>
      <c r="ANE119" s="220"/>
      <c r="ANF119" s="220"/>
      <c r="ANG119" s="220"/>
      <c r="ANH119" s="220"/>
      <c r="ANI119" s="220"/>
      <c r="ANJ119" s="220"/>
      <c r="ANK119" s="220"/>
      <c r="ANL119" s="220"/>
      <c r="ANM119" s="220"/>
      <c r="ANN119" s="220"/>
      <c r="ANO119" s="220"/>
      <c r="ANP119" s="220"/>
      <c r="ANQ119" s="220"/>
      <c r="ANR119" s="220"/>
      <c r="ANS119" s="220"/>
      <c r="ANT119" s="220"/>
      <c r="ANU119" s="220"/>
      <c r="ANV119" s="220"/>
      <c r="ANW119" s="220"/>
      <c r="ANX119" s="220"/>
      <c r="ANY119" s="220"/>
      <c r="ANZ119" s="220"/>
      <c r="AOA119" s="220"/>
      <c r="AOB119" s="220"/>
      <c r="AOC119" s="220"/>
      <c r="AOD119" s="220"/>
      <c r="AOE119" s="220"/>
      <c r="AOF119" s="220"/>
      <c r="AOG119" s="220"/>
      <c r="AOH119" s="220"/>
      <c r="AOI119" s="220"/>
      <c r="AOJ119" s="220"/>
      <c r="AOK119" s="220"/>
      <c r="AOL119" s="220"/>
      <c r="AOM119" s="220"/>
      <c r="AON119" s="220"/>
      <c r="AOO119" s="220"/>
      <c r="AOP119" s="220"/>
      <c r="AOQ119" s="220"/>
      <c r="AOR119" s="220"/>
      <c r="AOS119" s="220"/>
      <c r="AOT119" s="220"/>
      <c r="AOU119" s="220"/>
      <c r="AOV119" s="220"/>
      <c r="AOW119" s="220"/>
      <c r="AOX119" s="220"/>
      <c r="AOY119" s="220"/>
      <c r="AOZ119" s="220"/>
      <c r="APA119" s="220"/>
      <c r="APB119" s="220"/>
      <c r="APC119" s="220"/>
      <c r="APD119" s="220"/>
      <c r="APE119" s="220"/>
      <c r="APF119" s="220"/>
      <c r="APG119" s="220"/>
      <c r="APH119" s="220"/>
      <c r="API119" s="220"/>
      <c r="APJ119" s="220"/>
      <c r="APK119" s="220"/>
      <c r="APL119" s="220"/>
      <c r="APM119" s="220"/>
      <c r="APN119" s="220"/>
      <c r="APO119" s="220"/>
      <c r="APP119" s="220"/>
      <c r="APQ119" s="220"/>
      <c r="APR119" s="220"/>
      <c r="APS119" s="220"/>
      <c r="APT119" s="220"/>
      <c r="APU119" s="220"/>
      <c r="APV119" s="220"/>
      <c r="APW119" s="220"/>
      <c r="APX119" s="220"/>
      <c r="APY119" s="220"/>
      <c r="APZ119" s="220"/>
      <c r="AQA119" s="220"/>
      <c r="AQB119" s="220"/>
      <c r="AQC119" s="220"/>
      <c r="AQD119" s="220"/>
      <c r="AQE119" s="220"/>
      <c r="AQF119" s="220"/>
      <c r="AQG119" s="220"/>
      <c r="AQH119" s="220"/>
      <c r="AQI119" s="220"/>
      <c r="AQJ119" s="220"/>
      <c r="AQK119" s="220"/>
      <c r="AQL119" s="220"/>
      <c r="AQM119" s="220"/>
      <c r="AQN119" s="220"/>
      <c r="AQO119" s="220"/>
      <c r="AQP119" s="220"/>
      <c r="AQQ119" s="220"/>
      <c r="AQR119" s="220"/>
      <c r="AQS119" s="220"/>
      <c r="AQT119" s="220"/>
      <c r="AQU119" s="220"/>
      <c r="AQV119" s="220"/>
      <c r="AQW119" s="220"/>
      <c r="AQX119" s="220"/>
      <c r="AQY119" s="220"/>
      <c r="AQZ119" s="220"/>
      <c r="ARA119" s="220"/>
      <c r="ARB119" s="220"/>
      <c r="ARC119" s="220"/>
      <c r="ARD119" s="220"/>
      <c r="ARE119" s="220"/>
      <c r="ARF119" s="220"/>
      <c r="ARG119" s="220"/>
      <c r="ARH119" s="220"/>
      <c r="ARI119" s="220"/>
      <c r="ARJ119" s="220"/>
      <c r="ARK119" s="220"/>
      <c r="ARL119" s="220"/>
      <c r="ARM119" s="220"/>
      <c r="ARN119" s="220"/>
      <c r="ARO119" s="220"/>
      <c r="ARP119" s="220"/>
      <c r="ARQ119" s="220"/>
      <c r="ARR119" s="220"/>
      <c r="ARS119" s="220"/>
      <c r="ART119" s="220"/>
      <c r="ARU119" s="220"/>
      <c r="ARV119" s="220"/>
      <c r="ARW119" s="220"/>
      <c r="ARX119" s="220"/>
      <c r="ARY119" s="220"/>
      <c r="ARZ119" s="220"/>
      <c r="ASA119" s="220"/>
      <c r="ASB119" s="220"/>
      <c r="ASC119" s="220"/>
      <c r="ASD119" s="220"/>
      <c r="ASE119" s="220"/>
      <c r="ASF119" s="220"/>
      <c r="ASG119" s="220"/>
      <c r="ASH119" s="220"/>
      <c r="ASI119" s="220"/>
      <c r="ASJ119" s="220"/>
      <c r="ASK119" s="220"/>
      <c r="ASL119" s="220"/>
      <c r="ASM119" s="220"/>
      <c r="ASN119" s="220"/>
      <c r="ASO119" s="220"/>
      <c r="ASP119" s="220"/>
      <c r="ASQ119" s="220"/>
      <c r="ASR119" s="220"/>
      <c r="ASS119" s="220"/>
      <c r="AST119" s="220"/>
      <c r="ASU119" s="220"/>
      <c r="ASV119" s="220"/>
      <c r="ASW119" s="220"/>
      <c r="ASX119" s="220"/>
      <c r="ASY119" s="220"/>
      <c r="ASZ119" s="220"/>
      <c r="ATA119" s="220"/>
      <c r="ATB119" s="220"/>
      <c r="ATC119" s="220"/>
      <c r="ATD119" s="220"/>
      <c r="ATE119" s="220"/>
      <c r="ATF119" s="220"/>
      <c r="ATG119" s="220"/>
      <c r="ATH119" s="220"/>
      <c r="ATI119" s="220"/>
      <c r="ATJ119" s="220"/>
      <c r="ATK119" s="220"/>
      <c r="ATL119" s="220"/>
      <c r="ATM119" s="220"/>
      <c r="ATN119" s="220"/>
      <c r="ATO119" s="220"/>
      <c r="ATP119" s="220"/>
      <c r="ATQ119" s="220"/>
      <c r="ATR119" s="220"/>
      <c r="ATS119" s="220"/>
      <c r="ATT119" s="220"/>
      <c r="ATU119" s="220"/>
      <c r="ATV119" s="220"/>
      <c r="ATW119" s="220"/>
      <c r="ATX119" s="220"/>
      <c r="ATY119" s="220"/>
      <c r="ATZ119" s="220"/>
      <c r="AUA119" s="220"/>
      <c r="AUB119" s="220"/>
      <c r="AUC119" s="220"/>
      <c r="AUD119" s="220"/>
      <c r="AUE119" s="220"/>
      <c r="AUF119" s="220"/>
      <c r="AUG119" s="220"/>
      <c r="AUH119" s="220"/>
      <c r="AUI119" s="220"/>
      <c r="AUJ119" s="220"/>
      <c r="AUK119" s="220"/>
      <c r="AUL119" s="220"/>
      <c r="AUM119" s="220"/>
      <c r="AUN119" s="220"/>
      <c r="AUO119" s="220"/>
      <c r="AUP119" s="220"/>
      <c r="AUQ119" s="220"/>
      <c r="AUR119" s="220"/>
      <c r="AUS119" s="220"/>
      <c r="AUT119" s="220"/>
      <c r="AUU119" s="220"/>
      <c r="AUV119" s="220"/>
      <c r="AUW119" s="220"/>
      <c r="AUX119" s="220"/>
      <c r="AUY119" s="220"/>
      <c r="AUZ119" s="220"/>
      <c r="AVA119" s="220"/>
      <c r="AVB119" s="220"/>
      <c r="AVC119" s="220"/>
      <c r="AVD119" s="220"/>
      <c r="AVE119" s="220"/>
      <c r="AVF119" s="220"/>
      <c r="AVG119" s="220"/>
      <c r="AVH119" s="220"/>
      <c r="AVI119" s="220"/>
      <c r="AVJ119" s="220"/>
      <c r="AVK119" s="220"/>
      <c r="AVL119" s="220"/>
      <c r="AVM119" s="220"/>
      <c r="AVN119" s="220"/>
      <c r="AVO119" s="220"/>
      <c r="AVP119" s="220"/>
      <c r="AVQ119" s="220"/>
      <c r="AVR119" s="220"/>
      <c r="AVS119" s="220"/>
      <c r="AVT119" s="220"/>
      <c r="AVU119" s="220"/>
      <c r="AVV119" s="220"/>
      <c r="AVW119" s="220"/>
      <c r="AVX119" s="220"/>
      <c r="AVY119" s="220"/>
      <c r="AVZ119" s="220"/>
      <c r="AWA119" s="220"/>
      <c r="AWB119" s="220"/>
      <c r="AWC119" s="220"/>
      <c r="AWD119" s="220"/>
      <c r="AWE119" s="220"/>
      <c r="AWF119" s="220"/>
      <c r="AWG119" s="220"/>
      <c r="AWH119" s="220"/>
      <c r="AWI119" s="220"/>
      <c r="AWJ119" s="220"/>
      <c r="AWK119" s="220"/>
      <c r="AWL119" s="220"/>
      <c r="AWM119" s="220"/>
      <c r="AWN119" s="220"/>
      <c r="AWO119" s="220"/>
      <c r="AWP119" s="220"/>
      <c r="AWQ119" s="220"/>
      <c r="AWR119" s="220"/>
      <c r="AWS119" s="220"/>
      <c r="AWT119" s="220"/>
      <c r="AWU119" s="220"/>
      <c r="AWV119" s="220"/>
      <c r="AWW119" s="220"/>
      <c r="AWX119" s="220"/>
      <c r="AWY119" s="220"/>
      <c r="AWZ119" s="220"/>
      <c r="AXA119" s="220"/>
      <c r="AXB119" s="220"/>
      <c r="AXC119" s="220"/>
      <c r="AXD119" s="220"/>
      <c r="AXE119" s="220"/>
      <c r="AXF119" s="220"/>
      <c r="AXG119" s="220"/>
      <c r="AXH119" s="220"/>
      <c r="AXI119" s="220"/>
      <c r="AXJ119" s="220"/>
      <c r="AXK119" s="220"/>
      <c r="AXL119" s="220"/>
      <c r="AXM119" s="220"/>
      <c r="AXN119" s="220"/>
      <c r="AXO119" s="220"/>
      <c r="AXP119" s="220"/>
      <c r="AXQ119" s="220"/>
      <c r="AXR119" s="220"/>
      <c r="AXS119" s="220"/>
      <c r="AXT119" s="220"/>
      <c r="AXU119" s="220"/>
      <c r="AXV119" s="220"/>
      <c r="AXW119" s="220"/>
      <c r="AXX119" s="220"/>
      <c r="AXY119" s="220"/>
      <c r="AXZ119" s="220"/>
      <c r="AYA119" s="220"/>
      <c r="AYB119" s="220"/>
      <c r="AYC119" s="220"/>
      <c r="AYD119" s="220"/>
      <c r="AYE119" s="220"/>
      <c r="AYF119" s="220"/>
      <c r="AYG119" s="220"/>
      <c r="AYH119" s="220"/>
      <c r="AYI119" s="220"/>
      <c r="AYJ119" s="220"/>
      <c r="AYK119" s="220"/>
      <c r="AYL119" s="220"/>
      <c r="AYM119" s="220"/>
      <c r="AYN119" s="220"/>
      <c r="AYO119" s="220"/>
      <c r="AYP119" s="220"/>
      <c r="AYQ119" s="220"/>
      <c r="AYR119" s="220"/>
      <c r="AYS119" s="220"/>
      <c r="AYT119" s="220"/>
      <c r="AYU119" s="220"/>
      <c r="AYV119" s="220"/>
      <c r="AYW119" s="220"/>
      <c r="AYX119" s="220"/>
      <c r="AYY119" s="220"/>
      <c r="AYZ119" s="220"/>
      <c r="AZA119" s="220"/>
      <c r="AZB119" s="220"/>
      <c r="AZC119" s="220"/>
      <c r="AZD119" s="220"/>
      <c r="AZE119" s="220"/>
      <c r="AZF119" s="220"/>
      <c r="AZG119" s="220"/>
      <c r="AZH119" s="220"/>
      <c r="AZI119" s="220"/>
      <c r="AZJ119" s="220"/>
      <c r="AZK119" s="220"/>
      <c r="AZL119" s="220"/>
      <c r="AZM119" s="220"/>
      <c r="AZN119" s="220"/>
      <c r="AZO119" s="220"/>
      <c r="AZP119" s="220"/>
      <c r="AZQ119" s="220"/>
      <c r="AZR119" s="220"/>
      <c r="AZS119" s="220"/>
      <c r="AZT119" s="220"/>
      <c r="AZU119" s="220"/>
      <c r="AZV119" s="220"/>
      <c r="AZW119" s="220"/>
      <c r="AZX119" s="220"/>
      <c r="AZY119" s="220"/>
      <c r="AZZ119" s="220"/>
      <c r="BAA119" s="220"/>
      <c r="BAB119" s="220"/>
      <c r="BAC119" s="220"/>
      <c r="BAD119" s="220"/>
      <c r="BAE119" s="220"/>
      <c r="BAF119" s="220"/>
      <c r="BAG119" s="220"/>
      <c r="BAH119" s="220"/>
      <c r="BAI119" s="220"/>
      <c r="BAJ119" s="220"/>
      <c r="BAK119" s="220"/>
      <c r="BAL119" s="220"/>
      <c r="BAM119" s="220"/>
      <c r="BAN119" s="220"/>
      <c r="BAO119" s="220"/>
      <c r="BAP119" s="220"/>
      <c r="BAQ119" s="220"/>
      <c r="BAR119" s="220"/>
      <c r="BAS119" s="220"/>
      <c r="BAT119" s="220"/>
      <c r="BAU119" s="220"/>
      <c r="BAV119" s="220"/>
      <c r="BAW119" s="220"/>
      <c r="BAX119" s="220"/>
      <c r="BAY119" s="220"/>
      <c r="BAZ119" s="220"/>
      <c r="BBA119" s="220"/>
      <c r="BBB119" s="220"/>
      <c r="BBC119" s="220"/>
      <c r="BBD119" s="220"/>
      <c r="BBE119" s="220"/>
      <c r="BBF119" s="220"/>
      <c r="BBG119" s="220"/>
      <c r="BBH119" s="220"/>
      <c r="BBI119" s="220"/>
      <c r="BBJ119" s="220"/>
      <c r="BBK119" s="220"/>
      <c r="BBL119" s="220"/>
      <c r="BBM119" s="220"/>
      <c r="BBN119" s="220"/>
      <c r="BBO119" s="220"/>
      <c r="BBP119" s="220"/>
      <c r="BBQ119" s="220"/>
      <c r="BBR119" s="220"/>
      <c r="BBS119" s="220"/>
      <c r="BBT119" s="220"/>
      <c r="BBU119" s="220"/>
      <c r="BBV119" s="220"/>
      <c r="BBW119" s="220"/>
      <c r="BBX119" s="220"/>
      <c r="BBY119" s="220"/>
      <c r="BBZ119" s="220"/>
      <c r="BCA119" s="220"/>
      <c r="BCB119" s="220"/>
      <c r="BCC119" s="220"/>
      <c r="BCD119" s="220"/>
      <c r="BCE119" s="220"/>
      <c r="BCF119" s="220"/>
      <c r="BCG119" s="220"/>
      <c r="BCH119" s="220"/>
      <c r="BCI119" s="220"/>
      <c r="BCJ119" s="220"/>
      <c r="BCK119" s="220"/>
      <c r="BCL119" s="220"/>
      <c r="BCM119" s="220"/>
      <c r="BCN119" s="220"/>
      <c r="BCO119" s="220"/>
      <c r="BCP119" s="220"/>
      <c r="BCQ119" s="220"/>
      <c r="BCR119" s="220"/>
      <c r="BCS119" s="220"/>
      <c r="BCT119" s="220"/>
      <c r="BCU119" s="220"/>
      <c r="BCV119" s="220"/>
      <c r="BCW119" s="220"/>
      <c r="BCX119" s="220"/>
      <c r="BCY119" s="220"/>
      <c r="BCZ119" s="220"/>
      <c r="BDA119" s="220"/>
      <c r="BDB119" s="220"/>
      <c r="BDC119" s="220"/>
      <c r="BDD119" s="220"/>
      <c r="BDE119" s="220"/>
      <c r="BDF119" s="220"/>
      <c r="BDG119" s="220"/>
      <c r="BDH119" s="220"/>
      <c r="BDI119" s="220"/>
      <c r="BDJ119" s="220"/>
      <c r="BDK119" s="220"/>
      <c r="BDL119" s="220"/>
      <c r="BDM119" s="220"/>
      <c r="BDN119" s="220"/>
      <c r="BDO119" s="220"/>
      <c r="BDP119" s="220"/>
      <c r="BDQ119" s="220"/>
      <c r="BDR119" s="220"/>
      <c r="BDS119" s="220"/>
      <c r="BDT119" s="220"/>
      <c r="BDU119" s="220"/>
      <c r="BDV119" s="220"/>
      <c r="BDW119" s="220"/>
      <c r="BDX119" s="220"/>
      <c r="BDY119" s="220"/>
      <c r="BDZ119" s="220"/>
      <c r="BEA119" s="220"/>
      <c r="BEB119" s="220"/>
      <c r="BEC119" s="220"/>
      <c r="BED119" s="220"/>
      <c r="BEE119" s="220"/>
      <c r="BEF119" s="220"/>
      <c r="BEG119" s="220"/>
      <c r="BEH119" s="220"/>
      <c r="BEI119" s="220"/>
      <c r="BEJ119" s="220"/>
      <c r="BEK119" s="220"/>
      <c r="BEL119" s="220"/>
      <c r="BEM119" s="220"/>
      <c r="BEN119" s="220"/>
      <c r="BEO119" s="220"/>
      <c r="BEP119" s="220"/>
      <c r="BEQ119" s="220"/>
      <c r="BER119" s="220"/>
      <c r="BES119" s="220"/>
      <c r="BET119" s="220"/>
      <c r="BEU119" s="220"/>
      <c r="BEV119" s="220"/>
      <c r="BEW119" s="220"/>
      <c r="BEX119" s="220"/>
      <c r="BEY119" s="220"/>
      <c r="BEZ119" s="220"/>
      <c r="BFA119" s="220"/>
      <c r="BFB119" s="220"/>
      <c r="BFC119" s="220"/>
      <c r="BFD119" s="220"/>
      <c r="BFE119" s="220"/>
      <c r="BFF119" s="220"/>
      <c r="BFG119" s="220"/>
      <c r="BFH119" s="220"/>
      <c r="BFI119" s="220"/>
      <c r="BFJ119" s="220"/>
      <c r="BFK119" s="220"/>
      <c r="BFL119" s="220"/>
      <c r="BFM119" s="220"/>
      <c r="BFN119" s="220"/>
      <c r="BFO119" s="220"/>
      <c r="BFP119" s="220"/>
      <c r="BFQ119" s="220"/>
      <c r="BFR119" s="220"/>
      <c r="BFS119" s="220"/>
      <c r="BFT119" s="220"/>
      <c r="BFU119" s="220"/>
      <c r="BFV119" s="220"/>
      <c r="BFW119" s="220"/>
      <c r="BFX119" s="220"/>
      <c r="BFY119" s="220"/>
      <c r="BFZ119" s="220"/>
      <c r="BGA119" s="220"/>
      <c r="BGB119" s="220"/>
      <c r="BGC119" s="220"/>
      <c r="BGD119" s="220"/>
      <c r="BGE119" s="220"/>
      <c r="BGF119" s="220"/>
      <c r="BGG119" s="220"/>
      <c r="BGH119" s="220"/>
      <c r="BGI119" s="220"/>
      <c r="BGJ119" s="220"/>
      <c r="BGK119" s="220"/>
      <c r="BGL119" s="220"/>
      <c r="BGM119" s="220"/>
      <c r="BGN119" s="220"/>
      <c r="BGO119" s="220"/>
      <c r="BGP119" s="220"/>
      <c r="BGQ119" s="220"/>
      <c r="BGR119" s="220"/>
      <c r="BGS119" s="220"/>
      <c r="BGT119" s="220"/>
      <c r="BGU119" s="220"/>
      <c r="BGV119" s="220"/>
      <c r="BGW119" s="220"/>
      <c r="BGX119" s="220"/>
      <c r="BGY119" s="220"/>
      <c r="BGZ119" s="220"/>
      <c r="BHA119" s="220"/>
      <c r="BHB119" s="220"/>
      <c r="BHC119" s="220"/>
      <c r="BHD119" s="220"/>
      <c r="BHE119" s="220"/>
      <c r="BHF119" s="220"/>
      <c r="BHG119" s="220"/>
      <c r="BHH119" s="220"/>
      <c r="BHI119" s="220"/>
      <c r="BHJ119" s="220"/>
      <c r="BHK119" s="220"/>
      <c r="BHL119" s="220"/>
      <c r="BHM119" s="220"/>
      <c r="BHN119" s="220"/>
      <c r="BHO119" s="220"/>
      <c r="BHP119" s="220"/>
      <c r="BHQ119" s="220"/>
      <c r="BHR119" s="220"/>
      <c r="BHS119" s="220"/>
      <c r="BHT119" s="220"/>
      <c r="BHU119" s="220"/>
      <c r="BHV119" s="220"/>
      <c r="BHW119" s="220"/>
      <c r="BHX119" s="220"/>
      <c r="BHY119" s="220"/>
      <c r="BHZ119" s="220"/>
      <c r="BIA119" s="220"/>
      <c r="BIB119" s="220"/>
      <c r="BIC119" s="220"/>
      <c r="BID119" s="220"/>
      <c r="BIE119" s="220"/>
      <c r="BIF119" s="220"/>
      <c r="BIG119" s="220"/>
      <c r="BIH119" s="220"/>
      <c r="BII119" s="220"/>
      <c r="BIJ119" s="220"/>
      <c r="BIK119" s="220"/>
      <c r="BIL119" s="220"/>
      <c r="BIM119" s="220"/>
      <c r="BIN119" s="220"/>
      <c r="BIO119" s="220"/>
      <c r="BIP119" s="220"/>
      <c r="BIQ119" s="220"/>
      <c r="BIR119" s="220"/>
      <c r="BIS119" s="220"/>
      <c r="BIT119" s="220"/>
      <c r="BIU119" s="220"/>
      <c r="BIV119" s="220"/>
      <c r="BIW119" s="220"/>
      <c r="BIX119" s="220"/>
      <c r="BIY119" s="220"/>
      <c r="BIZ119" s="220"/>
      <c r="BJA119" s="220"/>
      <c r="BJB119" s="220"/>
      <c r="BJC119" s="220"/>
      <c r="BJD119" s="220"/>
      <c r="BJE119" s="220"/>
      <c r="BJF119" s="220"/>
      <c r="BJG119" s="220"/>
      <c r="BJH119" s="220"/>
      <c r="BJI119" s="220"/>
      <c r="BJJ119" s="220"/>
      <c r="BJK119" s="220"/>
      <c r="BJL119" s="220"/>
      <c r="BJM119" s="220"/>
      <c r="BJN119" s="220"/>
      <c r="BJO119" s="220"/>
      <c r="BJP119" s="220"/>
      <c r="BJQ119" s="220"/>
      <c r="BJR119" s="220"/>
      <c r="BJS119" s="220"/>
      <c r="BJT119" s="220"/>
      <c r="BJU119" s="220"/>
      <c r="BJV119" s="220"/>
      <c r="BJW119" s="220"/>
      <c r="BJX119" s="220"/>
      <c r="BJY119" s="220"/>
      <c r="BJZ119" s="220"/>
      <c r="BKA119" s="220"/>
      <c r="BKB119" s="220"/>
      <c r="BKC119" s="220"/>
      <c r="BKD119" s="220"/>
      <c r="BKE119" s="220"/>
      <c r="BKF119" s="220"/>
      <c r="BKG119" s="220"/>
      <c r="BKH119" s="220"/>
      <c r="BKI119" s="220"/>
      <c r="BKJ119" s="220"/>
      <c r="BKK119" s="220"/>
      <c r="BKL119" s="220"/>
      <c r="BKM119" s="220"/>
      <c r="BKN119" s="220"/>
      <c r="BKO119" s="220"/>
      <c r="BKP119" s="220"/>
      <c r="BKQ119" s="220"/>
      <c r="BKR119" s="220"/>
      <c r="BKS119" s="220"/>
      <c r="BKT119" s="220"/>
      <c r="BKU119" s="220"/>
      <c r="BKV119" s="220"/>
      <c r="BKW119" s="220"/>
      <c r="BKX119" s="220"/>
      <c r="BKY119" s="220"/>
      <c r="BKZ119" s="220"/>
      <c r="BLA119" s="220"/>
      <c r="BLB119" s="220"/>
      <c r="BLC119" s="220"/>
      <c r="BLD119" s="220"/>
      <c r="BLE119" s="220"/>
      <c r="BLF119" s="220"/>
      <c r="BLG119" s="220"/>
      <c r="BLH119" s="220"/>
      <c r="BLI119" s="220"/>
      <c r="BLJ119" s="220"/>
      <c r="BLK119" s="220"/>
      <c r="BLL119" s="220"/>
      <c r="BLM119" s="220"/>
      <c r="BLN119" s="220"/>
      <c r="BLO119" s="220"/>
      <c r="BLP119" s="220"/>
      <c r="BLQ119" s="220"/>
      <c r="BLR119" s="220"/>
      <c r="BLS119" s="220"/>
      <c r="BLT119" s="220"/>
      <c r="BLU119" s="220"/>
      <c r="BLV119" s="220"/>
      <c r="BLW119" s="220"/>
      <c r="BLX119" s="220"/>
      <c r="BLY119" s="220"/>
      <c r="BLZ119" s="220"/>
      <c r="BMA119" s="220"/>
      <c r="BMB119" s="220"/>
      <c r="BMC119" s="220"/>
      <c r="BMD119" s="220"/>
      <c r="BME119" s="220"/>
      <c r="BMF119" s="220"/>
      <c r="BMG119" s="220"/>
      <c r="BMH119" s="220"/>
      <c r="BMI119" s="220"/>
      <c r="BMJ119" s="220"/>
      <c r="BMK119" s="220"/>
      <c r="BML119" s="220"/>
      <c r="BMM119" s="220"/>
      <c r="BMN119" s="220"/>
      <c r="BMO119" s="220"/>
      <c r="BMP119" s="220"/>
      <c r="BMQ119" s="220"/>
      <c r="BMR119" s="220"/>
      <c r="BMS119" s="220"/>
      <c r="BMT119" s="220"/>
      <c r="BMU119" s="220"/>
      <c r="BMV119" s="220"/>
      <c r="BMW119" s="220"/>
      <c r="BMX119" s="220"/>
      <c r="BMY119" s="220"/>
      <c r="BMZ119" s="220"/>
      <c r="BNA119" s="220"/>
      <c r="BNB119" s="220"/>
      <c r="BNC119" s="220"/>
      <c r="BND119" s="220"/>
      <c r="BNE119" s="220"/>
      <c r="BNF119" s="220"/>
      <c r="BNG119" s="220"/>
      <c r="BNH119" s="220"/>
      <c r="BNI119" s="220"/>
      <c r="BNJ119" s="220"/>
      <c r="BNK119" s="220"/>
      <c r="BNL119" s="220"/>
      <c r="BNM119" s="220"/>
      <c r="BNN119" s="220"/>
      <c r="BNO119" s="220"/>
      <c r="BNP119" s="220"/>
      <c r="BNQ119" s="220"/>
      <c r="BNR119" s="220"/>
      <c r="BNS119" s="220"/>
      <c r="BNT119" s="220"/>
      <c r="BNU119" s="220"/>
      <c r="BNV119" s="220"/>
      <c r="BNW119" s="220"/>
      <c r="BNX119" s="220"/>
      <c r="BNY119" s="220"/>
      <c r="BNZ119" s="220"/>
      <c r="BOA119" s="220"/>
      <c r="BOB119" s="220"/>
      <c r="BOC119" s="220"/>
      <c r="BOD119" s="220"/>
      <c r="BOE119" s="220"/>
      <c r="BOF119" s="220"/>
      <c r="BOG119" s="220"/>
      <c r="BOH119" s="220"/>
      <c r="BOI119" s="220"/>
      <c r="BOJ119" s="220"/>
      <c r="BOK119" s="220"/>
      <c r="BOL119" s="220"/>
      <c r="BOM119" s="220"/>
      <c r="BON119" s="220"/>
      <c r="BOO119" s="220"/>
      <c r="BOP119" s="220"/>
      <c r="BOQ119" s="220"/>
      <c r="BOR119" s="220"/>
      <c r="BOS119" s="220"/>
      <c r="BOT119" s="220"/>
      <c r="BOU119" s="220"/>
      <c r="BOV119" s="220"/>
      <c r="BOW119" s="220"/>
      <c r="BOX119" s="220"/>
      <c r="BOY119" s="220"/>
      <c r="BOZ119" s="220"/>
      <c r="BPA119" s="220"/>
      <c r="BPB119" s="220"/>
      <c r="BPC119" s="220"/>
      <c r="BPD119" s="220"/>
      <c r="BPE119" s="220"/>
      <c r="BPF119" s="220"/>
      <c r="BPG119" s="220"/>
      <c r="BPH119" s="220"/>
      <c r="BPI119" s="220"/>
      <c r="BPJ119" s="220"/>
      <c r="BPK119" s="220"/>
      <c r="BPL119" s="220"/>
      <c r="BPM119" s="220"/>
      <c r="BPN119" s="220"/>
      <c r="BPO119" s="220"/>
      <c r="BPP119" s="220"/>
      <c r="BPQ119" s="220"/>
      <c r="BPR119" s="220"/>
      <c r="BPS119" s="220"/>
      <c r="BPT119" s="220"/>
      <c r="BPU119" s="220"/>
      <c r="BPV119" s="220"/>
      <c r="BPW119" s="220"/>
      <c r="BPX119" s="220"/>
      <c r="BPY119" s="220"/>
      <c r="BPZ119" s="220"/>
      <c r="BQA119" s="220"/>
      <c r="BQB119" s="220"/>
      <c r="BQC119" s="220"/>
      <c r="BQD119" s="220"/>
      <c r="BQE119" s="220"/>
      <c r="BQF119" s="220"/>
      <c r="BQG119" s="220"/>
      <c r="BQH119" s="220"/>
      <c r="BQI119" s="220"/>
      <c r="BQJ119" s="220"/>
      <c r="BQK119" s="220"/>
      <c r="BQL119" s="220"/>
      <c r="BQM119" s="220"/>
      <c r="BQN119" s="220"/>
      <c r="BQO119" s="220"/>
      <c r="BQP119" s="220"/>
      <c r="BQQ119" s="220"/>
      <c r="BQR119" s="220"/>
      <c r="BQS119" s="220"/>
      <c r="BQT119" s="220"/>
      <c r="BQU119" s="220"/>
      <c r="BQV119" s="220"/>
      <c r="BQW119" s="220"/>
      <c r="BQX119" s="220"/>
      <c r="BQY119" s="220"/>
      <c r="BQZ119" s="220"/>
      <c r="BRA119" s="220"/>
      <c r="BRB119" s="220"/>
      <c r="BRC119" s="220"/>
      <c r="BRD119" s="220"/>
      <c r="BRE119" s="220"/>
      <c r="BRF119" s="220"/>
      <c r="BRG119" s="220"/>
      <c r="BRH119" s="220"/>
      <c r="BRI119" s="220"/>
      <c r="BRJ119" s="220"/>
      <c r="BRK119" s="220"/>
      <c r="BRL119" s="220"/>
      <c r="BRM119" s="220"/>
      <c r="BRN119" s="220"/>
      <c r="BRO119" s="220"/>
      <c r="BRP119" s="220"/>
      <c r="BRQ119" s="220"/>
      <c r="BRR119" s="220"/>
      <c r="BRS119" s="220"/>
      <c r="BRT119" s="220"/>
      <c r="BRU119" s="220"/>
      <c r="BRV119" s="220"/>
      <c r="BRW119" s="220"/>
      <c r="BRX119" s="220"/>
      <c r="BRY119" s="220"/>
      <c r="BRZ119" s="220"/>
      <c r="BSA119" s="220"/>
      <c r="BSB119" s="220"/>
      <c r="BSC119" s="220"/>
      <c r="BSD119" s="220"/>
      <c r="BSE119" s="220"/>
      <c r="BSF119" s="220"/>
      <c r="BSG119" s="220"/>
      <c r="BSH119" s="220"/>
      <c r="BSI119" s="220"/>
      <c r="BSJ119" s="220"/>
      <c r="BSK119" s="220"/>
      <c r="BSL119" s="220"/>
      <c r="BSM119" s="220"/>
      <c r="BSN119" s="220"/>
      <c r="BSO119" s="220"/>
      <c r="BSP119" s="220"/>
      <c r="BSQ119" s="220"/>
      <c r="BSR119" s="220"/>
      <c r="BSS119" s="220"/>
      <c r="BST119" s="220"/>
      <c r="BSU119" s="220"/>
      <c r="BSV119" s="220"/>
      <c r="BSW119" s="220"/>
      <c r="BSX119" s="220"/>
      <c r="BSY119" s="220"/>
      <c r="BSZ119" s="220"/>
      <c r="BTA119" s="220"/>
      <c r="BTB119" s="220"/>
      <c r="BTC119" s="220"/>
      <c r="BTD119" s="220"/>
      <c r="BTE119" s="220"/>
      <c r="BTF119" s="220"/>
      <c r="BTG119" s="220"/>
      <c r="BTH119" s="220"/>
      <c r="BTI119" s="220"/>
      <c r="BTJ119" s="220"/>
      <c r="BTK119" s="220"/>
      <c r="BTL119" s="220"/>
      <c r="BTM119" s="220"/>
      <c r="BTN119" s="220"/>
      <c r="BTO119" s="220"/>
      <c r="BTP119" s="220"/>
      <c r="BTQ119" s="220"/>
      <c r="BTR119" s="220"/>
      <c r="BTS119" s="220"/>
      <c r="BTT119" s="220"/>
      <c r="BTU119" s="220"/>
      <c r="BTV119" s="220"/>
      <c r="BTW119" s="220"/>
      <c r="BTX119" s="220"/>
      <c r="BTY119" s="220"/>
      <c r="BTZ119" s="220"/>
      <c r="BUA119" s="220"/>
      <c r="BUB119" s="220"/>
      <c r="BUC119" s="220"/>
      <c r="BUD119" s="220"/>
      <c r="BUE119" s="220"/>
      <c r="BUF119" s="220"/>
      <c r="BUG119" s="220"/>
      <c r="BUH119" s="220"/>
      <c r="BUI119" s="220"/>
      <c r="BUJ119" s="220"/>
      <c r="BUK119" s="220"/>
      <c r="BUL119" s="220"/>
      <c r="BUM119" s="220"/>
      <c r="BUN119" s="220"/>
      <c r="BUO119" s="220"/>
      <c r="BUP119" s="220"/>
      <c r="BUQ119" s="220"/>
      <c r="BUR119" s="220"/>
      <c r="BUS119" s="220"/>
      <c r="BUT119" s="220"/>
      <c r="BUU119" s="220"/>
      <c r="BUV119" s="220"/>
      <c r="BUW119" s="220"/>
      <c r="BUX119" s="220"/>
      <c r="BUY119" s="220"/>
      <c r="BUZ119" s="220"/>
      <c r="BVA119" s="220"/>
      <c r="BVB119" s="220"/>
      <c r="BVC119" s="220"/>
      <c r="BVD119" s="220"/>
      <c r="BVE119" s="220"/>
      <c r="BVF119" s="220"/>
      <c r="BVG119" s="220"/>
      <c r="BVH119" s="220"/>
      <c r="BVI119" s="220"/>
      <c r="BVJ119" s="220"/>
      <c r="BVK119" s="220"/>
      <c r="BVL119" s="220"/>
      <c r="BVM119" s="220"/>
      <c r="BVN119" s="220"/>
      <c r="BVO119" s="220"/>
      <c r="BVP119" s="220"/>
      <c r="BVQ119" s="220"/>
      <c r="BVR119" s="220"/>
      <c r="BVS119" s="220"/>
      <c r="BVT119" s="220"/>
      <c r="BVU119" s="220"/>
      <c r="BVV119" s="220"/>
      <c r="BVW119" s="220"/>
      <c r="BVX119" s="220"/>
      <c r="BVY119" s="220"/>
      <c r="BVZ119" s="220"/>
      <c r="BWA119" s="220"/>
      <c r="BWB119" s="220"/>
      <c r="BWC119" s="220"/>
      <c r="BWD119" s="220"/>
      <c r="BWE119" s="220"/>
      <c r="BWF119" s="220"/>
      <c r="BWG119" s="220"/>
      <c r="BWH119" s="220"/>
      <c r="BWI119" s="220"/>
      <c r="BWJ119" s="220"/>
      <c r="BWK119" s="220"/>
      <c r="BWL119" s="220"/>
      <c r="BWM119" s="220"/>
      <c r="BWN119" s="220"/>
      <c r="BWO119" s="220"/>
      <c r="BWP119" s="220"/>
      <c r="BWQ119" s="220"/>
      <c r="BWR119" s="220"/>
      <c r="BWS119" s="220"/>
      <c r="BWT119" s="220"/>
      <c r="BWU119" s="220"/>
      <c r="BWV119" s="220"/>
      <c r="BWW119" s="220"/>
      <c r="BWX119" s="220"/>
      <c r="BWY119" s="220"/>
      <c r="BWZ119" s="220"/>
      <c r="BXA119" s="220"/>
      <c r="BXB119" s="220"/>
      <c r="BXC119" s="220"/>
      <c r="BXD119" s="220"/>
      <c r="BXE119" s="220"/>
      <c r="BXF119" s="220"/>
      <c r="BXG119" s="220"/>
      <c r="BXH119" s="220"/>
      <c r="BXI119" s="220"/>
      <c r="BXJ119" s="220"/>
      <c r="BXK119" s="220"/>
      <c r="BXL119" s="220"/>
      <c r="BXM119" s="220"/>
      <c r="BXN119" s="220"/>
      <c r="BXO119" s="220"/>
      <c r="BXP119" s="220"/>
      <c r="BXQ119" s="220"/>
      <c r="BXR119" s="220"/>
      <c r="BXS119" s="220"/>
      <c r="BXT119" s="220"/>
      <c r="BXU119" s="220"/>
      <c r="BXV119" s="220"/>
      <c r="BXW119" s="220"/>
      <c r="BXX119" s="220"/>
      <c r="BXY119" s="220"/>
      <c r="BXZ119" s="220"/>
      <c r="BYA119" s="220"/>
      <c r="BYB119" s="220"/>
      <c r="BYC119" s="220"/>
      <c r="BYD119" s="220"/>
      <c r="BYE119" s="220"/>
      <c r="BYF119" s="220"/>
      <c r="BYG119" s="220"/>
      <c r="BYH119" s="220"/>
      <c r="BYI119" s="220"/>
      <c r="BYJ119" s="220"/>
      <c r="BYK119" s="220"/>
      <c r="BYL119" s="220"/>
      <c r="BYM119" s="220"/>
      <c r="BYN119" s="220"/>
      <c r="BYO119" s="220"/>
      <c r="BYP119" s="220"/>
      <c r="BYQ119" s="220"/>
      <c r="BYR119" s="220"/>
      <c r="BYS119" s="220"/>
      <c r="BYT119" s="220"/>
      <c r="BYU119" s="220"/>
      <c r="BYV119" s="220"/>
      <c r="BYW119" s="220"/>
      <c r="BYX119" s="220"/>
      <c r="BYY119" s="220"/>
      <c r="BYZ119" s="220"/>
      <c r="BZA119" s="220"/>
      <c r="BZB119" s="220"/>
      <c r="BZC119" s="220"/>
      <c r="BZD119" s="220"/>
      <c r="BZE119" s="220"/>
      <c r="BZF119" s="220"/>
      <c r="BZG119" s="220"/>
      <c r="BZH119" s="220"/>
      <c r="BZI119" s="220"/>
      <c r="BZJ119" s="220"/>
      <c r="BZK119" s="220"/>
      <c r="BZL119" s="220"/>
      <c r="BZM119" s="220"/>
      <c r="BZN119" s="220"/>
      <c r="BZO119" s="220"/>
      <c r="BZP119" s="220"/>
      <c r="BZQ119" s="220"/>
      <c r="BZR119" s="220"/>
      <c r="BZS119" s="220"/>
      <c r="BZT119" s="220"/>
      <c r="BZU119" s="220"/>
      <c r="BZV119" s="220"/>
      <c r="BZW119" s="220"/>
      <c r="BZX119" s="220"/>
      <c r="BZY119" s="220"/>
      <c r="BZZ119" s="220"/>
      <c r="CAA119" s="220"/>
      <c r="CAB119" s="220"/>
      <c r="CAC119" s="220"/>
      <c r="CAD119" s="220"/>
      <c r="CAE119" s="220"/>
      <c r="CAF119" s="220"/>
      <c r="CAG119" s="220"/>
      <c r="CAH119" s="220"/>
      <c r="CAI119" s="220"/>
      <c r="CAJ119" s="220"/>
      <c r="CAK119" s="220"/>
      <c r="CAL119" s="220"/>
      <c r="CAM119" s="220"/>
      <c r="CAN119" s="220"/>
      <c r="CAO119" s="220"/>
      <c r="CAP119" s="220"/>
      <c r="CAQ119" s="220"/>
      <c r="CAR119" s="220"/>
      <c r="CAS119" s="220"/>
      <c r="CAT119" s="220"/>
      <c r="CAU119" s="220"/>
      <c r="CAV119" s="220"/>
      <c r="CAW119" s="220"/>
      <c r="CAX119" s="220"/>
      <c r="CAY119" s="220"/>
      <c r="CAZ119" s="220"/>
      <c r="CBA119" s="220"/>
      <c r="CBB119" s="220"/>
      <c r="CBC119" s="220"/>
      <c r="CBD119" s="220"/>
      <c r="CBE119" s="220"/>
      <c r="CBF119" s="220"/>
      <c r="CBG119" s="220"/>
      <c r="CBH119" s="220"/>
      <c r="CBI119" s="220"/>
      <c r="CBJ119" s="220"/>
      <c r="CBK119" s="220"/>
      <c r="CBL119" s="220"/>
      <c r="CBM119" s="220"/>
      <c r="CBN119" s="220"/>
      <c r="CBO119" s="220"/>
      <c r="CBP119" s="220"/>
      <c r="CBQ119" s="220"/>
      <c r="CBR119" s="220"/>
      <c r="CBS119" s="220"/>
      <c r="CBT119" s="220"/>
      <c r="CBU119" s="220"/>
      <c r="CBV119" s="220"/>
      <c r="CBW119" s="220"/>
      <c r="CBX119" s="220"/>
      <c r="CBY119" s="220"/>
      <c r="CBZ119" s="220"/>
      <c r="CCA119" s="220"/>
      <c r="CCB119" s="220"/>
      <c r="CCC119" s="220"/>
      <c r="CCD119" s="220"/>
      <c r="CCE119" s="220"/>
      <c r="CCF119" s="220"/>
      <c r="CCG119" s="220"/>
      <c r="CCH119" s="220"/>
      <c r="CCI119" s="220"/>
      <c r="CCJ119" s="220"/>
      <c r="CCK119" s="220"/>
      <c r="CCL119" s="220"/>
      <c r="CCM119" s="220"/>
      <c r="CCN119" s="220"/>
      <c r="CCO119" s="220"/>
      <c r="CCP119" s="220"/>
      <c r="CCQ119" s="220"/>
      <c r="CCR119" s="220"/>
      <c r="CCS119" s="220"/>
      <c r="CCT119" s="220"/>
      <c r="CCU119" s="220"/>
      <c r="CCV119" s="220"/>
      <c r="CCW119" s="220"/>
      <c r="CCX119" s="220"/>
      <c r="CCY119" s="220"/>
      <c r="CCZ119" s="220"/>
      <c r="CDA119" s="220"/>
      <c r="CDB119" s="220"/>
      <c r="CDC119" s="220"/>
      <c r="CDD119" s="220"/>
      <c r="CDE119" s="220"/>
      <c r="CDF119" s="220"/>
      <c r="CDG119" s="220"/>
      <c r="CDH119" s="220"/>
      <c r="CDI119" s="220"/>
      <c r="CDJ119" s="220"/>
      <c r="CDK119" s="220"/>
      <c r="CDL119" s="220"/>
      <c r="CDM119" s="220"/>
      <c r="CDN119" s="220"/>
      <c r="CDO119" s="220"/>
      <c r="CDP119" s="220"/>
      <c r="CDQ119" s="220"/>
      <c r="CDR119" s="220"/>
      <c r="CDS119" s="220"/>
      <c r="CDT119" s="220"/>
      <c r="CDU119" s="220"/>
      <c r="CDV119" s="220"/>
      <c r="CDW119" s="220"/>
      <c r="CDX119" s="220"/>
      <c r="CDY119" s="220"/>
      <c r="CDZ119" s="220"/>
      <c r="CEA119" s="220"/>
      <c r="CEB119" s="220"/>
      <c r="CEC119" s="220"/>
      <c r="CED119" s="220"/>
      <c r="CEE119" s="220"/>
      <c r="CEF119" s="220"/>
      <c r="CEG119" s="220"/>
      <c r="CEH119" s="220"/>
      <c r="CEI119" s="220"/>
      <c r="CEJ119" s="220"/>
      <c r="CEK119" s="220"/>
      <c r="CEL119" s="220"/>
      <c r="CEM119" s="220"/>
      <c r="CEN119" s="220"/>
      <c r="CEO119" s="220"/>
      <c r="CEP119" s="220"/>
      <c r="CEQ119" s="220"/>
      <c r="CER119" s="220"/>
      <c r="CES119" s="220"/>
      <c r="CET119" s="220"/>
      <c r="CEU119" s="220"/>
      <c r="CEV119" s="220"/>
      <c r="CEW119" s="220"/>
      <c r="CEX119" s="220"/>
      <c r="CEY119" s="220"/>
      <c r="CEZ119" s="220"/>
      <c r="CFA119" s="220"/>
      <c r="CFB119" s="220"/>
      <c r="CFC119" s="220"/>
      <c r="CFD119" s="220"/>
      <c r="CFE119" s="220"/>
      <c r="CFF119" s="220"/>
      <c r="CFG119" s="220"/>
      <c r="CFH119" s="220"/>
      <c r="CFI119" s="220"/>
      <c r="CFJ119" s="220"/>
      <c r="CFK119" s="220"/>
      <c r="CFL119" s="220"/>
      <c r="CFM119" s="220"/>
      <c r="CFN119" s="220"/>
      <c r="CFO119" s="220"/>
      <c r="CFP119" s="220"/>
      <c r="CFQ119" s="220"/>
      <c r="CFR119" s="220"/>
      <c r="CFS119" s="220"/>
      <c r="CFT119" s="220"/>
      <c r="CFU119" s="220"/>
      <c r="CFV119" s="220"/>
      <c r="CFW119" s="220"/>
      <c r="CFX119" s="220"/>
      <c r="CFY119" s="220"/>
      <c r="CFZ119" s="220"/>
      <c r="CGA119" s="220"/>
      <c r="CGB119" s="220"/>
      <c r="CGC119" s="220"/>
      <c r="CGD119" s="220"/>
      <c r="CGE119" s="220"/>
      <c r="CGF119" s="220"/>
      <c r="CGG119" s="220"/>
      <c r="CGH119" s="220"/>
      <c r="CGI119" s="220"/>
      <c r="CGJ119" s="220"/>
      <c r="CGK119" s="220"/>
      <c r="CGL119" s="220"/>
      <c r="CGM119" s="220"/>
      <c r="CGN119" s="220"/>
      <c r="CGO119" s="220"/>
      <c r="CGP119" s="220"/>
      <c r="CGQ119" s="220"/>
      <c r="CGR119" s="220"/>
      <c r="CGS119" s="220"/>
      <c r="CGT119" s="220"/>
      <c r="CGU119" s="220"/>
      <c r="CGV119" s="220"/>
      <c r="CGW119" s="220"/>
      <c r="CGX119" s="220"/>
      <c r="CGY119" s="220"/>
      <c r="CGZ119" s="220"/>
      <c r="CHA119" s="220"/>
      <c r="CHB119" s="220"/>
      <c r="CHC119" s="220"/>
      <c r="CHD119" s="220"/>
      <c r="CHE119" s="220"/>
      <c r="CHF119" s="220"/>
      <c r="CHG119" s="220"/>
      <c r="CHH119" s="220"/>
      <c r="CHI119" s="220"/>
      <c r="CHJ119" s="220"/>
      <c r="CHK119" s="220"/>
      <c r="CHL119" s="220"/>
      <c r="CHM119" s="220"/>
      <c r="CHN119" s="220"/>
      <c r="CHO119" s="220"/>
      <c r="CHP119" s="220"/>
      <c r="CHQ119" s="220"/>
      <c r="CHR119" s="220"/>
      <c r="CHS119" s="220"/>
      <c r="CHT119" s="220"/>
      <c r="CHU119" s="220"/>
      <c r="CHV119" s="220"/>
      <c r="CHW119" s="220"/>
      <c r="CHX119" s="220"/>
      <c r="CHY119" s="220"/>
      <c r="CHZ119" s="220"/>
      <c r="CIA119" s="220"/>
      <c r="CIB119" s="220"/>
      <c r="CIC119" s="220"/>
      <c r="CID119" s="220"/>
      <c r="CIE119" s="220"/>
      <c r="CIF119" s="220"/>
      <c r="CIG119" s="220"/>
      <c r="CIH119" s="220"/>
      <c r="CII119" s="220"/>
      <c r="CIJ119" s="220"/>
      <c r="CIK119" s="220"/>
      <c r="CIL119" s="220"/>
      <c r="CIM119" s="220"/>
      <c r="CIN119" s="220"/>
      <c r="CIO119" s="220"/>
      <c r="CIP119" s="220"/>
      <c r="CIQ119" s="220"/>
      <c r="CIR119" s="220"/>
      <c r="CIS119" s="220"/>
      <c r="CIT119" s="220"/>
      <c r="CIU119" s="220"/>
      <c r="CIV119" s="220"/>
      <c r="CIW119" s="220"/>
      <c r="CIX119" s="220"/>
      <c r="CIY119" s="220"/>
      <c r="CIZ119" s="220"/>
      <c r="CJA119" s="220"/>
      <c r="CJB119" s="220"/>
      <c r="CJC119" s="220"/>
      <c r="CJD119" s="220"/>
      <c r="CJE119" s="220"/>
      <c r="CJF119" s="220"/>
      <c r="CJG119" s="220"/>
      <c r="CJH119" s="220"/>
      <c r="CJI119" s="220"/>
      <c r="CJJ119" s="220"/>
      <c r="CJK119" s="220"/>
      <c r="CJL119" s="220"/>
      <c r="CJM119" s="220"/>
      <c r="CJN119" s="220"/>
      <c r="CJO119" s="220"/>
      <c r="CJP119" s="220"/>
      <c r="CJQ119" s="220"/>
      <c r="CJR119" s="220"/>
      <c r="CJS119" s="220"/>
      <c r="CJT119" s="220"/>
      <c r="CJU119" s="220"/>
      <c r="CJV119" s="220"/>
      <c r="CJW119" s="220"/>
      <c r="CJX119" s="220"/>
      <c r="CJY119" s="220"/>
      <c r="CJZ119" s="220"/>
      <c r="CKA119" s="220"/>
      <c r="CKB119" s="220"/>
      <c r="CKC119" s="220"/>
      <c r="CKD119" s="220"/>
      <c r="CKE119" s="220"/>
      <c r="CKF119" s="220"/>
      <c r="CKG119" s="220"/>
      <c r="CKH119" s="220"/>
      <c r="CKI119" s="220"/>
      <c r="CKJ119" s="220"/>
      <c r="CKK119" s="220"/>
      <c r="CKL119" s="220"/>
      <c r="CKM119" s="220"/>
      <c r="CKN119" s="220"/>
      <c r="CKO119" s="220"/>
      <c r="CKP119" s="220"/>
      <c r="CKQ119" s="220"/>
      <c r="CKR119" s="220"/>
      <c r="CKS119" s="220"/>
      <c r="CKT119" s="220"/>
      <c r="CKU119" s="220"/>
      <c r="CKV119" s="220"/>
      <c r="CKW119" s="220"/>
      <c r="CKX119" s="220"/>
      <c r="CKY119" s="220"/>
      <c r="CKZ119" s="220"/>
      <c r="CLA119" s="220"/>
      <c r="CLB119" s="220"/>
      <c r="CLC119" s="220"/>
      <c r="CLD119" s="220"/>
      <c r="CLE119" s="220"/>
      <c r="CLF119" s="220"/>
      <c r="CLG119" s="220"/>
      <c r="CLH119" s="220"/>
      <c r="CLI119" s="220"/>
      <c r="CLJ119" s="220"/>
      <c r="CLK119" s="220"/>
      <c r="CLL119" s="220"/>
      <c r="CLM119" s="220"/>
      <c r="CLN119" s="220"/>
      <c r="CLO119" s="220"/>
      <c r="CLP119" s="220"/>
      <c r="CLQ119" s="220"/>
      <c r="CLR119" s="220"/>
      <c r="CLS119" s="220"/>
      <c r="CLT119" s="220"/>
      <c r="CLU119" s="220"/>
      <c r="CLV119" s="220"/>
      <c r="CLW119" s="220"/>
      <c r="CLX119" s="220"/>
      <c r="CLY119" s="220"/>
      <c r="CLZ119" s="220"/>
      <c r="CMA119" s="220"/>
      <c r="CMB119" s="220"/>
      <c r="CMC119" s="220"/>
      <c r="CMD119" s="220"/>
      <c r="CME119" s="220"/>
      <c r="CMF119" s="220"/>
      <c r="CMG119" s="220"/>
      <c r="CMH119" s="220"/>
      <c r="CMI119" s="220"/>
      <c r="CMJ119" s="220"/>
      <c r="CMK119" s="220"/>
      <c r="CML119" s="220"/>
      <c r="CMM119" s="220"/>
      <c r="CMN119" s="220"/>
      <c r="CMO119" s="220"/>
      <c r="CMP119" s="220"/>
      <c r="CMQ119" s="220"/>
      <c r="CMR119" s="220"/>
      <c r="CMS119" s="220"/>
      <c r="CMT119" s="220"/>
      <c r="CMU119" s="220"/>
      <c r="CMV119" s="220"/>
      <c r="CMW119" s="220"/>
      <c r="CMX119" s="220"/>
      <c r="CMY119" s="220"/>
      <c r="CMZ119" s="220"/>
      <c r="CNA119" s="220"/>
      <c r="CNB119" s="220"/>
      <c r="CNC119" s="220"/>
      <c r="CND119" s="220"/>
      <c r="CNE119" s="220"/>
      <c r="CNF119" s="220"/>
      <c r="CNG119" s="220"/>
      <c r="CNH119" s="220"/>
      <c r="CNI119" s="220"/>
      <c r="CNJ119" s="220"/>
      <c r="CNK119" s="220"/>
      <c r="CNL119" s="220"/>
      <c r="CNM119" s="220"/>
      <c r="CNN119" s="220"/>
      <c r="CNO119" s="220"/>
      <c r="CNP119" s="220"/>
      <c r="CNQ119" s="220"/>
      <c r="CNR119" s="220"/>
      <c r="CNS119" s="220"/>
      <c r="CNT119" s="220"/>
      <c r="CNU119" s="220"/>
      <c r="CNV119" s="220"/>
      <c r="CNW119" s="220"/>
      <c r="CNX119" s="220"/>
      <c r="CNY119" s="220"/>
      <c r="CNZ119" s="220"/>
      <c r="COA119" s="220"/>
      <c r="COB119" s="220"/>
      <c r="COC119" s="220"/>
      <c r="COD119" s="220"/>
      <c r="COE119" s="220"/>
      <c r="COF119" s="220"/>
      <c r="COG119" s="220"/>
      <c r="COH119" s="220"/>
      <c r="COI119" s="220"/>
      <c r="COJ119" s="220"/>
      <c r="COK119" s="220"/>
      <c r="COL119" s="220"/>
      <c r="COM119" s="220"/>
      <c r="CON119" s="220"/>
      <c r="COO119" s="220"/>
      <c r="COP119" s="220"/>
      <c r="COQ119" s="220"/>
      <c r="COR119" s="220"/>
      <c r="COS119" s="220"/>
      <c r="COT119" s="220"/>
      <c r="COU119" s="220"/>
      <c r="COV119" s="220"/>
      <c r="COW119" s="220"/>
      <c r="COX119" s="220"/>
      <c r="COY119" s="220"/>
      <c r="COZ119" s="220"/>
      <c r="CPA119" s="220"/>
      <c r="CPB119" s="220"/>
      <c r="CPC119" s="220"/>
      <c r="CPD119" s="220"/>
      <c r="CPE119" s="220"/>
      <c r="CPF119" s="220"/>
      <c r="CPG119" s="220"/>
      <c r="CPH119" s="220"/>
      <c r="CPI119" s="220"/>
      <c r="CPJ119" s="220"/>
      <c r="CPK119" s="220"/>
      <c r="CPL119" s="220"/>
      <c r="CPM119" s="220"/>
      <c r="CPN119" s="220"/>
      <c r="CPO119" s="220"/>
      <c r="CPP119" s="220"/>
      <c r="CPQ119" s="220"/>
      <c r="CPR119" s="220"/>
      <c r="CPS119" s="220"/>
      <c r="CPT119" s="220"/>
      <c r="CPU119" s="220"/>
      <c r="CPV119" s="220"/>
      <c r="CPW119" s="220"/>
      <c r="CPX119" s="220"/>
      <c r="CPY119" s="220"/>
      <c r="CPZ119" s="220"/>
      <c r="CQA119" s="220"/>
      <c r="CQB119" s="220"/>
      <c r="CQC119" s="220"/>
      <c r="CQD119" s="220"/>
      <c r="CQE119" s="220"/>
      <c r="CQF119" s="220"/>
      <c r="CQG119" s="220"/>
      <c r="CQH119" s="220"/>
      <c r="CQI119" s="220"/>
      <c r="CQJ119" s="220"/>
      <c r="CQK119" s="220"/>
      <c r="CQL119" s="220"/>
      <c r="CQM119" s="220"/>
      <c r="CQN119" s="220"/>
      <c r="CQO119" s="220"/>
      <c r="CQP119" s="220"/>
      <c r="CQQ119" s="220"/>
      <c r="CQR119" s="220"/>
      <c r="CQS119" s="220"/>
      <c r="CQT119" s="220"/>
      <c r="CQU119" s="220"/>
      <c r="CQV119" s="220"/>
      <c r="CQW119" s="220"/>
      <c r="CQX119" s="220"/>
      <c r="CQY119" s="220"/>
      <c r="CQZ119" s="220"/>
      <c r="CRA119" s="220"/>
      <c r="CRB119" s="220"/>
      <c r="CRC119" s="220"/>
      <c r="CRD119" s="220"/>
      <c r="CRE119" s="220"/>
      <c r="CRF119" s="220"/>
      <c r="CRG119" s="220"/>
      <c r="CRH119" s="220"/>
      <c r="CRI119" s="220"/>
      <c r="CRJ119" s="220"/>
      <c r="CRK119" s="220"/>
      <c r="CRL119" s="220"/>
      <c r="CRM119" s="220"/>
      <c r="CRN119" s="220"/>
      <c r="CRO119" s="220"/>
      <c r="CRP119" s="220"/>
      <c r="CRQ119" s="220"/>
      <c r="CRR119" s="220"/>
      <c r="CRS119" s="220"/>
      <c r="CRT119" s="220"/>
      <c r="CRU119" s="220"/>
      <c r="CRV119" s="220"/>
      <c r="CRW119" s="220"/>
      <c r="CRX119" s="220"/>
      <c r="CRY119" s="220"/>
      <c r="CRZ119" s="220"/>
      <c r="CSA119" s="220"/>
      <c r="CSB119" s="220"/>
      <c r="CSC119" s="220"/>
      <c r="CSD119" s="220"/>
      <c r="CSE119" s="220"/>
      <c r="CSF119" s="220"/>
      <c r="CSG119" s="220"/>
      <c r="CSH119" s="220"/>
      <c r="CSI119" s="220"/>
      <c r="CSJ119" s="220"/>
      <c r="CSK119" s="220"/>
      <c r="CSL119" s="220"/>
      <c r="CSM119" s="220"/>
      <c r="CSN119" s="220"/>
      <c r="CSO119" s="220"/>
      <c r="CSP119" s="220"/>
      <c r="CSQ119" s="220"/>
      <c r="CSR119" s="220"/>
      <c r="CSS119" s="220"/>
      <c r="CST119" s="220"/>
      <c r="CSU119" s="220"/>
      <c r="CSV119" s="220"/>
      <c r="CSW119" s="220"/>
      <c r="CSX119" s="220"/>
      <c r="CSY119" s="220"/>
      <c r="CSZ119" s="220"/>
      <c r="CTA119" s="220"/>
      <c r="CTB119" s="220"/>
      <c r="CTC119" s="220"/>
      <c r="CTD119" s="220"/>
      <c r="CTE119" s="220"/>
      <c r="CTF119" s="220"/>
      <c r="CTG119" s="220"/>
      <c r="CTH119" s="220"/>
      <c r="CTI119" s="220"/>
      <c r="CTJ119" s="220"/>
      <c r="CTK119" s="220"/>
      <c r="CTL119" s="220"/>
      <c r="CTM119" s="220"/>
      <c r="CTN119" s="220"/>
      <c r="CTO119" s="220"/>
      <c r="CTP119" s="220"/>
      <c r="CTQ119" s="220"/>
      <c r="CTR119" s="220"/>
      <c r="CTS119" s="220"/>
      <c r="CTT119" s="220"/>
      <c r="CTU119" s="220"/>
      <c r="CTV119" s="220"/>
      <c r="CTW119" s="220"/>
      <c r="CTX119" s="220"/>
      <c r="CTY119" s="220"/>
      <c r="CTZ119" s="220"/>
      <c r="CUA119" s="220"/>
      <c r="CUB119" s="220"/>
      <c r="CUC119" s="220"/>
      <c r="CUD119" s="220"/>
      <c r="CUE119" s="220"/>
      <c r="CUF119" s="220"/>
      <c r="CUG119" s="220"/>
      <c r="CUH119" s="220"/>
      <c r="CUI119" s="220"/>
      <c r="CUJ119" s="220"/>
      <c r="CUK119" s="220"/>
      <c r="CUL119" s="220"/>
      <c r="CUM119" s="220"/>
      <c r="CUN119" s="220"/>
      <c r="CUO119" s="220"/>
      <c r="CUP119" s="220"/>
      <c r="CUQ119" s="220"/>
      <c r="CUR119" s="220"/>
      <c r="CUS119" s="220"/>
      <c r="CUT119" s="220"/>
      <c r="CUU119" s="220"/>
      <c r="CUV119" s="220"/>
      <c r="CUW119" s="220"/>
      <c r="CUX119" s="220"/>
      <c r="CUY119" s="220"/>
      <c r="CUZ119" s="220"/>
      <c r="CVA119" s="220"/>
      <c r="CVB119" s="220"/>
      <c r="CVC119" s="220"/>
      <c r="CVD119" s="220"/>
      <c r="CVE119" s="220"/>
      <c r="CVF119" s="220"/>
      <c r="CVG119" s="220"/>
      <c r="CVH119" s="220"/>
      <c r="CVI119" s="220"/>
      <c r="CVJ119" s="220"/>
      <c r="CVK119" s="220"/>
      <c r="CVL119" s="220"/>
      <c r="CVM119" s="220"/>
      <c r="CVN119" s="220"/>
      <c r="CVO119" s="220"/>
      <c r="CVP119" s="220"/>
      <c r="CVQ119" s="220"/>
      <c r="CVR119" s="220"/>
      <c r="CVS119" s="220"/>
      <c r="CVT119" s="220"/>
      <c r="CVU119" s="220"/>
      <c r="CVV119" s="220"/>
      <c r="CVW119" s="220"/>
      <c r="CVX119" s="220"/>
      <c r="CVY119" s="220"/>
      <c r="CVZ119" s="220"/>
      <c r="CWA119" s="220"/>
      <c r="CWB119" s="220"/>
      <c r="CWC119" s="220"/>
      <c r="CWD119" s="220"/>
      <c r="CWE119" s="220"/>
      <c r="CWF119" s="220"/>
      <c r="CWG119" s="220"/>
      <c r="CWH119" s="220"/>
      <c r="CWI119" s="220"/>
      <c r="CWJ119" s="220"/>
      <c r="CWK119" s="220"/>
      <c r="CWL119" s="220"/>
      <c r="CWM119" s="220"/>
      <c r="CWN119" s="220"/>
      <c r="CWO119" s="220"/>
      <c r="CWP119" s="220"/>
      <c r="CWQ119" s="220"/>
      <c r="CWR119" s="220"/>
      <c r="CWS119" s="220"/>
      <c r="CWT119" s="220"/>
      <c r="CWU119" s="220"/>
      <c r="CWV119" s="220"/>
      <c r="CWW119" s="220"/>
      <c r="CWX119" s="220"/>
      <c r="CWY119" s="220"/>
      <c r="CWZ119" s="220"/>
      <c r="CXA119" s="220"/>
      <c r="CXB119" s="220"/>
      <c r="CXC119" s="220"/>
      <c r="CXD119" s="220"/>
      <c r="CXE119" s="220"/>
      <c r="CXF119" s="220"/>
      <c r="CXG119" s="220"/>
      <c r="CXH119" s="220"/>
      <c r="CXI119" s="220"/>
      <c r="CXJ119" s="220"/>
      <c r="CXK119" s="220"/>
      <c r="CXL119" s="220"/>
      <c r="CXM119" s="220"/>
      <c r="CXN119" s="220"/>
      <c r="CXO119" s="220"/>
      <c r="CXP119" s="220"/>
      <c r="CXQ119" s="220"/>
      <c r="CXR119" s="220"/>
      <c r="CXS119" s="220"/>
      <c r="CXT119" s="220"/>
      <c r="CXU119" s="220"/>
      <c r="CXV119" s="220"/>
      <c r="CXW119" s="220"/>
      <c r="CXX119" s="220"/>
      <c r="CXY119" s="220"/>
      <c r="CXZ119" s="220"/>
      <c r="CYA119" s="220"/>
      <c r="CYB119" s="220"/>
      <c r="CYC119" s="220"/>
      <c r="CYD119" s="220"/>
      <c r="CYE119" s="220"/>
      <c r="CYF119" s="220"/>
      <c r="CYG119" s="220"/>
      <c r="CYH119" s="220"/>
      <c r="CYI119" s="220"/>
      <c r="CYJ119" s="220"/>
      <c r="CYK119" s="220"/>
      <c r="CYL119" s="220"/>
      <c r="CYM119" s="220"/>
      <c r="CYN119" s="220"/>
      <c r="CYO119" s="220"/>
      <c r="CYP119" s="220"/>
      <c r="CYQ119" s="220"/>
      <c r="CYR119" s="220"/>
      <c r="CYS119" s="220"/>
      <c r="CYT119" s="220"/>
      <c r="CYU119" s="220"/>
      <c r="CYV119" s="220"/>
      <c r="CYW119" s="220"/>
      <c r="CYX119" s="220"/>
      <c r="CYY119" s="220"/>
      <c r="CYZ119" s="220"/>
      <c r="CZA119" s="220"/>
      <c r="CZB119" s="220"/>
      <c r="CZC119" s="220"/>
      <c r="CZD119" s="220"/>
      <c r="CZE119" s="220"/>
      <c r="CZF119" s="220"/>
      <c r="CZG119" s="220"/>
      <c r="CZH119" s="220"/>
      <c r="CZI119" s="220"/>
      <c r="CZJ119" s="220"/>
      <c r="CZK119" s="220"/>
      <c r="CZL119" s="220"/>
      <c r="CZM119" s="220"/>
      <c r="CZN119" s="220"/>
      <c r="CZO119" s="220"/>
      <c r="CZP119" s="220"/>
      <c r="CZQ119" s="220"/>
      <c r="CZR119" s="220"/>
      <c r="CZS119" s="220"/>
      <c r="CZT119" s="220"/>
      <c r="CZU119" s="220"/>
      <c r="CZV119" s="220"/>
      <c r="CZW119" s="220"/>
      <c r="CZX119" s="220"/>
      <c r="CZY119" s="220"/>
      <c r="CZZ119" s="220"/>
      <c r="DAA119" s="220"/>
      <c r="DAB119" s="220"/>
      <c r="DAC119" s="220"/>
      <c r="DAD119" s="220"/>
      <c r="DAE119" s="220"/>
      <c r="DAF119" s="220"/>
      <c r="DAG119" s="220"/>
      <c r="DAH119" s="220"/>
      <c r="DAI119" s="220"/>
      <c r="DAJ119" s="220"/>
      <c r="DAK119" s="220"/>
      <c r="DAL119" s="220"/>
      <c r="DAM119" s="220"/>
      <c r="DAN119" s="220"/>
      <c r="DAO119" s="220"/>
      <c r="DAP119" s="220"/>
      <c r="DAQ119" s="220"/>
      <c r="DAR119" s="220"/>
      <c r="DAS119" s="220"/>
      <c r="DAT119" s="220"/>
      <c r="DAU119" s="220"/>
      <c r="DAV119" s="220"/>
      <c r="DAW119" s="220"/>
      <c r="DAX119" s="220"/>
      <c r="DAY119" s="220"/>
      <c r="DAZ119" s="220"/>
      <c r="DBA119" s="220"/>
      <c r="DBB119" s="220"/>
      <c r="DBC119" s="220"/>
      <c r="DBD119" s="220"/>
      <c r="DBE119" s="220"/>
      <c r="DBF119" s="220"/>
      <c r="DBG119" s="220"/>
      <c r="DBH119" s="220"/>
      <c r="DBI119" s="220"/>
      <c r="DBJ119" s="220"/>
      <c r="DBK119" s="220"/>
      <c r="DBL119" s="220"/>
      <c r="DBM119" s="220"/>
      <c r="DBN119" s="220"/>
      <c r="DBO119" s="220"/>
      <c r="DBP119" s="220"/>
      <c r="DBQ119" s="220"/>
      <c r="DBR119" s="220"/>
      <c r="DBS119" s="220"/>
      <c r="DBT119" s="220"/>
      <c r="DBU119" s="220"/>
      <c r="DBV119" s="220"/>
      <c r="DBW119" s="220"/>
      <c r="DBX119" s="220"/>
      <c r="DBY119" s="220"/>
      <c r="DBZ119" s="220"/>
      <c r="DCA119" s="220"/>
      <c r="DCB119" s="220"/>
      <c r="DCC119" s="220"/>
      <c r="DCD119" s="220"/>
      <c r="DCE119" s="220"/>
      <c r="DCF119" s="220"/>
      <c r="DCG119" s="220"/>
      <c r="DCH119" s="220"/>
      <c r="DCI119" s="220"/>
      <c r="DCJ119" s="220"/>
      <c r="DCK119" s="220"/>
      <c r="DCL119" s="220"/>
      <c r="DCM119" s="220"/>
      <c r="DCN119" s="220"/>
      <c r="DCO119" s="220"/>
      <c r="DCP119" s="220"/>
      <c r="DCQ119" s="220"/>
      <c r="DCR119" s="220"/>
      <c r="DCS119" s="220"/>
      <c r="DCT119" s="220"/>
      <c r="DCU119" s="220"/>
      <c r="DCV119" s="220"/>
      <c r="DCW119" s="220"/>
      <c r="DCX119" s="220"/>
      <c r="DCY119" s="220"/>
      <c r="DCZ119" s="220"/>
      <c r="DDA119" s="220"/>
      <c r="DDB119" s="220"/>
      <c r="DDC119" s="220"/>
      <c r="DDD119" s="220"/>
      <c r="DDE119" s="220"/>
      <c r="DDF119" s="220"/>
      <c r="DDG119" s="220"/>
      <c r="DDH119" s="220"/>
      <c r="DDI119" s="220"/>
      <c r="DDJ119" s="220"/>
      <c r="DDK119" s="220"/>
      <c r="DDL119" s="220"/>
      <c r="DDM119" s="220"/>
      <c r="DDN119" s="220"/>
      <c r="DDO119" s="220"/>
      <c r="DDP119" s="220"/>
      <c r="DDQ119" s="220"/>
      <c r="DDR119" s="220"/>
      <c r="DDS119" s="220"/>
      <c r="DDT119" s="220"/>
      <c r="DDU119" s="220"/>
      <c r="DDV119" s="220"/>
      <c r="DDW119" s="220"/>
      <c r="DDX119" s="220"/>
      <c r="DDY119" s="220"/>
      <c r="DDZ119" s="220"/>
      <c r="DEA119" s="220"/>
      <c r="DEB119" s="220"/>
      <c r="DEC119" s="220"/>
      <c r="DED119" s="220"/>
      <c r="DEE119" s="220"/>
      <c r="DEF119" s="220"/>
      <c r="DEG119" s="220"/>
      <c r="DEH119" s="220"/>
      <c r="DEI119" s="220"/>
      <c r="DEJ119" s="220"/>
      <c r="DEK119" s="220"/>
      <c r="DEL119" s="220"/>
      <c r="DEM119" s="220"/>
      <c r="DEN119" s="220"/>
      <c r="DEO119" s="220"/>
      <c r="DEP119" s="220"/>
      <c r="DEQ119" s="220"/>
      <c r="DER119" s="220"/>
      <c r="DES119" s="220"/>
      <c r="DET119" s="220"/>
      <c r="DEU119" s="220"/>
      <c r="DEV119" s="220"/>
      <c r="DEW119" s="220"/>
      <c r="DEX119" s="220"/>
      <c r="DEY119" s="220"/>
      <c r="DEZ119" s="220"/>
      <c r="DFA119" s="220"/>
      <c r="DFB119" s="220"/>
      <c r="DFC119" s="220"/>
      <c r="DFD119" s="220"/>
      <c r="DFE119" s="220"/>
      <c r="DFF119" s="220"/>
      <c r="DFG119" s="220"/>
      <c r="DFH119" s="220"/>
      <c r="DFI119" s="220"/>
      <c r="DFJ119" s="220"/>
      <c r="DFK119" s="220"/>
      <c r="DFL119" s="220"/>
      <c r="DFM119" s="220"/>
      <c r="DFN119" s="220"/>
      <c r="DFO119" s="220"/>
      <c r="DFP119" s="220"/>
      <c r="DFQ119" s="220"/>
      <c r="DFR119" s="220"/>
      <c r="DFS119" s="220"/>
      <c r="DFT119" s="220"/>
      <c r="DFU119" s="220"/>
      <c r="DFV119" s="220"/>
      <c r="DFW119" s="220"/>
      <c r="DFX119" s="220"/>
      <c r="DFY119" s="220"/>
      <c r="DFZ119" s="220"/>
      <c r="DGA119" s="220"/>
      <c r="DGB119" s="220"/>
      <c r="DGC119" s="220"/>
      <c r="DGD119" s="220"/>
      <c r="DGE119" s="220"/>
      <c r="DGF119" s="220"/>
      <c r="DGG119" s="220"/>
      <c r="DGH119" s="220"/>
      <c r="DGI119" s="220"/>
      <c r="DGJ119" s="220"/>
      <c r="DGK119" s="220"/>
      <c r="DGL119" s="220"/>
      <c r="DGM119" s="220"/>
      <c r="DGN119" s="220"/>
      <c r="DGO119" s="220"/>
      <c r="DGP119" s="220"/>
      <c r="DGQ119" s="220"/>
      <c r="DGR119" s="220"/>
      <c r="DGS119" s="220"/>
      <c r="DGT119" s="220"/>
      <c r="DGU119" s="220"/>
      <c r="DGV119" s="220"/>
      <c r="DGW119" s="220"/>
      <c r="DGX119" s="220"/>
      <c r="DGY119" s="220"/>
      <c r="DGZ119" s="220"/>
      <c r="DHA119" s="220"/>
      <c r="DHB119" s="220"/>
      <c r="DHC119" s="220"/>
      <c r="DHD119" s="220"/>
      <c r="DHE119" s="220"/>
      <c r="DHF119" s="220"/>
      <c r="DHG119" s="220"/>
      <c r="DHH119" s="220"/>
      <c r="DHI119" s="220"/>
      <c r="DHJ119" s="220"/>
      <c r="DHK119" s="220"/>
      <c r="DHL119" s="220"/>
      <c r="DHM119" s="220"/>
      <c r="DHN119" s="220"/>
      <c r="DHO119" s="220"/>
      <c r="DHP119" s="220"/>
      <c r="DHQ119" s="220"/>
      <c r="DHR119" s="220"/>
      <c r="DHS119" s="220"/>
      <c r="DHT119" s="220"/>
      <c r="DHU119" s="220"/>
      <c r="DHV119" s="220"/>
      <c r="DHW119" s="220"/>
      <c r="DHX119" s="220"/>
      <c r="DHY119" s="220"/>
      <c r="DHZ119" s="220"/>
      <c r="DIA119" s="220"/>
      <c r="DIB119" s="220"/>
      <c r="DIC119" s="220"/>
      <c r="DID119" s="220"/>
      <c r="DIE119" s="220"/>
      <c r="DIF119" s="220"/>
      <c r="DIG119" s="220"/>
      <c r="DIH119" s="220"/>
      <c r="DII119" s="220"/>
      <c r="DIJ119" s="220"/>
      <c r="DIK119" s="220"/>
      <c r="DIL119" s="220"/>
      <c r="DIM119" s="220"/>
      <c r="DIN119" s="220"/>
      <c r="DIO119" s="220"/>
      <c r="DIP119" s="220"/>
      <c r="DIQ119" s="220"/>
      <c r="DIR119" s="220"/>
      <c r="DIS119" s="220"/>
      <c r="DIT119" s="220"/>
      <c r="DIU119" s="220"/>
      <c r="DIV119" s="220"/>
      <c r="DIW119" s="220"/>
      <c r="DIX119" s="220"/>
      <c r="DIY119" s="220"/>
      <c r="DIZ119" s="220"/>
      <c r="DJA119" s="220"/>
      <c r="DJB119" s="220"/>
      <c r="DJC119" s="220"/>
      <c r="DJD119" s="220"/>
      <c r="DJE119" s="220"/>
      <c r="DJF119" s="220"/>
      <c r="DJG119" s="220"/>
      <c r="DJH119" s="220"/>
      <c r="DJI119" s="220"/>
      <c r="DJJ119" s="220"/>
      <c r="DJK119" s="220"/>
      <c r="DJL119" s="220"/>
      <c r="DJM119" s="220"/>
      <c r="DJN119" s="220"/>
      <c r="DJO119" s="220"/>
      <c r="DJP119" s="220"/>
      <c r="DJQ119" s="220"/>
      <c r="DJR119" s="220"/>
      <c r="DJS119" s="220"/>
      <c r="DJT119" s="220"/>
      <c r="DJU119" s="220"/>
      <c r="DJV119" s="220"/>
      <c r="DJW119" s="220"/>
      <c r="DJX119" s="220"/>
      <c r="DJY119" s="220"/>
      <c r="DJZ119" s="220"/>
      <c r="DKA119" s="220"/>
      <c r="DKB119" s="220"/>
      <c r="DKC119" s="220"/>
      <c r="DKD119" s="220"/>
      <c r="DKE119" s="220"/>
      <c r="DKF119" s="220"/>
      <c r="DKG119" s="220"/>
      <c r="DKH119" s="220"/>
      <c r="DKI119" s="220"/>
      <c r="DKJ119" s="220"/>
      <c r="DKK119" s="220"/>
      <c r="DKL119" s="220"/>
      <c r="DKM119" s="220"/>
      <c r="DKN119" s="220"/>
      <c r="DKO119" s="220"/>
      <c r="DKP119" s="220"/>
      <c r="DKQ119" s="220"/>
      <c r="DKR119" s="220"/>
      <c r="DKS119" s="220"/>
      <c r="DKT119" s="220"/>
      <c r="DKU119" s="220"/>
      <c r="DKV119" s="220"/>
      <c r="DKW119" s="220"/>
      <c r="DKX119" s="220"/>
      <c r="DKY119" s="220"/>
      <c r="DKZ119" s="220"/>
      <c r="DLA119" s="220"/>
      <c r="DLB119" s="220"/>
      <c r="DLC119" s="220"/>
      <c r="DLD119" s="220"/>
      <c r="DLE119" s="220"/>
      <c r="DLF119" s="220"/>
      <c r="DLG119" s="220"/>
      <c r="DLH119" s="220"/>
      <c r="DLI119" s="220"/>
      <c r="DLJ119" s="220"/>
      <c r="DLK119" s="220"/>
      <c r="DLL119" s="220"/>
      <c r="DLM119" s="220"/>
      <c r="DLN119" s="220"/>
      <c r="DLO119" s="220"/>
      <c r="DLP119" s="220"/>
      <c r="DLQ119" s="220"/>
      <c r="DLR119" s="220"/>
      <c r="DLS119" s="220"/>
      <c r="DLT119" s="220"/>
      <c r="DLU119" s="220"/>
      <c r="DLV119" s="220"/>
      <c r="DLW119" s="220"/>
      <c r="DLX119" s="220"/>
      <c r="DLY119" s="220"/>
      <c r="DLZ119" s="220"/>
      <c r="DMA119" s="220"/>
      <c r="DMB119" s="220"/>
      <c r="DMC119" s="220"/>
      <c r="DMD119" s="220"/>
      <c r="DME119" s="220"/>
      <c r="DMF119" s="220"/>
      <c r="DMG119" s="220"/>
      <c r="DMH119" s="220"/>
      <c r="DMI119" s="220"/>
      <c r="DMJ119" s="220"/>
      <c r="DMK119" s="220"/>
      <c r="DML119" s="220"/>
      <c r="DMM119" s="220"/>
      <c r="DMN119" s="220"/>
      <c r="DMO119" s="220"/>
      <c r="DMP119" s="220"/>
      <c r="DMQ119" s="220"/>
      <c r="DMR119" s="220"/>
      <c r="DMS119" s="220"/>
      <c r="DMT119" s="220"/>
      <c r="DMU119" s="220"/>
      <c r="DMV119" s="220"/>
      <c r="DMW119" s="220"/>
      <c r="DMX119" s="220"/>
      <c r="DMY119" s="220"/>
      <c r="DMZ119" s="220"/>
      <c r="DNA119" s="220"/>
      <c r="DNB119" s="220"/>
      <c r="DNC119" s="220"/>
      <c r="DND119" s="220"/>
      <c r="DNE119" s="220"/>
      <c r="DNF119" s="220"/>
      <c r="DNG119" s="220"/>
      <c r="DNH119" s="220"/>
      <c r="DNI119" s="220"/>
      <c r="DNJ119" s="220"/>
      <c r="DNK119" s="220"/>
      <c r="DNL119" s="220"/>
      <c r="DNM119" s="220"/>
      <c r="DNN119" s="220"/>
      <c r="DNO119" s="220"/>
      <c r="DNP119" s="220"/>
      <c r="DNQ119" s="220"/>
      <c r="DNR119" s="220"/>
      <c r="DNS119" s="220"/>
      <c r="DNT119" s="220"/>
      <c r="DNU119" s="220"/>
      <c r="DNV119" s="220"/>
      <c r="DNW119" s="220"/>
      <c r="DNX119" s="220"/>
      <c r="DNY119" s="220"/>
      <c r="DNZ119" s="220"/>
      <c r="DOA119" s="220"/>
      <c r="DOB119" s="220"/>
      <c r="DOC119" s="220"/>
      <c r="DOD119" s="220"/>
      <c r="DOE119" s="220"/>
      <c r="DOF119" s="220"/>
      <c r="DOG119" s="220"/>
      <c r="DOH119" s="220"/>
      <c r="DOI119" s="220"/>
      <c r="DOJ119" s="220"/>
      <c r="DOK119" s="220"/>
      <c r="DOL119" s="220"/>
      <c r="DOM119" s="220"/>
      <c r="DON119" s="220"/>
      <c r="DOO119" s="220"/>
      <c r="DOP119" s="220"/>
      <c r="DOQ119" s="220"/>
      <c r="DOR119" s="220"/>
      <c r="DOS119" s="220"/>
      <c r="DOT119" s="220"/>
      <c r="DOU119" s="220"/>
      <c r="DOV119" s="220"/>
      <c r="DOW119" s="220"/>
      <c r="DOX119" s="220"/>
      <c r="DOY119" s="220"/>
      <c r="DOZ119" s="220"/>
      <c r="DPA119" s="220"/>
      <c r="DPB119" s="220"/>
      <c r="DPC119" s="220"/>
      <c r="DPD119" s="220"/>
      <c r="DPE119" s="220"/>
      <c r="DPF119" s="220"/>
      <c r="DPG119" s="220"/>
      <c r="DPH119" s="220"/>
      <c r="DPI119" s="220"/>
      <c r="DPJ119" s="220"/>
      <c r="DPK119" s="220"/>
      <c r="DPL119" s="220"/>
      <c r="DPM119" s="220"/>
      <c r="DPN119" s="220"/>
      <c r="DPO119" s="220"/>
      <c r="DPP119" s="220"/>
      <c r="DPQ119" s="220"/>
      <c r="DPR119" s="220"/>
      <c r="DPS119" s="220"/>
      <c r="DPT119" s="220"/>
      <c r="DPU119" s="220"/>
      <c r="DPV119" s="220"/>
      <c r="DPW119" s="220"/>
      <c r="DPX119" s="220"/>
      <c r="DPY119" s="220"/>
      <c r="DPZ119" s="220"/>
      <c r="DQA119" s="220"/>
      <c r="DQB119" s="220"/>
      <c r="DQC119" s="220"/>
      <c r="DQD119" s="220"/>
      <c r="DQE119" s="220"/>
      <c r="DQF119" s="220"/>
      <c r="DQG119" s="220"/>
      <c r="DQH119" s="220"/>
      <c r="DQI119" s="220"/>
      <c r="DQJ119" s="220"/>
      <c r="DQK119" s="220"/>
      <c r="DQL119" s="220"/>
      <c r="DQM119" s="220"/>
      <c r="DQN119" s="220"/>
      <c r="DQO119" s="220"/>
      <c r="DQP119" s="220"/>
      <c r="DQQ119" s="220"/>
      <c r="DQR119" s="220"/>
      <c r="DQS119" s="220"/>
      <c r="DQT119" s="220"/>
      <c r="DQU119" s="220"/>
      <c r="DQV119" s="220"/>
      <c r="DQW119" s="220"/>
      <c r="DQX119" s="220"/>
      <c r="DQY119" s="220"/>
      <c r="DQZ119" s="220"/>
      <c r="DRA119" s="220"/>
      <c r="DRB119" s="220"/>
      <c r="DRC119" s="220"/>
      <c r="DRD119" s="220"/>
      <c r="DRE119" s="220"/>
      <c r="DRF119" s="220"/>
      <c r="DRG119" s="220"/>
      <c r="DRH119" s="220"/>
      <c r="DRI119" s="220"/>
      <c r="DRJ119" s="220"/>
      <c r="DRK119" s="220"/>
      <c r="DRL119" s="220"/>
      <c r="DRM119" s="220"/>
      <c r="DRN119" s="220"/>
      <c r="DRO119" s="220"/>
      <c r="DRP119" s="220"/>
      <c r="DRQ119" s="220"/>
      <c r="DRR119" s="220"/>
      <c r="DRS119" s="220"/>
      <c r="DRT119" s="220"/>
      <c r="DRU119" s="220"/>
      <c r="DRV119" s="220"/>
      <c r="DRW119" s="220"/>
      <c r="DRX119" s="220"/>
      <c r="DRY119" s="220"/>
      <c r="DRZ119" s="220"/>
      <c r="DSA119" s="220"/>
      <c r="DSB119" s="220"/>
      <c r="DSC119" s="220"/>
      <c r="DSD119" s="220"/>
      <c r="DSE119" s="220"/>
      <c r="DSF119" s="220"/>
      <c r="DSG119" s="220"/>
      <c r="DSH119" s="220"/>
      <c r="DSI119" s="220"/>
      <c r="DSJ119" s="220"/>
      <c r="DSK119" s="220"/>
      <c r="DSL119" s="220"/>
      <c r="DSM119" s="220"/>
      <c r="DSN119" s="220"/>
      <c r="DSO119" s="220"/>
      <c r="DSP119" s="220"/>
      <c r="DSQ119" s="220"/>
      <c r="DSR119" s="220"/>
      <c r="DSS119" s="220"/>
      <c r="DST119" s="220"/>
      <c r="DSU119" s="220"/>
      <c r="DSV119" s="220"/>
      <c r="DSW119" s="220"/>
      <c r="DSX119" s="220"/>
      <c r="DSY119" s="220"/>
      <c r="DSZ119" s="220"/>
      <c r="DTA119" s="220"/>
      <c r="DTB119" s="220"/>
      <c r="DTC119" s="220"/>
      <c r="DTD119" s="220"/>
      <c r="DTE119" s="220"/>
      <c r="DTF119" s="220"/>
      <c r="DTG119" s="220"/>
      <c r="DTH119" s="220"/>
      <c r="DTI119" s="220"/>
      <c r="DTJ119" s="220"/>
      <c r="DTK119" s="220"/>
      <c r="DTL119" s="220"/>
      <c r="DTM119" s="220"/>
      <c r="DTN119" s="220"/>
      <c r="DTO119" s="220"/>
      <c r="DTP119" s="220"/>
      <c r="DTQ119" s="220"/>
      <c r="DTR119" s="220"/>
      <c r="DTS119" s="220"/>
      <c r="DTT119" s="220"/>
      <c r="DTU119" s="220"/>
      <c r="DTV119" s="220"/>
      <c r="DTW119" s="220"/>
      <c r="DTX119" s="220"/>
      <c r="DTY119" s="220"/>
      <c r="DTZ119" s="220"/>
      <c r="DUA119" s="220"/>
      <c r="DUB119" s="220"/>
      <c r="DUC119" s="220"/>
      <c r="DUD119" s="220"/>
      <c r="DUE119" s="220"/>
      <c r="DUF119" s="220"/>
      <c r="DUG119" s="220"/>
      <c r="DUH119" s="220"/>
      <c r="DUI119" s="220"/>
      <c r="DUJ119" s="220"/>
      <c r="DUK119" s="220"/>
      <c r="DUL119" s="220"/>
      <c r="DUM119" s="220"/>
      <c r="DUN119" s="220"/>
      <c r="DUO119" s="220"/>
      <c r="DUP119" s="220"/>
      <c r="DUQ119" s="220"/>
      <c r="DUR119" s="220"/>
      <c r="DUS119" s="220"/>
      <c r="DUT119" s="220"/>
      <c r="DUU119" s="220"/>
      <c r="DUV119" s="220"/>
      <c r="DUW119" s="220"/>
      <c r="DUX119" s="220"/>
      <c r="DUY119" s="220"/>
      <c r="DUZ119" s="220"/>
      <c r="DVA119" s="220"/>
      <c r="DVB119" s="220"/>
      <c r="DVC119" s="220"/>
      <c r="DVD119" s="220"/>
      <c r="DVE119" s="220"/>
      <c r="DVF119" s="220"/>
      <c r="DVG119" s="220"/>
      <c r="DVH119" s="220"/>
      <c r="DVI119" s="220"/>
      <c r="DVJ119" s="220"/>
      <c r="DVK119" s="220"/>
      <c r="DVL119" s="220"/>
      <c r="DVM119" s="220"/>
      <c r="DVN119" s="220"/>
      <c r="DVO119" s="220"/>
      <c r="DVP119" s="220"/>
      <c r="DVQ119" s="220"/>
      <c r="DVR119" s="220"/>
      <c r="DVS119" s="220"/>
      <c r="DVT119" s="220"/>
      <c r="DVU119" s="220"/>
      <c r="DVV119" s="220"/>
      <c r="DVW119" s="220"/>
      <c r="DVX119" s="220"/>
      <c r="DVY119" s="220"/>
      <c r="DVZ119" s="220"/>
      <c r="DWA119" s="220"/>
      <c r="DWB119" s="220"/>
      <c r="DWC119" s="220"/>
      <c r="DWD119" s="220"/>
      <c r="DWE119" s="220"/>
      <c r="DWF119" s="220"/>
      <c r="DWG119" s="220"/>
      <c r="DWH119" s="220"/>
      <c r="DWI119" s="220"/>
      <c r="DWJ119" s="220"/>
      <c r="DWK119" s="220"/>
      <c r="DWL119" s="220"/>
      <c r="DWM119" s="220"/>
      <c r="DWN119" s="220"/>
      <c r="DWO119" s="220"/>
      <c r="DWP119" s="220"/>
      <c r="DWQ119" s="220"/>
      <c r="DWR119" s="220"/>
      <c r="DWS119" s="220"/>
      <c r="DWT119" s="220"/>
      <c r="DWU119" s="220"/>
      <c r="DWV119" s="220"/>
      <c r="DWW119" s="220"/>
      <c r="DWX119" s="220"/>
      <c r="DWY119" s="220"/>
      <c r="DWZ119" s="220"/>
      <c r="DXA119" s="220"/>
      <c r="DXB119" s="220"/>
      <c r="DXC119" s="220"/>
      <c r="DXD119" s="220"/>
      <c r="DXE119" s="220"/>
      <c r="DXF119" s="220"/>
      <c r="DXG119" s="220"/>
      <c r="DXH119" s="220"/>
      <c r="DXI119" s="220"/>
      <c r="DXJ119" s="220"/>
      <c r="DXK119" s="220"/>
      <c r="DXL119" s="220"/>
      <c r="DXM119" s="220"/>
      <c r="DXN119" s="220"/>
      <c r="DXO119" s="220"/>
      <c r="DXP119" s="220"/>
      <c r="DXQ119" s="220"/>
      <c r="DXR119" s="220"/>
      <c r="DXS119" s="220"/>
      <c r="DXT119" s="220"/>
      <c r="DXU119" s="220"/>
      <c r="DXV119" s="220"/>
      <c r="DXW119" s="220"/>
      <c r="DXX119" s="220"/>
      <c r="DXY119" s="220"/>
      <c r="DXZ119" s="220"/>
      <c r="DYA119" s="220"/>
      <c r="DYB119" s="220"/>
      <c r="DYC119" s="220"/>
      <c r="DYD119" s="220"/>
      <c r="DYE119" s="220"/>
      <c r="DYF119" s="220"/>
      <c r="DYG119" s="220"/>
      <c r="DYH119" s="220"/>
      <c r="DYI119" s="220"/>
      <c r="DYJ119" s="220"/>
      <c r="DYK119" s="220"/>
      <c r="DYL119" s="220"/>
      <c r="DYM119" s="220"/>
      <c r="DYN119" s="220"/>
      <c r="DYO119" s="220"/>
      <c r="DYP119" s="220"/>
      <c r="DYQ119" s="220"/>
      <c r="DYR119" s="220"/>
      <c r="DYS119" s="220"/>
      <c r="DYT119" s="220"/>
      <c r="DYU119" s="220"/>
      <c r="DYV119" s="220"/>
      <c r="DYW119" s="220"/>
      <c r="DYX119" s="220"/>
      <c r="DYY119" s="220"/>
      <c r="DYZ119" s="220"/>
      <c r="DZA119" s="220"/>
      <c r="DZB119" s="220"/>
      <c r="DZC119" s="220"/>
      <c r="DZD119" s="220"/>
      <c r="DZE119" s="220"/>
      <c r="DZF119" s="220"/>
      <c r="DZG119" s="220"/>
      <c r="DZH119" s="220"/>
      <c r="DZI119" s="220"/>
      <c r="DZJ119" s="220"/>
      <c r="DZK119" s="220"/>
      <c r="DZL119" s="220"/>
      <c r="DZM119" s="220"/>
      <c r="DZN119" s="220"/>
      <c r="DZO119" s="220"/>
      <c r="DZP119" s="220"/>
      <c r="DZQ119" s="220"/>
      <c r="DZR119" s="220"/>
      <c r="DZS119" s="220"/>
      <c r="DZT119" s="220"/>
      <c r="DZU119" s="220"/>
      <c r="DZV119" s="220"/>
      <c r="DZW119" s="220"/>
      <c r="DZX119" s="220"/>
      <c r="DZY119" s="220"/>
      <c r="DZZ119" s="220"/>
      <c r="EAA119" s="220"/>
      <c r="EAB119" s="220"/>
      <c r="EAC119" s="220"/>
      <c r="EAD119" s="220"/>
      <c r="EAE119" s="220"/>
      <c r="EAF119" s="220"/>
      <c r="EAG119" s="220"/>
      <c r="EAH119" s="220"/>
      <c r="EAI119" s="220"/>
      <c r="EAJ119" s="220"/>
      <c r="EAK119" s="220"/>
      <c r="EAL119" s="220"/>
      <c r="EAM119" s="220"/>
      <c r="EAN119" s="220"/>
      <c r="EAO119" s="220"/>
      <c r="EAP119" s="220"/>
      <c r="EAQ119" s="220"/>
      <c r="EAR119" s="220"/>
      <c r="EAS119" s="220"/>
      <c r="EAT119" s="220"/>
      <c r="EAU119" s="220"/>
      <c r="EAV119" s="220"/>
      <c r="EAW119" s="220"/>
      <c r="EAX119" s="220"/>
      <c r="EAY119" s="220"/>
      <c r="EAZ119" s="220"/>
      <c r="EBA119" s="220"/>
      <c r="EBB119" s="220"/>
      <c r="EBC119" s="220"/>
      <c r="EBD119" s="220"/>
      <c r="EBE119" s="220"/>
      <c r="EBF119" s="220"/>
      <c r="EBG119" s="220"/>
      <c r="EBH119" s="220"/>
      <c r="EBI119" s="220"/>
      <c r="EBJ119" s="220"/>
      <c r="EBK119" s="220"/>
      <c r="EBL119" s="220"/>
      <c r="EBM119" s="220"/>
      <c r="EBN119" s="220"/>
      <c r="EBO119" s="220"/>
      <c r="EBP119" s="220"/>
      <c r="EBQ119" s="220"/>
      <c r="EBR119" s="220"/>
      <c r="EBS119" s="220"/>
      <c r="EBT119" s="220"/>
      <c r="EBU119" s="220"/>
      <c r="EBV119" s="220"/>
      <c r="EBW119" s="220"/>
      <c r="EBX119" s="220"/>
      <c r="EBY119" s="220"/>
      <c r="EBZ119" s="220"/>
      <c r="ECA119" s="220"/>
      <c r="ECB119" s="220"/>
      <c r="ECC119" s="220"/>
      <c r="ECD119" s="220"/>
      <c r="ECE119" s="220"/>
      <c r="ECF119" s="220"/>
      <c r="ECG119" s="220"/>
      <c r="ECH119" s="220"/>
      <c r="ECI119" s="220"/>
      <c r="ECJ119" s="220"/>
      <c r="ECK119" s="220"/>
      <c r="ECL119" s="220"/>
      <c r="ECM119" s="220"/>
      <c r="ECN119" s="220"/>
      <c r="ECO119" s="220"/>
      <c r="ECP119" s="220"/>
      <c r="ECQ119" s="220"/>
      <c r="ECR119" s="220"/>
      <c r="ECS119" s="220"/>
      <c r="ECT119" s="220"/>
      <c r="ECU119" s="220"/>
      <c r="ECV119" s="220"/>
      <c r="ECW119" s="220"/>
      <c r="ECX119" s="220"/>
      <c r="ECY119" s="220"/>
      <c r="ECZ119" s="220"/>
      <c r="EDA119" s="220"/>
      <c r="EDB119" s="220"/>
      <c r="EDC119" s="220"/>
      <c r="EDD119" s="220"/>
      <c r="EDE119" s="220"/>
      <c r="EDF119" s="220"/>
      <c r="EDG119" s="220"/>
      <c r="EDH119" s="220"/>
      <c r="EDI119" s="220"/>
      <c r="EDJ119" s="220"/>
      <c r="EDK119" s="220"/>
      <c r="EDL119" s="220"/>
      <c r="EDM119" s="220"/>
      <c r="EDN119" s="220"/>
      <c r="EDO119" s="220"/>
      <c r="EDP119" s="220"/>
      <c r="EDQ119" s="220"/>
      <c r="EDR119" s="220"/>
      <c r="EDS119" s="220"/>
      <c r="EDT119" s="220"/>
      <c r="EDU119" s="220"/>
      <c r="EDV119" s="220"/>
      <c r="EDW119" s="220"/>
      <c r="EDX119" s="220"/>
      <c r="EDY119" s="220"/>
      <c r="EDZ119" s="220"/>
      <c r="EEA119" s="220"/>
      <c r="EEB119" s="220"/>
      <c r="EEC119" s="220"/>
      <c r="EED119" s="220"/>
      <c r="EEE119" s="220"/>
      <c r="EEF119" s="220"/>
      <c r="EEG119" s="220"/>
      <c r="EEH119" s="220"/>
      <c r="EEI119" s="220"/>
      <c r="EEJ119" s="220"/>
      <c r="EEK119" s="220"/>
      <c r="EEL119" s="220"/>
      <c r="EEM119" s="220"/>
      <c r="EEN119" s="220"/>
      <c r="EEO119" s="220"/>
      <c r="EEP119" s="220"/>
      <c r="EEQ119" s="220"/>
      <c r="EER119" s="220"/>
      <c r="EES119" s="220"/>
      <c r="EET119" s="220"/>
      <c r="EEU119" s="220"/>
      <c r="EEV119" s="220"/>
      <c r="EEW119" s="220"/>
      <c r="EEX119" s="220"/>
      <c r="EEY119" s="220"/>
      <c r="EEZ119" s="220"/>
      <c r="EFA119" s="220"/>
      <c r="EFB119" s="220"/>
      <c r="EFC119" s="220"/>
      <c r="EFD119" s="220"/>
      <c r="EFE119" s="220"/>
      <c r="EFF119" s="220"/>
      <c r="EFG119" s="220"/>
      <c r="EFH119" s="220"/>
      <c r="EFI119" s="220"/>
      <c r="EFJ119" s="220"/>
      <c r="EFK119" s="220"/>
      <c r="EFL119" s="220"/>
      <c r="EFM119" s="220"/>
      <c r="EFN119" s="220"/>
      <c r="EFO119" s="220"/>
      <c r="EFP119" s="220"/>
      <c r="EFQ119" s="220"/>
      <c r="EFR119" s="220"/>
      <c r="EFS119" s="220"/>
      <c r="EFT119" s="220"/>
      <c r="EFU119" s="220"/>
      <c r="EFV119" s="220"/>
      <c r="EFW119" s="220"/>
      <c r="EFX119" s="220"/>
      <c r="EFY119" s="220"/>
      <c r="EFZ119" s="220"/>
      <c r="EGA119" s="220"/>
      <c r="EGB119" s="220"/>
      <c r="EGC119" s="220"/>
      <c r="EGD119" s="220"/>
      <c r="EGE119" s="220"/>
      <c r="EGF119" s="220"/>
      <c r="EGG119" s="220"/>
      <c r="EGH119" s="220"/>
      <c r="EGI119" s="220"/>
      <c r="EGJ119" s="220"/>
      <c r="EGK119" s="220"/>
      <c r="EGL119" s="220"/>
      <c r="EGM119" s="220"/>
      <c r="EGN119" s="220"/>
      <c r="EGO119" s="220"/>
      <c r="EGP119" s="220"/>
      <c r="EGQ119" s="220"/>
      <c r="EGR119" s="220"/>
      <c r="EGS119" s="220"/>
      <c r="EGT119" s="220"/>
      <c r="EGU119" s="220"/>
      <c r="EGV119" s="220"/>
      <c r="EGW119" s="220"/>
      <c r="EGX119" s="220"/>
      <c r="EGY119" s="220"/>
      <c r="EGZ119" s="220"/>
      <c r="EHA119" s="220"/>
      <c r="EHB119" s="220"/>
      <c r="EHC119" s="220"/>
      <c r="EHD119" s="220"/>
      <c r="EHE119" s="220"/>
      <c r="EHF119" s="220"/>
      <c r="EHG119" s="220"/>
      <c r="EHH119" s="220"/>
      <c r="EHI119" s="220"/>
      <c r="EHJ119" s="220"/>
      <c r="EHK119" s="220"/>
      <c r="EHL119" s="220"/>
      <c r="EHM119" s="220"/>
      <c r="EHN119" s="220"/>
      <c r="EHO119" s="220"/>
      <c r="EHP119" s="220"/>
      <c r="EHQ119" s="220"/>
      <c r="EHR119" s="220"/>
      <c r="EHS119" s="220"/>
      <c r="EHT119" s="220"/>
      <c r="EHU119" s="220"/>
      <c r="EHV119" s="220"/>
      <c r="EHW119" s="220"/>
      <c r="EHX119" s="220"/>
      <c r="EHY119" s="220"/>
      <c r="EHZ119" s="220"/>
      <c r="EIA119" s="220"/>
      <c r="EIB119" s="220"/>
      <c r="EIC119" s="220"/>
      <c r="EID119" s="220"/>
      <c r="EIE119" s="220"/>
      <c r="EIF119" s="220"/>
      <c r="EIG119" s="220"/>
      <c r="EIH119" s="220"/>
      <c r="EII119" s="220"/>
      <c r="EIJ119" s="220"/>
      <c r="EIK119" s="220"/>
      <c r="EIL119" s="220"/>
      <c r="EIM119" s="220"/>
      <c r="EIN119" s="220"/>
      <c r="EIO119" s="220"/>
      <c r="EIP119" s="220"/>
      <c r="EIQ119" s="220"/>
      <c r="EIR119" s="220"/>
      <c r="EIS119" s="220"/>
      <c r="EIT119" s="220"/>
      <c r="EIU119" s="220"/>
      <c r="EIV119" s="220"/>
      <c r="EIW119" s="220"/>
      <c r="EIX119" s="220"/>
      <c r="EIY119" s="220"/>
      <c r="EIZ119" s="220"/>
      <c r="EJA119" s="220"/>
      <c r="EJB119" s="220"/>
      <c r="EJC119" s="220"/>
      <c r="EJD119" s="220"/>
      <c r="EJE119" s="220"/>
      <c r="EJF119" s="220"/>
      <c r="EJG119" s="220"/>
      <c r="EJH119" s="220"/>
      <c r="EJI119" s="220"/>
      <c r="EJJ119" s="220"/>
      <c r="EJK119" s="220"/>
      <c r="EJL119" s="220"/>
      <c r="EJM119" s="220"/>
      <c r="EJN119" s="220"/>
      <c r="EJO119" s="220"/>
      <c r="EJP119" s="220"/>
      <c r="EJQ119" s="220"/>
      <c r="EJR119" s="220"/>
      <c r="EJS119" s="220"/>
      <c r="EJT119" s="220"/>
      <c r="EJU119" s="220"/>
      <c r="EJV119" s="220"/>
      <c r="EJW119" s="220"/>
      <c r="EJX119" s="220"/>
      <c r="EJY119" s="220"/>
      <c r="EJZ119" s="220"/>
      <c r="EKA119" s="220"/>
      <c r="EKB119" s="220"/>
      <c r="EKC119" s="220"/>
      <c r="EKD119" s="220"/>
      <c r="EKE119" s="220"/>
      <c r="EKF119" s="220"/>
      <c r="EKG119" s="220"/>
      <c r="EKH119" s="220"/>
      <c r="EKI119" s="220"/>
      <c r="EKJ119" s="220"/>
      <c r="EKK119" s="220"/>
      <c r="EKL119" s="220"/>
      <c r="EKM119" s="220"/>
      <c r="EKN119" s="220"/>
      <c r="EKO119" s="220"/>
      <c r="EKP119" s="220"/>
      <c r="EKQ119" s="220"/>
      <c r="EKR119" s="220"/>
      <c r="EKS119" s="220"/>
      <c r="EKT119" s="220"/>
      <c r="EKU119" s="220"/>
      <c r="EKV119" s="220"/>
      <c r="EKW119" s="220"/>
      <c r="EKX119" s="220"/>
      <c r="EKY119" s="220"/>
      <c r="EKZ119" s="220"/>
      <c r="ELA119" s="220"/>
      <c r="ELB119" s="220"/>
      <c r="ELC119" s="220"/>
      <c r="ELD119" s="220"/>
      <c r="ELE119" s="220"/>
      <c r="ELF119" s="220"/>
      <c r="ELG119" s="220"/>
      <c r="ELH119" s="220"/>
      <c r="ELI119" s="220"/>
      <c r="ELJ119" s="220"/>
      <c r="ELK119" s="220"/>
      <c r="ELL119" s="220"/>
      <c r="ELM119" s="220"/>
      <c r="ELN119" s="220"/>
      <c r="ELO119" s="220"/>
      <c r="ELP119" s="220"/>
      <c r="ELQ119" s="220"/>
      <c r="ELR119" s="220"/>
      <c r="ELS119" s="220"/>
      <c r="ELT119" s="220"/>
      <c r="ELU119" s="220"/>
      <c r="ELV119" s="220"/>
      <c r="ELW119" s="220"/>
      <c r="ELX119" s="220"/>
      <c r="ELY119" s="220"/>
      <c r="ELZ119" s="220"/>
      <c r="EMA119" s="220"/>
      <c r="EMB119" s="220"/>
      <c r="EMC119" s="220"/>
      <c r="EMD119" s="220"/>
      <c r="EME119" s="220"/>
      <c r="EMF119" s="220"/>
      <c r="EMG119" s="220"/>
      <c r="EMH119" s="220"/>
      <c r="EMI119" s="220"/>
      <c r="EMJ119" s="220"/>
      <c r="EMK119" s="220"/>
      <c r="EML119" s="220"/>
      <c r="EMM119" s="220"/>
      <c r="EMN119" s="220"/>
      <c r="EMO119" s="220"/>
      <c r="EMP119" s="220"/>
      <c r="EMQ119" s="220"/>
      <c r="EMR119" s="220"/>
      <c r="EMS119" s="220"/>
      <c r="EMT119" s="220"/>
      <c r="EMU119" s="220"/>
      <c r="EMV119" s="220"/>
      <c r="EMW119" s="220"/>
      <c r="EMX119" s="220"/>
      <c r="EMY119" s="220"/>
      <c r="EMZ119" s="220"/>
      <c r="ENA119" s="220"/>
      <c r="ENB119" s="220"/>
      <c r="ENC119" s="220"/>
      <c r="END119" s="220"/>
      <c r="ENE119" s="220"/>
      <c r="ENF119" s="220"/>
      <c r="ENG119" s="220"/>
      <c r="ENH119" s="220"/>
      <c r="ENI119" s="220"/>
      <c r="ENJ119" s="220"/>
      <c r="ENK119" s="220"/>
      <c r="ENL119" s="220"/>
      <c r="ENM119" s="220"/>
      <c r="ENN119" s="220"/>
      <c r="ENO119" s="220"/>
      <c r="ENP119" s="220"/>
      <c r="ENQ119" s="220"/>
      <c r="ENR119" s="220"/>
      <c r="ENS119" s="220"/>
      <c r="ENT119" s="220"/>
      <c r="ENU119" s="220"/>
      <c r="ENV119" s="220"/>
      <c r="ENW119" s="220"/>
      <c r="ENX119" s="220"/>
      <c r="ENY119" s="220"/>
      <c r="ENZ119" s="220"/>
      <c r="EOA119" s="220"/>
      <c r="EOB119" s="220"/>
      <c r="EOC119" s="220"/>
      <c r="EOD119" s="220"/>
      <c r="EOE119" s="220"/>
      <c r="EOF119" s="220"/>
      <c r="EOG119" s="220"/>
      <c r="EOH119" s="220"/>
      <c r="EOI119" s="220"/>
      <c r="EOJ119" s="220"/>
      <c r="EOK119" s="220"/>
      <c r="EOL119" s="220"/>
      <c r="EOM119" s="220"/>
      <c r="EON119" s="220"/>
      <c r="EOO119" s="220"/>
      <c r="EOP119" s="220"/>
      <c r="EOQ119" s="220"/>
      <c r="EOR119" s="220"/>
      <c r="EOS119" s="220"/>
      <c r="EOT119" s="220"/>
      <c r="EOU119" s="220"/>
      <c r="EOV119" s="220"/>
      <c r="EOW119" s="220"/>
      <c r="EOX119" s="220"/>
      <c r="EOY119" s="220"/>
      <c r="EOZ119" s="220"/>
      <c r="EPA119" s="220"/>
      <c r="EPB119" s="220"/>
      <c r="EPC119" s="220"/>
      <c r="EPD119" s="220"/>
      <c r="EPE119" s="220"/>
      <c r="EPF119" s="220"/>
      <c r="EPG119" s="220"/>
      <c r="EPH119" s="220"/>
      <c r="EPI119" s="220"/>
      <c r="EPJ119" s="220"/>
      <c r="EPK119" s="220"/>
      <c r="EPL119" s="220"/>
      <c r="EPM119" s="220"/>
      <c r="EPN119" s="220"/>
      <c r="EPO119" s="220"/>
      <c r="EPP119" s="220"/>
      <c r="EPQ119" s="220"/>
      <c r="EPR119" s="220"/>
      <c r="EPS119" s="220"/>
      <c r="EPT119" s="220"/>
      <c r="EPU119" s="220"/>
      <c r="EPV119" s="220"/>
      <c r="EPW119" s="220"/>
      <c r="EPX119" s="220"/>
      <c r="EPY119" s="220"/>
      <c r="EPZ119" s="220"/>
      <c r="EQA119" s="220"/>
      <c r="EQB119" s="220"/>
      <c r="EQC119" s="220"/>
      <c r="EQD119" s="220"/>
      <c r="EQE119" s="220"/>
      <c r="EQF119" s="220"/>
      <c r="EQG119" s="220"/>
      <c r="EQH119" s="220"/>
      <c r="EQI119" s="220"/>
      <c r="EQJ119" s="220"/>
      <c r="EQK119" s="220"/>
      <c r="EQL119" s="220"/>
      <c r="EQM119" s="220"/>
      <c r="EQN119" s="220"/>
      <c r="EQO119" s="220"/>
      <c r="EQP119" s="220"/>
      <c r="EQQ119" s="220"/>
      <c r="EQR119" s="220"/>
      <c r="EQS119" s="220"/>
      <c r="EQT119" s="220"/>
      <c r="EQU119" s="220"/>
      <c r="EQV119" s="220"/>
      <c r="EQW119" s="220"/>
      <c r="EQX119" s="220"/>
      <c r="EQY119" s="220"/>
      <c r="EQZ119" s="220"/>
      <c r="ERA119" s="220"/>
      <c r="ERB119" s="220"/>
      <c r="ERC119" s="220"/>
      <c r="ERD119" s="220"/>
      <c r="ERE119" s="220"/>
      <c r="ERF119" s="220"/>
      <c r="ERG119" s="220"/>
      <c r="ERH119" s="220"/>
      <c r="ERI119" s="220"/>
      <c r="ERJ119" s="220"/>
      <c r="ERK119" s="220"/>
      <c r="ERL119" s="220"/>
      <c r="ERM119" s="220"/>
      <c r="ERN119" s="220"/>
      <c r="ERO119" s="220"/>
      <c r="ERP119" s="220"/>
      <c r="ERQ119" s="220"/>
      <c r="ERR119" s="220"/>
      <c r="ERS119" s="220"/>
      <c r="ERT119" s="220"/>
      <c r="ERU119" s="220"/>
      <c r="ERV119" s="220"/>
      <c r="ERW119" s="220"/>
      <c r="ERX119" s="220"/>
      <c r="ERY119" s="220"/>
      <c r="ERZ119" s="220"/>
      <c r="ESA119" s="220"/>
      <c r="ESB119" s="220"/>
      <c r="ESC119" s="220"/>
      <c r="ESD119" s="220"/>
      <c r="ESE119" s="220"/>
      <c r="ESF119" s="220"/>
      <c r="ESG119" s="220"/>
      <c r="ESH119" s="220"/>
      <c r="ESI119" s="220"/>
      <c r="ESJ119" s="220"/>
      <c r="ESK119" s="220"/>
      <c r="ESL119" s="220"/>
      <c r="ESM119" s="220"/>
      <c r="ESN119" s="220"/>
      <c r="ESO119" s="220"/>
      <c r="ESP119" s="220"/>
      <c r="ESQ119" s="220"/>
      <c r="ESR119" s="220"/>
      <c r="ESS119" s="220"/>
      <c r="EST119" s="220"/>
      <c r="ESU119" s="220"/>
      <c r="ESV119" s="220"/>
      <c r="ESW119" s="220"/>
      <c r="ESX119" s="220"/>
      <c r="ESY119" s="220"/>
      <c r="ESZ119" s="220"/>
      <c r="ETA119" s="220"/>
      <c r="ETB119" s="220"/>
      <c r="ETC119" s="220"/>
      <c r="ETD119" s="220"/>
      <c r="ETE119" s="220"/>
      <c r="ETF119" s="220"/>
      <c r="ETG119" s="220"/>
      <c r="ETH119" s="220"/>
      <c r="ETI119" s="220"/>
      <c r="ETJ119" s="220"/>
      <c r="ETK119" s="220"/>
      <c r="ETL119" s="220"/>
      <c r="ETM119" s="220"/>
      <c r="ETN119" s="220"/>
      <c r="ETO119" s="220"/>
      <c r="ETP119" s="220"/>
      <c r="ETQ119" s="220"/>
      <c r="ETR119" s="220"/>
      <c r="ETS119" s="220"/>
      <c r="ETT119" s="220"/>
      <c r="ETU119" s="220"/>
      <c r="ETV119" s="220"/>
      <c r="ETW119" s="220"/>
      <c r="ETX119" s="220"/>
      <c r="ETY119" s="220"/>
      <c r="ETZ119" s="220"/>
      <c r="EUA119" s="220"/>
      <c r="EUB119" s="220"/>
      <c r="EUC119" s="220"/>
      <c r="EUD119" s="220"/>
      <c r="EUE119" s="220"/>
      <c r="EUF119" s="220"/>
      <c r="EUG119" s="220"/>
      <c r="EUH119" s="220"/>
      <c r="EUI119" s="220"/>
      <c r="EUJ119" s="220"/>
      <c r="EUK119" s="220"/>
      <c r="EUL119" s="220"/>
      <c r="EUM119" s="220"/>
      <c r="EUN119" s="220"/>
      <c r="EUO119" s="220"/>
      <c r="EUP119" s="220"/>
      <c r="EUQ119" s="220"/>
      <c r="EUR119" s="220"/>
      <c r="EUS119" s="220"/>
      <c r="EUT119" s="220"/>
      <c r="EUU119" s="220"/>
      <c r="EUV119" s="220"/>
      <c r="EUW119" s="220"/>
      <c r="EUX119" s="220"/>
      <c r="EUY119" s="220"/>
      <c r="EUZ119" s="220"/>
      <c r="EVA119" s="220"/>
      <c r="EVB119" s="220"/>
      <c r="EVC119" s="220"/>
      <c r="EVD119" s="220"/>
      <c r="EVE119" s="220"/>
      <c r="EVF119" s="220"/>
      <c r="EVG119" s="220"/>
      <c r="EVH119" s="220"/>
      <c r="EVI119" s="220"/>
      <c r="EVJ119" s="220"/>
      <c r="EVK119" s="220"/>
      <c r="EVL119" s="220"/>
      <c r="EVM119" s="220"/>
      <c r="EVN119" s="220"/>
      <c r="EVO119" s="220"/>
      <c r="EVP119" s="220"/>
      <c r="EVQ119" s="220"/>
      <c r="EVR119" s="220"/>
      <c r="EVS119" s="220"/>
      <c r="EVT119" s="220"/>
      <c r="EVU119" s="220"/>
      <c r="EVV119" s="220"/>
      <c r="EVW119" s="220"/>
      <c r="EVX119" s="220"/>
      <c r="EVY119" s="220"/>
      <c r="EVZ119" s="220"/>
      <c r="EWA119" s="220"/>
      <c r="EWB119" s="220"/>
      <c r="EWC119" s="220"/>
      <c r="EWD119" s="220"/>
      <c r="EWE119" s="220"/>
      <c r="EWF119" s="220"/>
      <c r="EWG119" s="220"/>
      <c r="EWH119" s="220"/>
      <c r="EWI119" s="220"/>
      <c r="EWJ119" s="220"/>
      <c r="EWK119" s="220"/>
      <c r="EWL119" s="220"/>
      <c r="EWM119" s="220"/>
      <c r="EWN119" s="220"/>
      <c r="EWO119" s="220"/>
      <c r="EWP119" s="220"/>
      <c r="EWQ119" s="220"/>
      <c r="EWR119" s="220"/>
      <c r="EWS119" s="220"/>
      <c r="EWT119" s="220"/>
      <c r="EWU119" s="220"/>
      <c r="EWV119" s="220"/>
      <c r="EWW119" s="220"/>
      <c r="EWX119" s="220"/>
      <c r="EWY119" s="220"/>
      <c r="EWZ119" s="220"/>
      <c r="EXA119" s="220"/>
      <c r="EXB119" s="220"/>
      <c r="EXC119" s="220"/>
      <c r="EXD119" s="220"/>
      <c r="EXE119" s="220"/>
      <c r="EXF119" s="220"/>
      <c r="EXG119" s="220"/>
      <c r="EXH119" s="220"/>
      <c r="EXI119" s="220"/>
      <c r="EXJ119" s="220"/>
      <c r="EXK119" s="220"/>
      <c r="EXL119" s="220"/>
      <c r="EXM119" s="220"/>
      <c r="EXN119" s="220"/>
      <c r="EXO119" s="220"/>
      <c r="EXP119" s="220"/>
      <c r="EXQ119" s="220"/>
      <c r="EXR119" s="220"/>
      <c r="EXS119" s="220"/>
      <c r="EXT119" s="220"/>
      <c r="EXU119" s="220"/>
      <c r="EXV119" s="220"/>
      <c r="EXW119" s="220"/>
      <c r="EXX119" s="220"/>
      <c r="EXY119" s="220"/>
      <c r="EXZ119" s="220"/>
      <c r="EYA119" s="220"/>
      <c r="EYB119" s="220"/>
      <c r="EYC119" s="220"/>
      <c r="EYD119" s="220"/>
      <c r="EYE119" s="220"/>
      <c r="EYF119" s="220"/>
      <c r="EYG119" s="220"/>
      <c r="EYH119" s="220"/>
      <c r="EYI119" s="220"/>
      <c r="EYJ119" s="220"/>
      <c r="EYK119" s="220"/>
      <c r="EYL119" s="220"/>
      <c r="EYM119" s="220"/>
      <c r="EYN119" s="220"/>
      <c r="EYO119" s="220"/>
      <c r="EYP119" s="220"/>
      <c r="EYQ119" s="220"/>
      <c r="EYR119" s="220"/>
      <c r="EYS119" s="220"/>
      <c r="EYT119" s="220"/>
      <c r="EYU119" s="220"/>
      <c r="EYV119" s="220"/>
      <c r="EYW119" s="220"/>
      <c r="EYX119" s="220"/>
      <c r="EYY119" s="220"/>
      <c r="EYZ119" s="220"/>
      <c r="EZA119" s="220"/>
      <c r="EZB119" s="220"/>
      <c r="EZC119" s="220"/>
      <c r="EZD119" s="220"/>
      <c r="EZE119" s="220"/>
      <c r="EZF119" s="220"/>
      <c r="EZG119" s="220"/>
      <c r="EZH119" s="220"/>
      <c r="EZI119" s="220"/>
      <c r="EZJ119" s="220"/>
      <c r="EZK119" s="220"/>
      <c r="EZL119" s="220"/>
      <c r="EZM119" s="220"/>
      <c r="EZN119" s="220"/>
      <c r="EZO119" s="220"/>
      <c r="EZP119" s="220"/>
      <c r="EZQ119" s="220"/>
      <c r="EZR119" s="220"/>
      <c r="EZS119" s="220"/>
      <c r="EZT119" s="220"/>
      <c r="EZU119" s="220"/>
      <c r="EZV119" s="220"/>
      <c r="EZW119" s="220"/>
      <c r="EZX119" s="220"/>
      <c r="EZY119" s="220"/>
      <c r="EZZ119" s="220"/>
      <c r="FAA119" s="220"/>
      <c r="FAB119" s="220"/>
      <c r="FAC119" s="220"/>
      <c r="FAD119" s="220"/>
      <c r="FAE119" s="220"/>
      <c r="FAF119" s="220"/>
      <c r="FAG119" s="220"/>
      <c r="FAH119" s="220"/>
      <c r="FAI119" s="220"/>
      <c r="FAJ119" s="220"/>
      <c r="FAK119" s="220"/>
      <c r="FAL119" s="220"/>
      <c r="FAM119" s="220"/>
      <c r="FAN119" s="220"/>
      <c r="FAO119" s="220"/>
      <c r="FAP119" s="220"/>
      <c r="FAQ119" s="220"/>
      <c r="FAR119" s="220"/>
      <c r="FAS119" s="220"/>
      <c r="FAT119" s="220"/>
      <c r="FAU119" s="220"/>
      <c r="FAV119" s="220"/>
      <c r="FAW119" s="220"/>
      <c r="FAX119" s="220"/>
      <c r="FAY119" s="220"/>
      <c r="FAZ119" s="220"/>
      <c r="FBA119" s="220"/>
      <c r="FBB119" s="220"/>
      <c r="FBC119" s="220"/>
      <c r="FBD119" s="220"/>
      <c r="FBE119" s="220"/>
      <c r="FBF119" s="220"/>
      <c r="FBG119" s="220"/>
      <c r="FBH119" s="220"/>
      <c r="FBI119" s="220"/>
      <c r="FBJ119" s="220"/>
      <c r="FBK119" s="220"/>
      <c r="FBL119" s="220"/>
      <c r="FBM119" s="220"/>
      <c r="FBN119" s="220"/>
      <c r="FBO119" s="220"/>
      <c r="FBP119" s="220"/>
      <c r="FBQ119" s="220"/>
      <c r="FBR119" s="220"/>
      <c r="FBS119" s="220"/>
      <c r="FBT119" s="220"/>
      <c r="FBU119" s="220"/>
      <c r="FBV119" s="220"/>
      <c r="FBW119" s="220"/>
      <c r="FBX119" s="220"/>
      <c r="FBY119" s="220"/>
      <c r="FBZ119" s="220"/>
      <c r="FCA119" s="220"/>
      <c r="FCB119" s="220"/>
      <c r="FCC119" s="220"/>
      <c r="FCD119" s="220"/>
      <c r="FCE119" s="220"/>
      <c r="FCF119" s="220"/>
      <c r="FCG119" s="220"/>
      <c r="FCH119" s="220"/>
      <c r="FCI119" s="220"/>
      <c r="FCJ119" s="220"/>
      <c r="FCK119" s="220"/>
      <c r="FCL119" s="220"/>
      <c r="FCM119" s="220"/>
      <c r="FCN119" s="220"/>
      <c r="FCO119" s="220"/>
      <c r="FCP119" s="220"/>
      <c r="FCQ119" s="220"/>
      <c r="FCR119" s="220"/>
      <c r="FCS119" s="220"/>
      <c r="FCT119" s="220"/>
      <c r="FCU119" s="220"/>
      <c r="FCV119" s="220"/>
      <c r="FCW119" s="220"/>
      <c r="FCX119" s="220"/>
      <c r="FCY119" s="220"/>
      <c r="FCZ119" s="220"/>
      <c r="FDA119" s="220"/>
      <c r="FDB119" s="220"/>
      <c r="FDC119" s="220"/>
      <c r="FDD119" s="220"/>
      <c r="FDE119" s="220"/>
      <c r="FDF119" s="220"/>
      <c r="FDG119" s="220"/>
      <c r="FDH119" s="220"/>
      <c r="FDI119" s="220"/>
      <c r="FDJ119" s="220"/>
      <c r="FDK119" s="220"/>
      <c r="FDL119" s="220"/>
      <c r="FDM119" s="220"/>
      <c r="FDN119" s="220"/>
      <c r="FDO119" s="220"/>
      <c r="FDP119" s="220"/>
      <c r="FDQ119" s="220"/>
      <c r="FDR119" s="220"/>
      <c r="FDS119" s="220"/>
      <c r="FDT119" s="220"/>
      <c r="FDU119" s="220"/>
      <c r="FDV119" s="220"/>
      <c r="FDW119" s="220"/>
      <c r="FDX119" s="220"/>
      <c r="FDY119" s="220"/>
      <c r="FDZ119" s="220"/>
      <c r="FEA119" s="220"/>
      <c r="FEB119" s="220"/>
      <c r="FEC119" s="220"/>
      <c r="FED119" s="220"/>
      <c r="FEE119" s="220"/>
      <c r="FEF119" s="220"/>
      <c r="FEG119" s="220"/>
      <c r="FEH119" s="220"/>
      <c r="FEI119" s="220"/>
      <c r="FEJ119" s="220"/>
      <c r="FEK119" s="220"/>
      <c r="FEL119" s="220"/>
      <c r="FEM119" s="220"/>
      <c r="FEN119" s="220"/>
      <c r="FEO119" s="220"/>
      <c r="FEP119" s="220"/>
      <c r="FEQ119" s="220"/>
      <c r="FER119" s="220"/>
      <c r="FES119" s="220"/>
      <c r="FET119" s="220"/>
      <c r="FEU119" s="220"/>
      <c r="FEV119" s="220"/>
      <c r="FEW119" s="220"/>
      <c r="FEX119" s="220"/>
      <c r="FEY119" s="220"/>
      <c r="FEZ119" s="220"/>
      <c r="FFA119" s="220"/>
      <c r="FFB119" s="220"/>
      <c r="FFC119" s="220"/>
      <c r="FFD119" s="220"/>
      <c r="FFE119" s="220"/>
      <c r="FFF119" s="220"/>
      <c r="FFG119" s="220"/>
      <c r="FFH119" s="220"/>
      <c r="FFI119" s="220"/>
      <c r="FFJ119" s="220"/>
      <c r="FFK119" s="220"/>
      <c r="FFL119" s="220"/>
      <c r="FFM119" s="220"/>
      <c r="FFN119" s="220"/>
      <c r="FFO119" s="220"/>
      <c r="FFP119" s="220"/>
      <c r="FFQ119" s="220"/>
      <c r="FFR119" s="220"/>
      <c r="FFS119" s="220"/>
      <c r="FFT119" s="220"/>
      <c r="FFU119" s="220"/>
      <c r="FFV119" s="220"/>
      <c r="FFW119" s="220"/>
      <c r="FFX119" s="220"/>
      <c r="FFY119" s="220"/>
      <c r="FFZ119" s="220"/>
      <c r="FGA119" s="220"/>
      <c r="FGB119" s="220"/>
      <c r="FGC119" s="220"/>
      <c r="FGD119" s="220"/>
      <c r="FGE119" s="220"/>
      <c r="FGF119" s="220"/>
      <c r="FGG119" s="220"/>
      <c r="FGH119" s="220"/>
      <c r="FGI119" s="220"/>
      <c r="FGJ119" s="220"/>
      <c r="FGK119" s="220"/>
      <c r="FGL119" s="220"/>
      <c r="FGM119" s="220"/>
      <c r="FGN119" s="220"/>
      <c r="FGO119" s="220"/>
      <c r="FGP119" s="220"/>
      <c r="FGQ119" s="220"/>
      <c r="FGR119" s="220"/>
      <c r="FGS119" s="220"/>
      <c r="FGT119" s="220"/>
      <c r="FGU119" s="220"/>
      <c r="FGV119" s="220"/>
      <c r="FGW119" s="220"/>
      <c r="FGX119" s="220"/>
      <c r="FGY119" s="220"/>
      <c r="FGZ119" s="220"/>
      <c r="FHA119" s="220"/>
      <c r="FHB119" s="220"/>
      <c r="FHC119" s="220"/>
      <c r="FHD119" s="220"/>
      <c r="FHE119" s="220"/>
      <c r="FHF119" s="220"/>
      <c r="FHG119" s="220"/>
      <c r="FHH119" s="220"/>
      <c r="FHI119" s="220"/>
      <c r="FHJ119" s="220"/>
      <c r="FHK119" s="220"/>
      <c r="FHL119" s="220"/>
      <c r="FHM119" s="220"/>
      <c r="FHN119" s="220"/>
      <c r="FHO119" s="220"/>
      <c r="FHP119" s="220"/>
      <c r="FHQ119" s="220"/>
      <c r="FHR119" s="220"/>
      <c r="FHS119" s="220"/>
      <c r="FHT119" s="220"/>
      <c r="FHU119" s="220"/>
      <c r="FHV119" s="220"/>
      <c r="FHW119" s="220"/>
      <c r="FHX119" s="220"/>
      <c r="FHY119" s="220"/>
      <c r="FHZ119" s="220"/>
      <c r="FIA119" s="220"/>
      <c r="FIB119" s="220"/>
      <c r="FIC119" s="220"/>
      <c r="FID119" s="220"/>
      <c r="FIE119" s="220"/>
      <c r="FIF119" s="220"/>
      <c r="FIG119" s="220"/>
      <c r="FIH119" s="220"/>
      <c r="FII119" s="220"/>
      <c r="FIJ119" s="220"/>
      <c r="FIK119" s="220"/>
      <c r="FIL119" s="220"/>
      <c r="FIM119" s="220"/>
      <c r="FIN119" s="220"/>
      <c r="FIO119" s="220"/>
      <c r="FIP119" s="220"/>
      <c r="FIQ119" s="220"/>
      <c r="FIR119" s="220"/>
      <c r="FIS119" s="220"/>
      <c r="FIT119" s="220"/>
      <c r="FIU119" s="220"/>
      <c r="FIV119" s="220"/>
      <c r="FIW119" s="220"/>
      <c r="FIX119" s="220"/>
      <c r="FIY119" s="220"/>
      <c r="FIZ119" s="220"/>
      <c r="FJA119" s="220"/>
      <c r="FJB119" s="220"/>
      <c r="FJC119" s="220"/>
      <c r="FJD119" s="220"/>
      <c r="FJE119" s="220"/>
      <c r="FJF119" s="220"/>
      <c r="FJG119" s="220"/>
      <c r="FJH119" s="220"/>
      <c r="FJI119" s="220"/>
      <c r="FJJ119" s="220"/>
      <c r="FJK119" s="220"/>
      <c r="FJL119" s="220"/>
      <c r="FJM119" s="220"/>
      <c r="FJN119" s="220"/>
      <c r="FJO119" s="220"/>
      <c r="FJP119" s="220"/>
      <c r="FJQ119" s="220"/>
      <c r="FJR119" s="220"/>
      <c r="FJS119" s="220"/>
      <c r="FJT119" s="220"/>
      <c r="FJU119" s="220"/>
      <c r="FJV119" s="220"/>
      <c r="FJW119" s="220"/>
      <c r="FJX119" s="220"/>
      <c r="FJY119" s="220"/>
      <c r="FJZ119" s="220"/>
      <c r="FKA119" s="220"/>
      <c r="FKB119" s="220"/>
      <c r="FKC119" s="220"/>
      <c r="FKD119" s="220"/>
      <c r="FKE119" s="220"/>
      <c r="FKF119" s="220"/>
      <c r="FKG119" s="220"/>
      <c r="FKH119" s="220"/>
      <c r="FKI119" s="220"/>
      <c r="FKJ119" s="220"/>
      <c r="FKK119" s="220"/>
      <c r="FKL119" s="220"/>
      <c r="FKM119" s="220"/>
      <c r="FKN119" s="220"/>
      <c r="FKO119" s="220"/>
      <c r="FKP119" s="220"/>
      <c r="FKQ119" s="220"/>
      <c r="FKR119" s="220"/>
      <c r="FKS119" s="220"/>
      <c r="FKT119" s="220"/>
      <c r="FKU119" s="220"/>
      <c r="FKV119" s="220"/>
      <c r="FKW119" s="220"/>
      <c r="FKX119" s="220"/>
      <c r="FKY119" s="220"/>
      <c r="FKZ119" s="220"/>
      <c r="FLA119" s="220"/>
      <c r="FLB119" s="220"/>
      <c r="FLC119" s="220"/>
      <c r="FLD119" s="220"/>
      <c r="FLE119" s="220"/>
      <c r="FLF119" s="220"/>
      <c r="FLG119" s="220"/>
      <c r="FLH119" s="220"/>
      <c r="FLI119" s="220"/>
      <c r="FLJ119" s="220"/>
      <c r="FLK119" s="220"/>
      <c r="FLL119" s="220"/>
      <c r="FLM119" s="220"/>
      <c r="FLN119" s="220"/>
      <c r="FLO119" s="220"/>
      <c r="FLP119" s="220"/>
      <c r="FLQ119" s="220"/>
      <c r="FLR119" s="220"/>
      <c r="FLS119" s="220"/>
      <c r="FLT119" s="220"/>
      <c r="FLU119" s="220"/>
      <c r="FLV119" s="220"/>
      <c r="FLW119" s="220"/>
      <c r="FLX119" s="220"/>
      <c r="FLY119" s="220"/>
      <c r="FLZ119" s="220"/>
      <c r="FMA119" s="220"/>
      <c r="FMB119" s="220"/>
      <c r="FMC119" s="220"/>
      <c r="FMD119" s="220"/>
      <c r="FME119" s="220"/>
      <c r="FMF119" s="220"/>
      <c r="FMG119" s="220"/>
      <c r="FMH119" s="220"/>
      <c r="FMI119" s="220"/>
      <c r="FMJ119" s="220"/>
      <c r="FMK119" s="220"/>
      <c r="FML119" s="220"/>
      <c r="FMM119" s="220"/>
      <c r="FMN119" s="220"/>
      <c r="FMO119" s="220"/>
      <c r="FMP119" s="220"/>
      <c r="FMQ119" s="220"/>
      <c r="FMR119" s="220"/>
      <c r="FMS119" s="220"/>
      <c r="FMT119" s="220"/>
      <c r="FMU119" s="220"/>
      <c r="FMV119" s="220"/>
      <c r="FMW119" s="220"/>
      <c r="FMX119" s="220"/>
      <c r="FMY119" s="220"/>
      <c r="FMZ119" s="220"/>
      <c r="FNA119" s="220"/>
      <c r="FNB119" s="220"/>
      <c r="FNC119" s="220"/>
      <c r="FND119" s="220"/>
      <c r="FNE119" s="220"/>
      <c r="FNF119" s="220"/>
      <c r="FNG119" s="220"/>
      <c r="FNH119" s="220"/>
      <c r="FNI119" s="220"/>
      <c r="FNJ119" s="220"/>
      <c r="FNK119" s="220"/>
      <c r="FNL119" s="220"/>
      <c r="FNM119" s="220"/>
      <c r="FNN119" s="220"/>
      <c r="FNO119" s="220"/>
      <c r="FNP119" s="220"/>
      <c r="FNQ119" s="220"/>
      <c r="FNR119" s="220"/>
      <c r="FNS119" s="220"/>
      <c r="FNT119" s="220"/>
      <c r="FNU119" s="220"/>
      <c r="FNV119" s="220"/>
      <c r="FNW119" s="220"/>
      <c r="FNX119" s="220"/>
      <c r="FNY119" s="220"/>
      <c r="FNZ119" s="220"/>
      <c r="FOA119" s="220"/>
      <c r="FOB119" s="220"/>
      <c r="FOC119" s="220"/>
      <c r="FOD119" s="220"/>
      <c r="FOE119" s="220"/>
      <c r="FOF119" s="220"/>
      <c r="FOG119" s="220"/>
      <c r="FOH119" s="220"/>
      <c r="FOI119" s="220"/>
      <c r="FOJ119" s="220"/>
      <c r="FOK119" s="220"/>
      <c r="FOL119" s="220"/>
      <c r="FOM119" s="220"/>
      <c r="FON119" s="220"/>
      <c r="FOO119" s="220"/>
      <c r="FOP119" s="220"/>
      <c r="FOQ119" s="220"/>
      <c r="FOR119" s="220"/>
      <c r="FOS119" s="220"/>
      <c r="FOT119" s="220"/>
      <c r="FOU119" s="220"/>
      <c r="FOV119" s="220"/>
      <c r="FOW119" s="220"/>
      <c r="FOX119" s="220"/>
      <c r="FOY119" s="220"/>
      <c r="FOZ119" s="220"/>
      <c r="FPA119" s="220"/>
      <c r="FPB119" s="220"/>
      <c r="FPC119" s="220"/>
      <c r="FPD119" s="220"/>
      <c r="FPE119" s="220"/>
      <c r="FPF119" s="220"/>
      <c r="FPG119" s="220"/>
      <c r="FPH119" s="220"/>
      <c r="FPI119" s="220"/>
      <c r="FPJ119" s="220"/>
      <c r="FPK119" s="220"/>
      <c r="FPL119" s="220"/>
      <c r="FPM119" s="220"/>
      <c r="FPN119" s="220"/>
      <c r="FPO119" s="220"/>
      <c r="FPP119" s="220"/>
      <c r="FPQ119" s="220"/>
      <c r="FPR119" s="220"/>
      <c r="FPS119" s="220"/>
      <c r="FPT119" s="220"/>
      <c r="FPU119" s="220"/>
      <c r="FPV119" s="220"/>
      <c r="FPW119" s="220"/>
      <c r="FPX119" s="220"/>
      <c r="FPY119" s="220"/>
      <c r="FPZ119" s="220"/>
      <c r="FQA119" s="220"/>
      <c r="FQB119" s="220"/>
      <c r="FQC119" s="220"/>
      <c r="FQD119" s="220"/>
      <c r="FQE119" s="220"/>
      <c r="FQF119" s="220"/>
      <c r="FQG119" s="220"/>
      <c r="FQH119" s="220"/>
      <c r="FQI119" s="220"/>
      <c r="FQJ119" s="220"/>
      <c r="FQK119" s="220"/>
      <c r="FQL119" s="220"/>
      <c r="FQM119" s="220"/>
      <c r="FQN119" s="220"/>
      <c r="FQO119" s="220"/>
      <c r="FQP119" s="220"/>
      <c r="FQQ119" s="220"/>
      <c r="FQR119" s="220"/>
      <c r="FQS119" s="220"/>
      <c r="FQT119" s="220"/>
      <c r="FQU119" s="220"/>
      <c r="FQV119" s="220"/>
      <c r="FQW119" s="220"/>
      <c r="FQX119" s="220"/>
      <c r="FQY119" s="220"/>
      <c r="FQZ119" s="220"/>
      <c r="FRA119" s="220"/>
      <c r="FRB119" s="220"/>
      <c r="FRC119" s="220"/>
      <c r="FRD119" s="220"/>
      <c r="FRE119" s="220"/>
      <c r="FRF119" s="220"/>
      <c r="FRG119" s="220"/>
      <c r="FRH119" s="220"/>
      <c r="FRI119" s="220"/>
      <c r="FRJ119" s="220"/>
      <c r="FRK119" s="220"/>
      <c r="FRL119" s="220"/>
      <c r="FRM119" s="220"/>
      <c r="FRN119" s="220"/>
      <c r="FRO119" s="220"/>
      <c r="FRP119" s="220"/>
      <c r="FRQ119" s="220"/>
      <c r="FRR119" s="220"/>
      <c r="FRS119" s="220"/>
      <c r="FRT119" s="220"/>
      <c r="FRU119" s="220"/>
      <c r="FRV119" s="220"/>
      <c r="FRW119" s="220"/>
      <c r="FRX119" s="220"/>
      <c r="FRY119" s="220"/>
      <c r="FRZ119" s="220"/>
      <c r="FSA119" s="220"/>
      <c r="FSB119" s="220"/>
      <c r="FSC119" s="220"/>
      <c r="FSD119" s="220"/>
      <c r="FSE119" s="220"/>
      <c r="FSF119" s="220"/>
      <c r="FSG119" s="220"/>
      <c r="FSH119" s="220"/>
      <c r="FSI119" s="220"/>
      <c r="FSJ119" s="220"/>
      <c r="FSK119" s="220"/>
      <c r="FSL119" s="220"/>
      <c r="FSM119" s="220"/>
      <c r="FSN119" s="220"/>
      <c r="FSO119" s="220"/>
      <c r="FSP119" s="220"/>
      <c r="FSQ119" s="220"/>
      <c r="FSR119" s="220"/>
      <c r="FSS119" s="220"/>
      <c r="FST119" s="220"/>
      <c r="FSU119" s="220"/>
      <c r="FSV119" s="220"/>
      <c r="FSW119" s="220"/>
      <c r="FSX119" s="220"/>
      <c r="FSY119" s="220"/>
      <c r="FSZ119" s="220"/>
      <c r="FTA119" s="220"/>
      <c r="FTB119" s="220"/>
      <c r="FTC119" s="220"/>
      <c r="FTD119" s="220"/>
      <c r="FTE119" s="220"/>
      <c r="FTF119" s="220"/>
      <c r="FTG119" s="220"/>
      <c r="FTH119" s="220"/>
      <c r="FTI119" s="220"/>
      <c r="FTJ119" s="220"/>
      <c r="FTK119" s="220"/>
      <c r="FTL119" s="220"/>
      <c r="FTM119" s="220"/>
      <c r="FTN119" s="220"/>
      <c r="FTO119" s="220"/>
      <c r="FTP119" s="220"/>
      <c r="FTQ119" s="220"/>
      <c r="FTR119" s="220"/>
      <c r="FTS119" s="220"/>
      <c r="FTT119" s="220"/>
      <c r="FTU119" s="220"/>
      <c r="FTV119" s="220"/>
      <c r="FTW119" s="220"/>
      <c r="FTX119" s="220"/>
      <c r="FTY119" s="220"/>
      <c r="FTZ119" s="220"/>
      <c r="FUA119" s="220"/>
      <c r="FUB119" s="220"/>
      <c r="FUC119" s="220"/>
      <c r="FUD119" s="220"/>
      <c r="FUE119" s="220"/>
      <c r="FUF119" s="220"/>
      <c r="FUG119" s="220"/>
      <c r="FUH119" s="220"/>
      <c r="FUI119" s="220"/>
      <c r="FUJ119" s="220"/>
      <c r="FUK119" s="220"/>
      <c r="FUL119" s="220"/>
      <c r="FUM119" s="220"/>
      <c r="FUN119" s="220"/>
      <c r="FUO119" s="220"/>
      <c r="FUP119" s="220"/>
      <c r="FUQ119" s="220"/>
      <c r="FUR119" s="220"/>
      <c r="FUS119" s="220"/>
      <c r="FUT119" s="220"/>
      <c r="FUU119" s="220"/>
      <c r="FUV119" s="220"/>
      <c r="FUW119" s="220"/>
      <c r="FUX119" s="220"/>
      <c r="FUY119" s="220"/>
      <c r="FUZ119" s="220"/>
      <c r="FVA119" s="220"/>
      <c r="FVB119" s="220"/>
      <c r="FVC119" s="220"/>
      <c r="FVD119" s="220"/>
      <c r="FVE119" s="220"/>
      <c r="FVF119" s="220"/>
      <c r="FVG119" s="220"/>
      <c r="FVH119" s="220"/>
      <c r="FVI119" s="220"/>
      <c r="FVJ119" s="220"/>
      <c r="FVK119" s="220"/>
      <c r="FVL119" s="220"/>
      <c r="FVM119" s="220"/>
      <c r="FVN119" s="220"/>
      <c r="FVO119" s="220"/>
      <c r="FVP119" s="220"/>
      <c r="FVQ119" s="220"/>
      <c r="FVR119" s="220"/>
      <c r="FVS119" s="220"/>
      <c r="FVT119" s="220"/>
      <c r="FVU119" s="220"/>
      <c r="FVV119" s="220"/>
      <c r="FVW119" s="220"/>
      <c r="FVX119" s="220"/>
      <c r="FVY119" s="220"/>
      <c r="FVZ119" s="220"/>
      <c r="FWA119" s="220"/>
      <c r="FWB119" s="220"/>
      <c r="FWC119" s="220"/>
      <c r="FWD119" s="220"/>
      <c r="FWE119" s="220"/>
      <c r="FWF119" s="220"/>
      <c r="FWG119" s="220"/>
      <c r="FWH119" s="220"/>
      <c r="FWI119" s="220"/>
      <c r="FWJ119" s="220"/>
      <c r="FWK119" s="220"/>
      <c r="FWL119" s="220"/>
      <c r="FWM119" s="220"/>
      <c r="FWN119" s="220"/>
      <c r="FWO119" s="220"/>
      <c r="FWP119" s="220"/>
      <c r="FWQ119" s="220"/>
      <c r="FWR119" s="220"/>
      <c r="FWS119" s="220"/>
      <c r="FWT119" s="220"/>
      <c r="FWU119" s="220"/>
      <c r="FWV119" s="220"/>
      <c r="FWW119" s="220"/>
      <c r="FWX119" s="220"/>
      <c r="FWY119" s="220"/>
      <c r="FWZ119" s="220"/>
      <c r="FXA119" s="220"/>
      <c r="FXB119" s="220"/>
      <c r="FXC119" s="220"/>
      <c r="FXD119" s="220"/>
      <c r="FXE119" s="220"/>
      <c r="FXF119" s="220"/>
      <c r="FXG119" s="220"/>
      <c r="FXH119" s="220"/>
      <c r="FXI119" s="220"/>
      <c r="FXJ119" s="220"/>
      <c r="FXK119" s="220"/>
      <c r="FXL119" s="220"/>
      <c r="FXM119" s="220"/>
      <c r="FXN119" s="220"/>
      <c r="FXO119" s="220"/>
      <c r="FXP119" s="220"/>
      <c r="FXQ119" s="220"/>
      <c r="FXR119" s="220"/>
      <c r="FXS119" s="220"/>
      <c r="FXT119" s="220"/>
      <c r="FXU119" s="220"/>
      <c r="FXV119" s="220"/>
      <c r="FXW119" s="220"/>
      <c r="FXX119" s="220"/>
      <c r="FXY119" s="220"/>
      <c r="FXZ119" s="220"/>
      <c r="FYA119" s="220"/>
      <c r="FYB119" s="220"/>
      <c r="FYC119" s="220"/>
      <c r="FYD119" s="220"/>
      <c r="FYE119" s="220"/>
      <c r="FYF119" s="220"/>
      <c r="FYG119" s="220"/>
      <c r="FYH119" s="220"/>
      <c r="FYI119" s="220"/>
      <c r="FYJ119" s="220"/>
      <c r="FYK119" s="220"/>
      <c r="FYL119" s="220"/>
      <c r="FYM119" s="220"/>
      <c r="FYN119" s="220"/>
      <c r="FYO119" s="220"/>
      <c r="FYP119" s="220"/>
      <c r="FYQ119" s="220"/>
      <c r="FYR119" s="220"/>
      <c r="FYS119" s="220"/>
      <c r="FYT119" s="220"/>
      <c r="FYU119" s="220"/>
      <c r="FYV119" s="220"/>
      <c r="FYW119" s="220"/>
      <c r="FYX119" s="220"/>
      <c r="FYY119" s="220"/>
      <c r="FYZ119" s="220"/>
      <c r="FZA119" s="220"/>
      <c r="FZB119" s="220"/>
      <c r="FZC119" s="220"/>
      <c r="FZD119" s="220"/>
      <c r="FZE119" s="220"/>
      <c r="FZF119" s="220"/>
      <c r="FZG119" s="220"/>
      <c r="FZH119" s="220"/>
      <c r="FZI119" s="220"/>
      <c r="FZJ119" s="220"/>
      <c r="FZK119" s="220"/>
      <c r="FZL119" s="220"/>
      <c r="FZM119" s="220"/>
      <c r="FZN119" s="220"/>
      <c r="FZO119" s="220"/>
      <c r="FZP119" s="220"/>
      <c r="FZQ119" s="220"/>
      <c r="FZR119" s="220"/>
      <c r="FZS119" s="220"/>
      <c r="FZT119" s="220"/>
      <c r="FZU119" s="220"/>
      <c r="FZV119" s="220"/>
      <c r="FZW119" s="220"/>
      <c r="FZX119" s="220"/>
      <c r="FZY119" s="220"/>
      <c r="FZZ119" s="220"/>
      <c r="GAA119" s="220"/>
      <c r="GAB119" s="220"/>
      <c r="GAC119" s="220"/>
      <c r="GAD119" s="220"/>
      <c r="GAE119" s="220"/>
      <c r="GAF119" s="220"/>
      <c r="GAG119" s="220"/>
      <c r="GAH119" s="220"/>
      <c r="GAI119" s="220"/>
      <c r="GAJ119" s="220"/>
      <c r="GAK119" s="220"/>
      <c r="GAL119" s="220"/>
      <c r="GAM119" s="220"/>
      <c r="GAN119" s="220"/>
      <c r="GAO119" s="220"/>
      <c r="GAP119" s="220"/>
      <c r="GAQ119" s="220"/>
      <c r="GAR119" s="220"/>
      <c r="GAS119" s="220"/>
      <c r="GAT119" s="220"/>
      <c r="GAU119" s="220"/>
      <c r="GAV119" s="220"/>
      <c r="GAW119" s="220"/>
      <c r="GAX119" s="220"/>
      <c r="GAY119" s="220"/>
      <c r="GAZ119" s="220"/>
      <c r="GBA119" s="220"/>
      <c r="GBB119" s="220"/>
      <c r="GBC119" s="220"/>
      <c r="GBD119" s="220"/>
      <c r="GBE119" s="220"/>
      <c r="GBF119" s="220"/>
      <c r="GBG119" s="220"/>
      <c r="GBH119" s="220"/>
      <c r="GBI119" s="220"/>
      <c r="GBJ119" s="220"/>
      <c r="GBK119" s="220"/>
      <c r="GBL119" s="220"/>
      <c r="GBM119" s="220"/>
      <c r="GBN119" s="220"/>
      <c r="GBO119" s="220"/>
      <c r="GBP119" s="220"/>
      <c r="GBQ119" s="220"/>
      <c r="GBR119" s="220"/>
      <c r="GBS119" s="220"/>
      <c r="GBT119" s="220"/>
      <c r="GBU119" s="220"/>
      <c r="GBV119" s="220"/>
      <c r="GBW119" s="220"/>
      <c r="GBX119" s="220"/>
      <c r="GBY119" s="220"/>
      <c r="GBZ119" s="220"/>
      <c r="GCA119" s="220"/>
      <c r="GCB119" s="220"/>
      <c r="GCC119" s="220"/>
      <c r="GCD119" s="220"/>
      <c r="GCE119" s="220"/>
      <c r="GCF119" s="220"/>
      <c r="GCG119" s="220"/>
      <c r="GCH119" s="220"/>
      <c r="GCI119" s="220"/>
      <c r="GCJ119" s="220"/>
      <c r="GCK119" s="220"/>
      <c r="GCL119" s="220"/>
      <c r="GCM119" s="220"/>
      <c r="GCN119" s="220"/>
      <c r="GCO119" s="220"/>
      <c r="GCP119" s="220"/>
      <c r="GCQ119" s="220"/>
      <c r="GCR119" s="220"/>
      <c r="GCS119" s="220"/>
      <c r="GCT119" s="220"/>
      <c r="GCU119" s="220"/>
      <c r="GCV119" s="220"/>
      <c r="GCW119" s="220"/>
      <c r="GCX119" s="220"/>
      <c r="GCY119" s="220"/>
      <c r="GCZ119" s="220"/>
      <c r="GDA119" s="220"/>
      <c r="GDB119" s="220"/>
      <c r="GDC119" s="220"/>
      <c r="GDD119" s="220"/>
      <c r="GDE119" s="220"/>
      <c r="GDF119" s="220"/>
      <c r="GDG119" s="220"/>
      <c r="GDH119" s="220"/>
      <c r="GDI119" s="220"/>
      <c r="GDJ119" s="220"/>
      <c r="GDK119" s="220"/>
      <c r="GDL119" s="220"/>
      <c r="GDM119" s="220"/>
      <c r="GDN119" s="220"/>
      <c r="GDO119" s="220"/>
      <c r="GDP119" s="220"/>
      <c r="GDQ119" s="220"/>
      <c r="GDR119" s="220"/>
      <c r="GDS119" s="220"/>
      <c r="GDT119" s="220"/>
      <c r="GDU119" s="220"/>
      <c r="GDV119" s="220"/>
      <c r="GDW119" s="220"/>
      <c r="GDX119" s="220"/>
      <c r="GDY119" s="220"/>
      <c r="GDZ119" s="220"/>
      <c r="GEA119" s="220"/>
      <c r="GEB119" s="220"/>
      <c r="GEC119" s="220"/>
      <c r="GED119" s="220"/>
      <c r="GEE119" s="220"/>
      <c r="GEF119" s="220"/>
      <c r="GEG119" s="220"/>
      <c r="GEH119" s="220"/>
      <c r="GEI119" s="220"/>
      <c r="GEJ119" s="220"/>
      <c r="GEK119" s="220"/>
      <c r="GEL119" s="220"/>
      <c r="GEM119" s="220"/>
      <c r="GEN119" s="220"/>
      <c r="GEO119" s="220"/>
      <c r="GEP119" s="220"/>
      <c r="GEQ119" s="220"/>
      <c r="GER119" s="220"/>
      <c r="GES119" s="220"/>
      <c r="GET119" s="220"/>
      <c r="GEU119" s="220"/>
      <c r="GEV119" s="220"/>
      <c r="GEW119" s="220"/>
      <c r="GEX119" s="220"/>
      <c r="GEY119" s="220"/>
      <c r="GEZ119" s="220"/>
      <c r="GFA119" s="220"/>
      <c r="GFB119" s="220"/>
      <c r="GFC119" s="220"/>
      <c r="GFD119" s="220"/>
      <c r="GFE119" s="220"/>
      <c r="GFF119" s="220"/>
      <c r="GFG119" s="220"/>
      <c r="GFH119" s="220"/>
      <c r="GFI119" s="220"/>
      <c r="GFJ119" s="220"/>
      <c r="GFK119" s="220"/>
      <c r="GFL119" s="220"/>
      <c r="GFM119" s="220"/>
      <c r="GFN119" s="220"/>
      <c r="GFO119" s="220"/>
      <c r="GFP119" s="220"/>
      <c r="GFQ119" s="220"/>
      <c r="GFR119" s="220"/>
      <c r="GFS119" s="220"/>
      <c r="GFT119" s="220"/>
      <c r="GFU119" s="220"/>
      <c r="GFV119" s="220"/>
      <c r="GFW119" s="220"/>
      <c r="GFX119" s="220"/>
      <c r="GFY119" s="220"/>
      <c r="GFZ119" s="220"/>
      <c r="GGA119" s="220"/>
      <c r="GGB119" s="220"/>
      <c r="GGC119" s="220"/>
      <c r="GGD119" s="220"/>
      <c r="GGE119" s="220"/>
      <c r="GGF119" s="220"/>
      <c r="GGG119" s="220"/>
      <c r="GGH119" s="220"/>
      <c r="GGI119" s="220"/>
      <c r="GGJ119" s="220"/>
      <c r="GGK119" s="220"/>
      <c r="GGL119" s="220"/>
      <c r="GGM119" s="220"/>
      <c r="GGN119" s="220"/>
      <c r="GGO119" s="220"/>
      <c r="GGP119" s="220"/>
      <c r="GGQ119" s="220"/>
      <c r="GGR119" s="220"/>
      <c r="GGS119" s="220"/>
      <c r="GGT119" s="220"/>
      <c r="GGU119" s="220"/>
      <c r="GGV119" s="220"/>
      <c r="GGW119" s="220"/>
      <c r="GGX119" s="220"/>
      <c r="GGY119" s="220"/>
      <c r="GGZ119" s="220"/>
      <c r="GHA119" s="220"/>
      <c r="GHB119" s="220"/>
      <c r="GHC119" s="220"/>
      <c r="GHD119" s="220"/>
      <c r="GHE119" s="220"/>
      <c r="GHF119" s="220"/>
      <c r="GHG119" s="220"/>
      <c r="GHH119" s="220"/>
      <c r="GHI119" s="220"/>
      <c r="GHJ119" s="220"/>
      <c r="GHK119" s="220"/>
      <c r="GHL119" s="220"/>
      <c r="GHM119" s="220"/>
      <c r="GHN119" s="220"/>
      <c r="GHO119" s="220"/>
      <c r="GHP119" s="220"/>
      <c r="GHQ119" s="220"/>
      <c r="GHR119" s="220"/>
      <c r="GHS119" s="220"/>
      <c r="GHT119" s="220"/>
      <c r="GHU119" s="220"/>
      <c r="GHV119" s="220"/>
      <c r="GHW119" s="220"/>
      <c r="GHX119" s="220"/>
      <c r="GHY119" s="220"/>
      <c r="GHZ119" s="220"/>
      <c r="GIA119" s="220"/>
      <c r="GIB119" s="220"/>
      <c r="GIC119" s="220"/>
      <c r="GID119" s="220"/>
      <c r="GIE119" s="220"/>
      <c r="GIF119" s="220"/>
      <c r="GIG119" s="220"/>
      <c r="GIH119" s="220"/>
      <c r="GII119" s="220"/>
      <c r="GIJ119" s="220"/>
      <c r="GIK119" s="220"/>
      <c r="GIL119" s="220"/>
      <c r="GIM119" s="220"/>
      <c r="GIN119" s="220"/>
      <c r="GIO119" s="220"/>
      <c r="GIP119" s="220"/>
      <c r="GIQ119" s="220"/>
      <c r="GIR119" s="220"/>
      <c r="GIS119" s="220"/>
      <c r="GIT119" s="220"/>
      <c r="GIU119" s="220"/>
      <c r="GIV119" s="220"/>
      <c r="GIW119" s="220"/>
      <c r="GIX119" s="220"/>
      <c r="GIY119" s="220"/>
      <c r="GIZ119" s="220"/>
      <c r="GJA119" s="220"/>
      <c r="GJB119" s="220"/>
      <c r="GJC119" s="220"/>
      <c r="GJD119" s="220"/>
      <c r="GJE119" s="220"/>
      <c r="GJF119" s="220"/>
      <c r="GJG119" s="220"/>
      <c r="GJH119" s="220"/>
      <c r="GJI119" s="220"/>
      <c r="GJJ119" s="220"/>
      <c r="GJK119" s="220"/>
      <c r="GJL119" s="220"/>
      <c r="GJM119" s="220"/>
      <c r="GJN119" s="220"/>
      <c r="GJO119" s="220"/>
      <c r="GJP119" s="220"/>
      <c r="GJQ119" s="220"/>
      <c r="GJR119" s="220"/>
      <c r="GJS119" s="220"/>
      <c r="GJT119" s="220"/>
      <c r="GJU119" s="220"/>
      <c r="GJV119" s="220"/>
      <c r="GJW119" s="220"/>
      <c r="GJX119" s="220"/>
      <c r="GJY119" s="220"/>
      <c r="GJZ119" s="220"/>
      <c r="GKA119" s="220"/>
      <c r="GKB119" s="220"/>
      <c r="GKC119" s="220"/>
      <c r="GKD119" s="220"/>
      <c r="GKE119" s="220"/>
      <c r="GKF119" s="220"/>
      <c r="GKG119" s="220"/>
      <c r="GKH119" s="220"/>
      <c r="GKI119" s="220"/>
      <c r="GKJ119" s="220"/>
      <c r="GKK119" s="220"/>
      <c r="GKL119" s="220"/>
      <c r="GKM119" s="220"/>
      <c r="GKN119" s="220"/>
      <c r="GKO119" s="220"/>
      <c r="GKP119" s="220"/>
      <c r="GKQ119" s="220"/>
      <c r="GKR119" s="220"/>
      <c r="GKS119" s="220"/>
      <c r="GKT119" s="220"/>
      <c r="GKU119" s="220"/>
      <c r="GKV119" s="220"/>
      <c r="GKW119" s="220"/>
      <c r="GKX119" s="220"/>
      <c r="GKY119" s="220"/>
      <c r="GKZ119" s="220"/>
      <c r="GLA119" s="220"/>
      <c r="GLB119" s="220"/>
      <c r="GLC119" s="220"/>
      <c r="GLD119" s="220"/>
      <c r="GLE119" s="220"/>
      <c r="GLF119" s="220"/>
      <c r="GLG119" s="220"/>
      <c r="GLH119" s="220"/>
      <c r="GLI119" s="220"/>
      <c r="GLJ119" s="220"/>
      <c r="GLK119" s="220"/>
      <c r="GLL119" s="220"/>
      <c r="GLM119" s="220"/>
      <c r="GLN119" s="220"/>
      <c r="GLO119" s="220"/>
      <c r="GLP119" s="220"/>
      <c r="GLQ119" s="220"/>
      <c r="GLR119" s="220"/>
      <c r="GLS119" s="220"/>
      <c r="GLT119" s="220"/>
      <c r="GLU119" s="220"/>
      <c r="GLV119" s="220"/>
      <c r="GLW119" s="220"/>
      <c r="GLX119" s="220"/>
      <c r="GLY119" s="220"/>
      <c r="GLZ119" s="220"/>
      <c r="GMA119" s="220"/>
      <c r="GMB119" s="220"/>
      <c r="GMC119" s="220"/>
      <c r="GMD119" s="220"/>
      <c r="GME119" s="220"/>
      <c r="GMF119" s="220"/>
      <c r="GMG119" s="220"/>
      <c r="GMH119" s="220"/>
      <c r="GMI119" s="220"/>
      <c r="GMJ119" s="220"/>
      <c r="GMK119" s="220"/>
      <c r="GML119" s="220"/>
      <c r="GMM119" s="220"/>
      <c r="GMN119" s="220"/>
      <c r="GMO119" s="220"/>
      <c r="GMP119" s="220"/>
      <c r="GMQ119" s="220"/>
      <c r="GMR119" s="220"/>
      <c r="GMS119" s="220"/>
      <c r="GMT119" s="220"/>
      <c r="GMU119" s="220"/>
      <c r="GMV119" s="220"/>
      <c r="GMW119" s="220"/>
      <c r="GMX119" s="220"/>
      <c r="GMY119" s="220"/>
      <c r="GMZ119" s="220"/>
      <c r="GNA119" s="220"/>
      <c r="GNB119" s="220"/>
      <c r="GNC119" s="220"/>
      <c r="GND119" s="220"/>
      <c r="GNE119" s="220"/>
      <c r="GNF119" s="220"/>
      <c r="GNG119" s="220"/>
      <c r="GNH119" s="220"/>
      <c r="GNI119" s="220"/>
      <c r="GNJ119" s="220"/>
      <c r="GNK119" s="220"/>
      <c r="GNL119" s="220"/>
      <c r="GNM119" s="220"/>
      <c r="GNN119" s="220"/>
      <c r="GNO119" s="220"/>
      <c r="GNP119" s="220"/>
      <c r="GNQ119" s="220"/>
      <c r="GNR119" s="220"/>
      <c r="GNS119" s="220"/>
      <c r="GNT119" s="220"/>
      <c r="GNU119" s="220"/>
      <c r="GNV119" s="220"/>
      <c r="GNW119" s="220"/>
      <c r="GNX119" s="220"/>
      <c r="GNY119" s="220"/>
      <c r="GNZ119" s="220"/>
      <c r="GOA119" s="220"/>
      <c r="GOB119" s="220"/>
      <c r="GOC119" s="220"/>
      <c r="GOD119" s="220"/>
      <c r="GOE119" s="220"/>
      <c r="GOF119" s="220"/>
      <c r="GOG119" s="220"/>
      <c r="GOH119" s="220"/>
      <c r="GOI119" s="220"/>
      <c r="GOJ119" s="220"/>
      <c r="GOK119" s="220"/>
      <c r="GOL119" s="220"/>
      <c r="GOM119" s="220"/>
      <c r="GON119" s="220"/>
      <c r="GOO119" s="220"/>
      <c r="GOP119" s="220"/>
      <c r="GOQ119" s="220"/>
      <c r="GOR119" s="220"/>
      <c r="GOS119" s="220"/>
      <c r="GOT119" s="220"/>
      <c r="GOU119" s="220"/>
      <c r="GOV119" s="220"/>
      <c r="GOW119" s="220"/>
      <c r="GOX119" s="220"/>
      <c r="GOY119" s="220"/>
      <c r="GOZ119" s="220"/>
      <c r="GPA119" s="220"/>
      <c r="GPB119" s="220"/>
      <c r="GPC119" s="220"/>
      <c r="GPD119" s="220"/>
      <c r="GPE119" s="220"/>
      <c r="GPF119" s="220"/>
      <c r="GPG119" s="220"/>
      <c r="GPH119" s="220"/>
      <c r="GPI119" s="220"/>
      <c r="GPJ119" s="220"/>
      <c r="GPK119" s="220"/>
      <c r="GPL119" s="220"/>
      <c r="GPM119" s="220"/>
      <c r="GPN119" s="220"/>
      <c r="GPO119" s="220"/>
      <c r="GPP119" s="220"/>
      <c r="GPQ119" s="220"/>
      <c r="GPR119" s="220"/>
      <c r="GPS119" s="220"/>
      <c r="GPT119" s="220"/>
      <c r="GPU119" s="220"/>
      <c r="GPV119" s="220"/>
      <c r="GPW119" s="220"/>
      <c r="GPX119" s="220"/>
      <c r="GPY119" s="220"/>
      <c r="GPZ119" s="220"/>
      <c r="GQA119" s="220"/>
      <c r="GQB119" s="220"/>
      <c r="GQC119" s="220"/>
      <c r="GQD119" s="220"/>
      <c r="GQE119" s="220"/>
      <c r="GQF119" s="220"/>
      <c r="GQG119" s="220"/>
      <c r="GQH119" s="220"/>
      <c r="GQI119" s="220"/>
      <c r="GQJ119" s="220"/>
      <c r="GQK119" s="220"/>
      <c r="GQL119" s="220"/>
      <c r="GQM119" s="220"/>
      <c r="GQN119" s="220"/>
      <c r="GQO119" s="220"/>
      <c r="GQP119" s="220"/>
      <c r="GQQ119" s="220"/>
      <c r="GQR119" s="220"/>
      <c r="GQS119" s="220"/>
      <c r="GQT119" s="220"/>
      <c r="GQU119" s="220"/>
      <c r="GQV119" s="220"/>
      <c r="GQW119" s="220"/>
      <c r="GQX119" s="220"/>
      <c r="GQY119" s="220"/>
      <c r="GQZ119" s="220"/>
      <c r="GRA119" s="220"/>
      <c r="GRB119" s="220"/>
      <c r="GRC119" s="220"/>
      <c r="GRD119" s="220"/>
      <c r="GRE119" s="220"/>
      <c r="GRF119" s="220"/>
      <c r="GRG119" s="220"/>
      <c r="GRH119" s="220"/>
      <c r="GRI119" s="220"/>
      <c r="GRJ119" s="220"/>
      <c r="GRK119" s="220"/>
      <c r="GRL119" s="220"/>
      <c r="GRM119" s="220"/>
      <c r="GRN119" s="220"/>
      <c r="GRO119" s="220"/>
      <c r="GRP119" s="220"/>
      <c r="GRQ119" s="220"/>
      <c r="GRR119" s="220"/>
      <c r="GRS119" s="220"/>
      <c r="GRT119" s="220"/>
      <c r="GRU119" s="220"/>
      <c r="GRV119" s="220"/>
      <c r="GRW119" s="220"/>
      <c r="GRX119" s="220"/>
      <c r="GRY119" s="220"/>
      <c r="GRZ119" s="220"/>
      <c r="GSA119" s="220"/>
      <c r="GSB119" s="220"/>
      <c r="GSC119" s="220"/>
      <c r="GSD119" s="220"/>
      <c r="GSE119" s="220"/>
      <c r="GSF119" s="220"/>
      <c r="GSG119" s="220"/>
      <c r="GSH119" s="220"/>
      <c r="GSI119" s="220"/>
      <c r="GSJ119" s="220"/>
      <c r="GSK119" s="220"/>
      <c r="GSL119" s="220"/>
      <c r="GSM119" s="220"/>
      <c r="GSN119" s="220"/>
      <c r="GSO119" s="220"/>
      <c r="GSP119" s="220"/>
      <c r="GSQ119" s="220"/>
      <c r="GSR119" s="220"/>
      <c r="GSS119" s="220"/>
      <c r="GST119" s="220"/>
      <c r="GSU119" s="220"/>
      <c r="GSV119" s="220"/>
      <c r="GSW119" s="220"/>
      <c r="GSX119" s="220"/>
      <c r="GSY119" s="220"/>
      <c r="GSZ119" s="220"/>
      <c r="GTA119" s="220"/>
      <c r="GTB119" s="220"/>
      <c r="GTC119" s="220"/>
      <c r="GTD119" s="220"/>
      <c r="GTE119" s="220"/>
      <c r="GTF119" s="220"/>
      <c r="GTG119" s="220"/>
      <c r="GTH119" s="220"/>
      <c r="GTI119" s="220"/>
      <c r="GTJ119" s="220"/>
      <c r="GTK119" s="220"/>
      <c r="GTL119" s="220"/>
      <c r="GTM119" s="220"/>
      <c r="GTN119" s="220"/>
      <c r="GTO119" s="220"/>
      <c r="GTP119" s="220"/>
      <c r="GTQ119" s="220"/>
      <c r="GTR119" s="220"/>
      <c r="GTS119" s="220"/>
      <c r="GTT119" s="220"/>
      <c r="GTU119" s="220"/>
      <c r="GTV119" s="220"/>
      <c r="GTW119" s="220"/>
      <c r="GTX119" s="220"/>
      <c r="GTY119" s="220"/>
      <c r="GTZ119" s="220"/>
      <c r="GUA119" s="220"/>
      <c r="GUB119" s="220"/>
      <c r="GUC119" s="220"/>
      <c r="GUD119" s="220"/>
      <c r="GUE119" s="220"/>
      <c r="GUF119" s="220"/>
      <c r="GUG119" s="220"/>
      <c r="GUH119" s="220"/>
      <c r="GUI119" s="220"/>
      <c r="GUJ119" s="220"/>
      <c r="GUK119" s="220"/>
      <c r="GUL119" s="220"/>
      <c r="GUM119" s="220"/>
      <c r="GUN119" s="220"/>
      <c r="GUO119" s="220"/>
      <c r="GUP119" s="220"/>
      <c r="GUQ119" s="220"/>
      <c r="GUR119" s="220"/>
      <c r="GUS119" s="220"/>
      <c r="GUT119" s="220"/>
      <c r="GUU119" s="220"/>
      <c r="GUV119" s="220"/>
      <c r="GUW119" s="220"/>
      <c r="GUX119" s="220"/>
      <c r="GUY119" s="220"/>
      <c r="GUZ119" s="220"/>
      <c r="GVA119" s="220"/>
      <c r="GVB119" s="220"/>
      <c r="GVC119" s="220"/>
      <c r="GVD119" s="220"/>
      <c r="GVE119" s="220"/>
      <c r="GVF119" s="220"/>
      <c r="GVG119" s="220"/>
      <c r="GVH119" s="220"/>
      <c r="GVI119" s="220"/>
      <c r="GVJ119" s="220"/>
      <c r="GVK119" s="220"/>
      <c r="GVL119" s="220"/>
      <c r="GVM119" s="220"/>
      <c r="GVN119" s="220"/>
      <c r="GVO119" s="220"/>
      <c r="GVP119" s="220"/>
      <c r="GVQ119" s="220"/>
      <c r="GVR119" s="220"/>
      <c r="GVS119" s="220"/>
      <c r="GVT119" s="220"/>
      <c r="GVU119" s="220"/>
      <c r="GVV119" s="220"/>
      <c r="GVW119" s="220"/>
      <c r="GVX119" s="220"/>
      <c r="GVY119" s="220"/>
      <c r="GVZ119" s="220"/>
      <c r="GWA119" s="220"/>
      <c r="GWB119" s="220"/>
      <c r="GWC119" s="220"/>
      <c r="GWD119" s="220"/>
      <c r="GWE119" s="220"/>
      <c r="GWF119" s="220"/>
      <c r="GWG119" s="220"/>
      <c r="GWH119" s="220"/>
      <c r="GWI119" s="220"/>
      <c r="GWJ119" s="220"/>
      <c r="GWK119" s="220"/>
      <c r="GWL119" s="220"/>
      <c r="GWM119" s="220"/>
      <c r="GWN119" s="220"/>
      <c r="GWO119" s="220"/>
      <c r="GWP119" s="220"/>
      <c r="GWQ119" s="220"/>
      <c r="GWR119" s="220"/>
      <c r="GWS119" s="220"/>
      <c r="GWT119" s="220"/>
      <c r="GWU119" s="220"/>
      <c r="GWV119" s="220"/>
      <c r="GWW119" s="220"/>
      <c r="GWX119" s="220"/>
      <c r="GWY119" s="220"/>
      <c r="GWZ119" s="220"/>
      <c r="GXA119" s="220"/>
      <c r="GXB119" s="220"/>
      <c r="GXC119" s="220"/>
      <c r="GXD119" s="220"/>
      <c r="GXE119" s="220"/>
      <c r="GXF119" s="220"/>
      <c r="GXG119" s="220"/>
      <c r="GXH119" s="220"/>
      <c r="GXI119" s="220"/>
      <c r="GXJ119" s="220"/>
      <c r="GXK119" s="220"/>
      <c r="GXL119" s="220"/>
      <c r="GXM119" s="220"/>
      <c r="GXN119" s="220"/>
      <c r="GXO119" s="220"/>
      <c r="GXP119" s="220"/>
      <c r="GXQ119" s="220"/>
      <c r="GXR119" s="220"/>
      <c r="GXS119" s="220"/>
      <c r="GXT119" s="220"/>
      <c r="GXU119" s="220"/>
      <c r="GXV119" s="220"/>
      <c r="GXW119" s="220"/>
      <c r="GXX119" s="220"/>
      <c r="GXY119" s="220"/>
      <c r="GXZ119" s="220"/>
      <c r="GYA119" s="220"/>
      <c r="GYB119" s="220"/>
      <c r="GYC119" s="220"/>
      <c r="GYD119" s="220"/>
      <c r="GYE119" s="220"/>
      <c r="GYF119" s="220"/>
      <c r="GYG119" s="220"/>
      <c r="GYH119" s="220"/>
      <c r="GYI119" s="220"/>
      <c r="GYJ119" s="220"/>
      <c r="GYK119" s="220"/>
      <c r="GYL119" s="220"/>
      <c r="GYM119" s="220"/>
      <c r="GYN119" s="220"/>
      <c r="GYO119" s="220"/>
      <c r="GYP119" s="220"/>
      <c r="GYQ119" s="220"/>
      <c r="GYR119" s="220"/>
      <c r="GYS119" s="220"/>
      <c r="GYT119" s="220"/>
      <c r="GYU119" s="220"/>
      <c r="GYV119" s="220"/>
      <c r="GYW119" s="220"/>
      <c r="GYX119" s="220"/>
      <c r="GYY119" s="220"/>
      <c r="GYZ119" s="220"/>
      <c r="GZA119" s="220"/>
      <c r="GZB119" s="220"/>
      <c r="GZC119" s="220"/>
      <c r="GZD119" s="220"/>
      <c r="GZE119" s="220"/>
      <c r="GZF119" s="220"/>
      <c r="GZG119" s="220"/>
      <c r="GZH119" s="220"/>
      <c r="GZI119" s="220"/>
      <c r="GZJ119" s="220"/>
      <c r="GZK119" s="220"/>
      <c r="GZL119" s="220"/>
      <c r="GZM119" s="220"/>
      <c r="GZN119" s="220"/>
      <c r="GZO119" s="220"/>
      <c r="GZP119" s="220"/>
      <c r="GZQ119" s="220"/>
      <c r="GZR119" s="220"/>
      <c r="GZS119" s="220"/>
      <c r="GZT119" s="220"/>
      <c r="GZU119" s="220"/>
      <c r="GZV119" s="220"/>
      <c r="GZW119" s="220"/>
      <c r="GZX119" s="220"/>
      <c r="GZY119" s="220"/>
      <c r="GZZ119" s="220"/>
      <c r="HAA119" s="220"/>
      <c r="HAB119" s="220"/>
      <c r="HAC119" s="220"/>
      <c r="HAD119" s="220"/>
      <c r="HAE119" s="220"/>
      <c r="HAF119" s="220"/>
      <c r="HAG119" s="220"/>
      <c r="HAH119" s="220"/>
      <c r="HAI119" s="220"/>
      <c r="HAJ119" s="220"/>
      <c r="HAK119" s="220"/>
      <c r="HAL119" s="220"/>
      <c r="HAM119" s="220"/>
      <c r="HAN119" s="220"/>
      <c r="HAO119" s="220"/>
      <c r="HAP119" s="220"/>
      <c r="HAQ119" s="220"/>
      <c r="HAR119" s="220"/>
      <c r="HAS119" s="220"/>
      <c r="HAT119" s="220"/>
      <c r="HAU119" s="220"/>
      <c r="HAV119" s="220"/>
      <c r="HAW119" s="220"/>
      <c r="HAX119" s="220"/>
      <c r="HAY119" s="220"/>
      <c r="HAZ119" s="220"/>
      <c r="HBA119" s="220"/>
      <c r="HBB119" s="220"/>
      <c r="HBC119" s="220"/>
      <c r="HBD119" s="220"/>
      <c r="HBE119" s="220"/>
      <c r="HBF119" s="220"/>
      <c r="HBG119" s="220"/>
      <c r="HBH119" s="220"/>
      <c r="HBI119" s="220"/>
      <c r="HBJ119" s="220"/>
      <c r="HBK119" s="220"/>
      <c r="HBL119" s="220"/>
      <c r="HBM119" s="220"/>
      <c r="HBN119" s="220"/>
      <c r="HBO119" s="220"/>
      <c r="HBP119" s="220"/>
      <c r="HBQ119" s="220"/>
      <c r="HBR119" s="220"/>
      <c r="HBS119" s="220"/>
      <c r="HBT119" s="220"/>
      <c r="HBU119" s="220"/>
      <c r="HBV119" s="220"/>
      <c r="HBW119" s="220"/>
      <c r="HBX119" s="220"/>
      <c r="HBY119" s="220"/>
      <c r="HBZ119" s="220"/>
      <c r="HCA119" s="220"/>
      <c r="HCB119" s="220"/>
      <c r="HCC119" s="220"/>
      <c r="HCD119" s="220"/>
      <c r="HCE119" s="220"/>
      <c r="HCF119" s="220"/>
      <c r="HCG119" s="220"/>
      <c r="HCH119" s="220"/>
      <c r="HCI119" s="220"/>
      <c r="HCJ119" s="220"/>
      <c r="HCK119" s="220"/>
      <c r="HCL119" s="220"/>
      <c r="HCM119" s="220"/>
      <c r="HCN119" s="220"/>
      <c r="HCO119" s="220"/>
      <c r="HCP119" s="220"/>
      <c r="HCQ119" s="220"/>
      <c r="HCR119" s="220"/>
      <c r="HCS119" s="220"/>
      <c r="HCT119" s="220"/>
      <c r="HCU119" s="220"/>
      <c r="HCV119" s="220"/>
      <c r="HCW119" s="220"/>
      <c r="HCX119" s="220"/>
      <c r="HCY119" s="220"/>
      <c r="HCZ119" s="220"/>
      <c r="HDA119" s="220"/>
      <c r="HDB119" s="220"/>
      <c r="HDC119" s="220"/>
      <c r="HDD119" s="220"/>
      <c r="HDE119" s="220"/>
      <c r="HDF119" s="220"/>
      <c r="HDG119" s="220"/>
      <c r="HDH119" s="220"/>
      <c r="HDI119" s="220"/>
      <c r="HDJ119" s="220"/>
      <c r="HDK119" s="220"/>
      <c r="HDL119" s="220"/>
      <c r="HDM119" s="220"/>
      <c r="HDN119" s="220"/>
      <c r="HDO119" s="220"/>
      <c r="HDP119" s="220"/>
      <c r="HDQ119" s="220"/>
      <c r="HDR119" s="220"/>
      <c r="HDS119" s="220"/>
      <c r="HDT119" s="220"/>
      <c r="HDU119" s="220"/>
      <c r="HDV119" s="220"/>
      <c r="HDW119" s="220"/>
      <c r="HDX119" s="220"/>
      <c r="HDY119" s="220"/>
      <c r="HDZ119" s="220"/>
      <c r="HEA119" s="220"/>
      <c r="HEB119" s="220"/>
      <c r="HEC119" s="220"/>
      <c r="HED119" s="220"/>
      <c r="HEE119" s="220"/>
      <c r="HEF119" s="220"/>
      <c r="HEG119" s="220"/>
      <c r="HEH119" s="220"/>
      <c r="HEI119" s="220"/>
      <c r="HEJ119" s="220"/>
      <c r="HEK119" s="220"/>
      <c r="HEL119" s="220"/>
      <c r="HEM119" s="220"/>
      <c r="HEN119" s="220"/>
      <c r="HEO119" s="220"/>
      <c r="HEP119" s="220"/>
      <c r="HEQ119" s="220"/>
      <c r="HER119" s="220"/>
      <c r="HES119" s="220"/>
      <c r="HET119" s="220"/>
      <c r="HEU119" s="220"/>
      <c r="HEV119" s="220"/>
      <c r="HEW119" s="220"/>
      <c r="HEX119" s="220"/>
      <c r="HEY119" s="220"/>
      <c r="HEZ119" s="220"/>
      <c r="HFA119" s="220"/>
      <c r="HFB119" s="220"/>
      <c r="HFC119" s="220"/>
      <c r="HFD119" s="220"/>
      <c r="HFE119" s="220"/>
      <c r="HFF119" s="220"/>
      <c r="HFG119" s="220"/>
      <c r="HFH119" s="220"/>
      <c r="HFI119" s="220"/>
      <c r="HFJ119" s="220"/>
      <c r="HFK119" s="220"/>
      <c r="HFL119" s="220"/>
      <c r="HFM119" s="220"/>
      <c r="HFN119" s="220"/>
      <c r="HFO119" s="220"/>
      <c r="HFP119" s="220"/>
      <c r="HFQ119" s="220"/>
      <c r="HFR119" s="220"/>
      <c r="HFS119" s="220"/>
      <c r="HFT119" s="220"/>
      <c r="HFU119" s="220"/>
      <c r="HFV119" s="220"/>
      <c r="HFW119" s="220"/>
      <c r="HFX119" s="220"/>
      <c r="HFY119" s="220"/>
      <c r="HFZ119" s="220"/>
      <c r="HGA119" s="220"/>
      <c r="HGB119" s="220"/>
      <c r="HGC119" s="220"/>
      <c r="HGD119" s="220"/>
      <c r="HGE119" s="220"/>
      <c r="HGF119" s="220"/>
      <c r="HGG119" s="220"/>
      <c r="HGH119" s="220"/>
      <c r="HGI119" s="220"/>
      <c r="HGJ119" s="220"/>
      <c r="HGK119" s="220"/>
      <c r="HGL119" s="220"/>
      <c r="HGM119" s="220"/>
      <c r="HGN119" s="220"/>
      <c r="HGO119" s="220"/>
      <c r="HGP119" s="220"/>
      <c r="HGQ119" s="220"/>
      <c r="HGR119" s="220"/>
      <c r="HGS119" s="220"/>
      <c r="HGT119" s="220"/>
      <c r="HGU119" s="220"/>
      <c r="HGV119" s="220"/>
      <c r="HGW119" s="220"/>
      <c r="HGX119" s="220"/>
      <c r="HGY119" s="220"/>
      <c r="HGZ119" s="220"/>
      <c r="HHA119" s="220"/>
      <c r="HHB119" s="220"/>
      <c r="HHC119" s="220"/>
      <c r="HHD119" s="220"/>
      <c r="HHE119" s="220"/>
      <c r="HHF119" s="220"/>
      <c r="HHG119" s="220"/>
      <c r="HHH119" s="220"/>
      <c r="HHI119" s="220"/>
      <c r="HHJ119" s="220"/>
      <c r="HHK119" s="220"/>
      <c r="HHL119" s="220"/>
      <c r="HHM119" s="220"/>
      <c r="HHN119" s="220"/>
      <c r="HHO119" s="220"/>
      <c r="HHP119" s="220"/>
      <c r="HHQ119" s="220"/>
      <c r="HHR119" s="220"/>
      <c r="HHS119" s="220"/>
      <c r="HHT119" s="220"/>
      <c r="HHU119" s="220"/>
      <c r="HHV119" s="220"/>
      <c r="HHW119" s="220"/>
      <c r="HHX119" s="220"/>
      <c r="HHY119" s="220"/>
      <c r="HHZ119" s="220"/>
      <c r="HIA119" s="220"/>
      <c r="HIB119" s="220"/>
      <c r="HIC119" s="220"/>
      <c r="HID119" s="220"/>
      <c r="HIE119" s="220"/>
      <c r="HIF119" s="220"/>
      <c r="HIG119" s="220"/>
      <c r="HIH119" s="220"/>
      <c r="HII119" s="220"/>
      <c r="HIJ119" s="220"/>
      <c r="HIK119" s="220"/>
      <c r="HIL119" s="220"/>
      <c r="HIM119" s="220"/>
      <c r="HIN119" s="220"/>
      <c r="HIO119" s="220"/>
      <c r="HIP119" s="220"/>
      <c r="HIQ119" s="220"/>
      <c r="HIR119" s="220"/>
      <c r="HIS119" s="220"/>
      <c r="HIT119" s="220"/>
      <c r="HIU119" s="220"/>
      <c r="HIV119" s="220"/>
      <c r="HIW119" s="220"/>
      <c r="HIX119" s="220"/>
      <c r="HIY119" s="220"/>
      <c r="HIZ119" s="220"/>
      <c r="HJA119" s="220"/>
      <c r="HJB119" s="220"/>
      <c r="HJC119" s="220"/>
      <c r="HJD119" s="220"/>
      <c r="HJE119" s="220"/>
      <c r="HJF119" s="220"/>
      <c r="HJG119" s="220"/>
      <c r="HJH119" s="220"/>
      <c r="HJI119" s="220"/>
      <c r="HJJ119" s="220"/>
      <c r="HJK119" s="220"/>
      <c r="HJL119" s="220"/>
      <c r="HJM119" s="220"/>
      <c r="HJN119" s="220"/>
      <c r="HJO119" s="220"/>
      <c r="HJP119" s="220"/>
      <c r="HJQ119" s="220"/>
      <c r="HJR119" s="220"/>
      <c r="HJS119" s="220"/>
      <c r="HJT119" s="220"/>
      <c r="HJU119" s="220"/>
      <c r="HJV119" s="220"/>
      <c r="HJW119" s="220"/>
      <c r="HJX119" s="220"/>
      <c r="HJY119" s="220"/>
      <c r="HJZ119" s="220"/>
      <c r="HKA119" s="220"/>
      <c r="HKB119" s="220"/>
      <c r="HKC119" s="220"/>
      <c r="HKD119" s="220"/>
      <c r="HKE119" s="220"/>
      <c r="HKF119" s="220"/>
      <c r="HKG119" s="220"/>
      <c r="HKH119" s="220"/>
      <c r="HKI119" s="220"/>
      <c r="HKJ119" s="220"/>
      <c r="HKK119" s="220"/>
      <c r="HKL119" s="220"/>
      <c r="HKM119" s="220"/>
      <c r="HKN119" s="220"/>
      <c r="HKO119" s="220"/>
      <c r="HKP119" s="220"/>
      <c r="HKQ119" s="220"/>
      <c r="HKR119" s="220"/>
      <c r="HKS119" s="220"/>
      <c r="HKT119" s="220"/>
      <c r="HKU119" s="220"/>
      <c r="HKV119" s="220"/>
      <c r="HKW119" s="220"/>
      <c r="HKX119" s="220"/>
      <c r="HKY119" s="220"/>
      <c r="HKZ119" s="220"/>
      <c r="HLA119" s="220"/>
      <c r="HLB119" s="220"/>
      <c r="HLC119" s="220"/>
      <c r="HLD119" s="220"/>
      <c r="HLE119" s="220"/>
      <c r="HLF119" s="220"/>
      <c r="HLG119" s="220"/>
      <c r="HLH119" s="220"/>
      <c r="HLI119" s="220"/>
      <c r="HLJ119" s="220"/>
      <c r="HLK119" s="220"/>
      <c r="HLL119" s="220"/>
      <c r="HLM119" s="220"/>
      <c r="HLN119" s="220"/>
      <c r="HLO119" s="220"/>
      <c r="HLP119" s="220"/>
      <c r="HLQ119" s="220"/>
      <c r="HLR119" s="220"/>
      <c r="HLS119" s="220"/>
      <c r="HLT119" s="220"/>
      <c r="HLU119" s="220"/>
      <c r="HLV119" s="220"/>
      <c r="HLW119" s="220"/>
      <c r="HLX119" s="220"/>
      <c r="HLY119" s="220"/>
      <c r="HLZ119" s="220"/>
      <c r="HMA119" s="220"/>
      <c r="HMB119" s="220"/>
      <c r="HMC119" s="220"/>
      <c r="HMD119" s="220"/>
      <c r="HME119" s="220"/>
      <c r="HMF119" s="220"/>
      <c r="HMG119" s="220"/>
      <c r="HMH119" s="220"/>
      <c r="HMI119" s="220"/>
      <c r="HMJ119" s="220"/>
      <c r="HMK119" s="220"/>
      <c r="HML119" s="220"/>
      <c r="HMM119" s="220"/>
      <c r="HMN119" s="220"/>
      <c r="HMO119" s="220"/>
      <c r="HMP119" s="220"/>
      <c r="HMQ119" s="220"/>
      <c r="HMR119" s="220"/>
      <c r="HMS119" s="220"/>
      <c r="HMT119" s="220"/>
      <c r="HMU119" s="220"/>
      <c r="HMV119" s="220"/>
      <c r="HMW119" s="220"/>
      <c r="HMX119" s="220"/>
      <c r="HMY119" s="220"/>
      <c r="HMZ119" s="220"/>
      <c r="HNA119" s="220"/>
      <c r="HNB119" s="220"/>
      <c r="HNC119" s="220"/>
      <c r="HND119" s="220"/>
      <c r="HNE119" s="220"/>
      <c r="HNF119" s="220"/>
      <c r="HNG119" s="220"/>
      <c r="HNH119" s="220"/>
      <c r="HNI119" s="220"/>
      <c r="HNJ119" s="220"/>
      <c r="HNK119" s="220"/>
      <c r="HNL119" s="220"/>
      <c r="HNM119" s="220"/>
      <c r="HNN119" s="220"/>
      <c r="HNO119" s="220"/>
      <c r="HNP119" s="220"/>
      <c r="HNQ119" s="220"/>
      <c r="HNR119" s="220"/>
      <c r="HNS119" s="220"/>
      <c r="HNT119" s="220"/>
      <c r="HNU119" s="220"/>
      <c r="HNV119" s="220"/>
      <c r="HNW119" s="220"/>
      <c r="HNX119" s="220"/>
      <c r="HNY119" s="220"/>
      <c r="HNZ119" s="220"/>
      <c r="HOA119" s="220"/>
      <c r="HOB119" s="220"/>
      <c r="HOC119" s="220"/>
      <c r="HOD119" s="220"/>
      <c r="HOE119" s="220"/>
      <c r="HOF119" s="220"/>
      <c r="HOG119" s="220"/>
      <c r="HOH119" s="220"/>
      <c r="HOI119" s="220"/>
      <c r="HOJ119" s="220"/>
      <c r="HOK119" s="220"/>
      <c r="HOL119" s="220"/>
      <c r="HOM119" s="220"/>
      <c r="HON119" s="220"/>
      <c r="HOO119" s="220"/>
      <c r="HOP119" s="220"/>
      <c r="HOQ119" s="220"/>
      <c r="HOR119" s="220"/>
      <c r="HOS119" s="220"/>
      <c r="HOT119" s="220"/>
      <c r="HOU119" s="220"/>
      <c r="HOV119" s="220"/>
      <c r="HOW119" s="220"/>
      <c r="HOX119" s="220"/>
      <c r="HOY119" s="220"/>
      <c r="HOZ119" s="220"/>
      <c r="HPA119" s="220"/>
      <c r="HPB119" s="220"/>
      <c r="HPC119" s="220"/>
      <c r="HPD119" s="220"/>
      <c r="HPE119" s="220"/>
      <c r="HPF119" s="220"/>
      <c r="HPG119" s="220"/>
      <c r="HPH119" s="220"/>
      <c r="HPI119" s="220"/>
      <c r="HPJ119" s="220"/>
      <c r="HPK119" s="220"/>
      <c r="HPL119" s="220"/>
      <c r="HPM119" s="220"/>
      <c r="HPN119" s="220"/>
      <c r="HPO119" s="220"/>
      <c r="HPP119" s="220"/>
      <c r="HPQ119" s="220"/>
      <c r="HPR119" s="220"/>
      <c r="HPS119" s="220"/>
      <c r="HPT119" s="220"/>
      <c r="HPU119" s="220"/>
      <c r="HPV119" s="220"/>
      <c r="HPW119" s="220"/>
      <c r="HPX119" s="220"/>
      <c r="HPY119" s="220"/>
      <c r="HPZ119" s="220"/>
      <c r="HQA119" s="220"/>
      <c r="HQB119" s="220"/>
      <c r="HQC119" s="220"/>
      <c r="HQD119" s="220"/>
      <c r="HQE119" s="220"/>
      <c r="HQF119" s="220"/>
      <c r="HQG119" s="220"/>
      <c r="HQH119" s="220"/>
      <c r="HQI119" s="220"/>
      <c r="HQJ119" s="220"/>
      <c r="HQK119" s="220"/>
      <c r="HQL119" s="220"/>
      <c r="HQM119" s="220"/>
      <c r="HQN119" s="220"/>
      <c r="HQO119" s="220"/>
      <c r="HQP119" s="220"/>
      <c r="HQQ119" s="220"/>
      <c r="HQR119" s="220"/>
      <c r="HQS119" s="220"/>
      <c r="HQT119" s="220"/>
      <c r="HQU119" s="220"/>
      <c r="HQV119" s="220"/>
      <c r="HQW119" s="220"/>
      <c r="HQX119" s="220"/>
      <c r="HQY119" s="220"/>
      <c r="HQZ119" s="220"/>
      <c r="HRA119" s="220"/>
      <c r="HRB119" s="220"/>
      <c r="HRC119" s="220"/>
      <c r="HRD119" s="220"/>
      <c r="HRE119" s="220"/>
      <c r="HRF119" s="220"/>
      <c r="HRG119" s="220"/>
      <c r="HRH119" s="220"/>
      <c r="HRI119" s="220"/>
      <c r="HRJ119" s="220"/>
      <c r="HRK119" s="220"/>
      <c r="HRL119" s="220"/>
      <c r="HRM119" s="220"/>
      <c r="HRN119" s="220"/>
      <c r="HRO119" s="220"/>
      <c r="HRP119" s="220"/>
      <c r="HRQ119" s="220"/>
      <c r="HRR119" s="220"/>
      <c r="HRS119" s="220"/>
      <c r="HRT119" s="220"/>
      <c r="HRU119" s="220"/>
      <c r="HRV119" s="220"/>
      <c r="HRW119" s="220"/>
      <c r="HRX119" s="220"/>
      <c r="HRY119" s="220"/>
      <c r="HRZ119" s="220"/>
      <c r="HSA119" s="220"/>
      <c r="HSB119" s="220"/>
      <c r="HSC119" s="220"/>
      <c r="HSD119" s="220"/>
      <c r="HSE119" s="220"/>
      <c r="HSF119" s="220"/>
      <c r="HSG119" s="220"/>
      <c r="HSH119" s="220"/>
      <c r="HSI119" s="220"/>
      <c r="HSJ119" s="220"/>
      <c r="HSK119" s="220"/>
      <c r="HSL119" s="220"/>
      <c r="HSM119" s="220"/>
      <c r="HSN119" s="220"/>
      <c r="HSO119" s="220"/>
      <c r="HSP119" s="220"/>
      <c r="HSQ119" s="220"/>
      <c r="HSR119" s="220"/>
      <c r="HSS119" s="220"/>
      <c r="HST119" s="220"/>
      <c r="HSU119" s="220"/>
      <c r="HSV119" s="220"/>
      <c r="HSW119" s="220"/>
      <c r="HSX119" s="220"/>
      <c r="HSY119" s="220"/>
      <c r="HSZ119" s="220"/>
      <c r="HTA119" s="220"/>
      <c r="HTB119" s="220"/>
      <c r="HTC119" s="220"/>
      <c r="HTD119" s="220"/>
      <c r="HTE119" s="220"/>
      <c r="HTF119" s="220"/>
      <c r="HTG119" s="220"/>
      <c r="HTH119" s="220"/>
      <c r="HTI119" s="220"/>
      <c r="HTJ119" s="220"/>
      <c r="HTK119" s="220"/>
      <c r="HTL119" s="220"/>
      <c r="HTM119" s="220"/>
      <c r="HTN119" s="220"/>
      <c r="HTO119" s="220"/>
      <c r="HTP119" s="220"/>
      <c r="HTQ119" s="220"/>
      <c r="HTR119" s="220"/>
      <c r="HTS119" s="220"/>
      <c r="HTT119" s="220"/>
      <c r="HTU119" s="220"/>
      <c r="HTV119" s="220"/>
      <c r="HTW119" s="220"/>
      <c r="HTX119" s="220"/>
      <c r="HTY119" s="220"/>
      <c r="HTZ119" s="220"/>
      <c r="HUA119" s="220"/>
      <c r="HUB119" s="220"/>
      <c r="HUC119" s="220"/>
      <c r="HUD119" s="220"/>
      <c r="HUE119" s="220"/>
      <c r="HUF119" s="220"/>
      <c r="HUG119" s="220"/>
      <c r="HUH119" s="220"/>
      <c r="HUI119" s="220"/>
      <c r="HUJ119" s="220"/>
      <c r="HUK119" s="220"/>
      <c r="HUL119" s="220"/>
      <c r="HUM119" s="220"/>
      <c r="HUN119" s="220"/>
      <c r="HUO119" s="220"/>
      <c r="HUP119" s="220"/>
      <c r="HUQ119" s="220"/>
      <c r="HUR119" s="220"/>
      <c r="HUS119" s="220"/>
      <c r="HUT119" s="220"/>
      <c r="HUU119" s="220"/>
      <c r="HUV119" s="220"/>
      <c r="HUW119" s="220"/>
      <c r="HUX119" s="220"/>
      <c r="HUY119" s="220"/>
      <c r="HUZ119" s="220"/>
      <c r="HVA119" s="220"/>
      <c r="HVB119" s="220"/>
      <c r="HVC119" s="220"/>
      <c r="HVD119" s="220"/>
      <c r="HVE119" s="220"/>
      <c r="HVF119" s="220"/>
      <c r="HVG119" s="220"/>
      <c r="HVH119" s="220"/>
      <c r="HVI119" s="220"/>
      <c r="HVJ119" s="220"/>
      <c r="HVK119" s="220"/>
      <c r="HVL119" s="220"/>
      <c r="HVM119" s="220"/>
      <c r="HVN119" s="220"/>
      <c r="HVO119" s="220"/>
      <c r="HVP119" s="220"/>
      <c r="HVQ119" s="220"/>
      <c r="HVR119" s="220"/>
      <c r="HVS119" s="220"/>
      <c r="HVT119" s="220"/>
      <c r="HVU119" s="220"/>
      <c r="HVV119" s="220"/>
      <c r="HVW119" s="220"/>
      <c r="HVX119" s="220"/>
      <c r="HVY119" s="220"/>
      <c r="HVZ119" s="220"/>
      <c r="HWA119" s="220"/>
      <c r="HWB119" s="220"/>
      <c r="HWC119" s="220"/>
      <c r="HWD119" s="220"/>
      <c r="HWE119" s="220"/>
      <c r="HWF119" s="220"/>
      <c r="HWG119" s="220"/>
      <c r="HWH119" s="220"/>
      <c r="HWI119" s="220"/>
      <c r="HWJ119" s="220"/>
      <c r="HWK119" s="220"/>
      <c r="HWL119" s="220"/>
      <c r="HWM119" s="220"/>
      <c r="HWN119" s="220"/>
      <c r="HWO119" s="220"/>
      <c r="HWP119" s="220"/>
      <c r="HWQ119" s="220"/>
      <c r="HWR119" s="220"/>
      <c r="HWS119" s="220"/>
      <c r="HWT119" s="220"/>
      <c r="HWU119" s="220"/>
      <c r="HWV119" s="220"/>
      <c r="HWW119" s="220"/>
      <c r="HWX119" s="220"/>
      <c r="HWY119" s="220"/>
      <c r="HWZ119" s="220"/>
      <c r="HXA119" s="220"/>
      <c r="HXB119" s="220"/>
      <c r="HXC119" s="220"/>
      <c r="HXD119" s="220"/>
      <c r="HXE119" s="220"/>
      <c r="HXF119" s="220"/>
      <c r="HXG119" s="220"/>
      <c r="HXH119" s="220"/>
      <c r="HXI119" s="220"/>
      <c r="HXJ119" s="220"/>
      <c r="HXK119" s="220"/>
      <c r="HXL119" s="220"/>
      <c r="HXM119" s="220"/>
      <c r="HXN119" s="220"/>
      <c r="HXO119" s="220"/>
      <c r="HXP119" s="220"/>
      <c r="HXQ119" s="220"/>
      <c r="HXR119" s="220"/>
      <c r="HXS119" s="220"/>
      <c r="HXT119" s="220"/>
      <c r="HXU119" s="220"/>
      <c r="HXV119" s="220"/>
      <c r="HXW119" s="220"/>
      <c r="HXX119" s="220"/>
      <c r="HXY119" s="220"/>
      <c r="HXZ119" s="220"/>
      <c r="HYA119" s="220"/>
      <c r="HYB119" s="220"/>
      <c r="HYC119" s="220"/>
      <c r="HYD119" s="220"/>
      <c r="HYE119" s="220"/>
      <c r="HYF119" s="220"/>
      <c r="HYG119" s="220"/>
      <c r="HYH119" s="220"/>
      <c r="HYI119" s="220"/>
      <c r="HYJ119" s="220"/>
      <c r="HYK119" s="220"/>
      <c r="HYL119" s="220"/>
      <c r="HYM119" s="220"/>
      <c r="HYN119" s="220"/>
      <c r="HYO119" s="220"/>
      <c r="HYP119" s="220"/>
      <c r="HYQ119" s="220"/>
      <c r="HYR119" s="220"/>
      <c r="HYS119" s="220"/>
      <c r="HYT119" s="220"/>
      <c r="HYU119" s="220"/>
      <c r="HYV119" s="220"/>
      <c r="HYW119" s="220"/>
      <c r="HYX119" s="220"/>
      <c r="HYY119" s="220"/>
      <c r="HYZ119" s="220"/>
      <c r="HZA119" s="220"/>
      <c r="HZB119" s="220"/>
      <c r="HZC119" s="220"/>
      <c r="HZD119" s="220"/>
      <c r="HZE119" s="220"/>
      <c r="HZF119" s="220"/>
      <c r="HZG119" s="220"/>
      <c r="HZH119" s="220"/>
      <c r="HZI119" s="220"/>
      <c r="HZJ119" s="220"/>
      <c r="HZK119" s="220"/>
      <c r="HZL119" s="220"/>
      <c r="HZM119" s="220"/>
      <c r="HZN119" s="220"/>
      <c r="HZO119" s="220"/>
      <c r="HZP119" s="220"/>
      <c r="HZQ119" s="220"/>
      <c r="HZR119" s="220"/>
      <c r="HZS119" s="220"/>
      <c r="HZT119" s="220"/>
      <c r="HZU119" s="220"/>
      <c r="HZV119" s="220"/>
      <c r="HZW119" s="220"/>
      <c r="HZX119" s="220"/>
      <c r="HZY119" s="220"/>
      <c r="HZZ119" s="220"/>
      <c r="IAA119" s="220"/>
      <c r="IAB119" s="220"/>
      <c r="IAC119" s="220"/>
      <c r="IAD119" s="220"/>
      <c r="IAE119" s="220"/>
      <c r="IAF119" s="220"/>
      <c r="IAG119" s="220"/>
      <c r="IAH119" s="220"/>
      <c r="IAI119" s="220"/>
      <c r="IAJ119" s="220"/>
      <c r="IAK119" s="220"/>
      <c r="IAL119" s="220"/>
      <c r="IAM119" s="220"/>
      <c r="IAN119" s="220"/>
      <c r="IAO119" s="220"/>
      <c r="IAP119" s="220"/>
      <c r="IAQ119" s="220"/>
      <c r="IAR119" s="220"/>
      <c r="IAS119" s="220"/>
      <c r="IAT119" s="220"/>
      <c r="IAU119" s="220"/>
      <c r="IAV119" s="220"/>
      <c r="IAW119" s="220"/>
      <c r="IAX119" s="220"/>
      <c r="IAY119" s="220"/>
      <c r="IAZ119" s="220"/>
      <c r="IBA119" s="220"/>
      <c r="IBB119" s="220"/>
      <c r="IBC119" s="220"/>
      <c r="IBD119" s="220"/>
      <c r="IBE119" s="220"/>
      <c r="IBF119" s="220"/>
      <c r="IBG119" s="220"/>
      <c r="IBH119" s="220"/>
      <c r="IBI119" s="220"/>
      <c r="IBJ119" s="220"/>
      <c r="IBK119" s="220"/>
      <c r="IBL119" s="220"/>
      <c r="IBM119" s="220"/>
      <c r="IBN119" s="220"/>
      <c r="IBO119" s="220"/>
      <c r="IBP119" s="220"/>
      <c r="IBQ119" s="220"/>
      <c r="IBR119" s="220"/>
      <c r="IBS119" s="220"/>
      <c r="IBT119" s="220"/>
      <c r="IBU119" s="220"/>
      <c r="IBV119" s="220"/>
      <c r="IBW119" s="220"/>
      <c r="IBX119" s="220"/>
      <c r="IBY119" s="220"/>
      <c r="IBZ119" s="220"/>
      <c r="ICA119" s="220"/>
      <c r="ICB119" s="220"/>
      <c r="ICC119" s="220"/>
      <c r="ICD119" s="220"/>
      <c r="ICE119" s="220"/>
      <c r="ICF119" s="220"/>
      <c r="ICG119" s="220"/>
      <c r="ICH119" s="220"/>
      <c r="ICI119" s="220"/>
      <c r="ICJ119" s="220"/>
      <c r="ICK119" s="220"/>
      <c r="ICL119" s="220"/>
      <c r="ICM119" s="220"/>
      <c r="ICN119" s="220"/>
      <c r="ICO119" s="220"/>
      <c r="ICP119" s="220"/>
      <c r="ICQ119" s="220"/>
      <c r="ICR119" s="220"/>
      <c r="ICS119" s="220"/>
      <c r="ICT119" s="220"/>
      <c r="ICU119" s="220"/>
      <c r="ICV119" s="220"/>
      <c r="ICW119" s="220"/>
      <c r="ICX119" s="220"/>
      <c r="ICY119" s="220"/>
      <c r="ICZ119" s="220"/>
      <c r="IDA119" s="220"/>
      <c r="IDB119" s="220"/>
      <c r="IDC119" s="220"/>
      <c r="IDD119" s="220"/>
      <c r="IDE119" s="220"/>
      <c r="IDF119" s="220"/>
      <c r="IDG119" s="220"/>
      <c r="IDH119" s="220"/>
      <c r="IDI119" s="220"/>
      <c r="IDJ119" s="220"/>
      <c r="IDK119" s="220"/>
      <c r="IDL119" s="220"/>
      <c r="IDM119" s="220"/>
      <c r="IDN119" s="220"/>
      <c r="IDO119" s="220"/>
      <c r="IDP119" s="220"/>
      <c r="IDQ119" s="220"/>
      <c r="IDR119" s="220"/>
      <c r="IDS119" s="220"/>
      <c r="IDT119" s="220"/>
      <c r="IDU119" s="220"/>
      <c r="IDV119" s="220"/>
      <c r="IDW119" s="220"/>
      <c r="IDX119" s="220"/>
      <c r="IDY119" s="220"/>
      <c r="IDZ119" s="220"/>
      <c r="IEA119" s="220"/>
      <c r="IEB119" s="220"/>
      <c r="IEC119" s="220"/>
      <c r="IED119" s="220"/>
      <c r="IEE119" s="220"/>
      <c r="IEF119" s="220"/>
      <c r="IEG119" s="220"/>
      <c r="IEH119" s="220"/>
      <c r="IEI119" s="220"/>
      <c r="IEJ119" s="220"/>
      <c r="IEK119" s="220"/>
      <c r="IEL119" s="220"/>
      <c r="IEM119" s="220"/>
      <c r="IEN119" s="220"/>
      <c r="IEO119" s="220"/>
      <c r="IEP119" s="220"/>
      <c r="IEQ119" s="220"/>
      <c r="IER119" s="220"/>
      <c r="IES119" s="220"/>
      <c r="IET119" s="220"/>
      <c r="IEU119" s="220"/>
      <c r="IEV119" s="220"/>
      <c r="IEW119" s="220"/>
      <c r="IEX119" s="220"/>
      <c r="IEY119" s="220"/>
      <c r="IEZ119" s="220"/>
      <c r="IFA119" s="220"/>
      <c r="IFB119" s="220"/>
      <c r="IFC119" s="220"/>
      <c r="IFD119" s="220"/>
      <c r="IFE119" s="220"/>
      <c r="IFF119" s="220"/>
      <c r="IFG119" s="220"/>
      <c r="IFH119" s="220"/>
      <c r="IFI119" s="220"/>
      <c r="IFJ119" s="220"/>
      <c r="IFK119" s="220"/>
      <c r="IFL119" s="220"/>
      <c r="IFM119" s="220"/>
      <c r="IFN119" s="220"/>
      <c r="IFO119" s="220"/>
      <c r="IFP119" s="220"/>
      <c r="IFQ119" s="220"/>
      <c r="IFR119" s="220"/>
      <c r="IFS119" s="220"/>
      <c r="IFT119" s="220"/>
      <c r="IFU119" s="220"/>
      <c r="IFV119" s="220"/>
      <c r="IFW119" s="220"/>
      <c r="IFX119" s="220"/>
      <c r="IFY119" s="220"/>
      <c r="IFZ119" s="220"/>
      <c r="IGA119" s="220"/>
      <c r="IGB119" s="220"/>
      <c r="IGC119" s="220"/>
      <c r="IGD119" s="220"/>
      <c r="IGE119" s="220"/>
      <c r="IGF119" s="220"/>
      <c r="IGG119" s="220"/>
      <c r="IGH119" s="220"/>
      <c r="IGI119" s="220"/>
      <c r="IGJ119" s="220"/>
      <c r="IGK119" s="220"/>
      <c r="IGL119" s="220"/>
      <c r="IGM119" s="220"/>
      <c r="IGN119" s="220"/>
      <c r="IGO119" s="220"/>
      <c r="IGP119" s="220"/>
      <c r="IGQ119" s="220"/>
      <c r="IGR119" s="220"/>
      <c r="IGS119" s="220"/>
      <c r="IGT119" s="220"/>
      <c r="IGU119" s="220"/>
      <c r="IGV119" s="220"/>
      <c r="IGW119" s="220"/>
      <c r="IGX119" s="220"/>
      <c r="IGY119" s="220"/>
      <c r="IGZ119" s="220"/>
      <c r="IHA119" s="220"/>
      <c r="IHB119" s="220"/>
      <c r="IHC119" s="220"/>
      <c r="IHD119" s="220"/>
      <c r="IHE119" s="220"/>
      <c r="IHF119" s="220"/>
      <c r="IHG119" s="220"/>
      <c r="IHH119" s="220"/>
      <c r="IHI119" s="220"/>
      <c r="IHJ119" s="220"/>
      <c r="IHK119" s="220"/>
      <c r="IHL119" s="220"/>
      <c r="IHM119" s="220"/>
      <c r="IHN119" s="220"/>
      <c r="IHO119" s="220"/>
      <c r="IHP119" s="220"/>
      <c r="IHQ119" s="220"/>
      <c r="IHR119" s="220"/>
      <c r="IHS119" s="220"/>
      <c r="IHT119" s="220"/>
      <c r="IHU119" s="220"/>
      <c r="IHV119" s="220"/>
      <c r="IHW119" s="220"/>
      <c r="IHX119" s="220"/>
      <c r="IHY119" s="220"/>
      <c r="IHZ119" s="220"/>
      <c r="IIA119" s="220"/>
      <c r="IIB119" s="220"/>
      <c r="IIC119" s="220"/>
      <c r="IID119" s="220"/>
      <c r="IIE119" s="220"/>
      <c r="IIF119" s="220"/>
      <c r="IIG119" s="220"/>
      <c r="IIH119" s="220"/>
      <c r="III119" s="220"/>
      <c r="IIJ119" s="220"/>
      <c r="IIK119" s="220"/>
      <c r="IIL119" s="220"/>
      <c r="IIM119" s="220"/>
      <c r="IIN119" s="220"/>
      <c r="IIO119" s="220"/>
      <c r="IIP119" s="220"/>
      <c r="IIQ119" s="220"/>
      <c r="IIR119" s="220"/>
      <c r="IIS119" s="220"/>
      <c r="IIT119" s="220"/>
      <c r="IIU119" s="220"/>
      <c r="IIV119" s="220"/>
      <c r="IIW119" s="220"/>
      <c r="IIX119" s="220"/>
      <c r="IIY119" s="220"/>
      <c r="IIZ119" s="220"/>
      <c r="IJA119" s="220"/>
      <c r="IJB119" s="220"/>
      <c r="IJC119" s="220"/>
      <c r="IJD119" s="220"/>
      <c r="IJE119" s="220"/>
      <c r="IJF119" s="220"/>
      <c r="IJG119" s="220"/>
      <c r="IJH119" s="220"/>
      <c r="IJI119" s="220"/>
      <c r="IJJ119" s="220"/>
      <c r="IJK119" s="220"/>
      <c r="IJL119" s="220"/>
      <c r="IJM119" s="220"/>
      <c r="IJN119" s="220"/>
      <c r="IJO119" s="220"/>
      <c r="IJP119" s="220"/>
      <c r="IJQ119" s="220"/>
      <c r="IJR119" s="220"/>
      <c r="IJS119" s="220"/>
      <c r="IJT119" s="220"/>
      <c r="IJU119" s="220"/>
      <c r="IJV119" s="220"/>
      <c r="IJW119" s="220"/>
      <c r="IJX119" s="220"/>
      <c r="IJY119" s="220"/>
      <c r="IJZ119" s="220"/>
      <c r="IKA119" s="220"/>
      <c r="IKB119" s="220"/>
      <c r="IKC119" s="220"/>
      <c r="IKD119" s="220"/>
      <c r="IKE119" s="220"/>
      <c r="IKF119" s="220"/>
      <c r="IKG119" s="220"/>
      <c r="IKH119" s="220"/>
      <c r="IKI119" s="220"/>
      <c r="IKJ119" s="220"/>
      <c r="IKK119" s="220"/>
      <c r="IKL119" s="220"/>
      <c r="IKM119" s="220"/>
      <c r="IKN119" s="220"/>
      <c r="IKO119" s="220"/>
      <c r="IKP119" s="220"/>
      <c r="IKQ119" s="220"/>
      <c r="IKR119" s="220"/>
      <c r="IKS119" s="220"/>
      <c r="IKT119" s="220"/>
      <c r="IKU119" s="220"/>
      <c r="IKV119" s="220"/>
      <c r="IKW119" s="220"/>
      <c r="IKX119" s="220"/>
      <c r="IKY119" s="220"/>
      <c r="IKZ119" s="220"/>
      <c r="ILA119" s="220"/>
      <c r="ILB119" s="220"/>
      <c r="ILC119" s="220"/>
      <c r="ILD119" s="220"/>
      <c r="ILE119" s="220"/>
      <c r="ILF119" s="220"/>
      <c r="ILG119" s="220"/>
      <c r="ILH119" s="220"/>
      <c r="ILI119" s="220"/>
      <c r="ILJ119" s="220"/>
      <c r="ILK119" s="220"/>
      <c r="ILL119" s="220"/>
      <c r="ILM119" s="220"/>
      <c r="ILN119" s="220"/>
      <c r="ILO119" s="220"/>
      <c r="ILP119" s="220"/>
      <c r="ILQ119" s="220"/>
      <c r="ILR119" s="220"/>
      <c r="ILS119" s="220"/>
      <c r="ILT119" s="220"/>
      <c r="ILU119" s="220"/>
      <c r="ILV119" s="220"/>
      <c r="ILW119" s="220"/>
      <c r="ILX119" s="220"/>
      <c r="ILY119" s="220"/>
      <c r="ILZ119" s="220"/>
      <c r="IMA119" s="220"/>
      <c r="IMB119" s="220"/>
      <c r="IMC119" s="220"/>
      <c r="IMD119" s="220"/>
      <c r="IME119" s="220"/>
      <c r="IMF119" s="220"/>
      <c r="IMG119" s="220"/>
      <c r="IMH119" s="220"/>
      <c r="IMI119" s="220"/>
      <c r="IMJ119" s="220"/>
      <c r="IMK119" s="220"/>
      <c r="IML119" s="220"/>
      <c r="IMM119" s="220"/>
      <c r="IMN119" s="220"/>
      <c r="IMO119" s="220"/>
      <c r="IMP119" s="220"/>
      <c r="IMQ119" s="220"/>
      <c r="IMR119" s="220"/>
      <c r="IMS119" s="220"/>
      <c r="IMT119" s="220"/>
      <c r="IMU119" s="220"/>
      <c r="IMV119" s="220"/>
      <c r="IMW119" s="220"/>
      <c r="IMX119" s="220"/>
      <c r="IMY119" s="220"/>
      <c r="IMZ119" s="220"/>
      <c r="INA119" s="220"/>
      <c r="INB119" s="220"/>
      <c r="INC119" s="220"/>
      <c r="IND119" s="220"/>
      <c r="INE119" s="220"/>
      <c r="INF119" s="220"/>
      <c r="ING119" s="220"/>
      <c r="INH119" s="220"/>
      <c r="INI119" s="220"/>
      <c r="INJ119" s="220"/>
      <c r="INK119" s="220"/>
      <c r="INL119" s="220"/>
      <c r="INM119" s="220"/>
      <c r="INN119" s="220"/>
      <c r="INO119" s="220"/>
      <c r="INP119" s="220"/>
      <c r="INQ119" s="220"/>
      <c r="INR119" s="220"/>
      <c r="INS119" s="220"/>
      <c r="INT119" s="220"/>
      <c r="INU119" s="220"/>
      <c r="INV119" s="220"/>
      <c r="INW119" s="220"/>
      <c r="INX119" s="220"/>
      <c r="INY119" s="220"/>
      <c r="INZ119" s="220"/>
      <c r="IOA119" s="220"/>
      <c r="IOB119" s="220"/>
      <c r="IOC119" s="220"/>
      <c r="IOD119" s="220"/>
      <c r="IOE119" s="220"/>
      <c r="IOF119" s="220"/>
      <c r="IOG119" s="220"/>
      <c r="IOH119" s="220"/>
      <c r="IOI119" s="220"/>
      <c r="IOJ119" s="220"/>
      <c r="IOK119" s="220"/>
      <c r="IOL119" s="220"/>
      <c r="IOM119" s="220"/>
      <c r="ION119" s="220"/>
      <c r="IOO119" s="220"/>
      <c r="IOP119" s="220"/>
      <c r="IOQ119" s="220"/>
      <c r="IOR119" s="220"/>
      <c r="IOS119" s="220"/>
      <c r="IOT119" s="220"/>
      <c r="IOU119" s="220"/>
      <c r="IOV119" s="220"/>
      <c r="IOW119" s="220"/>
      <c r="IOX119" s="220"/>
      <c r="IOY119" s="220"/>
      <c r="IOZ119" s="220"/>
      <c r="IPA119" s="220"/>
      <c r="IPB119" s="220"/>
      <c r="IPC119" s="220"/>
      <c r="IPD119" s="220"/>
      <c r="IPE119" s="220"/>
      <c r="IPF119" s="220"/>
      <c r="IPG119" s="220"/>
      <c r="IPH119" s="220"/>
      <c r="IPI119" s="220"/>
      <c r="IPJ119" s="220"/>
      <c r="IPK119" s="220"/>
      <c r="IPL119" s="220"/>
      <c r="IPM119" s="220"/>
      <c r="IPN119" s="220"/>
      <c r="IPO119" s="220"/>
      <c r="IPP119" s="220"/>
      <c r="IPQ119" s="220"/>
      <c r="IPR119" s="220"/>
      <c r="IPS119" s="220"/>
      <c r="IPT119" s="220"/>
      <c r="IPU119" s="220"/>
      <c r="IPV119" s="220"/>
      <c r="IPW119" s="220"/>
      <c r="IPX119" s="220"/>
      <c r="IPY119" s="220"/>
      <c r="IPZ119" s="220"/>
      <c r="IQA119" s="220"/>
      <c r="IQB119" s="220"/>
      <c r="IQC119" s="220"/>
      <c r="IQD119" s="220"/>
      <c r="IQE119" s="220"/>
      <c r="IQF119" s="220"/>
      <c r="IQG119" s="220"/>
      <c r="IQH119" s="220"/>
      <c r="IQI119" s="220"/>
      <c r="IQJ119" s="220"/>
      <c r="IQK119" s="220"/>
      <c r="IQL119" s="220"/>
      <c r="IQM119" s="220"/>
      <c r="IQN119" s="220"/>
      <c r="IQO119" s="220"/>
      <c r="IQP119" s="220"/>
      <c r="IQQ119" s="220"/>
      <c r="IQR119" s="220"/>
      <c r="IQS119" s="220"/>
      <c r="IQT119" s="220"/>
      <c r="IQU119" s="220"/>
      <c r="IQV119" s="220"/>
      <c r="IQW119" s="220"/>
      <c r="IQX119" s="220"/>
      <c r="IQY119" s="220"/>
      <c r="IQZ119" s="220"/>
      <c r="IRA119" s="220"/>
      <c r="IRB119" s="220"/>
      <c r="IRC119" s="220"/>
      <c r="IRD119" s="220"/>
      <c r="IRE119" s="220"/>
      <c r="IRF119" s="220"/>
      <c r="IRG119" s="220"/>
      <c r="IRH119" s="220"/>
      <c r="IRI119" s="220"/>
      <c r="IRJ119" s="220"/>
      <c r="IRK119" s="220"/>
      <c r="IRL119" s="220"/>
      <c r="IRM119" s="220"/>
      <c r="IRN119" s="220"/>
      <c r="IRO119" s="220"/>
      <c r="IRP119" s="220"/>
      <c r="IRQ119" s="220"/>
      <c r="IRR119" s="220"/>
      <c r="IRS119" s="220"/>
      <c r="IRT119" s="220"/>
      <c r="IRU119" s="220"/>
      <c r="IRV119" s="220"/>
      <c r="IRW119" s="220"/>
      <c r="IRX119" s="220"/>
      <c r="IRY119" s="220"/>
      <c r="IRZ119" s="220"/>
      <c r="ISA119" s="220"/>
      <c r="ISB119" s="220"/>
      <c r="ISC119" s="220"/>
      <c r="ISD119" s="220"/>
      <c r="ISE119" s="220"/>
      <c r="ISF119" s="220"/>
      <c r="ISG119" s="220"/>
      <c r="ISH119" s="220"/>
      <c r="ISI119" s="220"/>
      <c r="ISJ119" s="220"/>
      <c r="ISK119" s="220"/>
      <c r="ISL119" s="220"/>
      <c r="ISM119" s="220"/>
      <c r="ISN119" s="220"/>
      <c r="ISO119" s="220"/>
      <c r="ISP119" s="220"/>
      <c r="ISQ119" s="220"/>
      <c r="ISR119" s="220"/>
      <c r="ISS119" s="220"/>
      <c r="IST119" s="220"/>
      <c r="ISU119" s="220"/>
      <c r="ISV119" s="220"/>
      <c r="ISW119" s="220"/>
      <c r="ISX119" s="220"/>
      <c r="ISY119" s="220"/>
      <c r="ISZ119" s="220"/>
      <c r="ITA119" s="220"/>
      <c r="ITB119" s="220"/>
      <c r="ITC119" s="220"/>
      <c r="ITD119" s="220"/>
      <c r="ITE119" s="220"/>
      <c r="ITF119" s="220"/>
      <c r="ITG119" s="220"/>
      <c r="ITH119" s="220"/>
      <c r="ITI119" s="220"/>
      <c r="ITJ119" s="220"/>
      <c r="ITK119" s="220"/>
      <c r="ITL119" s="220"/>
      <c r="ITM119" s="220"/>
      <c r="ITN119" s="220"/>
      <c r="ITO119" s="220"/>
      <c r="ITP119" s="220"/>
      <c r="ITQ119" s="220"/>
      <c r="ITR119" s="220"/>
      <c r="ITS119" s="220"/>
      <c r="ITT119" s="220"/>
      <c r="ITU119" s="220"/>
      <c r="ITV119" s="220"/>
      <c r="ITW119" s="220"/>
      <c r="ITX119" s="220"/>
      <c r="ITY119" s="220"/>
      <c r="ITZ119" s="220"/>
      <c r="IUA119" s="220"/>
      <c r="IUB119" s="220"/>
      <c r="IUC119" s="220"/>
      <c r="IUD119" s="220"/>
      <c r="IUE119" s="220"/>
      <c r="IUF119" s="220"/>
      <c r="IUG119" s="220"/>
      <c r="IUH119" s="220"/>
      <c r="IUI119" s="220"/>
      <c r="IUJ119" s="220"/>
      <c r="IUK119" s="220"/>
      <c r="IUL119" s="220"/>
      <c r="IUM119" s="220"/>
      <c r="IUN119" s="220"/>
      <c r="IUO119" s="220"/>
      <c r="IUP119" s="220"/>
      <c r="IUQ119" s="220"/>
      <c r="IUR119" s="220"/>
      <c r="IUS119" s="220"/>
      <c r="IUT119" s="220"/>
      <c r="IUU119" s="220"/>
      <c r="IUV119" s="220"/>
      <c r="IUW119" s="220"/>
      <c r="IUX119" s="220"/>
      <c r="IUY119" s="220"/>
      <c r="IUZ119" s="220"/>
      <c r="IVA119" s="220"/>
      <c r="IVB119" s="220"/>
      <c r="IVC119" s="220"/>
      <c r="IVD119" s="220"/>
      <c r="IVE119" s="220"/>
      <c r="IVF119" s="220"/>
      <c r="IVG119" s="220"/>
      <c r="IVH119" s="220"/>
      <c r="IVI119" s="220"/>
      <c r="IVJ119" s="220"/>
      <c r="IVK119" s="220"/>
      <c r="IVL119" s="220"/>
      <c r="IVM119" s="220"/>
      <c r="IVN119" s="220"/>
      <c r="IVO119" s="220"/>
      <c r="IVP119" s="220"/>
      <c r="IVQ119" s="220"/>
      <c r="IVR119" s="220"/>
      <c r="IVS119" s="220"/>
      <c r="IVT119" s="220"/>
      <c r="IVU119" s="220"/>
      <c r="IVV119" s="220"/>
      <c r="IVW119" s="220"/>
      <c r="IVX119" s="220"/>
      <c r="IVY119" s="220"/>
      <c r="IVZ119" s="220"/>
      <c r="IWA119" s="220"/>
      <c r="IWB119" s="220"/>
      <c r="IWC119" s="220"/>
      <c r="IWD119" s="220"/>
      <c r="IWE119" s="220"/>
      <c r="IWF119" s="220"/>
      <c r="IWG119" s="220"/>
      <c r="IWH119" s="220"/>
      <c r="IWI119" s="220"/>
      <c r="IWJ119" s="220"/>
      <c r="IWK119" s="220"/>
      <c r="IWL119" s="220"/>
      <c r="IWM119" s="220"/>
      <c r="IWN119" s="220"/>
      <c r="IWO119" s="220"/>
      <c r="IWP119" s="220"/>
      <c r="IWQ119" s="220"/>
      <c r="IWR119" s="220"/>
      <c r="IWS119" s="220"/>
      <c r="IWT119" s="220"/>
      <c r="IWU119" s="220"/>
      <c r="IWV119" s="220"/>
      <c r="IWW119" s="220"/>
      <c r="IWX119" s="220"/>
      <c r="IWY119" s="220"/>
      <c r="IWZ119" s="220"/>
      <c r="IXA119" s="220"/>
      <c r="IXB119" s="220"/>
      <c r="IXC119" s="220"/>
      <c r="IXD119" s="220"/>
      <c r="IXE119" s="220"/>
      <c r="IXF119" s="220"/>
      <c r="IXG119" s="220"/>
      <c r="IXH119" s="220"/>
      <c r="IXI119" s="220"/>
      <c r="IXJ119" s="220"/>
      <c r="IXK119" s="220"/>
      <c r="IXL119" s="220"/>
      <c r="IXM119" s="220"/>
      <c r="IXN119" s="220"/>
      <c r="IXO119" s="220"/>
      <c r="IXP119" s="220"/>
      <c r="IXQ119" s="220"/>
      <c r="IXR119" s="220"/>
      <c r="IXS119" s="220"/>
      <c r="IXT119" s="220"/>
      <c r="IXU119" s="220"/>
      <c r="IXV119" s="220"/>
      <c r="IXW119" s="220"/>
      <c r="IXX119" s="220"/>
      <c r="IXY119" s="220"/>
      <c r="IXZ119" s="220"/>
      <c r="IYA119" s="220"/>
      <c r="IYB119" s="220"/>
      <c r="IYC119" s="220"/>
      <c r="IYD119" s="220"/>
      <c r="IYE119" s="220"/>
      <c r="IYF119" s="220"/>
      <c r="IYG119" s="220"/>
      <c r="IYH119" s="220"/>
      <c r="IYI119" s="220"/>
      <c r="IYJ119" s="220"/>
      <c r="IYK119" s="220"/>
      <c r="IYL119" s="220"/>
      <c r="IYM119" s="220"/>
      <c r="IYN119" s="220"/>
      <c r="IYO119" s="220"/>
      <c r="IYP119" s="220"/>
      <c r="IYQ119" s="220"/>
      <c r="IYR119" s="220"/>
      <c r="IYS119" s="220"/>
      <c r="IYT119" s="220"/>
      <c r="IYU119" s="220"/>
      <c r="IYV119" s="220"/>
      <c r="IYW119" s="220"/>
      <c r="IYX119" s="220"/>
      <c r="IYY119" s="220"/>
      <c r="IYZ119" s="220"/>
      <c r="IZA119" s="220"/>
      <c r="IZB119" s="220"/>
      <c r="IZC119" s="220"/>
      <c r="IZD119" s="220"/>
      <c r="IZE119" s="220"/>
      <c r="IZF119" s="220"/>
      <c r="IZG119" s="220"/>
      <c r="IZH119" s="220"/>
      <c r="IZI119" s="220"/>
      <c r="IZJ119" s="220"/>
      <c r="IZK119" s="220"/>
      <c r="IZL119" s="220"/>
      <c r="IZM119" s="220"/>
      <c r="IZN119" s="220"/>
      <c r="IZO119" s="220"/>
      <c r="IZP119" s="220"/>
      <c r="IZQ119" s="220"/>
      <c r="IZR119" s="220"/>
      <c r="IZS119" s="220"/>
      <c r="IZT119" s="220"/>
      <c r="IZU119" s="220"/>
      <c r="IZV119" s="220"/>
      <c r="IZW119" s="220"/>
      <c r="IZX119" s="220"/>
      <c r="IZY119" s="220"/>
      <c r="IZZ119" s="220"/>
      <c r="JAA119" s="220"/>
      <c r="JAB119" s="220"/>
      <c r="JAC119" s="220"/>
      <c r="JAD119" s="220"/>
      <c r="JAE119" s="220"/>
      <c r="JAF119" s="220"/>
      <c r="JAG119" s="220"/>
      <c r="JAH119" s="220"/>
      <c r="JAI119" s="220"/>
      <c r="JAJ119" s="220"/>
      <c r="JAK119" s="220"/>
      <c r="JAL119" s="220"/>
      <c r="JAM119" s="220"/>
      <c r="JAN119" s="220"/>
      <c r="JAO119" s="220"/>
      <c r="JAP119" s="220"/>
      <c r="JAQ119" s="220"/>
      <c r="JAR119" s="220"/>
      <c r="JAS119" s="220"/>
      <c r="JAT119" s="220"/>
      <c r="JAU119" s="220"/>
      <c r="JAV119" s="220"/>
      <c r="JAW119" s="220"/>
      <c r="JAX119" s="220"/>
      <c r="JAY119" s="220"/>
      <c r="JAZ119" s="220"/>
      <c r="JBA119" s="220"/>
      <c r="JBB119" s="220"/>
      <c r="JBC119" s="220"/>
      <c r="JBD119" s="220"/>
      <c r="JBE119" s="220"/>
      <c r="JBF119" s="220"/>
      <c r="JBG119" s="220"/>
      <c r="JBH119" s="220"/>
      <c r="JBI119" s="220"/>
      <c r="JBJ119" s="220"/>
      <c r="JBK119" s="220"/>
      <c r="JBL119" s="220"/>
      <c r="JBM119" s="220"/>
      <c r="JBN119" s="220"/>
      <c r="JBO119" s="220"/>
      <c r="JBP119" s="220"/>
      <c r="JBQ119" s="220"/>
      <c r="JBR119" s="220"/>
      <c r="JBS119" s="220"/>
      <c r="JBT119" s="220"/>
      <c r="JBU119" s="220"/>
      <c r="JBV119" s="220"/>
      <c r="JBW119" s="220"/>
      <c r="JBX119" s="220"/>
      <c r="JBY119" s="220"/>
      <c r="JBZ119" s="220"/>
      <c r="JCA119" s="220"/>
      <c r="JCB119" s="220"/>
      <c r="JCC119" s="220"/>
      <c r="JCD119" s="220"/>
      <c r="JCE119" s="220"/>
      <c r="JCF119" s="220"/>
      <c r="JCG119" s="220"/>
      <c r="JCH119" s="220"/>
      <c r="JCI119" s="220"/>
      <c r="JCJ119" s="220"/>
      <c r="JCK119" s="220"/>
      <c r="JCL119" s="220"/>
      <c r="JCM119" s="220"/>
      <c r="JCN119" s="220"/>
      <c r="JCO119" s="220"/>
      <c r="JCP119" s="220"/>
      <c r="JCQ119" s="220"/>
      <c r="JCR119" s="220"/>
      <c r="JCS119" s="220"/>
      <c r="JCT119" s="220"/>
      <c r="JCU119" s="220"/>
      <c r="JCV119" s="220"/>
      <c r="JCW119" s="220"/>
      <c r="JCX119" s="220"/>
      <c r="JCY119" s="220"/>
      <c r="JCZ119" s="220"/>
      <c r="JDA119" s="220"/>
      <c r="JDB119" s="220"/>
      <c r="JDC119" s="220"/>
      <c r="JDD119" s="220"/>
      <c r="JDE119" s="220"/>
      <c r="JDF119" s="220"/>
      <c r="JDG119" s="220"/>
      <c r="JDH119" s="220"/>
      <c r="JDI119" s="220"/>
      <c r="JDJ119" s="220"/>
      <c r="JDK119" s="220"/>
      <c r="JDL119" s="220"/>
      <c r="JDM119" s="220"/>
      <c r="JDN119" s="220"/>
      <c r="JDO119" s="220"/>
      <c r="JDP119" s="220"/>
      <c r="JDQ119" s="220"/>
      <c r="JDR119" s="220"/>
      <c r="JDS119" s="220"/>
      <c r="JDT119" s="220"/>
      <c r="JDU119" s="220"/>
      <c r="JDV119" s="220"/>
      <c r="JDW119" s="220"/>
      <c r="JDX119" s="220"/>
      <c r="JDY119" s="220"/>
      <c r="JDZ119" s="220"/>
      <c r="JEA119" s="220"/>
      <c r="JEB119" s="220"/>
      <c r="JEC119" s="220"/>
      <c r="JED119" s="220"/>
      <c r="JEE119" s="220"/>
      <c r="JEF119" s="220"/>
      <c r="JEG119" s="220"/>
      <c r="JEH119" s="220"/>
      <c r="JEI119" s="220"/>
      <c r="JEJ119" s="220"/>
      <c r="JEK119" s="220"/>
      <c r="JEL119" s="220"/>
      <c r="JEM119" s="220"/>
      <c r="JEN119" s="220"/>
      <c r="JEO119" s="220"/>
      <c r="JEP119" s="220"/>
      <c r="JEQ119" s="220"/>
      <c r="JER119" s="220"/>
      <c r="JES119" s="220"/>
      <c r="JET119" s="220"/>
      <c r="JEU119" s="220"/>
      <c r="JEV119" s="220"/>
      <c r="JEW119" s="220"/>
      <c r="JEX119" s="220"/>
      <c r="JEY119" s="220"/>
      <c r="JEZ119" s="220"/>
      <c r="JFA119" s="220"/>
      <c r="JFB119" s="220"/>
      <c r="JFC119" s="220"/>
      <c r="JFD119" s="220"/>
      <c r="JFE119" s="220"/>
      <c r="JFF119" s="220"/>
      <c r="JFG119" s="220"/>
      <c r="JFH119" s="220"/>
      <c r="JFI119" s="220"/>
      <c r="JFJ119" s="220"/>
      <c r="JFK119" s="220"/>
      <c r="JFL119" s="220"/>
      <c r="JFM119" s="220"/>
      <c r="JFN119" s="220"/>
      <c r="JFO119" s="220"/>
      <c r="JFP119" s="220"/>
      <c r="JFQ119" s="220"/>
      <c r="JFR119" s="220"/>
      <c r="JFS119" s="220"/>
      <c r="JFT119" s="220"/>
      <c r="JFU119" s="220"/>
      <c r="JFV119" s="220"/>
      <c r="JFW119" s="220"/>
      <c r="JFX119" s="220"/>
      <c r="JFY119" s="220"/>
      <c r="JFZ119" s="220"/>
      <c r="JGA119" s="220"/>
      <c r="JGB119" s="220"/>
      <c r="JGC119" s="220"/>
      <c r="JGD119" s="220"/>
      <c r="JGE119" s="220"/>
      <c r="JGF119" s="220"/>
      <c r="JGG119" s="220"/>
      <c r="JGH119" s="220"/>
      <c r="JGI119" s="220"/>
      <c r="JGJ119" s="220"/>
      <c r="JGK119" s="220"/>
      <c r="JGL119" s="220"/>
      <c r="JGM119" s="220"/>
      <c r="JGN119" s="220"/>
      <c r="JGO119" s="220"/>
      <c r="JGP119" s="220"/>
      <c r="JGQ119" s="220"/>
      <c r="JGR119" s="220"/>
      <c r="JGS119" s="220"/>
      <c r="JGT119" s="220"/>
      <c r="JGU119" s="220"/>
      <c r="JGV119" s="220"/>
      <c r="JGW119" s="220"/>
      <c r="JGX119" s="220"/>
      <c r="JGY119" s="220"/>
      <c r="JGZ119" s="220"/>
      <c r="JHA119" s="220"/>
      <c r="JHB119" s="220"/>
      <c r="JHC119" s="220"/>
      <c r="JHD119" s="220"/>
      <c r="JHE119" s="220"/>
      <c r="JHF119" s="220"/>
      <c r="JHG119" s="220"/>
      <c r="JHH119" s="220"/>
      <c r="JHI119" s="220"/>
      <c r="JHJ119" s="220"/>
      <c r="JHK119" s="220"/>
      <c r="JHL119" s="220"/>
      <c r="JHM119" s="220"/>
      <c r="JHN119" s="220"/>
      <c r="JHO119" s="220"/>
      <c r="JHP119" s="220"/>
      <c r="JHQ119" s="220"/>
      <c r="JHR119" s="220"/>
      <c r="JHS119" s="220"/>
      <c r="JHT119" s="220"/>
      <c r="JHU119" s="220"/>
      <c r="JHV119" s="220"/>
      <c r="JHW119" s="220"/>
      <c r="JHX119" s="220"/>
      <c r="JHY119" s="220"/>
      <c r="JHZ119" s="220"/>
      <c r="JIA119" s="220"/>
      <c r="JIB119" s="220"/>
      <c r="JIC119" s="220"/>
      <c r="JID119" s="220"/>
      <c r="JIE119" s="220"/>
      <c r="JIF119" s="220"/>
      <c r="JIG119" s="220"/>
      <c r="JIH119" s="220"/>
      <c r="JII119" s="220"/>
      <c r="JIJ119" s="220"/>
      <c r="JIK119" s="220"/>
      <c r="JIL119" s="220"/>
      <c r="JIM119" s="220"/>
      <c r="JIN119" s="220"/>
      <c r="JIO119" s="220"/>
      <c r="JIP119" s="220"/>
      <c r="JIQ119" s="220"/>
      <c r="JIR119" s="220"/>
      <c r="JIS119" s="220"/>
      <c r="JIT119" s="220"/>
      <c r="JIU119" s="220"/>
      <c r="JIV119" s="220"/>
      <c r="JIW119" s="220"/>
      <c r="JIX119" s="220"/>
      <c r="JIY119" s="220"/>
      <c r="JIZ119" s="220"/>
      <c r="JJA119" s="220"/>
      <c r="JJB119" s="220"/>
      <c r="JJC119" s="220"/>
      <c r="JJD119" s="220"/>
      <c r="JJE119" s="220"/>
      <c r="JJF119" s="220"/>
      <c r="JJG119" s="220"/>
      <c r="JJH119" s="220"/>
      <c r="JJI119" s="220"/>
      <c r="JJJ119" s="220"/>
      <c r="JJK119" s="220"/>
      <c r="JJL119" s="220"/>
      <c r="JJM119" s="220"/>
      <c r="JJN119" s="220"/>
      <c r="JJO119" s="220"/>
      <c r="JJP119" s="220"/>
      <c r="JJQ119" s="220"/>
      <c r="JJR119" s="220"/>
      <c r="JJS119" s="220"/>
      <c r="JJT119" s="220"/>
      <c r="JJU119" s="220"/>
      <c r="JJV119" s="220"/>
      <c r="JJW119" s="220"/>
      <c r="JJX119" s="220"/>
      <c r="JJY119" s="220"/>
      <c r="JJZ119" s="220"/>
      <c r="JKA119" s="220"/>
      <c r="JKB119" s="220"/>
      <c r="JKC119" s="220"/>
      <c r="JKD119" s="220"/>
      <c r="JKE119" s="220"/>
      <c r="JKF119" s="220"/>
      <c r="JKG119" s="220"/>
      <c r="JKH119" s="220"/>
      <c r="JKI119" s="220"/>
      <c r="JKJ119" s="220"/>
      <c r="JKK119" s="220"/>
      <c r="JKL119" s="220"/>
      <c r="JKM119" s="220"/>
      <c r="JKN119" s="220"/>
      <c r="JKO119" s="220"/>
      <c r="JKP119" s="220"/>
      <c r="JKQ119" s="220"/>
      <c r="JKR119" s="220"/>
      <c r="JKS119" s="220"/>
      <c r="JKT119" s="220"/>
      <c r="JKU119" s="220"/>
      <c r="JKV119" s="220"/>
      <c r="JKW119" s="220"/>
      <c r="JKX119" s="220"/>
      <c r="JKY119" s="220"/>
      <c r="JKZ119" s="220"/>
      <c r="JLA119" s="220"/>
      <c r="JLB119" s="220"/>
      <c r="JLC119" s="220"/>
      <c r="JLD119" s="220"/>
      <c r="JLE119" s="220"/>
      <c r="JLF119" s="220"/>
      <c r="JLG119" s="220"/>
      <c r="JLH119" s="220"/>
      <c r="JLI119" s="220"/>
      <c r="JLJ119" s="220"/>
      <c r="JLK119" s="220"/>
      <c r="JLL119" s="220"/>
      <c r="JLM119" s="220"/>
      <c r="JLN119" s="220"/>
      <c r="JLO119" s="220"/>
      <c r="JLP119" s="220"/>
      <c r="JLQ119" s="220"/>
      <c r="JLR119" s="220"/>
      <c r="JLS119" s="220"/>
      <c r="JLT119" s="220"/>
      <c r="JLU119" s="220"/>
      <c r="JLV119" s="220"/>
      <c r="JLW119" s="220"/>
      <c r="JLX119" s="220"/>
      <c r="JLY119" s="220"/>
      <c r="JLZ119" s="220"/>
      <c r="JMA119" s="220"/>
      <c r="JMB119" s="220"/>
      <c r="JMC119" s="220"/>
      <c r="JMD119" s="220"/>
      <c r="JME119" s="220"/>
      <c r="JMF119" s="220"/>
      <c r="JMG119" s="220"/>
      <c r="JMH119" s="220"/>
      <c r="JMI119" s="220"/>
      <c r="JMJ119" s="220"/>
      <c r="JMK119" s="220"/>
      <c r="JML119" s="220"/>
      <c r="JMM119" s="220"/>
      <c r="JMN119" s="220"/>
      <c r="JMO119" s="220"/>
      <c r="JMP119" s="220"/>
      <c r="JMQ119" s="220"/>
      <c r="JMR119" s="220"/>
      <c r="JMS119" s="220"/>
      <c r="JMT119" s="220"/>
      <c r="JMU119" s="220"/>
      <c r="JMV119" s="220"/>
      <c r="JMW119" s="220"/>
      <c r="JMX119" s="220"/>
      <c r="JMY119" s="220"/>
      <c r="JMZ119" s="220"/>
      <c r="JNA119" s="220"/>
      <c r="JNB119" s="220"/>
      <c r="JNC119" s="220"/>
      <c r="JND119" s="220"/>
      <c r="JNE119" s="220"/>
      <c r="JNF119" s="220"/>
      <c r="JNG119" s="220"/>
      <c r="JNH119" s="220"/>
      <c r="JNI119" s="220"/>
      <c r="JNJ119" s="220"/>
      <c r="JNK119" s="220"/>
      <c r="JNL119" s="220"/>
      <c r="JNM119" s="220"/>
      <c r="JNN119" s="220"/>
      <c r="JNO119" s="220"/>
      <c r="JNP119" s="220"/>
      <c r="JNQ119" s="220"/>
      <c r="JNR119" s="220"/>
      <c r="JNS119" s="220"/>
      <c r="JNT119" s="220"/>
      <c r="JNU119" s="220"/>
      <c r="JNV119" s="220"/>
      <c r="JNW119" s="220"/>
      <c r="JNX119" s="220"/>
      <c r="JNY119" s="220"/>
      <c r="JNZ119" s="220"/>
      <c r="JOA119" s="220"/>
      <c r="JOB119" s="220"/>
      <c r="JOC119" s="220"/>
      <c r="JOD119" s="220"/>
      <c r="JOE119" s="220"/>
      <c r="JOF119" s="220"/>
      <c r="JOG119" s="220"/>
      <c r="JOH119" s="220"/>
      <c r="JOI119" s="220"/>
      <c r="JOJ119" s="220"/>
      <c r="JOK119" s="220"/>
      <c r="JOL119" s="220"/>
      <c r="JOM119" s="220"/>
      <c r="JON119" s="220"/>
      <c r="JOO119" s="220"/>
      <c r="JOP119" s="220"/>
      <c r="JOQ119" s="220"/>
      <c r="JOR119" s="220"/>
      <c r="JOS119" s="220"/>
      <c r="JOT119" s="220"/>
      <c r="JOU119" s="220"/>
      <c r="JOV119" s="220"/>
      <c r="JOW119" s="220"/>
      <c r="JOX119" s="220"/>
      <c r="JOY119" s="220"/>
      <c r="JOZ119" s="220"/>
      <c r="JPA119" s="220"/>
      <c r="JPB119" s="220"/>
      <c r="JPC119" s="220"/>
      <c r="JPD119" s="220"/>
      <c r="JPE119" s="220"/>
      <c r="JPF119" s="220"/>
      <c r="JPG119" s="220"/>
      <c r="JPH119" s="220"/>
      <c r="JPI119" s="220"/>
      <c r="JPJ119" s="220"/>
      <c r="JPK119" s="220"/>
      <c r="JPL119" s="220"/>
      <c r="JPM119" s="220"/>
      <c r="JPN119" s="220"/>
      <c r="JPO119" s="220"/>
      <c r="JPP119" s="220"/>
      <c r="JPQ119" s="220"/>
      <c r="JPR119" s="220"/>
      <c r="JPS119" s="220"/>
      <c r="JPT119" s="220"/>
      <c r="JPU119" s="220"/>
      <c r="JPV119" s="220"/>
      <c r="JPW119" s="220"/>
      <c r="JPX119" s="220"/>
      <c r="JPY119" s="220"/>
      <c r="JPZ119" s="220"/>
      <c r="JQA119" s="220"/>
      <c r="JQB119" s="220"/>
      <c r="JQC119" s="220"/>
      <c r="JQD119" s="220"/>
      <c r="JQE119" s="220"/>
      <c r="JQF119" s="220"/>
      <c r="JQG119" s="220"/>
      <c r="JQH119" s="220"/>
      <c r="JQI119" s="220"/>
      <c r="JQJ119" s="220"/>
      <c r="JQK119" s="220"/>
      <c r="JQL119" s="220"/>
      <c r="JQM119" s="220"/>
      <c r="JQN119" s="220"/>
      <c r="JQO119" s="220"/>
      <c r="JQP119" s="220"/>
      <c r="JQQ119" s="220"/>
      <c r="JQR119" s="220"/>
      <c r="JQS119" s="220"/>
      <c r="JQT119" s="220"/>
      <c r="JQU119" s="220"/>
      <c r="JQV119" s="220"/>
      <c r="JQW119" s="220"/>
      <c r="JQX119" s="220"/>
      <c r="JQY119" s="220"/>
      <c r="JQZ119" s="220"/>
      <c r="JRA119" s="220"/>
      <c r="JRB119" s="220"/>
      <c r="JRC119" s="220"/>
      <c r="JRD119" s="220"/>
      <c r="JRE119" s="220"/>
      <c r="JRF119" s="220"/>
      <c r="JRG119" s="220"/>
      <c r="JRH119" s="220"/>
      <c r="JRI119" s="220"/>
      <c r="JRJ119" s="220"/>
      <c r="JRK119" s="220"/>
      <c r="JRL119" s="220"/>
      <c r="JRM119" s="220"/>
      <c r="JRN119" s="220"/>
      <c r="JRO119" s="220"/>
      <c r="JRP119" s="220"/>
      <c r="JRQ119" s="220"/>
      <c r="JRR119" s="220"/>
      <c r="JRS119" s="220"/>
      <c r="JRT119" s="220"/>
      <c r="JRU119" s="220"/>
      <c r="JRV119" s="220"/>
      <c r="JRW119" s="220"/>
      <c r="JRX119" s="220"/>
      <c r="JRY119" s="220"/>
      <c r="JRZ119" s="220"/>
      <c r="JSA119" s="220"/>
      <c r="JSB119" s="220"/>
      <c r="JSC119" s="220"/>
      <c r="JSD119" s="220"/>
      <c r="JSE119" s="220"/>
      <c r="JSF119" s="220"/>
      <c r="JSG119" s="220"/>
      <c r="JSH119" s="220"/>
      <c r="JSI119" s="220"/>
      <c r="JSJ119" s="220"/>
      <c r="JSK119" s="220"/>
      <c r="JSL119" s="220"/>
      <c r="JSM119" s="220"/>
      <c r="JSN119" s="220"/>
      <c r="JSO119" s="220"/>
      <c r="JSP119" s="220"/>
      <c r="JSQ119" s="220"/>
      <c r="JSR119" s="220"/>
      <c r="JSS119" s="220"/>
      <c r="JST119" s="220"/>
      <c r="JSU119" s="220"/>
      <c r="JSV119" s="220"/>
      <c r="JSW119" s="220"/>
      <c r="JSX119" s="220"/>
      <c r="JSY119" s="220"/>
      <c r="JSZ119" s="220"/>
      <c r="JTA119" s="220"/>
      <c r="JTB119" s="220"/>
      <c r="JTC119" s="220"/>
      <c r="JTD119" s="220"/>
      <c r="JTE119" s="220"/>
      <c r="JTF119" s="220"/>
      <c r="JTG119" s="220"/>
      <c r="JTH119" s="220"/>
      <c r="JTI119" s="220"/>
      <c r="JTJ119" s="220"/>
      <c r="JTK119" s="220"/>
      <c r="JTL119" s="220"/>
      <c r="JTM119" s="220"/>
      <c r="JTN119" s="220"/>
      <c r="JTO119" s="220"/>
      <c r="JTP119" s="220"/>
      <c r="JTQ119" s="220"/>
      <c r="JTR119" s="220"/>
      <c r="JTS119" s="220"/>
      <c r="JTT119" s="220"/>
      <c r="JTU119" s="220"/>
      <c r="JTV119" s="220"/>
      <c r="JTW119" s="220"/>
      <c r="JTX119" s="220"/>
      <c r="JTY119" s="220"/>
      <c r="JTZ119" s="220"/>
      <c r="JUA119" s="220"/>
      <c r="JUB119" s="220"/>
      <c r="JUC119" s="220"/>
      <c r="JUD119" s="220"/>
      <c r="JUE119" s="220"/>
      <c r="JUF119" s="220"/>
      <c r="JUG119" s="220"/>
      <c r="JUH119" s="220"/>
      <c r="JUI119" s="220"/>
      <c r="JUJ119" s="220"/>
      <c r="JUK119" s="220"/>
      <c r="JUL119" s="220"/>
      <c r="JUM119" s="220"/>
      <c r="JUN119" s="220"/>
      <c r="JUO119" s="220"/>
      <c r="JUP119" s="220"/>
      <c r="JUQ119" s="220"/>
      <c r="JUR119" s="220"/>
      <c r="JUS119" s="220"/>
      <c r="JUT119" s="220"/>
      <c r="JUU119" s="220"/>
      <c r="JUV119" s="220"/>
      <c r="JUW119" s="220"/>
      <c r="JUX119" s="220"/>
      <c r="JUY119" s="220"/>
      <c r="JUZ119" s="220"/>
      <c r="JVA119" s="220"/>
      <c r="JVB119" s="220"/>
      <c r="JVC119" s="220"/>
      <c r="JVD119" s="220"/>
      <c r="JVE119" s="220"/>
      <c r="JVF119" s="220"/>
      <c r="JVG119" s="220"/>
      <c r="JVH119" s="220"/>
      <c r="JVI119" s="220"/>
      <c r="JVJ119" s="220"/>
      <c r="JVK119" s="220"/>
      <c r="JVL119" s="220"/>
      <c r="JVM119" s="220"/>
      <c r="JVN119" s="220"/>
      <c r="JVO119" s="220"/>
      <c r="JVP119" s="220"/>
      <c r="JVQ119" s="220"/>
      <c r="JVR119" s="220"/>
      <c r="JVS119" s="220"/>
      <c r="JVT119" s="220"/>
      <c r="JVU119" s="220"/>
      <c r="JVV119" s="220"/>
      <c r="JVW119" s="220"/>
      <c r="JVX119" s="220"/>
      <c r="JVY119" s="220"/>
      <c r="JVZ119" s="220"/>
      <c r="JWA119" s="220"/>
      <c r="JWB119" s="220"/>
      <c r="JWC119" s="220"/>
      <c r="JWD119" s="220"/>
      <c r="JWE119" s="220"/>
      <c r="JWF119" s="220"/>
      <c r="JWG119" s="220"/>
      <c r="JWH119" s="220"/>
      <c r="JWI119" s="220"/>
      <c r="JWJ119" s="220"/>
      <c r="JWK119" s="220"/>
      <c r="JWL119" s="220"/>
      <c r="JWM119" s="220"/>
      <c r="JWN119" s="220"/>
      <c r="JWO119" s="220"/>
      <c r="JWP119" s="220"/>
      <c r="JWQ119" s="220"/>
      <c r="JWR119" s="220"/>
      <c r="JWS119" s="220"/>
      <c r="JWT119" s="220"/>
      <c r="JWU119" s="220"/>
      <c r="JWV119" s="220"/>
      <c r="JWW119" s="220"/>
      <c r="JWX119" s="220"/>
      <c r="JWY119" s="220"/>
      <c r="JWZ119" s="220"/>
      <c r="JXA119" s="220"/>
      <c r="JXB119" s="220"/>
      <c r="JXC119" s="220"/>
      <c r="JXD119" s="220"/>
      <c r="JXE119" s="220"/>
      <c r="JXF119" s="220"/>
      <c r="JXG119" s="220"/>
      <c r="JXH119" s="220"/>
      <c r="JXI119" s="220"/>
      <c r="JXJ119" s="220"/>
      <c r="JXK119" s="220"/>
      <c r="JXL119" s="220"/>
      <c r="JXM119" s="220"/>
      <c r="JXN119" s="220"/>
      <c r="JXO119" s="220"/>
      <c r="JXP119" s="220"/>
      <c r="JXQ119" s="220"/>
      <c r="JXR119" s="220"/>
      <c r="JXS119" s="220"/>
      <c r="JXT119" s="220"/>
      <c r="JXU119" s="220"/>
      <c r="JXV119" s="220"/>
      <c r="JXW119" s="220"/>
      <c r="JXX119" s="220"/>
      <c r="JXY119" s="220"/>
      <c r="JXZ119" s="220"/>
      <c r="JYA119" s="220"/>
      <c r="JYB119" s="220"/>
      <c r="JYC119" s="220"/>
      <c r="JYD119" s="220"/>
      <c r="JYE119" s="220"/>
      <c r="JYF119" s="220"/>
      <c r="JYG119" s="220"/>
      <c r="JYH119" s="220"/>
      <c r="JYI119" s="220"/>
      <c r="JYJ119" s="220"/>
      <c r="JYK119" s="220"/>
      <c r="JYL119" s="220"/>
      <c r="JYM119" s="220"/>
      <c r="JYN119" s="220"/>
      <c r="JYO119" s="220"/>
      <c r="JYP119" s="220"/>
      <c r="JYQ119" s="220"/>
      <c r="JYR119" s="220"/>
      <c r="JYS119" s="220"/>
      <c r="JYT119" s="220"/>
      <c r="JYU119" s="220"/>
      <c r="JYV119" s="220"/>
      <c r="JYW119" s="220"/>
      <c r="JYX119" s="220"/>
      <c r="JYY119" s="220"/>
      <c r="JYZ119" s="220"/>
      <c r="JZA119" s="220"/>
      <c r="JZB119" s="220"/>
      <c r="JZC119" s="220"/>
      <c r="JZD119" s="220"/>
      <c r="JZE119" s="220"/>
      <c r="JZF119" s="220"/>
      <c r="JZG119" s="220"/>
      <c r="JZH119" s="220"/>
      <c r="JZI119" s="220"/>
      <c r="JZJ119" s="220"/>
      <c r="JZK119" s="220"/>
      <c r="JZL119" s="220"/>
      <c r="JZM119" s="220"/>
      <c r="JZN119" s="220"/>
      <c r="JZO119" s="220"/>
      <c r="JZP119" s="220"/>
      <c r="JZQ119" s="220"/>
      <c r="JZR119" s="220"/>
      <c r="JZS119" s="220"/>
      <c r="JZT119" s="220"/>
      <c r="JZU119" s="220"/>
      <c r="JZV119" s="220"/>
      <c r="JZW119" s="220"/>
      <c r="JZX119" s="220"/>
      <c r="JZY119" s="220"/>
      <c r="JZZ119" s="220"/>
      <c r="KAA119" s="220"/>
      <c r="KAB119" s="220"/>
      <c r="KAC119" s="220"/>
      <c r="KAD119" s="220"/>
      <c r="KAE119" s="220"/>
      <c r="KAF119" s="220"/>
      <c r="KAG119" s="220"/>
      <c r="KAH119" s="220"/>
      <c r="KAI119" s="220"/>
      <c r="KAJ119" s="220"/>
      <c r="KAK119" s="220"/>
      <c r="KAL119" s="220"/>
      <c r="KAM119" s="220"/>
      <c r="KAN119" s="220"/>
      <c r="KAO119" s="220"/>
      <c r="KAP119" s="220"/>
      <c r="KAQ119" s="220"/>
      <c r="KAR119" s="220"/>
      <c r="KAS119" s="220"/>
      <c r="KAT119" s="220"/>
      <c r="KAU119" s="220"/>
      <c r="KAV119" s="220"/>
      <c r="KAW119" s="220"/>
      <c r="KAX119" s="220"/>
      <c r="KAY119" s="220"/>
      <c r="KAZ119" s="220"/>
      <c r="KBA119" s="220"/>
      <c r="KBB119" s="220"/>
      <c r="KBC119" s="220"/>
      <c r="KBD119" s="220"/>
      <c r="KBE119" s="220"/>
      <c r="KBF119" s="220"/>
      <c r="KBG119" s="220"/>
      <c r="KBH119" s="220"/>
      <c r="KBI119" s="220"/>
      <c r="KBJ119" s="220"/>
      <c r="KBK119" s="220"/>
      <c r="KBL119" s="220"/>
      <c r="KBM119" s="220"/>
      <c r="KBN119" s="220"/>
      <c r="KBO119" s="220"/>
      <c r="KBP119" s="220"/>
      <c r="KBQ119" s="220"/>
      <c r="KBR119" s="220"/>
      <c r="KBS119" s="220"/>
      <c r="KBT119" s="220"/>
      <c r="KBU119" s="220"/>
      <c r="KBV119" s="220"/>
      <c r="KBW119" s="220"/>
      <c r="KBX119" s="220"/>
      <c r="KBY119" s="220"/>
      <c r="KBZ119" s="220"/>
      <c r="KCA119" s="220"/>
      <c r="KCB119" s="220"/>
      <c r="KCC119" s="220"/>
      <c r="KCD119" s="220"/>
      <c r="KCE119" s="220"/>
      <c r="KCF119" s="220"/>
      <c r="KCG119" s="220"/>
      <c r="KCH119" s="220"/>
      <c r="KCI119" s="220"/>
      <c r="KCJ119" s="220"/>
      <c r="KCK119" s="220"/>
      <c r="KCL119" s="220"/>
      <c r="KCM119" s="220"/>
      <c r="KCN119" s="220"/>
      <c r="KCO119" s="220"/>
      <c r="KCP119" s="220"/>
      <c r="KCQ119" s="220"/>
      <c r="KCR119" s="220"/>
      <c r="KCS119" s="220"/>
      <c r="KCT119" s="220"/>
      <c r="KCU119" s="220"/>
      <c r="KCV119" s="220"/>
      <c r="KCW119" s="220"/>
      <c r="KCX119" s="220"/>
      <c r="KCY119" s="220"/>
      <c r="KCZ119" s="220"/>
      <c r="KDA119" s="220"/>
      <c r="KDB119" s="220"/>
      <c r="KDC119" s="220"/>
      <c r="KDD119" s="220"/>
      <c r="KDE119" s="220"/>
      <c r="KDF119" s="220"/>
      <c r="KDG119" s="220"/>
      <c r="KDH119" s="220"/>
      <c r="KDI119" s="220"/>
      <c r="KDJ119" s="220"/>
      <c r="KDK119" s="220"/>
      <c r="KDL119" s="220"/>
      <c r="KDM119" s="220"/>
      <c r="KDN119" s="220"/>
      <c r="KDO119" s="220"/>
      <c r="KDP119" s="220"/>
      <c r="KDQ119" s="220"/>
      <c r="KDR119" s="220"/>
      <c r="KDS119" s="220"/>
      <c r="KDT119" s="220"/>
      <c r="KDU119" s="220"/>
      <c r="KDV119" s="220"/>
      <c r="KDW119" s="220"/>
      <c r="KDX119" s="220"/>
      <c r="KDY119" s="220"/>
      <c r="KDZ119" s="220"/>
      <c r="KEA119" s="220"/>
      <c r="KEB119" s="220"/>
      <c r="KEC119" s="220"/>
      <c r="KED119" s="220"/>
      <c r="KEE119" s="220"/>
      <c r="KEF119" s="220"/>
      <c r="KEG119" s="220"/>
      <c r="KEH119" s="220"/>
      <c r="KEI119" s="220"/>
      <c r="KEJ119" s="220"/>
      <c r="KEK119" s="220"/>
      <c r="KEL119" s="220"/>
      <c r="KEM119" s="220"/>
      <c r="KEN119" s="220"/>
      <c r="KEO119" s="220"/>
      <c r="KEP119" s="220"/>
      <c r="KEQ119" s="220"/>
      <c r="KER119" s="220"/>
      <c r="KES119" s="220"/>
      <c r="KET119" s="220"/>
      <c r="KEU119" s="220"/>
      <c r="KEV119" s="220"/>
      <c r="KEW119" s="220"/>
      <c r="KEX119" s="220"/>
      <c r="KEY119" s="220"/>
      <c r="KEZ119" s="220"/>
      <c r="KFA119" s="220"/>
      <c r="KFB119" s="220"/>
      <c r="KFC119" s="220"/>
      <c r="KFD119" s="220"/>
      <c r="KFE119" s="220"/>
      <c r="KFF119" s="220"/>
      <c r="KFG119" s="220"/>
      <c r="KFH119" s="220"/>
      <c r="KFI119" s="220"/>
      <c r="KFJ119" s="220"/>
      <c r="KFK119" s="220"/>
      <c r="KFL119" s="220"/>
      <c r="KFM119" s="220"/>
      <c r="KFN119" s="220"/>
      <c r="KFO119" s="220"/>
      <c r="KFP119" s="220"/>
      <c r="KFQ119" s="220"/>
      <c r="KFR119" s="220"/>
      <c r="KFS119" s="220"/>
      <c r="KFT119" s="220"/>
      <c r="KFU119" s="220"/>
      <c r="KFV119" s="220"/>
      <c r="KFW119" s="220"/>
      <c r="KFX119" s="220"/>
      <c r="KFY119" s="220"/>
      <c r="KFZ119" s="220"/>
      <c r="KGA119" s="220"/>
      <c r="KGB119" s="220"/>
      <c r="KGC119" s="220"/>
      <c r="KGD119" s="220"/>
      <c r="KGE119" s="220"/>
      <c r="KGF119" s="220"/>
      <c r="KGG119" s="220"/>
      <c r="KGH119" s="220"/>
      <c r="KGI119" s="220"/>
      <c r="KGJ119" s="220"/>
      <c r="KGK119" s="220"/>
      <c r="KGL119" s="220"/>
      <c r="KGM119" s="220"/>
      <c r="KGN119" s="220"/>
      <c r="KGO119" s="220"/>
      <c r="KGP119" s="220"/>
      <c r="KGQ119" s="220"/>
      <c r="KGR119" s="220"/>
      <c r="KGS119" s="220"/>
      <c r="KGT119" s="220"/>
      <c r="KGU119" s="220"/>
      <c r="KGV119" s="220"/>
      <c r="KGW119" s="220"/>
      <c r="KGX119" s="220"/>
      <c r="KGY119" s="220"/>
      <c r="KGZ119" s="220"/>
      <c r="KHA119" s="220"/>
      <c r="KHB119" s="220"/>
      <c r="KHC119" s="220"/>
      <c r="KHD119" s="220"/>
      <c r="KHE119" s="220"/>
      <c r="KHF119" s="220"/>
      <c r="KHG119" s="220"/>
      <c r="KHH119" s="220"/>
      <c r="KHI119" s="220"/>
      <c r="KHJ119" s="220"/>
      <c r="KHK119" s="220"/>
      <c r="KHL119" s="220"/>
      <c r="KHM119" s="220"/>
      <c r="KHN119" s="220"/>
      <c r="KHO119" s="220"/>
      <c r="KHP119" s="220"/>
      <c r="KHQ119" s="220"/>
      <c r="KHR119" s="220"/>
      <c r="KHS119" s="220"/>
      <c r="KHT119" s="220"/>
      <c r="KHU119" s="220"/>
      <c r="KHV119" s="220"/>
      <c r="KHW119" s="220"/>
      <c r="KHX119" s="220"/>
      <c r="KHY119" s="220"/>
      <c r="KHZ119" s="220"/>
      <c r="KIA119" s="220"/>
      <c r="KIB119" s="220"/>
      <c r="KIC119" s="220"/>
      <c r="KID119" s="220"/>
      <c r="KIE119" s="220"/>
      <c r="KIF119" s="220"/>
      <c r="KIG119" s="220"/>
      <c r="KIH119" s="220"/>
      <c r="KII119" s="220"/>
      <c r="KIJ119" s="220"/>
      <c r="KIK119" s="220"/>
      <c r="KIL119" s="220"/>
      <c r="KIM119" s="220"/>
      <c r="KIN119" s="220"/>
      <c r="KIO119" s="220"/>
      <c r="KIP119" s="220"/>
      <c r="KIQ119" s="220"/>
      <c r="KIR119" s="220"/>
      <c r="KIS119" s="220"/>
      <c r="KIT119" s="220"/>
      <c r="KIU119" s="220"/>
      <c r="KIV119" s="220"/>
      <c r="KIW119" s="220"/>
      <c r="KIX119" s="220"/>
      <c r="KIY119" s="220"/>
      <c r="KIZ119" s="220"/>
      <c r="KJA119" s="220"/>
      <c r="KJB119" s="220"/>
      <c r="KJC119" s="220"/>
      <c r="KJD119" s="220"/>
      <c r="KJE119" s="220"/>
      <c r="KJF119" s="220"/>
      <c r="KJG119" s="220"/>
      <c r="KJH119" s="220"/>
      <c r="KJI119" s="220"/>
      <c r="KJJ119" s="220"/>
      <c r="KJK119" s="220"/>
      <c r="KJL119" s="220"/>
      <c r="KJM119" s="220"/>
      <c r="KJN119" s="220"/>
      <c r="KJO119" s="220"/>
      <c r="KJP119" s="220"/>
      <c r="KJQ119" s="220"/>
      <c r="KJR119" s="220"/>
      <c r="KJS119" s="220"/>
      <c r="KJT119" s="220"/>
      <c r="KJU119" s="220"/>
      <c r="KJV119" s="220"/>
      <c r="KJW119" s="220"/>
      <c r="KJX119" s="220"/>
      <c r="KJY119" s="220"/>
      <c r="KJZ119" s="220"/>
      <c r="KKA119" s="220"/>
      <c r="KKB119" s="220"/>
      <c r="KKC119" s="220"/>
      <c r="KKD119" s="220"/>
      <c r="KKE119" s="220"/>
      <c r="KKF119" s="220"/>
      <c r="KKG119" s="220"/>
      <c r="KKH119" s="220"/>
      <c r="KKI119" s="220"/>
      <c r="KKJ119" s="220"/>
      <c r="KKK119" s="220"/>
      <c r="KKL119" s="220"/>
      <c r="KKM119" s="220"/>
      <c r="KKN119" s="220"/>
      <c r="KKO119" s="220"/>
      <c r="KKP119" s="220"/>
      <c r="KKQ119" s="220"/>
      <c r="KKR119" s="220"/>
      <c r="KKS119" s="220"/>
      <c r="KKT119" s="220"/>
      <c r="KKU119" s="220"/>
      <c r="KKV119" s="220"/>
      <c r="KKW119" s="220"/>
      <c r="KKX119" s="220"/>
      <c r="KKY119" s="220"/>
      <c r="KKZ119" s="220"/>
      <c r="KLA119" s="220"/>
      <c r="KLB119" s="220"/>
      <c r="KLC119" s="220"/>
      <c r="KLD119" s="220"/>
      <c r="KLE119" s="220"/>
      <c r="KLF119" s="220"/>
      <c r="KLG119" s="220"/>
      <c r="KLH119" s="220"/>
      <c r="KLI119" s="220"/>
      <c r="KLJ119" s="220"/>
      <c r="KLK119" s="220"/>
      <c r="KLL119" s="220"/>
      <c r="KLM119" s="220"/>
      <c r="KLN119" s="220"/>
      <c r="KLO119" s="220"/>
      <c r="KLP119" s="220"/>
      <c r="KLQ119" s="220"/>
      <c r="KLR119" s="220"/>
      <c r="KLS119" s="220"/>
      <c r="KLT119" s="220"/>
      <c r="KLU119" s="220"/>
      <c r="KLV119" s="220"/>
      <c r="KLW119" s="220"/>
      <c r="KLX119" s="220"/>
      <c r="KLY119" s="220"/>
      <c r="KLZ119" s="220"/>
      <c r="KMA119" s="220"/>
      <c r="KMB119" s="220"/>
      <c r="KMC119" s="220"/>
      <c r="KMD119" s="220"/>
      <c r="KME119" s="220"/>
      <c r="KMF119" s="220"/>
      <c r="KMG119" s="220"/>
      <c r="KMH119" s="220"/>
      <c r="KMI119" s="220"/>
      <c r="KMJ119" s="220"/>
      <c r="KMK119" s="220"/>
      <c r="KML119" s="220"/>
      <c r="KMM119" s="220"/>
      <c r="KMN119" s="220"/>
      <c r="KMO119" s="220"/>
      <c r="KMP119" s="220"/>
      <c r="KMQ119" s="220"/>
      <c r="KMR119" s="220"/>
      <c r="KMS119" s="220"/>
      <c r="KMT119" s="220"/>
      <c r="KMU119" s="220"/>
      <c r="KMV119" s="220"/>
      <c r="KMW119" s="220"/>
      <c r="KMX119" s="220"/>
      <c r="KMY119" s="220"/>
      <c r="KMZ119" s="220"/>
      <c r="KNA119" s="220"/>
      <c r="KNB119" s="220"/>
      <c r="KNC119" s="220"/>
      <c r="KND119" s="220"/>
      <c r="KNE119" s="220"/>
      <c r="KNF119" s="220"/>
      <c r="KNG119" s="220"/>
      <c r="KNH119" s="220"/>
      <c r="KNI119" s="220"/>
      <c r="KNJ119" s="220"/>
      <c r="KNK119" s="220"/>
      <c r="KNL119" s="220"/>
      <c r="KNM119" s="220"/>
      <c r="KNN119" s="220"/>
      <c r="KNO119" s="220"/>
      <c r="KNP119" s="220"/>
      <c r="KNQ119" s="220"/>
      <c r="KNR119" s="220"/>
      <c r="KNS119" s="220"/>
      <c r="KNT119" s="220"/>
      <c r="KNU119" s="220"/>
      <c r="KNV119" s="220"/>
      <c r="KNW119" s="220"/>
      <c r="KNX119" s="220"/>
      <c r="KNY119" s="220"/>
      <c r="KNZ119" s="220"/>
      <c r="KOA119" s="220"/>
      <c r="KOB119" s="220"/>
      <c r="KOC119" s="220"/>
      <c r="KOD119" s="220"/>
      <c r="KOE119" s="220"/>
      <c r="KOF119" s="220"/>
      <c r="KOG119" s="220"/>
      <c r="KOH119" s="220"/>
      <c r="KOI119" s="220"/>
      <c r="KOJ119" s="220"/>
      <c r="KOK119" s="220"/>
      <c r="KOL119" s="220"/>
      <c r="KOM119" s="220"/>
      <c r="KON119" s="220"/>
      <c r="KOO119" s="220"/>
      <c r="KOP119" s="220"/>
      <c r="KOQ119" s="220"/>
      <c r="KOR119" s="220"/>
      <c r="KOS119" s="220"/>
      <c r="KOT119" s="220"/>
      <c r="KOU119" s="220"/>
      <c r="KOV119" s="220"/>
      <c r="KOW119" s="220"/>
      <c r="KOX119" s="220"/>
      <c r="KOY119" s="220"/>
      <c r="KOZ119" s="220"/>
      <c r="KPA119" s="220"/>
      <c r="KPB119" s="220"/>
      <c r="KPC119" s="220"/>
      <c r="KPD119" s="220"/>
      <c r="KPE119" s="220"/>
      <c r="KPF119" s="220"/>
      <c r="KPG119" s="220"/>
      <c r="KPH119" s="220"/>
      <c r="KPI119" s="220"/>
      <c r="KPJ119" s="220"/>
      <c r="KPK119" s="220"/>
      <c r="KPL119" s="220"/>
      <c r="KPM119" s="220"/>
      <c r="KPN119" s="220"/>
      <c r="KPO119" s="220"/>
      <c r="KPP119" s="220"/>
      <c r="KPQ119" s="220"/>
      <c r="KPR119" s="220"/>
      <c r="KPS119" s="220"/>
      <c r="KPT119" s="220"/>
      <c r="KPU119" s="220"/>
      <c r="KPV119" s="220"/>
      <c r="KPW119" s="220"/>
      <c r="KPX119" s="220"/>
      <c r="KPY119" s="220"/>
      <c r="KPZ119" s="220"/>
      <c r="KQA119" s="220"/>
      <c r="KQB119" s="220"/>
      <c r="KQC119" s="220"/>
      <c r="KQD119" s="220"/>
      <c r="KQE119" s="220"/>
      <c r="KQF119" s="220"/>
      <c r="KQG119" s="220"/>
      <c r="KQH119" s="220"/>
      <c r="KQI119" s="220"/>
      <c r="KQJ119" s="220"/>
      <c r="KQK119" s="220"/>
      <c r="KQL119" s="220"/>
      <c r="KQM119" s="220"/>
      <c r="KQN119" s="220"/>
      <c r="KQO119" s="220"/>
      <c r="KQP119" s="220"/>
      <c r="KQQ119" s="220"/>
      <c r="KQR119" s="220"/>
      <c r="KQS119" s="220"/>
      <c r="KQT119" s="220"/>
      <c r="KQU119" s="220"/>
      <c r="KQV119" s="220"/>
      <c r="KQW119" s="220"/>
      <c r="KQX119" s="220"/>
      <c r="KQY119" s="220"/>
      <c r="KQZ119" s="220"/>
      <c r="KRA119" s="220"/>
      <c r="KRB119" s="220"/>
      <c r="KRC119" s="220"/>
      <c r="KRD119" s="220"/>
      <c r="KRE119" s="220"/>
      <c r="KRF119" s="220"/>
      <c r="KRG119" s="220"/>
      <c r="KRH119" s="220"/>
      <c r="KRI119" s="220"/>
      <c r="KRJ119" s="220"/>
      <c r="KRK119" s="220"/>
      <c r="KRL119" s="220"/>
      <c r="KRM119" s="220"/>
      <c r="KRN119" s="220"/>
      <c r="KRO119" s="220"/>
      <c r="KRP119" s="220"/>
      <c r="KRQ119" s="220"/>
      <c r="KRR119" s="220"/>
      <c r="KRS119" s="220"/>
      <c r="KRT119" s="220"/>
      <c r="KRU119" s="220"/>
      <c r="KRV119" s="220"/>
      <c r="KRW119" s="220"/>
      <c r="KRX119" s="220"/>
      <c r="KRY119" s="220"/>
      <c r="KRZ119" s="220"/>
      <c r="KSA119" s="220"/>
      <c r="KSB119" s="220"/>
      <c r="KSC119" s="220"/>
      <c r="KSD119" s="220"/>
      <c r="KSE119" s="220"/>
      <c r="KSF119" s="220"/>
      <c r="KSG119" s="220"/>
      <c r="KSH119" s="220"/>
      <c r="KSI119" s="220"/>
      <c r="KSJ119" s="220"/>
      <c r="KSK119" s="220"/>
      <c r="KSL119" s="220"/>
      <c r="KSM119" s="220"/>
      <c r="KSN119" s="220"/>
      <c r="KSO119" s="220"/>
      <c r="KSP119" s="220"/>
      <c r="KSQ119" s="220"/>
      <c r="KSR119" s="220"/>
      <c r="KSS119" s="220"/>
      <c r="KST119" s="220"/>
      <c r="KSU119" s="220"/>
      <c r="KSV119" s="220"/>
      <c r="KSW119" s="220"/>
      <c r="KSX119" s="220"/>
      <c r="KSY119" s="220"/>
      <c r="KSZ119" s="220"/>
      <c r="KTA119" s="220"/>
      <c r="KTB119" s="220"/>
      <c r="KTC119" s="220"/>
      <c r="KTD119" s="220"/>
      <c r="KTE119" s="220"/>
      <c r="KTF119" s="220"/>
      <c r="KTG119" s="220"/>
      <c r="KTH119" s="220"/>
      <c r="KTI119" s="220"/>
      <c r="KTJ119" s="220"/>
      <c r="KTK119" s="220"/>
      <c r="KTL119" s="220"/>
      <c r="KTM119" s="220"/>
      <c r="KTN119" s="220"/>
      <c r="KTO119" s="220"/>
      <c r="KTP119" s="220"/>
      <c r="KTQ119" s="220"/>
      <c r="KTR119" s="220"/>
      <c r="KTS119" s="220"/>
      <c r="KTT119" s="220"/>
      <c r="KTU119" s="220"/>
      <c r="KTV119" s="220"/>
      <c r="KTW119" s="220"/>
      <c r="KTX119" s="220"/>
      <c r="KTY119" s="220"/>
      <c r="KTZ119" s="220"/>
      <c r="KUA119" s="220"/>
      <c r="KUB119" s="220"/>
      <c r="KUC119" s="220"/>
      <c r="KUD119" s="220"/>
      <c r="KUE119" s="220"/>
      <c r="KUF119" s="220"/>
      <c r="KUG119" s="220"/>
      <c r="KUH119" s="220"/>
      <c r="KUI119" s="220"/>
      <c r="KUJ119" s="220"/>
      <c r="KUK119" s="220"/>
      <c r="KUL119" s="220"/>
      <c r="KUM119" s="220"/>
      <c r="KUN119" s="220"/>
      <c r="KUO119" s="220"/>
      <c r="KUP119" s="220"/>
      <c r="KUQ119" s="220"/>
      <c r="KUR119" s="220"/>
      <c r="KUS119" s="220"/>
      <c r="KUT119" s="220"/>
      <c r="KUU119" s="220"/>
      <c r="KUV119" s="220"/>
      <c r="KUW119" s="220"/>
      <c r="KUX119" s="220"/>
      <c r="KUY119" s="220"/>
      <c r="KUZ119" s="220"/>
      <c r="KVA119" s="220"/>
      <c r="KVB119" s="220"/>
      <c r="KVC119" s="220"/>
      <c r="KVD119" s="220"/>
      <c r="KVE119" s="220"/>
      <c r="KVF119" s="220"/>
      <c r="KVG119" s="220"/>
      <c r="KVH119" s="220"/>
      <c r="KVI119" s="220"/>
      <c r="KVJ119" s="220"/>
      <c r="KVK119" s="220"/>
      <c r="KVL119" s="220"/>
      <c r="KVM119" s="220"/>
      <c r="KVN119" s="220"/>
      <c r="KVO119" s="220"/>
      <c r="KVP119" s="220"/>
      <c r="KVQ119" s="220"/>
      <c r="KVR119" s="220"/>
      <c r="KVS119" s="220"/>
      <c r="KVT119" s="220"/>
      <c r="KVU119" s="220"/>
      <c r="KVV119" s="220"/>
      <c r="KVW119" s="220"/>
      <c r="KVX119" s="220"/>
      <c r="KVY119" s="220"/>
      <c r="KVZ119" s="220"/>
      <c r="KWA119" s="220"/>
      <c r="KWB119" s="220"/>
      <c r="KWC119" s="220"/>
      <c r="KWD119" s="220"/>
      <c r="KWE119" s="220"/>
      <c r="KWF119" s="220"/>
      <c r="KWG119" s="220"/>
      <c r="KWH119" s="220"/>
      <c r="KWI119" s="220"/>
      <c r="KWJ119" s="220"/>
      <c r="KWK119" s="220"/>
      <c r="KWL119" s="220"/>
      <c r="KWM119" s="220"/>
      <c r="KWN119" s="220"/>
      <c r="KWO119" s="220"/>
      <c r="KWP119" s="220"/>
      <c r="KWQ119" s="220"/>
      <c r="KWR119" s="220"/>
      <c r="KWS119" s="220"/>
      <c r="KWT119" s="220"/>
      <c r="KWU119" s="220"/>
      <c r="KWV119" s="220"/>
      <c r="KWW119" s="220"/>
      <c r="KWX119" s="220"/>
      <c r="KWY119" s="220"/>
      <c r="KWZ119" s="220"/>
      <c r="KXA119" s="220"/>
      <c r="KXB119" s="220"/>
      <c r="KXC119" s="220"/>
      <c r="KXD119" s="220"/>
      <c r="KXE119" s="220"/>
      <c r="KXF119" s="220"/>
      <c r="KXG119" s="220"/>
      <c r="KXH119" s="220"/>
      <c r="KXI119" s="220"/>
      <c r="KXJ119" s="220"/>
      <c r="KXK119" s="220"/>
      <c r="KXL119" s="220"/>
      <c r="KXM119" s="220"/>
      <c r="KXN119" s="220"/>
      <c r="KXO119" s="220"/>
      <c r="KXP119" s="220"/>
      <c r="KXQ119" s="220"/>
      <c r="KXR119" s="220"/>
      <c r="KXS119" s="220"/>
      <c r="KXT119" s="220"/>
      <c r="KXU119" s="220"/>
      <c r="KXV119" s="220"/>
      <c r="KXW119" s="220"/>
      <c r="KXX119" s="220"/>
      <c r="KXY119" s="220"/>
      <c r="KXZ119" s="220"/>
      <c r="KYA119" s="220"/>
      <c r="KYB119" s="220"/>
      <c r="KYC119" s="220"/>
      <c r="KYD119" s="220"/>
      <c r="KYE119" s="220"/>
      <c r="KYF119" s="220"/>
      <c r="KYG119" s="220"/>
      <c r="KYH119" s="220"/>
      <c r="KYI119" s="220"/>
      <c r="KYJ119" s="220"/>
      <c r="KYK119" s="220"/>
      <c r="KYL119" s="220"/>
      <c r="KYM119" s="220"/>
      <c r="KYN119" s="220"/>
      <c r="KYO119" s="220"/>
      <c r="KYP119" s="220"/>
      <c r="KYQ119" s="220"/>
      <c r="KYR119" s="220"/>
      <c r="KYS119" s="220"/>
      <c r="KYT119" s="220"/>
      <c r="KYU119" s="220"/>
      <c r="KYV119" s="220"/>
      <c r="KYW119" s="220"/>
      <c r="KYX119" s="220"/>
      <c r="KYY119" s="220"/>
      <c r="KYZ119" s="220"/>
      <c r="KZA119" s="220"/>
      <c r="KZB119" s="220"/>
      <c r="KZC119" s="220"/>
      <c r="KZD119" s="220"/>
      <c r="KZE119" s="220"/>
      <c r="KZF119" s="220"/>
      <c r="KZG119" s="220"/>
      <c r="KZH119" s="220"/>
      <c r="KZI119" s="220"/>
      <c r="KZJ119" s="220"/>
      <c r="KZK119" s="220"/>
      <c r="KZL119" s="220"/>
      <c r="KZM119" s="220"/>
      <c r="KZN119" s="220"/>
      <c r="KZO119" s="220"/>
      <c r="KZP119" s="220"/>
      <c r="KZQ119" s="220"/>
      <c r="KZR119" s="220"/>
      <c r="KZS119" s="220"/>
      <c r="KZT119" s="220"/>
      <c r="KZU119" s="220"/>
      <c r="KZV119" s="220"/>
      <c r="KZW119" s="220"/>
      <c r="KZX119" s="220"/>
      <c r="KZY119" s="220"/>
      <c r="KZZ119" s="220"/>
      <c r="LAA119" s="220"/>
      <c r="LAB119" s="220"/>
      <c r="LAC119" s="220"/>
      <c r="LAD119" s="220"/>
      <c r="LAE119" s="220"/>
      <c r="LAF119" s="220"/>
      <c r="LAG119" s="220"/>
      <c r="LAH119" s="220"/>
      <c r="LAI119" s="220"/>
      <c r="LAJ119" s="220"/>
      <c r="LAK119" s="220"/>
      <c r="LAL119" s="220"/>
      <c r="LAM119" s="220"/>
      <c r="LAN119" s="220"/>
      <c r="LAO119" s="220"/>
      <c r="LAP119" s="220"/>
      <c r="LAQ119" s="220"/>
      <c r="LAR119" s="220"/>
      <c r="LAS119" s="220"/>
      <c r="LAT119" s="220"/>
      <c r="LAU119" s="220"/>
      <c r="LAV119" s="220"/>
      <c r="LAW119" s="220"/>
      <c r="LAX119" s="220"/>
      <c r="LAY119" s="220"/>
      <c r="LAZ119" s="220"/>
      <c r="LBA119" s="220"/>
      <c r="LBB119" s="220"/>
      <c r="LBC119" s="220"/>
      <c r="LBD119" s="220"/>
      <c r="LBE119" s="220"/>
      <c r="LBF119" s="220"/>
      <c r="LBG119" s="220"/>
      <c r="LBH119" s="220"/>
      <c r="LBI119" s="220"/>
      <c r="LBJ119" s="220"/>
      <c r="LBK119" s="220"/>
      <c r="LBL119" s="220"/>
      <c r="LBM119" s="220"/>
      <c r="LBN119" s="220"/>
      <c r="LBO119" s="220"/>
      <c r="LBP119" s="220"/>
      <c r="LBQ119" s="220"/>
      <c r="LBR119" s="220"/>
      <c r="LBS119" s="220"/>
      <c r="LBT119" s="220"/>
      <c r="LBU119" s="220"/>
      <c r="LBV119" s="220"/>
      <c r="LBW119" s="220"/>
      <c r="LBX119" s="220"/>
      <c r="LBY119" s="220"/>
      <c r="LBZ119" s="220"/>
      <c r="LCA119" s="220"/>
      <c r="LCB119" s="220"/>
      <c r="LCC119" s="220"/>
      <c r="LCD119" s="220"/>
      <c r="LCE119" s="220"/>
      <c r="LCF119" s="220"/>
      <c r="LCG119" s="220"/>
      <c r="LCH119" s="220"/>
      <c r="LCI119" s="220"/>
      <c r="LCJ119" s="220"/>
      <c r="LCK119" s="220"/>
      <c r="LCL119" s="220"/>
      <c r="LCM119" s="220"/>
      <c r="LCN119" s="220"/>
      <c r="LCO119" s="220"/>
      <c r="LCP119" s="220"/>
      <c r="LCQ119" s="220"/>
      <c r="LCR119" s="220"/>
      <c r="LCS119" s="220"/>
      <c r="LCT119" s="220"/>
      <c r="LCU119" s="220"/>
      <c r="LCV119" s="220"/>
      <c r="LCW119" s="220"/>
      <c r="LCX119" s="220"/>
      <c r="LCY119" s="220"/>
      <c r="LCZ119" s="220"/>
      <c r="LDA119" s="220"/>
      <c r="LDB119" s="220"/>
      <c r="LDC119" s="220"/>
      <c r="LDD119" s="220"/>
      <c r="LDE119" s="220"/>
      <c r="LDF119" s="220"/>
      <c r="LDG119" s="220"/>
      <c r="LDH119" s="220"/>
      <c r="LDI119" s="220"/>
      <c r="LDJ119" s="220"/>
      <c r="LDK119" s="220"/>
      <c r="LDL119" s="220"/>
      <c r="LDM119" s="220"/>
      <c r="LDN119" s="220"/>
      <c r="LDO119" s="220"/>
      <c r="LDP119" s="220"/>
      <c r="LDQ119" s="220"/>
      <c r="LDR119" s="220"/>
      <c r="LDS119" s="220"/>
      <c r="LDT119" s="220"/>
      <c r="LDU119" s="220"/>
      <c r="LDV119" s="220"/>
      <c r="LDW119" s="220"/>
      <c r="LDX119" s="220"/>
      <c r="LDY119" s="220"/>
      <c r="LDZ119" s="220"/>
      <c r="LEA119" s="220"/>
      <c r="LEB119" s="220"/>
      <c r="LEC119" s="220"/>
      <c r="LED119" s="220"/>
      <c r="LEE119" s="220"/>
      <c r="LEF119" s="220"/>
      <c r="LEG119" s="220"/>
      <c r="LEH119" s="220"/>
      <c r="LEI119" s="220"/>
      <c r="LEJ119" s="220"/>
      <c r="LEK119" s="220"/>
      <c r="LEL119" s="220"/>
      <c r="LEM119" s="220"/>
      <c r="LEN119" s="220"/>
      <c r="LEO119" s="220"/>
      <c r="LEP119" s="220"/>
      <c r="LEQ119" s="220"/>
      <c r="LER119" s="220"/>
      <c r="LES119" s="220"/>
      <c r="LET119" s="220"/>
      <c r="LEU119" s="220"/>
      <c r="LEV119" s="220"/>
      <c r="LEW119" s="220"/>
      <c r="LEX119" s="220"/>
      <c r="LEY119" s="220"/>
      <c r="LEZ119" s="220"/>
      <c r="LFA119" s="220"/>
      <c r="LFB119" s="220"/>
      <c r="LFC119" s="220"/>
      <c r="LFD119" s="220"/>
      <c r="LFE119" s="220"/>
      <c r="LFF119" s="220"/>
      <c r="LFG119" s="220"/>
      <c r="LFH119" s="220"/>
      <c r="LFI119" s="220"/>
      <c r="LFJ119" s="220"/>
      <c r="LFK119" s="220"/>
      <c r="LFL119" s="220"/>
      <c r="LFM119" s="220"/>
      <c r="LFN119" s="220"/>
      <c r="LFO119" s="220"/>
      <c r="LFP119" s="220"/>
      <c r="LFQ119" s="220"/>
      <c r="LFR119" s="220"/>
      <c r="LFS119" s="220"/>
      <c r="LFT119" s="220"/>
      <c r="LFU119" s="220"/>
      <c r="LFV119" s="220"/>
      <c r="LFW119" s="220"/>
      <c r="LFX119" s="220"/>
      <c r="LFY119" s="220"/>
      <c r="LFZ119" s="220"/>
      <c r="LGA119" s="220"/>
      <c r="LGB119" s="220"/>
      <c r="LGC119" s="220"/>
      <c r="LGD119" s="220"/>
      <c r="LGE119" s="220"/>
      <c r="LGF119" s="220"/>
      <c r="LGG119" s="220"/>
      <c r="LGH119" s="220"/>
      <c r="LGI119" s="220"/>
      <c r="LGJ119" s="220"/>
      <c r="LGK119" s="220"/>
      <c r="LGL119" s="220"/>
      <c r="LGM119" s="220"/>
      <c r="LGN119" s="220"/>
      <c r="LGO119" s="220"/>
      <c r="LGP119" s="220"/>
      <c r="LGQ119" s="220"/>
      <c r="LGR119" s="220"/>
      <c r="LGS119" s="220"/>
      <c r="LGT119" s="220"/>
      <c r="LGU119" s="220"/>
      <c r="LGV119" s="220"/>
      <c r="LGW119" s="220"/>
      <c r="LGX119" s="220"/>
      <c r="LGY119" s="220"/>
      <c r="LGZ119" s="220"/>
      <c r="LHA119" s="220"/>
      <c r="LHB119" s="220"/>
      <c r="LHC119" s="220"/>
      <c r="LHD119" s="220"/>
      <c r="LHE119" s="220"/>
      <c r="LHF119" s="220"/>
      <c r="LHG119" s="220"/>
      <c r="LHH119" s="220"/>
      <c r="LHI119" s="220"/>
      <c r="LHJ119" s="220"/>
      <c r="LHK119" s="220"/>
      <c r="LHL119" s="220"/>
      <c r="LHM119" s="220"/>
      <c r="LHN119" s="220"/>
      <c r="LHO119" s="220"/>
      <c r="LHP119" s="220"/>
      <c r="LHQ119" s="220"/>
      <c r="LHR119" s="220"/>
      <c r="LHS119" s="220"/>
      <c r="LHT119" s="220"/>
      <c r="LHU119" s="220"/>
      <c r="LHV119" s="220"/>
      <c r="LHW119" s="220"/>
      <c r="LHX119" s="220"/>
      <c r="LHY119" s="220"/>
      <c r="LHZ119" s="220"/>
      <c r="LIA119" s="220"/>
      <c r="LIB119" s="220"/>
      <c r="LIC119" s="220"/>
      <c r="LID119" s="220"/>
      <c r="LIE119" s="220"/>
      <c r="LIF119" s="220"/>
      <c r="LIG119" s="220"/>
      <c r="LIH119" s="220"/>
      <c r="LII119" s="220"/>
      <c r="LIJ119" s="220"/>
      <c r="LIK119" s="220"/>
      <c r="LIL119" s="220"/>
      <c r="LIM119" s="220"/>
      <c r="LIN119" s="220"/>
      <c r="LIO119" s="220"/>
      <c r="LIP119" s="220"/>
      <c r="LIQ119" s="220"/>
      <c r="LIR119" s="220"/>
      <c r="LIS119" s="220"/>
      <c r="LIT119" s="220"/>
      <c r="LIU119" s="220"/>
      <c r="LIV119" s="220"/>
      <c r="LIW119" s="220"/>
      <c r="LIX119" s="220"/>
      <c r="LIY119" s="220"/>
      <c r="LIZ119" s="220"/>
      <c r="LJA119" s="220"/>
      <c r="LJB119" s="220"/>
      <c r="LJC119" s="220"/>
      <c r="LJD119" s="220"/>
      <c r="LJE119" s="220"/>
      <c r="LJF119" s="220"/>
      <c r="LJG119" s="220"/>
      <c r="LJH119" s="220"/>
      <c r="LJI119" s="220"/>
      <c r="LJJ119" s="220"/>
      <c r="LJK119" s="220"/>
      <c r="LJL119" s="220"/>
      <c r="LJM119" s="220"/>
      <c r="LJN119" s="220"/>
      <c r="LJO119" s="220"/>
      <c r="LJP119" s="220"/>
      <c r="LJQ119" s="220"/>
      <c r="LJR119" s="220"/>
      <c r="LJS119" s="220"/>
      <c r="LJT119" s="220"/>
      <c r="LJU119" s="220"/>
      <c r="LJV119" s="220"/>
      <c r="LJW119" s="220"/>
      <c r="LJX119" s="220"/>
      <c r="LJY119" s="220"/>
      <c r="LJZ119" s="220"/>
      <c r="LKA119" s="220"/>
      <c r="LKB119" s="220"/>
      <c r="LKC119" s="220"/>
      <c r="LKD119" s="220"/>
      <c r="LKE119" s="220"/>
      <c r="LKF119" s="220"/>
      <c r="LKG119" s="220"/>
      <c r="LKH119" s="220"/>
      <c r="LKI119" s="220"/>
      <c r="LKJ119" s="220"/>
      <c r="LKK119" s="220"/>
      <c r="LKL119" s="220"/>
      <c r="LKM119" s="220"/>
      <c r="LKN119" s="220"/>
      <c r="LKO119" s="220"/>
      <c r="LKP119" s="220"/>
      <c r="LKQ119" s="220"/>
      <c r="LKR119" s="220"/>
      <c r="LKS119" s="220"/>
      <c r="LKT119" s="220"/>
      <c r="LKU119" s="220"/>
      <c r="LKV119" s="220"/>
      <c r="LKW119" s="220"/>
      <c r="LKX119" s="220"/>
      <c r="LKY119" s="220"/>
      <c r="LKZ119" s="220"/>
      <c r="LLA119" s="220"/>
      <c r="LLB119" s="220"/>
      <c r="LLC119" s="220"/>
      <c r="LLD119" s="220"/>
      <c r="LLE119" s="220"/>
      <c r="LLF119" s="220"/>
      <c r="LLG119" s="220"/>
      <c r="LLH119" s="220"/>
      <c r="LLI119" s="220"/>
      <c r="LLJ119" s="220"/>
      <c r="LLK119" s="220"/>
      <c r="LLL119" s="220"/>
      <c r="LLM119" s="220"/>
      <c r="LLN119" s="220"/>
      <c r="LLO119" s="220"/>
      <c r="LLP119" s="220"/>
      <c r="LLQ119" s="220"/>
      <c r="LLR119" s="220"/>
      <c r="LLS119" s="220"/>
      <c r="LLT119" s="220"/>
      <c r="LLU119" s="220"/>
      <c r="LLV119" s="220"/>
      <c r="LLW119" s="220"/>
      <c r="LLX119" s="220"/>
      <c r="LLY119" s="220"/>
      <c r="LLZ119" s="220"/>
      <c r="LMA119" s="220"/>
      <c r="LMB119" s="220"/>
      <c r="LMC119" s="220"/>
      <c r="LMD119" s="220"/>
      <c r="LME119" s="220"/>
      <c r="LMF119" s="220"/>
      <c r="LMG119" s="220"/>
      <c r="LMH119" s="220"/>
      <c r="LMI119" s="220"/>
      <c r="LMJ119" s="220"/>
      <c r="LMK119" s="220"/>
      <c r="LML119" s="220"/>
      <c r="LMM119" s="220"/>
      <c r="LMN119" s="220"/>
      <c r="LMO119" s="220"/>
      <c r="LMP119" s="220"/>
      <c r="LMQ119" s="220"/>
      <c r="LMR119" s="220"/>
      <c r="LMS119" s="220"/>
      <c r="LMT119" s="220"/>
      <c r="LMU119" s="220"/>
      <c r="LMV119" s="220"/>
      <c r="LMW119" s="220"/>
      <c r="LMX119" s="220"/>
      <c r="LMY119" s="220"/>
      <c r="LMZ119" s="220"/>
      <c r="LNA119" s="220"/>
      <c r="LNB119" s="220"/>
      <c r="LNC119" s="220"/>
      <c r="LND119" s="220"/>
      <c r="LNE119" s="220"/>
      <c r="LNF119" s="220"/>
      <c r="LNG119" s="220"/>
      <c r="LNH119" s="220"/>
      <c r="LNI119" s="220"/>
      <c r="LNJ119" s="220"/>
      <c r="LNK119" s="220"/>
      <c r="LNL119" s="220"/>
      <c r="LNM119" s="220"/>
      <c r="LNN119" s="220"/>
      <c r="LNO119" s="220"/>
      <c r="LNP119" s="220"/>
      <c r="LNQ119" s="220"/>
      <c r="LNR119" s="220"/>
      <c r="LNS119" s="220"/>
      <c r="LNT119" s="220"/>
      <c r="LNU119" s="220"/>
      <c r="LNV119" s="220"/>
      <c r="LNW119" s="220"/>
      <c r="LNX119" s="220"/>
      <c r="LNY119" s="220"/>
      <c r="LNZ119" s="220"/>
      <c r="LOA119" s="220"/>
      <c r="LOB119" s="220"/>
      <c r="LOC119" s="220"/>
      <c r="LOD119" s="220"/>
      <c r="LOE119" s="220"/>
      <c r="LOF119" s="220"/>
      <c r="LOG119" s="220"/>
      <c r="LOH119" s="220"/>
      <c r="LOI119" s="220"/>
      <c r="LOJ119" s="220"/>
      <c r="LOK119" s="220"/>
      <c r="LOL119" s="220"/>
      <c r="LOM119" s="220"/>
      <c r="LON119" s="220"/>
      <c r="LOO119" s="220"/>
      <c r="LOP119" s="220"/>
      <c r="LOQ119" s="220"/>
      <c r="LOR119" s="220"/>
      <c r="LOS119" s="220"/>
      <c r="LOT119" s="220"/>
      <c r="LOU119" s="220"/>
      <c r="LOV119" s="220"/>
      <c r="LOW119" s="220"/>
      <c r="LOX119" s="220"/>
      <c r="LOY119" s="220"/>
      <c r="LOZ119" s="220"/>
      <c r="LPA119" s="220"/>
      <c r="LPB119" s="220"/>
      <c r="LPC119" s="220"/>
      <c r="LPD119" s="220"/>
      <c r="LPE119" s="220"/>
      <c r="LPF119" s="220"/>
      <c r="LPG119" s="220"/>
      <c r="LPH119" s="220"/>
      <c r="LPI119" s="220"/>
      <c r="LPJ119" s="220"/>
      <c r="LPK119" s="220"/>
      <c r="LPL119" s="220"/>
      <c r="LPM119" s="220"/>
      <c r="LPN119" s="220"/>
      <c r="LPO119" s="220"/>
      <c r="LPP119" s="220"/>
      <c r="LPQ119" s="220"/>
      <c r="LPR119" s="220"/>
      <c r="LPS119" s="220"/>
      <c r="LPT119" s="220"/>
      <c r="LPU119" s="220"/>
      <c r="LPV119" s="220"/>
      <c r="LPW119" s="220"/>
      <c r="LPX119" s="220"/>
      <c r="LPY119" s="220"/>
      <c r="LPZ119" s="220"/>
      <c r="LQA119" s="220"/>
      <c r="LQB119" s="220"/>
      <c r="LQC119" s="220"/>
      <c r="LQD119" s="220"/>
      <c r="LQE119" s="220"/>
      <c r="LQF119" s="220"/>
      <c r="LQG119" s="220"/>
      <c r="LQH119" s="220"/>
      <c r="LQI119" s="220"/>
      <c r="LQJ119" s="220"/>
      <c r="LQK119" s="220"/>
      <c r="LQL119" s="220"/>
      <c r="LQM119" s="220"/>
      <c r="LQN119" s="220"/>
      <c r="LQO119" s="220"/>
      <c r="LQP119" s="220"/>
      <c r="LQQ119" s="220"/>
      <c r="LQR119" s="220"/>
      <c r="LQS119" s="220"/>
      <c r="LQT119" s="220"/>
      <c r="LQU119" s="220"/>
      <c r="LQV119" s="220"/>
      <c r="LQW119" s="220"/>
      <c r="LQX119" s="220"/>
      <c r="LQY119" s="220"/>
      <c r="LQZ119" s="220"/>
      <c r="LRA119" s="220"/>
      <c r="LRB119" s="220"/>
      <c r="LRC119" s="220"/>
      <c r="LRD119" s="220"/>
      <c r="LRE119" s="220"/>
      <c r="LRF119" s="220"/>
      <c r="LRG119" s="220"/>
      <c r="LRH119" s="220"/>
      <c r="LRI119" s="220"/>
      <c r="LRJ119" s="220"/>
      <c r="LRK119" s="220"/>
      <c r="LRL119" s="220"/>
      <c r="LRM119" s="220"/>
      <c r="LRN119" s="220"/>
      <c r="LRO119" s="220"/>
      <c r="LRP119" s="220"/>
      <c r="LRQ119" s="220"/>
      <c r="LRR119" s="220"/>
      <c r="LRS119" s="220"/>
      <c r="LRT119" s="220"/>
      <c r="LRU119" s="220"/>
      <c r="LRV119" s="220"/>
      <c r="LRW119" s="220"/>
      <c r="LRX119" s="220"/>
      <c r="LRY119" s="220"/>
      <c r="LRZ119" s="220"/>
      <c r="LSA119" s="220"/>
      <c r="LSB119" s="220"/>
      <c r="LSC119" s="220"/>
      <c r="LSD119" s="220"/>
      <c r="LSE119" s="220"/>
      <c r="LSF119" s="220"/>
      <c r="LSG119" s="220"/>
      <c r="LSH119" s="220"/>
      <c r="LSI119" s="220"/>
      <c r="LSJ119" s="220"/>
      <c r="LSK119" s="220"/>
      <c r="LSL119" s="220"/>
      <c r="LSM119" s="220"/>
      <c r="LSN119" s="220"/>
      <c r="LSO119" s="220"/>
      <c r="LSP119" s="220"/>
      <c r="LSQ119" s="220"/>
      <c r="LSR119" s="220"/>
      <c r="LSS119" s="220"/>
      <c r="LST119" s="220"/>
      <c r="LSU119" s="220"/>
      <c r="LSV119" s="220"/>
      <c r="LSW119" s="220"/>
      <c r="LSX119" s="220"/>
      <c r="LSY119" s="220"/>
      <c r="LSZ119" s="220"/>
      <c r="LTA119" s="220"/>
      <c r="LTB119" s="220"/>
      <c r="LTC119" s="220"/>
      <c r="LTD119" s="220"/>
      <c r="LTE119" s="220"/>
      <c r="LTF119" s="220"/>
      <c r="LTG119" s="220"/>
      <c r="LTH119" s="220"/>
      <c r="LTI119" s="220"/>
      <c r="LTJ119" s="220"/>
      <c r="LTK119" s="220"/>
      <c r="LTL119" s="220"/>
      <c r="LTM119" s="220"/>
      <c r="LTN119" s="220"/>
      <c r="LTO119" s="220"/>
      <c r="LTP119" s="220"/>
      <c r="LTQ119" s="220"/>
      <c r="LTR119" s="220"/>
      <c r="LTS119" s="220"/>
      <c r="LTT119" s="220"/>
      <c r="LTU119" s="220"/>
      <c r="LTV119" s="220"/>
      <c r="LTW119" s="220"/>
      <c r="LTX119" s="220"/>
      <c r="LTY119" s="220"/>
      <c r="LTZ119" s="220"/>
      <c r="LUA119" s="220"/>
      <c r="LUB119" s="220"/>
      <c r="LUC119" s="220"/>
      <c r="LUD119" s="220"/>
      <c r="LUE119" s="220"/>
      <c r="LUF119" s="220"/>
      <c r="LUG119" s="220"/>
      <c r="LUH119" s="220"/>
      <c r="LUI119" s="220"/>
      <c r="LUJ119" s="220"/>
      <c r="LUK119" s="220"/>
      <c r="LUL119" s="220"/>
      <c r="LUM119" s="220"/>
      <c r="LUN119" s="220"/>
      <c r="LUO119" s="220"/>
      <c r="LUP119" s="220"/>
      <c r="LUQ119" s="220"/>
      <c r="LUR119" s="220"/>
      <c r="LUS119" s="220"/>
      <c r="LUT119" s="220"/>
      <c r="LUU119" s="220"/>
      <c r="LUV119" s="220"/>
      <c r="LUW119" s="220"/>
      <c r="LUX119" s="220"/>
      <c r="LUY119" s="220"/>
      <c r="LUZ119" s="220"/>
      <c r="LVA119" s="220"/>
      <c r="LVB119" s="220"/>
      <c r="LVC119" s="220"/>
      <c r="LVD119" s="220"/>
      <c r="LVE119" s="220"/>
      <c r="LVF119" s="220"/>
      <c r="LVG119" s="220"/>
      <c r="LVH119" s="220"/>
      <c r="LVI119" s="220"/>
      <c r="LVJ119" s="220"/>
      <c r="LVK119" s="220"/>
      <c r="LVL119" s="220"/>
      <c r="LVM119" s="220"/>
      <c r="LVN119" s="220"/>
      <c r="LVO119" s="220"/>
      <c r="LVP119" s="220"/>
      <c r="LVQ119" s="220"/>
      <c r="LVR119" s="220"/>
      <c r="LVS119" s="220"/>
      <c r="LVT119" s="220"/>
      <c r="LVU119" s="220"/>
      <c r="LVV119" s="220"/>
      <c r="LVW119" s="220"/>
      <c r="LVX119" s="220"/>
      <c r="LVY119" s="220"/>
      <c r="LVZ119" s="220"/>
      <c r="LWA119" s="220"/>
      <c r="LWB119" s="220"/>
      <c r="LWC119" s="220"/>
      <c r="LWD119" s="220"/>
      <c r="LWE119" s="220"/>
      <c r="LWF119" s="220"/>
      <c r="LWG119" s="220"/>
      <c r="LWH119" s="220"/>
      <c r="LWI119" s="220"/>
      <c r="LWJ119" s="220"/>
      <c r="LWK119" s="220"/>
      <c r="LWL119" s="220"/>
      <c r="LWM119" s="220"/>
      <c r="LWN119" s="220"/>
      <c r="LWO119" s="220"/>
      <c r="LWP119" s="220"/>
      <c r="LWQ119" s="220"/>
      <c r="LWR119" s="220"/>
      <c r="LWS119" s="220"/>
      <c r="LWT119" s="220"/>
      <c r="LWU119" s="220"/>
      <c r="LWV119" s="220"/>
      <c r="LWW119" s="220"/>
      <c r="LWX119" s="220"/>
      <c r="LWY119" s="220"/>
      <c r="LWZ119" s="220"/>
      <c r="LXA119" s="220"/>
      <c r="LXB119" s="220"/>
      <c r="LXC119" s="220"/>
      <c r="LXD119" s="220"/>
      <c r="LXE119" s="220"/>
      <c r="LXF119" s="220"/>
      <c r="LXG119" s="220"/>
      <c r="LXH119" s="220"/>
      <c r="LXI119" s="220"/>
      <c r="LXJ119" s="220"/>
      <c r="LXK119" s="220"/>
      <c r="LXL119" s="220"/>
      <c r="LXM119" s="220"/>
      <c r="LXN119" s="220"/>
      <c r="LXO119" s="220"/>
      <c r="LXP119" s="220"/>
      <c r="LXQ119" s="220"/>
      <c r="LXR119" s="220"/>
      <c r="LXS119" s="220"/>
      <c r="LXT119" s="220"/>
      <c r="LXU119" s="220"/>
      <c r="LXV119" s="220"/>
      <c r="LXW119" s="220"/>
      <c r="LXX119" s="220"/>
      <c r="LXY119" s="220"/>
      <c r="LXZ119" s="220"/>
      <c r="LYA119" s="220"/>
      <c r="LYB119" s="220"/>
      <c r="LYC119" s="220"/>
      <c r="LYD119" s="220"/>
      <c r="LYE119" s="220"/>
      <c r="LYF119" s="220"/>
      <c r="LYG119" s="220"/>
      <c r="LYH119" s="220"/>
      <c r="LYI119" s="220"/>
      <c r="LYJ119" s="220"/>
      <c r="LYK119" s="220"/>
      <c r="LYL119" s="220"/>
      <c r="LYM119" s="220"/>
      <c r="LYN119" s="220"/>
      <c r="LYO119" s="220"/>
      <c r="LYP119" s="220"/>
      <c r="LYQ119" s="220"/>
      <c r="LYR119" s="220"/>
      <c r="LYS119" s="220"/>
      <c r="LYT119" s="220"/>
      <c r="LYU119" s="220"/>
      <c r="LYV119" s="220"/>
      <c r="LYW119" s="220"/>
      <c r="LYX119" s="220"/>
      <c r="LYY119" s="220"/>
      <c r="LYZ119" s="220"/>
      <c r="LZA119" s="220"/>
      <c r="LZB119" s="220"/>
      <c r="LZC119" s="220"/>
      <c r="LZD119" s="220"/>
      <c r="LZE119" s="220"/>
      <c r="LZF119" s="220"/>
      <c r="LZG119" s="220"/>
      <c r="LZH119" s="220"/>
      <c r="LZI119" s="220"/>
      <c r="LZJ119" s="220"/>
      <c r="LZK119" s="220"/>
      <c r="LZL119" s="220"/>
      <c r="LZM119" s="220"/>
      <c r="LZN119" s="220"/>
      <c r="LZO119" s="220"/>
      <c r="LZP119" s="220"/>
      <c r="LZQ119" s="220"/>
      <c r="LZR119" s="220"/>
      <c r="LZS119" s="220"/>
      <c r="LZT119" s="220"/>
      <c r="LZU119" s="220"/>
      <c r="LZV119" s="220"/>
      <c r="LZW119" s="220"/>
      <c r="LZX119" s="220"/>
      <c r="LZY119" s="220"/>
      <c r="LZZ119" s="220"/>
      <c r="MAA119" s="220"/>
      <c r="MAB119" s="220"/>
      <c r="MAC119" s="220"/>
      <c r="MAD119" s="220"/>
      <c r="MAE119" s="220"/>
      <c r="MAF119" s="220"/>
      <c r="MAG119" s="220"/>
      <c r="MAH119" s="220"/>
      <c r="MAI119" s="220"/>
      <c r="MAJ119" s="220"/>
      <c r="MAK119" s="220"/>
      <c r="MAL119" s="220"/>
      <c r="MAM119" s="220"/>
      <c r="MAN119" s="220"/>
      <c r="MAO119" s="220"/>
      <c r="MAP119" s="220"/>
      <c r="MAQ119" s="220"/>
      <c r="MAR119" s="220"/>
      <c r="MAS119" s="220"/>
      <c r="MAT119" s="220"/>
      <c r="MAU119" s="220"/>
      <c r="MAV119" s="220"/>
      <c r="MAW119" s="220"/>
      <c r="MAX119" s="220"/>
      <c r="MAY119" s="220"/>
      <c r="MAZ119" s="220"/>
      <c r="MBA119" s="220"/>
      <c r="MBB119" s="220"/>
      <c r="MBC119" s="220"/>
      <c r="MBD119" s="220"/>
      <c r="MBE119" s="220"/>
      <c r="MBF119" s="220"/>
      <c r="MBG119" s="220"/>
      <c r="MBH119" s="220"/>
      <c r="MBI119" s="220"/>
      <c r="MBJ119" s="220"/>
      <c r="MBK119" s="220"/>
      <c r="MBL119" s="220"/>
      <c r="MBM119" s="220"/>
      <c r="MBN119" s="220"/>
      <c r="MBO119" s="220"/>
      <c r="MBP119" s="220"/>
      <c r="MBQ119" s="220"/>
      <c r="MBR119" s="220"/>
      <c r="MBS119" s="220"/>
      <c r="MBT119" s="220"/>
      <c r="MBU119" s="220"/>
      <c r="MBV119" s="220"/>
      <c r="MBW119" s="220"/>
      <c r="MBX119" s="220"/>
      <c r="MBY119" s="220"/>
      <c r="MBZ119" s="220"/>
      <c r="MCA119" s="220"/>
      <c r="MCB119" s="220"/>
      <c r="MCC119" s="220"/>
      <c r="MCD119" s="220"/>
      <c r="MCE119" s="220"/>
      <c r="MCF119" s="220"/>
      <c r="MCG119" s="220"/>
      <c r="MCH119" s="220"/>
      <c r="MCI119" s="220"/>
      <c r="MCJ119" s="220"/>
      <c r="MCK119" s="220"/>
      <c r="MCL119" s="220"/>
      <c r="MCM119" s="220"/>
      <c r="MCN119" s="220"/>
      <c r="MCO119" s="220"/>
      <c r="MCP119" s="220"/>
      <c r="MCQ119" s="220"/>
      <c r="MCR119" s="220"/>
      <c r="MCS119" s="220"/>
      <c r="MCT119" s="220"/>
      <c r="MCU119" s="220"/>
      <c r="MCV119" s="220"/>
      <c r="MCW119" s="220"/>
      <c r="MCX119" s="220"/>
      <c r="MCY119" s="220"/>
      <c r="MCZ119" s="220"/>
      <c r="MDA119" s="220"/>
      <c r="MDB119" s="220"/>
      <c r="MDC119" s="220"/>
      <c r="MDD119" s="220"/>
      <c r="MDE119" s="220"/>
      <c r="MDF119" s="220"/>
      <c r="MDG119" s="220"/>
      <c r="MDH119" s="220"/>
      <c r="MDI119" s="220"/>
      <c r="MDJ119" s="220"/>
      <c r="MDK119" s="220"/>
      <c r="MDL119" s="220"/>
      <c r="MDM119" s="220"/>
      <c r="MDN119" s="220"/>
      <c r="MDO119" s="220"/>
      <c r="MDP119" s="220"/>
      <c r="MDQ119" s="220"/>
      <c r="MDR119" s="220"/>
      <c r="MDS119" s="220"/>
      <c r="MDT119" s="220"/>
      <c r="MDU119" s="220"/>
      <c r="MDV119" s="220"/>
      <c r="MDW119" s="220"/>
      <c r="MDX119" s="220"/>
      <c r="MDY119" s="220"/>
      <c r="MDZ119" s="220"/>
      <c r="MEA119" s="220"/>
      <c r="MEB119" s="220"/>
      <c r="MEC119" s="220"/>
      <c r="MED119" s="220"/>
      <c r="MEE119" s="220"/>
      <c r="MEF119" s="220"/>
      <c r="MEG119" s="220"/>
      <c r="MEH119" s="220"/>
      <c r="MEI119" s="220"/>
      <c r="MEJ119" s="220"/>
      <c r="MEK119" s="220"/>
      <c r="MEL119" s="220"/>
      <c r="MEM119" s="220"/>
      <c r="MEN119" s="220"/>
      <c r="MEO119" s="220"/>
      <c r="MEP119" s="220"/>
      <c r="MEQ119" s="220"/>
      <c r="MER119" s="220"/>
      <c r="MES119" s="220"/>
      <c r="MET119" s="220"/>
      <c r="MEU119" s="220"/>
      <c r="MEV119" s="220"/>
      <c r="MEW119" s="220"/>
      <c r="MEX119" s="220"/>
      <c r="MEY119" s="220"/>
      <c r="MEZ119" s="220"/>
      <c r="MFA119" s="220"/>
      <c r="MFB119" s="220"/>
      <c r="MFC119" s="220"/>
      <c r="MFD119" s="220"/>
      <c r="MFE119" s="220"/>
      <c r="MFF119" s="220"/>
      <c r="MFG119" s="220"/>
      <c r="MFH119" s="220"/>
      <c r="MFI119" s="220"/>
      <c r="MFJ119" s="220"/>
      <c r="MFK119" s="220"/>
      <c r="MFL119" s="220"/>
      <c r="MFM119" s="220"/>
      <c r="MFN119" s="220"/>
      <c r="MFO119" s="220"/>
      <c r="MFP119" s="220"/>
      <c r="MFQ119" s="220"/>
      <c r="MFR119" s="220"/>
      <c r="MFS119" s="220"/>
      <c r="MFT119" s="220"/>
      <c r="MFU119" s="220"/>
      <c r="MFV119" s="220"/>
      <c r="MFW119" s="220"/>
      <c r="MFX119" s="220"/>
      <c r="MFY119" s="220"/>
      <c r="MFZ119" s="220"/>
      <c r="MGA119" s="220"/>
      <c r="MGB119" s="220"/>
      <c r="MGC119" s="220"/>
      <c r="MGD119" s="220"/>
      <c r="MGE119" s="220"/>
      <c r="MGF119" s="220"/>
      <c r="MGG119" s="220"/>
      <c r="MGH119" s="220"/>
      <c r="MGI119" s="220"/>
      <c r="MGJ119" s="220"/>
      <c r="MGK119" s="220"/>
      <c r="MGL119" s="220"/>
      <c r="MGM119" s="220"/>
      <c r="MGN119" s="220"/>
      <c r="MGO119" s="220"/>
      <c r="MGP119" s="220"/>
      <c r="MGQ119" s="220"/>
      <c r="MGR119" s="220"/>
      <c r="MGS119" s="220"/>
      <c r="MGT119" s="220"/>
      <c r="MGU119" s="220"/>
      <c r="MGV119" s="220"/>
      <c r="MGW119" s="220"/>
      <c r="MGX119" s="220"/>
      <c r="MGY119" s="220"/>
      <c r="MGZ119" s="220"/>
      <c r="MHA119" s="220"/>
      <c r="MHB119" s="220"/>
      <c r="MHC119" s="220"/>
      <c r="MHD119" s="220"/>
      <c r="MHE119" s="220"/>
      <c r="MHF119" s="220"/>
      <c r="MHG119" s="220"/>
      <c r="MHH119" s="220"/>
      <c r="MHI119" s="220"/>
      <c r="MHJ119" s="220"/>
      <c r="MHK119" s="220"/>
      <c r="MHL119" s="220"/>
      <c r="MHM119" s="220"/>
      <c r="MHN119" s="220"/>
      <c r="MHO119" s="220"/>
      <c r="MHP119" s="220"/>
      <c r="MHQ119" s="220"/>
      <c r="MHR119" s="220"/>
      <c r="MHS119" s="220"/>
      <c r="MHT119" s="220"/>
      <c r="MHU119" s="220"/>
      <c r="MHV119" s="220"/>
      <c r="MHW119" s="220"/>
      <c r="MHX119" s="220"/>
      <c r="MHY119" s="220"/>
      <c r="MHZ119" s="220"/>
      <c r="MIA119" s="220"/>
      <c r="MIB119" s="220"/>
      <c r="MIC119" s="220"/>
      <c r="MID119" s="220"/>
      <c r="MIE119" s="220"/>
      <c r="MIF119" s="220"/>
      <c r="MIG119" s="220"/>
      <c r="MIH119" s="220"/>
      <c r="MII119" s="220"/>
      <c r="MIJ119" s="220"/>
      <c r="MIK119" s="220"/>
      <c r="MIL119" s="220"/>
      <c r="MIM119" s="220"/>
      <c r="MIN119" s="220"/>
      <c r="MIO119" s="220"/>
      <c r="MIP119" s="220"/>
      <c r="MIQ119" s="220"/>
      <c r="MIR119" s="220"/>
      <c r="MIS119" s="220"/>
      <c r="MIT119" s="220"/>
      <c r="MIU119" s="220"/>
      <c r="MIV119" s="220"/>
      <c r="MIW119" s="220"/>
      <c r="MIX119" s="220"/>
      <c r="MIY119" s="220"/>
      <c r="MIZ119" s="220"/>
      <c r="MJA119" s="220"/>
      <c r="MJB119" s="220"/>
      <c r="MJC119" s="220"/>
      <c r="MJD119" s="220"/>
      <c r="MJE119" s="220"/>
      <c r="MJF119" s="220"/>
      <c r="MJG119" s="220"/>
      <c r="MJH119" s="220"/>
      <c r="MJI119" s="220"/>
      <c r="MJJ119" s="220"/>
      <c r="MJK119" s="220"/>
      <c r="MJL119" s="220"/>
      <c r="MJM119" s="220"/>
      <c r="MJN119" s="220"/>
      <c r="MJO119" s="220"/>
      <c r="MJP119" s="220"/>
      <c r="MJQ119" s="220"/>
      <c r="MJR119" s="220"/>
      <c r="MJS119" s="220"/>
      <c r="MJT119" s="220"/>
      <c r="MJU119" s="220"/>
      <c r="MJV119" s="220"/>
      <c r="MJW119" s="220"/>
      <c r="MJX119" s="220"/>
      <c r="MJY119" s="220"/>
      <c r="MJZ119" s="220"/>
      <c r="MKA119" s="220"/>
      <c r="MKB119" s="220"/>
      <c r="MKC119" s="220"/>
      <c r="MKD119" s="220"/>
      <c r="MKE119" s="220"/>
      <c r="MKF119" s="220"/>
      <c r="MKG119" s="220"/>
      <c r="MKH119" s="220"/>
      <c r="MKI119" s="220"/>
      <c r="MKJ119" s="220"/>
      <c r="MKK119" s="220"/>
      <c r="MKL119" s="220"/>
      <c r="MKM119" s="220"/>
      <c r="MKN119" s="220"/>
      <c r="MKO119" s="220"/>
      <c r="MKP119" s="220"/>
      <c r="MKQ119" s="220"/>
      <c r="MKR119" s="220"/>
      <c r="MKS119" s="220"/>
      <c r="MKT119" s="220"/>
      <c r="MKU119" s="220"/>
      <c r="MKV119" s="220"/>
      <c r="MKW119" s="220"/>
      <c r="MKX119" s="220"/>
      <c r="MKY119" s="220"/>
      <c r="MKZ119" s="220"/>
      <c r="MLA119" s="220"/>
      <c r="MLB119" s="220"/>
      <c r="MLC119" s="220"/>
      <c r="MLD119" s="220"/>
      <c r="MLE119" s="220"/>
      <c r="MLF119" s="220"/>
      <c r="MLG119" s="220"/>
      <c r="MLH119" s="220"/>
      <c r="MLI119" s="220"/>
      <c r="MLJ119" s="220"/>
      <c r="MLK119" s="220"/>
      <c r="MLL119" s="220"/>
      <c r="MLM119" s="220"/>
      <c r="MLN119" s="220"/>
      <c r="MLO119" s="220"/>
      <c r="MLP119" s="220"/>
      <c r="MLQ119" s="220"/>
      <c r="MLR119" s="220"/>
      <c r="MLS119" s="220"/>
      <c r="MLT119" s="220"/>
      <c r="MLU119" s="220"/>
      <c r="MLV119" s="220"/>
      <c r="MLW119" s="220"/>
      <c r="MLX119" s="220"/>
      <c r="MLY119" s="220"/>
      <c r="MLZ119" s="220"/>
      <c r="MMA119" s="220"/>
      <c r="MMB119" s="220"/>
      <c r="MMC119" s="220"/>
      <c r="MMD119" s="220"/>
      <c r="MME119" s="220"/>
      <c r="MMF119" s="220"/>
      <c r="MMG119" s="220"/>
      <c r="MMH119" s="220"/>
      <c r="MMI119" s="220"/>
      <c r="MMJ119" s="220"/>
      <c r="MMK119" s="220"/>
      <c r="MML119" s="220"/>
      <c r="MMM119" s="220"/>
      <c r="MMN119" s="220"/>
      <c r="MMO119" s="220"/>
      <c r="MMP119" s="220"/>
      <c r="MMQ119" s="220"/>
      <c r="MMR119" s="220"/>
      <c r="MMS119" s="220"/>
      <c r="MMT119" s="220"/>
      <c r="MMU119" s="220"/>
      <c r="MMV119" s="220"/>
      <c r="MMW119" s="220"/>
      <c r="MMX119" s="220"/>
      <c r="MMY119" s="220"/>
      <c r="MMZ119" s="220"/>
      <c r="MNA119" s="220"/>
      <c r="MNB119" s="220"/>
      <c r="MNC119" s="220"/>
      <c r="MND119" s="220"/>
      <c r="MNE119" s="220"/>
      <c r="MNF119" s="220"/>
      <c r="MNG119" s="220"/>
      <c r="MNH119" s="220"/>
      <c r="MNI119" s="220"/>
      <c r="MNJ119" s="220"/>
      <c r="MNK119" s="220"/>
      <c r="MNL119" s="220"/>
      <c r="MNM119" s="220"/>
      <c r="MNN119" s="220"/>
      <c r="MNO119" s="220"/>
      <c r="MNP119" s="220"/>
      <c r="MNQ119" s="220"/>
      <c r="MNR119" s="220"/>
      <c r="MNS119" s="220"/>
      <c r="MNT119" s="220"/>
      <c r="MNU119" s="220"/>
      <c r="MNV119" s="220"/>
      <c r="MNW119" s="220"/>
      <c r="MNX119" s="220"/>
      <c r="MNY119" s="220"/>
      <c r="MNZ119" s="220"/>
      <c r="MOA119" s="220"/>
      <c r="MOB119" s="220"/>
      <c r="MOC119" s="220"/>
      <c r="MOD119" s="220"/>
      <c r="MOE119" s="220"/>
      <c r="MOF119" s="220"/>
      <c r="MOG119" s="220"/>
      <c r="MOH119" s="220"/>
      <c r="MOI119" s="220"/>
      <c r="MOJ119" s="220"/>
      <c r="MOK119" s="220"/>
      <c r="MOL119" s="220"/>
      <c r="MOM119" s="220"/>
      <c r="MON119" s="220"/>
      <c r="MOO119" s="220"/>
      <c r="MOP119" s="220"/>
      <c r="MOQ119" s="220"/>
      <c r="MOR119" s="220"/>
      <c r="MOS119" s="220"/>
      <c r="MOT119" s="220"/>
      <c r="MOU119" s="220"/>
      <c r="MOV119" s="220"/>
      <c r="MOW119" s="220"/>
      <c r="MOX119" s="220"/>
      <c r="MOY119" s="220"/>
      <c r="MOZ119" s="220"/>
      <c r="MPA119" s="220"/>
      <c r="MPB119" s="220"/>
      <c r="MPC119" s="220"/>
      <c r="MPD119" s="220"/>
      <c r="MPE119" s="220"/>
      <c r="MPF119" s="220"/>
      <c r="MPG119" s="220"/>
      <c r="MPH119" s="220"/>
      <c r="MPI119" s="220"/>
      <c r="MPJ119" s="220"/>
      <c r="MPK119" s="220"/>
      <c r="MPL119" s="220"/>
      <c r="MPM119" s="220"/>
      <c r="MPN119" s="220"/>
      <c r="MPO119" s="220"/>
      <c r="MPP119" s="220"/>
      <c r="MPQ119" s="220"/>
      <c r="MPR119" s="220"/>
      <c r="MPS119" s="220"/>
      <c r="MPT119" s="220"/>
      <c r="MPU119" s="220"/>
      <c r="MPV119" s="220"/>
      <c r="MPW119" s="220"/>
      <c r="MPX119" s="220"/>
      <c r="MPY119" s="220"/>
      <c r="MPZ119" s="220"/>
      <c r="MQA119" s="220"/>
      <c r="MQB119" s="220"/>
      <c r="MQC119" s="220"/>
      <c r="MQD119" s="220"/>
      <c r="MQE119" s="220"/>
      <c r="MQF119" s="220"/>
      <c r="MQG119" s="220"/>
      <c r="MQH119" s="220"/>
      <c r="MQI119" s="220"/>
      <c r="MQJ119" s="220"/>
      <c r="MQK119" s="220"/>
      <c r="MQL119" s="220"/>
      <c r="MQM119" s="220"/>
      <c r="MQN119" s="220"/>
      <c r="MQO119" s="220"/>
      <c r="MQP119" s="220"/>
      <c r="MQQ119" s="220"/>
      <c r="MQR119" s="220"/>
      <c r="MQS119" s="220"/>
      <c r="MQT119" s="220"/>
      <c r="MQU119" s="220"/>
      <c r="MQV119" s="220"/>
      <c r="MQW119" s="220"/>
      <c r="MQX119" s="220"/>
      <c r="MQY119" s="220"/>
      <c r="MQZ119" s="220"/>
      <c r="MRA119" s="220"/>
      <c r="MRB119" s="220"/>
      <c r="MRC119" s="220"/>
      <c r="MRD119" s="220"/>
      <c r="MRE119" s="220"/>
      <c r="MRF119" s="220"/>
      <c r="MRG119" s="220"/>
      <c r="MRH119" s="220"/>
      <c r="MRI119" s="220"/>
      <c r="MRJ119" s="220"/>
      <c r="MRK119" s="220"/>
      <c r="MRL119" s="220"/>
      <c r="MRM119" s="220"/>
      <c r="MRN119" s="220"/>
      <c r="MRO119" s="220"/>
      <c r="MRP119" s="220"/>
      <c r="MRQ119" s="220"/>
      <c r="MRR119" s="220"/>
      <c r="MRS119" s="220"/>
      <c r="MRT119" s="220"/>
      <c r="MRU119" s="220"/>
      <c r="MRV119" s="220"/>
      <c r="MRW119" s="220"/>
      <c r="MRX119" s="220"/>
      <c r="MRY119" s="220"/>
      <c r="MRZ119" s="220"/>
      <c r="MSA119" s="220"/>
      <c r="MSB119" s="220"/>
      <c r="MSC119" s="220"/>
      <c r="MSD119" s="220"/>
      <c r="MSE119" s="220"/>
      <c r="MSF119" s="220"/>
      <c r="MSG119" s="220"/>
      <c r="MSH119" s="220"/>
      <c r="MSI119" s="220"/>
      <c r="MSJ119" s="220"/>
      <c r="MSK119" s="220"/>
      <c r="MSL119" s="220"/>
      <c r="MSM119" s="220"/>
      <c r="MSN119" s="220"/>
      <c r="MSO119" s="220"/>
      <c r="MSP119" s="220"/>
      <c r="MSQ119" s="220"/>
      <c r="MSR119" s="220"/>
      <c r="MSS119" s="220"/>
      <c r="MST119" s="220"/>
      <c r="MSU119" s="220"/>
      <c r="MSV119" s="220"/>
      <c r="MSW119" s="220"/>
      <c r="MSX119" s="220"/>
      <c r="MSY119" s="220"/>
      <c r="MSZ119" s="220"/>
      <c r="MTA119" s="220"/>
      <c r="MTB119" s="220"/>
      <c r="MTC119" s="220"/>
      <c r="MTD119" s="220"/>
      <c r="MTE119" s="220"/>
      <c r="MTF119" s="220"/>
      <c r="MTG119" s="220"/>
      <c r="MTH119" s="220"/>
      <c r="MTI119" s="220"/>
      <c r="MTJ119" s="220"/>
      <c r="MTK119" s="220"/>
      <c r="MTL119" s="220"/>
      <c r="MTM119" s="220"/>
      <c r="MTN119" s="220"/>
      <c r="MTO119" s="220"/>
      <c r="MTP119" s="220"/>
      <c r="MTQ119" s="220"/>
      <c r="MTR119" s="220"/>
      <c r="MTS119" s="220"/>
      <c r="MTT119" s="220"/>
      <c r="MTU119" s="220"/>
      <c r="MTV119" s="220"/>
      <c r="MTW119" s="220"/>
      <c r="MTX119" s="220"/>
      <c r="MTY119" s="220"/>
      <c r="MTZ119" s="220"/>
      <c r="MUA119" s="220"/>
      <c r="MUB119" s="220"/>
      <c r="MUC119" s="220"/>
      <c r="MUD119" s="220"/>
      <c r="MUE119" s="220"/>
      <c r="MUF119" s="220"/>
      <c r="MUG119" s="220"/>
      <c r="MUH119" s="220"/>
      <c r="MUI119" s="220"/>
      <c r="MUJ119" s="220"/>
      <c r="MUK119" s="220"/>
      <c r="MUL119" s="220"/>
      <c r="MUM119" s="220"/>
      <c r="MUN119" s="220"/>
      <c r="MUO119" s="220"/>
      <c r="MUP119" s="220"/>
      <c r="MUQ119" s="220"/>
      <c r="MUR119" s="220"/>
      <c r="MUS119" s="220"/>
      <c r="MUT119" s="220"/>
      <c r="MUU119" s="220"/>
      <c r="MUV119" s="220"/>
      <c r="MUW119" s="220"/>
      <c r="MUX119" s="220"/>
      <c r="MUY119" s="220"/>
      <c r="MUZ119" s="220"/>
      <c r="MVA119" s="220"/>
      <c r="MVB119" s="220"/>
      <c r="MVC119" s="220"/>
      <c r="MVD119" s="220"/>
      <c r="MVE119" s="220"/>
      <c r="MVF119" s="220"/>
      <c r="MVG119" s="220"/>
      <c r="MVH119" s="220"/>
      <c r="MVI119" s="220"/>
      <c r="MVJ119" s="220"/>
      <c r="MVK119" s="220"/>
      <c r="MVL119" s="220"/>
      <c r="MVM119" s="220"/>
      <c r="MVN119" s="220"/>
      <c r="MVO119" s="220"/>
      <c r="MVP119" s="220"/>
      <c r="MVQ119" s="220"/>
      <c r="MVR119" s="220"/>
      <c r="MVS119" s="220"/>
      <c r="MVT119" s="220"/>
      <c r="MVU119" s="220"/>
      <c r="MVV119" s="220"/>
      <c r="MVW119" s="220"/>
      <c r="MVX119" s="220"/>
      <c r="MVY119" s="220"/>
      <c r="MVZ119" s="220"/>
      <c r="MWA119" s="220"/>
      <c r="MWB119" s="220"/>
      <c r="MWC119" s="220"/>
      <c r="MWD119" s="220"/>
      <c r="MWE119" s="220"/>
      <c r="MWF119" s="220"/>
      <c r="MWG119" s="220"/>
      <c r="MWH119" s="220"/>
      <c r="MWI119" s="220"/>
      <c r="MWJ119" s="220"/>
      <c r="MWK119" s="220"/>
      <c r="MWL119" s="220"/>
      <c r="MWM119" s="220"/>
      <c r="MWN119" s="220"/>
      <c r="MWO119" s="220"/>
      <c r="MWP119" s="220"/>
      <c r="MWQ119" s="220"/>
      <c r="MWR119" s="220"/>
      <c r="MWS119" s="220"/>
      <c r="MWT119" s="220"/>
      <c r="MWU119" s="220"/>
      <c r="MWV119" s="220"/>
      <c r="MWW119" s="220"/>
      <c r="MWX119" s="220"/>
      <c r="MWY119" s="220"/>
      <c r="MWZ119" s="220"/>
      <c r="MXA119" s="220"/>
      <c r="MXB119" s="220"/>
      <c r="MXC119" s="220"/>
      <c r="MXD119" s="220"/>
      <c r="MXE119" s="220"/>
      <c r="MXF119" s="220"/>
      <c r="MXG119" s="220"/>
      <c r="MXH119" s="220"/>
      <c r="MXI119" s="220"/>
      <c r="MXJ119" s="220"/>
      <c r="MXK119" s="220"/>
      <c r="MXL119" s="220"/>
      <c r="MXM119" s="220"/>
      <c r="MXN119" s="220"/>
      <c r="MXO119" s="220"/>
      <c r="MXP119" s="220"/>
      <c r="MXQ119" s="220"/>
      <c r="MXR119" s="220"/>
      <c r="MXS119" s="220"/>
      <c r="MXT119" s="220"/>
      <c r="MXU119" s="220"/>
      <c r="MXV119" s="220"/>
      <c r="MXW119" s="220"/>
      <c r="MXX119" s="220"/>
      <c r="MXY119" s="220"/>
      <c r="MXZ119" s="220"/>
      <c r="MYA119" s="220"/>
      <c r="MYB119" s="220"/>
      <c r="MYC119" s="220"/>
      <c r="MYD119" s="220"/>
      <c r="MYE119" s="220"/>
      <c r="MYF119" s="220"/>
      <c r="MYG119" s="220"/>
      <c r="MYH119" s="220"/>
      <c r="MYI119" s="220"/>
      <c r="MYJ119" s="220"/>
      <c r="MYK119" s="220"/>
      <c r="MYL119" s="220"/>
      <c r="MYM119" s="220"/>
      <c r="MYN119" s="220"/>
      <c r="MYO119" s="220"/>
      <c r="MYP119" s="220"/>
      <c r="MYQ119" s="220"/>
      <c r="MYR119" s="220"/>
      <c r="MYS119" s="220"/>
      <c r="MYT119" s="220"/>
      <c r="MYU119" s="220"/>
      <c r="MYV119" s="220"/>
      <c r="MYW119" s="220"/>
      <c r="MYX119" s="220"/>
      <c r="MYY119" s="220"/>
      <c r="MYZ119" s="220"/>
      <c r="MZA119" s="220"/>
      <c r="MZB119" s="220"/>
      <c r="MZC119" s="220"/>
      <c r="MZD119" s="220"/>
      <c r="MZE119" s="220"/>
      <c r="MZF119" s="220"/>
      <c r="MZG119" s="220"/>
      <c r="MZH119" s="220"/>
      <c r="MZI119" s="220"/>
      <c r="MZJ119" s="220"/>
      <c r="MZK119" s="220"/>
      <c r="MZL119" s="220"/>
      <c r="MZM119" s="220"/>
      <c r="MZN119" s="220"/>
      <c r="MZO119" s="220"/>
      <c r="MZP119" s="220"/>
      <c r="MZQ119" s="220"/>
      <c r="MZR119" s="220"/>
      <c r="MZS119" s="220"/>
      <c r="MZT119" s="220"/>
      <c r="MZU119" s="220"/>
      <c r="MZV119" s="220"/>
      <c r="MZW119" s="220"/>
      <c r="MZX119" s="220"/>
      <c r="MZY119" s="220"/>
      <c r="MZZ119" s="220"/>
      <c r="NAA119" s="220"/>
      <c r="NAB119" s="220"/>
      <c r="NAC119" s="220"/>
      <c r="NAD119" s="220"/>
      <c r="NAE119" s="220"/>
      <c r="NAF119" s="220"/>
      <c r="NAG119" s="220"/>
      <c r="NAH119" s="220"/>
      <c r="NAI119" s="220"/>
      <c r="NAJ119" s="220"/>
      <c r="NAK119" s="220"/>
      <c r="NAL119" s="220"/>
      <c r="NAM119" s="220"/>
      <c r="NAN119" s="220"/>
      <c r="NAO119" s="220"/>
      <c r="NAP119" s="220"/>
      <c r="NAQ119" s="220"/>
      <c r="NAR119" s="220"/>
      <c r="NAS119" s="220"/>
      <c r="NAT119" s="220"/>
      <c r="NAU119" s="220"/>
      <c r="NAV119" s="220"/>
      <c r="NAW119" s="220"/>
      <c r="NAX119" s="220"/>
      <c r="NAY119" s="220"/>
      <c r="NAZ119" s="220"/>
      <c r="NBA119" s="220"/>
      <c r="NBB119" s="220"/>
      <c r="NBC119" s="220"/>
      <c r="NBD119" s="220"/>
      <c r="NBE119" s="220"/>
      <c r="NBF119" s="220"/>
      <c r="NBG119" s="220"/>
      <c r="NBH119" s="220"/>
      <c r="NBI119" s="220"/>
      <c r="NBJ119" s="220"/>
      <c r="NBK119" s="220"/>
      <c r="NBL119" s="220"/>
      <c r="NBM119" s="220"/>
      <c r="NBN119" s="220"/>
      <c r="NBO119" s="220"/>
      <c r="NBP119" s="220"/>
      <c r="NBQ119" s="220"/>
      <c r="NBR119" s="220"/>
      <c r="NBS119" s="220"/>
      <c r="NBT119" s="220"/>
      <c r="NBU119" s="220"/>
      <c r="NBV119" s="220"/>
      <c r="NBW119" s="220"/>
      <c r="NBX119" s="220"/>
      <c r="NBY119" s="220"/>
      <c r="NBZ119" s="220"/>
      <c r="NCA119" s="220"/>
      <c r="NCB119" s="220"/>
      <c r="NCC119" s="220"/>
      <c r="NCD119" s="220"/>
      <c r="NCE119" s="220"/>
      <c r="NCF119" s="220"/>
      <c r="NCG119" s="220"/>
      <c r="NCH119" s="220"/>
      <c r="NCI119" s="220"/>
      <c r="NCJ119" s="220"/>
      <c r="NCK119" s="220"/>
      <c r="NCL119" s="220"/>
      <c r="NCM119" s="220"/>
      <c r="NCN119" s="220"/>
      <c r="NCO119" s="220"/>
      <c r="NCP119" s="220"/>
      <c r="NCQ119" s="220"/>
      <c r="NCR119" s="220"/>
      <c r="NCS119" s="220"/>
      <c r="NCT119" s="220"/>
      <c r="NCU119" s="220"/>
      <c r="NCV119" s="220"/>
      <c r="NCW119" s="220"/>
      <c r="NCX119" s="220"/>
      <c r="NCY119" s="220"/>
      <c r="NCZ119" s="220"/>
      <c r="NDA119" s="220"/>
      <c r="NDB119" s="220"/>
      <c r="NDC119" s="220"/>
      <c r="NDD119" s="220"/>
      <c r="NDE119" s="220"/>
      <c r="NDF119" s="220"/>
      <c r="NDG119" s="220"/>
      <c r="NDH119" s="220"/>
      <c r="NDI119" s="220"/>
      <c r="NDJ119" s="220"/>
      <c r="NDK119" s="220"/>
      <c r="NDL119" s="220"/>
      <c r="NDM119" s="220"/>
      <c r="NDN119" s="220"/>
      <c r="NDO119" s="220"/>
      <c r="NDP119" s="220"/>
      <c r="NDQ119" s="220"/>
      <c r="NDR119" s="220"/>
      <c r="NDS119" s="220"/>
      <c r="NDT119" s="220"/>
      <c r="NDU119" s="220"/>
      <c r="NDV119" s="220"/>
      <c r="NDW119" s="220"/>
      <c r="NDX119" s="220"/>
      <c r="NDY119" s="220"/>
      <c r="NDZ119" s="220"/>
      <c r="NEA119" s="220"/>
      <c r="NEB119" s="220"/>
      <c r="NEC119" s="220"/>
      <c r="NED119" s="220"/>
      <c r="NEE119" s="220"/>
      <c r="NEF119" s="220"/>
      <c r="NEG119" s="220"/>
      <c r="NEH119" s="220"/>
      <c r="NEI119" s="220"/>
      <c r="NEJ119" s="220"/>
      <c r="NEK119" s="220"/>
      <c r="NEL119" s="220"/>
      <c r="NEM119" s="220"/>
      <c r="NEN119" s="220"/>
      <c r="NEO119" s="220"/>
      <c r="NEP119" s="220"/>
      <c r="NEQ119" s="220"/>
      <c r="NER119" s="220"/>
      <c r="NES119" s="220"/>
      <c r="NET119" s="220"/>
      <c r="NEU119" s="220"/>
      <c r="NEV119" s="220"/>
      <c r="NEW119" s="220"/>
      <c r="NEX119" s="220"/>
      <c r="NEY119" s="220"/>
      <c r="NEZ119" s="220"/>
      <c r="NFA119" s="220"/>
      <c r="NFB119" s="220"/>
      <c r="NFC119" s="220"/>
      <c r="NFD119" s="220"/>
      <c r="NFE119" s="220"/>
      <c r="NFF119" s="220"/>
      <c r="NFG119" s="220"/>
      <c r="NFH119" s="220"/>
      <c r="NFI119" s="220"/>
      <c r="NFJ119" s="220"/>
      <c r="NFK119" s="220"/>
      <c r="NFL119" s="220"/>
      <c r="NFM119" s="220"/>
      <c r="NFN119" s="220"/>
      <c r="NFO119" s="220"/>
      <c r="NFP119" s="220"/>
      <c r="NFQ119" s="220"/>
      <c r="NFR119" s="220"/>
      <c r="NFS119" s="220"/>
      <c r="NFT119" s="220"/>
      <c r="NFU119" s="220"/>
      <c r="NFV119" s="220"/>
      <c r="NFW119" s="220"/>
      <c r="NFX119" s="220"/>
      <c r="NFY119" s="220"/>
      <c r="NFZ119" s="220"/>
      <c r="NGA119" s="220"/>
      <c r="NGB119" s="220"/>
      <c r="NGC119" s="220"/>
      <c r="NGD119" s="220"/>
      <c r="NGE119" s="220"/>
      <c r="NGF119" s="220"/>
      <c r="NGG119" s="220"/>
      <c r="NGH119" s="220"/>
      <c r="NGI119" s="220"/>
      <c r="NGJ119" s="220"/>
      <c r="NGK119" s="220"/>
      <c r="NGL119" s="220"/>
      <c r="NGM119" s="220"/>
      <c r="NGN119" s="220"/>
      <c r="NGO119" s="220"/>
      <c r="NGP119" s="220"/>
      <c r="NGQ119" s="220"/>
      <c r="NGR119" s="220"/>
      <c r="NGS119" s="220"/>
      <c r="NGT119" s="220"/>
      <c r="NGU119" s="220"/>
      <c r="NGV119" s="220"/>
      <c r="NGW119" s="220"/>
      <c r="NGX119" s="220"/>
      <c r="NGY119" s="220"/>
      <c r="NGZ119" s="220"/>
      <c r="NHA119" s="220"/>
      <c r="NHB119" s="220"/>
      <c r="NHC119" s="220"/>
      <c r="NHD119" s="220"/>
      <c r="NHE119" s="220"/>
      <c r="NHF119" s="220"/>
      <c r="NHG119" s="220"/>
      <c r="NHH119" s="220"/>
      <c r="NHI119" s="220"/>
      <c r="NHJ119" s="220"/>
      <c r="NHK119" s="220"/>
      <c r="NHL119" s="220"/>
      <c r="NHM119" s="220"/>
      <c r="NHN119" s="220"/>
      <c r="NHO119" s="220"/>
      <c r="NHP119" s="220"/>
      <c r="NHQ119" s="220"/>
      <c r="NHR119" s="220"/>
      <c r="NHS119" s="220"/>
      <c r="NHT119" s="220"/>
      <c r="NHU119" s="220"/>
      <c r="NHV119" s="220"/>
      <c r="NHW119" s="220"/>
      <c r="NHX119" s="220"/>
      <c r="NHY119" s="220"/>
      <c r="NHZ119" s="220"/>
      <c r="NIA119" s="220"/>
      <c r="NIB119" s="220"/>
      <c r="NIC119" s="220"/>
      <c r="NID119" s="220"/>
      <c r="NIE119" s="220"/>
      <c r="NIF119" s="220"/>
      <c r="NIG119" s="220"/>
      <c r="NIH119" s="220"/>
      <c r="NII119" s="220"/>
      <c r="NIJ119" s="220"/>
      <c r="NIK119" s="220"/>
      <c r="NIL119" s="220"/>
      <c r="NIM119" s="220"/>
      <c r="NIN119" s="220"/>
      <c r="NIO119" s="220"/>
      <c r="NIP119" s="220"/>
      <c r="NIQ119" s="220"/>
      <c r="NIR119" s="220"/>
      <c r="NIS119" s="220"/>
      <c r="NIT119" s="220"/>
      <c r="NIU119" s="220"/>
      <c r="NIV119" s="220"/>
      <c r="NIW119" s="220"/>
      <c r="NIX119" s="220"/>
      <c r="NIY119" s="220"/>
      <c r="NIZ119" s="220"/>
      <c r="NJA119" s="220"/>
      <c r="NJB119" s="220"/>
      <c r="NJC119" s="220"/>
      <c r="NJD119" s="220"/>
      <c r="NJE119" s="220"/>
      <c r="NJF119" s="220"/>
      <c r="NJG119" s="220"/>
      <c r="NJH119" s="220"/>
      <c r="NJI119" s="220"/>
      <c r="NJJ119" s="220"/>
      <c r="NJK119" s="220"/>
      <c r="NJL119" s="220"/>
      <c r="NJM119" s="220"/>
      <c r="NJN119" s="220"/>
      <c r="NJO119" s="220"/>
      <c r="NJP119" s="220"/>
      <c r="NJQ119" s="220"/>
      <c r="NJR119" s="220"/>
      <c r="NJS119" s="220"/>
      <c r="NJT119" s="220"/>
      <c r="NJU119" s="220"/>
      <c r="NJV119" s="220"/>
      <c r="NJW119" s="220"/>
      <c r="NJX119" s="220"/>
      <c r="NJY119" s="220"/>
      <c r="NJZ119" s="220"/>
      <c r="NKA119" s="220"/>
      <c r="NKB119" s="220"/>
      <c r="NKC119" s="220"/>
      <c r="NKD119" s="220"/>
      <c r="NKE119" s="220"/>
      <c r="NKF119" s="220"/>
      <c r="NKG119" s="220"/>
      <c r="NKH119" s="220"/>
      <c r="NKI119" s="220"/>
      <c r="NKJ119" s="220"/>
      <c r="NKK119" s="220"/>
      <c r="NKL119" s="220"/>
      <c r="NKM119" s="220"/>
      <c r="NKN119" s="220"/>
      <c r="NKO119" s="220"/>
      <c r="NKP119" s="220"/>
      <c r="NKQ119" s="220"/>
      <c r="NKR119" s="220"/>
      <c r="NKS119" s="220"/>
      <c r="NKT119" s="220"/>
      <c r="NKU119" s="220"/>
      <c r="NKV119" s="220"/>
      <c r="NKW119" s="220"/>
      <c r="NKX119" s="220"/>
      <c r="NKY119" s="220"/>
      <c r="NKZ119" s="220"/>
      <c r="NLA119" s="220"/>
      <c r="NLB119" s="220"/>
      <c r="NLC119" s="220"/>
      <c r="NLD119" s="220"/>
      <c r="NLE119" s="220"/>
      <c r="NLF119" s="220"/>
      <c r="NLG119" s="220"/>
      <c r="NLH119" s="220"/>
      <c r="NLI119" s="220"/>
      <c r="NLJ119" s="220"/>
      <c r="NLK119" s="220"/>
      <c r="NLL119" s="220"/>
      <c r="NLM119" s="220"/>
      <c r="NLN119" s="220"/>
      <c r="NLO119" s="220"/>
      <c r="NLP119" s="220"/>
      <c r="NLQ119" s="220"/>
      <c r="NLR119" s="220"/>
      <c r="NLS119" s="220"/>
      <c r="NLT119" s="220"/>
      <c r="NLU119" s="220"/>
      <c r="NLV119" s="220"/>
      <c r="NLW119" s="220"/>
      <c r="NLX119" s="220"/>
      <c r="NLY119" s="220"/>
      <c r="NLZ119" s="220"/>
      <c r="NMA119" s="220"/>
      <c r="NMB119" s="220"/>
      <c r="NMC119" s="220"/>
      <c r="NMD119" s="220"/>
      <c r="NME119" s="220"/>
      <c r="NMF119" s="220"/>
      <c r="NMG119" s="220"/>
      <c r="NMH119" s="220"/>
      <c r="NMI119" s="220"/>
      <c r="NMJ119" s="220"/>
      <c r="NMK119" s="220"/>
      <c r="NML119" s="220"/>
      <c r="NMM119" s="220"/>
      <c r="NMN119" s="220"/>
      <c r="NMO119" s="220"/>
      <c r="NMP119" s="220"/>
      <c r="NMQ119" s="220"/>
      <c r="NMR119" s="220"/>
      <c r="NMS119" s="220"/>
      <c r="NMT119" s="220"/>
      <c r="NMU119" s="220"/>
      <c r="NMV119" s="220"/>
      <c r="NMW119" s="220"/>
      <c r="NMX119" s="220"/>
      <c r="NMY119" s="220"/>
      <c r="NMZ119" s="220"/>
      <c r="NNA119" s="220"/>
      <c r="NNB119" s="220"/>
      <c r="NNC119" s="220"/>
      <c r="NND119" s="220"/>
      <c r="NNE119" s="220"/>
      <c r="NNF119" s="220"/>
      <c r="NNG119" s="220"/>
      <c r="NNH119" s="220"/>
      <c r="NNI119" s="220"/>
      <c r="NNJ119" s="220"/>
      <c r="NNK119" s="220"/>
      <c r="NNL119" s="220"/>
      <c r="NNM119" s="220"/>
      <c r="NNN119" s="220"/>
      <c r="NNO119" s="220"/>
      <c r="NNP119" s="220"/>
      <c r="NNQ119" s="220"/>
      <c r="NNR119" s="220"/>
      <c r="NNS119" s="220"/>
      <c r="NNT119" s="220"/>
      <c r="NNU119" s="220"/>
      <c r="NNV119" s="220"/>
      <c r="NNW119" s="220"/>
      <c r="NNX119" s="220"/>
      <c r="NNY119" s="220"/>
      <c r="NNZ119" s="220"/>
      <c r="NOA119" s="220"/>
      <c r="NOB119" s="220"/>
      <c r="NOC119" s="220"/>
      <c r="NOD119" s="220"/>
      <c r="NOE119" s="220"/>
      <c r="NOF119" s="220"/>
      <c r="NOG119" s="220"/>
      <c r="NOH119" s="220"/>
      <c r="NOI119" s="220"/>
      <c r="NOJ119" s="220"/>
      <c r="NOK119" s="220"/>
      <c r="NOL119" s="220"/>
      <c r="NOM119" s="220"/>
      <c r="NON119" s="220"/>
      <c r="NOO119" s="220"/>
      <c r="NOP119" s="220"/>
      <c r="NOQ119" s="220"/>
      <c r="NOR119" s="220"/>
      <c r="NOS119" s="220"/>
      <c r="NOT119" s="220"/>
      <c r="NOU119" s="220"/>
      <c r="NOV119" s="220"/>
      <c r="NOW119" s="220"/>
      <c r="NOX119" s="220"/>
      <c r="NOY119" s="220"/>
      <c r="NOZ119" s="220"/>
      <c r="NPA119" s="220"/>
      <c r="NPB119" s="220"/>
      <c r="NPC119" s="220"/>
      <c r="NPD119" s="220"/>
      <c r="NPE119" s="220"/>
      <c r="NPF119" s="220"/>
      <c r="NPG119" s="220"/>
      <c r="NPH119" s="220"/>
      <c r="NPI119" s="220"/>
      <c r="NPJ119" s="220"/>
      <c r="NPK119" s="220"/>
      <c r="NPL119" s="220"/>
      <c r="NPM119" s="220"/>
      <c r="NPN119" s="220"/>
      <c r="NPO119" s="220"/>
      <c r="NPP119" s="220"/>
      <c r="NPQ119" s="220"/>
      <c r="NPR119" s="220"/>
      <c r="NPS119" s="220"/>
      <c r="NPT119" s="220"/>
      <c r="NPU119" s="220"/>
      <c r="NPV119" s="220"/>
      <c r="NPW119" s="220"/>
      <c r="NPX119" s="220"/>
      <c r="NPY119" s="220"/>
      <c r="NPZ119" s="220"/>
      <c r="NQA119" s="220"/>
      <c r="NQB119" s="220"/>
      <c r="NQC119" s="220"/>
      <c r="NQD119" s="220"/>
      <c r="NQE119" s="220"/>
      <c r="NQF119" s="220"/>
      <c r="NQG119" s="220"/>
      <c r="NQH119" s="220"/>
      <c r="NQI119" s="220"/>
      <c r="NQJ119" s="220"/>
      <c r="NQK119" s="220"/>
      <c r="NQL119" s="220"/>
      <c r="NQM119" s="220"/>
      <c r="NQN119" s="220"/>
      <c r="NQO119" s="220"/>
      <c r="NQP119" s="220"/>
      <c r="NQQ119" s="220"/>
      <c r="NQR119" s="220"/>
      <c r="NQS119" s="220"/>
      <c r="NQT119" s="220"/>
      <c r="NQU119" s="220"/>
      <c r="NQV119" s="220"/>
      <c r="NQW119" s="220"/>
      <c r="NQX119" s="220"/>
      <c r="NQY119" s="220"/>
      <c r="NQZ119" s="220"/>
      <c r="NRA119" s="220"/>
      <c r="NRB119" s="220"/>
      <c r="NRC119" s="220"/>
      <c r="NRD119" s="220"/>
      <c r="NRE119" s="220"/>
      <c r="NRF119" s="220"/>
      <c r="NRG119" s="220"/>
      <c r="NRH119" s="220"/>
      <c r="NRI119" s="220"/>
      <c r="NRJ119" s="220"/>
      <c r="NRK119" s="220"/>
      <c r="NRL119" s="220"/>
      <c r="NRM119" s="220"/>
      <c r="NRN119" s="220"/>
      <c r="NRO119" s="220"/>
      <c r="NRP119" s="220"/>
      <c r="NRQ119" s="220"/>
      <c r="NRR119" s="220"/>
      <c r="NRS119" s="220"/>
      <c r="NRT119" s="220"/>
      <c r="NRU119" s="220"/>
      <c r="NRV119" s="220"/>
      <c r="NRW119" s="220"/>
      <c r="NRX119" s="220"/>
      <c r="NRY119" s="220"/>
      <c r="NRZ119" s="220"/>
      <c r="NSA119" s="220"/>
      <c r="NSB119" s="220"/>
      <c r="NSC119" s="220"/>
      <c r="NSD119" s="220"/>
      <c r="NSE119" s="220"/>
      <c r="NSF119" s="220"/>
      <c r="NSG119" s="220"/>
      <c r="NSH119" s="220"/>
      <c r="NSI119" s="220"/>
      <c r="NSJ119" s="220"/>
      <c r="NSK119" s="220"/>
      <c r="NSL119" s="220"/>
      <c r="NSM119" s="220"/>
      <c r="NSN119" s="220"/>
      <c r="NSO119" s="220"/>
      <c r="NSP119" s="220"/>
      <c r="NSQ119" s="220"/>
      <c r="NSR119" s="220"/>
      <c r="NSS119" s="220"/>
      <c r="NST119" s="220"/>
      <c r="NSU119" s="220"/>
      <c r="NSV119" s="220"/>
      <c r="NSW119" s="220"/>
      <c r="NSX119" s="220"/>
      <c r="NSY119" s="220"/>
      <c r="NSZ119" s="220"/>
      <c r="NTA119" s="220"/>
      <c r="NTB119" s="220"/>
      <c r="NTC119" s="220"/>
      <c r="NTD119" s="220"/>
      <c r="NTE119" s="220"/>
      <c r="NTF119" s="220"/>
      <c r="NTG119" s="220"/>
      <c r="NTH119" s="220"/>
      <c r="NTI119" s="220"/>
      <c r="NTJ119" s="220"/>
      <c r="NTK119" s="220"/>
      <c r="NTL119" s="220"/>
      <c r="NTM119" s="220"/>
      <c r="NTN119" s="220"/>
      <c r="NTO119" s="220"/>
      <c r="NTP119" s="220"/>
      <c r="NTQ119" s="220"/>
      <c r="NTR119" s="220"/>
      <c r="NTS119" s="220"/>
      <c r="NTT119" s="220"/>
      <c r="NTU119" s="220"/>
      <c r="NTV119" s="220"/>
      <c r="NTW119" s="220"/>
      <c r="NTX119" s="220"/>
      <c r="NTY119" s="220"/>
      <c r="NTZ119" s="220"/>
      <c r="NUA119" s="220"/>
      <c r="NUB119" s="220"/>
      <c r="NUC119" s="220"/>
      <c r="NUD119" s="220"/>
      <c r="NUE119" s="220"/>
      <c r="NUF119" s="220"/>
      <c r="NUG119" s="220"/>
      <c r="NUH119" s="220"/>
      <c r="NUI119" s="220"/>
      <c r="NUJ119" s="220"/>
      <c r="NUK119" s="220"/>
      <c r="NUL119" s="220"/>
      <c r="NUM119" s="220"/>
      <c r="NUN119" s="220"/>
      <c r="NUO119" s="220"/>
      <c r="NUP119" s="220"/>
      <c r="NUQ119" s="220"/>
      <c r="NUR119" s="220"/>
      <c r="NUS119" s="220"/>
      <c r="NUT119" s="220"/>
      <c r="NUU119" s="220"/>
      <c r="NUV119" s="220"/>
      <c r="NUW119" s="220"/>
      <c r="NUX119" s="220"/>
      <c r="NUY119" s="220"/>
      <c r="NUZ119" s="220"/>
      <c r="NVA119" s="220"/>
      <c r="NVB119" s="220"/>
      <c r="NVC119" s="220"/>
      <c r="NVD119" s="220"/>
      <c r="NVE119" s="220"/>
      <c r="NVF119" s="220"/>
      <c r="NVG119" s="220"/>
      <c r="NVH119" s="220"/>
      <c r="NVI119" s="220"/>
      <c r="NVJ119" s="220"/>
      <c r="NVK119" s="220"/>
      <c r="NVL119" s="220"/>
      <c r="NVM119" s="220"/>
      <c r="NVN119" s="220"/>
      <c r="NVO119" s="220"/>
      <c r="NVP119" s="220"/>
      <c r="NVQ119" s="220"/>
      <c r="NVR119" s="220"/>
      <c r="NVS119" s="220"/>
      <c r="NVT119" s="220"/>
      <c r="NVU119" s="220"/>
      <c r="NVV119" s="220"/>
      <c r="NVW119" s="220"/>
      <c r="NVX119" s="220"/>
      <c r="NVY119" s="220"/>
      <c r="NVZ119" s="220"/>
      <c r="NWA119" s="220"/>
      <c r="NWB119" s="220"/>
      <c r="NWC119" s="220"/>
      <c r="NWD119" s="220"/>
      <c r="NWE119" s="220"/>
      <c r="NWF119" s="220"/>
      <c r="NWG119" s="220"/>
      <c r="NWH119" s="220"/>
      <c r="NWI119" s="220"/>
      <c r="NWJ119" s="220"/>
      <c r="NWK119" s="220"/>
      <c r="NWL119" s="220"/>
      <c r="NWM119" s="220"/>
      <c r="NWN119" s="220"/>
      <c r="NWO119" s="220"/>
      <c r="NWP119" s="220"/>
      <c r="NWQ119" s="220"/>
      <c r="NWR119" s="220"/>
      <c r="NWS119" s="220"/>
      <c r="NWT119" s="220"/>
      <c r="NWU119" s="220"/>
      <c r="NWV119" s="220"/>
      <c r="NWW119" s="220"/>
      <c r="NWX119" s="220"/>
      <c r="NWY119" s="220"/>
      <c r="NWZ119" s="220"/>
      <c r="NXA119" s="220"/>
      <c r="NXB119" s="220"/>
      <c r="NXC119" s="220"/>
      <c r="NXD119" s="220"/>
      <c r="NXE119" s="220"/>
      <c r="NXF119" s="220"/>
      <c r="NXG119" s="220"/>
      <c r="NXH119" s="220"/>
      <c r="NXI119" s="220"/>
      <c r="NXJ119" s="220"/>
      <c r="NXK119" s="220"/>
      <c r="NXL119" s="220"/>
      <c r="NXM119" s="220"/>
      <c r="NXN119" s="220"/>
      <c r="NXO119" s="220"/>
      <c r="NXP119" s="220"/>
      <c r="NXQ119" s="220"/>
      <c r="NXR119" s="220"/>
      <c r="NXS119" s="220"/>
      <c r="NXT119" s="220"/>
      <c r="NXU119" s="220"/>
      <c r="NXV119" s="220"/>
      <c r="NXW119" s="220"/>
      <c r="NXX119" s="220"/>
      <c r="NXY119" s="220"/>
      <c r="NXZ119" s="220"/>
      <c r="NYA119" s="220"/>
      <c r="NYB119" s="220"/>
      <c r="NYC119" s="220"/>
      <c r="NYD119" s="220"/>
      <c r="NYE119" s="220"/>
      <c r="NYF119" s="220"/>
      <c r="NYG119" s="220"/>
      <c r="NYH119" s="220"/>
      <c r="NYI119" s="220"/>
      <c r="NYJ119" s="220"/>
      <c r="NYK119" s="220"/>
      <c r="NYL119" s="220"/>
      <c r="NYM119" s="220"/>
      <c r="NYN119" s="220"/>
      <c r="NYO119" s="220"/>
      <c r="NYP119" s="220"/>
      <c r="NYQ119" s="220"/>
      <c r="NYR119" s="220"/>
      <c r="NYS119" s="220"/>
      <c r="NYT119" s="220"/>
      <c r="NYU119" s="220"/>
      <c r="NYV119" s="220"/>
      <c r="NYW119" s="220"/>
      <c r="NYX119" s="220"/>
      <c r="NYY119" s="220"/>
      <c r="NYZ119" s="220"/>
      <c r="NZA119" s="220"/>
      <c r="NZB119" s="220"/>
      <c r="NZC119" s="220"/>
      <c r="NZD119" s="220"/>
      <c r="NZE119" s="220"/>
      <c r="NZF119" s="220"/>
      <c r="NZG119" s="220"/>
      <c r="NZH119" s="220"/>
      <c r="NZI119" s="220"/>
      <c r="NZJ119" s="220"/>
      <c r="NZK119" s="220"/>
      <c r="NZL119" s="220"/>
      <c r="NZM119" s="220"/>
      <c r="NZN119" s="220"/>
      <c r="NZO119" s="220"/>
      <c r="NZP119" s="220"/>
      <c r="NZQ119" s="220"/>
      <c r="NZR119" s="220"/>
      <c r="NZS119" s="220"/>
      <c r="NZT119" s="220"/>
      <c r="NZU119" s="220"/>
      <c r="NZV119" s="220"/>
      <c r="NZW119" s="220"/>
      <c r="NZX119" s="220"/>
      <c r="NZY119" s="220"/>
      <c r="NZZ119" s="220"/>
      <c r="OAA119" s="220"/>
      <c r="OAB119" s="220"/>
      <c r="OAC119" s="220"/>
      <c r="OAD119" s="220"/>
      <c r="OAE119" s="220"/>
      <c r="OAF119" s="220"/>
      <c r="OAG119" s="220"/>
      <c r="OAH119" s="220"/>
      <c r="OAI119" s="220"/>
      <c r="OAJ119" s="220"/>
      <c r="OAK119" s="220"/>
      <c r="OAL119" s="220"/>
      <c r="OAM119" s="220"/>
      <c r="OAN119" s="220"/>
      <c r="OAO119" s="220"/>
      <c r="OAP119" s="220"/>
      <c r="OAQ119" s="220"/>
      <c r="OAR119" s="220"/>
      <c r="OAS119" s="220"/>
      <c r="OAT119" s="220"/>
      <c r="OAU119" s="220"/>
      <c r="OAV119" s="220"/>
      <c r="OAW119" s="220"/>
      <c r="OAX119" s="220"/>
      <c r="OAY119" s="220"/>
      <c r="OAZ119" s="220"/>
      <c r="OBA119" s="220"/>
      <c r="OBB119" s="220"/>
      <c r="OBC119" s="220"/>
      <c r="OBD119" s="220"/>
      <c r="OBE119" s="220"/>
      <c r="OBF119" s="220"/>
      <c r="OBG119" s="220"/>
      <c r="OBH119" s="220"/>
      <c r="OBI119" s="220"/>
      <c r="OBJ119" s="220"/>
      <c r="OBK119" s="220"/>
      <c r="OBL119" s="220"/>
      <c r="OBM119" s="220"/>
      <c r="OBN119" s="220"/>
      <c r="OBO119" s="220"/>
      <c r="OBP119" s="220"/>
      <c r="OBQ119" s="220"/>
      <c r="OBR119" s="220"/>
      <c r="OBS119" s="220"/>
      <c r="OBT119" s="220"/>
      <c r="OBU119" s="220"/>
      <c r="OBV119" s="220"/>
      <c r="OBW119" s="220"/>
      <c r="OBX119" s="220"/>
      <c r="OBY119" s="220"/>
      <c r="OBZ119" s="220"/>
      <c r="OCA119" s="220"/>
      <c r="OCB119" s="220"/>
      <c r="OCC119" s="220"/>
      <c r="OCD119" s="220"/>
      <c r="OCE119" s="220"/>
      <c r="OCF119" s="220"/>
      <c r="OCG119" s="220"/>
      <c r="OCH119" s="220"/>
      <c r="OCI119" s="220"/>
      <c r="OCJ119" s="220"/>
      <c r="OCK119" s="220"/>
      <c r="OCL119" s="220"/>
      <c r="OCM119" s="220"/>
      <c r="OCN119" s="220"/>
      <c r="OCO119" s="220"/>
      <c r="OCP119" s="220"/>
      <c r="OCQ119" s="220"/>
      <c r="OCR119" s="220"/>
      <c r="OCS119" s="220"/>
      <c r="OCT119" s="220"/>
      <c r="OCU119" s="220"/>
      <c r="OCV119" s="220"/>
      <c r="OCW119" s="220"/>
      <c r="OCX119" s="220"/>
      <c r="OCY119" s="220"/>
      <c r="OCZ119" s="220"/>
      <c r="ODA119" s="220"/>
      <c r="ODB119" s="220"/>
      <c r="ODC119" s="220"/>
      <c r="ODD119" s="220"/>
      <c r="ODE119" s="220"/>
      <c r="ODF119" s="220"/>
      <c r="ODG119" s="220"/>
      <c r="ODH119" s="220"/>
      <c r="ODI119" s="220"/>
      <c r="ODJ119" s="220"/>
      <c r="ODK119" s="220"/>
      <c r="ODL119" s="220"/>
      <c r="ODM119" s="220"/>
      <c r="ODN119" s="220"/>
      <c r="ODO119" s="220"/>
      <c r="ODP119" s="220"/>
      <c r="ODQ119" s="220"/>
      <c r="ODR119" s="220"/>
      <c r="ODS119" s="220"/>
      <c r="ODT119" s="220"/>
      <c r="ODU119" s="220"/>
      <c r="ODV119" s="220"/>
      <c r="ODW119" s="220"/>
      <c r="ODX119" s="220"/>
      <c r="ODY119" s="220"/>
      <c r="ODZ119" s="220"/>
      <c r="OEA119" s="220"/>
      <c r="OEB119" s="220"/>
      <c r="OEC119" s="220"/>
      <c r="OED119" s="220"/>
      <c r="OEE119" s="220"/>
      <c r="OEF119" s="220"/>
      <c r="OEG119" s="220"/>
      <c r="OEH119" s="220"/>
      <c r="OEI119" s="220"/>
      <c r="OEJ119" s="220"/>
      <c r="OEK119" s="220"/>
      <c r="OEL119" s="220"/>
      <c r="OEM119" s="220"/>
      <c r="OEN119" s="220"/>
      <c r="OEO119" s="220"/>
      <c r="OEP119" s="220"/>
      <c r="OEQ119" s="220"/>
      <c r="OER119" s="220"/>
      <c r="OES119" s="220"/>
      <c r="OET119" s="220"/>
      <c r="OEU119" s="220"/>
      <c r="OEV119" s="220"/>
      <c r="OEW119" s="220"/>
      <c r="OEX119" s="220"/>
      <c r="OEY119" s="220"/>
      <c r="OEZ119" s="220"/>
      <c r="OFA119" s="220"/>
      <c r="OFB119" s="220"/>
      <c r="OFC119" s="220"/>
      <c r="OFD119" s="220"/>
      <c r="OFE119" s="220"/>
      <c r="OFF119" s="220"/>
      <c r="OFG119" s="220"/>
      <c r="OFH119" s="220"/>
      <c r="OFI119" s="220"/>
      <c r="OFJ119" s="220"/>
      <c r="OFK119" s="220"/>
      <c r="OFL119" s="220"/>
      <c r="OFM119" s="220"/>
      <c r="OFN119" s="220"/>
      <c r="OFO119" s="220"/>
      <c r="OFP119" s="220"/>
      <c r="OFQ119" s="220"/>
      <c r="OFR119" s="220"/>
      <c r="OFS119" s="220"/>
      <c r="OFT119" s="220"/>
      <c r="OFU119" s="220"/>
      <c r="OFV119" s="220"/>
      <c r="OFW119" s="220"/>
      <c r="OFX119" s="220"/>
      <c r="OFY119" s="220"/>
      <c r="OFZ119" s="220"/>
      <c r="OGA119" s="220"/>
      <c r="OGB119" s="220"/>
      <c r="OGC119" s="220"/>
      <c r="OGD119" s="220"/>
      <c r="OGE119" s="220"/>
      <c r="OGF119" s="220"/>
      <c r="OGG119" s="220"/>
      <c r="OGH119" s="220"/>
      <c r="OGI119" s="220"/>
      <c r="OGJ119" s="220"/>
      <c r="OGK119" s="220"/>
      <c r="OGL119" s="220"/>
      <c r="OGM119" s="220"/>
      <c r="OGN119" s="220"/>
      <c r="OGO119" s="220"/>
      <c r="OGP119" s="220"/>
      <c r="OGQ119" s="220"/>
      <c r="OGR119" s="220"/>
      <c r="OGS119" s="220"/>
      <c r="OGT119" s="220"/>
      <c r="OGU119" s="220"/>
      <c r="OGV119" s="220"/>
      <c r="OGW119" s="220"/>
      <c r="OGX119" s="220"/>
      <c r="OGY119" s="220"/>
      <c r="OGZ119" s="220"/>
      <c r="OHA119" s="220"/>
      <c r="OHB119" s="220"/>
      <c r="OHC119" s="220"/>
      <c r="OHD119" s="220"/>
      <c r="OHE119" s="220"/>
      <c r="OHF119" s="220"/>
      <c r="OHG119" s="220"/>
      <c r="OHH119" s="220"/>
      <c r="OHI119" s="220"/>
      <c r="OHJ119" s="220"/>
      <c r="OHK119" s="220"/>
      <c r="OHL119" s="220"/>
      <c r="OHM119" s="220"/>
      <c r="OHN119" s="220"/>
      <c r="OHO119" s="220"/>
      <c r="OHP119" s="220"/>
      <c r="OHQ119" s="220"/>
      <c r="OHR119" s="220"/>
      <c r="OHS119" s="220"/>
      <c r="OHT119" s="220"/>
      <c r="OHU119" s="220"/>
      <c r="OHV119" s="220"/>
      <c r="OHW119" s="220"/>
      <c r="OHX119" s="220"/>
      <c r="OHY119" s="220"/>
      <c r="OHZ119" s="220"/>
      <c r="OIA119" s="220"/>
      <c r="OIB119" s="220"/>
      <c r="OIC119" s="220"/>
      <c r="OID119" s="220"/>
      <c r="OIE119" s="220"/>
      <c r="OIF119" s="220"/>
      <c r="OIG119" s="220"/>
      <c r="OIH119" s="220"/>
      <c r="OII119" s="220"/>
      <c r="OIJ119" s="220"/>
      <c r="OIK119" s="220"/>
      <c r="OIL119" s="220"/>
      <c r="OIM119" s="220"/>
      <c r="OIN119" s="220"/>
      <c r="OIO119" s="220"/>
      <c r="OIP119" s="220"/>
      <c r="OIQ119" s="220"/>
      <c r="OIR119" s="220"/>
      <c r="OIS119" s="220"/>
      <c r="OIT119" s="220"/>
      <c r="OIU119" s="220"/>
      <c r="OIV119" s="220"/>
      <c r="OIW119" s="220"/>
      <c r="OIX119" s="220"/>
      <c r="OIY119" s="220"/>
      <c r="OIZ119" s="220"/>
      <c r="OJA119" s="220"/>
      <c r="OJB119" s="220"/>
      <c r="OJC119" s="220"/>
      <c r="OJD119" s="220"/>
      <c r="OJE119" s="220"/>
      <c r="OJF119" s="220"/>
      <c r="OJG119" s="220"/>
      <c r="OJH119" s="220"/>
      <c r="OJI119" s="220"/>
      <c r="OJJ119" s="220"/>
      <c r="OJK119" s="220"/>
      <c r="OJL119" s="220"/>
      <c r="OJM119" s="220"/>
      <c r="OJN119" s="220"/>
      <c r="OJO119" s="220"/>
      <c r="OJP119" s="220"/>
      <c r="OJQ119" s="220"/>
      <c r="OJR119" s="220"/>
      <c r="OJS119" s="220"/>
      <c r="OJT119" s="220"/>
      <c r="OJU119" s="220"/>
      <c r="OJV119" s="220"/>
      <c r="OJW119" s="220"/>
      <c r="OJX119" s="220"/>
      <c r="OJY119" s="220"/>
      <c r="OJZ119" s="220"/>
      <c r="OKA119" s="220"/>
      <c r="OKB119" s="220"/>
      <c r="OKC119" s="220"/>
      <c r="OKD119" s="220"/>
      <c r="OKE119" s="220"/>
      <c r="OKF119" s="220"/>
      <c r="OKG119" s="220"/>
      <c r="OKH119" s="220"/>
      <c r="OKI119" s="220"/>
      <c r="OKJ119" s="220"/>
      <c r="OKK119" s="220"/>
      <c r="OKL119" s="220"/>
      <c r="OKM119" s="220"/>
      <c r="OKN119" s="220"/>
      <c r="OKO119" s="220"/>
      <c r="OKP119" s="220"/>
      <c r="OKQ119" s="220"/>
      <c r="OKR119" s="220"/>
      <c r="OKS119" s="220"/>
      <c r="OKT119" s="220"/>
      <c r="OKU119" s="220"/>
      <c r="OKV119" s="220"/>
      <c r="OKW119" s="220"/>
      <c r="OKX119" s="220"/>
      <c r="OKY119" s="220"/>
      <c r="OKZ119" s="220"/>
      <c r="OLA119" s="220"/>
      <c r="OLB119" s="220"/>
      <c r="OLC119" s="220"/>
      <c r="OLD119" s="220"/>
      <c r="OLE119" s="220"/>
      <c r="OLF119" s="220"/>
      <c r="OLG119" s="220"/>
      <c r="OLH119" s="220"/>
      <c r="OLI119" s="220"/>
      <c r="OLJ119" s="220"/>
      <c r="OLK119" s="220"/>
      <c r="OLL119" s="220"/>
      <c r="OLM119" s="220"/>
      <c r="OLN119" s="220"/>
      <c r="OLO119" s="220"/>
      <c r="OLP119" s="220"/>
      <c r="OLQ119" s="220"/>
      <c r="OLR119" s="220"/>
      <c r="OLS119" s="220"/>
      <c r="OLT119" s="220"/>
      <c r="OLU119" s="220"/>
      <c r="OLV119" s="220"/>
      <c r="OLW119" s="220"/>
      <c r="OLX119" s="220"/>
      <c r="OLY119" s="220"/>
      <c r="OLZ119" s="220"/>
      <c r="OMA119" s="220"/>
      <c r="OMB119" s="220"/>
      <c r="OMC119" s="220"/>
      <c r="OMD119" s="220"/>
      <c r="OME119" s="220"/>
      <c r="OMF119" s="220"/>
      <c r="OMG119" s="220"/>
      <c r="OMH119" s="220"/>
      <c r="OMI119" s="220"/>
      <c r="OMJ119" s="220"/>
      <c r="OMK119" s="220"/>
      <c r="OML119" s="220"/>
      <c r="OMM119" s="220"/>
      <c r="OMN119" s="220"/>
      <c r="OMO119" s="220"/>
      <c r="OMP119" s="220"/>
      <c r="OMQ119" s="220"/>
      <c r="OMR119" s="220"/>
      <c r="OMS119" s="220"/>
      <c r="OMT119" s="220"/>
      <c r="OMU119" s="220"/>
      <c r="OMV119" s="220"/>
      <c r="OMW119" s="220"/>
      <c r="OMX119" s="220"/>
      <c r="OMY119" s="220"/>
      <c r="OMZ119" s="220"/>
      <c r="ONA119" s="220"/>
      <c r="ONB119" s="220"/>
      <c r="ONC119" s="220"/>
      <c r="OND119" s="220"/>
      <c r="ONE119" s="220"/>
      <c r="ONF119" s="220"/>
      <c r="ONG119" s="220"/>
      <c r="ONH119" s="220"/>
      <c r="ONI119" s="220"/>
      <c r="ONJ119" s="220"/>
      <c r="ONK119" s="220"/>
      <c r="ONL119" s="220"/>
      <c r="ONM119" s="220"/>
      <c r="ONN119" s="220"/>
      <c r="ONO119" s="220"/>
      <c r="ONP119" s="220"/>
      <c r="ONQ119" s="220"/>
      <c r="ONR119" s="220"/>
      <c r="ONS119" s="220"/>
      <c r="ONT119" s="220"/>
      <c r="ONU119" s="220"/>
      <c r="ONV119" s="220"/>
      <c r="ONW119" s="220"/>
      <c r="ONX119" s="220"/>
      <c r="ONY119" s="220"/>
      <c r="ONZ119" s="220"/>
      <c r="OOA119" s="220"/>
      <c r="OOB119" s="220"/>
      <c r="OOC119" s="220"/>
      <c r="OOD119" s="220"/>
      <c r="OOE119" s="220"/>
      <c r="OOF119" s="220"/>
      <c r="OOG119" s="220"/>
      <c r="OOH119" s="220"/>
      <c r="OOI119" s="220"/>
      <c r="OOJ119" s="220"/>
      <c r="OOK119" s="220"/>
      <c r="OOL119" s="220"/>
      <c r="OOM119" s="220"/>
      <c r="OON119" s="220"/>
      <c r="OOO119" s="220"/>
      <c r="OOP119" s="220"/>
      <c r="OOQ119" s="220"/>
      <c r="OOR119" s="220"/>
      <c r="OOS119" s="220"/>
      <c r="OOT119" s="220"/>
      <c r="OOU119" s="220"/>
      <c r="OOV119" s="220"/>
      <c r="OOW119" s="220"/>
      <c r="OOX119" s="220"/>
      <c r="OOY119" s="220"/>
      <c r="OOZ119" s="220"/>
      <c r="OPA119" s="220"/>
      <c r="OPB119" s="220"/>
      <c r="OPC119" s="220"/>
      <c r="OPD119" s="220"/>
      <c r="OPE119" s="220"/>
      <c r="OPF119" s="220"/>
      <c r="OPG119" s="220"/>
      <c r="OPH119" s="220"/>
      <c r="OPI119" s="220"/>
      <c r="OPJ119" s="220"/>
      <c r="OPK119" s="220"/>
      <c r="OPL119" s="220"/>
      <c r="OPM119" s="220"/>
      <c r="OPN119" s="220"/>
      <c r="OPO119" s="220"/>
      <c r="OPP119" s="220"/>
      <c r="OPQ119" s="220"/>
      <c r="OPR119" s="220"/>
      <c r="OPS119" s="220"/>
      <c r="OPT119" s="220"/>
      <c r="OPU119" s="220"/>
      <c r="OPV119" s="220"/>
      <c r="OPW119" s="220"/>
      <c r="OPX119" s="220"/>
      <c r="OPY119" s="220"/>
      <c r="OPZ119" s="220"/>
      <c r="OQA119" s="220"/>
      <c r="OQB119" s="220"/>
      <c r="OQC119" s="220"/>
      <c r="OQD119" s="220"/>
      <c r="OQE119" s="220"/>
      <c r="OQF119" s="220"/>
      <c r="OQG119" s="220"/>
      <c r="OQH119" s="220"/>
      <c r="OQI119" s="220"/>
      <c r="OQJ119" s="220"/>
      <c r="OQK119" s="220"/>
      <c r="OQL119" s="220"/>
      <c r="OQM119" s="220"/>
      <c r="OQN119" s="220"/>
      <c r="OQO119" s="220"/>
      <c r="OQP119" s="220"/>
      <c r="OQQ119" s="220"/>
      <c r="OQR119" s="220"/>
      <c r="OQS119" s="220"/>
      <c r="OQT119" s="220"/>
      <c r="OQU119" s="220"/>
      <c r="OQV119" s="220"/>
      <c r="OQW119" s="220"/>
      <c r="OQX119" s="220"/>
      <c r="OQY119" s="220"/>
      <c r="OQZ119" s="220"/>
      <c r="ORA119" s="220"/>
      <c r="ORB119" s="220"/>
      <c r="ORC119" s="220"/>
      <c r="ORD119" s="220"/>
      <c r="ORE119" s="220"/>
      <c r="ORF119" s="220"/>
      <c r="ORG119" s="220"/>
      <c r="ORH119" s="220"/>
      <c r="ORI119" s="220"/>
      <c r="ORJ119" s="220"/>
      <c r="ORK119" s="220"/>
      <c r="ORL119" s="220"/>
      <c r="ORM119" s="220"/>
      <c r="ORN119" s="220"/>
      <c r="ORO119" s="220"/>
      <c r="ORP119" s="220"/>
      <c r="ORQ119" s="220"/>
      <c r="ORR119" s="220"/>
      <c r="ORS119" s="220"/>
      <c r="ORT119" s="220"/>
      <c r="ORU119" s="220"/>
      <c r="ORV119" s="220"/>
      <c r="ORW119" s="220"/>
      <c r="ORX119" s="220"/>
      <c r="ORY119" s="220"/>
      <c r="ORZ119" s="220"/>
      <c r="OSA119" s="220"/>
      <c r="OSB119" s="220"/>
      <c r="OSC119" s="220"/>
      <c r="OSD119" s="220"/>
      <c r="OSE119" s="220"/>
      <c r="OSF119" s="220"/>
      <c r="OSG119" s="220"/>
      <c r="OSH119" s="220"/>
      <c r="OSI119" s="220"/>
      <c r="OSJ119" s="220"/>
      <c r="OSK119" s="220"/>
      <c r="OSL119" s="220"/>
      <c r="OSM119" s="220"/>
      <c r="OSN119" s="220"/>
      <c r="OSO119" s="220"/>
      <c r="OSP119" s="220"/>
      <c r="OSQ119" s="220"/>
      <c r="OSR119" s="220"/>
      <c r="OSS119" s="220"/>
      <c r="OST119" s="220"/>
      <c r="OSU119" s="220"/>
      <c r="OSV119" s="220"/>
      <c r="OSW119" s="220"/>
      <c r="OSX119" s="220"/>
      <c r="OSY119" s="220"/>
      <c r="OSZ119" s="220"/>
      <c r="OTA119" s="220"/>
      <c r="OTB119" s="220"/>
      <c r="OTC119" s="220"/>
      <c r="OTD119" s="220"/>
      <c r="OTE119" s="220"/>
      <c r="OTF119" s="220"/>
      <c r="OTG119" s="220"/>
      <c r="OTH119" s="220"/>
      <c r="OTI119" s="220"/>
      <c r="OTJ119" s="220"/>
      <c r="OTK119" s="220"/>
      <c r="OTL119" s="220"/>
      <c r="OTM119" s="220"/>
      <c r="OTN119" s="220"/>
      <c r="OTO119" s="220"/>
      <c r="OTP119" s="220"/>
      <c r="OTQ119" s="220"/>
      <c r="OTR119" s="220"/>
      <c r="OTS119" s="220"/>
      <c r="OTT119" s="220"/>
      <c r="OTU119" s="220"/>
      <c r="OTV119" s="220"/>
      <c r="OTW119" s="220"/>
      <c r="OTX119" s="220"/>
      <c r="OTY119" s="220"/>
      <c r="OTZ119" s="220"/>
      <c r="OUA119" s="220"/>
      <c r="OUB119" s="220"/>
      <c r="OUC119" s="220"/>
      <c r="OUD119" s="220"/>
      <c r="OUE119" s="220"/>
      <c r="OUF119" s="220"/>
      <c r="OUG119" s="220"/>
      <c r="OUH119" s="220"/>
      <c r="OUI119" s="220"/>
      <c r="OUJ119" s="220"/>
      <c r="OUK119" s="220"/>
      <c r="OUL119" s="220"/>
      <c r="OUM119" s="220"/>
      <c r="OUN119" s="220"/>
      <c r="OUO119" s="220"/>
      <c r="OUP119" s="220"/>
      <c r="OUQ119" s="220"/>
      <c r="OUR119" s="220"/>
      <c r="OUS119" s="220"/>
      <c r="OUT119" s="220"/>
      <c r="OUU119" s="220"/>
      <c r="OUV119" s="220"/>
      <c r="OUW119" s="220"/>
      <c r="OUX119" s="220"/>
      <c r="OUY119" s="220"/>
      <c r="OUZ119" s="220"/>
      <c r="OVA119" s="220"/>
      <c r="OVB119" s="220"/>
      <c r="OVC119" s="220"/>
      <c r="OVD119" s="220"/>
      <c r="OVE119" s="220"/>
      <c r="OVF119" s="220"/>
      <c r="OVG119" s="220"/>
      <c r="OVH119" s="220"/>
      <c r="OVI119" s="220"/>
      <c r="OVJ119" s="220"/>
      <c r="OVK119" s="220"/>
      <c r="OVL119" s="220"/>
      <c r="OVM119" s="220"/>
      <c r="OVN119" s="220"/>
      <c r="OVO119" s="220"/>
      <c r="OVP119" s="220"/>
      <c r="OVQ119" s="220"/>
      <c r="OVR119" s="220"/>
      <c r="OVS119" s="220"/>
      <c r="OVT119" s="220"/>
      <c r="OVU119" s="220"/>
      <c r="OVV119" s="220"/>
      <c r="OVW119" s="220"/>
      <c r="OVX119" s="220"/>
      <c r="OVY119" s="220"/>
      <c r="OVZ119" s="220"/>
      <c r="OWA119" s="220"/>
      <c r="OWB119" s="220"/>
      <c r="OWC119" s="220"/>
      <c r="OWD119" s="220"/>
      <c r="OWE119" s="220"/>
      <c r="OWF119" s="220"/>
      <c r="OWG119" s="220"/>
      <c r="OWH119" s="220"/>
      <c r="OWI119" s="220"/>
      <c r="OWJ119" s="220"/>
      <c r="OWK119" s="220"/>
      <c r="OWL119" s="220"/>
      <c r="OWM119" s="220"/>
      <c r="OWN119" s="220"/>
      <c r="OWO119" s="220"/>
      <c r="OWP119" s="220"/>
      <c r="OWQ119" s="220"/>
      <c r="OWR119" s="220"/>
      <c r="OWS119" s="220"/>
      <c r="OWT119" s="220"/>
      <c r="OWU119" s="220"/>
      <c r="OWV119" s="220"/>
      <c r="OWW119" s="220"/>
      <c r="OWX119" s="220"/>
      <c r="OWY119" s="220"/>
      <c r="OWZ119" s="220"/>
      <c r="OXA119" s="220"/>
      <c r="OXB119" s="220"/>
      <c r="OXC119" s="220"/>
      <c r="OXD119" s="220"/>
      <c r="OXE119" s="220"/>
      <c r="OXF119" s="220"/>
      <c r="OXG119" s="220"/>
      <c r="OXH119" s="220"/>
      <c r="OXI119" s="220"/>
      <c r="OXJ119" s="220"/>
      <c r="OXK119" s="220"/>
      <c r="OXL119" s="220"/>
      <c r="OXM119" s="220"/>
      <c r="OXN119" s="220"/>
      <c r="OXO119" s="220"/>
      <c r="OXP119" s="220"/>
      <c r="OXQ119" s="220"/>
      <c r="OXR119" s="220"/>
      <c r="OXS119" s="220"/>
      <c r="OXT119" s="220"/>
      <c r="OXU119" s="220"/>
      <c r="OXV119" s="220"/>
      <c r="OXW119" s="220"/>
      <c r="OXX119" s="220"/>
      <c r="OXY119" s="220"/>
      <c r="OXZ119" s="220"/>
      <c r="OYA119" s="220"/>
      <c r="OYB119" s="220"/>
      <c r="OYC119" s="220"/>
      <c r="OYD119" s="220"/>
      <c r="OYE119" s="220"/>
      <c r="OYF119" s="220"/>
      <c r="OYG119" s="220"/>
      <c r="OYH119" s="220"/>
      <c r="OYI119" s="220"/>
      <c r="OYJ119" s="220"/>
      <c r="OYK119" s="220"/>
      <c r="OYL119" s="220"/>
      <c r="OYM119" s="220"/>
      <c r="OYN119" s="220"/>
      <c r="OYO119" s="220"/>
      <c r="OYP119" s="220"/>
      <c r="OYQ119" s="220"/>
      <c r="OYR119" s="220"/>
      <c r="OYS119" s="220"/>
      <c r="OYT119" s="220"/>
      <c r="OYU119" s="220"/>
      <c r="OYV119" s="220"/>
      <c r="OYW119" s="220"/>
      <c r="OYX119" s="220"/>
      <c r="OYY119" s="220"/>
      <c r="OYZ119" s="220"/>
      <c r="OZA119" s="220"/>
      <c r="OZB119" s="220"/>
      <c r="OZC119" s="220"/>
      <c r="OZD119" s="220"/>
      <c r="OZE119" s="220"/>
      <c r="OZF119" s="220"/>
      <c r="OZG119" s="220"/>
      <c r="OZH119" s="220"/>
      <c r="OZI119" s="220"/>
      <c r="OZJ119" s="220"/>
      <c r="OZK119" s="220"/>
      <c r="OZL119" s="220"/>
      <c r="OZM119" s="220"/>
      <c r="OZN119" s="220"/>
      <c r="OZO119" s="220"/>
      <c r="OZP119" s="220"/>
      <c r="OZQ119" s="220"/>
      <c r="OZR119" s="220"/>
      <c r="OZS119" s="220"/>
      <c r="OZT119" s="220"/>
      <c r="OZU119" s="220"/>
      <c r="OZV119" s="220"/>
      <c r="OZW119" s="220"/>
      <c r="OZX119" s="220"/>
      <c r="OZY119" s="220"/>
      <c r="OZZ119" s="220"/>
      <c r="PAA119" s="220"/>
      <c r="PAB119" s="220"/>
      <c r="PAC119" s="220"/>
      <c r="PAD119" s="220"/>
      <c r="PAE119" s="220"/>
      <c r="PAF119" s="220"/>
      <c r="PAG119" s="220"/>
      <c r="PAH119" s="220"/>
      <c r="PAI119" s="220"/>
      <c r="PAJ119" s="220"/>
      <c r="PAK119" s="220"/>
      <c r="PAL119" s="220"/>
      <c r="PAM119" s="220"/>
      <c r="PAN119" s="220"/>
      <c r="PAO119" s="220"/>
      <c r="PAP119" s="220"/>
      <c r="PAQ119" s="220"/>
      <c r="PAR119" s="220"/>
      <c r="PAS119" s="220"/>
      <c r="PAT119" s="220"/>
      <c r="PAU119" s="220"/>
      <c r="PAV119" s="220"/>
      <c r="PAW119" s="220"/>
      <c r="PAX119" s="220"/>
      <c r="PAY119" s="220"/>
      <c r="PAZ119" s="220"/>
      <c r="PBA119" s="220"/>
      <c r="PBB119" s="220"/>
      <c r="PBC119" s="220"/>
      <c r="PBD119" s="220"/>
      <c r="PBE119" s="220"/>
      <c r="PBF119" s="220"/>
      <c r="PBG119" s="220"/>
      <c r="PBH119" s="220"/>
      <c r="PBI119" s="220"/>
      <c r="PBJ119" s="220"/>
      <c r="PBK119" s="220"/>
      <c r="PBL119" s="220"/>
      <c r="PBM119" s="220"/>
      <c r="PBN119" s="220"/>
      <c r="PBO119" s="220"/>
      <c r="PBP119" s="220"/>
      <c r="PBQ119" s="220"/>
      <c r="PBR119" s="220"/>
      <c r="PBS119" s="220"/>
      <c r="PBT119" s="220"/>
      <c r="PBU119" s="220"/>
      <c r="PBV119" s="220"/>
      <c r="PBW119" s="220"/>
      <c r="PBX119" s="220"/>
      <c r="PBY119" s="220"/>
      <c r="PBZ119" s="220"/>
      <c r="PCA119" s="220"/>
      <c r="PCB119" s="220"/>
      <c r="PCC119" s="220"/>
      <c r="PCD119" s="220"/>
      <c r="PCE119" s="220"/>
      <c r="PCF119" s="220"/>
      <c r="PCG119" s="220"/>
      <c r="PCH119" s="220"/>
      <c r="PCI119" s="220"/>
      <c r="PCJ119" s="220"/>
      <c r="PCK119" s="220"/>
      <c r="PCL119" s="220"/>
      <c r="PCM119" s="220"/>
      <c r="PCN119" s="220"/>
      <c r="PCO119" s="220"/>
      <c r="PCP119" s="220"/>
      <c r="PCQ119" s="220"/>
      <c r="PCR119" s="220"/>
      <c r="PCS119" s="220"/>
      <c r="PCT119" s="220"/>
      <c r="PCU119" s="220"/>
      <c r="PCV119" s="220"/>
      <c r="PCW119" s="220"/>
      <c r="PCX119" s="220"/>
      <c r="PCY119" s="220"/>
      <c r="PCZ119" s="220"/>
      <c r="PDA119" s="220"/>
      <c r="PDB119" s="220"/>
      <c r="PDC119" s="220"/>
      <c r="PDD119" s="220"/>
      <c r="PDE119" s="220"/>
      <c r="PDF119" s="220"/>
      <c r="PDG119" s="220"/>
      <c r="PDH119" s="220"/>
      <c r="PDI119" s="220"/>
      <c r="PDJ119" s="220"/>
      <c r="PDK119" s="220"/>
      <c r="PDL119" s="220"/>
      <c r="PDM119" s="220"/>
      <c r="PDN119" s="220"/>
      <c r="PDO119" s="220"/>
      <c r="PDP119" s="220"/>
      <c r="PDQ119" s="220"/>
      <c r="PDR119" s="220"/>
      <c r="PDS119" s="220"/>
      <c r="PDT119" s="220"/>
      <c r="PDU119" s="220"/>
      <c r="PDV119" s="220"/>
      <c r="PDW119" s="220"/>
      <c r="PDX119" s="220"/>
      <c r="PDY119" s="220"/>
      <c r="PDZ119" s="220"/>
      <c r="PEA119" s="220"/>
      <c r="PEB119" s="220"/>
      <c r="PEC119" s="220"/>
      <c r="PED119" s="220"/>
      <c r="PEE119" s="220"/>
      <c r="PEF119" s="220"/>
      <c r="PEG119" s="220"/>
      <c r="PEH119" s="220"/>
      <c r="PEI119" s="220"/>
      <c r="PEJ119" s="220"/>
      <c r="PEK119" s="220"/>
      <c r="PEL119" s="220"/>
      <c r="PEM119" s="220"/>
      <c r="PEN119" s="220"/>
      <c r="PEO119" s="220"/>
      <c r="PEP119" s="220"/>
      <c r="PEQ119" s="220"/>
      <c r="PER119" s="220"/>
      <c r="PES119" s="220"/>
      <c r="PET119" s="220"/>
      <c r="PEU119" s="220"/>
      <c r="PEV119" s="220"/>
      <c r="PEW119" s="220"/>
      <c r="PEX119" s="220"/>
      <c r="PEY119" s="220"/>
      <c r="PEZ119" s="220"/>
      <c r="PFA119" s="220"/>
      <c r="PFB119" s="220"/>
      <c r="PFC119" s="220"/>
      <c r="PFD119" s="220"/>
      <c r="PFE119" s="220"/>
      <c r="PFF119" s="220"/>
      <c r="PFG119" s="220"/>
      <c r="PFH119" s="220"/>
      <c r="PFI119" s="220"/>
      <c r="PFJ119" s="220"/>
      <c r="PFK119" s="220"/>
      <c r="PFL119" s="220"/>
      <c r="PFM119" s="220"/>
      <c r="PFN119" s="220"/>
      <c r="PFO119" s="220"/>
      <c r="PFP119" s="220"/>
      <c r="PFQ119" s="220"/>
      <c r="PFR119" s="220"/>
      <c r="PFS119" s="220"/>
      <c r="PFT119" s="220"/>
      <c r="PFU119" s="220"/>
      <c r="PFV119" s="220"/>
      <c r="PFW119" s="220"/>
      <c r="PFX119" s="220"/>
      <c r="PFY119" s="220"/>
      <c r="PFZ119" s="220"/>
      <c r="PGA119" s="220"/>
      <c r="PGB119" s="220"/>
      <c r="PGC119" s="220"/>
      <c r="PGD119" s="220"/>
      <c r="PGE119" s="220"/>
      <c r="PGF119" s="220"/>
      <c r="PGG119" s="220"/>
      <c r="PGH119" s="220"/>
      <c r="PGI119" s="220"/>
      <c r="PGJ119" s="220"/>
      <c r="PGK119" s="220"/>
      <c r="PGL119" s="220"/>
      <c r="PGM119" s="220"/>
      <c r="PGN119" s="220"/>
      <c r="PGO119" s="220"/>
      <c r="PGP119" s="220"/>
      <c r="PGQ119" s="220"/>
      <c r="PGR119" s="220"/>
      <c r="PGS119" s="220"/>
      <c r="PGT119" s="220"/>
      <c r="PGU119" s="220"/>
      <c r="PGV119" s="220"/>
      <c r="PGW119" s="220"/>
      <c r="PGX119" s="220"/>
      <c r="PGY119" s="220"/>
      <c r="PGZ119" s="220"/>
      <c r="PHA119" s="220"/>
      <c r="PHB119" s="220"/>
      <c r="PHC119" s="220"/>
      <c r="PHD119" s="220"/>
      <c r="PHE119" s="220"/>
      <c r="PHF119" s="220"/>
      <c r="PHG119" s="220"/>
      <c r="PHH119" s="220"/>
      <c r="PHI119" s="220"/>
      <c r="PHJ119" s="220"/>
      <c r="PHK119" s="220"/>
      <c r="PHL119" s="220"/>
      <c r="PHM119" s="220"/>
      <c r="PHN119" s="220"/>
      <c r="PHO119" s="220"/>
      <c r="PHP119" s="220"/>
      <c r="PHQ119" s="220"/>
      <c r="PHR119" s="220"/>
      <c r="PHS119" s="220"/>
      <c r="PHT119" s="220"/>
      <c r="PHU119" s="220"/>
      <c r="PHV119" s="220"/>
      <c r="PHW119" s="220"/>
      <c r="PHX119" s="220"/>
      <c r="PHY119" s="220"/>
      <c r="PHZ119" s="220"/>
      <c r="PIA119" s="220"/>
      <c r="PIB119" s="220"/>
      <c r="PIC119" s="220"/>
      <c r="PID119" s="220"/>
      <c r="PIE119" s="220"/>
      <c r="PIF119" s="220"/>
      <c r="PIG119" s="220"/>
      <c r="PIH119" s="220"/>
      <c r="PII119" s="220"/>
      <c r="PIJ119" s="220"/>
      <c r="PIK119" s="220"/>
      <c r="PIL119" s="220"/>
      <c r="PIM119" s="220"/>
      <c r="PIN119" s="220"/>
      <c r="PIO119" s="220"/>
      <c r="PIP119" s="220"/>
      <c r="PIQ119" s="220"/>
      <c r="PIR119" s="220"/>
      <c r="PIS119" s="220"/>
      <c r="PIT119" s="220"/>
      <c r="PIU119" s="220"/>
      <c r="PIV119" s="220"/>
      <c r="PIW119" s="220"/>
      <c r="PIX119" s="220"/>
      <c r="PIY119" s="220"/>
      <c r="PIZ119" s="220"/>
      <c r="PJA119" s="220"/>
      <c r="PJB119" s="220"/>
      <c r="PJC119" s="220"/>
      <c r="PJD119" s="220"/>
      <c r="PJE119" s="220"/>
      <c r="PJF119" s="220"/>
      <c r="PJG119" s="220"/>
      <c r="PJH119" s="220"/>
      <c r="PJI119" s="220"/>
      <c r="PJJ119" s="220"/>
      <c r="PJK119" s="220"/>
      <c r="PJL119" s="220"/>
      <c r="PJM119" s="220"/>
      <c r="PJN119" s="220"/>
      <c r="PJO119" s="220"/>
      <c r="PJP119" s="220"/>
      <c r="PJQ119" s="220"/>
      <c r="PJR119" s="220"/>
      <c r="PJS119" s="220"/>
      <c r="PJT119" s="220"/>
      <c r="PJU119" s="220"/>
      <c r="PJV119" s="220"/>
      <c r="PJW119" s="220"/>
      <c r="PJX119" s="220"/>
      <c r="PJY119" s="220"/>
      <c r="PJZ119" s="220"/>
      <c r="PKA119" s="220"/>
      <c r="PKB119" s="220"/>
      <c r="PKC119" s="220"/>
      <c r="PKD119" s="220"/>
      <c r="PKE119" s="220"/>
      <c r="PKF119" s="220"/>
      <c r="PKG119" s="220"/>
      <c r="PKH119" s="220"/>
      <c r="PKI119" s="220"/>
      <c r="PKJ119" s="220"/>
      <c r="PKK119" s="220"/>
      <c r="PKL119" s="220"/>
      <c r="PKM119" s="220"/>
      <c r="PKN119" s="220"/>
      <c r="PKO119" s="220"/>
      <c r="PKP119" s="220"/>
      <c r="PKQ119" s="220"/>
      <c r="PKR119" s="220"/>
      <c r="PKS119" s="220"/>
      <c r="PKT119" s="220"/>
      <c r="PKU119" s="220"/>
      <c r="PKV119" s="220"/>
      <c r="PKW119" s="220"/>
      <c r="PKX119" s="220"/>
      <c r="PKY119" s="220"/>
      <c r="PKZ119" s="220"/>
      <c r="PLA119" s="220"/>
      <c r="PLB119" s="220"/>
      <c r="PLC119" s="220"/>
      <c r="PLD119" s="220"/>
      <c r="PLE119" s="220"/>
      <c r="PLF119" s="220"/>
      <c r="PLG119" s="220"/>
      <c r="PLH119" s="220"/>
      <c r="PLI119" s="220"/>
      <c r="PLJ119" s="220"/>
      <c r="PLK119" s="220"/>
      <c r="PLL119" s="220"/>
      <c r="PLM119" s="220"/>
      <c r="PLN119" s="220"/>
      <c r="PLO119" s="220"/>
      <c r="PLP119" s="220"/>
      <c r="PLQ119" s="220"/>
      <c r="PLR119" s="220"/>
      <c r="PLS119" s="220"/>
      <c r="PLT119" s="220"/>
      <c r="PLU119" s="220"/>
      <c r="PLV119" s="220"/>
      <c r="PLW119" s="220"/>
      <c r="PLX119" s="220"/>
      <c r="PLY119" s="220"/>
      <c r="PLZ119" s="220"/>
      <c r="PMA119" s="220"/>
      <c r="PMB119" s="220"/>
      <c r="PMC119" s="220"/>
      <c r="PMD119" s="220"/>
      <c r="PME119" s="220"/>
      <c r="PMF119" s="220"/>
      <c r="PMG119" s="220"/>
      <c r="PMH119" s="220"/>
      <c r="PMI119" s="220"/>
      <c r="PMJ119" s="220"/>
      <c r="PMK119" s="220"/>
      <c r="PML119" s="220"/>
      <c r="PMM119" s="220"/>
      <c r="PMN119" s="220"/>
      <c r="PMO119" s="220"/>
      <c r="PMP119" s="220"/>
      <c r="PMQ119" s="220"/>
      <c r="PMR119" s="220"/>
      <c r="PMS119" s="220"/>
      <c r="PMT119" s="220"/>
      <c r="PMU119" s="220"/>
      <c r="PMV119" s="220"/>
      <c r="PMW119" s="220"/>
      <c r="PMX119" s="220"/>
      <c r="PMY119" s="220"/>
      <c r="PMZ119" s="220"/>
      <c r="PNA119" s="220"/>
      <c r="PNB119" s="220"/>
      <c r="PNC119" s="220"/>
      <c r="PND119" s="220"/>
      <c r="PNE119" s="220"/>
      <c r="PNF119" s="220"/>
      <c r="PNG119" s="220"/>
      <c r="PNH119" s="220"/>
      <c r="PNI119" s="220"/>
      <c r="PNJ119" s="220"/>
      <c r="PNK119" s="220"/>
      <c r="PNL119" s="220"/>
      <c r="PNM119" s="220"/>
      <c r="PNN119" s="220"/>
      <c r="PNO119" s="220"/>
      <c r="PNP119" s="220"/>
      <c r="PNQ119" s="220"/>
      <c r="PNR119" s="220"/>
      <c r="PNS119" s="220"/>
      <c r="PNT119" s="220"/>
      <c r="PNU119" s="220"/>
      <c r="PNV119" s="220"/>
      <c r="PNW119" s="220"/>
      <c r="PNX119" s="220"/>
      <c r="PNY119" s="220"/>
      <c r="PNZ119" s="220"/>
      <c r="POA119" s="220"/>
      <c r="POB119" s="220"/>
      <c r="POC119" s="220"/>
      <c r="POD119" s="220"/>
      <c r="POE119" s="220"/>
      <c r="POF119" s="220"/>
      <c r="POG119" s="220"/>
      <c r="POH119" s="220"/>
      <c r="POI119" s="220"/>
      <c r="POJ119" s="220"/>
      <c r="POK119" s="220"/>
      <c r="POL119" s="220"/>
      <c r="POM119" s="220"/>
      <c r="PON119" s="220"/>
      <c r="POO119" s="220"/>
      <c r="POP119" s="220"/>
      <c r="POQ119" s="220"/>
      <c r="POR119" s="220"/>
      <c r="POS119" s="220"/>
      <c r="POT119" s="220"/>
      <c r="POU119" s="220"/>
      <c r="POV119" s="220"/>
      <c r="POW119" s="220"/>
      <c r="POX119" s="220"/>
      <c r="POY119" s="220"/>
      <c r="POZ119" s="220"/>
      <c r="PPA119" s="220"/>
      <c r="PPB119" s="220"/>
      <c r="PPC119" s="220"/>
      <c r="PPD119" s="220"/>
      <c r="PPE119" s="220"/>
      <c r="PPF119" s="220"/>
      <c r="PPG119" s="220"/>
      <c r="PPH119" s="220"/>
      <c r="PPI119" s="220"/>
      <c r="PPJ119" s="220"/>
      <c r="PPK119" s="220"/>
      <c r="PPL119" s="220"/>
      <c r="PPM119" s="220"/>
      <c r="PPN119" s="220"/>
      <c r="PPO119" s="220"/>
      <c r="PPP119" s="220"/>
      <c r="PPQ119" s="220"/>
      <c r="PPR119" s="220"/>
      <c r="PPS119" s="220"/>
      <c r="PPT119" s="220"/>
      <c r="PPU119" s="220"/>
      <c r="PPV119" s="220"/>
      <c r="PPW119" s="220"/>
      <c r="PPX119" s="220"/>
      <c r="PPY119" s="220"/>
      <c r="PPZ119" s="220"/>
      <c r="PQA119" s="220"/>
      <c r="PQB119" s="220"/>
      <c r="PQC119" s="220"/>
      <c r="PQD119" s="220"/>
      <c r="PQE119" s="220"/>
      <c r="PQF119" s="220"/>
      <c r="PQG119" s="220"/>
      <c r="PQH119" s="220"/>
      <c r="PQI119" s="220"/>
      <c r="PQJ119" s="220"/>
      <c r="PQK119" s="220"/>
      <c r="PQL119" s="220"/>
      <c r="PQM119" s="220"/>
      <c r="PQN119" s="220"/>
      <c r="PQO119" s="220"/>
      <c r="PQP119" s="220"/>
      <c r="PQQ119" s="220"/>
      <c r="PQR119" s="220"/>
      <c r="PQS119" s="220"/>
      <c r="PQT119" s="220"/>
      <c r="PQU119" s="220"/>
      <c r="PQV119" s="220"/>
      <c r="PQW119" s="220"/>
      <c r="PQX119" s="220"/>
      <c r="PQY119" s="220"/>
      <c r="PQZ119" s="220"/>
      <c r="PRA119" s="220"/>
      <c r="PRB119" s="220"/>
      <c r="PRC119" s="220"/>
      <c r="PRD119" s="220"/>
      <c r="PRE119" s="220"/>
      <c r="PRF119" s="220"/>
      <c r="PRG119" s="220"/>
      <c r="PRH119" s="220"/>
      <c r="PRI119" s="220"/>
      <c r="PRJ119" s="220"/>
      <c r="PRK119" s="220"/>
      <c r="PRL119" s="220"/>
      <c r="PRM119" s="220"/>
      <c r="PRN119" s="220"/>
      <c r="PRO119" s="220"/>
      <c r="PRP119" s="220"/>
      <c r="PRQ119" s="220"/>
      <c r="PRR119" s="220"/>
      <c r="PRS119" s="220"/>
      <c r="PRT119" s="220"/>
      <c r="PRU119" s="220"/>
      <c r="PRV119" s="220"/>
      <c r="PRW119" s="220"/>
      <c r="PRX119" s="220"/>
      <c r="PRY119" s="220"/>
      <c r="PRZ119" s="220"/>
      <c r="PSA119" s="220"/>
      <c r="PSB119" s="220"/>
      <c r="PSC119" s="220"/>
      <c r="PSD119" s="220"/>
      <c r="PSE119" s="220"/>
      <c r="PSF119" s="220"/>
      <c r="PSG119" s="220"/>
      <c r="PSH119" s="220"/>
      <c r="PSI119" s="220"/>
      <c r="PSJ119" s="220"/>
      <c r="PSK119" s="220"/>
      <c r="PSL119" s="220"/>
      <c r="PSM119" s="220"/>
      <c r="PSN119" s="220"/>
      <c r="PSO119" s="220"/>
      <c r="PSP119" s="220"/>
      <c r="PSQ119" s="220"/>
      <c r="PSR119" s="220"/>
      <c r="PSS119" s="220"/>
      <c r="PST119" s="220"/>
      <c r="PSU119" s="220"/>
      <c r="PSV119" s="220"/>
      <c r="PSW119" s="220"/>
      <c r="PSX119" s="220"/>
      <c r="PSY119" s="220"/>
      <c r="PSZ119" s="220"/>
      <c r="PTA119" s="220"/>
      <c r="PTB119" s="220"/>
      <c r="PTC119" s="220"/>
      <c r="PTD119" s="220"/>
      <c r="PTE119" s="220"/>
      <c r="PTF119" s="220"/>
      <c r="PTG119" s="220"/>
      <c r="PTH119" s="220"/>
      <c r="PTI119" s="220"/>
      <c r="PTJ119" s="220"/>
      <c r="PTK119" s="220"/>
      <c r="PTL119" s="220"/>
      <c r="PTM119" s="220"/>
      <c r="PTN119" s="220"/>
      <c r="PTO119" s="220"/>
      <c r="PTP119" s="220"/>
      <c r="PTQ119" s="220"/>
      <c r="PTR119" s="220"/>
      <c r="PTS119" s="220"/>
      <c r="PTT119" s="220"/>
      <c r="PTU119" s="220"/>
      <c r="PTV119" s="220"/>
      <c r="PTW119" s="220"/>
      <c r="PTX119" s="220"/>
      <c r="PTY119" s="220"/>
      <c r="PTZ119" s="220"/>
      <c r="PUA119" s="220"/>
      <c r="PUB119" s="220"/>
      <c r="PUC119" s="220"/>
      <c r="PUD119" s="220"/>
      <c r="PUE119" s="220"/>
      <c r="PUF119" s="220"/>
      <c r="PUG119" s="220"/>
      <c r="PUH119" s="220"/>
      <c r="PUI119" s="220"/>
      <c r="PUJ119" s="220"/>
      <c r="PUK119" s="220"/>
      <c r="PUL119" s="220"/>
      <c r="PUM119" s="220"/>
      <c r="PUN119" s="220"/>
      <c r="PUO119" s="220"/>
      <c r="PUP119" s="220"/>
      <c r="PUQ119" s="220"/>
      <c r="PUR119" s="220"/>
      <c r="PUS119" s="220"/>
      <c r="PUT119" s="220"/>
      <c r="PUU119" s="220"/>
      <c r="PUV119" s="220"/>
      <c r="PUW119" s="220"/>
      <c r="PUX119" s="220"/>
      <c r="PUY119" s="220"/>
      <c r="PUZ119" s="220"/>
      <c r="PVA119" s="220"/>
      <c r="PVB119" s="220"/>
      <c r="PVC119" s="220"/>
      <c r="PVD119" s="220"/>
      <c r="PVE119" s="220"/>
      <c r="PVF119" s="220"/>
      <c r="PVG119" s="220"/>
      <c r="PVH119" s="220"/>
      <c r="PVI119" s="220"/>
      <c r="PVJ119" s="220"/>
      <c r="PVK119" s="220"/>
      <c r="PVL119" s="220"/>
      <c r="PVM119" s="220"/>
      <c r="PVN119" s="220"/>
      <c r="PVO119" s="220"/>
      <c r="PVP119" s="220"/>
      <c r="PVQ119" s="220"/>
      <c r="PVR119" s="220"/>
      <c r="PVS119" s="220"/>
      <c r="PVT119" s="220"/>
      <c r="PVU119" s="220"/>
      <c r="PVV119" s="220"/>
      <c r="PVW119" s="220"/>
      <c r="PVX119" s="220"/>
      <c r="PVY119" s="220"/>
      <c r="PVZ119" s="220"/>
      <c r="PWA119" s="220"/>
      <c r="PWB119" s="220"/>
      <c r="PWC119" s="220"/>
      <c r="PWD119" s="220"/>
      <c r="PWE119" s="220"/>
      <c r="PWF119" s="220"/>
      <c r="PWG119" s="220"/>
      <c r="PWH119" s="220"/>
      <c r="PWI119" s="220"/>
      <c r="PWJ119" s="220"/>
      <c r="PWK119" s="220"/>
      <c r="PWL119" s="220"/>
      <c r="PWM119" s="220"/>
      <c r="PWN119" s="220"/>
      <c r="PWO119" s="220"/>
      <c r="PWP119" s="220"/>
      <c r="PWQ119" s="220"/>
      <c r="PWR119" s="220"/>
      <c r="PWS119" s="220"/>
      <c r="PWT119" s="220"/>
      <c r="PWU119" s="220"/>
      <c r="PWV119" s="220"/>
      <c r="PWW119" s="220"/>
      <c r="PWX119" s="220"/>
      <c r="PWY119" s="220"/>
      <c r="PWZ119" s="220"/>
      <c r="PXA119" s="220"/>
      <c r="PXB119" s="220"/>
      <c r="PXC119" s="220"/>
      <c r="PXD119" s="220"/>
      <c r="PXE119" s="220"/>
      <c r="PXF119" s="220"/>
      <c r="PXG119" s="220"/>
      <c r="PXH119" s="220"/>
      <c r="PXI119" s="220"/>
      <c r="PXJ119" s="220"/>
      <c r="PXK119" s="220"/>
      <c r="PXL119" s="220"/>
      <c r="PXM119" s="220"/>
      <c r="PXN119" s="220"/>
      <c r="PXO119" s="220"/>
      <c r="PXP119" s="220"/>
      <c r="PXQ119" s="220"/>
      <c r="PXR119" s="220"/>
      <c r="PXS119" s="220"/>
      <c r="PXT119" s="220"/>
      <c r="PXU119" s="220"/>
      <c r="PXV119" s="220"/>
      <c r="PXW119" s="220"/>
      <c r="PXX119" s="220"/>
      <c r="PXY119" s="220"/>
      <c r="PXZ119" s="220"/>
      <c r="PYA119" s="220"/>
      <c r="PYB119" s="220"/>
      <c r="PYC119" s="220"/>
      <c r="PYD119" s="220"/>
      <c r="PYE119" s="220"/>
      <c r="PYF119" s="220"/>
      <c r="PYG119" s="220"/>
      <c r="PYH119" s="220"/>
      <c r="PYI119" s="220"/>
      <c r="PYJ119" s="220"/>
      <c r="PYK119" s="220"/>
      <c r="PYL119" s="220"/>
      <c r="PYM119" s="220"/>
      <c r="PYN119" s="220"/>
      <c r="PYO119" s="220"/>
      <c r="PYP119" s="220"/>
      <c r="PYQ119" s="220"/>
      <c r="PYR119" s="220"/>
      <c r="PYS119" s="220"/>
      <c r="PYT119" s="220"/>
      <c r="PYU119" s="220"/>
      <c r="PYV119" s="220"/>
      <c r="PYW119" s="220"/>
      <c r="PYX119" s="220"/>
      <c r="PYY119" s="220"/>
      <c r="PYZ119" s="220"/>
      <c r="PZA119" s="220"/>
      <c r="PZB119" s="220"/>
      <c r="PZC119" s="220"/>
      <c r="PZD119" s="220"/>
      <c r="PZE119" s="220"/>
      <c r="PZF119" s="220"/>
      <c r="PZG119" s="220"/>
      <c r="PZH119" s="220"/>
      <c r="PZI119" s="220"/>
      <c r="PZJ119" s="220"/>
      <c r="PZK119" s="220"/>
      <c r="PZL119" s="220"/>
      <c r="PZM119" s="220"/>
      <c r="PZN119" s="220"/>
      <c r="PZO119" s="220"/>
      <c r="PZP119" s="220"/>
      <c r="PZQ119" s="220"/>
      <c r="PZR119" s="220"/>
      <c r="PZS119" s="220"/>
      <c r="PZT119" s="220"/>
      <c r="PZU119" s="220"/>
      <c r="PZV119" s="220"/>
      <c r="PZW119" s="220"/>
      <c r="PZX119" s="220"/>
      <c r="PZY119" s="220"/>
      <c r="PZZ119" s="220"/>
      <c r="QAA119" s="220"/>
      <c r="QAB119" s="220"/>
      <c r="QAC119" s="220"/>
      <c r="QAD119" s="220"/>
      <c r="QAE119" s="220"/>
      <c r="QAF119" s="220"/>
      <c r="QAG119" s="220"/>
      <c r="QAH119" s="220"/>
      <c r="QAI119" s="220"/>
      <c r="QAJ119" s="220"/>
      <c r="QAK119" s="220"/>
      <c r="QAL119" s="220"/>
      <c r="QAM119" s="220"/>
      <c r="QAN119" s="220"/>
      <c r="QAO119" s="220"/>
      <c r="QAP119" s="220"/>
      <c r="QAQ119" s="220"/>
      <c r="QAR119" s="220"/>
      <c r="QAS119" s="220"/>
      <c r="QAT119" s="220"/>
      <c r="QAU119" s="220"/>
      <c r="QAV119" s="220"/>
      <c r="QAW119" s="220"/>
      <c r="QAX119" s="220"/>
      <c r="QAY119" s="220"/>
      <c r="QAZ119" s="220"/>
      <c r="QBA119" s="220"/>
      <c r="QBB119" s="220"/>
      <c r="QBC119" s="220"/>
      <c r="QBD119" s="220"/>
      <c r="QBE119" s="220"/>
      <c r="QBF119" s="220"/>
      <c r="QBG119" s="220"/>
      <c r="QBH119" s="220"/>
      <c r="QBI119" s="220"/>
      <c r="QBJ119" s="220"/>
      <c r="QBK119" s="220"/>
      <c r="QBL119" s="220"/>
      <c r="QBM119" s="220"/>
      <c r="QBN119" s="220"/>
      <c r="QBO119" s="220"/>
      <c r="QBP119" s="220"/>
      <c r="QBQ119" s="220"/>
      <c r="QBR119" s="220"/>
      <c r="QBS119" s="220"/>
      <c r="QBT119" s="220"/>
      <c r="QBU119" s="220"/>
      <c r="QBV119" s="220"/>
      <c r="QBW119" s="220"/>
      <c r="QBX119" s="220"/>
      <c r="QBY119" s="220"/>
      <c r="QBZ119" s="220"/>
      <c r="QCA119" s="220"/>
      <c r="QCB119" s="220"/>
      <c r="QCC119" s="220"/>
      <c r="QCD119" s="220"/>
      <c r="QCE119" s="220"/>
      <c r="QCF119" s="220"/>
      <c r="QCG119" s="220"/>
      <c r="QCH119" s="220"/>
      <c r="QCI119" s="220"/>
      <c r="QCJ119" s="220"/>
      <c r="QCK119" s="220"/>
      <c r="QCL119" s="220"/>
      <c r="QCM119" s="220"/>
      <c r="QCN119" s="220"/>
      <c r="QCO119" s="220"/>
      <c r="QCP119" s="220"/>
      <c r="QCQ119" s="220"/>
      <c r="QCR119" s="220"/>
      <c r="QCS119" s="220"/>
      <c r="QCT119" s="220"/>
      <c r="QCU119" s="220"/>
      <c r="QCV119" s="220"/>
      <c r="QCW119" s="220"/>
      <c r="QCX119" s="220"/>
      <c r="QCY119" s="220"/>
      <c r="QCZ119" s="220"/>
      <c r="QDA119" s="220"/>
      <c r="QDB119" s="220"/>
      <c r="QDC119" s="220"/>
      <c r="QDD119" s="220"/>
      <c r="QDE119" s="220"/>
      <c r="QDF119" s="220"/>
      <c r="QDG119" s="220"/>
      <c r="QDH119" s="220"/>
      <c r="QDI119" s="220"/>
      <c r="QDJ119" s="220"/>
      <c r="QDK119" s="220"/>
      <c r="QDL119" s="220"/>
      <c r="QDM119" s="220"/>
      <c r="QDN119" s="220"/>
      <c r="QDO119" s="220"/>
      <c r="QDP119" s="220"/>
      <c r="QDQ119" s="220"/>
      <c r="QDR119" s="220"/>
      <c r="QDS119" s="220"/>
      <c r="QDT119" s="220"/>
      <c r="QDU119" s="220"/>
      <c r="QDV119" s="220"/>
      <c r="QDW119" s="220"/>
      <c r="QDX119" s="220"/>
      <c r="QDY119" s="220"/>
      <c r="QDZ119" s="220"/>
      <c r="QEA119" s="220"/>
      <c r="QEB119" s="220"/>
      <c r="QEC119" s="220"/>
      <c r="QED119" s="220"/>
      <c r="QEE119" s="220"/>
      <c r="QEF119" s="220"/>
      <c r="QEG119" s="220"/>
      <c r="QEH119" s="220"/>
      <c r="QEI119" s="220"/>
      <c r="QEJ119" s="220"/>
      <c r="QEK119" s="220"/>
      <c r="QEL119" s="220"/>
      <c r="QEM119" s="220"/>
      <c r="QEN119" s="220"/>
      <c r="QEO119" s="220"/>
      <c r="QEP119" s="220"/>
      <c r="QEQ119" s="220"/>
      <c r="QER119" s="220"/>
      <c r="QES119" s="220"/>
      <c r="QET119" s="220"/>
      <c r="QEU119" s="220"/>
      <c r="QEV119" s="220"/>
      <c r="QEW119" s="220"/>
      <c r="QEX119" s="220"/>
      <c r="QEY119" s="220"/>
      <c r="QEZ119" s="220"/>
      <c r="QFA119" s="220"/>
      <c r="QFB119" s="220"/>
      <c r="QFC119" s="220"/>
      <c r="QFD119" s="220"/>
      <c r="QFE119" s="220"/>
      <c r="QFF119" s="220"/>
      <c r="QFG119" s="220"/>
      <c r="QFH119" s="220"/>
      <c r="QFI119" s="220"/>
      <c r="QFJ119" s="220"/>
      <c r="QFK119" s="220"/>
      <c r="QFL119" s="220"/>
      <c r="QFM119" s="220"/>
      <c r="QFN119" s="220"/>
      <c r="QFO119" s="220"/>
      <c r="QFP119" s="220"/>
      <c r="QFQ119" s="220"/>
      <c r="QFR119" s="220"/>
      <c r="QFS119" s="220"/>
      <c r="QFT119" s="220"/>
      <c r="QFU119" s="220"/>
      <c r="QFV119" s="220"/>
      <c r="QFW119" s="220"/>
      <c r="QFX119" s="220"/>
      <c r="QFY119" s="220"/>
      <c r="QFZ119" s="220"/>
      <c r="QGA119" s="220"/>
      <c r="QGB119" s="220"/>
      <c r="QGC119" s="220"/>
      <c r="QGD119" s="220"/>
      <c r="QGE119" s="220"/>
      <c r="QGF119" s="220"/>
      <c r="QGG119" s="220"/>
      <c r="QGH119" s="220"/>
      <c r="QGI119" s="220"/>
      <c r="QGJ119" s="220"/>
      <c r="QGK119" s="220"/>
      <c r="QGL119" s="220"/>
      <c r="QGM119" s="220"/>
      <c r="QGN119" s="220"/>
      <c r="QGO119" s="220"/>
      <c r="QGP119" s="220"/>
      <c r="QGQ119" s="220"/>
      <c r="QGR119" s="220"/>
      <c r="QGS119" s="220"/>
      <c r="QGT119" s="220"/>
      <c r="QGU119" s="220"/>
      <c r="QGV119" s="220"/>
      <c r="QGW119" s="220"/>
      <c r="QGX119" s="220"/>
      <c r="QGY119" s="220"/>
      <c r="QGZ119" s="220"/>
      <c r="QHA119" s="220"/>
      <c r="QHB119" s="220"/>
      <c r="QHC119" s="220"/>
      <c r="QHD119" s="220"/>
      <c r="QHE119" s="220"/>
      <c r="QHF119" s="220"/>
      <c r="QHG119" s="220"/>
      <c r="QHH119" s="220"/>
      <c r="QHI119" s="220"/>
      <c r="QHJ119" s="220"/>
      <c r="QHK119" s="220"/>
      <c r="QHL119" s="220"/>
      <c r="QHM119" s="220"/>
      <c r="QHN119" s="220"/>
      <c r="QHO119" s="220"/>
      <c r="QHP119" s="220"/>
      <c r="QHQ119" s="220"/>
      <c r="QHR119" s="220"/>
      <c r="QHS119" s="220"/>
      <c r="QHT119" s="220"/>
      <c r="QHU119" s="220"/>
      <c r="QHV119" s="220"/>
      <c r="QHW119" s="220"/>
      <c r="QHX119" s="220"/>
      <c r="QHY119" s="220"/>
      <c r="QHZ119" s="220"/>
      <c r="QIA119" s="220"/>
      <c r="QIB119" s="220"/>
      <c r="QIC119" s="220"/>
      <c r="QID119" s="220"/>
      <c r="QIE119" s="220"/>
      <c r="QIF119" s="220"/>
      <c r="QIG119" s="220"/>
      <c r="QIH119" s="220"/>
      <c r="QII119" s="220"/>
      <c r="QIJ119" s="220"/>
      <c r="QIK119" s="220"/>
      <c r="QIL119" s="220"/>
      <c r="QIM119" s="220"/>
      <c r="QIN119" s="220"/>
      <c r="QIO119" s="220"/>
      <c r="QIP119" s="220"/>
      <c r="QIQ119" s="220"/>
      <c r="QIR119" s="220"/>
      <c r="QIS119" s="220"/>
      <c r="QIT119" s="220"/>
      <c r="QIU119" s="220"/>
      <c r="QIV119" s="220"/>
      <c r="QIW119" s="220"/>
      <c r="QIX119" s="220"/>
      <c r="QIY119" s="220"/>
      <c r="QIZ119" s="220"/>
      <c r="QJA119" s="220"/>
      <c r="QJB119" s="220"/>
      <c r="QJC119" s="220"/>
      <c r="QJD119" s="220"/>
      <c r="QJE119" s="220"/>
      <c r="QJF119" s="220"/>
      <c r="QJG119" s="220"/>
      <c r="QJH119" s="220"/>
      <c r="QJI119" s="220"/>
      <c r="QJJ119" s="220"/>
      <c r="QJK119" s="220"/>
      <c r="QJL119" s="220"/>
      <c r="QJM119" s="220"/>
      <c r="QJN119" s="220"/>
      <c r="QJO119" s="220"/>
      <c r="QJP119" s="220"/>
      <c r="QJQ119" s="220"/>
      <c r="QJR119" s="220"/>
      <c r="QJS119" s="220"/>
      <c r="QJT119" s="220"/>
      <c r="QJU119" s="220"/>
      <c r="QJV119" s="220"/>
      <c r="QJW119" s="220"/>
      <c r="QJX119" s="220"/>
      <c r="QJY119" s="220"/>
      <c r="QJZ119" s="220"/>
      <c r="QKA119" s="220"/>
      <c r="QKB119" s="220"/>
      <c r="QKC119" s="220"/>
      <c r="QKD119" s="220"/>
      <c r="QKE119" s="220"/>
      <c r="QKF119" s="220"/>
      <c r="QKG119" s="220"/>
      <c r="QKH119" s="220"/>
      <c r="QKI119" s="220"/>
      <c r="QKJ119" s="220"/>
      <c r="QKK119" s="220"/>
      <c r="QKL119" s="220"/>
      <c r="QKM119" s="220"/>
      <c r="QKN119" s="220"/>
      <c r="QKO119" s="220"/>
      <c r="QKP119" s="220"/>
      <c r="QKQ119" s="220"/>
      <c r="QKR119" s="220"/>
      <c r="QKS119" s="220"/>
      <c r="QKT119" s="220"/>
      <c r="QKU119" s="220"/>
      <c r="QKV119" s="220"/>
      <c r="QKW119" s="220"/>
      <c r="QKX119" s="220"/>
      <c r="QKY119" s="220"/>
      <c r="QKZ119" s="220"/>
      <c r="QLA119" s="220"/>
      <c r="QLB119" s="220"/>
      <c r="QLC119" s="220"/>
      <c r="QLD119" s="220"/>
      <c r="QLE119" s="220"/>
      <c r="QLF119" s="220"/>
      <c r="QLG119" s="220"/>
      <c r="QLH119" s="220"/>
      <c r="QLI119" s="220"/>
      <c r="QLJ119" s="220"/>
      <c r="QLK119" s="220"/>
      <c r="QLL119" s="220"/>
      <c r="QLM119" s="220"/>
      <c r="QLN119" s="220"/>
      <c r="QLO119" s="220"/>
      <c r="QLP119" s="220"/>
      <c r="QLQ119" s="220"/>
      <c r="QLR119" s="220"/>
      <c r="QLS119" s="220"/>
      <c r="QLT119" s="220"/>
      <c r="QLU119" s="220"/>
      <c r="QLV119" s="220"/>
      <c r="QLW119" s="220"/>
      <c r="QLX119" s="220"/>
      <c r="QLY119" s="220"/>
      <c r="QLZ119" s="220"/>
      <c r="QMA119" s="220"/>
      <c r="QMB119" s="220"/>
      <c r="QMC119" s="220"/>
      <c r="QMD119" s="220"/>
      <c r="QME119" s="220"/>
      <c r="QMF119" s="220"/>
      <c r="QMG119" s="220"/>
      <c r="QMH119" s="220"/>
      <c r="QMI119" s="220"/>
      <c r="QMJ119" s="220"/>
      <c r="QMK119" s="220"/>
      <c r="QML119" s="220"/>
      <c r="QMM119" s="220"/>
      <c r="QMN119" s="220"/>
      <c r="QMO119" s="220"/>
      <c r="QMP119" s="220"/>
      <c r="QMQ119" s="220"/>
      <c r="QMR119" s="220"/>
      <c r="QMS119" s="220"/>
      <c r="QMT119" s="220"/>
      <c r="QMU119" s="220"/>
      <c r="QMV119" s="220"/>
      <c r="QMW119" s="220"/>
      <c r="QMX119" s="220"/>
      <c r="QMY119" s="220"/>
      <c r="QMZ119" s="220"/>
      <c r="QNA119" s="220"/>
      <c r="QNB119" s="220"/>
      <c r="QNC119" s="220"/>
      <c r="QND119" s="220"/>
      <c r="QNE119" s="220"/>
      <c r="QNF119" s="220"/>
      <c r="QNG119" s="220"/>
      <c r="QNH119" s="220"/>
      <c r="QNI119" s="220"/>
      <c r="QNJ119" s="220"/>
      <c r="QNK119" s="220"/>
      <c r="QNL119" s="220"/>
      <c r="QNM119" s="220"/>
      <c r="QNN119" s="220"/>
      <c r="QNO119" s="220"/>
      <c r="QNP119" s="220"/>
      <c r="QNQ119" s="220"/>
      <c r="QNR119" s="220"/>
      <c r="QNS119" s="220"/>
      <c r="QNT119" s="220"/>
      <c r="QNU119" s="220"/>
      <c r="QNV119" s="220"/>
      <c r="QNW119" s="220"/>
      <c r="QNX119" s="220"/>
      <c r="QNY119" s="220"/>
      <c r="QNZ119" s="220"/>
      <c r="QOA119" s="220"/>
      <c r="QOB119" s="220"/>
      <c r="QOC119" s="220"/>
      <c r="QOD119" s="220"/>
      <c r="QOE119" s="220"/>
      <c r="QOF119" s="220"/>
      <c r="QOG119" s="220"/>
      <c r="QOH119" s="220"/>
      <c r="QOI119" s="220"/>
      <c r="QOJ119" s="220"/>
      <c r="QOK119" s="220"/>
      <c r="QOL119" s="220"/>
      <c r="QOM119" s="220"/>
      <c r="QON119" s="220"/>
      <c r="QOO119" s="220"/>
      <c r="QOP119" s="220"/>
      <c r="QOQ119" s="220"/>
      <c r="QOR119" s="220"/>
      <c r="QOS119" s="220"/>
      <c r="QOT119" s="220"/>
      <c r="QOU119" s="220"/>
      <c r="QOV119" s="220"/>
      <c r="QOW119" s="220"/>
      <c r="QOX119" s="220"/>
      <c r="QOY119" s="220"/>
      <c r="QOZ119" s="220"/>
      <c r="QPA119" s="220"/>
      <c r="QPB119" s="220"/>
      <c r="QPC119" s="220"/>
      <c r="QPD119" s="220"/>
      <c r="QPE119" s="220"/>
      <c r="QPF119" s="220"/>
      <c r="QPG119" s="220"/>
      <c r="QPH119" s="220"/>
      <c r="QPI119" s="220"/>
      <c r="QPJ119" s="220"/>
      <c r="QPK119" s="220"/>
      <c r="QPL119" s="220"/>
      <c r="QPM119" s="220"/>
      <c r="QPN119" s="220"/>
      <c r="QPO119" s="220"/>
      <c r="QPP119" s="220"/>
      <c r="QPQ119" s="220"/>
      <c r="QPR119" s="220"/>
      <c r="QPS119" s="220"/>
      <c r="QPT119" s="220"/>
      <c r="QPU119" s="220"/>
      <c r="QPV119" s="220"/>
      <c r="QPW119" s="220"/>
      <c r="QPX119" s="220"/>
      <c r="QPY119" s="220"/>
      <c r="QPZ119" s="220"/>
      <c r="QQA119" s="220"/>
      <c r="QQB119" s="220"/>
      <c r="QQC119" s="220"/>
      <c r="QQD119" s="220"/>
      <c r="QQE119" s="220"/>
      <c r="QQF119" s="220"/>
      <c r="QQG119" s="220"/>
      <c r="QQH119" s="220"/>
      <c r="QQI119" s="220"/>
      <c r="QQJ119" s="220"/>
      <c r="QQK119" s="220"/>
      <c r="QQL119" s="220"/>
      <c r="QQM119" s="220"/>
      <c r="QQN119" s="220"/>
      <c r="QQO119" s="220"/>
      <c r="QQP119" s="220"/>
      <c r="QQQ119" s="220"/>
      <c r="QQR119" s="220"/>
      <c r="QQS119" s="220"/>
      <c r="QQT119" s="220"/>
      <c r="QQU119" s="220"/>
      <c r="QQV119" s="220"/>
      <c r="QQW119" s="220"/>
      <c r="QQX119" s="220"/>
      <c r="QQY119" s="220"/>
      <c r="QQZ119" s="220"/>
      <c r="QRA119" s="220"/>
      <c r="QRB119" s="220"/>
      <c r="QRC119" s="220"/>
      <c r="QRD119" s="220"/>
      <c r="QRE119" s="220"/>
      <c r="QRF119" s="220"/>
      <c r="QRG119" s="220"/>
      <c r="QRH119" s="220"/>
      <c r="QRI119" s="220"/>
      <c r="QRJ119" s="220"/>
      <c r="QRK119" s="220"/>
      <c r="QRL119" s="220"/>
      <c r="QRM119" s="220"/>
      <c r="QRN119" s="220"/>
      <c r="QRO119" s="220"/>
      <c r="QRP119" s="220"/>
      <c r="QRQ119" s="220"/>
      <c r="QRR119" s="220"/>
      <c r="QRS119" s="220"/>
      <c r="QRT119" s="220"/>
      <c r="QRU119" s="220"/>
      <c r="QRV119" s="220"/>
      <c r="QRW119" s="220"/>
      <c r="QRX119" s="220"/>
      <c r="QRY119" s="220"/>
      <c r="QRZ119" s="220"/>
      <c r="QSA119" s="220"/>
      <c r="QSB119" s="220"/>
      <c r="QSC119" s="220"/>
      <c r="QSD119" s="220"/>
      <c r="QSE119" s="220"/>
      <c r="QSF119" s="220"/>
      <c r="QSG119" s="220"/>
      <c r="QSH119" s="220"/>
      <c r="QSI119" s="220"/>
      <c r="QSJ119" s="220"/>
      <c r="QSK119" s="220"/>
      <c r="QSL119" s="220"/>
      <c r="QSM119" s="220"/>
      <c r="QSN119" s="220"/>
      <c r="QSO119" s="220"/>
      <c r="QSP119" s="220"/>
      <c r="QSQ119" s="220"/>
      <c r="QSR119" s="220"/>
      <c r="QSS119" s="220"/>
      <c r="QST119" s="220"/>
      <c r="QSU119" s="220"/>
      <c r="QSV119" s="220"/>
      <c r="QSW119" s="220"/>
      <c r="QSX119" s="220"/>
      <c r="QSY119" s="220"/>
      <c r="QSZ119" s="220"/>
      <c r="QTA119" s="220"/>
      <c r="QTB119" s="220"/>
      <c r="QTC119" s="220"/>
      <c r="QTD119" s="220"/>
      <c r="QTE119" s="220"/>
      <c r="QTF119" s="220"/>
      <c r="QTG119" s="220"/>
      <c r="QTH119" s="220"/>
      <c r="QTI119" s="220"/>
      <c r="QTJ119" s="220"/>
      <c r="QTK119" s="220"/>
      <c r="QTL119" s="220"/>
      <c r="QTM119" s="220"/>
      <c r="QTN119" s="220"/>
      <c r="QTO119" s="220"/>
      <c r="QTP119" s="220"/>
      <c r="QTQ119" s="220"/>
      <c r="QTR119" s="220"/>
      <c r="QTS119" s="220"/>
      <c r="QTT119" s="220"/>
      <c r="QTU119" s="220"/>
      <c r="QTV119" s="220"/>
      <c r="QTW119" s="220"/>
      <c r="QTX119" s="220"/>
      <c r="QTY119" s="220"/>
      <c r="QTZ119" s="220"/>
      <c r="QUA119" s="220"/>
      <c r="QUB119" s="220"/>
      <c r="QUC119" s="220"/>
      <c r="QUD119" s="220"/>
      <c r="QUE119" s="220"/>
      <c r="QUF119" s="220"/>
      <c r="QUG119" s="220"/>
      <c r="QUH119" s="220"/>
      <c r="QUI119" s="220"/>
      <c r="QUJ119" s="220"/>
      <c r="QUK119" s="220"/>
      <c r="QUL119" s="220"/>
      <c r="QUM119" s="220"/>
      <c r="QUN119" s="220"/>
      <c r="QUO119" s="220"/>
      <c r="QUP119" s="220"/>
      <c r="QUQ119" s="220"/>
      <c r="QUR119" s="220"/>
      <c r="QUS119" s="220"/>
      <c r="QUT119" s="220"/>
      <c r="QUU119" s="220"/>
      <c r="QUV119" s="220"/>
      <c r="QUW119" s="220"/>
      <c r="QUX119" s="220"/>
      <c r="QUY119" s="220"/>
      <c r="QUZ119" s="220"/>
      <c r="QVA119" s="220"/>
      <c r="QVB119" s="220"/>
      <c r="QVC119" s="220"/>
      <c r="QVD119" s="220"/>
      <c r="QVE119" s="220"/>
      <c r="QVF119" s="220"/>
      <c r="QVG119" s="220"/>
      <c r="QVH119" s="220"/>
      <c r="QVI119" s="220"/>
      <c r="QVJ119" s="220"/>
      <c r="QVK119" s="220"/>
      <c r="QVL119" s="220"/>
      <c r="QVM119" s="220"/>
      <c r="QVN119" s="220"/>
      <c r="QVO119" s="220"/>
      <c r="QVP119" s="220"/>
      <c r="QVQ119" s="220"/>
      <c r="QVR119" s="220"/>
      <c r="QVS119" s="220"/>
      <c r="QVT119" s="220"/>
      <c r="QVU119" s="220"/>
      <c r="QVV119" s="220"/>
      <c r="QVW119" s="220"/>
      <c r="QVX119" s="220"/>
      <c r="QVY119" s="220"/>
      <c r="QVZ119" s="220"/>
      <c r="QWA119" s="220"/>
      <c r="QWB119" s="220"/>
      <c r="QWC119" s="220"/>
      <c r="QWD119" s="220"/>
      <c r="QWE119" s="220"/>
      <c r="QWF119" s="220"/>
      <c r="QWG119" s="220"/>
      <c r="QWH119" s="220"/>
      <c r="QWI119" s="220"/>
      <c r="QWJ119" s="220"/>
      <c r="QWK119" s="220"/>
      <c r="QWL119" s="220"/>
      <c r="QWM119" s="220"/>
      <c r="QWN119" s="220"/>
      <c r="QWO119" s="220"/>
      <c r="QWP119" s="220"/>
      <c r="QWQ119" s="220"/>
      <c r="QWR119" s="220"/>
      <c r="QWS119" s="220"/>
      <c r="QWT119" s="220"/>
      <c r="QWU119" s="220"/>
      <c r="QWV119" s="220"/>
      <c r="QWW119" s="220"/>
      <c r="QWX119" s="220"/>
      <c r="QWY119" s="220"/>
      <c r="QWZ119" s="220"/>
      <c r="QXA119" s="220"/>
      <c r="QXB119" s="220"/>
      <c r="QXC119" s="220"/>
      <c r="QXD119" s="220"/>
      <c r="QXE119" s="220"/>
      <c r="QXF119" s="220"/>
      <c r="QXG119" s="220"/>
      <c r="QXH119" s="220"/>
      <c r="QXI119" s="220"/>
      <c r="QXJ119" s="220"/>
      <c r="QXK119" s="220"/>
      <c r="QXL119" s="220"/>
      <c r="QXM119" s="220"/>
      <c r="QXN119" s="220"/>
      <c r="QXO119" s="220"/>
      <c r="QXP119" s="220"/>
      <c r="QXQ119" s="220"/>
      <c r="QXR119" s="220"/>
      <c r="QXS119" s="220"/>
      <c r="QXT119" s="220"/>
      <c r="QXU119" s="220"/>
      <c r="QXV119" s="220"/>
      <c r="QXW119" s="220"/>
      <c r="QXX119" s="220"/>
      <c r="QXY119" s="220"/>
      <c r="QXZ119" s="220"/>
      <c r="QYA119" s="220"/>
      <c r="QYB119" s="220"/>
      <c r="QYC119" s="220"/>
      <c r="QYD119" s="220"/>
      <c r="QYE119" s="220"/>
      <c r="QYF119" s="220"/>
      <c r="QYG119" s="220"/>
      <c r="QYH119" s="220"/>
      <c r="QYI119" s="220"/>
      <c r="QYJ119" s="220"/>
      <c r="QYK119" s="220"/>
      <c r="QYL119" s="220"/>
      <c r="QYM119" s="220"/>
      <c r="QYN119" s="220"/>
      <c r="QYO119" s="220"/>
      <c r="QYP119" s="220"/>
      <c r="QYQ119" s="220"/>
      <c r="QYR119" s="220"/>
      <c r="QYS119" s="220"/>
      <c r="QYT119" s="220"/>
      <c r="QYU119" s="220"/>
      <c r="QYV119" s="220"/>
      <c r="QYW119" s="220"/>
      <c r="QYX119" s="220"/>
      <c r="QYY119" s="220"/>
      <c r="QYZ119" s="220"/>
      <c r="QZA119" s="220"/>
      <c r="QZB119" s="220"/>
      <c r="QZC119" s="220"/>
      <c r="QZD119" s="220"/>
      <c r="QZE119" s="220"/>
      <c r="QZF119" s="220"/>
      <c r="QZG119" s="220"/>
      <c r="QZH119" s="220"/>
      <c r="QZI119" s="220"/>
      <c r="QZJ119" s="220"/>
      <c r="QZK119" s="220"/>
      <c r="QZL119" s="220"/>
      <c r="QZM119" s="220"/>
      <c r="QZN119" s="220"/>
      <c r="QZO119" s="220"/>
      <c r="QZP119" s="220"/>
      <c r="QZQ119" s="220"/>
      <c r="QZR119" s="220"/>
      <c r="QZS119" s="220"/>
      <c r="QZT119" s="220"/>
      <c r="QZU119" s="220"/>
      <c r="QZV119" s="220"/>
      <c r="QZW119" s="220"/>
      <c r="QZX119" s="220"/>
      <c r="QZY119" s="220"/>
      <c r="QZZ119" s="220"/>
      <c r="RAA119" s="220"/>
      <c r="RAB119" s="220"/>
      <c r="RAC119" s="220"/>
      <c r="RAD119" s="220"/>
      <c r="RAE119" s="220"/>
      <c r="RAF119" s="220"/>
      <c r="RAG119" s="220"/>
      <c r="RAH119" s="220"/>
      <c r="RAI119" s="220"/>
      <c r="RAJ119" s="220"/>
      <c r="RAK119" s="220"/>
      <c r="RAL119" s="220"/>
      <c r="RAM119" s="220"/>
      <c r="RAN119" s="220"/>
      <c r="RAO119" s="220"/>
      <c r="RAP119" s="220"/>
      <c r="RAQ119" s="220"/>
      <c r="RAR119" s="220"/>
      <c r="RAS119" s="220"/>
      <c r="RAT119" s="220"/>
      <c r="RAU119" s="220"/>
      <c r="RAV119" s="220"/>
      <c r="RAW119" s="220"/>
      <c r="RAX119" s="220"/>
      <c r="RAY119" s="220"/>
      <c r="RAZ119" s="220"/>
      <c r="RBA119" s="220"/>
      <c r="RBB119" s="220"/>
      <c r="RBC119" s="220"/>
      <c r="RBD119" s="220"/>
      <c r="RBE119" s="220"/>
      <c r="RBF119" s="220"/>
      <c r="RBG119" s="220"/>
      <c r="RBH119" s="220"/>
      <c r="RBI119" s="220"/>
      <c r="RBJ119" s="220"/>
      <c r="RBK119" s="220"/>
      <c r="RBL119" s="220"/>
      <c r="RBM119" s="220"/>
      <c r="RBN119" s="220"/>
      <c r="RBO119" s="220"/>
      <c r="RBP119" s="220"/>
      <c r="RBQ119" s="220"/>
      <c r="RBR119" s="220"/>
      <c r="RBS119" s="220"/>
      <c r="RBT119" s="220"/>
      <c r="RBU119" s="220"/>
      <c r="RBV119" s="220"/>
      <c r="RBW119" s="220"/>
      <c r="RBX119" s="220"/>
      <c r="RBY119" s="220"/>
      <c r="RBZ119" s="220"/>
      <c r="RCA119" s="220"/>
      <c r="RCB119" s="220"/>
      <c r="RCC119" s="220"/>
      <c r="RCD119" s="220"/>
      <c r="RCE119" s="220"/>
      <c r="RCF119" s="220"/>
      <c r="RCG119" s="220"/>
      <c r="RCH119" s="220"/>
      <c r="RCI119" s="220"/>
      <c r="RCJ119" s="220"/>
      <c r="RCK119" s="220"/>
      <c r="RCL119" s="220"/>
      <c r="RCM119" s="220"/>
      <c r="RCN119" s="220"/>
      <c r="RCO119" s="220"/>
      <c r="RCP119" s="220"/>
      <c r="RCQ119" s="220"/>
      <c r="RCR119" s="220"/>
      <c r="RCS119" s="220"/>
      <c r="RCT119" s="220"/>
      <c r="RCU119" s="220"/>
      <c r="RCV119" s="220"/>
      <c r="RCW119" s="220"/>
      <c r="RCX119" s="220"/>
      <c r="RCY119" s="220"/>
      <c r="RCZ119" s="220"/>
      <c r="RDA119" s="220"/>
      <c r="RDB119" s="220"/>
      <c r="RDC119" s="220"/>
      <c r="RDD119" s="220"/>
      <c r="RDE119" s="220"/>
      <c r="RDF119" s="220"/>
      <c r="RDG119" s="220"/>
      <c r="RDH119" s="220"/>
      <c r="RDI119" s="220"/>
      <c r="RDJ119" s="220"/>
      <c r="RDK119" s="220"/>
      <c r="RDL119" s="220"/>
      <c r="RDM119" s="220"/>
      <c r="RDN119" s="220"/>
      <c r="RDO119" s="220"/>
      <c r="RDP119" s="220"/>
      <c r="RDQ119" s="220"/>
      <c r="RDR119" s="220"/>
      <c r="RDS119" s="220"/>
      <c r="RDT119" s="220"/>
      <c r="RDU119" s="220"/>
      <c r="RDV119" s="220"/>
      <c r="RDW119" s="220"/>
      <c r="RDX119" s="220"/>
      <c r="RDY119" s="220"/>
      <c r="RDZ119" s="220"/>
      <c r="REA119" s="220"/>
      <c r="REB119" s="220"/>
      <c r="REC119" s="220"/>
      <c r="RED119" s="220"/>
      <c r="REE119" s="220"/>
      <c r="REF119" s="220"/>
      <c r="REG119" s="220"/>
      <c r="REH119" s="220"/>
      <c r="REI119" s="220"/>
      <c r="REJ119" s="220"/>
      <c r="REK119" s="220"/>
      <c r="REL119" s="220"/>
      <c r="REM119" s="220"/>
      <c r="REN119" s="220"/>
      <c r="REO119" s="220"/>
      <c r="REP119" s="220"/>
      <c r="REQ119" s="220"/>
      <c r="RER119" s="220"/>
      <c r="RES119" s="220"/>
      <c r="RET119" s="220"/>
      <c r="REU119" s="220"/>
      <c r="REV119" s="220"/>
      <c r="REW119" s="220"/>
      <c r="REX119" s="220"/>
      <c r="REY119" s="220"/>
      <c r="REZ119" s="220"/>
      <c r="RFA119" s="220"/>
      <c r="RFB119" s="220"/>
      <c r="RFC119" s="220"/>
      <c r="RFD119" s="220"/>
      <c r="RFE119" s="220"/>
      <c r="RFF119" s="220"/>
      <c r="RFG119" s="220"/>
      <c r="RFH119" s="220"/>
      <c r="RFI119" s="220"/>
      <c r="RFJ119" s="220"/>
      <c r="RFK119" s="220"/>
      <c r="RFL119" s="220"/>
      <c r="RFM119" s="220"/>
      <c r="RFN119" s="220"/>
      <c r="RFO119" s="220"/>
      <c r="RFP119" s="220"/>
      <c r="RFQ119" s="220"/>
      <c r="RFR119" s="220"/>
      <c r="RFS119" s="220"/>
      <c r="RFT119" s="220"/>
      <c r="RFU119" s="220"/>
      <c r="RFV119" s="220"/>
      <c r="RFW119" s="220"/>
      <c r="RFX119" s="220"/>
      <c r="RFY119" s="220"/>
      <c r="RFZ119" s="220"/>
      <c r="RGA119" s="220"/>
      <c r="RGB119" s="220"/>
      <c r="RGC119" s="220"/>
      <c r="RGD119" s="220"/>
      <c r="RGE119" s="220"/>
      <c r="RGF119" s="220"/>
      <c r="RGG119" s="220"/>
      <c r="RGH119" s="220"/>
      <c r="RGI119" s="220"/>
      <c r="RGJ119" s="220"/>
      <c r="RGK119" s="220"/>
      <c r="RGL119" s="220"/>
      <c r="RGM119" s="220"/>
      <c r="RGN119" s="220"/>
      <c r="RGO119" s="220"/>
      <c r="RGP119" s="220"/>
      <c r="RGQ119" s="220"/>
      <c r="RGR119" s="220"/>
      <c r="RGS119" s="220"/>
      <c r="RGT119" s="220"/>
      <c r="RGU119" s="220"/>
      <c r="RGV119" s="220"/>
      <c r="RGW119" s="220"/>
      <c r="RGX119" s="220"/>
      <c r="RGY119" s="220"/>
      <c r="RGZ119" s="220"/>
      <c r="RHA119" s="220"/>
      <c r="RHB119" s="220"/>
      <c r="RHC119" s="220"/>
      <c r="RHD119" s="220"/>
      <c r="RHE119" s="220"/>
      <c r="RHF119" s="220"/>
      <c r="RHG119" s="220"/>
      <c r="RHH119" s="220"/>
      <c r="RHI119" s="220"/>
      <c r="RHJ119" s="220"/>
      <c r="RHK119" s="220"/>
      <c r="RHL119" s="220"/>
      <c r="RHM119" s="220"/>
      <c r="RHN119" s="220"/>
      <c r="RHO119" s="220"/>
      <c r="RHP119" s="220"/>
      <c r="RHQ119" s="220"/>
      <c r="RHR119" s="220"/>
      <c r="RHS119" s="220"/>
      <c r="RHT119" s="220"/>
      <c r="RHU119" s="220"/>
      <c r="RHV119" s="220"/>
      <c r="RHW119" s="220"/>
      <c r="RHX119" s="220"/>
      <c r="RHY119" s="220"/>
      <c r="RHZ119" s="220"/>
      <c r="RIA119" s="220"/>
      <c r="RIB119" s="220"/>
      <c r="RIC119" s="220"/>
      <c r="RID119" s="220"/>
      <c r="RIE119" s="220"/>
      <c r="RIF119" s="220"/>
      <c r="RIG119" s="220"/>
      <c r="RIH119" s="220"/>
      <c r="RII119" s="220"/>
      <c r="RIJ119" s="220"/>
      <c r="RIK119" s="220"/>
      <c r="RIL119" s="220"/>
      <c r="RIM119" s="220"/>
      <c r="RIN119" s="220"/>
      <c r="RIO119" s="220"/>
      <c r="RIP119" s="220"/>
      <c r="RIQ119" s="220"/>
      <c r="RIR119" s="220"/>
      <c r="RIS119" s="220"/>
      <c r="RIT119" s="220"/>
      <c r="RIU119" s="220"/>
      <c r="RIV119" s="220"/>
      <c r="RIW119" s="220"/>
      <c r="RIX119" s="220"/>
      <c r="RIY119" s="220"/>
      <c r="RIZ119" s="220"/>
      <c r="RJA119" s="220"/>
      <c r="RJB119" s="220"/>
      <c r="RJC119" s="220"/>
      <c r="RJD119" s="220"/>
      <c r="RJE119" s="220"/>
      <c r="RJF119" s="220"/>
      <c r="RJG119" s="220"/>
      <c r="RJH119" s="220"/>
      <c r="RJI119" s="220"/>
      <c r="RJJ119" s="220"/>
      <c r="RJK119" s="220"/>
      <c r="RJL119" s="220"/>
      <c r="RJM119" s="220"/>
      <c r="RJN119" s="220"/>
      <c r="RJO119" s="220"/>
      <c r="RJP119" s="220"/>
      <c r="RJQ119" s="220"/>
      <c r="RJR119" s="220"/>
      <c r="RJS119" s="220"/>
      <c r="RJT119" s="220"/>
      <c r="RJU119" s="220"/>
      <c r="RJV119" s="220"/>
      <c r="RJW119" s="220"/>
      <c r="RJX119" s="220"/>
      <c r="RJY119" s="220"/>
      <c r="RJZ119" s="220"/>
      <c r="RKA119" s="220"/>
      <c r="RKB119" s="220"/>
      <c r="RKC119" s="220"/>
      <c r="RKD119" s="220"/>
      <c r="RKE119" s="220"/>
      <c r="RKF119" s="220"/>
      <c r="RKG119" s="220"/>
      <c r="RKH119" s="220"/>
      <c r="RKI119" s="220"/>
      <c r="RKJ119" s="220"/>
      <c r="RKK119" s="220"/>
      <c r="RKL119" s="220"/>
      <c r="RKM119" s="220"/>
      <c r="RKN119" s="220"/>
      <c r="RKO119" s="220"/>
      <c r="RKP119" s="220"/>
      <c r="RKQ119" s="220"/>
      <c r="RKR119" s="220"/>
      <c r="RKS119" s="220"/>
      <c r="RKT119" s="220"/>
      <c r="RKU119" s="220"/>
      <c r="RKV119" s="220"/>
      <c r="RKW119" s="220"/>
      <c r="RKX119" s="220"/>
      <c r="RKY119" s="220"/>
      <c r="RKZ119" s="220"/>
      <c r="RLA119" s="220"/>
      <c r="RLB119" s="220"/>
      <c r="RLC119" s="220"/>
      <c r="RLD119" s="220"/>
      <c r="RLE119" s="220"/>
      <c r="RLF119" s="220"/>
      <c r="RLG119" s="220"/>
      <c r="RLH119" s="220"/>
      <c r="RLI119" s="220"/>
      <c r="RLJ119" s="220"/>
      <c r="RLK119" s="220"/>
      <c r="RLL119" s="220"/>
      <c r="RLM119" s="220"/>
      <c r="RLN119" s="220"/>
      <c r="RLO119" s="220"/>
      <c r="RLP119" s="220"/>
      <c r="RLQ119" s="220"/>
      <c r="RLR119" s="220"/>
      <c r="RLS119" s="220"/>
      <c r="RLT119" s="220"/>
      <c r="RLU119" s="220"/>
      <c r="RLV119" s="220"/>
      <c r="RLW119" s="220"/>
      <c r="RLX119" s="220"/>
      <c r="RLY119" s="220"/>
      <c r="RLZ119" s="220"/>
      <c r="RMA119" s="220"/>
      <c r="RMB119" s="220"/>
      <c r="RMC119" s="220"/>
      <c r="RMD119" s="220"/>
      <c r="RME119" s="220"/>
      <c r="RMF119" s="220"/>
      <c r="RMG119" s="220"/>
      <c r="RMH119" s="220"/>
      <c r="RMI119" s="220"/>
      <c r="RMJ119" s="220"/>
      <c r="RMK119" s="220"/>
      <c r="RML119" s="220"/>
      <c r="RMM119" s="220"/>
      <c r="RMN119" s="220"/>
      <c r="RMO119" s="220"/>
      <c r="RMP119" s="220"/>
      <c r="RMQ119" s="220"/>
      <c r="RMR119" s="220"/>
      <c r="RMS119" s="220"/>
      <c r="RMT119" s="220"/>
      <c r="RMU119" s="220"/>
      <c r="RMV119" s="220"/>
      <c r="RMW119" s="220"/>
      <c r="RMX119" s="220"/>
      <c r="RMY119" s="220"/>
      <c r="RMZ119" s="220"/>
      <c r="RNA119" s="220"/>
      <c r="RNB119" s="220"/>
      <c r="RNC119" s="220"/>
      <c r="RND119" s="220"/>
      <c r="RNE119" s="220"/>
      <c r="RNF119" s="220"/>
      <c r="RNG119" s="220"/>
      <c r="RNH119" s="220"/>
      <c r="RNI119" s="220"/>
      <c r="RNJ119" s="220"/>
      <c r="RNK119" s="220"/>
      <c r="RNL119" s="220"/>
      <c r="RNM119" s="220"/>
      <c r="RNN119" s="220"/>
      <c r="RNO119" s="220"/>
      <c r="RNP119" s="220"/>
      <c r="RNQ119" s="220"/>
      <c r="RNR119" s="220"/>
      <c r="RNS119" s="220"/>
      <c r="RNT119" s="220"/>
      <c r="RNU119" s="220"/>
      <c r="RNV119" s="220"/>
      <c r="RNW119" s="220"/>
      <c r="RNX119" s="220"/>
      <c r="RNY119" s="220"/>
      <c r="RNZ119" s="220"/>
      <c r="ROA119" s="220"/>
      <c r="ROB119" s="220"/>
      <c r="ROC119" s="220"/>
      <c r="ROD119" s="220"/>
      <c r="ROE119" s="220"/>
      <c r="ROF119" s="220"/>
      <c r="ROG119" s="220"/>
      <c r="ROH119" s="220"/>
      <c r="ROI119" s="220"/>
      <c r="ROJ119" s="220"/>
      <c r="ROK119" s="220"/>
      <c r="ROL119" s="220"/>
      <c r="ROM119" s="220"/>
      <c r="RON119" s="220"/>
      <c r="ROO119" s="220"/>
      <c r="ROP119" s="220"/>
      <c r="ROQ119" s="220"/>
      <c r="ROR119" s="220"/>
      <c r="ROS119" s="220"/>
      <c r="ROT119" s="220"/>
      <c r="ROU119" s="220"/>
      <c r="ROV119" s="220"/>
      <c r="ROW119" s="220"/>
      <c r="ROX119" s="220"/>
      <c r="ROY119" s="220"/>
      <c r="ROZ119" s="220"/>
      <c r="RPA119" s="220"/>
      <c r="RPB119" s="220"/>
      <c r="RPC119" s="220"/>
      <c r="RPD119" s="220"/>
      <c r="RPE119" s="220"/>
      <c r="RPF119" s="220"/>
      <c r="RPG119" s="220"/>
      <c r="RPH119" s="220"/>
      <c r="RPI119" s="220"/>
      <c r="RPJ119" s="220"/>
      <c r="RPK119" s="220"/>
      <c r="RPL119" s="220"/>
      <c r="RPM119" s="220"/>
      <c r="RPN119" s="220"/>
      <c r="RPO119" s="220"/>
      <c r="RPP119" s="220"/>
      <c r="RPQ119" s="220"/>
      <c r="RPR119" s="220"/>
      <c r="RPS119" s="220"/>
      <c r="RPT119" s="220"/>
      <c r="RPU119" s="220"/>
      <c r="RPV119" s="220"/>
      <c r="RPW119" s="220"/>
      <c r="RPX119" s="220"/>
      <c r="RPY119" s="220"/>
      <c r="RPZ119" s="220"/>
      <c r="RQA119" s="220"/>
      <c r="RQB119" s="220"/>
      <c r="RQC119" s="220"/>
      <c r="RQD119" s="220"/>
      <c r="RQE119" s="220"/>
      <c r="RQF119" s="220"/>
      <c r="RQG119" s="220"/>
      <c r="RQH119" s="220"/>
      <c r="RQI119" s="220"/>
      <c r="RQJ119" s="220"/>
      <c r="RQK119" s="220"/>
      <c r="RQL119" s="220"/>
      <c r="RQM119" s="220"/>
      <c r="RQN119" s="220"/>
      <c r="RQO119" s="220"/>
      <c r="RQP119" s="220"/>
      <c r="RQQ119" s="220"/>
      <c r="RQR119" s="220"/>
      <c r="RQS119" s="220"/>
      <c r="RQT119" s="220"/>
      <c r="RQU119" s="220"/>
      <c r="RQV119" s="220"/>
      <c r="RQW119" s="220"/>
      <c r="RQX119" s="220"/>
      <c r="RQY119" s="220"/>
      <c r="RQZ119" s="220"/>
      <c r="RRA119" s="220"/>
      <c r="RRB119" s="220"/>
      <c r="RRC119" s="220"/>
      <c r="RRD119" s="220"/>
      <c r="RRE119" s="220"/>
      <c r="RRF119" s="220"/>
      <c r="RRG119" s="220"/>
      <c r="RRH119" s="220"/>
      <c r="RRI119" s="220"/>
      <c r="RRJ119" s="220"/>
      <c r="RRK119" s="220"/>
      <c r="RRL119" s="220"/>
      <c r="RRM119" s="220"/>
      <c r="RRN119" s="220"/>
      <c r="RRO119" s="220"/>
      <c r="RRP119" s="220"/>
      <c r="RRQ119" s="220"/>
      <c r="RRR119" s="220"/>
      <c r="RRS119" s="220"/>
      <c r="RRT119" s="220"/>
      <c r="RRU119" s="220"/>
      <c r="RRV119" s="220"/>
      <c r="RRW119" s="220"/>
      <c r="RRX119" s="220"/>
      <c r="RRY119" s="220"/>
      <c r="RRZ119" s="220"/>
      <c r="RSA119" s="220"/>
      <c r="RSB119" s="220"/>
      <c r="RSC119" s="220"/>
      <c r="RSD119" s="220"/>
      <c r="RSE119" s="220"/>
      <c r="RSF119" s="220"/>
      <c r="RSG119" s="220"/>
      <c r="RSH119" s="220"/>
      <c r="RSI119" s="220"/>
      <c r="RSJ119" s="220"/>
      <c r="RSK119" s="220"/>
      <c r="RSL119" s="220"/>
      <c r="RSM119" s="220"/>
      <c r="RSN119" s="220"/>
      <c r="RSO119" s="220"/>
      <c r="RSP119" s="220"/>
      <c r="RSQ119" s="220"/>
      <c r="RSR119" s="220"/>
      <c r="RSS119" s="220"/>
      <c r="RST119" s="220"/>
      <c r="RSU119" s="220"/>
      <c r="RSV119" s="220"/>
      <c r="RSW119" s="220"/>
      <c r="RSX119" s="220"/>
      <c r="RSY119" s="220"/>
      <c r="RSZ119" s="220"/>
      <c r="RTA119" s="220"/>
      <c r="RTB119" s="220"/>
      <c r="RTC119" s="220"/>
      <c r="RTD119" s="220"/>
      <c r="RTE119" s="220"/>
      <c r="RTF119" s="220"/>
      <c r="RTG119" s="220"/>
      <c r="RTH119" s="220"/>
      <c r="RTI119" s="220"/>
      <c r="RTJ119" s="220"/>
      <c r="RTK119" s="220"/>
      <c r="RTL119" s="220"/>
      <c r="RTM119" s="220"/>
      <c r="RTN119" s="220"/>
      <c r="RTO119" s="220"/>
      <c r="RTP119" s="220"/>
      <c r="RTQ119" s="220"/>
      <c r="RTR119" s="220"/>
      <c r="RTS119" s="220"/>
      <c r="RTT119" s="220"/>
      <c r="RTU119" s="220"/>
      <c r="RTV119" s="220"/>
      <c r="RTW119" s="220"/>
      <c r="RTX119" s="220"/>
      <c r="RTY119" s="220"/>
      <c r="RTZ119" s="220"/>
      <c r="RUA119" s="220"/>
      <c r="RUB119" s="220"/>
      <c r="RUC119" s="220"/>
      <c r="RUD119" s="220"/>
      <c r="RUE119" s="220"/>
      <c r="RUF119" s="220"/>
      <c r="RUG119" s="220"/>
      <c r="RUH119" s="220"/>
      <c r="RUI119" s="220"/>
      <c r="RUJ119" s="220"/>
      <c r="RUK119" s="220"/>
      <c r="RUL119" s="220"/>
      <c r="RUM119" s="220"/>
      <c r="RUN119" s="220"/>
      <c r="RUO119" s="220"/>
      <c r="RUP119" s="220"/>
      <c r="RUQ119" s="220"/>
      <c r="RUR119" s="220"/>
      <c r="RUS119" s="220"/>
      <c r="RUT119" s="220"/>
      <c r="RUU119" s="220"/>
      <c r="RUV119" s="220"/>
      <c r="RUW119" s="220"/>
      <c r="RUX119" s="220"/>
      <c r="RUY119" s="220"/>
      <c r="RUZ119" s="220"/>
      <c r="RVA119" s="220"/>
      <c r="RVB119" s="220"/>
      <c r="RVC119" s="220"/>
      <c r="RVD119" s="220"/>
      <c r="RVE119" s="220"/>
      <c r="RVF119" s="220"/>
      <c r="RVG119" s="220"/>
      <c r="RVH119" s="220"/>
      <c r="RVI119" s="220"/>
      <c r="RVJ119" s="220"/>
      <c r="RVK119" s="220"/>
      <c r="RVL119" s="220"/>
      <c r="RVM119" s="220"/>
      <c r="RVN119" s="220"/>
      <c r="RVO119" s="220"/>
      <c r="RVP119" s="220"/>
      <c r="RVQ119" s="220"/>
      <c r="RVR119" s="220"/>
      <c r="RVS119" s="220"/>
      <c r="RVT119" s="220"/>
      <c r="RVU119" s="220"/>
      <c r="RVV119" s="220"/>
      <c r="RVW119" s="220"/>
      <c r="RVX119" s="220"/>
      <c r="RVY119" s="220"/>
      <c r="RVZ119" s="220"/>
      <c r="RWA119" s="220"/>
      <c r="RWB119" s="220"/>
      <c r="RWC119" s="220"/>
      <c r="RWD119" s="220"/>
      <c r="RWE119" s="220"/>
      <c r="RWF119" s="220"/>
      <c r="RWG119" s="220"/>
      <c r="RWH119" s="220"/>
      <c r="RWI119" s="220"/>
      <c r="RWJ119" s="220"/>
      <c r="RWK119" s="220"/>
      <c r="RWL119" s="220"/>
      <c r="RWM119" s="220"/>
      <c r="RWN119" s="220"/>
      <c r="RWO119" s="220"/>
      <c r="RWP119" s="220"/>
      <c r="RWQ119" s="220"/>
      <c r="RWR119" s="220"/>
      <c r="RWS119" s="220"/>
      <c r="RWT119" s="220"/>
      <c r="RWU119" s="220"/>
      <c r="RWV119" s="220"/>
      <c r="RWW119" s="220"/>
      <c r="RWX119" s="220"/>
      <c r="RWY119" s="220"/>
      <c r="RWZ119" s="220"/>
      <c r="RXA119" s="220"/>
      <c r="RXB119" s="220"/>
      <c r="RXC119" s="220"/>
      <c r="RXD119" s="220"/>
      <c r="RXE119" s="220"/>
      <c r="RXF119" s="220"/>
      <c r="RXG119" s="220"/>
      <c r="RXH119" s="220"/>
      <c r="RXI119" s="220"/>
      <c r="RXJ119" s="220"/>
      <c r="RXK119" s="220"/>
      <c r="RXL119" s="220"/>
      <c r="RXM119" s="220"/>
      <c r="RXN119" s="220"/>
      <c r="RXO119" s="220"/>
      <c r="RXP119" s="220"/>
      <c r="RXQ119" s="220"/>
      <c r="RXR119" s="220"/>
      <c r="RXS119" s="220"/>
      <c r="RXT119" s="220"/>
      <c r="RXU119" s="220"/>
      <c r="RXV119" s="220"/>
      <c r="RXW119" s="220"/>
      <c r="RXX119" s="220"/>
      <c r="RXY119" s="220"/>
      <c r="RXZ119" s="220"/>
      <c r="RYA119" s="220"/>
      <c r="RYB119" s="220"/>
      <c r="RYC119" s="220"/>
      <c r="RYD119" s="220"/>
      <c r="RYE119" s="220"/>
      <c r="RYF119" s="220"/>
      <c r="RYG119" s="220"/>
      <c r="RYH119" s="220"/>
      <c r="RYI119" s="220"/>
      <c r="RYJ119" s="220"/>
      <c r="RYK119" s="220"/>
      <c r="RYL119" s="220"/>
      <c r="RYM119" s="220"/>
      <c r="RYN119" s="220"/>
      <c r="RYO119" s="220"/>
      <c r="RYP119" s="220"/>
      <c r="RYQ119" s="220"/>
      <c r="RYR119" s="220"/>
      <c r="RYS119" s="220"/>
      <c r="RYT119" s="220"/>
      <c r="RYU119" s="220"/>
      <c r="RYV119" s="220"/>
      <c r="RYW119" s="220"/>
      <c r="RYX119" s="220"/>
      <c r="RYY119" s="220"/>
      <c r="RYZ119" s="220"/>
      <c r="RZA119" s="220"/>
      <c r="RZB119" s="220"/>
      <c r="RZC119" s="220"/>
      <c r="RZD119" s="220"/>
      <c r="RZE119" s="220"/>
      <c r="RZF119" s="220"/>
      <c r="RZG119" s="220"/>
      <c r="RZH119" s="220"/>
      <c r="RZI119" s="220"/>
      <c r="RZJ119" s="220"/>
      <c r="RZK119" s="220"/>
      <c r="RZL119" s="220"/>
      <c r="RZM119" s="220"/>
      <c r="RZN119" s="220"/>
      <c r="RZO119" s="220"/>
      <c r="RZP119" s="220"/>
      <c r="RZQ119" s="220"/>
      <c r="RZR119" s="220"/>
      <c r="RZS119" s="220"/>
      <c r="RZT119" s="220"/>
      <c r="RZU119" s="220"/>
      <c r="RZV119" s="220"/>
      <c r="RZW119" s="220"/>
      <c r="RZX119" s="220"/>
      <c r="RZY119" s="220"/>
      <c r="RZZ119" s="220"/>
      <c r="SAA119" s="220"/>
      <c r="SAB119" s="220"/>
      <c r="SAC119" s="220"/>
      <c r="SAD119" s="220"/>
      <c r="SAE119" s="220"/>
      <c r="SAF119" s="220"/>
      <c r="SAG119" s="220"/>
      <c r="SAH119" s="220"/>
      <c r="SAI119" s="220"/>
      <c r="SAJ119" s="220"/>
      <c r="SAK119" s="220"/>
      <c r="SAL119" s="220"/>
      <c r="SAM119" s="220"/>
      <c r="SAN119" s="220"/>
      <c r="SAO119" s="220"/>
      <c r="SAP119" s="220"/>
      <c r="SAQ119" s="220"/>
      <c r="SAR119" s="220"/>
      <c r="SAS119" s="220"/>
      <c r="SAT119" s="220"/>
      <c r="SAU119" s="220"/>
      <c r="SAV119" s="220"/>
      <c r="SAW119" s="220"/>
      <c r="SAX119" s="220"/>
      <c r="SAY119" s="220"/>
      <c r="SAZ119" s="220"/>
      <c r="SBA119" s="220"/>
      <c r="SBB119" s="220"/>
      <c r="SBC119" s="220"/>
      <c r="SBD119" s="220"/>
      <c r="SBE119" s="220"/>
      <c r="SBF119" s="220"/>
      <c r="SBG119" s="220"/>
      <c r="SBH119" s="220"/>
      <c r="SBI119" s="220"/>
      <c r="SBJ119" s="220"/>
      <c r="SBK119" s="220"/>
      <c r="SBL119" s="220"/>
      <c r="SBM119" s="220"/>
      <c r="SBN119" s="220"/>
      <c r="SBO119" s="220"/>
      <c r="SBP119" s="220"/>
      <c r="SBQ119" s="220"/>
      <c r="SBR119" s="220"/>
      <c r="SBS119" s="220"/>
      <c r="SBT119" s="220"/>
      <c r="SBU119" s="220"/>
      <c r="SBV119" s="220"/>
      <c r="SBW119" s="220"/>
      <c r="SBX119" s="220"/>
      <c r="SBY119" s="220"/>
      <c r="SBZ119" s="220"/>
      <c r="SCA119" s="220"/>
      <c r="SCB119" s="220"/>
      <c r="SCC119" s="220"/>
      <c r="SCD119" s="220"/>
      <c r="SCE119" s="220"/>
      <c r="SCF119" s="220"/>
      <c r="SCG119" s="220"/>
      <c r="SCH119" s="220"/>
      <c r="SCI119" s="220"/>
      <c r="SCJ119" s="220"/>
      <c r="SCK119" s="220"/>
      <c r="SCL119" s="220"/>
      <c r="SCM119" s="220"/>
      <c r="SCN119" s="220"/>
      <c r="SCO119" s="220"/>
      <c r="SCP119" s="220"/>
      <c r="SCQ119" s="220"/>
      <c r="SCR119" s="220"/>
      <c r="SCS119" s="220"/>
      <c r="SCT119" s="220"/>
      <c r="SCU119" s="220"/>
      <c r="SCV119" s="220"/>
      <c r="SCW119" s="220"/>
      <c r="SCX119" s="220"/>
      <c r="SCY119" s="220"/>
      <c r="SCZ119" s="220"/>
      <c r="SDA119" s="220"/>
      <c r="SDB119" s="220"/>
      <c r="SDC119" s="220"/>
      <c r="SDD119" s="220"/>
      <c r="SDE119" s="220"/>
      <c r="SDF119" s="220"/>
      <c r="SDG119" s="220"/>
      <c r="SDH119" s="220"/>
      <c r="SDI119" s="220"/>
      <c r="SDJ119" s="220"/>
      <c r="SDK119" s="220"/>
      <c r="SDL119" s="220"/>
      <c r="SDM119" s="220"/>
      <c r="SDN119" s="220"/>
      <c r="SDO119" s="220"/>
      <c r="SDP119" s="220"/>
      <c r="SDQ119" s="220"/>
      <c r="SDR119" s="220"/>
      <c r="SDS119" s="220"/>
      <c r="SDT119" s="220"/>
      <c r="SDU119" s="220"/>
      <c r="SDV119" s="220"/>
      <c r="SDW119" s="220"/>
      <c r="SDX119" s="220"/>
      <c r="SDY119" s="220"/>
      <c r="SDZ119" s="220"/>
      <c r="SEA119" s="220"/>
      <c r="SEB119" s="220"/>
      <c r="SEC119" s="220"/>
      <c r="SED119" s="220"/>
      <c r="SEE119" s="220"/>
      <c r="SEF119" s="220"/>
      <c r="SEG119" s="220"/>
      <c r="SEH119" s="220"/>
      <c r="SEI119" s="220"/>
      <c r="SEJ119" s="220"/>
      <c r="SEK119" s="220"/>
      <c r="SEL119" s="220"/>
      <c r="SEM119" s="220"/>
      <c r="SEN119" s="220"/>
      <c r="SEO119" s="220"/>
      <c r="SEP119" s="220"/>
      <c r="SEQ119" s="220"/>
      <c r="SER119" s="220"/>
      <c r="SES119" s="220"/>
      <c r="SET119" s="220"/>
      <c r="SEU119" s="220"/>
      <c r="SEV119" s="220"/>
      <c r="SEW119" s="220"/>
      <c r="SEX119" s="220"/>
      <c r="SEY119" s="220"/>
      <c r="SEZ119" s="220"/>
      <c r="SFA119" s="220"/>
      <c r="SFB119" s="220"/>
      <c r="SFC119" s="220"/>
      <c r="SFD119" s="220"/>
      <c r="SFE119" s="220"/>
      <c r="SFF119" s="220"/>
      <c r="SFG119" s="220"/>
      <c r="SFH119" s="220"/>
      <c r="SFI119" s="220"/>
      <c r="SFJ119" s="220"/>
      <c r="SFK119" s="220"/>
      <c r="SFL119" s="220"/>
      <c r="SFM119" s="220"/>
      <c r="SFN119" s="220"/>
      <c r="SFO119" s="220"/>
      <c r="SFP119" s="220"/>
      <c r="SFQ119" s="220"/>
      <c r="SFR119" s="220"/>
      <c r="SFS119" s="220"/>
      <c r="SFT119" s="220"/>
      <c r="SFU119" s="220"/>
      <c r="SFV119" s="220"/>
      <c r="SFW119" s="220"/>
      <c r="SFX119" s="220"/>
      <c r="SFY119" s="220"/>
      <c r="SFZ119" s="220"/>
      <c r="SGA119" s="220"/>
      <c r="SGB119" s="220"/>
      <c r="SGC119" s="220"/>
      <c r="SGD119" s="220"/>
      <c r="SGE119" s="220"/>
      <c r="SGF119" s="220"/>
      <c r="SGG119" s="220"/>
      <c r="SGH119" s="220"/>
      <c r="SGI119" s="220"/>
      <c r="SGJ119" s="220"/>
      <c r="SGK119" s="220"/>
      <c r="SGL119" s="220"/>
      <c r="SGM119" s="220"/>
      <c r="SGN119" s="220"/>
      <c r="SGO119" s="220"/>
      <c r="SGP119" s="220"/>
      <c r="SGQ119" s="220"/>
      <c r="SGR119" s="220"/>
      <c r="SGS119" s="220"/>
      <c r="SGT119" s="220"/>
      <c r="SGU119" s="220"/>
      <c r="SGV119" s="220"/>
      <c r="SGW119" s="220"/>
      <c r="SGX119" s="220"/>
      <c r="SGY119" s="220"/>
      <c r="SGZ119" s="220"/>
      <c r="SHA119" s="220"/>
      <c r="SHB119" s="220"/>
      <c r="SHC119" s="220"/>
      <c r="SHD119" s="220"/>
      <c r="SHE119" s="220"/>
      <c r="SHF119" s="220"/>
      <c r="SHG119" s="220"/>
      <c r="SHH119" s="220"/>
      <c r="SHI119" s="220"/>
      <c r="SHJ119" s="220"/>
      <c r="SHK119" s="220"/>
      <c r="SHL119" s="220"/>
      <c r="SHM119" s="220"/>
      <c r="SHN119" s="220"/>
      <c r="SHO119" s="220"/>
      <c r="SHP119" s="220"/>
      <c r="SHQ119" s="220"/>
      <c r="SHR119" s="220"/>
      <c r="SHS119" s="220"/>
      <c r="SHT119" s="220"/>
      <c r="SHU119" s="220"/>
      <c r="SHV119" s="220"/>
      <c r="SHW119" s="220"/>
      <c r="SHX119" s="220"/>
      <c r="SHY119" s="220"/>
      <c r="SHZ119" s="220"/>
      <c r="SIA119" s="220"/>
      <c r="SIB119" s="220"/>
      <c r="SIC119" s="220"/>
      <c r="SID119" s="220"/>
      <c r="SIE119" s="220"/>
      <c r="SIF119" s="220"/>
      <c r="SIG119" s="220"/>
      <c r="SIH119" s="220"/>
      <c r="SII119" s="220"/>
      <c r="SIJ119" s="220"/>
      <c r="SIK119" s="220"/>
      <c r="SIL119" s="220"/>
      <c r="SIM119" s="220"/>
      <c r="SIN119" s="220"/>
      <c r="SIO119" s="220"/>
      <c r="SIP119" s="220"/>
      <c r="SIQ119" s="220"/>
      <c r="SIR119" s="220"/>
      <c r="SIS119" s="220"/>
      <c r="SIT119" s="220"/>
      <c r="SIU119" s="220"/>
      <c r="SIV119" s="220"/>
      <c r="SIW119" s="220"/>
      <c r="SIX119" s="220"/>
      <c r="SIY119" s="220"/>
      <c r="SIZ119" s="220"/>
      <c r="SJA119" s="220"/>
      <c r="SJB119" s="220"/>
      <c r="SJC119" s="220"/>
      <c r="SJD119" s="220"/>
      <c r="SJE119" s="220"/>
      <c r="SJF119" s="220"/>
      <c r="SJG119" s="220"/>
      <c r="SJH119" s="220"/>
      <c r="SJI119" s="220"/>
      <c r="SJJ119" s="220"/>
      <c r="SJK119" s="220"/>
      <c r="SJL119" s="220"/>
      <c r="SJM119" s="220"/>
      <c r="SJN119" s="220"/>
      <c r="SJO119" s="220"/>
      <c r="SJP119" s="220"/>
      <c r="SJQ119" s="220"/>
      <c r="SJR119" s="220"/>
      <c r="SJS119" s="220"/>
      <c r="SJT119" s="220"/>
      <c r="SJU119" s="220"/>
      <c r="SJV119" s="220"/>
      <c r="SJW119" s="220"/>
      <c r="SJX119" s="220"/>
      <c r="SJY119" s="220"/>
      <c r="SJZ119" s="220"/>
      <c r="SKA119" s="220"/>
      <c r="SKB119" s="220"/>
      <c r="SKC119" s="220"/>
      <c r="SKD119" s="220"/>
      <c r="SKE119" s="220"/>
      <c r="SKF119" s="220"/>
      <c r="SKG119" s="220"/>
      <c r="SKH119" s="220"/>
      <c r="SKI119" s="220"/>
      <c r="SKJ119" s="220"/>
      <c r="SKK119" s="220"/>
      <c r="SKL119" s="220"/>
      <c r="SKM119" s="220"/>
      <c r="SKN119" s="220"/>
      <c r="SKO119" s="220"/>
      <c r="SKP119" s="220"/>
      <c r="SKQ119" s="220"/>
      <c r="SKR119" s="220"/>
      <c r="SKS119" s="220"/>
      <c r="SKT119" s="220"/>
      <c r="SKU119" s="220"/>
      <c r="SKV119" s="220"/>
      <c r="SKW119" s="220"/>
      <c r="SKX119" s="220"/>
      <c r="SKY119" s="220"/>
      <c r="SKZ119" s="220"/>
      <c r="SLA119" s="220"/>
      <c r="SLB119" s="220"/>
      <c r="SLC119" s="220"/>
      <c r="SLD119" s="220"/>
      <c r="SLE119" s="220"/>
      <c r="SLF119" s="220"/>
      <c r="SLG119" s="220"/>
      <c r="SLH119" s="220"/>
      <c r="SLI119" s="220"/>
      <c r="SLJ119" s="220"/>
      <c r="SLK119" s="220"/>
      <c r="SLL119" s="220"/>
      <c r="SLM119" s="220"/>
      <c r="SLN119" s="220"/>
      <c r="SLO119" s="220"/>
      <c r="SLP119" s="220"/>
      <c r="SLQ119" s="220"/>
      <c r="SLR119" s="220"/>
      <c r="SLS119" s="220"/>
      <c r="SLT119" s="220"/>
      <c r="SLU119" s="220"/>
      <c r="SLV119" s="220"/>
      <c r="SLW119" s="220"/>
      <c r="SLX119" s="220"/>
      <c r="SLY119" s="220"/>
      <c r="SLZ119" s="220"/>
      <c r="SMA119" s="220"/>
      <c r="SMB119" s="220"/>
      <c r="SMC119" s="220"/>
      <c r="SMD119" s="220"/>
      <c r="SME119" s="220"/>
      <c r="SMF119" s="220"/>
      <c r="SMG119" s="220"/>
      <c r="SMH119" s="220"/>
      <c r="SMI119" s="220"/>
      <c r="SMJ119" s="220"/>
      <c r="SMK119" s="220"/>
      <c r="SML119" s="220"/>
      <c r="SMM119" s="220"/>
      <c r="SMN119" s="220"/>
      <c r="SMO119" s="220"/>
      <c r="SMP119" s="220"/>
      <c r="SMQ119" s="220"/>
      <c r="SMR119" s="220"/>
      <c r="SMS119" s="220"/>
      <c r="SMT119" s="220"/>
      <c r="SMU119" s="220"/>
      <c r="SMV119" s="220"/>
      <c r="SMW119" s="220"/>
      <c r="SMX119" s="220"/>
      <c r="SMY119" s="220"/>
      <c r="SMZ119" s="220"/>
      <c r="SNA119" s="220"/>
      <c r="SNB119" s="220"/>
      <c r="SNC119" s="220"/>
      <c r="SND119" s="220"/>
      <c r="SNE119" s="220"/>
      <c r="SNF119" s="220"/>
      <c r="SNG119" s="220"/>
      <c r="SNH119" s="220"/>
      <c r="SNI119" s="220"/>
      <c r="SNJ119" s="220"/>
      <c r="SNK119" s="220"/>
      <c r="SNL119" s="220"/>
      <c r="SNM119" s="220"/>
      <c r="SNN119" s="220"/>
      <c r="SNO119" s="220"/>
      <c r="SNP119" s="220"/>
      <c r="SNQ119" s="220"/>
      <c r="SNR119" s="220"/>
      <c r="SNS119" s="220"/>
      <c r="SNT119" s="220"/>
      <c r="SNU119" s="220"/>
      <c r="SNV119" s="220"/>
      <c r="SNW119" s="220"/>
      <c r="SNX119" s="220"/>
      <c r="SNY119" s="220"/>
      <c r="SNZ119" s="220"/>
      <c r="SOA119" s="220"/>
      <c r="SOB119" s="220"/>
      <c r="SOC119" s="220"/>
      <c r="SOD119" s="220"/>
      <c r="SOE119" s="220"/>
      <c r="SOF119" s="220"/>
      <c r="SOG119" s="220"/>
      <c r="SOH119" s="220"/>
      <c r="SOI119" s="220"/>
      <c r="SOJ119" s="220"/>
      <c r="SOK119" s="220"/>
      <c r="SOL119" s="220"/>
      <c r="SOM119" s="220"/>
      <c r="SON119" s="220"/>
      <c r="SOO119" s="220"/>
      <c r="SOP119" s="220"/>
      <c r="SOQ119" s="220"/>
      <c r="SOR119" s="220"/>
      <c r="SOS119" s="220"/>
      <c r="SOT119" s="220"/>
      <c r="SOU119" s="220"/>
      <c r="SOV119" s="220"/>
      <c r="SOW119" s="220"/>
      <c r="SOX119" s="220"/>
      <c r="SOY119" s="220"/>
      <c r="SOZ119" s="220"/>
      <c r="SPA119" s="220"/>
      <c r="SPB119" s="220"/>
      <c r="SPC119" s="220"/>
      <c r="SPD119" s="220"/>
      <c r="SPE119" s="220"/>
      <c r="SPF119" s="220"/>
      <c r="SPG119" s="220"/>
      <c r="SPH119" s="220"/>
      <c r="SPI119" s="220"/>
      <c r="SPJ119" s="220"/>
      <c r="SPK119" s="220"/>
      <c r="SPL119" s="220"/>
      <c r="SPM119" s="220"/>
      <c r="SPN119" s="220"/>
      <c r="SPO119" s="220"/>
      <c r="SPP119" s="220"/>
      <c r="SPQ119" s="220"/>
      <c r="SPR119" s="220"/>
      <c r="SPS119" s="220"/>
      <c r="SPT119" s="220"/>
      <c r="SPU119" s="220"/>
      <c r="SPV119" s="220"/>
      <c r="SPW119" s="220"/>
      <c r="SPX119" s="220"/>
      <c r="SPY119" s="220"/>
      <c r="SPZ119" s="220"/>
      <c r="SQA119" s="220"/>
      <c r="SQB119" s="220"/>
      <c r="SQC119" s="220"/>
      <c r="SQD119" s="220"/>
      <c r="SQE119" s="220"/>
      <c r="SQF119" s="220"/>
      <c r="SQG119" s="220"/>
      <c r="SQH119" s="220"/>
      <c r="SQI119" s="220"/>
      <c r="SQJ119" s="220"/>
      <c r="SQK119" s="220"/>
      <c r="SQL119" s="220"/>
      <c r="SQM119" s="220"/>
      <c r="SQN119" s="220"/>
      <c r="SQO119" s="220"/>
      <c r="SQP119" s="220"/>
      <c r="SQQ119" s="220"/>
      <c r="SQR119" s="220"/>
      <c r="SQS119" s="220"/>
      <c r="SQT119" s="220"/>
      <c r="SQU119" s="220"/>
      <c r="SQV119" s="220"/>
      <c r="SQW119" s="220"/>
      <c r="SQX119" s="220"/>
      <c r="SQY119" s="220"/>
      <c r="SQZ119" s="220"/>
      <c r="SRA119" s="220"/>
      <c r="SRB119" s="220"/>
      <c r="SRC119" s="220"/>
      <c r="SRD119" s="220"/>
      <c r="SRE119" s="220"/>
      <c r="SRF119" s="220"/>
      <c r="SRG119" s="220"/>
      <c r="SRH119" s="220"/>
      <c r="SRI119" s="220"/>
      <c r="SRJ119" s="220"/>
      <c r="SRK119" s="220"/>
      <c r="SRL119" s="220"/>
      <c r="SRM119" s="220"/>
      <c r="SRN119" s="220"/>
      <c r="SRO119" s="220"/>
      <c r="SRP119" s="220"/>
      <c r="SRQ119" s="220"/>
      <c r="SRR119" s="220"/>
      <c r="SRS119" s="220"/>
      <c r="SRT119" s="220"/>
      <c r="SRU119" s="220"/>
      <c r="SRV119" s="220"/>
      <c r="SRW119" s="220"/>
      <c r="SRX119" s="220"/>
      <c r="SRY119" s="220"/>
      <c r="SRZ119" s="220"/>
      <c r="SSA119" s="220"/>
      <c r="SSB119" s="220"/>
      <c r="SSC119" s="220"/>
      <c r="SSD119" s="220"/>
      <c r="SSE119" s="220"/>
      <c r="SSF119" s="220"/>
      <c r="SSG119" s="220"/>
      <c r="SSH119" s="220"/>
      <c r="SSI119" s="220"/>
      <c r="SSJ119" s="220"/>
      <c r="SSK119" s="220"/>
      <c r="SSL119" s="220"/>
      <c r="SSM119" s="220"/>
      <c r="SSN119" s="220"/>
      <c r="SSO119" s="220"/>
      <c r="SSP119" s="220"/>
      <c r="SSQ119" s="220"/>
      <c r="SSR119" s="220"/>
      <c r="SSS119" s="220"/>
      <c r="SST119" s="220"/>
      <c r="SSU119" s="220"/>
      <c r="SSV119" s="220"/>
      <c r="SSW119" s="220"/>
      <c r="SSX119" s="220"/>
      <c r="SSY119" s="220"/>
      <c r="SSZ119" s="220"/>
      <c r="STA119" s="220"/>
      <c r="STB119" s="220"/>
      <c r="STC119" s="220"/>
      <c r="STD119" s="220"/>
      <c r="STE119" s="220"/>
      <c r="STF119" s="220"/>
      <c r="STG119" s="220"/>
      <c r="STH119" s="220"/>
      <c r="STI119" s="220"/>
      <c r="STJ119" s="220"/>
      <c r="STK119" s="220"/>
      <c r="STL119" s="220"/>
      <c r="STM119" s="220"/>
      <c r="STN119" s="220"/>
      <c r="STO119" s="220"/>
      <c r="STP119" s="220"/>
      <c r="STQ119" s="220"/>
      <c r="STR119" s="220"/>
      <c r="STS119" s="220"/>
      <c r="STT119" s="220"/>
      <c r="STU119" s="220"/>
      <c r="STV119" s="220"/>
      <c r="STW119" s="220"/>
      <c r="STX119" s="220"/>
      <c r="STY119" s="220"/>
      <c r="STZ119" s="220"/>
      <c r="SUA119" s="220"/>
      <c r="SUB119" s="220"/>
      <c r="SUC119" s="220"/>
      <c r="SUD119" s="220"/>
      <c r="SUE119" s="220"/>
      <c r="SUF119" s="220"/>
      <c r="SUG119" s="220"/>
      <c r="SUH119" s="220"/>
      <c r="SUI119" s="220"/>
      <c r="SUJ119" s="220"/>
      <c r="SUK119" s="220"/>
      <c r="SUL119" s="220"/>
      <c r="SUM119" s="220"/>
      <c r="SUN119" s="220"/>
      <c r="SUO119" s="220"/>
      <c r="SUP119" s="220"/>
      <c r="SUQ119" s="220"/>
      <c r="SUR119" s="220"/>
      <c r="SUS119" s="220"/>
      <c r="SUT119" s="220"/>
      <c r="SUU119" s="220"/>
      <c r="SUV119" s="220"/>
      <c r="SUW119" s="220"/>
      <c r="SUX119" s="220"/>
      <c r="SUY119" s="220"/>
      <c r="SUZ119" s="220"/>
      <c r="SVA119" s="220"/>
      <c r="SVB119" s="220"/>
      <c r="SVC119" s="220"/>
      <c r="SVD119" s="220"/>
      <c r="SVE119" s="220"/>
      <c r="SVF119" s="220"/>
      <c r="SVG119" s="220"/>
      <c r="SVH119" s="220"/>
      <c r="SVI119" s="220"/>
      <c r="SVJ119" s="220"/>
      <c r="SVK119" s="220"/>
      <c r="SVL119" s="220"/>
      <c r="SVM119" s="220"/>
      <c r="SVN119" s="220"/>
      <c r="SVO119" s="220"/>
      <c r="SVP119" s="220"/>
      <c r="SVQ119" s="220"/>
      <c r="SVR119" s="220"/>
      <c r="SVS119" s="220"/>
      <c r="SVT119" s="220"/>
      <c r="SVU119" s="220"/>
      <c r="SVV119" s="220"/>
      <c r="SVW119" s="220"/>
      <c r="SVX119" s="220"/>
      <c r="SVY119" s="220"/>
      <c r="SVZ119" s="220"/>
      <c r="SWA119" s="220"/>
      <c r="SWB119" s="220"/>
      <c r="SWC119" s="220"/>
      <c r="SWD119" s="220"/>
      <c r="SWE119" s="220"/>
      <c r="SWF119" s="220"/>
      <c r="SWG119" s="220"/>
      <c r="SWH119" s="220"/>
      <c r="SWI119" s="220"/>
      <c r="SWJ119" s="220"/>
      <c r="SWK119" s="220"/>
      <c r="SWL119" s="220"/>
      <c r="SWM119" s="220"/>
      <c r="SWN119" s="220"/>
      <c r="SWO119" s="220"/>
      <c r="SWP119" s="220"/>
      <c r="SWQ119" s="220"/>
      <c r="SWR119" s="220"/>
      <c r="SWS119" s="220"/>
      <c r="SWT119" s="220"/>
      <c r="SWU119" s="220"/>
      <c r="SWV119" s="220"/>
      <c r="SWW119" s="220"/>
      <c r="SWX119" s="220"/>
      <c r="SWY119" s="220"/>
      <c r="SWZ119" s="220"/>
      <c r="SXA119" s="220"/>
      <c r="SXB119" s="220"/>
      <c r="SXC119" s="220"/>
      <c r="SXD119" s="220"/>
      <c r="SXE119" s="220"/>
      <c r="SXF119" s="220"/>
      <c r="SXG119" s="220"/>
      <c r="SXH119" s="220"/>
      <c r="SXI119" s="220"/>
      <c r="SXJ119" s="220"/>
      <c r="SXK119" s="220"/>
      <c r="SXL119" s="220"/>
      <c r="SXM119" s="220"/>
      <c r="SXN119" s="220"/>
      <c r="SXO119" s="220"/>
      <c r="SXP119" s="220"/>
      <c r="SXQ119" s="220"/>
      <c r="SXR119" s="220"/>
      <c r="SXS119" s="220"/>
      <c r="SXT119" s="220"/>
      <c r="SXU119" s="220"/>
      <c r="SXV119" s="220"/>
      <c r="SXW119" s="220"/>
      <c r="SXX119" s="220"/>
      <c r="SXY119" s="220"/>
      <c r="SXZ119" s="220"/>
      <c r="SYA119" s="220"/>
      <c r="SYB119" s="220"/>
      <c r="SYC119" s="220"/>
      <c r="SYD119" s="220"/>
      <c r="SYE119" s="220"/>
      <c r="SYF119" s="220"/>
      <c r="SYG119" s="220"/>
      <c r="SYH119" s="220"/>
      <c r="SYI119" s="220"/>
      <c r="SYJ119" s="220"/>
      <c r="SYK119" s="220"/>
      <c r="SYL119" s="220"/>
      <c r="SYM119" s="220"/>
      <c r="SYN119" s="220"/>
      <c r="SYO119" s="220"/>
      <c r="SYP119" s="220"/>
      <c r="SYQ119" s="220"/>
      <c r="SYR119" s="220"/>
      <c r="SYS119" s="220"/>
      <c r="SYT119" s="220"/>
      <c r="SYU119" s="220"/>
      <c r="SYV119" s="220"/>
      <c r="SYW119" s="220"/>
      <c r="SYX119" s="220"/>
      <c r="SYY119" s="220"/>
      <c r="SYZ119" s="220"/>
      <c r="SZA119" s="220"/>
      <c r="SZB119" s="220"/>
      <c r="SZC119" s="220"/>
      <c r="SZD119" s="220"/>
      <c r="SZE119" s="220"/>
      <c r="SZF119" s="220"/>
      <c r="SZG119" s="220"/>
      <c r="SZH119" s="220"/>
      <c r="SZI119" s="220"/>
      <c r="SZJ119" s="220"/>
      <c r="SZK119" s="220"/>
      <c r="SZL119" s="220"/>
      <c r="SZM119" s="220"/>
      <c r="SZN119" s="220"/>
      <c r="SZO119" s="220"/>
      <c r="SZP119" s="220"/>
      <c r="SZQ119" s="220"/>
      <c r="SZR119" s="220"/>
      <c r="SZS119" s="220"/>
      <c r="SZT119" s="220"/>
      <c r="SZU119" s="220"/>
      <c r="SZV119" s="220"/>
      <c r="SZW119" s="220"/>
      <c r="SZX119" s="220"/>
      <c r="SZY119" s="220"/>
      <c r="SZZ119" s="220"/>
      <c r="TAA119" s="220"/>
      <c r="TAB119" s="220"/>
      <c r="TAC119" s="220"/>
      <c r="TAD119" s="220"/>
      <c r="TAE119" s="220"/>
      <c r="TAF119" s="220"/>
      <c r="TAG119" s="220"/>
      <c r="TAH119" s="220"/>
      <c r="TAI119" s="220"/>
      <c r="TAJ119" s="220"/>
      <c r="TAK119" s="220"/>
      <c r="TAL119" s="220"/>
      <c r="TAM119" s="220"/>
      <c r="TAN119" s="220"/>
      <c r="TAO119" s="220"/>
      <c r="TAP119" s="220"/>
      <c r="TAQ119" s="220"/>
      <c r="TAR119" s="220"/>
      <c r="TAS119" s="220"/>
      <c r="TAT119" s="220"/>
      <c r="TAU119" s="220"/>
      <c r="TAV119" s="220"/>
      <c r="TAW119" s="220"/>
      <c r="TAX119" s="220"/>
      <c r="TAY119" s="220"/>
      <c r="TAZ119" s="220"/>
      <c r="TBA119" s="220"/>
      <c r="TBB119" s="220"/>
      <c r="TBC119" s="220"/>
      <c r="TBD119" s="220"/>
      <c r="TBE119" s="220"/>
      <c r="TBF119" s="220"/>
      <c r="TBG119" s="220"/>
      <c r="TBH119" s="220"/>
      <c r="TBI119" s="220"/>
      <c r="TBJ119" s="220"/>
      <c r="TBK119" s="220"/>
      <c r="TBL119" s="220"/>
      <c r="TBM119" s="220"/>
      <c r="TBN119" s="220"/>
      <c r="TBO119" s="220"/>
      <c r="TBP119" s="220"/>
      <c r="TBQ119" s="220"/>
      <c r="TBR119" s="220"/>
      <c r="TBS119" s="220"/>
      <c r="TBT119" s="220"/>
      <c r="TBU119" s="220"/>
      <c r="TBV119" s="220"/>
      <c r="TBW119" s="220"/>
      <c r="TBX119" s="220"/>
      <c r="TBY119" s="220"/>
      <c r="TBZ119" s="220"/>
      <c r="TCA119" s="220"/>
      <c r="TCB119" s="220"/>
      <c r="TCC119" s="220"/>
      <c r="TCD119" s="220"/>
      <c r="TCE119" s="220"/>
      <c r="TCF119" s="220"/>
      <c r="TCG119" s="220"/>
      <c r="TCH119" s="220"/>
      <c r="TCI119" s="220"/>
      <c r="TCJ119" s="220"/>
      <c r="TCK119" s="220"/>
      <c r="TCL119" s="220"/>
      <c r="TCM119" s="220"/>
      <c r="TCN119" s="220"/>
      <c r="TCO119" s="220"/>
      <c r="TCP119" s="220"/>
      <c r="TCQ119" s="220"/>
      <c r="TCR119" s="220"/>
      <c r="TCS119" s="220"/>
      <c r="TCT119" s="220"/>
      <c r="TCU119" s="220"/>
      <c r="TCV119" s="220"/>
      <c r="TCW119" s="220"/>
      <c r="TCX119" s="220"/>
      <c r="TCY119" s="220"/>
      <c r="TCZ119" s="220"/>
      <c r="TDA119" s="220"/>
      <c r="TDB119" s="220"/>
      <c r="TDC119" s="220"/>
      <c r="TDD119" s="220"/>
      <c r="TDE119" s="220"/>
      <c r="TDF119" s="220"/>
      <c r="TDG119" s="220"/>
      <c r="TDH119" s="220"/>
      <c r="TDI119" s="220"/>
      <c r="TDJ119" s="220"/>
      <c r="TDK119" s="220"/>
      <c r="TDL119" s="220"/>
      <c r="TDM119" s="220"/>
      <c r="TDN119" s="220"/>
      <c r="TDO119" s="220"/>
      <c r="TDP119" s="220"/>
      <c r="TDQ119" s="220"/>
      <c r="TDR119" s="220"/>
      <c r="TDS119" s="220"/>
      <c r="TDT119" s="220"/>
      <c r="TDU119" s="220"/>
      <c r="TDV119" s="220"/>
      <c r="TDW119" s="220"/>
      <c r="TDX119" s="220"/>
      <c r="TDY119" s="220"/>
      <c r="TDZ119" s="220"/>
      <c r="TEA119" s="220"/>
      <c r="TEB119" s="220"/>
      <c r="TEC119" s="220"/>
      <c r="TED119" s="220"/>
      <c r="TEE119" s="220"/>
      <c r="TEF119" s="220"/>
      <c r="TEG119" s="220"/>
      <c r="TEH119" s="220"/>
      <c r="TEI119" s="220"/>
      <c r="TEJ119" s="220"/>
      <c r="TEK119" s="220"/>
      <c r="TEL119" s="220"/>
      <c r="TEM119" s="220"/>
      <c r="TEN119" s="220"/>
      <c r="TEO119" s="220"/>
      <c r="TEP119" s="220"/>
      <c r="TEQ119" s="220"/>
      <c r="TER119" s="220"/>
      <c r="TES119" s="220"/>
      <c r="TET119" s="220"/>
      <c r="TEU119" s="220"/>
      <c r="TEV119" s="220"/>
      <c r="TEW119" s="220"/>
      <c r="TEX119" s="220"/>
      <c r="TEY119" s="220"/>
      <c r="TEZ119" s="220"/>
      <c r="TFA119" s="220"/>
      <c r="TFB119" s="220"/>
      <c r="TFC119" s="220"/>
      <c r="TFD119" s="220"/>
      <c r="TFE119" s="220"/>
      <c r="TFF119" s="220"/>
      <c r="TFG119" s="220"/>
      <c r="TFH119" s="220"/>
      <c r="TFI119" s="220"/>
      <c r="TFJ119" s="220"/>
      <c r="TFK119" s="220"/>
      <c r="TFL119" s="220"/>
      <c r="TFM119" s="220"/>
      <c r="TFN119" s="220"/>
      <c r="TFO119" s="220"/>
      <c r="TFP119" s="220"/>
      <c r="TFQ119" s="220"/>
      <c r="TFR119" s="220"/>
      <c r="TFS119" s="220"/>
      <c r="TFT119" s="220"/>
      <c r="TFU119" s="220"/>
      <c r="TFV119" s="220"/>
      <c r="TFW119" s="220"/>
      <c r="TFX119" s="220"/>
      <c r="TFY119" s="220"/>
      <c r="TFZ119" s="220"/>
      <c r="TGA119" s="220"/>
      <c r="TGB119" s="220"/>
      <c r="TGC119" s="220"/>
      <c r="TGD119" s="220"/>
      <c r="TGE119" s="220"/>
      <c r="TGF119" s="220"/>
      <c r="TGG119" s="220"/>
      <c r="TGH119" s="220"/>
      <c r="TGI119" s="220"/>
      <c r="TGJ119" s="220"/>
      <c r="TGK119" s="220"/>
      <c r="TGL119" s="220"/>
      <c r="TGM119" s="220"/>
      <c r="TGN119" s="220"/>
      <c r="TGO119" s="220"/>
      <c r="TGP119" s="220"/>
      <c r="TGQ119" s="220"/>
      <c r="TGR119" s="220"/>
      <c r="TGS119" s="220"/>
      <c r="TGT119" s="220"/>
      <c r="TGU119" s="220"/>
      <c r="TGV119" s="220"/>
      <c r="TGW119" s="220"/>
      <c r="TGX119" s="220"/>
      <c r="TGY119" s="220"/>
      <c r="TGZ119" s="220"/>
      <c r="THA119" s="220"/>
      <c r="THB119" s="220"/>
      <c r="THC119" s="220"/>
      <c r="THD119" s="220"/>
      <c r="THE119" s="220"/>
      <c r="THF119" s="220"/>
      <c r="THG119" s="220"/>
      <c r="THH119" s="220"/>
      <c r="THI119" s="220"/>
      <c r="THJ119" s="220"/>
      <c r="THK119" s="220"/>
      <c r="THL119" s="220"/>
      <c r="THM119" s="220"/>
      <c r="THN119" s="220"/>
      <c r="THO119" s="220"/>
      <c r="THP119" s="220"/>
      <c r="THQ119" s="220"/>
      <c r="THR119" s="220"/>
      <c r="THS119" s="220"/>
      <c r="THT119" s="220"/>
      <c r="THU119" s="220"/>
      <c r="THV119" s="220"/>
      <c r="THW119" s="220"/>
      <c r="THX119" s="220"/>
      <c r="THY119" s="220"/>
      <c r="THZ119" s="220"/>
      <c r="TIA119" s="220"/>
      <c r="TIB119" s="220"/>
      <c r="TIC119" s="220"/>
      <c r="TID119" s="220"/>
      <c r="TIE119" s="220"/>
      <c r="TIF119" s="220"/>
      <c r="TIG119" s="220"/>
      <c r="TIH119" s="220"/>
      <c r="TII119" s="220"/>
      <c r="TIJ119" s="220"/>
      <c r="TIK119" s="220"/>
      <c r="TIL119" s="220"/>
      <c r="TIM119" s="220"/>
      <c r="TIN119" s="220"/>
      <c r="TIO119" s="220"/>
      <c r="TIP119" s="220"/>
      <c r="TIQ119" s="220"/>
      <c r="TIR119" s="220"/>
      <c r="TIS119" s="220"/>
      <c r="TIT119" s="220"/>
      <c r="TIU119" s="220"/>
      <c r="TIV119" s="220"/>
      <c r="TIW119" s="220"/>
      <c r="TIX119" s="220"/>
      <c r="TIY119" s="220"/>
      <c r="TIZ119" s="220"/>
      <c r="TJA119" s="220"/>
      <c r="TJB119" s="220"/>
      <c r="TJC119" s="220"/>
      <c r="TJD119" s="220"/>
      <c r="TJE119" s="220"/>
      <c r="TJF119" s="220"/>
      <c r="TJG119" s="220"/>
      <c r="TJH119" s="220"/>
      <c r="TJI119" s="220"/>
      <c r="TJJ119" s="220"/>
      <c r="TJK119" s="220"/>
      <c r="TJL119" s="220"/>
      <c r="TJM119" s="220"/>
      <c r="TJN119" s="220"/>
      <c r="TJO119" s="220"/>
      <c r="TJP119" s="220"/>
      <c r="TJQ119" s="220"/>
      <c r="TJR119" s="220"/>
      <c r="TJS119" s="220"/>
      <c r="TJT119" s="220"/>
      <c r="TJU119" s="220"/>
      <c r="TJV119" s="220"/>
      <c r="TJW119" s="220"/>
      <c r="TJX119" s="220"/>
      <c r="TJY119" s="220"/>
      <c r="TJZ119" s="220"/>
      <c r="TKA119" s="220"/>
      <c r="TKB119" s="220"/>
      <c r="TKC119" s="220"/>
      <c r="TKD119" s="220"/>
      <c r="TKE119" s="220"/>
      <c r="TKF119" s="220"/>
      <c r="TKG119" s="220"/>
      <c r="TKH119" s="220"/>
      <c r="TKI119" s="220"/>
      <c r="TKJ119" s="220"/>
      <c r="TKK119" s="220"/>
      <c r="TKL119" s="220"/>
      <c r="TKM119" s="220"/>
      <c r="TKN119" s="220"/>
      <c r="TKO119" s="220"/>
      <c r="TKP119" s="220"/>
      <c r="TKQ119" s="220"/>
      <c r="TKR119" s="220"/>
      <c r="TKS119" s="220"/>
      <c r="TKT119" s="220"/>
      <c r="TKU119" s="220"/>
      <c r="TKV119" s="220"/>
      <c r="TKW119" s="220"/>
      <c r="TKX119" s="220"/>
      <c r="TKY119" s="220"/>
      <c r="TKZ119" s="220"/>
      <c r="TLA119" s="220"/>
      <c r="TLB119" s="220"/>
      <c r="TLC119" s="220"/>
      <c r="TLD119" s="220"/>
      <c r="TLE119" s="220"/>
      <c r="TLF119" s="220"/>
      <c r="TLG119" s="220"/>
      <c r="TLH119" s="220"/>
      <c r="TLI119" s="220"/>
      <c r="TLJ119" s="220"/>
      <c r="TLK119" s="220"/>
      <c r="TLL119" s="220"/>
      <c r="TLM119" s="220"/>
      <c r="TLN119" s="220"/>
      <c r="TLO119" s="220"/>
      <c r="TLP119" s="220"/>
      <c r="TLQ119" s="220"/>
      <c r="TLR119" s="220"/>
      <c r="TLS119" s="220"/>
      <c r="TLT119" s="220"/>
      <c r="TLU119" s="220"/>
      <c r="TLV119" s="220"/>
      <c r="TLW119" s="220"/>
      <c r="TLX119" s="220"/>
      <c r="TLY119" s="220"/>
      <c r="TLZ119" s="220"/>
      <c r="TMA119" s="220"/>
      <c r="TMB119" s="220"/>
      <c r="TMC119" s="220"/>
      <c r="TMD119" s="220"/>
      <c r="TME119" s="220"/>
      <c r="TMF119" s="220"/>
      <c r="TMG119" s="220"/>
      <c r="TMH119" s="220"/>
      <c r="TMI119" s="220"/>
      <c r="TMJ119" s="220"/>
      <c r="TMK119" s="220"/>
      <c r="TML119" s="220"/>
      <c r="TMM119" s="220"/>
      <c r="TMN119" s="220"/>
      <c r="TMO119" s="220"/>
      <c r="TMP119" s="220"/>
      <c r="TMQ119" s="220"/>
      <c r="TMR119" s="220"/>
      <c r="TMS119" s="220"/>
      <c r="TMT119" s="220"/>
      <c r="TMU119" s="220"/>
      <c r="TMV119" s="220"/>
      <c r="TMW119" s="220"/>
      <c r="TMX119" s="220"/>
      <c r="TMY119" s="220"/>
      <c r="TMZ119" s="220"/>
      <c r="TNA119" s="220"/>
      <c r="TNB119" s="220"/>
      <c r="TNC119" s="220"/>
      <c r="TND119" s="220"/>
      <c r="TNE119" s="220"/>
      <c r="TNF119" s="220"/>
      <c r="TNG119" s="220"/>
      <c r="TNH119" s="220"/>
      <c r="TNI119" s="220"/>
      <c r="TNJ119" s="220"/>
      <c r="TNK119" s="220"/>
      <c r="TNL119" s="220"/>
      <c r="TNM119" s="220"/>
      <c r="TNN119" s="220"/>
      <c r="TNO119" s="220"/>
      <c r="TNP119" s="220"/>
      <c r="TNQ119" s="220"/>
      <c r="TNR119" s="220"/>
      <c r="TNS119" s="220"/>
      <c r="TNT119" s="220"/>
      <c r="TNU119" s="220"/>
      <c r="TNV119" s="220"/>
      <c r="TNW119" s="220"/>
      <c r="TNX119" s="220"/>
      <c r="TNY119" s="220"/>
      <c r="TNZ119" s="220"/>
      <c r="TOA119" s="220"/>
      <c r="TOB119" s="220"/>
      <c r="TOC119" s="220"/>
      <c r="TOD119" s="220"/>
      <c r="TOE119" s="220"/>
      <c r="TOF119" s="220"/>
      <c r="TOG119" s="220"/>
      <c r="TOH119" s="220"/>
      <c r="TOI119" s="220"/>
      <c r="TOJ119" s="220"/>
      <c r="TOK119" s="220"/>
      <c r="TOL119" s="220"/>
      <c r="TOM119" s="220"/>
      <c r="TON119" s="220"/>
      <c r="TOO119" s="220"/>
      <c r="TOP119" s="220"/>
      <c r="TOQ119" s="220"/>
      <c r="TOR119" s="220"/>
      <c r="TOS119" s="220"/>
      <c r="TOT119" s="220"/>
      <c r="TOU119" s="220"/>
      <c r="TOV119" s="220"/>
      <c r="TOW119" s="220"/>
      <c r="TOX119" s="220"/>
      <c r="TOY119" s="220"/>
      <c r="TOZ119" s="220"/>
      <c r="TPA119" s="220"/>
      <c r="TPB119" s="220"/>
      <c r="TPC119" s="220"/>
      <c r="TPD119" s="220"/>
      <c r="TPE119" s="220"/>
      <c r="TPF119" s="220"/>
      <c r="TPG119" s="220"/>
      <c r="TPH119" s="220"/>
      <c r="TPI119" s="220"/>
      <c r="TPJ119" s="220"/>
      <c r="TPK119" s="220"/>
      <c r="TPL119" s="220"/>
      <c r="TPM119" s="220"/>
      <c r="TPN119" s="220"/>
      <c r="TPO119" s="220"/>
      <c r="TPP119" s="220"/>
      <c r="TPQ119" s="220"/>
      <c r="TPR119" s="220"/>
      <c r="TPS119" s="220"/>
      <c r="TPT119" s="220"/>
      <c r="TPU119" s="220"/>
      <c r="TPV119" s="220"/>
      <c r="TPW119" s="220"/>
      <c r="TPX119" s="220"/>
      <c r="TPY119" s="220"/>
      <c r="TPZ119" s="220"/>
      <c r="TQA119" s="220"/>
      <c r="TQB119" s="220"/>
      <c r="TQC119" s="220"/>
      <c r="TQD119" s="220"/>
      <c r="TQE119" s="220"/>
      <c r="TQF119" s="220"/>
      <c r="TQG119" s="220"/>
      <c r="TQH119" s="220"/>
      <c r="TQI119" s="220"/>
      <c r="TQJ119" s="220"/>
      <c r="TQK119" s="220"/>
      <c r="TQL119" s="220"/>
      <c r="TQM119" s="220"/>
      <c r="TQN119" s="220"/>
      <c r="TQO119" s="220"/>
      <c r="TQP119" s="220"/>
      <c r="TQQ119" s="220"/>
      <c r="TQR119" s="220"/>
      <c r="TQS119" s="220"/>
      <c r="TQT119" s="220"/>
      <c r="TQU119" s="220"/>
      <c r="TQV119" s="220"/>
      <c r="TQW119" s="220"/>
      <c r="TQX119" s="220"/>
      <c r="TQY119" s="220"/>
      <c r="TQZ119" s="220"/>
      <c r="TRA119" s="220"/>
      <c r="TRB119" s="220"/>
      <c r="TRC119" s="220"/>
      <c r="TRD119" s="220"/>
      <c r="TRE119" s="220"/>
      <c r="TRF119" s="220"/>
      <c r="TRG119" s="220"/>
      <c r="TRH119" s="220"/>
      <c r="TRI119" s="220"/>
      <c r="TRJ119" s="220"/>
      <c r="TRK119" s="220"/>
      <c r="TRL119" s="220"/>
      <c r="TRM119" s="220"/>
      <c r="TRN119" s="220"/>
      <c r="TRO119" s="220"/>
      <c r="TRP119" s="220"/>
      <c r="TRQ119" s="220"/>
      <c r="TRR119" s="220"/>
      <c r="TRS119" s="220"/>
      <c r="TRT119" s="220"/>
      <c r="TRU119" s="220"/>
      <c r="TRV119" s="220"/>
      <c r="TRW119" s="220"/>
      <c r="TRX119" s="220"/>
      <c r="TRY119" s="220"/>
      <c r="TRZ119" s="220"/>
      <c r="TSA119" s="220"/>
      <c r="TSB119" s="220"/>
      <c r="TSC119" s="220"/>
      <c r="TSD119" s="220"/>
      <c r="TSE119" s="220"/>
      <c r="TSF119" s="220"/>
      <c r="TSG119" s="220"/>
      <c r="TSH119" s="220"/>
      <c r="TSI119" s="220"/>
      <c r="TSJ119" s="220"/>
      <c r="TSK119" s="220"/>
      <c r="TSL119" s="220"/>
      <c r="TSM119" s="220"/>
      <c r="TSN119" s="220"/>
      <c r="TSO119" s="220"/>
      <c r="TSP119" s="220"/>
      <c r="TSQ119" s="220"/>
      <c r="TSR119" s="220"/>
      <c r="TSS119" s="220"/>
      <c r="TST119" s="220"/>
      <c r="TSU119" s="220"/>
      <c r="TSV119" s="220"/>
      <c r="TSW119" s="220"/>
      <c r="TSX119" s="220"/>
      <c r="TSY119" s="220"/>
      <c r="TSZ119" s="220"/>
      <c r="TTA119" s="220"/>
      <c r="TTB119" s="220"/>
      <c r="TTC119" s="220"/>
      <c r="TTD119" s="220"/>
      <c r="TTE119" s="220"/>
      <c r="TTF119" s="220"/>
      <c r="TTG119" s="220"/>
      <c r="TTH119" s="220"/>
      <c r="TTI119" s="220"/>
      <c r="TTJ119" s="220"/>
      <c r="TTK119" s="220"/>
      <c r="TTL119" s="220"/>
      <c r="TTM119" s="220"/>
      <c r="TTN119" s="220"/>
      <c r="TTO119" s="220"/>
      <c r="TTP119" s="220"/>
      <c r="TTQ119" s="220"/>
      <c r="TTR119" s="220"/>
      <c r="TTS119" s="220"/>
      <c r="TTT119" s="220"/>
      <c r="TTU119" s="220"/>
      <c r="TTV119" s="220"/>
      <c r="TTW119" s="220"/>
      <c r="TTX119" s="220"/>
      <c r="TTY119" s="220"/>
      <c r="TTZ119" s="220"/>
      <c r="TUA119" s="220"/>
      <c r="TUB119" s="220"/>
      <c r="TUC119" s="220"/>
      <c r="TUD119" s="220"/>
      <c r="TUE119" s="220"/>
      <c r="TUF119" s="220"/>
      <c r="TUG119" s="220"/>
      <c r="TUH119" s="220"/>
      <c r="TUI119" s="220"/>
      <c r="TUJ119" s="220"/>
      <c r="TUK119" s="220"/>
      <c r="TUL119" s="220"/>
      <c r="TUM119" s="220"/>
      <c r="TUN119" s="220"/>
      <c r="TUO119" s="220"/>
      <c r="TUP119" s="220"/>
      <c r="TUQ119" s="220"/>
      <c r="TUR119" s="220"/>
      <c r="TUS119" s="220"/>
      <c r="TUT119" s="220"/>
      <c r="TUU119" s="220"/>
      <c r="TUV119" s="220"/>
      <c r="TUW119" s="220"/>
      <c r="TUX119" s="220"/>
      <c r="TUY119" s="220"/>
      <c r="TUZ119" s="220"/>
      <c r="TVA119" s="220"/>
      <c r="TVB119" s="220"/>
      <c r="TVC119" s="220"/>
      <c r="TVD119" s="220"/>
      <c r="TVE119" s="220"/>
      <c r="TVF119" s="220"/>
      <c r="TVG119" s="220"/>
      <c r="TVH119" s="220"/>
      <c r="TVI119" s="220"/>
      <c r="TVJ119" s="220"/>
      <c r="TVK119" s="220"/>
      <c r="TVL119" s="220"/>
      <c r="TVM119" s="220"/>
      <c r="TVN119" s="220"/>
      <c r="TVO119" s="220"/>
      <c r="TVP119" s="220"/>
      <c r="TVQ119" s="220"/>
      <c r="TVR119" s="220"/>
      <c r="TVS119" s="220"/>
      <c r="TVT119" s="220"/>
      <c r="TVU119" s="220"/>
      <c r="TVV119" s="220"/>
      <c r="TVW119" s="220"/>
      <c r="TVX119" s="220"/>
      <c r="TVY119" s="220"/>
      <c r="TVZ119" s="220"/>
      <c r="TWA119" s="220"/>
      <c r="TWB119" s="220"/>
      <c r="TWC119" s="220"/>
      <c r="TWD119" s="220"/>
      <c r="TWE119" s="220"/>
      <c r="TWF119" s="220"/>
      <c r="TWG119" s="220"/>
      <c r="TWH119" s="220"/>
      <c r="TWI119" s="220"/>
      <c r="TWJ119" s="220"/>
      <c r="TWK119" s="220"/>
      <c r="TWL119" s="220"/>
      <c r="TWM119" s="220"/>
      <c r="TWN119" s="220"/>
      <c r="TWO119" s="220"/>
      <c r="TWP119" s="220"/>
      <c r="TWQ119" s="220"/>
      <c r="TWR119" s="220"/>
      <c r="TWS119" s="220"/>
      <c r="TWT119" s="220"/>
      <c r="TWU119" s="220"/>
      <c r="TWV119" s="220"/>
      <c r="TWW119" s="220"/>
      <c r="TWX119" s="220"/>
      <c r="TWY119" s="220"/>
      <c r="TWZ119" s="220"/>
      <c r="TXA119" s="220"/>
      <c r="TXB119" s="220"/>
      <c r="TXC119" s="220"/>
      <c r="TXD119" s="220"/>
      <c r="TXE119" s="220"/>
      <c r="TXF119" s="220"/>
      <c r="TXG119" s="220"/>
      <c r="TXH119" s="220"/>
      <c r="TXI119" s="220"/>
      <c r="TXJ119" s="220"/>
      <c r="TXK119" s="220"/>
      <c r="TXL119" s="220"/>
      <c r="TXM119" s="220"/>
      <c r="TXN119" s="220"/>
      <c r="TXO119" s="220"/>
      <c r="TXP119" s="220"/>
      <c r="TXQ119" s="220"/>
      <c r="TXR119" s="220"/>
      <c r="TXS119" s="220"/>
      <c r="TXT119" s="220"/>
      <c r="TXU119" s="220"/>
      <c r="TXV119" s="220"/>
      <c r="TXW119" s="220"/>
      <c r="TXX119" s="220"/>
      <c r="TXY119" s="220"/>
      <c r="TXZ119" s="220"/>
      <c r="TYA119" s="220"/>
      <c r="TYB119" s="220"/>
      <c r="TYC119" s="220"/>
      <c r="TYD119" s="220"/>
      <c r="TYE119" s="220"/>
      <c r="TYF119" s="220"/>
      <c r="TYG119" s="220"/>
      <c r="TYH119" s="220"/>
      <c r="TYI119" s="220"/>
      <c r="TYJ119" s="220"/>
      <c r="TYK119" s="220"/>
      <c r="TYL119" s="220"/>
      <c r="TYM119" s="220"/>
      <c r="TYN119" s="220"/>
      <c r="TYO119" s="220"/>
      <c r="TYP119" s="220"/>
      <c r="TYQ119" s="220"/>
      <c r="TYR119" s="220"/>
      <c r="TYS119" s="220"/>
      <c r="TYT119" s="220"/>
      <c r="TYU119" s="220"/>
      <c r="TYV119" s="220"/>
      <c r="TYW119" s="220"/>
      <c r="TYX119" s="220"/>
      <c r="TYY119" s="220"/>
      <c r="TYZ119" s="220"/>
      <c r="TZA119" s="220"/>
      <c r="TZB119" s="220"/>
      <c r="TZC119" s="220"/>
      <c r="TZD119" s="220"/>
      <c r="TZE119" s="220"/>
      <c r="TZF119" s="220"/>
      <c r="TZG119" s="220"/>
      <c r="TZH119" s="220"/>
      <c r="TZI119" s="220"/>
      <c r="TZJ119" s="220"/>
      <c r="TZK119" s="220"/>
      <c r="TZL119" s="220"/>
      <c r="TZM119" s="220"/>
      <c r="TZN119" s="220"/>
      <c r="TZO119" s="220"/>
      <c r="TZP119" s="220"/>
      <c r="TZQ119" s="220"/>
      <c r="TZR119" s="220"/>
      <c r="TZS119" s="220"/>
      <c r="TZT119" s="220"/>
      <c r="TZU119" s="220"/>
      <c r="TZV119" s="220"/>
      <c r="TZW119" s="220"/>
      <c r="TZX119" s="220"/>
      <c r="TZY119" s="220"/>
      <c r="TZZ119" s="220"/>
      <c r="UAA119" s="220"/>
      <c r="UAB119" s="220"/>
      <c r="UAC119" s="220"/>
      <c r="UAD119" s="220"/>
      <c r="UAE119" s="220"/>
      <c r="UAF119" s="220"/>
      <c r="UAG119" s="220"/>
      <c r="UAH119" s="220"/>
      <c r="UAI119" s="220"/>
      <c r="UAJ119" s="220"/>
      <c r="UAK119" s="220"/>
      <c r="UAL119" s="220"/>
      <c r="UAM119" s="220"/>
      <c r="UAN119" s="220"/>
      <c r="UAO119" s="220"/>
      <c r="UAP119" s="220"/>
      <c r="UAQ119" s="220"/>
      <c r="UAR119" s="220"/>
      <c r="UAS119" s="220"/>
      <c r="UAT119" s="220"/>
      <c r="UAU119" s="220"/>
      <c r="UAV119" s="220"/>
      <c r="UAW119" s="220"/>
      <c r="UAX119" s="220"/>
      <c r="UAY119" s="220"/>
      <c r="UAZ119" s="220"/>
      <c r="UBA119" s="220"/>
      <c r="UBB119" s="220"/>
      <c r="UBC119" s="220"/>
      <c r="UBD119" s="220"/>
      <c r="UBE119" s="220"/>
      <c r="UBF119" s="220"/>
      <c r="UBG119" s="220"/>
      <c r="UBH119" s="220"/>
      <c r="UBI119" s="220"/>
      <c r="UBJ119" s="220"/>
      <c r="UBK119" s="220"/>
      <c r="UBL119" s="220"/>
      <c r="UBM119" s="220"/>
      <c r="UBN119" s="220"/>
      <c r="UBO119" s="220"/>
      <c r="UBP119" s="220"/>
      <c r="UBQ119" s="220"/>
      <c r="UBR119" s="220"/>
      <c r="UBS119" s="220"/>
      <c r="UBT119" s="220"/>
      <c r="UBU119" s="220"/>
      <c r="UBV119" s="220"/>
      <c r="UBW119" s="220"/>
      <c r="UBX119" s="220"/>
      <c r="UBY119" s="220"/>
      <c r="UBZ119" s="220"/>
      <c r="UCA119" s="220"/>
      <c r="UCB119" s="220"/>
      <c r="UCC119" s="220"/>
      <c r="UCD119" s="220"/>
      <c r="UCE119" s="220"/>
      <c r="UCF119" s="220"/>
      <c r="UCG119" s="220"/>
      <c r="UCH119" s="220"/>
      <c r="UCI119" s="220"/>
      <c r="UCJ119" s="220"/>
      <c r="UCK119" s="220"/>
      <c r="UCL119" s="220"/>
      <c r="UCM119" s="220"/>
      <c r="UCN119" s="220"/>
      <c r="UCO119" s="220"/>
      <c r="UCP119" s="220"/>
      <c r="UCQ119" s="220"/>
      <c r="UCR119" s="220"/>
      <c r="UCS119" s="220"/>
      <c r="UCT119" s="220"/>
      <c r="UCU119" s="220"/>
      <c r="UCV119" s="220"/>
      <c r="UCW119" s="220"/>
      <c r="UCX119" s="220"/>
      <c r="UCY119" s="220"/>
      <c r="UCZ119" s="220"/>
      <c r="UDA119" s="220"/>
      <c r="UDB119" s="220"/>
      <c r="UDC119" s="220"/>
      <c r="UDD119" s="220"/>
      <c r="UDE119" s="220"/>
      <c r="UDF119" s="220"/>
      <c r="UDG119" s="220"/>
      <c r="UDH119" s="220"/>
      <c r="UDI119" s="220"/>
      <c r="UDJ119" s="220"/>
      <c r="UDK119" s="220"/>
      <c r="UDL119" s="220"/>
      <c r="UDM119" s="220"/>
      <c r="UDN119" s="220"/>
      <c r="UDO119" s="220"/>
      <c r="UDP119" s="220"/>
      <c r="UDQ119" s="220"/>
      <c r="UDR119" s="220"/>
      <c r="UDS119" s="220"/>
      <c r="UDT119" s="220"/>
      <c r="UDU119" s="220"/>
      <c r="UDV119" s="220"/>
      <c r="UDW119" s="220"/>
      <c r="UDX119" s="220"/>
      <c r="UDY119" s="220"/>
      <c r="UDZ119" s="220"/>
      <c r="UEA119" s="220"/>
      <c r="UEB119" s="220"/>
      <c r="UEC119" s="220"/>
      <c r="UED119" s="220"/>
      <c r="UEE119" s="220"/>
      <c r="UEF119" s="220"/>
      <c r="UEG119" s="220"/>
      <c r="UEH119" s="220"/>
      <c r="UEI119" s="220"/>
      <c r="UEJ119" s="220"/>
      <c r="UEK119" s="220"/>
      <c r="UEL119" s="220"/>
      <c r="UEM119" s="220"/>
      <c r="UEN119" s="220"/>
      <c r="UEO119" s="220"/>
      <c r="UEP119" s="220"/>
      <c r="UEQ119" s="220"/>
      <c r="UER119" s="220"/>
      <c r="UES119" s="220"/>
      <c r="UET119" s="220"/>
      <c r="UEU119" s="220"/>
      <c r="UEV119" s="220"/>
      <c r="UEW119" s="220"/>
      <c r="UEX119" s="220"/>
      <c r="UEY119" s="220"/>
      <c r="UEZ119" s="220"/>
      <c r="UFA119" s="220"/>
      <c r="UFB119" s="220"/>
      <c r="UFC119" s="220"/>
      <c r="UFD119" s="220"/>
      <c r="UFE119" s="220"/>
      <c r="UFF119" s="220"/>
      <c r="UFG119" s="220"/>
      <c r="UFH119" s="220"/>
      <c r="UFI119" s="220"/>
      <c r="UFJ119" s="220"/>
      <c r="UFK119" s="220"/>
      <c r="UFL119" s="220"/>
      <c r="UFM119" s="220"/>
      <c r="UFN119" s="220"/>
      <c r="UFO119" s="220"/>
      <c r="UFP119" s="220"/>
      <c r="UFQ119" s="220"/>
      <c r="UFR119" s="220"/>
      <c r="UFS119" s="220"/>
      <c r="UFT119" s="220"/>
      <c r="UFU119" s="220"/>
      <c r="UFV119" s="220"/>
      <c r="UFW119" s="220"/>
      <c r="UFX119" s="220"/>
      <c r="UFY119" s="220"/>
      <c r="UFZ119" s="220"/>
      <c r="UGA119" s="220"/>
      <c r="UGB119" s="220"/>
      <c r="UGC119" s="220"/>
      <c r="UGD119" s="220"/>
      <c r="UGE119" s="220"/>
      <c r="UGF119" s="220"/>
      <c r="UGG119" s="220"/>
      <c r="UGH119" s="220"/>
      <c r="UGI119" s="220"/>
      <c r="UGJ119" s="220"/>
      <c r="UGK119" s="220"/>
      <c r="UGL119" s="220"/>
      <c r="UGM119" s="220"/>
      <c r="UGN119" s="220"/>
      <c r="UGO119" s="220"/>
      <c r="UGP119" s="220"/>
      <c r="UGQ119" s="220"/>
      <c r="UGR119" s="220"/>
      <c r="UGS119" s="220"/>
      <c r="UGT119" s="220"/>
      <c r="UGU119" s="220"/>
      <c r="UGV119" s="220"/>
      <c r="UGW119" s="220"/>
      <c r="UGX119" s="220"/>
      <c r="UGY119" s="220"/>
      <c r="UGZ119" s="220"/>
      <c r="UHA119" s="220"/>
      <c r="UHB119" s="220"/>
      <c r="UHC119" s="220"/>
      <c r="UHD119" s="220"/>
      <c r="UHE119" s="220"/>
      <c r="UHF119" s="220"/>
      <c r="UHG119" s="220"/>
      <c r="UHH119" s="220"/>
      <c r="UHI119" s="220"/>
      <c r="UHJ119" s="220"/>
      <c r="UHK119" s="220"/>
      <c r="UHL119" s="220"/>
      <c r="UHM119" s="220"/>
      <c r="UHN119" s="220"/>
      <c r="UHO119" s="220"/>
      <c r="UHP119" s="220"/>
      <c r="UHQ119" s="220"/>
      <c r="UHR119" s="220"/>
      <c r="UHS119" s="220"/>
      <c r="UHT119" s="220"/>
      <c r="UHU119" s="220"/>
      <c r="UHV119" s="220"/>
      <c r="UHW119" s="220"/>
      <c r="UHX119" s="220"/>
      <c r="UHY119" s="220"/>
      <c r="UHZ119" s="220"/>
      <c r="UIA119" s="220"/>
      <c r="UIB119" s="220"/>
      <c r="UIC119" s="220"/>
      <c r="UID119" s="220"/>
      <c r="UIE119" s="220"/>
      <c r="UIF119" s="220"/>
      <c r="UIG119" s="220"/>
      <c r="UIH119" s="220"/>
      <c r="UII119" s="220"/>
      <c r="UIJ119" s="220"/>
      <c r="UIK119" s="220"/>
      <c r="UIL119" s="220"/>
      <c r="UIM119" s="220"/>
      <c r="UIN119" s="220"/>
      <c r="UIO119" s="220"/>
      <c r="UIP119" s="220"/>
      <c r="UIQ119" s="220"/>
      <c r="UIR119" s="220"/>
      <c r="UIS119" s="220"/>
      <c r="UIT119" s="220"/>
      <c r="UIU119" s="220"/>
      <c r="UIV119" s="220"/>
      <c r="UIW119" s="220"/>
      <c r="UIX119" s="220"/>
      <c r="UIY119" s="220"/>
      <c r="UIZ119" s="220"/>
      <c r="UJA119" s="220"/>
      <c r="UJB119" s="220"/>
      <c r="UJC119" s="220"/>
      <c r="UJD119" s="220"/>
      <c r="UJE119" s="220"/>
      <c r="UJF119" s="220"/>
      <c r="UJG119" s="220"/>
      <c r="UJH119" s="220"/>
      <c r="UJI119" s="220"/>
      <c r="UJJ119" s="220"/>
      <c r="UJK119" s="220"/>
      <c r="UJL119" s="220"/>
      <c r="UJM119" s="220"/>
      <c r="UJN119" s="220"/>
      <c r="UJO119" s="220"/>
      <c r="UJP119" s="220"/>
      <c r="UJQ119" s="220"/>
      <c r="UJR119" s="220"/>
      <c r="UJS119" s="220"/>
      <c r="UJT119" s="220"/>
      <c r="UJU119" s="220"/>
      <c r="UJV119" s="220"/>
      <c r="UJW119" s="220"/>
      <c r="UJX119" s="220"/>
      <c r="UJY119" s="220"/>
      <c r="UJZ119" s="220"/>
      <c r="UKA119" s="220"/>
      <c r="UKB119" s="220"/>
      <c r="UKC119" s="220"/>
      <c r="UKD119" s="220"/>
      <c r="UKE119" s="220"/>
      <c r="UKF119" s="220"/>
      <c r="UKG119" s="220"/>
      <c r="UKH119" s="220"/>
      <c r="UKI119" s="220"/>
      <c r="UKJ119" s="220"/>
      <c r="UKK119" s="220"/>
      <c r="UKL119" s="220"/>
      <c r="UKM119" s="220"/>
      <c r="UKN119" s="220"/>
      <c r="UKO119" s="220"/>
      <c r="UKP119" s="220"/>
      <c r="UKQ119" s="220"/>
      <c r="UKR119" s="220"/>
      <c r="UKS119" s="220"/>
      <c r="UKT119" s="220"/>
      <c r="UKU119" s="220"/>
      <c r="UKV119" s="220"/>
      <c r="UKW119" s="220"/>
      <c r="UKX119" s="220"/>
      <c r="UKY119" s="220"/>
      <c r="UKZ119" s="220"/>
      <c r="ULA119" s="220"/>
      <c r="ULB119" s="220"/>
      <c r="ULC119" s="220"/>
      <c r="ULD119" s="220"/>
      <c r="ULE119" s="220"/>
      <c r="ULF119" s="220"/>
      <c r="ULG119" s="220"/>
      <c r="ULH119" s="220"/>
      <c r="ULI119" s="220"/>
      <c r="ULJ119" s="220"/>
      <c r="ULK119" s="220"/>
      <c r="ULL119" s="220"/>
      <c r="ULM119" s="220"/>
      <c r="ULN119" s="220"/>
      <c r="ULO119" s="220"/>
      <c r="ULP119" s="220"/>
      <c r="ULQ119" s="220"/>
      <c r="ULR119" s="220"/>
      <c r="ULS119" s="220"/>
      <c r="ULT119" s="220"/>
      <c r="ULU119" s="220"/>
      <c r="ULV119" s="220"/>
      <c r="ULW119" s="220"/>
      <c r="ULX119" s="220"/>
      <c r="ULY119" s="220"/>
      <c r="ULZ119" s="220"/>
      <c r="UMA119" s="220"/>
      <c r="UMB119" s="220"/>
      <c r="UMC119" s="220"/>
      <c r="UMD119" s="220"/>
      <c r="UME119" s="220"/>
      <c r="UMF119" s="220"/>
      <c r="UMG119" s="220"/>
      <c r="UMH119" s="220"/>
      <c r="UMI119" s="220"/>
      <c r="UMJ119" s="220"/>
      <c r="UMK119" s="220"/>
      <c r="UML119" s="220"/>
      <c r="UMM119" s="220"/>
      <c r="UMN119" s="220"/>
      <c r="UMO119" s="220"/>
      <c r="UMP119" s="220"/>
      <c r="UMQ119" s="220"/>
      <c r="UMR119" s="220"/>
      <c r="UMS119" s="220"/>
      <c r="UMT119" s="220"/>
      <c r="UMU119" s="220"/>
      <c r="UMV119" s="220"/>
      <c r="UMW119" s="220"/>
      <c r="UMX119" s="220"/>
      <c r="UMY119" s="220"/>
      <c r="UMZ119" s="220"/>
      <c r="UNA119" s="220"/>
      <c r="UNB119" s="220"/>
      <c r="UNC119" s="220"/>
      <c r="UND119" s="220"/>
      <c r="UNE119" s="220"/>
      <c r="UNF119" s="220"/>
      <c r="UNG119" s="220"/>
      <c r="UNH119" s="220"/>
      <c r="UNI119" s="220"/>
      <c r="UNJ119" s="220"/>
      <c r="UNK119" s="220"/>
      <c r="UNL119" s="220"/>
      <c r="UNM119" s="220"/>
      <c r="UNN119" s="220"/>
      <c r="UNO119" s="220"/>
      <c r="UNP119" s="220"/>
      <c r="UNQ119" s="220"/>
      <c r="UNR119" s="220"/>
      <c r="UNS119" s="220"/>
      <c r="UNT119" s="220"/>
      <c r="UNU119" s="220"/>
      <c r="UNV119" s="220"/>
      <c r="UNW119" s="220"/>
      <c r="UNX119" s="220"/>
      <c r="UNY119" s="220"/>
      <c r="UNZ119" s="220"/>
      <c r="UOA119" s="220"/>
      <c r="UOB119" s="220"/>
      <c r="UOC119" s="220"/>
      <c r="UOD119" s="220"/>
      <c r="UOE119" s="220"/>
      <c r="UOF119" s="220"/>
      <c r="UOG119" s="220"/>
      <c r="UOH119" s="220"/>
      <c r="UOI119" s="220"/>
      <c r="UOJ119" s="220"/>
      <c r="UOK119" s="220"/>
      <c r="UOL119" s="220"/>
      <c r="UOM119" s="220"/>
      <c r="UON119" s="220"/>
      <c r="UOO119" s="220"/>
      <c r="UOP119" s="220"/>
      <c r="UOQ119" s="220"/>
      <c r="UOR119" s="220"/>
      <c r="UOS119" s="220"/>
      <c r="UOT119" s="220"/>
      <c r="UOU119" s="220"/>
      <c r="UOV119" s="220"/>
      <c r="UOW119" s="220"/>
      <c r="UOX119" s="220"/>
      <c r="UOY119" s="220"/>
      <c r="UOZ119" s="220"/>
      <c r="UPA119" s="220"/>
      <c r="UPB119" s="220"/>
      <c r="UPC119" s="220"/>
      <c r="UPD119" s="220"/>
      <c r="UPE119" s="220"/>
      <c r="UPF119" s="220"/>
      <c r="UPG119" s="220"/>
      <c r="UPH119" s="220"/>
      <c r="UPI119" s="220"/>
      <c r="UPJ119" s="220"/>
      <c r="UPK119" s="220"/>
      <c r="UPL119" s="220"/>
      <c r="UPM119" s="220"/>
      <c r="UPN119" s="220"/>
      <c r="UPO119" s="220"/>
      <c r="UPP119" s="220"/>
      <c r="UPQ119" s="220"/>
      <c r="UPR119" s="220"/>
      <c r="UPS119" s="220"/>
      <c r="UPT119" s="220"/>
      <c r="UPU119" s="220"/>
      <c r="UPV119" s="220"/>
      <c r="UPW119" s="220"/>
      <c r="UPX119" s="220"/>
      <c r="UPY119" s="220"/>
      <c r="UPZ119" s="220"/>
      <c r="UQA119" s="220"/>
      <c r="UQB119" s="220"/>
      <c r="UQC119" s="220"/>
      <c r="UQD119" s="220"/>
      <c r="UQE119" s="220"/>
      <c r="UQF119" s="220"/>
      <c r="UQG119" s="220"/>
      <c r="UQH119" s="220"/>
      <c r="UQI119" s="220"/>
      <c r="UQJ119" s="220"/>
      <c r="UQK119" s="220"/>
      <c r="UQL119" s="220"/>
      <c r="UQM119" s="220"/>
      <c r="UQN119" s="220"/>
      <c r="UQO119" s="220"/>
      <c r="UQP119" s="220"/>
      <c r="UQQ119" s="220"/>
      <c r="UQR119" s="220"/>
      <c r="UQS119" s="220"/>
      <c r="UQT119" s="220"/>
      <c r="UQU119" s="220"/>
      <c r="UQV119" s="220"/>
      <c r="UQW119" s="220"/>
      <c r="UQX119" s="220"/>
      <c r="UQY119" s="220"/>
      <c r="UQZ119" s="220"/>
      <c r="URA119" s="220"/>
      <c r="URB119" s="220"/>
      <c r="URC119" s="220"/>
      <c r="URD119" s="220"/>
      <c r="URE119" s="220"/>
      <c r="URF119" s="220"/>
      <c r="URG119" s="220"/>
      <c r="URH119" s="220"/>
      <c r="URI119" s="220"/>
      <c r="URJ119" s="220"/>
      <c r="URK119" s="220"/>
      <c r="URL119" s="220"/>
      <c r="URM119" s="220"/>
      <c r="URN119" s="220"/>
      <c r="URO119" s="220"/>
      <c r="URP119" s="220"/>
      <c r="URQ119" s="220"/>
      <c r="URR119" s="220"/>
      <c r="URS119" s="220"/>
      <c r="URT119" s="220"/>
      <c r="URU119" s="220"/>
      <c r="URV119" s="220"/>
      <c r="URW119" s="220"/>
      <c r="URX119" s="220"/>
      <c r="URY119" s="220"/>
      <c r="URZ119" s="220"/>
      <c r="USA119" s="220"/>
      <c r="USB119" s="220"/>
      <c r="USC119" s="220"/>
      <c r="USD119" s="220"/>
      <c r="USE119" s="220"/>
      <c r="USF119" s="220"/>
      <c r="USG119" s="220"/>
      <c r="USH119" s="220"/>
      <c r="USI119" s="220"/>
      <c r="USJ119" s="220"/>
      <c r="USK119" s="220"/>
      <c r="USL119" s="220"/>
      <c r="USM119" s="220"/>
      <c r="USN119" s="220"/>
      <c r="USO119" s="220"/>
      <c r="USP119" s="220"/>
      <c r="USQ119" s="220"/>
      <c r="USR119" s="220"/>
      <c r="USS119" s="220"/>
      <c r="UST119" s="220"/>
      <c r="USU119" s="220"/>
      <c r="USV119" s="220"/>
      <c r="USW119" s="220"/>
      <c r="USX119" s="220"/>
      <c r="USY119" s="220"/>
      <c r="USZ119" s="220"/>
      <c r="UTA119" s="220"/>
      <c r="UTB119" s="220"/>
      <c r="UTC119" s="220"/>
      <c r="UTD119" s="220"/>
      <c r="UTE119" s="220"/>
      <c r="UTF119" s="220"/>
      <c r="UTG119" s="220"/>
      <c r="UTH119" s="220"/>
      <c r="UTI119" s="220"/>
      <c r="UTJ119" s="220"/>
      <c r="UTK119" s="220"/>
      <c r="UTL119" s="220"/>
      <c r="UTM119" s="220"/>
      <c r="UTN119" s="220"/>
      <c r="UTO119" s="220"/>
      <c r="UTP119" s="220"/>
      <c r="UTQ119" s="220"/>
      <c r="UTR119" s="220"/>
      <c r="UTS119" s="220"/>
      <c r="UTT119" s="220"/>
      <c r="UTU119" s="220"/>
      <c r="UTV119" s="220"/>
      <c r="UTW119" s="220"/>
      <c r="UTX119" s="220"/>
      <c r="UTY119" s="220"/>
      <c r="UTZ119" s="220"/>
      <c r="UUA119" s="220"/>
      <c r="UUB119" s="220"/>
      <c r="UUC119" s="220"/>
      <c r="UUD119" s="220"/>
      <c r="UUE119" s="220"/>
      <c r="UUF119" s="220"/>
      <c r="UUG119" s="220"/>
      <c r="UUH119" s="220"/>
      <c r="UUI119" s="220"/>
      <c r="UUJ119" s="220"/>
      <c r="UUK119" s="220"/>
      <c r="UUL119" s="220"/>
      <c r="UUM119" s="220"/>
      <c r="UUN119" s="220"/>
      <c r="UUO119" s="220"/>
      <c r="UUP119" s="220"/>
      <c r="UUQ119" s="220"/>
      <c r="UUR119" s="220"/>
      <c r="UUS119" s="220"/>
      <c r="UUT119" s="220"/>
      <c r="UUU119" s="220"/>
      <c r="UUV119" s="220"/>
      <c r="UUW119" s="220"/>
      <c r="UUX119" s="220"/>
      <c r="UUY119" s="220"/>
      <c r="UUZ119" s="220"/>
      <c r="UVA119" s="220"/>
      <c r="UVB119" s="220"/>
      <c r="UVC119" s="220"/>
      <c r="UVD119" s="220"/>
      <c r="UVE119" s="220"/>
      <c r="UVF119" s="220"/>
      <c r="UVG119" s="220"/>
      <c r="UVH119" s="220"/>
      <c r="UVI119" s="220"/>
      <c r="UVJ119" s="220"/>
      <c r="UVK119" s="220"/>
      <c r="UVL119" s="220"/>
      <c r="UVM119" s="220"/>
      <c r="UVN119" s="220"/>
      <c r="UVO119" s="220"/>
      <c r="UVP119" s="220"/>
      <c r="UVQ119" s="220"/>
      <c r="UVR119" s="220"/>
      <c r="UVS119" s="220"/>
      <c r="UVT119" s="220"/>
      <c r="UVU119" s="220"/>
      <c r="UVV119" s="220"/>
      <c r="UVW119" s="220"/>
      <c r="UVX119" s="220"/>
      <c r="UVY119" s="220"/>
      <c r="UVZ119" s="220"/>
      <c r="UWA119" s="220"/>
      <c r="UWB119" s="220"/>
      <c r="UWC119" s="220"/>
      <c r="UWD119" s="220"/>
      <c r="UWE119" s="220"/>
      <c r="UWF119" s="220"/>
      <c r="UWG119" s="220"/>
      <c r="UWH119" s="220"/>
      <c r="UWI119" s="220"/>
      <c r="UWJ119" s="220"/>
      <c r="UWK119" s="220"/>
      <c r="UWL119" s="220"/>
      <c r="UWM119" s="220"/>
      <c r="UWN119" s="220"/>
      <c r="UWO119" s="220"/>
      <c r="UWP119" s="220"/>
      <c r="UWQ119" s="220"/>
      <c r="UWR119" s="220"/>
      <c r="UWS119" s="220"/>
      <c r="UWT119" s="220"/>
      <c r="UWU119" s="220"/>
      <c r="UWV119" s="220"/>
      <c r="UWW119" s="220"/>
      <c r="UWX119" s="220"/>
      <c r="UWY119" s="220"/>
      <c r="UWZ119" s="220"/>
      <c r="UXA119" s="220"/>
      <c r="UXB119" s="220"/>
      <c r="UXC119" s="220"/>
      <c r="UXD119" s="220"/>
      <c r="UXE119" s="220"/>
      <c r="UXF119" s="220"/>
      <c r="UXG119" s="220"/>
      <c r="UXH119" s="220"/>
      <c r="UXI119" s="220"/>
      <c r="UXJ119" s="220"/>
      <c r="UXK119" s="220"/>
      <c r="UXL119" s="220"/>
      <c r="UXM119" s="220"/>
      <c r="UXN119" s="220"/>
      <c r="UXO119" s="220"/>
      <c r="UXP119" s="220"/>
      <c r="UXQ119" s="220"/>
      <c r="UXR119" s="220"/>
      <c r="UXS119" s="220"/>
      <c r="UXT119" s="220"/>
      <c r="UXU119" s="220"/>
      <c r="UXV119" s="220"/>
      <c r="UXW119" s="220"/>
      <c r="UXX119" s="220"/>
      <c r="UXY119" s="220"/>
      <c r="UXZ119" s="220"/>
      <c r="UYA119" s="220"/>
      <c r="UYB119" s="220"/>
      <c r="UYC119" s="220"/>
      <c r="UYD119" s="220"/>
      <c r="UYE119" s="220"/>
      <c r="UYF119" s="220"/>
      <c r="UYG119" s="220"/>
      <c r="UYH119" s="220"/>
      <c r="UYI119" s="220"/>
      <c r="UYJ119" s="220"/>
      <c r="UYK119" s="220"/>
      <c r="UYL119" s="220"/>
      <c r="UYM119" s="220"/>
      <c r="UYN119" s="220"/>
      <c r="UYO119" s="220"/>
      <c r="UYP119" s="220"/>
      <c r="UYQ119" s="220"/>
      <c r="UYR119" s="220"/>
      <c r="UYS119" s="220"/>
      <c r="UYT119" s="220"/>
      <c r="UYU119" s="220"/>
      <c r="UYV119" s="220"/>
      <c r="UYW119" s="220"/>
      <c r="UYX119" s="220"/>
      <c r="UYY119" s="220"/>
      <c r="UYZ119" s="220"/>
      <c r="UZA119" s="220"/>
      <c r="UZB119" s="220"/>
      <c r="UZC119" s="220"/>
      <c r="UZD119" s="220"/>
      <c r="UZE119" s="220"/>
      <c r="UZF119" s="220"/>
      <c r="UZG119" s="220"/>
      <c r="UZH119" s="220"/>
      <c r="UZI119" s="220"/>
      <c r="UZJ119" s="220"/>
      <c r="UZK119" s="220"/>
      <c r="UZL119" s="220"/>
      <c r="UZM119" s="220"/>
      <c r="UZN119" s="220"/>
      <c r="UZO119" s="220"/>
      <c r="UZP119" s="220"/>
      <c r="UZQ119" s="220"/>
      <c r="UZR119" s="220"/>
      <c r="UZS119" s="220"/>
      <c r="UZT119" s="220"/>
      <c r="UZU119" s="220"/>
      <c r="UZV119" s="220"/>
      <c r="UZW119" s="220"/>
      <c r="UZX119" s="220"/>
      <c r="UZY119" s="220"/>
      <c r="UZZ119" s="220"/>
      <c r="VAA119" s="220"/>
      <c r="VAB119" s="220"/>
      <c r="VAC119" s="220"/>
      <c r="VAD119" s="220"/>
      <c r="VAE119" s="220"/>
      <c r="VAF119" s="220"/>
      <c r="VAG119" s="220"/>
      <c r="VAH119" s="220"/>
      <c r="VAI119" s="220"/>
      <c r="VAJ119" s="220"/>
      <c r="VAK119" s="220"/>
      <c r="VAL119" s="220"/>
      <c r="VAM119" s="220"/>
      <c r="VAN119" s="220"/>
      <c r="VAO119" s="220"/>
      <c r="VAP119" s="220"/>
      <c r="VAQ119" s="220"/>
      <c r="VAR119" s="220"/>
      <c r="VAS119" s="220"/>
      <c r="VAT119" s="220"/>
      <c r="VAU119" s="220"/>
      <c r="VAV119" s="220"/>
      <c r="VAW119" s="220"/>
      <c r="VAX119" s="220"/>
      <c r="VAY119" s="220"/>
      <c r="VAZ119" s="220"/>
      <c r="VBA119" s="220"/>
      <c r="VBB119" s="220"/>
      <c r="VBC119" s="220"/>
      <c r="VBD119" s="220"/>
      <c r="VBE119" s="220"/>
      <c r="VBF119" s="220"/>
      <c r="VBG119" s="220"/>
      <c r="VBH119" s="220"/>
      <c r="VBI119" s="220"/>
      <c r="VBJ119" s="220"/>
      <c r="VBK119" s="220"/>
      <c r="VBL119" s="220"/>
      <c r="VBM119" s="220"/>
      <c r="VBN119" s="220"/>
      <c r="VBO119" s="220"/>
      <c r="VBP119" s="220"/>
      <c r="VBQ119" s="220"/>
      <c r="VBR119" s="220"/>
      <c r="VBS119" s="220"/>
      <c r="VBT119" s="220"/>
      <c r="VBU119" s="220"/>
      <c r="VBV119" s="220"/>
      <c r="VBW119" s="220"/>
      <c r="VBX119" s="220"/>
      <c r="VBY119" s="220"/>
      <c r="VBZ119" s="220"/>
      <c r="VCA119" s="220"/>
      <c r="VCB119" s="220"/>
      <c r="VCC119" s="220"/>
      <c r="VCD119" s="220"/>
      <c r="VCE119" s="220"/>
      <c r="VCF119" s="220"/>
      <c r="VCG119" s="220"/>
      <c r="VCH119" s="220"/>
      <c r="VCI119" s="220"/>
      <c r="VCJ119" s="220"/>
      <c r="VCK119" s="220"/>
      <c r="VCL119" s="220"/>
      <c r="VCM119" s="220"/>
      <c r="VCN119" s="220"/>
      <c r="VCO119" s="220"/>
      <c r="VCP119" s="220"/>
      <c r="VCQ119" s="220"/>
      <c r="VCR119" s="220"/>
      <c r="VCS119" s="220"/>
      <c r="VCT119" s="220"/>
      <c r="VCU119" s="220"/>
      <c r="VCV119" s="220"/>
      <c r="VCW119" s="220"/>
      <c r="VCX119" s="220"/>
      <c r="VCY119" s="220"/>
      <c r="VCZ119" s="220"/>
      <c r="VDA119" s="220"/>
      <c r="VDB119" s="220"/>
      <c r="VDC119" s="220"/>
      <c r="VDD119" s="220"/>
      <c r="VDE119" s="220"/>
      <c r="VDF119" s="220"/>
      <c r="VDG119" s="220"/>
      <c r="VDH119" s="220"/>
      <c r="VDI119" s="220"/>
      <c r="VDJ119" s="220"/>
      <c r="VDK119" s="220"/>
      <c r="VDL119" s="220"/>
      <c r="VDM119" s="220"/>
      <c r="VDN119" s="220"/>
      <c r="VDO119" s="220"/>
      <c r="VDP119" s="220"/>
      <c r="VDQ119" s="220"/>
      <c r="VDR119" s="220"/>
      <c r="VDS119" s="220"/>
      <c r="VDT119" s="220"/>
      <c r="VDU119" s="220"/>
      <c r="VDV119" s="220"/>
      <c r="VDW119" s="220"/>
      <c r="VDX119" s="220"/>
      <c r="VDY119" s="220"/>
      <c r="VDZ119" s="220"/>
      <c r="VEA119" s="220"/>
      <c r="VEB119" s="220"/>
      <c r="VEC119" s="220"/>
      <c r="VED119" s="220"/>
      <c r="VEE119" s="220"/>
      <c r="VEF119" s="220"/>
      <c r="VEG119" s="220"/>
      <c r="VEH119" s="220"/>
      <c r="VEI119" s="220"/>
      <c r="VEJ119" s="220"/>
      <c r="VEK119" s="220"/>
      <c r="VEL119" s="220"/>
      <c r="VEM119" s="220"/>
      <c r="VEN119" s="220"/>
      <c r="VEO119" s="220"/>
      <c r="VEP119" s="220"/>
      <c r="VEQ119" s="220"/>
      <c r="VER119" s="220"/>
      <c r="VES119" s="220"/>
      <c r="VET119" s="220"/>
      <c r="VEU119" s="220"/>
      <c r="VEV119" s="220"/>
      <c r="VEW119" s="220"/>
      <c r="VEX119" s="220"/>
      <c r="VEY119" s="220"/>
      <c r="VEZ119" s="220"/>
      <c r="VFA119" s="220"/>
      <c r="VFB119" s="220"/>
      <c r="VFC119" s="220"/>
      <c r="VFD119" s="220"/>
      <c r="VFE119" s="220"/>
      <c r="VFF119" s="220"/>
      <c r="VFG119" s="220"/>
      <c r="VFH119" s="220"/>
      <c r="VFI119" s="220"/>
      <c r="VFJ119" s="220"/>
      <c r="VFK119" s="220"/>
      <c r="VFL119" s="220"/>
      <c r="VFM119" s="220"/>
      <c r="VFN119" s="220"/>
      <c r="VFO119" s="220"/>
      <c r="VFP119" s="220"/>
      <c r="VFQ119" s="220"/>
      <c r="VFR119" s="220"/>
      <c r="VFS119" s="220"/>
      <c r="VFT119" s="220"/>
      <c r="VFU119" s="220"/>
      <c r="VFV119" s="220"/>
      <c r="VFW119" s="220"/>
      <c r="VFX119" s="220"/>
      <c r="VFY119" s="220"/>
      <c r="VFZ119" s="220"/>
      <c r="VGA119" s="220"/>
      <c r="VGB119" s="220"/>
      <c r="VGC119" s="220"/>
      <c r="VGD119" s="220"/>
      <c r="VGE119" s="220"/>
      <c r="VGF119" s="220"/>
      <c r="VGG119" s="220"/>
      <c r="VGH119" s="220"/>
      <c r="VGI119" s="220"/>
      <c r="VGJ119" s="220"/>
      <c r="VGK119" s="220"/>
      <c r="VGL119" s="220"/>
      <c r="VGM119" s="220"/>
      <c r="VGN119" s="220"/>
      <c r="VGO119" s="220"/>
      <c r="VGP119" s="220"/>
      <c r="VGQ119" s="220"/>
      <c r="VGR119" s="220"/>
      <c r="VGS119" s="220"/>
      <c r="VGT119" s="220"/>
      <c r="VGU119" s="220"/>
      <c r="VGV119" s="220"/>
      <c r="VGW119" s="220"/>
      <c r="VGX119" s="220"/>
      <c r="VGY119" s="220"/>
      <c r="VGZ119" s="220"/>
      <c r="VHA119" s="220"/>
      <c r="VHB119" s="220"/>
      <c r="VHC119" s="220"/>
      <c r="VHD119" s="220"/>
      <c r="VHE119" s="220"/>
      <c r="VHF119" s="220"/>
      <c r="VHG119" s="220"/>
      <c r="VHH119" s="220"/>
      <c r="VHI119" s="220"/>
      <c r="VHJ119" s="220"/>
      <c r="VHK119" s="220"/>
      <c r="VHL119" s="220"/>
      <c r="VHM119" s="220"/>
      <c r="VHN119" s="220"/>
      <c r="VHO119" s="220"/>
      <c r="VHP119" s="220"/>
      <c r="VHQ119" s="220"/>
      <c r="VHR119" s="220"/>
      <c r="VHS119" s="220"/>
      <c r="VHT119" s="220"/>
      <c r="VHU119" s="220"/>
      <c r="VHV119" s="220"/>
      <c r="VHW119" s="220"/>
      <c r="VHX119" s="220"/>
      <c r="VHY119" s="220"/>
      <c r="VHZ119" s="220"/>
      <c r="VIA119" s="220"/>
      <c r="VIB119" s="220"/>
      <c r="VIC119" s="220"/>
      <c r="VID119" s="220"/>
      <c r="VIE119" s="220"/>
      <c r="VIF119" s="220"/>
      <c r="VIG119" s="220"/>
      <c r="VIH119" s="220"/>
      <c r="VII119" s="220"/>
      <c r="VIJ119" s="220"/>
      <c r="VIK119" s="220"/>
      <c r="VIL119" s="220"/>
      <c r="VIM119" s="220"/>
      <c r="VIN119" s="220"/>
      <c r="VIO119" s="220"/>
      <c r="VIP119" s="220"/>
      <c r="VIQ119" s="220"/>
      <c r="VIR119" s="220"/>
      <c r="VIS119" s="220"/>
      <c r="VIT119" s="220"/>
      <c r="VIU119" s="220"/>
      <c r="VIV119" s="220"/>
      <c r="VIW119" s="220"/>
      <c r="VIX119" s="220"/>
      <c r="VIY119" s="220"/>
      <c r="VIZ119" s="220"/>
      <c r="VJA119" s="220"/>
      <c r="VJB119" s="220"/>
      <c r="VJC119" s="220"/>
      <c r="VJD119" s="220"/>
      <c r="VJE119" s="220"/>
      <c r="VJF119" s="220"/>
      <c r="VJG119" s="220"/>
      <c r="VJH119" s="220"/>
      <c r="VJI119" s="220"/>
      <c r="VJJ119" s="220"/>
      <c r="VJK119" s="220"/>
      <c r="VJL119" s="220"/>
      <c r="VJM119" s="220"/>
      <c r="VJN119" s="220"/>
      <c r="VJO119" s="220"/>
      <c r="VJP119" s="220"/>
      <c r="VJQ119" s="220"/>
      <c r="VJR119" s="220"/>
      <c r="VJS119" s="220"/>
      <c r="VJT119" s="220"/>
      <c r="VJU119" s="220"/>
      <c r="VJV119" s="220"/>
      <c r="VJW119" s="220"/>
      <c r="VJX119" s="220"/>
      <c r="VJY119" s="220"/>
      <c r="VJZ119" s="220"/>
      <c r="VKA119" s="220"/>
      <c r="VKB119" s="220"/>
      <c r="VKC119" s="220"/>
      <c r="VKD119" s="220"/>
      <c r="VKE119" s="220"/>
      <c r="VKF119" s="220"/>
      <c r="VKG119" s="220"/>
      <c r="VKH119" s="220"/>
      <c r="VKI119" s="220"/>
      <c r="VKJ119" s="220"/>
      <c r="VKK119" s="220"/>
      <c r="VKL119" s="220"/>
      <c r="VKM119" s="220"/>
      <c r="VKN119" s="220"/>
      <c r="VKO119" s="220"/>
      <c r="VKP119" s="220"/>
      <c r="VKQ119" s="220"/>
      <c r="VKR119" s="220"/>
      <c r="VKS119" s="220"/>
      <c r="VKT119" s="220"/>
      <c r="VKU119" s="220"/>
      <c r="VKV119" s="220"/>
      <c r="VKW119" s="220"/>
      <c r="VKX119" s="220"/>
      <c r="VKY119" s="220"/>
      <c r="VKZ119" s="220"/>
      <c r="VLA119" s="220"/>
      <c r="VLB119" s="220"/>
      <c r="VLC119" s="220"/>
      <c r="VLD119" s="220"/>
      <c r="VLE119" s="220"/>
      <c r="VLF119" s="220"/>
      <c r="VLG119" s="220"/>
      <c r="VLH119" s="220"/>
      <c r="VLI119" s="220"/>
      <c r="VLJ119" s="220"/>
      <c r="VLK119" s="220"/>
      <c r="VLL119" s="220"/>
      <c r="VLM119" s="220"/>
      <c r="VLN119" s="220"/>
      <c r="VLO119" s="220"/>
      <c r="VLP119" s="220"/>
      <c r="VLQ119" s="220"/>
      <c r="VLR119" s="220"/>
      <c r="VLS119" s="220"/>
      <c r="VLT119" s="220"/>
      <c r="VLU119" s="220"/>
      <c r="VLV119" s="220"/>
      <c r="VLW119" s="220"/>
      <c r="VLX119" s="220"/>
      <c r="VLY119" s="220"/>
      <c r="VLZ119" s="220"/>
      <c r="VMA119" s="220"/>
      <c r="VMB119" s="220"/>
      <c r="VMC119" s="220"/>
      <c r="VMD119" s="220"/>
      <c r="VME119" s="220"/>
      <c r="VMF119" s="220"/>
      <c r="VMG119" s="220"/>
      <c r="VMH119" s="220"/>
      <c r="VMI119" s="220"/>
      <c r="VMJ119" s="220"/>
      <c r="VMK119" s="220"/>
      <c r="VML119" s="220"/>
      <c r="VMM119" s="220"/>
      <c r="VMN119" s="220"/>
      <c r="VMO119" s="220"/>
      <c r="VMP119" s="220"/>
      <c r="VMQ119" s="220"/>
      <c r="VMR119" s="220"/>
      <c r="VMS119" s="220"/>
      <c r="VMT119" s="220"/>
      <c r="VMU119" s="220"/>
      <c r="VMV119" s="220"/>
      <c r="VMW119" s="220"/>
      <c r="VMX119" s="220"/>
      <c r="VMY119" s="220"/>
      <c r="VMZ119" s="220"/>
      <c r="VNA119" s="220"/>
      <c r="VNB119" s="220"/>
      <c r="VNC119" s="220"/>
      <c r="VND119" s="220"/>
      <c r="VNE119" s="220"/>
      <c r="VNF119" s="220"/>
      <c r="VNG119" s="220"/>
      <c r="VNH119" s="220"/>
      <c r="VNI119" s="220"/>
      <c r="VNJ119" s="220"/>
      <c r="VNK119" s="220"/>
      <c r="VNL119" s="220"/>
      <c r="VNM119" s="220"/>
      <c r="VNN119" s="220"/>
      <c r="VNO119" s="220"/>
      <c r="VNP119" s="220"/>
      <c r="VNQ119" s="220"/>
      <c r="VNR119" s="220"/>
      <c r="VNS119" s="220"/>
      <c r="VNT119" s="220"/>
      <c r="VNU119" s="220"/>
      <c r="VNV119" s="220"/>
      <c r="VNW119" s="220"/>
      <c r="VNX119" s="220"/>
      <c r="VNY119" s="220"/>
      <c r="VNZ119" s="220"/>
      <c r="VOA119" s="220"/>
      <c r="VOB119" s="220"/>
      <c r="VOC119" s="220"/>
      <c r="VOD119" s="220"/>
      <c r="VOE119" s="220"/>
      <c r="VOF119" s="220"/>
      <c r="VOG119" s="220"/>
      <c r="VOH119" s="220"/>
      <c r="VOI119" s="220"/>
      <c r="VOJ119" s="220"/>
      <c r="VOK119" s="220"/>
      <c r="VOL119" s="220"/>
      <c r="VOM119" s="220"/>
      <c r="VON119" s="220"/>
      <c r="VOO119" s="220"/>
      <c r="VOP119" s="220"/>
      <c r="VOQ119" s="220"/>
      <c r="VOR119" s="220"/>
      <c r="VOS119" s="220"/>
      <c r="VOT119" s="220"/>
      <c r="VOU119" s="220"/>
      <c r="VOV119" s="220"/>
      <c r="VOW119" s="220"/>
      <c r="VOX119" s="220"/>
      <c r="VOY119" s="220"/>
      <c r="VOZ119" s="220"/>
      <c r="VPA119" s="220"/>
      <c r="VPB119" s="220"/>
      <c r="VPC119" s="220"/>
      <c r="VPD119" s="220"/>
      <c r="VPE119" s="220"/>
      <c r="VPF119" s="220"/>
      <c r="VPG119" s="220"/>
      <c r="VPH119" s="220"/>
      <c r="VPI119" s="220"/>
      <c r="VPJ119" s="220"/>
      <c r="VPK119" s="220"/>
      <c r="VPL119" s="220"/>
      <c r="VPM119" s="220"/>
      <c r="VPN119" s="220"/>
      <c r="VPO119" s="220"/>
      <c r="VPP119" s="220"/>
      <c r="VPQ119" s="220"/>
      <c r="VPR119" s="220"/>
      <c r="VPS119" s="220"/>
      <c r="VPT119" s="220"/>
      <c r="VPU119" s="220"/>
      <c r="VPV119" s="220"/>
      <c r="VPW119" s="220"/>
      <c r="VPX119" s="220"/>
      <c r="VPY119" s="220"/>
      <c r="VPZ119" s="220"/>
      <c r="VQA119" s="220"/>
      <c r="VQB119" s="220"/>
      <c r="VQC119" s="220"/>
      <c r="VQD119" s="220"/>
      <c r="VQE119" s="220"/>
      <c r="VQF119" s="220"/>
      <c r="VQG119" s="220"/>
      <c r="VQH119" s="220"/>
      <c r="VQI119" s="220"/>
      <c r="VQJ119" s="220"/>
      <c r="VQK119" s="220"/>
      <c r="VQL119" s="220"/>
      <c r="VQM119" s="220"/>
      <c r="VQN119" s="220"/>
      <c r="VQO119" s="220"/>
      <c r="VQP119" s="220"/>
      <c r="VQQ119" s="220"/>
      <c r="VQR119" s="220"/>
      <c r="VQS119" s="220"/>
      <c r="VQT119" s="220"/>
      <c r="VQU119" s="220"/>
      <c r="VQV119" s="220"/>
      <c r="VQW119" s="220"/>
      <c r="VQX119" s="220"/>
      <c r="VQY119" s="220"/>
      <c r="VQZ119" s="220"/>
      <c r="VRA119" s="220"/>
      <c r="VRB119" s="220"/>
      <c r="VRC119" s="220"/>
      <c r="VRD119" s="220"/>
      <c r="VRE119" s="220"/>
      <c r="VRF119" s="220"/>
      <c r="VRG119" s="220"/>
      <c r="VRH119" s="220"/>
      <c r="VRI119" s="220"/>
      <c r="VRJ119" s="220"/>
      <c r="VRK119" s="220"/>
      <c r="VRL119" s="220"/>
      <c r="VRM119" s="220"/>
      <c r="VRN119" s="220"/>
      <c r="VRO119" s="220"/>
      <c r="VRP119" s="220"/>
      <c r="VRQ119" s="220"/>
      <c r="VRR119" s="220"/>
      <c r="VRS119" s="220"/>
      <c r="VRT119" s="220"/>
      <c r="VRU119" s="220"/>
      <c r="VRV119" s="220"/>
      <c r="VRW119" s="220"/>
      <c r="VRX119" s="220"/>
      <c r="VRY119" s="220"/>
      <c r="VRZ119" s="220"/>
      <c r="VSA119" s="220"/>
      <c r="VSB119" s="220"/>
      <c r="VSC119" s="220"/>
      <c r="VSD119" s="220"/>
      <c r="VSE119" s="220"/>
      <c r="VSF119" s="220"/>
      <c r="VSG119" s="220"/>
      <c r="VSH119" s="220"/>
      <c r="VSI119" s="220"/>
      <c r="VSJ119" s="220"/>
      <c r="VSK119" s="220"/>
      <c r="VSL119" s="220"/>
      <c r="VSM119" s="220"/>
      <c r="VSN119" s="220"/>
      <c r="VSO119" s="220"/>
      <c r="VSP119" s="220"/>
      <c r="VSQ119" s="220"/>
      <c r="VSR119" s="220"/>
      <c r="VSS119" s="220"/>
      <c r="VST119" s="220"/>
      <c r="VSU119" s="220"/>
      <c r="VSV119" s="220"/>
      <c r="VSW119" s="220"/>
      <c r="VSX119" s="220"/>
      <c r="VSY119" s="220"/>
      <c r="VSZ119" s="220"/>
      <c r="VTA119" s="220"/>
      <c r="VTB119" s="220"/>
      <c r="VTC119" s="220"/>
      <c r="VTD119" s="220"/>
      <c r="VTE119" s="220"/>
      <c r="VTF119" s="220"/>
      <c r="VTG119" s="220"/>
      <c r="VTH119" s="220"/>
      <c r="VTI119" s="220"/>
      <c r="VTJ119" s="220"/>
      <c r="VTK119" s="220"/>
      <c r="VTL119" s="220"/>
      <c r="VTM119" s="220"/>
      <c r="VTN119" s="220"/>
      <c r="VTO119" s="220"/>
      <c r="VTP119" s="220"/>
      <c r="VTQ119" s="220"/>
      <c r="VTR119" s="220"/>
      <c r="VTS119" s="220"/>
      <c r="VTT119" s="220"/>
      <c r="VTU119" s="220"/>
      <c r="VTV119" s="220"/>
      <c r="VTW119" s="220"/>
      <c r="VTX119" s="220"/>
      <c r="VTY119" s="220"/>
      <c r="VTZ119" s="220"/>
      <c r="VUA119" s="220"/>
      <c r="VUB119" s="220"/>
      <c r="VUC119" s="220"/>
      <c r="VUD119" s="220"/>
      <c r="VUE119" s="220"/>
      <c r="VUF119" s="220"/>
      <c r="VUG119" s="220"/>
      <c r="VUH119" s="220"/>
      <c r="VUI119" s="220"/>
      <c r="VUJ119" s="220"/>
      <c r="VUK119" s="220"/>
      <c r="VUL119" s="220"/>
      <c r="VUM119" s="220"/>
      <c r="VUN119" s="220"/>
      <c r="VUO119" s="220"/>
      <c r="VUP119" s="220"/>
      <c r="VUQ119" s="220"/>
      <c r="VUR119" s="220"/>
      <c r="VUS119" s="220"/>
      <c r="VUT119" s="220"/>
      <c r="VUU119" s="220"/>
      <c r="VUV119" s="220"/>
      <c r="VUW119" s="220"/>
      <c r="VUX119" s="220"/>
      <c r="VUY119" s="220"/>
      <c r="VUZ119" s="220"/>
      <c r="VVA119" s="220"/>
      <c r="VVB119" s="220"/>
      <c r="VVC119" s="220"/>
      <c r="VVD119" s="220"/>
      <c r="VVE119" s="220"/>
      <c r="VVF119" s="220"/>
      <c r="VVG119" s="220"/>
      <c r="VVH119" s="220"/>
      <c r="VVI119" s="220"/>
      <c r="VVJ119" s="220"/>
      <c r="VVK119" s="220"/>
      <c r="VVL119" s="220"/>
      <c r="VVM119" s="220"/>
      <c r="VVN119" s="220"/>
      <c r="VVO119" s="220"/>
      <c r="VVP119" s="220"/>
      <c r="VVQ119" s="220"/>
      <c r="VVR119" s="220"/>
      <c r="VVS119" s="220"/>
      <c r="VVT119" s="220"/>
      <c r="VVU119" s="220"/>
      <c r="VVV119" s="220"/>
      <c r="VVW119" s="220"/>
      <c r="VVX119" s="220"/>
      <c r="VVY119" s="220"/>
      <c r="VVZ119" s="220"/>
      <c r="VWA119" s="220"/>
      <c r="VWB119" s="220"/>
      <c r="VWC119" s="220"/>
      <c r="VWD119" s="220"/>
      <c r="VWE119" s="220"/>
      <c r="VWF119" s="220"/>
      <c r="VWG119" s="220"/>
      <c r="VWH119" s="220"/>
      <c r="VWI119" s="220"/>
      <c r="VWJ119" s="220"/>
      <c r="VWK119" s="220"/>
      <c r="VWL119" s="220"/>
      <c r="VWM119" s="220"/>
      <c r="VWN119" s="220"/>
      <c r="VWO119" s="220"/>
      <c r="VWP119" s="220"/>
      <c r="VWQ119" s="220"/>
      <c r="VWR119" s="220"/>
      <c r="VWS119" s="220"/>
      <c r="VWT119" s="220"/>
      <c r="VWU119" s="220"/>
      <c r="VWV119" s="220"/>
      <c r="VWW119" s="220"/>
      <c r="VWX119" s="220"/>
      <c r="VWY119" s="220"/>
      <c r="VWZ119" s="220"/>
      <c r="VXA119" s="220"/>
      <c r="VXB119" s="220"/>
      <c r="VXC119" s="220"/>
      <c r="VXD119" s="220"/>
      <c r="VXE119" s="220"/>
      <c r="VXF119" s="220"/>
      <c r="VXG119" s="220"/>
      <c r="VXH119" s="220"/>
      <c r="VXI119" s="220"/>
      <c r="VXJ119" s="220"/>
      <c r="VXK119" s="220"/>
      <c r="VXL119" s="220"/>
      <c r="VXM119" s="220"/>
      <c r="VXN119" s="220"/>
      <c r="VXO119" s="220"/>
      <c r="VXP119" s="220"/>
      <c r="VXQ119" s="220"/>
      <c r="VXR119" s="220"/>
      <c r="VXS119" s="220"/>
      <c r="VXT119" s="220"/>
      <c r="VXU119" s="220"/>
      <c r="VXV119" s="220"/>
      <c r="VXW119" s="220"/>
      <c r="VXX119" s="220"/>
      <c r="VXY119" s="220"/>
      <c r="VXZ119" s="220"/>
      <c r="VYA119" s="220"/>
      <c r="VYB119" s="220"/>
      <c r="VYC119" s="220"/>
      <c r="VYD119" s="220"/>
      <c r="VYE119" s="220"/>
      <c r="VYF119" s="220"/>
      <c r="VYG119" s="220"/>
      <c r="VYH119" s="220"/>
      <c r="VYI119" s="220"/>
      <c r="VYJ119" s="220"/>
      <c r="VYK119" s="220"/>
      <c r="VYL119" s="220"/>
      <c r="VYM119" s="220"/>
      <c r="VYN119" s="220"/>
      <c r="VYO119" s="220"/>
      <c r="VYP119" s="220"/>
      <c r="VYQ119" s="220"/>
      <c r="VYR119" s="220"/>
      <c r="VYS119" s="220"/>
      <c r="VYT119" s="220"/>
      <c r="VYU119" s="220"/>
      <c r="VYV119" s="220"/>
      <c r="VYW119" s="220"/>
      <c r="VYX119" s="220"/>
      <c r="VYY119" s="220"/>
      <c r="VYZ119" s="220"/>
      <c r="VZA119" s="220"/>
      <c r="VZB119" s="220"/>
      <c r="VZC119" s="220"/>
      <c r="VZD119" s="220"/>
      <c r="VZE119" s="220"/>
      <c r="VZF119" s="220"/>
      <c r="VZG119" s="220"/>
      <c r="VZH119" s="220"/>
      <c r="VZI119" s="220"/>
      <c r="VZJ119" s="220"/>
      <c r="VZK119" s="220"/>
      <c r="VZL119" s="220"/>
      <c r="VZM119" s="220"/>
      <c r="VZN119" s="220"/>
      <c r="VZO119" s="220"/>
      <c r="VZP119" s="220"/>
      <c r="VZQ119" s="220"/>
      <c r="VZR119" s="220"/>
      <c r="VZS119" s="220"/>
      <c r="VZT119" s="220"/>
      <c r="VZU119" s="220"/>
      <c r="VZV119" s="220"/>
      <c r="VZW119" s="220"/>
      <c r="VZX119" s="220"/>
      <c r="VZY119" s="220"/>
      <c r="VZZ119" s="220"/>
      <c r="WAA119" s="220"/>
      <c r="WAB119" s="220"/>
      <c r="WAC119" s="220"/>
      <c r="WAD119" s="220"/>
      <c r="WAE119" s="220"/>
      <c r="WAF119" s="220"/>
      <c r="WAG119" s="220"/>
      <c r="WAH119" s="220"/>
      <c r="WAI119" s="220"/>
      <c r="WAJ119" s="220"/>
      <c r="WAK119" s="220"/>
      <c r="WAL119" s="220"/>
      <c r="WAM119" s="220"/>
      <c r="WAN119" s="220"/>
      <c r="WAO119" s="220"/>
      <c r="WAP119" s="220"/>
      <c r="WAQ119" s="220"/>
      <c r="WAR119" s="220"/>
      <c r="WAS119" s="220"/>
      <c r="WAT119" s="220"/>
      <c r="WAU119" s="220"/>
      <c r="WAV119" s="220"/>
      <c r="WAW119" s="220"/>
      <c r="WAX119" s="220"/>
      <c r="WAY119" s="220"/>
      <c r="WAZ119" s="220"/>
      <c r="WBA119" s="220"/>
      <c r="WBB119" s="220"/>
      <c r="WBC119" s="220"/>
      <c r="WBD119" s="220"/>
      <c r="WBE119" s="220"/>
      <c r="WBF119" s="220"/>
      <c r="WBG119" s="220"/>
      <c r="WBH119" s="220"/>
      <c r="WBI119" s="220"/>
      <c r="WBJ119" s="220"/>
      <c r="WBK119" s="220"/>
      <c r="WBL119" s="220"/>
      <c r="WBM119" s="220"/>
      <c r="WBN119" s="220"/>
      <c r="WBO119" s="220"/>
      <c r="WBP119" s="220"/>
      <c r="WBQ119" s="220"/>
      <c r="WBR119" s="220"/>
      <c r="WBS119" s="220"/>
      <c r="WBT119" s="220"/>
      <c r="WBU119" s="220"/>
      <c r="WBV119" s="220"/>
      <c r="WBW119" s="220"/>
      <c r="WBX119" s="220"/>
      <c r="WBY119" s="220"/>
      <c r="WBZ119" s="220"/>
      <c r="WCA119" s="220"/>
      <c r="WCB119" s="220"/>
      <c r="WCC119" s="220"/>
      <c r="WCD119" s="220"/>
      <c r="WCE119" s="220"/>
      <c r="WCF119" s="220"/>
      <c r="WCG119" s="220"/>
      <c r="WCH119" s="220"/>
      <c r="WCI119" s="220"/>
      <c r="WCJ119" s="220"/>
      <c r="WCK119" s="220"/>
      <c r="WCL119" s="220"/>
      <c r="WCM119" s="220"/>
      <c r="WCN119" s="220"/>
      <c r="WCO119" s="220"/>
      <c r="WCP119" s="220"/>
      <c r="WCQ119" s="220"/>
      <c r="WCR119" s="220"/>
      <c r="WCS119" s="220"/>
      <c r="WCT119" s="220"/>
      <c r="WCU119" s="220"/>
      <c r="WCV119" s="220"/>
      <c r="WCW119" s="220"/>
      <c r="WCX119" s="220"/>
      <c r="WCY119" s="220"/>
      <c r="WCZ119" s="220"/>
      <c r="WDA119" s="220"/>
      <c r="WDB119" s="220"/>
      <c r="WDC119" s="220"/>
      <c r="WDD119" s="220"/>
      <c r="WDE119" s="220"/>
      <c r="WDF119" s="220"/>
      <c r="WDG119" s="220"/>
      <c r="WDH119" s="220"/>
      <c r="WDI119" s="220"/>
      <c r="WDJ119" s="220"/>
      <c r="WDK119" s="220"/>
      <c r="WDL119" s="220"/>
      <c r="WDM119" s="220"/>
      <c r="WDN119" s="220"/>
      <c r="WDO119" s="220"/>
      <c r="WDP119" s="220"/>
      <c r="WDQ119" s="220"/>
      <c r="WDR119" s="220"/>
      <c r="WDS119" s="220"/>
      <c r="WDT119" s="220"/>
      <c r="WDU119" s="220"/>
      <c r="WDV119" s="220"/>
      <c r="WDW119" s="220"/>
      <c r="WDX119" s="220"/>
      <c r="WDY119" s="220"/>
      <c r="WDZ119" s="220"/>
      <c r="WEA119" s="220"/>
      <c r="WEB119" s="220"/>
      <c r="WEC119" s="220"/>
      <c r="WED119" s="220"/>
      <c r="WEE119" s="220"/>
      <c r="WEF119" s="220"/>
      <c r="WEG119" s="220"/>
      <c r="WEH119" s="220"/>
      <c r="WEI119" s="220"/>
      <c r="WEJ119" s="220"/>
      <c r="WEK119" s="220"/>
      <c r="WEL119" s="220"/>
      <c r="WEM119" s="220"/>
      <c r="WEN119" s="220"/>
      <c r="WEO119" s="220"/>
      <c r="WEP119" s="220"/>
      <c r="WEQ119" s="220"/>
      <c r="WER119" s="220"/>
      <c r="WES119" s="220"/>
      <c r="WET119" s="220"/>
      <c r="WEU119" s="220"/>
      <c r="WEV119" s="220"/>
      <c r="WEW119" s="220"/>
      <c r="WEX119" s="220"/>
      <c r="WEY119" s="220"/>
      <c r="WEZ119" s="220"/>
      <c r="WFA119" s="220"/>
      <c r="WFB119" s="220"/>
      <c r="WFC119" s="220"/>
      <c r="WFD119" s="220"/>
      <c r="WFE119" s="220"/>
      <c r="WFF119" s="220"/>
      <c r="WFG119" s="220"/>
      <c r="WFH119" s="220"/>
      <c r="WFI119" s="220"/>
      <c r="WFJ119" s="220"/>
      <c r="WFK119" s="220"/>
      <c r="WFL119" s="220"/>
      <c r="WFM119" s="220"/>
      <c r="WFN119" s="220"/>
      <c r="WFO119" s="220"/>
      <c r="WFP119" s="220"/>
      <c r="WFQ119" s="220"/>
      <c r="WFR119" s="220"/>
      <c r="WFS119" s="220"/>
      <c r="WFT119" s="220"/>
      <c r="WFU119" s="220"/>
      <c r="WFV119" s="220"/>
      <c r="WFW119" s="220"/>
      <c r="WFX119" s="220"/>
      <c r="WFY119" s="220"/>
      <c r="WFZ119" s="220"/>
      <c r="WGA119" s="220"/>
      <c r="WGB119" s="220"/>
      <c r="WGC119" s="220"/>
      <c r="WGD119" s="220"/>
      <c r="WGE119" s="220"/>
      <c r="WGF119" s="220"/>
      <c r="WGG119" s="220"/>
      <c r="WGH119" s="220"/>
      <c r="WGI119" s="220"/>
      <c r="WGJ119" s="220"/>
      <c r="WGK119" s="220"/>
      <c r="WGL119" s="220"/>
      <c r="WGM119" s="220"/>
      <c r="WGN119" s="220"/>
      <c r="WGO119" s="220"/>
      <c r="WGP119" s="220"/>
      <c r="WGQ119" s="220"/>
      <c r="WGR119" s="220"/>
      <c r="WGS119" s="220"/>
      <c r="WGT119" s="220"/>
      <c r="WGU119" s="220"/>
      <c r="WGV119" s="220"/>
      <c r="WGW119" s="220"/>
      <c r="WGX119" s="220"/>
      <c r="WGY119" s="220"/>
      <c r="WGZ119" s="220"/>
      <c r="WHA119" s="220"/>
      <c r="WHB119" s="220"/>
      <c r="WHC119" s="220"/>
      <c r="WHD119" s="220"/>
      <c r="WHE119" s="220"/>
      <c r="WHF119" s="220"/>
      <c r="WHG119" s="220"/>
      <c r="WHH119" s="220"/>
      <c r="WHI119" s="220"/>
      <c r="WHJ119" s="220"/>
      <c r="WHK119" s="220"/>
      <c r="WHL119" s="220"/>
      <c r="WHM119" s="220"/>
      <c r="WHN119" s="220"/>
      <c r="WHO119" s="220"/>
      <c r="WHP119" s="220"/>
      <c r="WHQ119" s="220"/>
      <c r="WHR119" s="220"/>
      <c r="WHS119" s="220"/>
      <c r="WHT119" s="220"/>
      <c r="WHU119" s="220"/>
      <c r="WHV119" s="220"/>
      <c r="WHW119" s="220"/>
      <c r="WHX119" s="220"/>
      <c r="WHY119" s="220"/>
      <c r="WHZ119" s="220"/>
      <c r="WIA119" s="220"/>
      <c r="WIB119" s="220"/>
      <c r="WIC119" s="220"/>
      <c r="WID119" s="220"/>
      <c r="WIE119" s="220"/>
      <c r="WIF119" s="220"/>
      <c r="WIG119" s="220"/>
      <c r="WIH119" s="220"/>
      <c r="WII119" s="220"/>
      <c r="WIJ119" s="220"/>
      <c r="WIK119" s="220"/>
      <c r="WIL119" s="220"/>
      <c r="WIM119" s="220"/>
      <c r="WIN119" s="220"/>
      <c r="WIO119" s="220"/>
      <c r="WIP119" s="220"/>
      <c r="WIQ119" s="220"/>
      <c r="WIR119" s="220"/>
      <c r="WIS119" s="220"/>
      <c r="WIT119" s="220"/>
      <c r="WIU119" s="220"/>
      <c r="WIV119" s="220"/>
      <c r="WIW119" s="220"/>
      <c r="WIX119" s="220"/>
      <c r="WIY119" s="220"/>
      <c r="WIZ119" s="220"/>
      <c r="WJA119" s="220"/>
      <c r="WJB119" s="220"/>
      <c r="WJC119" s="220"/>
      <c r="WJD119" s="220"/>
      <c r="WJE119" s="220"/>
      <c r="WJF119" s="220"/>
      <c r="WJG119" s="220"/>
      <c r="WJH119" s="220"/>
      <c r="WJI119" s="220"/>
      <c r="WJJ119" s="220"/>
      <c r="WJK119" s="220"/>
      <c r="WJL119" s="220"/>
      <c r="WJM119" s="220"/>
      <c r="WJN119" s="220"/>
      <c r="WJO119" s="220"/>
      <c r="WJP119" s="220"/>
      <c r="WJQ119" s="220"/>
      <c r="WJR119" s="220"/>
      <c r="WJS119" s="220"/>
      <c r="WJT119" s="220"/>
      <c r="WJU119" s="220"/>
      <c r="WJV119" s="220"/>
      <c r="WJW119" s="220"/>
      <c r="WJX119" s="220"/>
      <c r="WJY119" s="220"/>
      <c r="WJZ119" s="220"/>
      <c r="WKA119" s="220"/>
      <c r="WKB119" s="220"/>
      <c r="WKC119" s="220"/>
      <c r="WKD119" s="220"/>
      <c r="WKE119" s="220"/>
      <c r="WKF119" s="220"/>
      <c r="WKG119" s="220"/>
      <c r="WKH119" s="220"/>
      <c r="WKI119" s="220"/>
      <c r="WKJ119" s="220"/>
      <c r="WKK119" s="220"/>
      <c r="WKL119" s="220"/>
      <c r="WKM119" s="220"/>
      <c r="WKN119" s="220"/>
      <c r="WKO119" s="220"/>
      <c r="WKP119" s="220"/>
      <c r="WKQ119" s="220"/>
      <c r="WKR119" s="220"/>
      <c r="WKS119" s="220"/>
      <c r="WKT119" s="220"/>
      <c r="WKU119" s="220"/>
      <c r="WKV119" s="220"/>
      <c r="WKW119" s="220"/>
      <c r="WKX119" s="220"/>
      <c r="WKY119" s="220"/>
      <c r="WKZ119" s="220"/>
      <c r="WLA119" s="220"/>
      <c r="WLB119" s="220"/>
      <c r="WLC119" s="220"/>
      <c r="WLD119" s="220"/>
      <c r="WLE119" s="220"/>
      <c r="WLF119" s="220"/>
      <c r="WLG119" s="220"/>
      <c r="WLH119" s="220"/>
      <c r="WLI119" s="220"/>
      <c r="WLJ119" s="220"/>
      <c r="WLK119" s="220"/>
      <c r="WLL119" s="220"/>
      <c r="WLM119" s="220"/>
      <c r="WLN119" s="220"/>
      <c r="WLO119" s="220"/>
      <c r="WLP119" s="220"/>
      <c r="WLQ119" s="220"/>
      <c r="WLR119" s="220"/>
      <c r="WLS119" s="220"/>
      <c r="WLT119" s="220"/>
      <c r="WLU119" s="220"/>
      <c r="WLV119" s="220"/>
      <c r="WLW119" s="220"/>
      <c r="WLX119" s="220"/>
      <c r="WLY119" s="220"/>
      <c r="WLZ119" s="220"/>
      <c r="WMA119" s="220"/>
      <c r="WMB119" s="220"/>
      <c r="WMC119" s="220"/>
      <c r="WMD119" s="220"/>
      <c r="WME119" s="220"/>
      <c r="WMF119" s="220"/>
      <c r="WMG119" s="220"/>
      <c r="WMH119" s="220"/>
      <c r="WMI119" s="220"/>
      <c r="WMJ119" s="220"/>
      <c r="WMK119" s="220"/>
      <c r="WML119" s="220"/>
      <c r="WMM119" s="220"/>
      <c r="WMN119" s="220"/>
      <c r="WMO119" s="220"/>
      <c r="WMP119" s="220"/>
      <c r="WMQ119" s="220"/>
      <c r="WMR119" s="220"/>
      <c r="WMS119" s="220"/>
      <c r="WMT119" s="220"/>
      <c r="WMU119" s="220"/>
      <c r="WMV119" s="220"/>
      <c r="WMW119" s="220"/>
      <c r="WMX119" s="220"/>
      <c r="WMY119" s="220"/>
      <c r="WMZ119" s="220"/>
      <c r="WNA119" s="220"/>
      <c r="WNB119" s="220"/>
      <c r="WNC119" s="220"/>
      <c r="WND119" s="220"/>
      <c r="WNE119" s="220"/>
      <c r="WNF119" s="220"/>
      <c r="WNG119" s="220"/>
      <c r="WNH119" s="220"/>
      <c r="WNI119" s="220"/>
      <c r="WNJ119" s="220"/>
      <c r="WNK119" s="220"/>
      <c r="WNL119" s="220"/>
      <c r="WNM119" s="220"/>
      <c r="WNN119" s="220"/>
      <c r="WNO119" s="220"/>
      <c r="WNP119" s="220"/>
      <c r="WNQ119" s="220"/>
      <c r="WNR119" s="220"/>
      <c r="WNS119" s="220"/>
      <c r="WNT119" s="220"/>
      <c r="WNU119" s="220"/>
      <c r="WNV119" s="220"/>
      <c r="WNW119" s="220"/>
      <c r="WNX119" s="220"/>
      <c r="WNY119" s="220"/>
      <c r="WNZ119" s="220"/>
      <c r="WOA119" s="220"/>
      <c r="WOB119" s="220"/>
      <c r="WOC119" s="220"/>
      <c r="WOD119" s="220"/>
      <c r="WOE119" s="220"/>
      <c r="WOF119" s="220"/>
      <c r="WOG119" s="220"/>
      <c r="WOH119" s="220"/>
      <c r="WOI119" s="220"/>
      <c r="WOJ119" s="220"/>
      <c r="WOK119" s="220"/>
      <c r="WOL119" s="220"/>
      <c r="WOM119" s="220"/>
      <c r="WON119" s="220"/>
      <c r="WOO119" s="220"/>
      <c r="WOP119" s="220"/>
      <c r="WOQ119" s="220"/>
      <c r="WOR119" s="220"/>
      <c r="WOS119" s="220"/>
      <c r="WOT119" s="220"/>
      <c r="WOU119" s="220"/>
      <c r="WOV119" s="220"/>
      <c r="WOW119" s="220"/>
      <c r="WOX119" s="220"/>
      <c r="WOY119" s="220"/>
      <c r="WOZ119" s="220"/>
      <c r="WPA119" s="220"/>
      <c r="WPB119" s="220"/>
      <c r="WPC119" s="220"/>
      <c r="WPD119" s="220"/>
      <c r="WPE119" s="220"/>
      <c r="WPF119" s="220"/>
      <c r="WPG119" s="220"/>
      <c r="WPH119" s="220"/>
      <c r="WPI119" s="220"/>
      <c r="WPJ119" s="220"/>
      <c r="WPK119" s="220"/>
      <c r="WPL119" s="220"/>
      <c r="WPM119" s="220"/>
      <c r="WPN119" s="220"/>
      <c r="WPO119" s="220"/>
      <c r="WPP119" s="220"/>
      <c r="WPQ119" s="220"/>
      <c r="WPR119" s="220"/>
      <c r="WPS119" s="220"/>
      <c r="WPT119" s="220"/>
      <c r="WPU119" s="220"/>
      <c r="WPV119" s="220"/>
      <c r="WPW119" s="220"/>
      <c r="WPX119" s="220"/>
      <c r="WPY119" s="220"/>
      <c r="WPZ119" s="220"/>
      <c r="WQA119" s="220"/>
      <c r="WQB119" s="220"/>
      <c r="WQC119" s="220"/>
      <c r="WQD119" s="220"/>
      <c r="WQE119" s="220"/>
      <c r="WQF119" s="220"/>
      <c r="WQG119" s="220"/>
      <c r="WQH119" s="220"/>
      <c r="WQI119" s="220"/>
      <c r="WQJ119" s="220"/>
      <c r="WQK119" s="220"/>
      <c r="WQL119" s="220"/>
      <c r="WQM119" s="220"/>
      <c r="WQN119" s="220"/>
      <c r="WQO119" s="220"/>
      <c r="WQP119" s="220"/>
      <c r="WQQ119" s="220"/>
      <c r="WQR119" s="220"/>
      <c r="WQS119" s="220"/>
      <c r="WQT119" s="220"/>
      <c r="WQU119" s="220"/>
      <c r="WQV119" s="220"/>
      <c r="WQW119" s="220"/>
      <c r="WQX119" s="220"/>
      <c r="WQY119" s="220"/>
      <c r="WQZ119" s="220"/>
      <c r="WRA119" s="220"/>
      <c r="WRB119" s="220"/>
      <c r="WRC119" s="220"/>
      <c r="WRD119" s="220"/>
      <c r="WRE119" s="220"/>
      <c r="WRF119" s="220"/>
      <c r="WRG119" s="220"/>
      <c r="WRH119" s="220"/>
      <c r="WRI119" s="220"/>
      <c r="WRJ119" s="220"/>
      <c r="WRK119" s="220"/>
      <c r="WRL119" s="220"/>
      <c r="WRM119" s="220"/>
      <c r="WRN119" s="220"/>
      <c r="WRO119" s="220"/>
      <c r="WRP119" s="220"/>
      <c r="WRQ119" s="220"/>
      <c r="WRR119" s="220"/>
      <c r="WRS119" s="220"/>
      <c r="WRT119" s="220"/>
      <c r="WRU119" s="220"/>
      <c r="WRV119" s="220"/>
      <c r="WRW119" s="220"/>
      <c r="WRX119" s="220"/>
      <c r="WRY119" s="220"/>
      <c r="WRZ119" s="220"/>
      <c r="WSA119" s="220"/>
      <c r="WSB119" s="220"/>
      <c r="WSC119" s="220"/>
      <c r="WSD119" s="220"/>
      <c r="WSE119" s="220"/>
      <c r="WSF119" s="220"/>
      <c r="WSG119" s="220"/>
      <c r="WSH119" s="220"/>
      <c r="WSI119" s="220"/>
      <c r="WSJ119" s="220"/>
      <c r="WSK119" s="220"/>
      <c r="WSL119" s="220"/>
      <c r="WSM119" s="220"/>
      <c r="WSN119" s="220"/>
      <c r="WSO119" s="220"/>
      <c r="WSP119" s="220"/>
      <c r="WSQ119" s="220"/>
      <c r="WSR119" s="220"/>
      <c r="WSS119" s="220"/>
      <c r="WST119" s="220"/>
      <c r="WSU119" s="220"/>
      <c r="WSV119" s="220"/>
      <c r="WSW119" s="220"/>
      <c r="WSX119" s="220"/>
      <c r="WSY119" s="220"/>
      <c r="WSZ119" s="220"/>
      <c r="WTA119" s="220"/>
      <c r="WTB119" s="220"/>
      <c r="WTC119" s="220"/>
      <c r="WTD119" s="220"/>
      <c r="WTE119" s="220"/>
      <c r="WTF119" s="220"/>
      <c r="WTG119" s="220"/>
      <c r="WTH119" s="220"/>
      <c r="WTI119" s="220"/>
      <c r="WTJ119" s="220"/>
      <c r="WTK119" s="220"/>
      <c r="WTL119" s="220"/>
      <c r="WTM119" s="220"/>
      <c r="WTN119" s="220"/>
      <c r="WTO119" s="220"/>
      <c r="WTP119" s="220"/>
      <c r="WTQ119" s="220"/>
      <c r="WTR119" s="220"/>
      <c r="WTS119" s="220"/>
      <c r="WTT119" s="220"/>
      <c r="WTU119" s="220"/>
      <c r="WTV119" s="220"/>
      <c r="WTW119" s="220"/>
      <c r="WTX119" s="220"/>
      <c r="WTY119" s="220"/>
      <c r="WTZ119" s="220"/>
      <c r="WUA119" s="220"/>
      <c r="WUB119" s="220"/>
      <c r="WUC119" s="220"/>
      <c r="WUD119" s="220"/>
      <c r="WUE119" s="220"/>
      <c r="WUF119" s="220"/>
      <c r="WUG119" s="220"/>
      <c r="WUH119" s="220"/>
      <c r="WUI119" s="220"/>
      <c r="WUJ119" s="220"/>
      <c r="WUK119" s="220"/>
      <c r="WUL119" s="220"/>
      <c r="WUM119" s="220"/>
      <c r="WUN119" s="220"/>
      <c r="WUO119" s="220"/>
      <c r="WUP119" s="220"/>
      <c r="WUQ119" s="220"/>
      <c r="WUR119" s="220"/>
      <c r="WUS119" s="220"/>
      <c r="WUT119" s="220"/>
      <c r="WUU119" s="220"/>
      <c r="WUV119" s="220"/>
      <c r="WUW119" s="220"/>
      <c r="WUX119" s="220"/>
      <c r="WUY119" s="220"/>
      <c r="WUZ119" s="220"/>
      <c r="WVA119" s="220"/>
      <c r="WVB119" s="220"/>
      <c r="WVC119" s="220"/>
      <c r="WVD119" s="220"/>
      <c r="WVE119" s="220"/>
      <c r="WVF119" s="220"/>
      <c r="WVG119" s="220"/>
      <c r="WVH119" s="220"/>
      <c r="WVI119" s="220"/>
      <c r="WVJ119" s="220"/>
      <c r="WVK119" s="220"/>
      <c r="WVL119" s="220"/>
      <c r="WVM119" s="220"/>
      <c r="WVN119" s="220"/>
      <c r="WVO119" s="220"/>
      <c r="WVP119" s="220"/>
      <c r="WVQ119" s="220"/>
      <c r="WVR119" s="220"/>
      <c r="WVS119" s="220"/>
      <c r="WVT119" s="220"/>
      <c r="WVU119" s="220"/>
      <c r="WVV119" s="220"/>
      <c r="WVW119" s="220"/>
      <c r="WVX119" s="220"/>
      <c r="WVY119" s="220"/>
      <c r="WVZ119" s="220"/>
      <c r="WWA119" s="220"/>
      <c r="WWB119" s="220"/>
      <c r="WWC119" s="220"/>
      <c r="WWD119" s="220"/>
      <c r="WWE119" s="220"/>
      <c r="WWF119" s="220"/>
      <c r="WWG119" s="220"/>
      <c r="WWH119" s="220"/>
      <c r="WWI119" s="220"/>
      <c r="WWJ119" s="220"/>
      <c r="WWK119" s="220"/>
      <c r="WWL119" s="220"/>
      <c r="WWM119" s="220"/>
      <c r="WWN119" s="220"/>
      <c r="WWO119" s="220"/>
      <c r="WWP119" s="220"/>
      <c r="WWQ119" s="220"/>
      <c r="WWR119" s="220"/>
      <c r="WWS119" s="220"/>
      <c r="WWT119" s="220"/>
      <c r="WWU119" s="220"/>
      <c r="WWV119" s="220"/>
      <c r="WWW119" s="220"/>
      <c r="WWX119" s="220"/>
      <c r="WWY119" s="220"/>
      <c r="WWZ119" s="220"/>
      <c r="WXA119" s="220"/>
      <c r="WXB119" s="220"/>
      <c r="WXC119" s="220"/>
      <c r="WXD119" s="220"/>
      <c r="WXE119" s="220"/>
      <c r="WXF119" s="220"/>
      <c r="WXG119" s="220"/>
      <c r="WXH119" s="220"/>
      <c r="WXI119" s="220"/>
      <c r="WXJ119" s="220"/>
      <c r="WXK119" s="220"/>
      <c r="WXL119" s="220"/>
      <c r="WXM119" s="220"/>
      <c r="WXN119" s="220"/>
      <c r="WXO119" s="220"/>
      <c r="WXP119" s="220"/>
      <c r="WXQ119" s="220"/>
      <c r="WXR119" s="220"/>
      <c r="WXS119" s="220"/>
      <c r="WXT119" s="220"/>
      <c r="WXU119" s="220"/>
      <c r="WXV119" s="220"/>
      <c r="WXW119" s="220"/>
      <c r="WXX119" s="220"/>
      <c r="WXY119" s="220"/>
      <c r="WXZ119" s="220"/>
      <c r="WYA119" s="220"/>
      <c r="WYB119" s="220"/>
      <c r="WYC119" s="220"/>
      <c r="WYD119" s="220"/>
      <c r="WYE119" s="220"/>
      <c r="WYF119" s="220"/>
      <c r="WYG119" s="220"/>
      <c r="WYH119" s="220"/>
      <c r="WYI119" s="220"/>
      <c r="WYJ119" s="220"/>
      <c r="WYK119" s="220"/>
      <c r="WYL119" s="220"/>
      <c r="WYM119" s="220"/>
      <c r="WYN119" s="220"/>
      <c r="WYO119" s="220"/>
      <c r="WYP119" s="220"/>
      <c r="WYQ119" s="220"/>
      <c r="WYR119" s="220"/>
      <c r="WYS119" s="220"/>
      <c r="WYT119" s="220"/>
      <c r="WYU119" s="220"/>
      <c r="WYV119" s="220"/>
      <c r="WYW119" s="220"/>
      <c r="WYX119" s="220"/>
      <c r="WYY119" s="220"/>
      <c r="WYZ119" s="220"/>
      <c r="WZA119" s="220"/>
      <c r="WZB119" s="220"/>
      <c r="WZC119" s="220"/>
      <c r="WZD119" s="220"/>
      <c r="WZE119" s="220"/>
      <c r="WZF119" s="220"/>
      <c r="WZG119" s="220"/>
      <c r="WZH119" s="220"/>
      <c r="WZI119" s="220"/>
      <c r="WZJ119" s="220"/>
      <c r="WZK119" s="220"/>
      <c r="WZL119" s="220"/>
      <c r="WZM119" s="220"/>
      <c r="WZN119" s="220"/>
      <c r="WZO119" s="220"/>
      <c r="WZP119" s="220"/>
      <c r="WZQ119" s="220"/>
      <c r="WZR119" s="220"/>
      <c r="WZS119" s="220"/>
      <c r="WZT119" s="220"/>
      <c r="WZU119" s="220"/>
      <c r="WZV119" s="220"/>
      <c r="WZW119" s="220"/>
      <c r="WZX119" s="220"/>
      <c r="WZY119" s="220"/>
      <c r="WZZ119" s="220"/>
      <c r="XAA119" s="220"/>
      <c r="XAB119" s="220"/>
      <c r="XAC119" s="220"/>
      <c r="XAD119" s="220"/>
      <c r="XAE119" s="220"/>
      <c r="XAF119" s="220"/>
      <c r="XAG119" s="220"/>
      <c r="XAH119" s="220"/>
      <c r="XAI119" s="220"/>
      <c r="XAJ119" s="220"/>
      <c r="XAK119" s="220"/>
      <c r="XAL119" s="220"/>
      <c r="XAM119" s="220"/>
      <c r="XAN119" s="220"/>
      <c r="XAO119" s="220"/>
      <c r="XAP119" s="220"/>
      <c r="XAQ119" s="220"/>
      <c r="XAR119" s="220"/>
      <c r="XAS119" s="220"/>
      <c r="XAT119" s="220"/>
      <c r="XAU119" s="220"/>
      <c r="XAV119" s="220"/>
      <c r="XAW119" s="220"/>
      <c r="XAX119" s="220"/>
      <c r="XAY119" s="220"/>
      <c r="XAZ119" s="220"/>
      <c r="XBA119" s="220"/>
      <c r="XBB119" s="220"/>
      <c r="XBC119" s="220"/>
      <c r="XBD119" s="220"/>
      <c r="XBE119" s="220"/>
      <c r="XBF119" s="220"/>
      <c r="XBG119" s="220"/>
      <c r="XBH119" s="220"/>
      <c r="XBI119" s="220"/>
      <c r="XBJ119" s="220"/>
      <c r="XBK119" s="220"/>
      <c r="XBL119" s="220"/>
      <c r="XBM119" s="220"/>
      <c r="XBN119" s="220"/>
      <c r="XBO119" s="220"/>
      <c r="XBP119" s="220"/>
      <c r="XBQ119" s="220"/>
      <c r="XBR119" s="220"/>
      <c r="XBS119" s="220"/>
      <c r="XBT119" s="220"/>
      <c r="XBU119" s="220"/>
      <c r="XBV119" s="220"/>
      <c r="XBW119" s="220"/>
      <c r="XBX119" s="220"/>
      <c r="XBY119" s="220"/>
      <c r="XBZ119" s="220"/>
      <c r="XCA119" s="220"/>
      <c r="XCB119" s="220"/>
      <c r="XCC119" s="220"/>
      <c r="XCD119" s="220"/>
      <c r="XCE119" s="220"/>
      <c r="XCF119" s="220"/>
      <c r="XCG119" s="220"/>
      <c r="XCH119" s="220"/>
      <c r="XCI119" s="220"/>
      <c r="XCJ119" s="220"/>
      <c r="XCK119" s="220"/>
      <c r="XCL119" s="220"/>
      <c r="XCM119" s="220"/>
      <c r="XCN119" s="220"/>
      <c r="XCO119" s="220"/>
      <c r="XCP119" s="220"/>
      <c r="XCQ119" s="220"/>
      <c r="XCR119" s="220"/>
      <c r="XCS119" s="220"/>
      <c r="XCT119" s="220"/>
      <c r="XCU119" s="220"/>
      <c r="XCV119" s="220"/>
      <c r="XCW119" s="220"/>
      <c r="XCX119" s="220"/>
      <c r="XCY119" s="220"/>
      <c r="XCZ119" s="220"/>
      <c r="XDA119" s="220"/>
      <c r="XDB119" s="220"/>
      <c r="XDC119" s="220"/>
      <c r="XDD119" s="220"/>
      <c r="XDE119" s="220"/>
      <c r="XDF119" s="220"/>
      <c r="XDG119" s="220"/>
      <c r="XDH119" s="220"/>
      <c r="XDI119" s="220"/>
      <c r="XDJ119" s="220"/>
      <c r="XDK119" s="220"/>
      <c r="XDL119" s="220"/>
      <c r="XDM119" s="220"/>
      <c r="XDN119" s="220"/>
      <c r="XDO119" s="220"/>
      <c r="XDP119" s="220"/>
      <c r="XDQ119" s="220"/>
      <c r="XDR119" s="220"/>
      <c r="XDS119" s="220"/>
      <c r="XDT119" s="220"/>
      <c r="XDU119" s="220"/>
      <c r="XDV119" s="220"/>
      <c r="XDW119" s="220"/>
      <c r="XDX119" s="220"/>
      <c r="XDY119" s="220"/>
      <c r="XDZ119" s="220"/>
      <c r="XEA119" s="220"/>
      <c r="XEB119" s="220"/>
      <c r="XEC119" s="220"/>
      <c r="XED119" s="220"/>
      <c r="XEE119" s="220"/>
      <c r="XEF119" s="220"/>
      <c r="XEG119" s="220"/>
      <c r="XEH119" s="220"/>
      <c r="XEI119" s="220"/>
      <c r="XEJ119" s="220"/>
      <c r="XEK119" s="220"/>
      <c r="XEL119" s="220"/>
      <c r="XEM119" s="220"/>
      <c r="XEN119" s="220"/>
      <c r="XEO119" s="220"/>
      <c r="XEP119" s="220"/>
      <c r="XEQ119" s="220"/>
      <c r="XER119" s="220"/>
      <c r="XES119" s="220"/>
      <c r="XET119" s="220"/>
      <c r="XEU119" s="220"/>
      <c r="XEV119" s="220"/>
    </row>
    <row r="120" s="127" customFormat="1" ht="27" hidden="1" customHeight="1" spans="1:1024 1025:16377">
      <c r="A120" s="152">
        <v>114</v>
      </c>
      <c r="B120" s="171" t="s">
        <v>2406</v>
      </c>
      <c r="C120" s="170" t="s">
        <v>2407</v>
      </c>
      <c r="D120" s="155" t="s">
        <v>2037</v>
      </c>
      <c r="E120" s="156" t="s">
        <v>2100</v>
      </c>
      <c r="F120" s="157" t="s">
        <v>2408</v>
      </c>
      <c r="G120" s="158"/>
      <c r="H120" s="157" t="str">
        <f>IF(G120="","",VLOOKUP(G120,'附表8-合同明细采集底稿'!B:I,2,0))</f>
        <v/>
      </c>
      <c r="I120" s="121" t="str">
        <f>IF(G120="","",VLOOKUP(G120,'附表8-合同明细采集底稿'!B:I,3,0))</f>
        <v/>
      </c>
      <c r="J120" s="166" t="s">
        <v>2409</v>
      </c>
      <c r="K120" s="157" t="s">
        <v>2007</v>
      </c>
      <c r="L120" s="158">
        <v>6500201160</v>
      </c>
      <c r="M120" s="158" t="s">
        <v>2410</v>
      </c>
      <c r="N120" s="159">
        <v>27087.38</v>
      </c>
      <c r="O120" s="160">
        <v>27900</v>
      </c>
      <c r="P120" s="160">
        <v>27087.38</v>
      </c>
      <c r="Q120" s="160">
        <v>-27087.38</v>
      </c>
      <c r="R120" s="160">
        <f t="shared" ref="R120:R141" si="5">P120+Q120</f>
        <v>0</v>
      </c>
      <c r="S120" s="161">
        <f>IFERROR(VLOOKUP(G120,'附表8-合同明细采集底稿'!B:M,12,0),100%)</f>
        <v>1</v>
      </c>
      <c r="T120" s="160">
        <f t="shared" si="2"/>
        <v>0</v>
      </c>
      <c r="U120" s="157"/>
      <c r="V120" s="162" t="s">
        <v>309</v>
      </c>
      <c r="W120" s="163">
        <f>IF('附表1-面积统计表'!$D$29=0,"",IF(AND(V120="共同成本费用",Z120="总建筑面积法"),ROUND(T120/'附表1-面积统计表'!$D$29*'附表1-面积统计表'!$D$5,2),IF(AND(V120="共同成本费用",Z120="可售建筑面积法"),ROUND(T120/'附表1-面积统计表'!$F$29*'附表1-面积统计表'!$F$5,2),"请手工填写")))</f>
        <v>0</v>
      </c>
      <c r="X120" s="163" t="str">
        <f>IF(SUM('附表1-面积统计表'!$D$6)=0,"",SUM(T120)-SUM(W120)-SUM(Y120))</f>
        <v/>
      </c>
      <c r="Y120" s="163">
        <f>IF(SUM('附表1-面积统计表'!$D$6)=0,SUM(T120)-SUM(W120),IF('附表1-面积统计表'!$D$29=0,"",IF(AND(V120="共同成本费用",Z120="总建筑面积法"),ROUND(T120/'附表1-面积统计表'!$D$29*'附表1-面积统计表'!$D$7,2),IF(AND(V120="共同成本费用",Z120="可售建筑面积法"),ROUND(T120/'附表1-面积统计表'!$F$29*'附表1-面积统计表'!$F$7,2),"请手工填写"))))</f>
        <v>0</v>
      </c>
      <c r="Z120" s="164" t="s">
        <v>282</v>
      </c>
      <c r="AA120" s="157"/>
      <c r="AB120" s="165" t="s">
        <v>1986</v>
      </c>
      <c r="AC120" s="165"/>
    </row>
    <row r="121" s="127" customFormat="1" ht="27" hidden="1" customHeight="1" spans="1:1024 1025:16377">
      <c r="A121" s="152">
        <v>115</v>
      </c>
      <c r="B121" s="171" t="s">
        <v>2411</v>
      </c>
      <c r="C121" s="170" t="s">
        <v>2412</v>
      </c>
      <c r="D121" s="155" t="s">
        <v>1996</v>
      </c>
      <c r="E121" s="156" t="s">
        <v>2248</v>
      </c>
      <c r="F121" s="157" t="s">
        <v>2413</v>
      </c>
      <c r="G121" s="158" t="s">
        <v>2414</v>
      </c>
      <c r="H121" s="157" t="str">
        <f>IF(G121="","",VLOOKUP(G121,'附表8-合同明细采集底稿'!B:I,2,0))</f>
        <v>37#楼社区用房</v>
      </c>
      <c r="I121" s="121" t="str">
        <f>IF(G121="","",VLOOKUP(G121,'附表8-合同明细采集底稿'!B:I,3,0))</f>
        <v>其他合同</v>
      </c>
      <c r="J121" s="157" t="str">
        <f>IF(G121="","",VLOOKUP(G121,'附表8-合同明细采集底稿'!B:I,4,0))</f>
        <v>新疆正杰建筑集团有限公司（张志勇）</v>
      </c>
      <c r="K121" s="157" t="s">
        <v>2007</v>
      </c>
      <c r="L121" s="158">
        <v>6500221130</v>
      </c>
      <c r="M121" s="158" t="s">
        <v>2415</v>
      </c>
      <c r="N121" s="187">
        <v>55045.87</v>
      </c>
      <c r="O121" s="160">
        <v>60000</v>
      </c>
      <c r="P121" s="160">
        <v>55045.87</v>
      </c>
      <c r="Q121" s="160"/>
      <c r="R121" s="160">
        <f t="shared" si="5"/>
        <v>55045.87</v>
      </c>
      <c r="S121" s="161">
        <f>IFERROR(VLOOKUP(G121,'附表8-合同明细采集底稿'!B:M,12,0),100%)</f>
        <v>0.331924265795271</v>
      </c>
      <c r="T121" s="160">
        <f t="shared" si="2"/>
        <v>18271.06</v>
      </c>
      <c r="U121" s="157" t="s">
        <v>2009</v>
      </c>
      <c r="V121" s="162" t="s">
        <v>309</v>
      </c>
      <c r="W121" s="163">
        <f>IF('附表1-面积统计表'!$D$29=0,"",IF(AND(V121="共同成本费用",Z121="总建筑面积法"),ROUND(T121/'附表1-面积统计表'!$D$29*'附表1-面积统计表'!$D$5,2),IF(AND(V121="共同成本费用",Z121="可售建筑面积法"),ROUND(T121/'附表1-面积统计表'!$F$29*'附表1-面积统计表'!$F$5,2),"请手工填写")))</f>
        <v>17202.04</v>
      </c>
      <c r="X121" s="163" t="str">
        <f>IF(SUM('附表1-面积统计表'!$D$6)=0,"",SUM(T121)-SUM(W121)-SUM(Y121))</f>
        <v/>
      </c>
      <c r="Y121" s="163">
        <f>IF(SUM('附表1-面积统计表'!$D$6)=0,SUM(T121)-SUM(W121),IF('附表1-面积统计表'!$D$29=0,"",IF(AND(V121="共同成本费用",Z121="总建筑面积法"),ROUND(T121/'附表1-面积统计表'!$D$29*'附表1-面积统计表'!$D$7,2),IF(AND(V121="共同成本费用",Z121="可售建筑面积法"),ROUND(T121/'附表1-面积统计表'!$F$29*'附表1-面积统计表'!$F$7,2),"请手工填写"))))</f>
        <v>1069.02</v>
      </c>
      <c r="Z121" s="164" t="s">
        <v>282</v>
      </c>
      <c r="AA121" s="157"/>
      <c r="AB121" s="165" t="s">
        <v>1986</v>
      </c>
      <c r="AC121" s="165"/>
    </row>
    <row r="122" s="127" customFormat="1" ht="27" hidden="1" customHeight="1" spans="1:1024 1025:16377">
      <c r="A122" s="152">
        <v>116</v>
      </c>
      <c r="B122" s="171" t="s">
        <v>2416</v>
      </c>
      <c r="C122" s="170" t="s">
        <v>2417</v>
      </c>
      <c r="D122" s="155" t="s">
        <v>1996</v>
      </c>
      <c r="E122" s="156" t="s">
        <v>2120</v>
      </c>
      <c r="F122" s="157" t="s">
        <v>2418</v>
      </c>
      <c r="G122" s="158" t="s">
        <v>2419</v>
      </c>
      <c r="H122" s="157" t="str">
        <f>IF(G122="","",VLOOKUP(G122,'附表8-合同明细采集底稿'!B:I,2,0))</f>
        <v>二期、三期给排水、消防工程施工合同-人防</v>
      </c>
      <c r="I122" s="121" t="str">
        <f>IF(G122="","",VLOOKUP(G122,'附表8-合同明细采集底稿'!B:I,3,0))</f>
        <v>建设工程合同</v>
      </c>
      <c r="J122" s="157" t="str">
        <f>IF(G122="","",VLOOKUP(G122,'附表8-合同明细采集底稿'!B:I,4,0))</f>
        <v>江苏中义消防工程有限公司巴州分公司（巩红卫）</v>
      </c>
      <c r="K122" s="157" t="s">
        <v>2007</v>
      </c>
      <c r="L122" s="158">
        <v>6500174130</v>
      </c>
      <c r="M122" s="158" t="s">
        <v>2420</v>
      </c>
      <c r="N122" s="187">
        <v>1064146.8</v>
      </c>
      <c r="O122" s="160">
        <v>1159920</v>
      </c>
      <c r="P122" s="160">
        <v>1064146.8</v>
      </c>
      <c r="Q122" s="160"/>
      <c r="R122" s="160">
        <f t="shared" si="5"/>
        <v>1064146.8</v>
      </c>
      <c r="S122" s="161">
        <f>IFERROR(VLOOKUP(G122,'附表8-合同明细采集底稿'!B:M,12,0),100%)</f>
        <v>0.571474059785587</v>
      </c>
      <c r="T122" s="160">
        <f t="shared" si="2"/>
        <v>608132.29</v>
      </c>
      <c r="U122" s="157" t="s">
        <v>2009</v>
      </c>
      <c r="V122" s="162" t="s">
        <v>309</v>
      </c>
      <c r="W122" s="163">
        <f>IF('附表1-面积统计表'!$D$29=0,"",IF(AND(V122="共同成本费用",Z122="总建筑面积法"),ROUND(T122/'附表1-面积统计表'!$D$29*'附表1-面积统计表'!$D$5,2),IF(AND(V122="共同成本费用",Z122="可售建筑面积法"),ROUND(T122/'附表1-面积统计表'!$F$29*'附表1-面积统计表'!$F$5,2),"请手工填写")))</f>
        <v>572551.23</v>
      </c>
      <c r="X122" s="163" t="str">
        <f>IF(SUM('附表1-面积统计表'!$D$6)=0,"",SUM(T122)-SUM(W122)-SUM(Y122))</f>
        <v/>
      </c>
      <c r="Y122" s="163">
        <f>IF(SUM('附表1-面积统计表'!$D$6)=0,SUM(T122)-SUM(W122),IF('附表1-面积统计表'!$D$29=0,"",IF(AND(V122="共同成本费用",Z122="总建筑面积法"),ROUND(T122/'附表1-面积统计表'!$D$29*'附表1-面积统计表'!$D$7,2),IF(AND(V122="共同成本费用",Z122="可售建筑面积法"),ROUND(T122/'附表1-面积统计表'!$F$29*'附表1-面积统计表'!$F$7,2),"请手工填写"))))</f>
        <v>35581.0600000001</v>
      </c>
      <c r="Z122" s="164" t="s">
        <v>282</v>
      </c>
      <c r="AA122" s="157"/>
      <c r="AB122" s="165" t="s">
        <v>1986</v>
      </c>
      <c r="AC122" s="165"/>
    </row>
    <row r="123" s="129" customFormat="1" ht="27" customHeight="1" spans="1:1024 1025:16377">
      <c r="A123" s="205">
        <v>117</v>
      </c>
      <c r="B123" s="206" t="s">
        <v>2416</v>
      </c>
      <c r="C123" s="207" t="s">
        <v>2421</v>
      </c>
      <c r="D123" s="208" t="s">
        <v>2422</v>
      </c>
      <c r="E123" s="237" t="s">
        <v>2423</v>
      </c>
      <c r="F123" s="210" t="s">
        <v>2424</v>
      </c>
      <c r="G123" s="211" t="s">
        <v>2425</v>
      </c>
      <c r="H123" s="210" t="str">
        <f>IF(G123="","",VLOOKUP(G123,'附表8-合同明细采集底稿'!B:I,2,0))</f>
        <v>沁春锦苑18#、21#、22#楼、37#社区、地下车库及人防部分建设工程（不含人防）</v>
      </c>
      <c r="I123" s="212">
        <f>IF(G123="","",VLOOKUP(G123,'附表8-合同明细采集底稿'!B:I,3,0))</f>
        <v>0</v>
      </c>
      <c r="J123" s="210" t="str">
        <f>IF(G123="","",VLOOKUP(G123,'附表8-合同明细采集底稿'!B:I,4,0))</f>
        <v>新疆通力建设集团股份有限公司（高）</v>
      </c>
      <c r="K123" s="210" t="s">
        <v>2007</v>
      </c>
      <c r="L123" s="211">
        <v>6500221130</v>
      </c>
      <c r="M123" s="211" t="s">
        <v>2426</v>
      </c>
      <c r="N123" s="213">
        <v>2752293.58</v>
      </c>
      <c r="O123" s="214">
        <v>3000000</v>
      </c>
      <c r="P123" s="214">
        <v>2752293.58</v>
      </c>
      <c r="Q123" s="214"/>
      <c r="R123" s="214">
        <f t="shared" si="5"/>
        <v>2752293.58</v>
      </c>
      <c r="S123" s="215">
        <f>IFERROR(VLOOKUP(G123,'附表8-合同明细采集底稿'!B:M,12,0),100%)</f>
        <v>1</v>
      </c>
      <c r="T123" s="214">
        <f t="shared" si="2"/>
        <v>2752293.58</v>
      </c>
      <c r="U123" s="210"/>
      <c r="V123" s="216" t="s">
        <v>309</v>
      </c>
      <c r="W123" s="217">
        <f>IF('附表1-面积统计表'!$D$29=0,"",IF(AND(V123="共同成本费用",Z123="总建筑面积法"),ROUND(T123/'附表1-面积统计表'!$D$29*'附表1-面积统计表'!$D$5,2),IF(AND(V123="共同成本费用",Z123="可售建筑面积法"),ROUND(T123/'附表1-面积统计表'!$F$29*'附表1-面积统计表'!$F$5,2),"请手工填写")))</f>
        <v>2591260.32</v>
      </c>
      <c r="X123" s="217" t="str">
        <f>IF(SUM('附表1-面积统计表'!$D$6)=0,"",SUM(T123)-SUM(W123)-SUM(Y123))</f>
        <v/>
      </c>
      <c r="Y123" s="217">
        <f>IF(SUM('附表1-面积统计表'!$D$6)=0,SUM(T123)-SUM(W123),IF('附表1-面积统计表'!$D$29=0,"",IF(AND(V123="共同成本费用",Z123="总建筑面积法"),ROUND(T123/'附表1-面积统计表'!$D$29*'附表1-面积统计表'!$D$7,2),IF(AND(V123="共同成本费用",Z123="可售建筑面积法"),ROUND(T123/'附表1-面积统计表'!$F$29*'附表1-面积统计表'!$F$7,2),"请手工填写"))))</f>
        <v>161033.26</v>
      </c>
      <c r="Z123" s="218" t="s">
        <v>282</v>
      </c>
      <c r="AA123" s="210"/>
      <c r="AB123" s="219" t="s">
        <v>1986</v>
      </c>
      <c r="AC123" s="219"/>
    </row>
    <row r="124" s="127" customFormat="1" ht="27" hidden="1" customHeight="1" spans="1:1024 1025:16377">
      <c r="A124" s="152">
        <v>118</v>
      </c>
      <c r="B124" s="171" t="s">
        <v>2427</v>
      </c>
      <c r="C124" s="170">
        <v>75</v>
      </c>
      <c r="D124" s="155" t="s">
        <v>2037</v>
      </c>
      <c r="E124" s="156" t="s">
        <v>2100</v>
      </c>
      <c r="F124" s="157" t="s">
        <v>2428</v>
      </c>
      <c r="G124" s="158" t="s">
        <v>2429</v>
      </c>
      <c r="H124" s="157" t="str">
        <f>IF(G124="","",VLOOKUP(G124,'附表8-合同明细采集底稿'!B:I,2,0))</f>
        <v>沁春锦苑大字制作合同</v>
      </c>
      <c r="I124" s="121" t="str">
        <f>IF(G124="","",VLOOKUP(G124,'附表8-合同明细采集底稿'!B:I,3,0))</f>
        <v>承揽合同</v>
      </c>
      <c r="J124" s="157" t="str">
        <f>IF(G124="","",VLOOKUP(G124,'附表8-合同明细采集底稿'!B:I,4,0))</f>
        <v>巴州青橄榄电子科技有限公司（党曌）</v>
      </c>
      <c r="K124" s="157" t="s">
        <v>2007</v>
      </c>
      <c r="L124" s="158">
        <v>6500221130</v>
      </c>
      <c r="M124" s="158" t="s">
        <v>2430</v>
      </c>
      <c r="N124" s="187">
        <v>41747.57</v>
      </c>
      <c r="O124" s="160">
        <v>43000</v>
      </c>
      <c r="P124" s="160">
        <v>41747.57</v>
      </c>
      <c r="Q124" s="160"/>
      <c r="R124" s="160">
        <f t="shared" si="5"/>
        <v>41747.57</v>
      </c>
      <c r="S124" s="161">
        <f>IFERROR(VLOOKUP(G124,'附表8-合同明细采集底稿'!B:M,12,0),100%)</f>
        <v>0.331924265795271</v>
      </c>
      <c r="T124" s="160">
        <f t="shared" si="2"/>
        <v>13857.03</v>
      </c>
      <c r="U124" s="157"/>
      <c r="V124" s="162" t="s">
        <v>309</v>
      </c>
      <c r="W124" s="163">
        <f>IF('附表1-面积统计表'!$D$29=0,"",IF(AND(V124="共同成本费用",Z124="总建筑面积法"),ROUND(T124/'附表1-面积统计表'!$D$29*'附表1-面积统计表'!$D$5,2),IF(AND(V124="共同成本费用",Z124="可售建筑面积法"),ROUND(T124/'附表1-面积统计表'!$F$29*'附表1-面积统计表'!$F$5,2),"请手工填写")))</f>
        <v>13046.27</v>
      </c>
      <c r="X124" s="163" t="str">
        <f>IF(SUM('附表1-面积统计表'!$D$6)=0,"",SUM(T124)-SUM(W124)-SUM(Y124))</f>
        <v/>
      </c>
      <c r="Y124" s="163">
        <f>IF(SUM('附表1-面积统计表'!$D$6)=0,SUM(T124)-SUM(W124),IF('附表1-面积统计表'!$D$29=0,"",IF(AND(V124="共同成本费用",Z124="总建筑面积法"),ROUND(T124/'附表1-面积统计表'!$D$29*'附表1-面积统计表'!$D$7,2),IF(AND(V124="共同成本费用",Z124="可售建筑面积法"),ROUND(T124/'附表1-面积统计表'!$F$29*'附表1-面积统计表'!$F$7,2),"请手工填写"))))</f>
        <v>810.76</v>
      </c>
      <c r="Z124" s="164" t="s">
        <v>282</v>
      </c>
      <c r="AA124" s="157"/>
      <c r="AB124" s="165" t="s">
        <v>1986</v>
      </c>
      <c r="AC124" s="165"/>
    </row>
    <row r="125" s="127" customFormat="1" ht="27" hidden="1" customHeight="1" spans="1:1024 1025:16377">
      <c r="A125" s="152">
        <v>119</v>
      </c>
      <c r="B125" s="238" t="s">
        <v>2431</v>
      </c>
      <c r="C125" s="239" t="s">
        <v>2432</v>
      </c>
      <c r="D125" s="155" t="s">
        <v>2037</v>
      </c>
      <c r="E125" s="156" t="s">
        <v>2126</v>
      </c>
      <c r="F125" s="157" t="s">
        <v>2433</v>
      </c>
      <c r="G125" s="158" t="s">
        <v>2434</v>
      </c>
      <c r="H125" s="157" t="str">
        <f>IF(G125="","",VLOOKUP(G125,'附表8-合同明细采集底稿'!B:I,2,0))</f>
        <v>逸航折叠方采购合同</v>
      </c>
      <c r="I125" s="121" t="str">
        <f>IF(G125="","",VLOOKUP(G125,'附表8-合同明细采集底稿'!B:I,3,0))</f>
        <v>建设工程合同</v>
      </c>
      <c r="J125" s="157" t="str">
        <f>IF(G125="","",VLOOKUP(G125,'附表8-合同明细采集底稿'!B:I,4,0))</f>
        <v>河北逸航新诺集成房屋有限公司</v>
      </c>
      <c r="K125" s="157" t="s">
        <v>2007</v>
      </c>
      <c r="L125" s="158">
        <v>1300224130</v>
      </c>
      <c r="M125" s="158" t="s">
        <v>2435</v>
      </c>
      <c r="N125" s="187">
        <v>9734.51</v>
      </c>
      <c r="O125" s="160">
        <v>11000</v>
      </c>
      <c r="P125" s="160">
        <v>9734.51</v>
      </c>
      <c r="Q125" s="160">
        <v>-9734.51</v>
      </c>
      <c r="R125" s="160">
        <f t="shared" si="5"/>
        <v>0</v>
      </c>
      <c r="S125" s="161">
        <f>IFERROR(VLOOKUP(G125,'附表8-合同明细采集底稿'!B:M,12,0),100%)</f>
        <v>0.331924265795271</v>
      </c>
      <c r="T125" s="160">
        <f t="shared" si="2"/>
        <v>0</v>
      </c>
      <c r="U125" s="157"/>
      <c r="V125" s="162" t="s">
        <v>309</v>
      </c>
      <c r="W125" s="163">
        <f>IF('附表1-面积统计表'!$D$29=0,"",IF(AND(V125="共同成本费用",Z125="总建筑面积法"),ROUND(T125/'附表1-面积统计表'!$D$29*'附表1-面积统计表'!$D$5,2),IF(AND(V125="共同成本费用",Z125="可售建筑面积法"),ROUND(T125/'附表1-面积统计表'!$F$29*'附表1-面积统计表'!$F$5,2),"请手工填写")))</f>
        <v>0</v>
      </c>
      <c r="X125" s="163" t="str">
        <f>IF(SUM('附表1-面积统计表'!$D$6)=0,"",SUM(T125)-SUM(W125)-SUM(Y125))</f>
        <v/>
      </c>
      <c r="Y125" s="163">
        <f>IF(SUM('附表1-面积统计表'!$D$6)=0,SUM(T125)-SUM(W125),IF('附表1-面积统计表'!$D$29=0,"",IF(AND(V125="共同成本费用",Z125="总建筑面积法"),ROUND(T125/'附表1-面积统计表'!$D$29*'附表1-面积统计表'!$D$7,2),IF(AND(V125="共同成本费用",Z125="可售建筑面积法"),ROUND(T125/'附表1-面积统计表'!$F$29*'附表1-面积统计表'!$F$7,2),"请手工填写"))))</f>
        <v>0</v>
      </c>
      <c r="Z125" s="164" t="s">
        <v>282</v>
      </c>
      <c r="AA125" s="157"/>
      <c r="AB125" s="165" t="s">
        <v>1986</v>
      </c>
      <c r="AC125" s="165"/>
    </row>
    <row r="126" s="127" customFormat="1" ht="27" hidden="1" customHeight="1" spans="1:1024 1025:16377">
      <c r="A126" s="152">
        <v>120</v>
      </c>
      <c r="B126" s="238" t="s">
        <v>2436</v>
      </c>
      <c r="C126" s="239" t="s">
        <v>2437</v>
      </c>
      <c r="D126" s="155" t="s">
        <v>1996</v>
      </c>
      <c r="E126" s="156" t="s">
        <v>2200</v>
      </c>
      <c r="F126" s="157" t="s">
        <v>2438</v>
      </c>
      <c r="G126" s="158" t="s">
        <v>2439</v>
      </c>
      <c r="H126" s="157" t="str">
        <f>IF(G126="","",VLOOKUP(G126,'附表8-合同明细采集底稿'!B:I,2,0))</f>
        <v>沁春锦苑驻车器</v>
      </c>
      <c r="I126" s="121" t="str">
        <f>IF(G126="","",VLOOKUP(G126,'附表8-合同明细采集底稿'!B:I,3,0))</f>
        <v>建设工程合同</v>
      </c>
      <c r="J126" s="157" t="str">
        <f>IF(G126="","",VLOOKUP(G126,'附表8-合同明细采集底稿'!B:I,4,0))</f>
        <v>巴州青橄榄电子科技有限公司（党曌）</v>
      </c>
      <c r="K126" s="157" t="s">
        <v>2007</v>
      </c>
      <c r="L126" s="158">
        <v>6500221130</v>
      </c>
      <c r="M126" s="158" t="s">
        <v>2440</v>
      </c>
      <c r="N126" s="159">
        <v>6679.61</v>
      </c>
      <c r="O126" s="160">
        <v>6880</v>
      </c>
      <c r="P126" s="160">
        <v>6679.61</v>
      </c>
      <c r="Q126" s="160"/>
      <c r="R126" s="160">
        <f t="shared" si="5"/>
        <v>6679.61</v>
      </c>
      <c r="S126" s="161">
        <f>IFERROR(VLOOKUP(G126,'附表8-合同明细采集底稿'!B:M,12,0),100%)</f>
        <v>0.331924265795271</v>
      </c>
      <c r="T126" s="160">
        <f t="shared" si="2"/>
        <v>2217.12</v>
      </c>
      <c r="U126" s="157"/>
      <c r="V126" s="162" t="s">
        <v>309</v>
      </c>
      <c r="W126" s="163">
        <f>IF('附表1-面积统计表'!$D$29=0,"",IF(AND(V126="共同成本费用",Z126="总建筑面积法"),ROUND(T126/'附表1-面积统计表'!$D$29*'附表1-面积统计表'!$D$5,2),IF(AND(V126="共同成本费用",Z126="可售建筑面积法"),ROUND(T126/'附表1-面积统计表'!$F$29*'附表1-面积统计表'!$F$5,2),"请手工填写")))</f>
        <v>2087.4</v>
      </c>
      <c r="X126" s="163" t="str">
        <f>IF(SUM('附表1-面积统计表'!$D$6)=0,"",SUM(T126)-SUM(W126)-SUM(Y126))</f>
        <v/>
      </c>
      <c r="Y126" s="163">
        <f>IF(SUM('附表1-面积统计表'!$D$6)=0,SUM(T126)-SUM(W126),IF('附表1-面积统计表'!$D$29=0,"",IF(AND(V126="共同成本费用",Z126="总建筑面积法"),ROUND(T126/'附表1-面积统计表'!$D$29*'附表1-面积统计表'!$D$7,2),IF(AND(V126="共同成本费用",Z126="可售建筑面积法"),ROUND(T126/'附表1-面积统计表'!$F$29*'附表1-面积统计表'!$F$7,2),"请手工填写"))))</f>
        <v>129.72</v>
      </c>
      <c r="Z126" s="164" t="s">
        <v>282</v>
      </c>
      <c r="AA126" s="157"/>
      <c r="AB126" s="165" t="s">
        <v>1986</v>
      </c>
      <c r="AC126" s="165"/>
    </row>
    <row r="127" s="128" customFormat="1" ht="27" hidden="1" customHeight="1" spans="1:1024 1025:16377">
      <c r="A127" s="172">
        <v>121</v>
      </c>
      <c r="B127" s="240" t="s">
        <v>2441</v>
      </c>
      <c r="C127" s="241" t="s">
        <v>2442</v>
      </c>
      <c r="D127" s="175" t="s">
        <v>1996</v>
      </c>
      <c r="E127" s="176" t="s">
        <v>2194</v>
      </c>
      <c r="F127" s="177" t="s">
        <v>2443</v>
      </c>
      <c r="G127" s="178" t="s">
        <v>2330</v>
      </c>
      <c r="H127" s="177" t="str">
        <f>IF(G127="","",VLOOKUP(G127,'附表8-合同明细采集底稿'!B:I,2,0))</f>
        <v>二期、三期给排水、消防工程施工合同-幼儿园</v>
      </c>
      <c r="I127" s="179" t="str">
        <f>IF(G127="","",VLOOKUP(G127,'附表8-合同明细采集底稿'!B:I,3,0))</f>
        <v>承揽合同</v>
      </c>
      <c r="J127" s="177" t="str">
        <f>IF(G127="","",VLOOKUP(G127,'附表8-合同明细采集底稿'!B:I,4,0))</f>
        <v>江苏中义消防工程有限公司巴州分公司（巩红卫）</v>
      </c>
      <c r="K127" s="177" t="s">
        <v>2007</v>
      </c>
      <c r="L127" s="178">
        <v>6500223130</v>
      </c>
      <c r="M127" s="178" t="s">
        <v>2444</v>
      </c>
      <c r="N127" s="188">
        <v>100644.2</v>
      </c>
      <c r="O127" s="181">
        <v>109702.18</v>
      </c>
      <c r="P127" s="181">
        <v>100644.2</v>
      </c>
      <c r="Q127" s="181"/>
      <c r="R127" s="181">
        <f t="shared" si="5"/>
        <v>100644.2</v>
      </c>
      <c r="S127" s="182">
        <f>IFERROR(VLOOKUP(G127,'附表8-合同明细采集底稿'!B:M,12,0),100%)</f>
        <v>0.331924265795271</v>
      </c>
      <c r="T127" s="181">
        <f t="shared" si="2"/>
        <v>33406.25</v>
      </c>
      <c r="U127" s="157" t="s">
        <v>2009</v>
      </c>
      <c r="V127" s="183" t="s">
        <v>309</v>
      </c>
      <c r="W127" s="184">
        <f>IF('附表1-面积统计表'!$D$29=0,"",IF(AND(V127="共同成本费用",Z127="总建筑面积法"),ROUND(T127/'附表1-面积统计表'!$D$29*'附表1-面积统计表'!$D$5,2),IF(AND(V127="共同成本费用",Z127="可售建筑面积法"),ROUND(T127/'附表1-面积统计表'!$F$29*'附表1-面积统计表'!$F$5,2),"请手工填写")))</f>
        <v>31451.69</v>
      </c>
      <c r="X127" s="184" t="str">
        <f>IF(SUM('附表1-面积统计表'!$D$6)=0,"",SUM(T127)-SUM(W127)-SUM(Y127))</f>
        <v/>
      </c>
      <c r="Y127" s="184">
        <f>IF(SUM('附表1-面积统计表'!$D$6)=0,SUM(T127)-SUM(W127),IF('附表1-面积统计表'!$D$29=0,"",IF(AND(V127="共同成本费用",Z127="总建筑面积法"),ROUND(T127/'附表1-面积统计表'!$D$29*'附表1-面积统计表'!$D$7,2),IF(AND(V127="共同成本费用",Z127="可售建筑面积法"),ROUND(T127/'附表1-面积统计表'!$F$29*'附表1-面积统计表'!$F$7,2),"请手工填写"))))</f>
        <v>1954.56</v>
      </c>
      <c r="Z127" s="185" t="s">
        <v>282</v>
      </c>
      <c r="AA127" s="177"/>
      <c r="AB127" s="186" t="s">
        <v>1986</v>
      </c>
      <c r="AC127" s="186"/>
    </row>
    <row r="128" s="127" customFormat="1" ht="27" hidden="1" customHeight="1" spans="1:1024 1025:16377">
      <c r="A128" s="152">
        <v>122</v>
      </c>
      <c r="B128" s="238" t="s">
        <v>2441</v>
      </c>
      <c r="C128" s="239" t="s">
        <v>2445</v>
      </c>
      <c r="D128" s="155" t="s">
        <v>1996</v>
      </c>
      <c r="E128" s="156" t="s">
        <v>2194</v>
      </c>
      <c r="F128" s="157" t="s">
        <v>2446</v>
      </c>
      <c r="G128" s="158" t="s">
        <v>2447</v>
      </c>
      <c r="H128" s="157" t="str">
        <f>IF(G128="","",VLOOKUP(G128,'附表8-合同明细采集底稿'!B:I,2,0))</f>
        <v>沁春锦苑4#6#8#11#16#31#、36#楼铝合金门窗-幼儿园</v>
      </c>
      <c r="I128" s="121" t="str">
        <f>IF(G128="","",VLOOKUP(G128,'附表8-合同明细采集底稿'!B:I,3,0))</f>
        <v>技术合同</v>
      </c>
      <c r="J128" s="157" t="str">
        <f>IF(G128="","",VLOOKUP(G128,'附表8-合同明细采集底稿'!B:I,4,0))</f>
        <v>库尔勒坚乐美建筑工程有限责任公司（郑长银）</v>
      </c>
      <c r="K128" s="157" t="s">
        <v>2007</v>
      </c>
      <c r="L128" s="158">
        <v>6500223130</v>
      </c>
      <c r="M128" s="158" t="s">
        <v>2448</v>
      </c>
      <c r="N128" s="187">
        <v>124450.54</v>
      </c>
      <c r="O128" s="160">
        <v>140629.1</v>
      </c>
      <c r="P128" s="160">
        <v>124450.54</v>
      </c>
      <c r="Q128" s="160">
        <v>43341.3184070797</v>
      </c>
      <c r="R128" s="160">
        <f t="shared" si="5"/>
        <v>167791.85840708</v>
      </c>
      <c r="S128" s="161">
        <f>IFERROR(VLOOKUP(G128,'附表8-合同明细采集底稿'!B:M,12,0),100%)</f>
        <v>0.331924265795271</v>
      </c>
      <c r="T128" s="160">
        <f t="shared" si="2"/>
        <v>55694.19</v>
      </c>
      <c r="U128" s="168" t="s">
        <v>2009</v>
      </c>
      <c r="V128" s="162" t="s">
        <v>309</v>
      </c>
      <c r="W128" s="163">
        <f>IF('附表1-面积统计表'!$D$29=0,"",IF(AND(V128="共同成本费用",Z128="总建筑面积法"),ROUND(T128/'附表1-面积统计表'!$D$29*'附表1-面积统计表'!$D$5,2),IF(AND(V128="共同成本费用",Z128="可售建筑面积法"),ROUND(T128/'附表1-面积统计表'!$F$29*'附表1-面积统计表'!$F$5,2),"请手工填写")))</f>
        <v>52435.59</v>
      </c>
      <c r="X128" s="163" t="str">
        <f>IF(SUM('附表1-面积统计表'!$D$6)=0,"",SUM(T128)-SUM(W128)-SUM(Y128))</f>
        <v/>
      </c>
      <c r="Y128" s="163">
        <f>IF(SUM('附表1-面积统计表'!$D$6)=0,SUM(T128)-SUM(W128),IF('附表1-面积统计表'!$D$29=0,"",IF(AND(V128="共同成本费用",Z128="总建筑面积法"),ROUND(T128/'附表1-面积统计表'!$D$29*'附表1-面积统计表'!$D$7,2),IF(AND(V128="共同成本费用",Z128="可售建筑面积法"),ROUND(T128/'附表1-面积统计表'!$F$29*'附表1-面积统计表'!$F$7,2),"请手工填写"))))</f>
        <v>3258.60000000001</v>
      </c>
      <c r="Z128" s="164" t="s">
        <v>282</v>
      </c>
      <c r="AA128" s="157"/>
      <c r="AB128" s="165" t="s">
        <v>1986</v>
      </c>
      <c r="AC128" s="165"/>
    </row>
    <row r="129" s="127" customFormat="1" ht="27" customHeight="1" spans="1:1024 1025:16377">
      <c r="A129" s="152">
        <v>123</v>
      </c>
      <c r="B129" s="238" t="s">
        <v>2449</v>
      </c>
      <c r="C129" s="239" t="s">
        <v>2450</v>
      </c>
      <c r="D129" s="155" t="s">
        <v>1996</v>
      </c>
      <c r="E129" s="156" t="s">
        <v>2248</v>
      </c>
      <c r="F129" s="157" t="s">
        <v>2451</v>
      </c>
      <c r="G129" s="158" t="s">
        <v>2452</v>
      </c>
      <c r="H129" s="157" t="str">
        <f>IF(G129="","",VLOOKUP(G129,'附表8-合同明细采集底稿'!B:I,2,0))</f>
        <v>沁春锦苑18#、21#、22#楼、37#社区、地下车库及人防部分建设工程（37#社区）</v>
      </c>
      <c r="I129" s="121" t="str">
        <f>IF(G129="","",VLOOKUP(G129,'附表8-合同明细采集底稿'!B:I,3,0))</f>
        <v>其他合同</v>
      </c>
      <c r="J129" s="157" t="str">
        <f>IF(G129="","",VLOOKUP(G129,'附表8-合同明细采集底稿'!B:I,4,0))</f>
        <v>新疆通力建设集团股份有限公司（高）</v>
      </c>
      <c r="K129" s="157" t="s">
        <v>2007</v>
      </c>
      <c r="L129" s="158">
        <v>6500231130</v>
      </c>
      <c r="M129" s="158" t="s">
        <v>2453</v>
      </c>
      <c r="N129" s="159">
        <v>543528.44</v>
      </c>
      <c r="O129" s="160">
        <v>592446</v>
      </c>
      <c r="P129" s="160">
        <v>543528.44</v>
      </c>
      <c r="Q129" s="160"/>
      <c r="R129" s="160">
        <f t="shared" si="5"/>
        <v>543528.44</v>
      </c>
      <c r="S129" s="161">
        <f>IFERROR(VLOOKUP(G129,'附表8-合同明细采集底稿'!B:M,12,0),100%)</f>
        <v>0.331924265795271</v>
      </c>
      <c r="T129" s="160">
        <f t="shared" si="2"/>
        <v>180410.28</v>
      </c>
      <c r="U129" s="157"/>
      <c r="V129" s="162" t="s">
        <v>309</v>
      </c>
      <c r="W129" s="163">
        <f>IF('附表1-面积统计表'!$D$29=0,"",IF(AND(V129="共同成本费用",Z129="总建筑面积法"),ROUND(T129/'附表1-面积统计表'!$D$29*'附表1-面积统计表'!$D$5,2),IF(AND(V129="共同成本费用",Z129="可售建筑面积法"),ROUND(T129/'附表1-面积统计表'!$F$29*'附表1-面积统计表'!$F$5,2),"请手工填写")))</f>
        <v>169854.7</v>
      </c>
      <c r="X129" s="163" t="str">
        <f>IF(SUM('附表1-面积统计表'!$D$6)=0,"",SUM(T129)-SUM(W129)-SUM(Y129))</f>
        <v/>
      </c>
      <c r="Y129" s="163">
        <f>IF(SUM('附表1-面积统计表'!$D$6)=0,SUM(T129)-SUM(W129),IF('附表1-面积统计表'!$D$29=0,"",IF(AND(V129="共同成本费用",Z129="总建筑面积法"),ROUND(T129/'附表1-面积统计表'!$D$29*'附表1-面积统计表'!$D$7,2),IF(AND(V129="共同成本费用",Z129="可售建筑面积法"),ROUND(T129/'附表1-面积统计表'!$F$29*'附表1-面积统计表'!$F$7,2),"请手工填写"))))</f>
        <v>10555.58</v>
      </c>
      <c r="Z129" s="164" t="s">
        <v>282</v>
      </c>
      <c r="AA129" s="157"/>
      <c r="AB129" s="165" t="s">
        <v>1986</v>
      </c>
      <c r="AC129" s="165"/>
    </row>
    <row r="130" s="127" customFormat="1" ht="27" hidden="1" customHeight="1" spans="1:1024 1025:16377">
      <c r="A130" s="152">
        <v>124</v>
      </c>
      <c r="B130" s="238" t="s">
        <v>2454</v>
      </c>
      <c r="C130" s="239" t="s">
        <v>2455</v>
      </c>
      <c r="D130" s="155" t="s">
        <v>1996</v>
      </c>
      <c r="E130" s="156" t="s">
        <v>2248</v>
      </c>
      <c r="F130" s="157" t="s">
        <v>2456</v>
      </c>
      <c r="G130" s="166" t="s">
        <v>2457</v>
      </c>
      <c r="H130" s="157" t="str">
        <f>IF(G130="","",VLOOKUP(G130,'附表8-合同明细采集底稿'!B:I,2,0))</f>
        <v>37#社区用房电梯</v>
      </c>
      <c r="I130" s="121" t="str">
        <f>IF(G130="","",VLOOKUP(G130,'附表8-合同明细采集底稿'!B:I,3,0))</f>
        <v>技术合同</v>
      </c>
      <c r="J130" s="157" t="str">
        <f>IF(G130="","",VLOOKUP(G130,'附表8-合同明细采集底稿'!B:I,4,0))</f>
        <v>新疆华汇建安机械设备有限公司（许林）</v>
      </c>
      <c r="K130" s="157" t="s">
        <v>2007</v>
      </c>
      <c r="L130" s="158">
        <v>6500231130</v>
      </c>
      <c r="M130" s="158" t="s">
        <v>2458</v>
      </c>
      <c r="N130" s="187">
        <v>70796.46</v>
      </c>
      <c r="O130" s="160">
        <v>80000</v>
      </c>
      <c r="P130" s="160">
        <v>70796.46</v>
      </c>
      <c r="Q130" s="160"/>
      <c r="R130" s="160">
        <f t="shared" si="5"/>
        <v>70796.46</v>
      </c>
      <c r="S130" s="161">
        <f>IFERROR(VLOOKUP(G130,'附表8-合同明细采集底稿'!B:M,12,0),100%)</f>
        <v>0.331924265795271</v>
      </c>
      <c r="T130" s="160">
        <f t="shared" si="2"/>
        <v>23499.06</v>
      </c>
      <c r="U130" s="157" t="s">
        <v>2026</v>
      </c>
      <c r="V130" s="162" t="s">
        <v>309</v>
      </c>
      <c r="W130" s="163">
        <f>IF('附表1-面积统计表'!$D$29=0,"",IF(AND(V130="共同成本费用",Z130="总建筑面积法"),ROUND(T130/'附表1-面积统计表'!$D$29*'附表1-面积统计表'!$D$5,2),IF(AND(V130="共同成本费用",Z130="可售建筑面积法"),ROUND(T130/'附表1-面积统计表'!$F$29*'附表1-面积统计表'!$F$5,2),"请手工填写")))</f>
        <v>22124.16</v>
      </c>
      <c r="X130" s="163" t="str">
        <f>IF(SUM('附表1-面积统计表'!$D$6)=0,"",SUM(T130)-SUM(W130)-SUM(Y130))</f>
        <v/>
      </c>
      <c r="Y130" s="163">
        <f>IF(SUM('附表1-面积统计表'!$D$6)=0,SUM(T130)-SUM(W130),IF('附表1-面积统计表'!$D$29=0,"",IF(AND(V130="共同成本费用",Z130="总建筑面积法"),ROUND(T130/'附表1-面积统计表'!$D$29*'附表1-面积统计表'!$D$7,2),IF(AND(V130="共同成本费用",Z130="可售建筑面积法"),ROUND(T130/'附表1-面积统计表'!$F$29*'附表1-面积统计表'!$F$7,2),"请手工填写"))))</f>
        <v>1374.9</v>
      </c>
      <c r="Z130" s="164" t="s">
        <v>282</v>
      </c>
      <c r="AA130" s="157"/>
      <c r="AB130" s="165" t="s">
        <v>1986</v>
      </c>
      <c r="AC130" s="165"/>
    </row>
    <row r="131" s="127" customFormat="1" ht="27" hidden="1" customHeight="1" spans="1:1024 1025:16377">
      <c r="A131" s="152">
        <v>125</v>
      </c>
      <c r="B131" s="238" t="s">
        <v>2459</v>
      </c>
      <c r="C131" s="239" t="s">
        <v>2460</v>
      </c>
      <c r="D131" s="155" t="s">
        <v>1996</v>
      </c>
      <c r="E131" s="156" t="s">
        <v>2120</v>
      </c>
      <c r="F131" s="157" t="s">
        <v>2461</v>
      </c>
      <c r="G131" s="158" t="s">
        <v>2419</v>
      </c>
      <c r="H131" s="157" t="str">
        <f>IF(G131="","",VLOOKUP(G131,'附表8-合同明细采集底稿'!B:I,2,0))</f>
        <v>二期、三期给排水、消防工程施工合同-人防</v>
      </c>
      <c r="I131" s="121" t="str">
        <f>IF(G131="","",VLOOKUP(G131,'附表8-合同明细采集底稿'!B:I,3,0))</f>
        <v>建设工程合同</v>
      </c>
      <c r="J131" s="157" t="str">
        <f>IF(G131="","",VLOOKUP(G131,'附表8-合同明细采集底稿'!B:I,4,0))</f>
        <v>江苏中义消防工程有限公司巴州分公司（巩红卫）</v>
      </c>
      <c r="K131" s="157" t="s">
        <v>2007</v>
      </c>
      <c r="L131" s="158">
        <v>6500223130</v>
      </c>
      <c r="M131" s="158" t="s">
        <v>2462</v>
      </c>
      <c r="N131" s="187">
        <v>38449.5</v>
      </c>
      <c r="O131" s="160">
        <v>41909.95</v>
      </c>
      <c r="P131" s="160">
        <v>38449.5</v>
      </c>
      <c r="Q131" s="160"/>
      <c r="R131" s="160">
        <f t="shared" si="5"/>
        <v>38449.5</v>
      </c>
      <c r="S131" s="161">
        <f>IFERROR(VLOOKUP(G131,'附表8-合同明细采集底稿'!B:M,12,0),100%)</f>
        <v>0.571474059785587</v>
      </c>
      <c r="T131" s="160">
        <f t="shared" si="2"/>
        <v>21972.89</v>
      </c>
      <c r="U131" s="157" t="s">
        <v>2009</v>
      </c>
      <c r="V131" s="162" t="s">
        <v>309</v>
      </c>
      <c r="W131" s="163">
        <f>IF('附表1-面积统计表'!$D$29=0,"",IF(AND(V131="共同成本费用",Z131="总建筑面积法"),ROUND(T131/'附表1-面积统计表'!$D$29*'附表1-面积统计表'!$D$5,2),IF(AND(V131="共同成本费用",Z131="可售建筑面积法"),ROUND(T131/'附表1-面积统计表'!$F$29*'附表1-面积统计表'!$F$5,2),"请手工填写")))</f>
        <v>20687.28</v>
      </c>
      <c r="X131" s="163" t="str">
        <f>IF(SUM('附表1-面积统计表'!$D$6)=0,"",SUM(T131)-SUM(W131)-SUM(Y131))</f>
        <v/>
      </c>
      <c r="Y131" s="163">
        <f>IF(SUM('附表1-面积统计表'!$D$6)=0,SUM(T131)-SUM(W131),IF('附表1-面积统计表'!$D$29=0,"",IF(AND(V131="共同成本费用",Z131="总建筑面积法"),ROUND(T131/'附表1-面积统计表'!$D$29*'附表1-面积统计表'!$D$7,2),IF(AND(V131="共同成本费用",Z131="可售建筑面积法"),ROUND(T131/'附表1-面积统计表'!$F$29*'附表1-面积统计表'!$F$7,2),"请手工填写"))))</f>
        <v>1285.61</v>
      </c>
      <c r="Z131" s="164" t="s">
        <v>282</v>
      </c>
      <c r="AA131" s="157"/>
      <c r="AB131" s="165" t="s">
        <v>1986</v>
      </c>
      <c r="AC131" s="165"/>
    </row>
    <row r="132" s="128" customFormat="1" ht="27" hidden="1" customHeight="1" spans="1:1024 1025:16377">
      <c r="A132" s="172">
        <v>126</v>
      </c>
      <c r="B132" s="240" t="s">
        <v>2441</v>
      </c>
      <c r="C132" s="241" t="s">
        <v>2442</v>
      </c>
      <c r="D132" s="175" t="s">
        <v>1996</v>
      </c>
      <c r="E132" s="176" t="s">
        <v>2120</v>
      </c>
      <c r="F132" s="177" t="s">
        <v>2443</v>
      </c>
      <c r="G132" s="178" t="s">
        <v>2419</v>
      </c>
      <c r="H132" s="177" t="str">
        <f>IF(G132="","",VLOOKUP(G132,'附表8-合同明细采集底稿'!B:I,2,0))</f>
        <v>二期、三期给排水、消防工程施工合同-人防</v>
      </c>
      <c r="I132" s="179" t="str">
        <f>IF(G132="","",VLOOKUP(G132,'附表8-合同明细采集底稿'!B:I,3,0))</f>
        <v>建设工程合同</v>
      </c>
      <c r="J132" s="177" t="str">
        <f>IF(G132="","",VLOOKUP(G132,'附表8-合同明细采集底稿'!B:I,4,0))</f>
        <v>江苏中义消防工程有限公司巴州分公司（巩红卫）</v>
      </c>
      <c r="K132" s="177" t="s">
        <v>2007</v>
      </c>
      <c r="L132" s="178">
        <v>6500223130</v>
      </c>
      <c r="M132" s="178" t="s">
        <v>2444</v>
      </c>
      <c r="N132" s="180">
        <v>28310.2</v>
      </c>
      <c r="O132" s="181">
        <v>30858.12</v>
      </c>
      <c r="P132" s="181">
        <v>28310.2</v>
      </c>
      <c r="Q132" s="181">
        <v>9460.47247706424</v>
      </c>
      <c r="R132" s="181">
        <f t="shared" si="5"/>
        <v>37770.6724770642</v>
      </c>
      <c r="S132" s="182">
        <f>IFERROR(VLOOKUP(G132,'附表8-合同明细采集底稿'!B:M,12,0),100%)</f>
        <v>0.571474059785587</v>
      </c>
      <c r="T132" s="181">
        <f t="shared" si="2"/>
        <v>21584.96</v>
      </c>
      <c r="U132" s="157" t="s">
        <v>2009</v>
      </c>
      <c r="V132" s="183" t="s">
        <v>309</v>
      </c>
      <c r="W132" s="184">
        <f>IF('附表1-面积统计表'!$D$29=0,"",IF(AND(V132="共同成本费用",Z132="总建筑面积法"),ROUND(T132/'附表1-面积统计表'!$D$29*'附表1-面积统计表'!$D$5,2),IF(AND(V132="共同成本费用",Z132="可售建筑面积法"),ROUND(T132/'附表1-面积统计表'!$F$29*'附表1-面积统计表'!$F$5,2),"请手工填写")))</f>
        <v>20322.05</v>
      </c>
      <c r="X132" s="184" t="str">
        <f>IF(SUM('附表1-面积统计表'!$D$6)=0,"",SUM(T132)-SUM(W132)-SUM(Y132))</f>
        <v/>
      </c>
      <c r="Y132" s="184">
        <f>IF(SUM('附表1-面积统计表'!$D$6)=0,SUM(T132)-SUM(W132),IF('附表1-面积统计表'!$D$29=0,"",IF(AND(V132="共同成本费用",Z132="总建筑面积法"),ROUND(T132/'附表1-面积统计表'!$D$29*'附表1-面积统计表'!$D$7,2),IF(AND(V132="共同成本费用",Z132="可售建筑面积法"),ROUND(T132/'附表1-面积统计表'!$F$29*'附表1-面积统计表'!$F$7,2),"请手工填写"))))</f>
        <v>1262.91</v>
      </c>
      <c r="Z132" s="185" t="s">
        <v>282</v>
      </c>
      <c r="AA132" s="177"/>
      <c r="AB132" s="186" t="s">
        <v>1986</v>
      </c>
      <c r="AC132" s="186"/>
    </row>
    <row r="133" s="127" customFormat="1" ht="27" hidden="1" customHeight="1" spans="1:1024 1025:16377">
      <c r="A133" s="152">
        <v>127</v>
      </c>
      <c r="B133" s="238" t="s">
        <v>2463</v>
      </c>
      <c r="C133" s="239" t="s">
        <v>2464</v>
      </c>
      <c r="D133" s="155" t="s">
        <v>1996</v>
      </c>
      <c r="E133" s="156" t="s">
        <v>2120</v>
      </c>
      <c r="F133" s="157" t="s">
        <v>2465</v>
      </c>
      <c r="G133" s="158" t="s">
        <v>2466</v>
      </c>
      <c r="H133" s="157" t="str">
        <f>IF(G133="","",VLOOKUP(G133,'附表8-合同明细采集底稿'!B:I,2,0))</f>
        <v>沁春景苑人防室外线缆采购合同</v>
      </c>
      <c r="I133" s="121" t="str">
        <f>IF(G133="","",VLOOKUP(G133,'附表8-合同明细采集底稿'!B:I,3,0))</f>
        <v>其他合同</v>
      </c>
      <c r="J133" s="157" t="str">
        <f>IF(G133="","",VLOOKUP(G133,'附表8-合同明细采集底稿'!B:I,4,0))</f>
        <v>新疆胡杨线缆制造有限公司</v>
      </c>
      <c r="K133" s="157" t="s">
        <v>2007</v>
      </c>
      <c r="L133" s="158">
        <v>6500223130</v>
      </c>
      <c r="M133" s="158" t="s">
        <v>2467</v>
      </c>
      <c r="N133" s="187">
        <v>299026.54</v>
      </c>
      <c r="O133" s="160">
        <v>337900</v>
      </c>
      <c r="P133" s="160">
        <v>299026.54</v>
      </c>
      <c r="Q133" s="160"/>
      <c r="R133" s="160">
        <f t="shared" si="5"/>
        <v>299026.54</v>
      </c>
      <c r="S133" s="161">
        <f>IFERROR(VLOOKUP(G133,'附表8-合同明细采集底稿'!B:M,12,0),100%)</f>
        <v>0.571474059785587</v>
      </c>
      <c r="T133" s="160">
        <f t="shared" si="2"/>
        <v>170885.91</v>
      </c>
      <c r="U133" s="157"/>
      <c r="V133" s="162" t="s">
        <v>309</v>
      </c>
      <c r="W133" s="163">
        <f>IF('附表1-面积统计表'!$D$29=0,"",IF(AND(V133="共同成本费用",Z133="总建筑面积法"),ROUND(T133/'附表1-面积统计表'!$D$29*'附表1-面积统计表'!$D$5,2),IF(AND(V133="共同成本费用",Z133="可售建筑面积法"),ROUND(T133/'附表1-面积统计表'!$F$29*'附表1-面积统计表'!$F$5,2),"请手工填写")))</f>
        <v>160887.59</v>
      </c>
      <c r="X133" s="163" t="str">
        <f>IF(SUM('附表1-面积统计表'!$D$6)=0,"",SUM(T133)-SUM(W133)-SUM(Y133))</f>
        <v/>
      </c>
      <c r="Y133" s="163">
        <f>IF(SUM('附表1-面积统计表'!$D$6)=0,SUM(T133)-SUM(W133),IF('附表1-面积统计表'!$D$29=0,"",IF(AND(V133="共同成本费用",Z133="总建筑面积法"),ROUND(T133/'附表1-面积统计表'!$D$29*'附表1-面积统计表'!$D$7,2),IF(AND(V133="共同成本费用",Z133="可售建筑面积法"),ROUND(T133/'附表1-面积统计表'!$F$29*'附表1-面积统计表'!$F$7,2),"请手工填写"))))</f>
        <v>9998.32000000001</v>
      </c>
      <c r="Z133" s="164" t="s">
        <v>282</v>
      </c>
      <c r="AA133" s="157"/>
      <c r="AB133" s="165" t="s">
        <v>1986</v>
      </c>
      <c r="AC133" s="165"/>
    </row>
    <row r="134" s="127" customFormat="1" ht="27" hidden="1" customHeight="1" spans="1:1024 1025:16377">
      <c r="A134" s="152">
        <v>128</v>
      </c>
      <c r="B134" s="238" t="s">
        <v>2468</v>
      </c>
      <c r="C134" s="239" t="s">
        <v>2469</v>
      </c>
      <c r="D134" s="155" t="s">
        <v>1996</v>
      </c>
      <c r="E134" s="156" t="s">
        <v>2120</v>
      </c>
      <c r="F134" s="157" t="s">
        <v>2470</v>
      </c>
      <c r="G134" s="158" t="s">
        <v>2216</v>
      </c>
      <c r="H134" s="157" t="str">
        <f>IF(G134="","",VLOOKUP(G134,'附表8-合同明细采集底稿'!B:I,2,0))</f>
        <v>沁春锦苑项目人防门购置18#-21#</v>
      </c>
      <c r="I134" s="121" t="str">
        <f>IF(G134="","",VLOOKUP(G134,'附表8-合同明细采集底稿'!B:I,3,0))</f>
        <v>买卖合同</v>
      </c>
      <c r="J134" s="157" t="str">
        <f>IF(G134="","",VLOOKUP(G134,'附表8-合同明细采集底稿'!B:I,4,0))</f>
        <v>新疆巨安新粤防护设备有限公司（张照平18167948637）</v>
      </c>
      <c r="K134" s="157" t="s">
        <v>2007</v>
      </c>
      <c r="L134" s="158">
        <v>6500223130</v>
      </c>
      <c r="M134" s="158" t="s">
        <v>2471</v>
      </c>
      <c r="N134" s="187">
        <v>332020.12</v>
      </c>
      <c r="O134" s="160">
        <v>370000</v>
      </c>
      <c r="P134" s="160">
        <v>332020.12</v>
      </c>
      <c r="Q134" s="160"/>
      <c r="R134" s="160">
        <f t="shared" si="5"/>
        <v>332020.12</v>
      </c>
      <c r="S134" s="161">
        <f>IFERROR(VLOOKUP(G134,'附表8-合同明细采集底稿'!B:M,12,0),100%)</f>
        <v>0.571474059785587</v>
      </c>
      <c r="T134" s="160">
        <f t="shared" si="2"/>
        <v>189740.89</v>
      </c>
      <c r="U134" s="157" t="s">
        <v>2026</v>
      </c>
      <c r="V134" s="162" t="s">
        <v>309</v>
      </c>
      <c r="W134" s="163">
        <f>IF('附表1-面积统计表'!$D$29=0,"",IF(AND(V134="共同成本费用",Z134="总建筑面积法"),ROUND(T134/'附表1-面积统计表'!$D$29*'附表1-面积统计表'!$D$5,2),IF(AND(V134="共同成本费用",Z134="可售建筑面积法"),ROUND(T134/'附表1-面积统计表'!$F$29*'附表1-面积统计表'!$F$5,2),"请手工填写")))</f>
        <v>178639.39</v>
      </c>
      <c r="X134" s="163" t="str">
        <f>IF(SUM('附表1-面积统计表'!$D$6)=0,"",SUM(T134)-SUM(W134)-SUM(Y134))</f>
        <v/>
      </c>
      <c r="Y134" s="163">
        <f>IF(SUM('附表1-面积统计表'!$D$6)=0,SUM(T134)-SUM(W134),IF('附表1-面积统计表'!$D$29=0,"",IF(AND(V134="共同成本费用",Z134="总建筑面积法"),ROUND(T134/'附表1-面积统计表'!$D$29*'附表1-面积统计表'!$D$7,2),IF(AND(V134="共同成本费用",Z134="可售建筑面积法"),ROUND(T134/'附表1-面积统计表'!$F$29*'附表1-面积统计表'!$F$7,2),"请手工填写"))))</f>
        <v>11101.5</v>
      </c>
      <c r="Z134" s="164" t="s">
        <v>282</v>
      </c>
      <c r="AA134" s="157"/>
      <c r="AB134" s="165" t="s">
        <v>1986</v>
      </c>
      <c r="AC134" s="165"/>
    </row>
    <row r="135" s="127" customFormat="1" ht="27" hidden="1" customHeight="1" spans="1:1024 1025:16377">
      <c r="A135" s="189">
        <v>129</v>
      </c>
      <c r="B135" s="242" t="s">
        <v>2472</v>
      </c>
      <c r="C135" s="243" t="s">
        <v>2473</v>
      </c>
      <c r="D135" s="192" t="s">
        <v>2037</v>
      </c>
      <c r="E135" s="193" t="s">
        <v>2126</v>
      </c>
      <c r="F135" s="194" t="s">
        <v>2474</v>
      </c>
      <c r="G135" s="195" t="s">
        <v>2335</v>
      </c>
      <c r="H135" s="194" t="str">
        <f>IF(G135="","",VLOOKUP(G135,'附表8-合同明细采集底稿'!B:I,2,0))</f>
        <v>沁春锦苑中水处理土建、挡墙、警卫室‘铺装工程</v>
      </c>
      <c r="I135" s="196" t="str">
        <f>IF(G135="","",VLOOKUP(G135,'附表8-合同明细采集底稿'!B:I,3,0))</f>
        <v>买卖合同</v>
      </c>
      <c r="J135" s="194" t="str">
        <f>IF(G135="","",VLOOKUP(G135,'附表8-合同明细采集底稿'!B:I,4,0))</f>
        <v>新疆通力建设集团股份有限公司（曾建国）</v>
      </c>
      <c r="K135" s="194" t="s">
        <v>2007</v>
      </c>
      <c r="L135" s="195">
        <v>6500223130</v>
      </c>
      <c r="M135" s="195" t="s">
        <v>2475</v>
      </c>
      <c r="N135" s="244">
        <v>183486.24</v>
      </c>
      <c r="O135" s="198">
        <v>200000</v>
      </c>
      <c r="P135" s="198">
        <v>183486.24</v>
      </c>
      <c r="Q135" s="198"/>
      <c r="R135" s="198">
        <f t="shared" si="5"/>
        <v>183486.24</v>
      </c>
      <c r="S135" s="199">
        <f>IFERROR(VLOOKUP(G135,'附表8-合同明细采集底稿'!B:M,12,0),100%)</f>
        <v>0.331924265795271</v>
      </c>
      <c r="T135" s="198">
        <f t="shared" si="2"/>
        <v>60903.54</v>
      </c>
      <c r="U135" s="168" t="s">
        <v>2337</v>
      </c>
      <c r="V135" s="200" t="s">
        <v>309</v>
      </c>
      <c r="W135" s="201">
        <f>IF('附表1-面积统计表'!$D$29=0,"",IF(AND(V135="共同成本费用",Z135="总建筑面积法"),ROUND(T135/'附表1-面积统计表'!$D$29*'附表1-面积统计表'!$D$5,2),IF(AND(V135="共同成本费用",Z135="可售建筑面积法"),ROUND(T135/'附表1-面积统计表'!$F$29*'附表1-面积统计表'!$F$5,2),"请手工填写")))</f>
        <v>57340.15</v>
      </c>
      <c r="X135" s="201" t="str">
        <f>IF(SUM('附表1-面积统计表'!$D$6)=0,"",SUM(T135)-SUM(W135)-SUM(Y135))</f>
        <v/>
      </c>
      <c r="Y135" s="201">
        <f>IF(SUM('附表1-面积统计表'!$D$6)=0,SUM(T135)-SUM(W135),IF('附表1-面积统计表'!$D$29=0,"",IF(AND(V135="共同成本费用",Z135="总建筑面积法"),ROUND(T135/'附表1-面积统计表'!$D$29*'附表1-面积统计表'!$D$7,2),IF(AND(V135="共同成本费用",Z135="可售建筑面积法"),ROUND(T135/'附表1-面积统计表'!$F$29*'附表1-面积统计表'!$F$7,2),"请手工填写"))))</f>
        <v>3563.39</v>
      </c>
      <c r="Z135" s="202" t="s">
        <v>282</v>
      </c>
      <c r="AA135" s="194"/>
      <c r="AB135" s="203" t="s">
        <v>1986</v>
      </c>
      <c r="AC135" s="203"/>
      <c r="AD135" s="204"/>
      <c r="AE135" s="204"/>
      <c r="AF135" s="204"/>
      <c r="AG135" s="204"/>
      <c r="AH135" s="204"/>
      <c r="AI135" s="204"/>
      <c r="AJ135" s="204"/>
      <c r="AK135" s="204"/>
      <c r="AL135" s="204"/>
      <c r="AM135" s="204"/>
      <c r="AN135" s="204"/>
      <c r="AO135" s="204"/>
      <c r="AP135" s="204"/>
      <c r="AQ135" s="204"/>
      <c r="AR135" s="204"/>
      <c r="AS135" s="204"/>
      <c r="AT135" s="204"/>
      <c r="AU135" s="204"/>
      <c r="AV135" s="204"/>
      <c r="AW135" s="204"/>
      <c r="AX135" s="204"/>
      <c r="AY135" s="204"/>
      <c r="AZ135" s="204"/>
      <c r="BA135" s="204"/>
      <c r="BB135" s="204"/>
      <c r="BC135" s="204"/>
      <c r="BD135" s="204"/>
      <c r="BE135" s="204"/>
      <c r="BF135" s="204"/>
      <c r="BG135" s="204"/>
      <c r="BH135" s="204"/>
      <c r="BI135" s="204"/>
      <c r="BJ135" s="204"/>
      <c r="BK135" s="204"/>
      <c r="BL135" s="204"/>
      <c r="BM135" s="204"/>
      <c r="BN135" s="204"/>
      <c r="BO135" s="204"/>
      <c r="BP135" s="204"/>
      <c r="BQ135" s="204"/>
      <c r="BR135" s="204"/>
      <c r="BS135" s="204"/>
      <c r="BT135" s="204"/>
      <c r="BU135" s="204"/>
      <c r="BV135" s="204"/>
      <c r="BW135" s="204"/>
      <c r="BX135" s="204"/>
      <c r="BY135" s="204"/>
      <c r="BZ135" s="204"/>
      <c r="CA135" s="204"/>
      <c r="CB135" s="204"/>
      <c r="CC135" s="204"/>
      <c r="CD135" s="204"/>
      <c r="CE135" s="204"/>
      <c r="CF135" s="204"/>
      <c r="CG135" s="204"/>
      <c r="CH135" s="204"/>
      <c r="CI135" s="204"/>
      <c r="CJ135" s="204"/>
      <c r="CK135" s="204"/>
      <c r="CL135" s="204"/>
      <c r="CM135" s="204"/>
      <c r="CN135" s="204"/>
      <c r="CO135" s="204"/>
      <c r="CP135" s="204"/>
      <c r="CQ135" s="204"/>
      <c r="CR135" s="204"/>
      <c r="CS135" s="204"/>
      <c r="CT135" s="204"/>
      <c r="CU135" s="204"/>
      <c r="CV135" s="204"/>
      <c r="CW135" s="204"/>
      <c r="CX135" s="204"/>
      <c r="CY135" s="204"/>
      <c r="CZ135" s="204"/>
      <c r="DA135" s="204"/>
      <c r="DB135" s="204"/>
      <c r="DC135" s="204"/>
      <c r="DD135" s="204"/>
      <c r="DE135" s="204"/>
      <c r="DF135" s="204"/>
      <c r="DG135" s="204"/>
      <c r="DH135" s="204"/>
      <c r="DI135" s="204"/>
      <c r="DJ135" s="204"/>
      <c r="DK135" s="204"/>
      <c r="DL135" s="204"/>
      <c r="DM135" s="204"/>
      <c r="DN135" s="204"/>
      <c r="DO135" s="204"/>
      <c r="DP135" s="204"/>
      <c r="DQ135" s="204"/>
      <c r="DR135" s="204"/>
      <c r="DS135" s="204"/>
      <c r="DT135" s="204"/>
      <c r="DU135" s="204"/>
      <c r="DV135" s="204"/>
      <c r="DW135" s="204"/>
      <c r="DX135" s="204"/>
      <c r="DY135" s="204"/>
      <c r="DZ135" s="204"/>
      <c r="EA135" s="204"/>
      <c r="EB135" s="204"/>
      <c r="EC135" s="204"/>
      <c r="ED135" s="204"/>
      <c r="EE135" s="204"/>
      <c r="EF135" s="204"/>
      <c r="EG135" s="204"/>
      <c r="EH135" s="204"/>
      <c r="EI135" s="204"/>
      <c r="EJ135" s="204"/>
      <c r="EK135" s="204"/>
      <c r="EL135" s="204"/>
      <c r="EM135" s="204"/>
      <c r="EN135" s="204"/>
      <c r="EO135" s="204"/>
      <c r="EP135" s="204"/>
      <c r="EQ135" s="204"/>
      <c r="ER135" s="204"/>
      <c r="ES135" s="204"/>
      <c r="ET135" s="204"/>
      <c r="EU135" s="204"/>
      <c r="EV135" s="204"/>
      <c r="EW135" s="204"/>
      <c r="EX135" s="204"/>
      <c r="EY135" s="204"/>
      <c r="EZ135" s="204"/>
      <c r="FA135" s="204"/>
      <c r="FB135" s="204"/>
      <c r="FC135" s="204"/>
      <c r="FD135" s="204"/>
      <c r="FE135" s="204"/>
      <c r="FF135" s="204"/>
      <c r="FG135" s="204"/>
      <c r="FH135" s="204"/>
      <c r="FI135" s="204"/>
      <c r="FJ135" s="204"/>
      <c r="FK135" s="204"/>
      <c r="FL135" s="204"/>
      <c r="FM135" s="204"/>
      <c r="FN135" s="204"/>
      <c r="FO135" s="204"/>
      <c r="FP135" s="204"/>
      <c r="FQ135" s="204"/>
      <c r="FR135" s="204"/>
      <c r="FS135" s="204"/>
      <c r="FT135" s="204"/>
      <c r="FU135" s="204"/>
      <c r="FV135" s="204"/>
      <c r="FW135" s="204"/>
      <c r="FX135" s="204"/>
      <c r="FY135" s="204"/>
      <c r="FZ135" s="204"/>
      <c r="GA135" s="204"/>
      <c r="GB135" s="204"/>
      <c r="GC135" s="204"/>
      <c r="GD135" s="204"/>
      <c r="GE135" s="204"/>
      <c r="GF135" s="204"/>
      <c r="GG135" s="204"/>
      <c r="GH135" s="204"/>
      <c r="GI135" s="204"/>
      <c r="GJ135" s="204"/>
      <c r="GK135" s="204"/>
      <c r="GL135" s="204"/>
      <c r="GM135" s="204"/>
      <c r="GN135" s="204"/>
      <c r="GO135" s="204"/>
      <c r="GP135" s="204"/>
      <c r="GQ135" s="204"/>
      <c r="GR135" s="204"/>
      <c r="GS135" s="204"/>
      <c r="GT135" s="204"/>
      <c r="GU135" s="204"/>
      <c r="GV135" s="204"/>
      <c r="GW135" s="204"/>
      <c r="GX135" s="204"/>
      <c r="GY135" s="204"/>
      <c r="GZ135" s="204"/>
      <c r="HA135" s="204"/>
      <c r="HB135" s="204"/>
      <c r="HC135" s="204"/>
      <c r="HD135" s="204"/>
      <c r="HE135" s="204"/>
      <c r="HF135" s="204"/>
      <c r="HG135" s="204"/>
      <c r="HH135" s="204"/>
      <c r="HI135" s="204"/>
      <c r="HJ135" s="204"/>
      <c r="HK135" s="204"/>
      <c r="HL135" s="204"/>
      <c r="HM135" s="204"/>
      <c r="HN135" s="204"/>
      <c r="HO135" s="204"/>
      <c r="HP135" s="204"/>
      <c r="HQ135" s="204"/>
      <c r="HR135" s="204"/>
      <c r="HS135" s="204"/>
      <c r="HT135" s="204"/>
      <c r="HU135" s="204"/>
      <c r="HV135" s="204"/>
      <c r="HW135" s="204"/>
      <c r="HX135" s="204"/>
      <c r="HY135" s="204"/>
      <c r="HZ135" s="204"/>
      <c r="IA135" s="204"/>
      <c r="IB135" s="204"/>
      <c r="IC135" s="204"/>
      <c r="ID135" s="204"/>
      <c r="IE135" s="204"/>
      <c r="IF135" s="204"/>
      <c r="IG135" s="204"/>
      <c r="IH135" s="204"/>
      <c r="II135" s="204"/>
      <c r="IJ135" s="204"/>
      <c r="IK135" s="204"/>
      <c r="IL135" s="204"/>
      <c r="IM135" s="204"/>
      <c r="IN135" s="204"/>
      <c r="IO135" s="204"/>
      <c r="IP135" s="204"/>
      <c r="IQ135" s="204"/>
      <c r="IR135" s="204"/>
      <c r="IS135" s="204"/>
      <c r="IT135" s="204"/>
      <c r="IU135" s="204"/>
      <c r="IV135" s="204"/>
      <c r="IW135" s="204"/>
      <c r="IX135" s="204"/>
      <c r="IY135" s="204"/>
      <c r="IZ135" s="204"/>
      <c r="JA135" s="204"/>
      <c r="JB135" s="204"/>
      <c r="JC135" s="204"/>
      <c r="JD135" s="204"/>
      <c r="JE135" s="204"/>
      <c r="JF135" s="204"/>
      <c r="JG135" s="204"/>
      <c r="JH135" s="204"/>
      <c r="JI135" s="204"/>
      <c r="JJ135" s="204"/>
      <c r="JK135" s="204"/>
      <c r="JL135" s="204"/>
      <c r="JM135" s="204"/>
      <c r="JN135" s="204"/>
      <c r="JO135" s="204"/>
      <c r="JP135" s="204"/>
      <c r="JQ135" s="204"/>
      <c r="JR135" s="204"/>
      <c r="JS135" s="204"/>
      <c r="JT135" s="204"/>
      <c r="JU135" s="204"/>
      <c r="JV135" s="204"/>
      <c r="JW135" s="204"/>
      <c r="JX135" s="204"/>
      <c r="JY135" s="204"/>
      <c r="JZ135" s="204"/>
      <c r="KA135" s="204"/>
      <c r="KB135" s="204"/>
      <c r="KC135" s="204"/>
      <c r="KD135" s="204"/>
      <c r="KE135" s="204"/>
      <c r="KF135" s="204"/>
      <c r="KG135" s="204"/>
      <c r="KH135" s="204"/>
      <c r="KI135" s="204"/>
      <c r="KJ135" s="204"/>
      <c r="KK135" s="204"/>
      <c r="KL135" s="204"/>
      <c r="KM135" s="204"/>
      <c r="KN135" s="204"/>
      <c r="KO135" s="204"/>
      <c r="KP135" s="204"/>
      <c r="KQ135" s="204"/>
      <c r="KR135" s="204"/>
      <c r="KS135" s="204"/>
      <c r="KT135" s="204"/>
      <c r="KU135" s="204"/>
      <c r="KV135" s="204"/>
      <c r="KW135" s="204"/>
      <c r="KX135" s="204"/>
      <c r="KY135" s="204"/>
      <c r="KZ135" s="204"/>
      <c r="LA135" s="204"/>
      <c r="LB135" s="204"/>
      <c r="LC135" s="204"/>
      <c r="LD135" s="204"/>
      <c r="LE135" s="204"/>
      <c r="LF135" s="204"/>
      <c r="LG135" s="204"/>
      <c r="LH135" s="204"/>
      <c r="LI135" s="204"/>
      <c r="LJ135" s="204"/>
      <c r="LK135" s="204"/>
      <c r="LL135" s="204"/>
      <c r="LM135" s="204"/>
      <c r="LN135" s="204"/>
      <c r="LO135" s="204"/>
      <c r="LP135" s="204"/>
      <c r="LQ135" s="204"/>
      <c r="LR135" s="204"/>
      <c r="LS135" s="204"/>
      <c r="LT135" s="204"/>
      <c r="LU135" s="204"/>
      <c r="LV135" s="204"/>
      <c r="LW135" s="204"/>
      <c r="LX135" s="204"/>
      <c r="LY135" s="204"/>
      <c r="LZ135" s="204"/>
      <c r="MA135" s="204"/>
      <c r="MB135" s="204"/>
      <c r="MC135" s="204"/>
      <c r="MD135" s="204"/>
      <c r="ME135" s="204"/>
      <c r="MF135" s="204"/>
      <c r="MG135" s="204"/>
      <c r="MH135" s="204"/>
      <c r="MI135" s="204"/>
      <c r="MJ135" s="204"/>
      <c r="MK135" s="204"/>
      <c r="ML135" s="204"/>
      <c r="MM135" s="204"/>
      <c r="MN135" s="204"/>
      <c r="MO135" s="204"/>
      <c r="MP135" s="204"/>
      <c r="MQ135" s="204"/>
      <c r="MR135" s="204"/>
      <c r="MS135" s="204"/>
      <c r="MT135" s="204"/>
      <c r="MU135" s="204"/>
      <c r="MV135" s="204"/>
      <c r="MW135" s="204"/>
      <c r="MX135" s="204"/>
      <c r="MY135" s="204"/>
      <c r="MZ135" s="204"/>
      <c r="NA135" s="204"/>
      <c r="NB135" s="204"/>
      <c r="NC135" s="204"/>
      <c r="ND135" s="204"/>
      <c r="NE135" s="204"/>
      <c r="NF135" s="204"/>
      <c r="NG135" s="204"/>
      <c r="NH135" s="204"/>
      <c r="NI135" s="204"/>
      <c r="NJ135" s="204"/>
      <c r="NK135" s="204"/>
      <c r="NL135" s="204"/>
      <c r="NM135" s="204"/>
      <c r="NN135" s="204"/>
      <c r="NO135" s="204"/>
      <c r="NP135" s="204"/>
      <c r="NQ135" s="204"/>
      <c r="NR135" s="204"/>
      <c r="NS135" s="204"/>
      <c r="NT135" s="204"/>
      <c r="NU135" s="204"/>
      <c r="NV135" s="204"/>
      <c r="NW135" s="204"/>
      <c r="NX135" s="204"/>
      <c r="NY135" s="204"/>
      <c r="NZ135" s="204"/>
      <c r="OA135" s="204"/>
      <c r="OB135" s="204"/>
      <c r="OC135" s="204"/>
      <c r="OD135" s="204"/>
      <c r="OE135" s="204"/>
      <c r="OF135" s="204"/>
      <c r="OG135" s="204"/>
      <c r="OH135" s="204"/>
      <c r="OI135" s="204"/>
      <c r="OJ135" s="204"/>
      <c r="OK135" s="204"/>
      <c r="OL135" s="204"/>
      <c r="OM135" s="204"/>
      <c r="ON135" s="204"/>
      <c r="OO135" s="204"/>
      <c r="OP135" s="204"/>
      <c r="OQ135" s="204"/>
      <c r="OR135" s="204"/>
      <c r="OS135" s="204"/>
      <c r="OT135" s="204"/>
      <c r="OU135" s="204"/>
      <c r="OV135" s="204"/>
      <c r="OW135" s="204"/>
      <c r="OX135" s="204"/>
      <c r="OY135" s="204"/>
      <c r="OZ135" s="204"/>
      <c r="PA135" s="204"/>
      <c r="PB135" s="204"/>
      <c r="PC135" s="204"/>
      <c r="PD135" s="204"/>
      <c r="PE135" s="204"/>
      <c r="PF135" s="204"/>
      <c r="PG135" s="204"/>
      <c r="PH135" s="204"/>
      <c r="PI135" s="204"/>
      <c r="PJ135" s="204"/>
      <c r="PK135" s="204"/>
      <c r="PL135" s="204"/>
      <c r="PM135" s="204"/>
      <c r="PN135" s="204"/>
      <c r="PO135" s="204"/>
      <c r="PP135" s="204"/>
      <c r="PQ135" s="204"/>
      <c r="PR135" s="204"/>
      <c r="PS135" s="204"/>
      <c r="PT135" s="204"/>
      <c r="PU135" s="204"/>
      <c r="PV135" s="204"/>
      <c r="PW135" s="204"/>
      <c r="PX135" s="204"/>
      <c r="PY135" s="204"/>
      <c r="PZ135" s="204"/>
      <c r="QA135" s="204"/>
      <c r="QB135" s="204"/>
      <c r="QC135" s="204"/>
      <c r="QD135" s="204"/>
      <c r="QE135" s="204"/>
      <c r="QF135" s="204"/>
      <c r="QG135" s="204"/>
      <c r="QH135" s="204"/>
      <c r="QI135" s="204"/>
      <c r="QJ135" s="204"/>
      <c r="QK135" s="204"/>
      <c r="QL135" s="204"/>
      <c r="QM135" s="204"/>
      <c r="QN135" s="204"/>
      <c r="QO135" s="204"/>
      <c r="QP135" s="204"/>
      <c r="QQ135" s="204"/>
      <c r="QR135" s="204"/>
      <c r="QS135" s="204"/>
      <c r="QT135" s="204"/>
      <c r="QU135" s="204"/>
      <c r="QV135" s="204"/>
      <c r="QW135" s="204"/>
      <c r="QX135" s="204"/>
      <c r="QY135" s="204"/>
      <c r="QZ135" s="204"/>
      <c r="RA135" s="204"/>
      <c r="RB135" s="204"/>
      <c r="RC135" s="204"/>
      <c r="RD135" s="204"/>
      <c r="RE135" s="204"/>
      <c r="RF135" s="204"/>
      <c r="RG135" s="204"/>
      <c r="RH135" s="204"/>
      <c r="RI135" s="204"/>
      <c r="RJ135" s="204"/>
      <c r="RK135" s="204"/>
      <c r="RL135" s="204"/>
      <c r="RM135" s="204"/>
      <c r="RN135" s="204"/>
      <c r="RO135" s="204"/>
      <c r="RP135" s="204"/>
      <c r="RQ135" s="204"/>
      <c r="RR135" s="204"/>
      <c r="RS135" s="204"/>
      <c r="RT135" s="204"/>
      <c r="RU135" s="204"/>
      <c r="RV135" s="204"/>
      <c r="RW135" s="204"/>
      <c r="RX135" s="204"/>
      <c r="RY135" s="204"/>
      <c r="RZ135" s="204"/>
      <c r="SA135" s="204"/>
      <c r="SB135" s="204"/>
      <c r="SC135" s="204"/>
      <c r="SD135" s="204"/>
      <c r="SE135" s="204"/>
      <c r="SF135" s="204"/>
      <c r="SG135" s="204"/>
      <c r="SH135" s="204"/>
      <c r="SI135" s="204"/>
      <c r="SJ135" s="204"/>
      <c r="SK135" s="204"/>
      <c r="SL135" s="204"/>
      <c r="SM135" s="204"/>
      <c r="SN135" s="204"/>
      <c r="SO135" s="204"/>
      <c r="SP135" s="204"/>
      <c r="SQ135" s="204"/>
      <c r="SR135" s="204"/>
      <c r="SS135" s="204"/>
      <c r="ST135" s="204"/>
      <c r="SU135" s="204"/>
      <c r="SV135" s="204"/>
      <c r="SW135" s="204"/>
      <c r="SX135" s="204"/>
      <c r="SY135" s="204"/>
      <c r="SZ135" s="204"/>
      <c r="TA135" s="204"/>
      <c r="TB135" s="204"/>
      <c r="TC135" s="204"/>
      <c r="TD135" s="204"/>
      <c r="TE135" s="204"/>
      <c r="TF135" s="204"/>
      <c r="TG135" s="204"/>
      <c r="TH135" s="204"/>
      <c r="TI135" s="204"/>
      <c r="TJ135" s="204"/>
      <c r="TK135" s="204"/>
      <c r="TL135" s="204"/>
      <c r="TM135" s="204"/>
      <c r="TN135" s="204"/>
      <c r="TO135" s="204"/>
      <c r="TP135" s="204"/>
      <c r="TQ135" s="204"/>
      <c r="TR135" s="204"/>
      <c r="TS135" s="204"/>
      <c r="TT135" s="204"/>
      <c r="TU135" s="204"/>
      <c r="TV135" s="204"/>
      <c r="TW135" s="204"/>
      <c r="TX135" s="204"/>
      <c r="TY135" s="204"/>
      <c r="TZ135" s="204"/>
      <c r="UA135" s="204"/>
      <c r="UB135" s="204"/>
      <c r="UC135" s="204"/>
      <c r="UD135" s="204"/>
      <c r="UE135" s="204"/>
      <c r="UF135" s="204"/>
      <c r="UG135" s="204"/>
      <c r="UH135" s="204"/>
      <c r="UI135" s="204"/>
      <c r="UJ135" s="204"/>
      <c r="UK135" s="204"/>
      <c r="UL135" s="204"/>
      <c r="UM135" s="204"/>
      <c r="UN135" s="204"/>
      <c r="UO135" s="204"/>
      <c r="UP135" s="204"/>
      <c r="UQ135" s="204"/>
      <c r="UR135" s="204"/>
      <c r="US135" s="204"/>
      <c r="UT135" s="204"/>
      <c r="UU135" s="204"/>
      <c r="UV135" s="204"/>
      <c r="UW135" s="204"/>
      <c r="UX135" s="204"/>
      <c r="UY135" s="204"/>
      <c r="UZ135" s="204"/>
      <c r="VA135" s="204"/>
      <c r="VB135" s="204"/>
      <c r="VC135" s="204"/>
      <c r="VD135" s="204"/>
      <c r="VE135" s="204"/>
      <c r="VF135" s="204"/>
      <c r="VG135" s="204"/>
      <c r="VH135" s="204"/>
      <c r="VI135" s="204"/>
      <c r="VJ135" s="204"/>
      <c r="VK135" s="204"/>
      <c r="VL135" s="204"/>
      <c r="VM135" s="204"/>
      <c r="VN135" s="204"/>
      <c r="VO135" s="204"/>
      <c r="VP135" s="204"/>
      <c r="VQ135" s="204"/>
      <c r="VR135" s="204"/>
      <c r="VS135" s="204"/>
      <c r="VT135" s="204"/>
      <c r="VU135" s="204"/>
      <c r="VV135" s="204"/>
      <c r="VW135" s="204"/>
      <c r="VX135" s="204"/>
      <c r="VY135" s="204"/>
      <c r="VZ135" s="204"/>
      <c r="WA135" s="204"/>
      <c r="WB135" s="204"/>
      <c r="WC135" s="204"/>
      <c r="WD135" s="204"/>
      <c r="WE135" s="204"/>
      <c r="WF135" s="204"/>
      <c r="WG135" s="204"/>
      <c r="WH135" s="204"/>
      <c r="WI135" s="204"/>
      <c r="WJ135" s="204"/>
      <c r="WK135" s="204"/>
      <c r="WL135" s="204"/>
      <c r="WM135" s="204"/>
      <c r="WN135" s="204"/>
      <c r="WO135" s="204"/>
      <c r="WP135" s="204"/>
      <c r="WQ135" s="204"/>
      <c r="WR135" s="204"/>
      <c r="WS135" s="204"/>
      <c r="WT135" s="204"/>
      <c r="WU135" s="204"/>
      <c r="WV135" s="204"/>
      <c r="WW135" s="204"/>
      <c r="WX135" s="204"/>
      <c r="WY135" s="204"/>
      <c r="WZ135" s="204"/>
      <c r="XA135" s="204"/>
      <c r="XB135" s="204"/>
      <c r="XC135" s="204"/>
      <c r="XD135" s="204"/>
      <c r="XE135" s="204"/>
      <c r="XF135" s="204"/>
      <c r="XG135" s="204"/>
      <c r="XH135" s="204"/>
      <c r="XI135" s="204"/>
      <c r="XJ135" s="204"/>
      <c r="XK135" s="204"/>
      <c r="XL135" s="204"/>
      <c r="XM135" s="204"/>
      <c r="XN135" s="204"/>
      <c r="XO135" s="204"/>
      <c r="XP135" s="204"/>
      <c r="XQ135" s="204"/>
      <c r="XR135" s="204"/>
      <c r="XS135" s="204"/>
      <c r="XT135" s="204"/>
      <c r="XU135" s="204"/>
      <c r="XV135" s="204"/>
      <c r="XW135" s="204"/>
      <c r="XX135" s="204"/>
      <c r="XY135" s="204"/>
      <c r="XZ135" s="204"/>
      <c r="YA135" s="204"/>
      <c r="YB135" s="204"/>
      <c r="YC135" s="204"/>
      <c r="YD135" s="204"/>
      <c r="YE135" s="204"/>
      <c r="YF135" s="204"/>
      <c r="YG135" s="204"/>
      <c r="YH135" s="204"/>
      <c r="YI135" s="204"/>
      <c r="YJ135" s="204"/>
      <c r="YK135" s="204"/>
      <c r="YL135" s="204"/>
      <c r="YM135" s="204"/>
      <c r="YN135" s="204"/>
      <c r="YO135" s="204"/>
      <c r="YP135" s="204"/>
      <c r="YQ135" s="204"/>
      <c r="YR135" s="204"/>
      <c r="YS135" s="204"/>
      <c r="YT135" s="204"/>
      <c r="YU135" s="204"/>
      <c r="YV135" s="204"/>
      <c r="YW135" s="204"/>
      <c r="YX135" s="204"/>
      <c r="YY135" s="204"/>
      <c r="YZ135" s="204"/>
      <c r="ZA135" s="204"/>
      <c r="ZB135" s="204"/>
      <c r="ZC135" s="204"/>
      <c r="ZD135" s="204"/>
      <c r="ZE135" s="204"/>
      <c r="ZF135" s="204"/>
      <c r="ZG135" s="204"/>
      <c r="ZH135" s="204"/>
      <c r="ZI135" s="204"/>
      <c r="ZJ135" s="204"/>
      <c r="ZK135" s="204"/>
      <c r="ZL135" s="204"/>
      <c r="ZM135" s="204"/>
      <c r="ZN135" s="204"/>
      <c r="ZO135" s="204"/>
      <c r="ZP135" s="204"/>
      <c r="ZQ135" s="204"/>
      <c r="ZR135" s="204"/>
      <c r="ZS135" s="204"/>
      <c r="ZT135" s="204"/>
      <c r="ZU135" s="204"/>
      <c r="ZV135" s="204"/>
      <c r="ZW135" s="204"/>
      <c r="ZX135" s="204"/>
      <c r="ZY135" s="204"/>
      <c r="ZZ135" s="204"/>
      <c r="AAA135" s="204"/>
      <c r="AAB135" s="204"/>
      <c r="AAC135" s="204"/>
      <c r="AAD135" s="204"/>
      <c r="AAE135" s="204"/>
      <c r="AAF135" s="204"/>
      <c r="AAG135" s="204"/>
      <c r="AAH135" s="204"/>
      <c r="AAI135" s="204"/>
      <c r="AAJ135" s="204"/>
      <c r="AAK135" s="204"/>
      <c r="AAL135" s="204"/>
      <c r="AAM135" s="204"/>
      <c r="AAN135" s="204"/>
      <c r="AAO135" s="204"/>
      <c r="AAP135" s="204"/>
      <c r="AAQ135" s="204"/>
      <c r="AAR135" s="204"/>
      <c r="AAS135" s="204"/>
      <c r="AAT135" s="204"/>
      <c r="AAU135" s="204"/>
      <c r="AAV135" s="204"/>
      <c r="AAW135" s="204"/>
      <c r="AAX135" s="204"/>
      <c r="AAY135" s="204"/>
      <c r="AAZ135" s="204"/>
      <c r="ABA135" s="204"/>
      <c r="ABB135" s="204"/>
      <c r="ABC135" s="204"/>
      <c r="ABD135" s="204"/>
      <c r="ABE135" s="204"/>
      <c r="ABF135" s="204"/>
      <c r="ABG135" s="204"/>
      <c r="ABH135" s="204"/>
      <c r="ABI135" s="204"/>
      <c r="ABJ135" s="204"/>
      <c r="ABK135" s="204"/>
      <c r="ABL135" s="204"/>
      <c r="ABM135" s="204"/>
      <c r="ABN135" s="204"/>
      <c r="ABO135" s="204"/>
      <c r="ABP135" s="204"/>
      <c r="ABQ135" s="204"/>
      <c r="ABR135" s="204"/>
      <c r="ABS135" s="204"/>
      <c r="ABT135" s="204"/>
      <c r="ABU135" s="204"/>
      <c r="ABV135" s="204"/>
      <c r="ABW135" s="204"/>
      <c r="ABX135" s="204"/>
      <c r="ABY135" s="204"/>
      <c r="ABZ135" s="204"/>
      <c r="ACA135" s="204"/>
      <c r="ACB135" s="204"/>
      <c r="ACC135" s="204"/>
      <c r="ACD135" s="204"/>
      <c r="ACE135" s="204"/>
      <c r="ACF135" s="204"/>
      <c r="ACG135" s="204"/>
      <c r="ACH135" s="204"/>
      <c r="ACI135" s="204"/>
      <c r="ACJ135" s="204"/>
      <c r="ACK135" s="204"/>
      <c r="ACL135" s="204"/>
      <c r="ACM135" s="204"/>
      <c r="ACN135" s="204"/>
      <c r="ACO135" s="204"/>
      <c r="ACP135" s="204"/>
      <c r="ACQ135" s="204"/>
      <c r="ACR135" s="204"/>
      <c r="ACS135" s="204"/>
      <c r="ACT135" s="204"/>
      <c r="ACU135" s="204"/>
      <c r="ACV135" s="204"/>
      <c r="ACW135" s="204"/>
      <c r="ACX135" s="204"/>
      <c r="ACY135" s="204"/>
      <c r="ACZ135" s="204"/>
      <c r="ADA135" s="204"/>
      <c r="ADB135" s="204"/>
      <c r="ADC135" s="204"/>
      <c r="ADD135" s="204"/>
      <c r="ADE135" s="204"/>
      <c r="ADF135" s="204"/>
      <c r="ADG135" s="204"/>
      <c r="ADH135" s="204"/>
      <c r="ADI135" s="204"/>
      <c r="ADJ135" s="204"/>
      <c r="ADK135" s="204"/>
      <c r="ADL135" s="204"/>
      <c r="ADM135" s="204"/>
      <c r="ADN135" s="204"/>
      <c r="ADO135" s="204"/>
      <c r="ADP135" s="204"/>
      <c r="ADQ135" s="204"/>
      <c r="ADR135" s="204"/>
      <c r="ADS135" s="204"/>
      <c r="ADT135" s="204"/>
      <c r="ADU135" s="204"/>
      <c r="ADV135" s="204"/>
      <c r="ADW135" s="204"/>
      <c r="ADX135" s="204"/>
      <c r="ADY135" s="204"/>
      <c r="ADZ135" s="204"/>
      <c r="AEA135" s="204"/>
      <c r="AEB135" s="204"/>
      <c r="AEC135" s="204"/>
      <c r="AED135" s="204"/>
      <c r="AEE135" s="204"/>
      <c r="AEF135" s="204"/>
      <c r="AEG135" s="204"/>
      <c r="AEH135" s="204"/>
      <c r="AEI135" s="204"/>
      <c r="AEJ135" s="204"/>
      <c r="AEK135" s="204"/>
      <c r="AEL135" s="204"/>
      <c r="AEM135" s="204"/>
      <c r="AEN135" s="204"/>
      <c r="AEO135" s="204"/>
      <c r="AEP135" s="204"/>
      <c r="AEQ135" s="204"/>
      <c r="AER135" s="204"/>
      <c r="AES135" s="204"/>
      <c r="AET135" s="204"/>
      <c r="AEU135" s="204"/>
      <c r="AEV135" s="204"/>
      <c r="AEW135" s="204"/>
      <c r="AEX135" s="204"/>
      <c r="AEY135" s="204"/>
      <c r="AEZ135" s="204"/>
      <c r="AFA135" s="204"/>
      <c r="AFB135" s="204"/>
      <c r="AFC135" s="204"/>
      <c r="AFD135" s="204"/>
      <c r="AFE135" s="204"/>
      <c r="AFF135" s="204"/>
      <c r="AFG135" s="204"/>
      <c r="AFH135" s="204"/>
      <c r="AFI135" s="204"/>
      <c r="AFJ135" s="204"/>
      <c r="AFK135" s="204"/>
      <c r="AFL135" s="204"/>
      <c r="AFM135" s="204"/>
      <c r="AFN135" s="204"/>
      <c r="AFO135" s="204"/>
      <c r="AFP135" s="204"/>
      <c r="AFQ135" s="204"/>
      <c r="AFR135" s="204"/>
      <c r="AFS135" s="204"/>
      <c r="AFT135" s="204"/>
      <c r="AFU135" s="204"/>
      <c r="AFV135" s="204"/>
      <c r="AFW135" s="204"/>
      <c r="AFX135" s="204"/>
      <c r="AFY135" s="204"/>
      <c r="AFZ135" s="204"/>
      <c r="AGA135" s="204"/>
      <c r="AGB135" s="204"/>
      <c r="AGC135" s="204"/>
      <c r="AGD135" s="204"/>
      <c r="AGE135" s="204"/>
      <c r="AGF135" s="204"/>
      <c r="AGG135" s="204"/>
      <c r="AGH135" s="204"/>
      <c r="AGI135" s="204"/>
      <c r="AGJ135" s="204"/>
      <c r="AGK135" s="204"/>
      <c r="AGL135" s="204"/>
      <c r="AGM135" s="204"/>
      <c r="AGN135" s="204"/>
      <c r="AGO135" s="204"/>
      <c r="AGP135" s="204"/>
      <c r="AGQ135" s="204"/>
      <c r="AGR135" s="204"/>
      <c r="AGS135" s="204"/>
      <c r="AGT135" s="204"/>
      <c r="AGU135" s="204"/>
      <c r="AGV135" s="204"/>
      <c r="AGW135" s="204"/>
      <c r="AGX135" s="204"/>
      <c r="AGY135" s="204"/>
      <c r="AGZ135" s="204"/>
      <c r="AHA135" s="204"/>
      <c r="AHB135" s="204"/>
      <c r="AHC135" s="204"/>
      <c r="AHD135" s="204"/>
      <c r="AHE135" s="204"/>
      <c r="AHF135" s="204"/>
      <c r="AHG135" s="204"/>
      <c r="AHH135" s="204"/>
      <c r="AHI135" s="204"/>
      <c r="AHJ135" s="204"/>
      <c r="AHK135" s="204"/>
      <c r="AHL135" s="204"/>
      <c r="AHM135" s="204"/>
      <c r="AHN135" s="204"/>
      <c r="AHO135" s="204"/>
      <c r="AHP135" s="204"/>
      <c r="AHQ135" s="204"/>
      <c r="AHR135" s="204"/>
      <c r="AHS135" s="204"/>
      <c r="AHT135" s="204"/>
      <c r="AHU135" s="204"/>
      <c r="AHV135" s="204"/>
      <c r="AHW135" s="204"/>
      <c r="AHX135" s="204"/>
      <c r="AHY135" s="204"/>
      <c r="AHZ135" s="204"/>
      <c r="AIA135" s="204"/>
      <c r="AIB135" s="204"/>
      <c r="AIC135" s="204"/>
      <c r="AID135" s="204"/>
      <c r="AIE135" s="204"/>
      <c r="AIF135" s="204"/>
      <c r="AIG135" s="204"/>
      <c r="AIH135" s="204"/>
      <c r="AII135" s="204"/>
      <c r="AIJ135" s="204"/>
      <c r="AIK135" s="204"/>
      <c r="AIL135" s="204"/>
      <c r="AIM135" s="204"/>
      <c r="AIN135" s="204"/>
      <c r="AIO135" s="204"/>
      <c r="AIP135" s="204"/>
      <c r="AIQ135" s="204"/>
      <c r="AIR135" s="204"/>
      <c r="AIS135" s="204"/>
      <c r="AIT135" s="204"/>
      <c r="AIU135" s="204"/>
      <c r="AIV135" s="204"/>
      <c r="AIW135" s="204"/>
      <c r="AIX135" s="204"/>
      <c r="AIY135" s="204"/>
      <c r="AIZ135" s="204"/>
      <c r="AJA135" s="204"/>
      <c r="AJB135" s="204"/>
      <c r="AJC135" s="204"/>
      <c r="AJD135" s="204"/>
      <c r="AJE135" s="204"/>
      <c r="AJF135" s="204"/>
      <c r="AJG135" s="204"/>
      <c r="AJH135" s="204"/>
      <c r="AJI135" s="204"/>
      <c r="AJJ135" s="204"/>
      <c r="AJK135" s="204"/>
      <c r="AJL135" s="204"/>
      <c r="AJM135" s="204"/>
      <c r="AJN135" s="204"/>
      <c r="AJO135" s="204"/>
      <c r="AJP135" s="204"/>
      <c r="AJQ135" s="204"/>
      <c r="AJR135" s="204"/>
      <c r="AJS135" s="204"/>
      <c r="AJT135" s="204"/>
      <c r="AJU135" s="204"/>
      <c r="AJV135" s="204"/>
      <c r="AJW135" s="204"/>
      <c r="AJX135" s="204"/>
      <c r="AJY135" s="204"/>
      <c r="AJZ135" s="204"/>
      <c r="AKA135" s="204"/>
      <c r="AKB135" s="204"/>
      <c r="AKC135" s="204"/>
      <c r="AKD135" s="204"/>
      <c r="AKE135" s="204"/>
      <c r="AKF135" s="204"/>
      <c r="AKG135" s="204"/>
      <c r="AKH135" s="204"/>
      <c r="AKI135" s="204"/>
      <c r="AKJ135" s="204"/>
      <c r="AKK135" s="204"/>
      <c r="AKL135" s="204"/>
      <c r="AKM135" s="204"/>
      <c r="AKN135" s="204"/>
      <c r="AKO135" s="204"/>
      <c r="AKP135" s="204"/>
      <c r="AKQ135" s="204"/>
      <c r="AKR135" s="204"/>
      <c r="AKS135" s="204"/>
      <c r="AKT135" s="204"/>
      <c r="AKU135" s="204"/>
      <c r="AKV135" s="204"/>
      <c r="AKW135" s="204"/>
      <c r="AKX135" s="204"/>
      <c r="AKY135" s="204"/>
      <c r="AKZ135" s="204"/>
      <c r="ALA135" s="204"/>
      <c r="ALB135" s="204"/>
      <c r="ALC135" s="204"/>
      <c r="ALD135" s="204"/>
      <c r="ALE135" s="204"/>
      <c r="ALF135" s="204"/>
      <c r="ALG135" s="204"/>
      <c r="ALH135" s="204"/>
      <c r="ALI135" s="204"/>
      <c r="ALJ135" s="204"/>
      <c r="ALK135" s="204"/>
      <c r="ALL135" s="204"/>
      <c r="ALM135" s="204"/>
      <c r="ALN135" s="204"/>
      <c r="ALO135" s="204"/>
      <c r="ALP135" s="204"/>
      <c r="ALQ135" s="204"/>
      <c r="ALR135" s="204"/>
      <c r="ALS135" s="204"/>
      <c r="ALT135" s="204"/>
      <c r="ALU135" s="204"/>
      <c r="ALV135" s="204"/>
      <c r="ALW135" s="204"/>
      <c r="ALX135" s="204"/>
      <c r="ALY135" s="204"/>
      <c r="ALZ135" s="204"/>
      <c r="AMA135" s="204"/>
      <c r="AMB135" s="204"/>
      <c r="AMC135" s="204"/>
      <c r="AMD135" s="204"/>
      <c r="AME135" s="204"/>
      <c r="AMF135" s="204"/>
      <c r="AMG135" s="204"/>
      <c r="AMH135" s="204"/>
      <c r="AMI135" s="204"/>
      <c r="AMJ135" s="204"/>
      <c r="AMK135" s="204"/>
      <c r="AML135" s="204"/>
      <c r="AMM135" s="204"/>
      <c r="AMN135" s="204"/>
      <c r="AMO135" s="204"/>
      <c r="AMP135" s="204"/>
      <c r="AMQ135" s="204"/>
      <c r="AMR135" s="204"/>
      <c r="AMS135" s="204"/>
      <c r="AMT135" s="204"/>
      <c r="AMU135" s="204"/>
      <c r="AMV135" s="204"/>
      <c r="AMW135" s="204"/>
      <c r="AMX135" s="204"/>
      <c r="AMY135" s="204"/>
      <c r="AMZ135" s="204"/>
      <c r="ANA135" s="204"/>
      <c r="ANB135" s="204"/>
      <c r="ANC135" s="204"/>
      <c r="AND135" s="204"/>
      <c r="ANE135" s="204"/>
      <c r="ANF135" s="204"/>
      <c r="ANG135" s="204"/>
      <c r="ANH135" s="204"/>
      <c r="ANI135" s="204"/>
      <c r="ANJ135" s="204"/>
      <c r="ANK135" s="204"/>
      <c r="ANL135" s="204"/>
      <c r="ANM135" s="204"/>
      <c r="ANN135" s="204"/>
      <c r="ANO135" s="204"/>
      <c r="ANP135" s="204"/>
      <c r="ANQ135" s="204"/>
      <c r="ANR135" s="204"/>
      <c r="ANS135" s="204"/>
      <c r="ANT135" s="204"/>
      <c r="ANU135" s="204"/>
      <c r="ANV135" s="204"/>
      <c r="ANW135" s="204"/>
      <c r="ANX135" s="204"/>
      <c r="ANY135" s="204"/>
      <c r="ANZ135" s="204"/>
      <c r="AOA135" s="204"/>
      <c r="AOB135" s="204"/>
      <c r="AOC135" s="204"/>
      <c r="AOD135" s="204"/>
      <c r="AOE135" s="204"/>
      <c r="AOF135" s="204"/>
      <c r="AOG135" s="204"/>
      <c r="AOH135" s="204"/>
      <c r="AOI135" s="204"/>
      <c r="AOJ135" s="204"/>
      <c r="AOK135" s="204"/>
      <c r="AOL135" s="204"/>
      <c r="AOM135" s="204"/>
      <c r="AON135" s="204"/>
      <c r="AOO135" s="204"/>
      <c r="AOP135" s="204"/>
      <c r="AOQ135" s="204"/>
      <c r="AOR135" s="204"/>
      <c r="AOS135" s="204"/>
      <c r="AOT135" s="204"/>
      <c r="AOU135" s="204"/>
      <c r="AOV135" s="204"/>
      <c r="AOW135" s="204"/>
      <c r="AOX135" s="204"/>
      <c r="AOY135" s="204"/>
      <c r="AOZ135" s="204"/>
      <c r="APA135" s="204"/>
      <c r="APB135" s="204"/>
      <c r="APC135" s="204"/>
      <c r="APD135" s="204"/>
      <c r="APE135" s="204"/>
      <c r="APF135" s="204"/>
      <c r="APG135" s="204"/>
      <c r="APH135" s="204"/>
      <c r="API135" s="204"/>
      <c r="APJ135" s="204"/>
      <c r="APK135" s="204"/>
      <c r="APL135" s="204"/>
      <c r="APM135" s="204"/>
      <c r="APN135" s="204"/>
      <c r="APO135" s="204"/>
      <c r="APP135" s="204"/>
      <c r="APQ135" s="204"/>
      <c r="APR135" s="204"/>
      <c r="APS135" s="204"/>
      <c r="APT135" s="204"/>
      <c r="APU135" s="204"/>
      <c r="APV135" s="204"/>
      <c r="APW135" s="204"/>
      <c r="APX135" s="204"/>
      <c r="APY135" s="204"/>
      <c r="APZ135" s="204"/>
      <c r="AQA135" s="204"/>
      <c r="AQB135" s="204"/>
      <c r="AQC135" s="204"/>
      <c r="AQD135" s="204"/>
      <c r="AQE135" s="204"/>
      <c r="AQF135" s="204"/>
      <c r="AQG135" s="204"/>
      <c r="AQH135" s="204"/>
      <c r="AQI135" s="204"/>
      <c r="AQJ135" s="204"/>
      <c r="AQK135" s="204"/>
      <c r="AQL135" s="204"/>
      <c r="AQM135" s="204"/>
      <c r="AQN135" s="204"/>
      <c r="AQO135" s="204"/>
      <c r="AQP135" s="204"/>
      <c r="AQQ135" s="204"/>
      <c r="AQR135" s="204"/>
      <c r="AQS135" s="204"/>
      <c r="AQT135" s="204"/>
      <c r="AQU135" s="204"/>
      <c r="AQV135" s="204"/>
      <c r="AQW135" s="204"/>
      <c r="AQX135" s="204"/>
      <c r="AQY135" s="204"/>
      <c r="AQZ135" s="204"/>
      <c r="ARA135" s="204"/>
      <c r="ARB135" s="204"/>
      <c r="ARC135" s="204"/>
      <c r="ARD135" s="204"/>
      <c r="ARE135" s="204"/>
      <c r="ARF135" s="204"/>
      <c r="ARG135" s="204"/>
      <c r="ARH135" s="204"/>
      <c r="ARI135" s="204"/>
      <c r="ARJ135" s="204"/>
      <c r="ARK135" s="204"/>
      <c r="ARL135" s="204"/>
      <c r="ARM135" s="204"/>
      <c r="ARN135" s="204"/>
      <c r="ARO135" s="204"/>
      <c r="ARP135" s="204"/>
      <c r="ARQ135" s="204"/>
      <c r="ARR135" s="204"/>
      <c r="ARS135" s="204"/>
      <c r="ART135" s="204"/>
      <c r="ARU135" s="204"/>
      <c r="ARV135" s="204"/>
      <c r="ARW135" s="204"/>
      <c r="ARX135" s="204"/>
      <c r="ARY135" s="204"/>
      <c r="ARZ135" s="204"/>
      <c r="ASA135" s="204"/>
      <c r="ASB135" s="204"/>
      <c r="ASC135" s="204"/>
      <c r="ASD135" s="204"/>
      <c r="ASE135" s="204"/>
      <c r="ASF135" s="204"/>
      <c r="ASG135" s="204"/>
      <c r="ASH135" s="204"/>
      <c r="ASI135" s="204"/>
      <c r="ASJ135" s="204"/>
      <c r="ASK135" s="204"/>
      <c r="ASL135" s="204"/>
      <c r="ASM135" s="204"/>
      <c r="ASN135" s="204"/>
      <c r="ASO135" s="204"/>
      <c r="ASP135" s="204"/>
      <c r="ASQ135" s="204"/>
      <c r="ASR135" s="204"/>
      <c r="ASS135" s="204"/>
      <c r="AST135" s="204"/>
      <c r="ASU135" s="204"/>
      <c r="ASV135" s="204"/>
      <c r="ASW135" s="204"/>
      <c r="ASX135" s="204"/>
      <c r="ASY135" s="204"/>
      <c r="ASZ135" s="204"/>
      <c r="ATA135" s="204"/>
      <c r="ATB135" s="204"/>
      <c r="ATC135" s="204"/>
      <c r="ATD135" s="204"/>
      <c r="ATE135" s="204"/>
      <c r="ATF135" s="204"/>
      <c r="ATG135" s="204"/>
      <c r="ATH135" s="204"/>
      <c r="ATI135" s="204"/>
      <c r="ATJ135" s="204"/>
      <c r="ATK135" s="204"/>
      <c r="ATL135" s="204"/>
      <c r="ATM135" s="204"/>
      <c r="ATN135" s="204"/>
      <c r="ATO135" s="204"/>
      <c r="ATP135" s="204"/>
      <c r="ATQ135" s="204"/>
      <c r="ATR135" s="204"/>
      <c r="ATS135" s="204"/>
      <c r="ATT135" s="204"/>
      <c r="ATU135" s="204"/>
      <c r="ATV135" s="204"/>
      <c r="ATW135" s="204"/>
      <c r="ATX135" s="204"/>
      <c r="ATY135" s="204"/>
      <c r="ATZ135" s="204"/>
      <c r="AUA135" s="204"/>
      <c r="AUB135" s="204"/>
      <c r="AUC135" s="204"/>
      <c r="AUD135" s="204"/>
      <c r="AUE135" s="204"/>
      <c r="AUF135" s="204"/>
      <c r="AUG135" s="204"/>
      <c r="AUH135" s="204"/>
      <c r="AUI135" s="204"/>
      <c r="AUJ135" s="204"/>
      <c r="AUK135" s="204"/>
      <c r="AUL135" s="204"/>
      <c r="AUM135" s="204"/>
      <c r="AUN135" s="204"/>
      <c r="AUO135" s="204"/>
      <c r="AUP135" s="204"/>
      <c r="AUQ135" s="204"/>
      <c r="AUR135" s="204"/>
      <c r="AUS135" s="204"/>
      <c r="AUT135" s="204"/>
      <c r="AUU135" s="204"/>
      <c r="AUV135" s="204"/>
      <c r="AUW135" s="204"/>
      <c r="AUX135" s="204"/>
      <c r="AUY135" s="204"/>
      <c r="AUZ135" s="204"/>
      <c r="AVA135" s="204"/>
      <c r="AVB135" s="204"/>
      <c r="AVC135" s="204"/>
      <c r="AVD135" s="204"/>
      <c r="AVE135" s="204"/>
      <c r="AVF135" s="204"/>
      <c r="AVG135" s="204"/>
      <c r="AVH135" s="204"/>
      <c r="AVI135" s="204"/>
      <c r="AVJ135" s="204"/>
      <c r="AVK135" s="204"/>
      <c r="AVL135" s="204"/>
      <c r="AVM135" s="204"/>
      <c r="AVN135" s="204"/>
      <c r="AVO135" s="204"/>
      <c r="AVP135" s="204"/>
      <c r="AVQ135" s="204"/>
      <c r="AVR135" s="204"/>
      <c r="AVS135" s="204"/>
      <c r="AVT135" s="204"/>
      <c r="AVU135" s="204"/>
      <c r="AVV135" s="204"/>
      <c r="AVW135" s="204"/>
      <c r="AVX135" s="204"/>
      <c r="AVY135" s="204"/>
      <c r="AVZ135" s="204"/>
      <c r="AWA135" s="204"/>
      <c r="AWB135" s="204"/>
      <c r="AWC135" s="204"/>
      <c r="AWD135" s="204"/>
      <c r="AWE135" s="204"/>
      <c r="AWF135" s="204"/>
      <c r="AWG135" s="204"/>
      <c r="AWH135" s="204"/>
      <c r="AWI135" s="204"/>
      <c r="AWJ135" s="204"/>
      <c r="AWK135" s="204"/>
      <c r="AWL135" s="204"/>
      <c r="AWM135" s="204"/>
      <c r="AWN135" s="204"/>
      <c r="AWO135" s="204"/>
      <c r="AWP135" s="204"/>
      <c r="AWQ135" s="204"/>
      <c r="AWR135" s="204"/>
      <c r="AWS135" s="204"/>
      <c r="AWT135" s="204"/>
      <c r="AWU135" s="204"/>
      <c r="AWV135" s="204"/>
      <c r="AWW135" s="204"/>
      <c r="AWX135" s="204"/>
      <c r="AWY135" s="204"/>
      <c r="AWZ135" s="204"/>
      <c r="AXA135" s="204"/>
      <c r="AXB135" s="204"/>
      <c r="AXC135" s="204"/>
      <c r="AXD135" s="204"/>
      <c r="AXE135" s="204"/>
      <c r="AXF135" s="204"/>
      <c r="AXG135" s="204"/>
      <c r="AXH135" s="204"/>
      <c r="AXI135" s="204"/>
      <c r="AXJ135" s="204"/>
      <c r="AXK135" s="204"/>
      <c r="AXL135" s="204"/>
      <c r="AXM135" s="204"/>
      <c r="AXN135" s="204"/>
      <c r="AXO135" s="204"/>
      <c r="AXP135" s="204"/>
      <c r="AXQ135" s="204"/>
      <c r="AXR135" s="204"/>
      <c r="AXS135" s="204"/>
      <c r="AXT135" s="204"/>
      <c r="AXU135" s="204"/>
      <c r="AXV135" s="204"/>
      <c r="AXW135" s="204"/>
      <c r="AXX135" s="204"/>
      <c r="AXY135" s="204"/>
      <c r="AXZ135" s="204"/>
      <c r="AYA135" s="204"/>
      <c r="AYB135" s="204"/>
      <c r="AYC135" s="204"/>
      <c r="AYD135" s="204"/>
      <c r="AYE135" s="204"/>
      <c r="AYF135" s="204"/>
      <c r="AYG135" s="204"/>
      <c r="AYH135" s="204"/>
      <c r="AYI135" s="204"/>
      <c r="AYJ135" s="204"/>
      <c r="AYK135" s="204"/>
      <c r="AYL135" s="204"/>
      <c r="AYM135" s="204"/>
      <c r="AYN135" s="204"/>
      <c r="AYO135" s="204"/>
      <c r="AYP135" s="204"/>
      <c r="AYQ135" s="204"/>
      <c r="AYR135" s="204"/>
      <c r="AYS135" s="204"/>
      <c r="AYT135" s="204"/>
      <c r="AYU135" s="204"/>
      <c r="AYV135" s="204"/>
      <c r="AYW135" s="204"/>
      <c r="AYX135" s="204"/>
      <c r="AYY135" s="204"/>
      <c r="AYZ135" s="204"/>
      <c r="AZA135" s="204"/>
      <c r="AZB135" s="204"/>
      <c r="AZC135" s="204"/>
      <c r="AZD135" s="204"/>
      <c r="AZE135" s="204"/>
      <c r="AZF135" s="204"/>
      <c r="AZG135" s="204"/>
      <c r="AZH135" s="204"/>
      <c r="AZI135" s="204"/>
      <c r="AZJ135" s="204"/>
      <c r="AZK135" s="204"/>
      <c r="AZL135" s="204"/>
      <c r="AZM135" s="204"/>
      <c r="AZN135" s="204"/>
      <c r="AZO135" s="204"/>
      <c r="AZP135" s="204"/>
      <c r="AZQ135" s="204"/>
      <c r="AZR135" s="204"/>
      <c r="AZS135" s="204"/>
      <c r="AZT135" s="204"/>
      <c r="AZU135" s="204"/>
      <c r="AZV135" s="204"/>
      <c r="AZW135" s="204"/>
      <c r="AZX135" s="204"/>
      <c r="AZY135" s="204"/>
      <c r="AZZ135" s="204"/>
      <c r="BAA135" s="204"/>
      <c r="BAB135" s="204"/>
      <c r="BAC135" s="204"/>
      <c r="BAD135" s="204"/>
      <c r="BAE135" s="204"/>
      <c r="BAF135" s="204"/>
      <c r="BAG135" s="204"/>
      <c r="BAH135" s="204"/>
      <c r="BAI135" s="204"/>
      <c r="BAJ135" s="204"/>
      <c r="BAK135" s="204"/>
      <c r="BAL135" s="204"/>
      <c r="BAM135" s="204"/>
      <c r="BAN135" s="204"/>
      <c r="BAO135" s="204"/>
      <c r="BAP135" s="204"/>
      <c r="BAQ135" s="204"/>
      <c r="BAR135" s="204"/>
      <c r="BAS135" s="204"/>
      <c r="BAT135" s="204"/>
      <c r="BAU135" s="204"/>
      <c r="BAV135" s="204"/>
      <c r="BAW135" s="204"/>
      <c r="BAX135" s="204"/>
      <c r="BAY135" s="204"/>
      <c r="BAZ135" s="204"/>
      <c r="BBA135" s="204"/>
      <c r="BBB135" s="204"/>
      <c r="BBC135" s="204"/>
      <c r="BBD135" s="204"/>
      <c r="BBE135" s="204"/>
      <c r="BBF135" s="204"/>
      <c r="BBG135" s="204"/>
      <c r="BBH135" s="204"/>
      <c r="BBI135" s="204"/>
      <c r="BBJ135" s="204"/>
      <c r="BBK135" s="204"/>
      <c r="BBL135" s="204"/>
      <c r="BBM135" s="204"/>
      <c r="BBN135" s="204"/>
      <c r="BBO135" s="204"/>
      <c r="BBP135" s="204"/>
      <c r="BBQ135" s="204"/>
      <c r="BBR135" s="204"/>
      <c r="BBS135" s="204"/>
      <c r="BBT135" s="204"/>
      <c r="BBU135" s="204"/>
      <c r="BBV135" s="204"/>
      <c r="BBW135" s="204"/>
      <c r="BBX135" s="204"/>
      <c r="BBY135" s="204"/>
      <c r="BBZ135" s="204"/>
      <c r="BCA135" s="204"/>
      <c r="BCB135" s="204"/>
      <c r="BCC135" s="204"/>
      <c r="BCD135" s="204"/>
      <c r="BCE135" s="204"/>
      <c r="BCF135" s="204"/>
      <c r="BCG135" s="204"/>
      <c r="BCH135" s="204"/>
      <c r="BCI135" s="204"/>
      <c r="BCJ135" s="204"/>
      <c r="BCK135" s="204"/>
      <c r="BCL135" s="204"/>
      <c r="BCM135" s="204"/>
      <c r="BCN135" s="204"/>
      <c r="BCO135" s="204"/>
      <c r="BCP135" s="204"/>
      <c r="BCQ135" s="204"/>
      <c r="BCR135" s="204"/>
      <c r="BCS135" s="204"/>
      <c r="BCT135" s="204"/>
      <c r="BCU135" s="204"/>
      <c r="BCV135" s="204"/>
      <c r="BCW135" s="204"/>
      <c r="BCX135" s="204"/>
      <c r="BCY135" s="204"/>
      <c r="BCZ135" s="204"/>
      <c r="BDA135" s="204"/>
      <c r="BDB135" s="204"/>
      <c r="BDC135" s="204"/>
      <c r="BDD135" s="204"/>
      <c r="BDE135" s="204"/>
      <c r="BDF135" s="204"/>
      <c r="BDG135" s="204"/>
      <c r="BDH135" s="204"/>
      <c r="BDI135" s="204"/>
      <c r="BDJ135" s="204"/>
      <c r="BDK135" s="204"/>
      <c r="BDL135" s="204"/>
      <c r="BDM135" s="204"/>
      <c r="BDN135" s="204"/>
      <c r="BDO135" s="204"/>
      <c r="BDP135" s="204"/>
      <c r="BDQ135" s="204"/>
      <c r="BDR135" s="204"/>
      <c r="BDS135" s="204"/>
      <c r="BDT135" s="204"/>
      <c r="BDU135" s="204"/>
      <c r="BDV135" s="204"/>
      <c r="BDW135" s="204"/>
      <c r="BDX135" s="204"/>
      <c r="BDY135" s="204"/>
      <c r="BDZ135" s="204"/>
      <c r="BEA135" s="204"/>
      <c r="BEB135" s="204"/>
      <c r="BEC135" s="204"/>
      <c r="BED135" s="204"/>
      <c r="BEE135" s="204"/>
      <c r="BEF135" s="204"/>
      <c r="BEG135" s="204"/>
      <c r="BEH135" s="204"/>
      <c r="BEI135" s="204"/>
      <c r="BEJ135" s="204"/>
      <c r="BEK135" s="204"/>
      <c r="BEL135" s="204"/>
      <c r="BEM135" s="204"/>
      <c r="BEN135" s="204"/>
      <c r="BEO135" s="204"/>
      <c r="BEP135" s="204"/>
      <c r="BEQ135" s="204"/>
      <c r="BER135" s="204"/>
      <c r="BES135" s="204"/>
      <c r="BET135" s="204"/>
      <c r="BEU135" s="204"/>
      <c r="BEV135" s="204"/>
      <c r="BEW135" s="204"/>
      <c r="BEX135" s="204"/>
      <c r="BEY135" s="204"/>
      <c r="BEZ135" s="204"/>
      <c r="BFA135" s="204"/>
      <c r="BFB135" s="204"/>
      <c r="BFC135" s="204"/>
      <c r="BFD135" s="204"/>
      <c r="BFE135" s="204"/>
      <c r="BFF135" s="204"/>
      <c r="BFG135" s="204"/>
      <c r="BFH135" s="204"/>
      <c r="BFI135" s="204"/>
      <c r="BFJ135" s="204"/>
      <c r="BFK135" s="204"/>
      <c r="BFL135" s="204"/>
      <c r="BFM135" s="204"/>
      <c r="BFN135" s="204"/>
      <c r="BFO135" s="204"/>
      <c r="BFP135" s="204"/>
      <c r="BFQ135" s="204"/>
      <c r="BFR135" s="204"/>
      <c r="BFS135" s="204"/>
      <c r="BFT135" s="204"/>
      <c r="BFU135" s="204"/>
      <c r="BFV135" s="204"/>
      <c r="BFW135" s="204"/>
      <c r="BFX135" s="204"/>
      <c r="BFY135" s="204"/>
      <c r="BFZ135" s="204"/>
      <c r="BGA135" s="204"/>
      <c r="BGB135" s="204"/>
      <c r="BGC135" s="204"/>
      <c r="BGD135" s="204"/>
      <c r="BGE135" s="204"/>
      <c r="BGF135" s="204"/>
      <c r="BGG135" s="204"/>
      <c r="BGH135" s="204"/>
      <c r="BGI135" s="204"/>
      <c r="BGJ135" s="204"/>
      <c r="BGK135" s="204"/>
      <c r="BGL135" s="204"/>
      <c r="BGM135" s="204"/>
      <c r="BGN135" s="204"/>
      <c r="BGO135" s="204"/>
      <c r="BGP135" s="204"/>
      <c r="BGQ135" s="204"/>
      <c r="BGR135" s="204"/>
      <c r="BGS135" s="204"/>
      <c r="BGT135" s="204"/>
      <c r="BGU135" s="204"/>
      <c r="BGV135" s="204"/>
      <c r="BGW135" s="204"/>
      <c r="BGX135" s="204"/>
      <c r="BGY135" s="204"/>
      <c r="BGZ135" s="204"/>
      <c r="BHA135" s="204"/>
      <c r="BHB135" s="204"/>
      <c r="BHC135" s="204"/>
      <c r="BHD135" s="204"/>
      <c r="BHE135" s="204"/>
      <c r="BHF135" s="204"/>
      <c r="BHG135" s="204"/>
      <c r="BHH135" s="204"/>
      <c r="BHI135" s="204"/>
      <c r="BHJ135" s="204"/>
      <c r="BHK135" s="204"/>
      <c r="BHL135" s="204"/>
      <c r="BHM135" s="204"/>
      <c r="BHN135" s="204"/>
      <c r="BHO135" s="204"/>
      <c r="BHP135" s="204"/>
      <c r="BHQ135" s="204"/>
      <c r="BHR135" s="204"/>
      <c r="BHS135" s="204"/>
      <c r="BHT135" s="204"/>
      <c r="BHU135" s="204"/>
      <c r="BHV135" s="204"/>
      <c r="BHW135" s="204"/>
      <c r="BHX135" s="204"/>
      <c r="BHY135" s="204"/>
      <c r="BHZ135" s="204"/>
      <c r="BIA135" s="204"/>
      <c r="BIB135" s="204"/>
      <c r="BIC135" s="204"/>
      <c r="BID135" s="204"/>
      <c r="BIE135" s="204"/>
      <c r="BIF135" s="204"/>
      <c r="BIG135" s="204"/>
      <c r="BIH135" s="204"/>
      <c r="BII135" s="204"/>
      <c r="BIJ135" s="204"/>
      <c r="BIK135" s="204"/>
      <c r="BIL135" s="204"/>
      <c r="BIM135" s="204"/>
      <c r="BIN135" s="204"/>
      <c r="BIO135" s="204"/>
      <c r="BIP135" s="204"/>
      <c r="BIQ135" s="204"/>
      <c r="BIR135" s="204"/>
      <c r="BIS135" s="204"/>
      <c r="BIT135" s="204"/>
      <c r="BIU135" s="204"/>
      <c r="BIV135" s="204"/>
      <c r="BIW135" s="204"/>
      <c r="BIX135" s="204"/>
      <c r="BIY135" s="204"/>
      <c r="BIZ135" s="204"/>
      <c r="BJA135" s="204"/>
      <c r="BJB135" s="204"/>
      <c r="BJC135" s="204"/>
      <c r="BJD135" s="204"/>
      <c r="BJE135" s="204"/>
      <c r="BJF135" s="204"/>
      <c r="BJG135" s="204"/>
      <c r="BJH135" s="204"/>
      <c r="BJI135" s="204"/>
      <c r="BJJ135" s="204"/>
      <c r="BJK135" s="204"/>
      <c r="BJL135" s="204"/>
      <c r="BJM135" s="204"/>
      <c r="BJN135" s="204"/>
      <c r="BJO135" s="204"/>
      <c r="BJP135" s="204"/>
      <c r="BJQ135" s="204"/>
      <c r="BJR135" s="204"/>
      <c r="BJS135" s="204"/>
      <c r="BJT135" s="204"/>
      <c r="BJU135" s="204"/>
      <c r="BJV135" s="204"/>
      <c r="BJW135" s="204"/>
      <c r="BJX135" s="204"/>
      <c r="BJY135" s="204"/>
      <c r="BJZ135" s="204"/>
      <c r="BKA135" s="204"/>
      <c r="BKB135" s="204"/>
      <c r="BKC135" s="204"/>
      <c r="BKD135" s="204"/>
      <c r="BKE135" s="204"/>
      <c r="BKF135" s="204"/>
      <c r="BKG135" s="204"/>
      <c r="BKH135" s="204"/>
      <c r="BKI135" s="204"/>
      <c r="BKJ135" s="204"/>
      <c r="BKK135" s="204"/>
      <c r="BKL135" s="204"/>
      <c r="BKM135" s="204"/>
      <c r="BKN135" s="204"/>
      <c r="BKO135" s="204"/>
      <c r="BKP135" s="204"/>
      <c r="BKQ135" s="204"/>
      <c r="BKR135" s="204"/>
      <c r="BKS135" s="204"/>
      <c r="BKT135" s="204"/>
      <c r="BKU135" s="204"/>
      <c r="BKV135" s="204"/>
      <c r="BKW135" s="204"/>
      <c r="BKX135" s="204"/>
      <c r="BKY135" s="204"/>
      <c r="BKZ135" s="204"/>
      <c r="BLA135" s="204"/>
      <c r="BLB135" s="204"/>
      <c r="BLC135" s="204"/>
      <c r="BLD135" s="204"/>
      <c r="BLE135" s="204"/>
      <c r="BLF135" s="204"/>
      <c r="BLG135" s="204"/>
      <c r="BLH135" s="204"/>
      <c r="BLI135" s="204"/>
      <c r="BLJ135" s="204"/>
      <c r="BLK135" s="204"/>
      <c r="BLL135" s="204"/>
      <c r="BLM135" s="204"/>
      <c r="BLN135" s="204"/>
      <c r="BLO135" s="204"/>
      <c r="BLP135" s="204"/>
      <c r="BLQ135" s="204"/>
      <c r="BLR135" s="204"/>
      <c r="BLS135" s="204"/>
      <c r="BLT135" s="204"/>
      <c r="BLU135" s="204"/>
      <c r="BLV135" s="204"/>
      <c r="BLW135" s="204"/>
      <c r="BLX135" s="204"/>
      <c r="BLY135" s="204"/>
      <c r="BLZ135" s="204"/>
      <c r="BMA135" s="204"/>
      <c r="BMB135" s="204"/>
      <c r="BMC135" s="204"/>
      <c r="BMD135" s="204"/>
      <c r="BME135" s="204"/>
      <c r="BMF135" s="204"/>
      <c r="BMG135" s="204"/>
      <c r="BMH135" s="204"/>
      <c r="BMI135" s="204"/>
      <c r="BMJ135" s="204"/>
      <c r="BMK135" s="204"/>
      <c r="BML135" s="204"/>
      <c r="BMM135" s="204"/>
      <c r="BMN135" s="204"/>
      <c r="BMO135" s="204"/>
      <c r="BMP135" s="204"/>
      <c r="BMQ135" s="204"/>
      <c r="BMR135" s="204"/>
      <c r="BMS135" s="204"/>
      <c r="BMT135" s="204"/>
      <c r="BMU135" s="204"/>
      <c r="BMV135" s="204"/>
      <c r="BMW135" s="204"/>
      <c r="BMX135" s="204"/>
      <c r="BMY135" s="204"/>
      <c r="BMZ135" s="204"/>
      <c r="BNA135" s="204"/>
      <c r="BNB135" s="204"/>
      <c r="BNC135" s="204"/>
      <c r="BND135" s="204"/>
      <c r="BNE135" s="204"/>
      <c r="BNF135" s="204"/>
      <c r="BNG135" s="204"/>
      <c r="BNH135" s="204"/>
      <c r="BNI135" s="204"/>
      <c r="BNJ135" s="204"/>
      <c r="BNK135" s="204"/>
      <c r="BNL135" s="204"/>
      <c r="BNM135" s="204"/>
      <c r="BNN135" s="204"/>
      <c r="BNO135" s="204"/>
      <c r="BNP135" s="204"/>
      <c r="BNQ135" s="204"/>
      <c r="BNR135" s="204"/>
      <c r="BNS135" s="204"/>
      <c r="BNT135" s="204"/>
      <c r="BNU135" s="204"/>
      <c r="BNV135" s="204"/>
      <c r="BNW135" s="204"/>
      <c r="BNX135" s="204"/>
      <c r="BNY135" s="204"/>
      <c r="BNZ135" s="204"/>
      <c r="BOA135" s="204"/>
      <c r="BOB135" s="204"/>
      <c r="BOC135" s="204"/>
      <c r="BOD135" s="204"/>
      <c r="BOE135" s="204"/>
      <c r="BOF135" s="204"/>
      <c r="BOG135" s="204"/>
      <c r="BOH135" s="204"/>
      <c r="BOI135" s="204"/>
      <c r="BOJ135" s="204"/>
      <c r="BOK135" s="204"/>
      <c r="BOL135" s="204"/>
      <c r="BOM135" s="204"/>
      <c r="BON135" s="204"/>
      <c r="BOO135" s="204"/>
      <c r="BOP135" s="204"/>
      <c r="BOQ135" s="204"/>
      <c r="BOR135" s="204"/>
      <c r="BOS135" s="204"/>
      <c r="BOT135" s="204"/>
      <c r="BOU135" s="204"/>
      <c r="BOV135" s="204"/>
      <c r="BOW135" s="204"/>
      <c r="BOX135" s="204"/>
      <c r="BOY135" s="204"/>
      <c r="BOZ135" s="204"/>
      <c r="BPA135" s="204"/>
      <c r="BPB135" s="204"/>
      <c r="BPC135" s="204"/>
      <c r="BPD135" s="204"/>
      <c r="BPE135" s="204"/>
      <c r="BPF135" s="204"/>
      <c r="BPG135" s="204"/>
      <c r="BPH135" s="204"/>
      <c r="BPI135" s="204"/>
      <c r="BPJ135" s="204"/>
      <c r="BPK135" s="204"/>
      <c r="BPL135" s="204"/>
      <c r="BPM135" s="204"/>
      <c r="BPN135" s="204"/>
      <c r="BPO135" s="204"/>
      <c r="BPP135" s="204"/>
      <c r="BPQ135" s="204"/>
      <c r="BPR135" s="204"/>
      <c r="BPS135" s="204"/>
      <c r="BPT135" s="204"/>
      <c r="BPU135" s="204"/>
      <c r="BPV135" s="204"/>
      <c r="BPW135" s="204"/>
      <c r="BPX135" s="204"/>
      <c r="BPY135" s="204"/>
      <c r="BPZ135" s="204"/>
      <c r="BQA135" s="204"/>
      <c r="BQB135" s="204"/>
      <c r="BQC135" s="204"/>
      <c r="BQD135" s="204"/>
      <c r="BQE135" s="204"/>
      <c r="BQF135" s="204"/>
      <c r="BQG135" s="204"/>
      <c r="BQH135" s="204"/>
      <c r="BQI135" s="204"/>
      <c r="BQJ135" s="204"/>
      <c r="BQK135" s="204"/>
      <c r="BQL135" s="204"/>
      <c r="BQM135" s="204"/>
      <c r="BQN135" s="204"/>
      <c r="BQO135" s="204"/>
      <c r="BQP135" s="204"/>
      <c r="BQQ135" s="204"/>
      <c r="BQR135" s="204"/>
      <c r="BQS135" s="204"/>
      <c r="BQT135" s="204"/>
      <c r="BQU135" s="204"/>
      <c r="BQV135" s="204"/>
      <c r="BQW135" s="204"/>
      <c r="BQX135" s="204"/>
      <c r="BQY135" s="204"/>
      <c r="BQZ135" s="204"/>
      <c r="BRA135" s="204"/>
      <c r="BRB135" s="204"/>
      <c r="BRC135" s="204"/>
      <c r="BRD135" s="204"/>
      <c r="BRE135" s="204"/>
      <c r="BRF135" s="204"/>
      <c r="BRG135" s="204"/>
      <c r="BRH135" s="204"/>
      <c r="BRI135" s="204"/>
      <c r="BRJ135" s="204"/>
      <c r="BRK135" s="204"/>
      <c r="BRL135" s="204"/>
      <c r="BRM135" s="204"/>
      <c r="BRN135" s="204"/>
      <c r="BRO135" s="204"/>
      <c r="BRP135" s="204"/>
      <c r="BRQ135" s="204"/>
      <c r="BRR135" s="204"/>
      <c r="BRS135" s="204"/>
      <c r="BRT135" s="204"/>
      <c r="BRU135" s="204"/>
      <c r="BRV135" s="204"/>
      <c r="BRW135" s="204"/>
      <c r="BRX135" s="204"/>
      <c r="BRY135" s="204"/>
      <c r="BRZ135" s="204"/>
      <c r="BSA135" s="204"/>
      <c r="BSB135" s="204"/>
      <c r="BSC135" s="204"/>
      <c r="BSD135" s="204"/>
      <c r="BSE135" s="204"/>
      <c r="BSF135" s="204"/>
      <c r="BSG135" s="204"/>
      <c r="BSH135" s="204"/>
      <c r="BSI135" s="204"/>
      <c r="BSJ135" s="204"/>
      <c r="BSK135" s="204"/>
      <c r="BSL135" s="204"/>
      <c r="BSM135" s="204"/>
      <c r="BSN135" s="204"/>
      <c r="BSO135" s="204"/>
      <c r="BSP135" s="204"/>
      <c r="BSQ135" s="204"/>
      <c r="BSR135" s="204"/>
      <c r="BSS135" s="204"/>
      <c r="BST135" s="204"/>
      <c r="BSU135" s="204"/>
      <c r="BSV135" s="204"/>
      <c r="BSW135" s="204"/>
      <c r="BSX135" s="204"/>
      <c r="BSY135" s="204"/>
      <c r="BSZ135" s="204"/>
      <c r="BTA135" s="204"/>
      <c r="BTB135" s="204"/>
      <c r="BTC135" s="204"/>
      <c r="BTD135" s="204"/>
      <c r="BTE135" s="204"/>
      <c r="BTF135" s="204"/>
      <c r="BTG135" s="204"/>
      <c r="BTH135" s="204"/>
      <c r="BTI135" s="204"/>
      <c r="BTJ135" s="204"/>
      <c r="BTK135" s="204"/>
      <c r="BTL135" s="204"/>
      <c r="BTM135" s="204"/>
      <c r="BTN135" s="204"/>
      <c r="BTO135" s="204"/>
      <c r="BTP135" s="204"/>
      <c r="BTQ135" s="204"/>
      <c r="BTR135" s="204"/>
      <c r="BTS135" s="204"/>
      <c r="BTT135" s="204"/>
      <c r="BTU135" s="204"/>
      <c r="BTV135" s="204"/>
      <c r="BTW135" s="204"/>
      <c r="BTX135" s="204"/>
      <c r="BTY135" s="204"/>
      <c r="BTZ135" s="204"/>
      <c r="BUA135" s="204"/>
      <c r="BUB135" s="204"/>
      <c r="BUC135" s="204"/>
      <c r="BUD135" s="204"/>
      <c r="BUE135" s="204"/>
      <c r="BUF135" s="204"/>
      <c r="BUG135" s="204"/>
      <c r="BUH135" s="204"/>
      <c r="BUI135" s="204"/>
      <c r="BUJ135" s="204"/>
      <c r="BUK135" s="204"/>
      <c r="BUL135" s="204"/>
      <c r="BUM135" s="204"/>
      <c r="BUN135" s="204"/>
      <c r="BUO135" s="204"/>
      <c r="BUP135" s="204"/>
      <c r="BUQ135" s="204"/>
      <c r="BUR135" s="204"/>
      <c r="BUS135" s="204"/>
      <c r="BUT135" s="204"/>
      <c r="BUU135" s="204"/>
      <c r="BUV135" s="204"/>
      <c r="BUW135" s="204"/>
      <c r="BUX135" s="204"/>
      <c r="BUY135" s="204"/>
      <c r="BUZ135" s="204"/>
      <c r="BVA135" s="204"/>
      <c r="BVB135" s="204"/>
      <c r="BVC135" s="204"/>
      <c r="BVD135" s="204"/>
      <c r="BVE135" s="204"/>
      <c r="BVF135" s="204"/>
      <c r="BVG135" s="204"/>
      <c r="BVH135" s="204"/>
      <c r="BVI135" s="204"/>
      <c r="BVJ135" s="204"/>
      <c r="BVK135" s="204"/>
      <c r="BVL135" s="204"/>
      <c r="BVM135" s="204"/>
      <c r="BVN135" s="204"/>
      <c r="BVO135" s="204"/>
      <c r="BVP135" s="204"/>
      <c r="BVQ135" s="204"/>
      <c r="BVR135" s="204"/>
      <c r="BVS135" s="204"/>
      <c r="BVT135" s="204"/>
      <c r="BVU135" s="204"/>
      <c r="BVV135" s="204"/>
      <c r="BVW135" s="204"/>
      <c r="BVX135" s="204"/>
      <c r="BVY135" s="204"/>
      <c r="BVZ135" s="204"/>
      <c r="BWA135" s="204"/>
      <c r="BWB135" s="204"/>
      <c r="BWC135" s="204"/>
      <c r="BWD135" s="204"/>
      <c r="BWE135" s="204"/>
      <c r="BWF135" s="204"/>
      <c r="BWG135" s="204"/>
      <c r="BWH135" s="204"/>
      <c r="BWI135" s="204"/>
      <c r="BWJ135" s="204"/>
      <c r="BWK135" s="204"/>
      <c r="BWL135" s="204"/>
      <c r="BWM135" s="204"/>
      <c r="BWN135" s="204"/>
      <c r="BWO135" s="204"/>
      <c r="BWP135" s="204"/>
      <c r="BWQ135" s="204"/>
      <c r="BWR135" s="204"/>
      <c r="BWS135" s="204"/>
      <c r="BWT135" s="204"/>
      <c r="BWU135" s="204"/>
      <c r="BWV135" s="204"/>
      <c r="BWW135" s="204"/>
      <c r="BWX135" s="204"/>
      <c r="BWY135" s="204"/>
      <c r="BWZ135" s="204"/>
      <c r="BXA135" s="204"/>
      <c r="BXB135" s="204"/>
      <c r="BXC135" s="204"/>
      <c r="BXD135" s="204"/>
      <c r="BXE135" s="204"/>
      <c r="BXF135" s="204"/>
      <c r="BXG135" s="204"/>
      <c r="BXH135" s="204"/>
      <c r="BXI135" s="204"/>
      <c r="BXJ135" s="204"/>
      <c r="BXK135" s="204"/>
      <c r="BXL135" s="204"/>
      <c r="BXM135" s="204"/>
      <c r="BXN135" s="204"/>
      <c r="BXO135" s="204"/>
      <c r="BXP135" s="204"/>
      <c r="BXQ135" s="204"/>
      <c r="BXR135" s="204"/>
      <c r="BXS135" s="204"/>
      <c r="BXT135" s="204"/>
      <c r="BXU135" s="204"/>
      <c r="BXV135" s="204"/>
      <c r="BXW135" s="204"/>
      <c r="BXX135" s="204"/>
      <c r="BXY135" s="204"/>
      <c r="BXZ135" s="204"/>
      <c r="BYA135" s="204"/>
      <c r="BYB135" s="204"/>
      <c r="BYC135" s="204"/>
      <c r="BYD135" s="204"/>
      <c r="BYE135" s="204"/>
      <c r="BYF135" s="204"/>
      <c r="BYG135" s="204"/>
      <c r="BYH135" s="204"/>
      <c r="BYI135" s="204"/>
      <c r="BYJ135" s="204"/>
      <c r="BYK135" s="204"/>
      <c r="BYL135" s="204"/>
      <c r="BYM135" s="204"/>
      <c r="BYN135" s="204"/>
      <c r="BYO135" s="204"/>
      <c r="BYP135" s="204"/>
      <c r="BYQ135" s="204"/>
      <c r="BYR135" s="204"/>
      <c r="BYS135" s="204"/>
      <c r="BYT135" s="204"/>
      <c r="BYU135" s="204"/>
      <c r="BYV135" s="204"/>
      <c r="BYW135" s="204"/>
      <c r="BYX135" s="204"/>
      <c r="BYY135" s="204"/>
      <c r="BYZ135" s="204"/>
      <c r="BZA135" s="204"/>
      <c r="BZB135" s="204"/>
      <c r="BZC135" s="204"/>
      <c r="BZD135" s="204"/>
      <c r="BZE135" s="204"/>
      <c r="BZF135" s="204"/>
      <c r="BZG135" s="204"/>
      <c r="BZH135" s="204"/>
      <c r="BZI135" s="204"/>
      <c r="BZJ135" s="204"/>
      <c r="BZK135" s="204"/>
      <c r="BZL135" s="204"/>
      <c r="BZM135" s="204"/>
      <c r="BZN135" s="204"/>
      <c r="BZO135" s="204"/>
      <c r="BZP135" s="204"/>
      <c r="BZQ135" s="204"/>
      <c r="BZR135" s="204"/>
      <c r="BZS135" s="204"/>
      <c r="BZT135" s="204"/>
      <c r="BZU135" s="204"/>
      <c r="BZV135" s="204"/>
      <c r="BZW135" s="204"/>
      <c r="BZX135" s="204"/>
      <c r="BZY135" s="204"/>
      <c r="BZZ135" s="204"/>
      <c r="CAA135" s="204"/>
      <c r="CAB135" s="204"/>
      <c r="CAC135" s="204"/>
      <c r="CAD135" s="204"/>
      <c r="CAE135" s="204"/>
      <c r="CAF135" s="204"/>
      <c r="CAG135" s="204"/>
      <c r="CAH135" s="204"/>
      <c r="CAI135" s="204"/>
      <c r="CAJ135" s="204"/>
      <c r="CAK135" s="204"/>
      <c r="CAL135" s="204"/>
      <c r="CAM135" s="204"/>
      <c r="CAN135" s="204"/>
      <c r="CAO135" s="204"/>
      <c r="CAP135" s="204"/>
      <c r="CAQ135" s="204"/>
      <c r="CAR135" s="204"/>
      <c r="CAS135" s="204"/>
      <c r="CAT135" s="204"/>
      <c r="CAU135" s="204"/>
      <c r="CAV135" s="204"/>
      <c r="CAW135" s="204"/>
      <c r="CAX135" s="204"/>
      <c r="CAY135" s="204"/>
      <c r="CAZ135" s="204"/>
      <c r="CBA135" s="204"/>
      <c r="CBB135" s="204"/>
      <c r="CBC135" s="204"/>
      <c r="CBD135" s="204"/>
      <c r="CBE135" s="204"/>
      <c r="CBF135" s="204"/>
      <c r="CBG135" s="204"/>
      <c r="CBH135" s="204"/>
      <c r="CBI135" s="204"/>
      <c r="CBJ135" s="204"/>
      <c r="CBK135" s="204"/>
      <c r="CBL135" s="204"/>
      <c r="CBM135" s="204"/>
      <c r="CBN135" s="204"/>
      <c r="CBO135" s="204"/>
      <c r="CBP135" s="204"/>
      <c r="CBQ135" s="204"/>
      <c r="CBR135" s="204"/>
      <c r="CBS135" s="204"/>
      <c r="CBT135" s="204"/>
      <c r="CBU135" s="204"/>
      <c r="CBV135" s="204"/>
      <c r="CBW135" s="204"/>
      <c r="CBX135" s="204"/>
      <c r="CBY135" s="204"/>
      <c r="CBZ135" s="204"/>
      <c r="CCA135" s="204"/>
      <c r="CCB135" s="204"/>
      <c r="CCC135" s="204"/>
      <c r="CCD135" s="204"/>
      <c r="CCE135" s="204"/>
      <c r="CCF135" s="204"/>
      <c r="CCG135" s="204"/>
      <c r="CCH135" s="204"/>
      <c r="CCI135" s="204"/>
      <c r="CCJ135" s="204"/>
      <c r="CCK135" s="204"/>
      <c r="CCL135" s="204"/>
      <c r="CCM135" s="204"/>
      <c r="CCN135" s="204"/>
      <c r="CCO135" s="204"/>
      <c r="CCP135" s="204"/>
      <c r="CCQ135" s="204"/>
      <c r="CCR135" s="204"/>
      <c r="CCS135" s="204"/>
      <c r="CCT135" s="204"/>
      <c r="CCU135" s="204"/>
      <c r="CCV135" s="204"/>
      <c r="CCW135" s="204"/>
      <c r="CCX135" s="204"/>
      <c r="CCY135" s="204"/>
      <c r="CCZ135" s="204"/>
      <c r="CDA135" s="204"/>
      <c r="CDB135" s="204"/>
      <c r="CDC135" s="204"/>
      <c r="CDD135" s="204"/>
      <c r="CDE135" s="204"/>
      <c r="CDF135" s="204"/>
      <c r="CDG135" s="204"/>
      <c r="CDH135" s="204"/>
      <c r="CDI135" s="204"/>
      <c r="CDJ135" s="204"/>
      <c r="CDK135" s="204"/>
      <c r="CDL135" s="204"/>
      <c r="CDM135" s="204"/>
      <c r="CDN135" s="204"/>
      <c r="CDO135" s="204"/>
      <c r="CDP135" s="204"/>
      <c r="CDQ135" s="204"/>
      <c r="CDR135" s="204"/>
      <c r="CDS135" s="204"/>
      <c r="CDT135" s="204"/>
      <c r="CDU135" s="204"/>
      <c r="CDV135" s="204"/>
      <c r="CDW135" s="204"/>
      <c r="CDX135" s="204"/>
      <c r="CDY135" s="204"/>
      <c r="CDZ135" s="204"/>
      <c r="CEA135" s="204"/>
      <c r="CEB135" s="204"/>
      <c r="CEC135" s="204"/>
      <c r="CED135" s="204"/>
      <c r="CEE135" s="204"/>
      <c r="CEF135" s="204"/>
      <c r="CEG135" s="204"/>
      <c r="CEH135" s="204"/>
      <c r="CEI135" s="204"/>
      <c r="CEJ135" s="204"/>
      <c r="CEK135" s="204"/>
      <c r="CEL135" s="204"/>
      <c r="CEM135" s="204"/>
      <c r="CEN135" s="204"/>
      <c r="CEO135" s="204"/>
      <c r="CEP135" s="204"/>
      <c r="CEQ135" s="204"/>
      <c r="CER135" s="204"/>
      <c r="CES135" s="204"/>
      <c r="CET135" s="204"/>
      <c r="CEU135" s="204"/>
      <c r="CEV135" s="204"/>
      <c r="CEW135" s="204"/>
      <c r="CEX135" s="204"/>
      <c r="CEY135" s="204"/>
      <c r="CEZ135" s="204"/>
      <c r="CFA135" s="204"/>
      <c r="CFB135" s="204"/>
      <c r="CFC135" s="204"/>
      <c r="CFD135" s="204"/>
      <c r="CFE135" s="204"/>
      <c r="CFF135" s="204"/>
      <c r="CFG135" s="204"/>
      <c r="CFH135" s="204"/>
      <c r="CFI135" s="204"/>
      <c r="CFJ135" s="204"/>
      <c r="CFK135" s="204"/>
      <c r="CFL135" s="204"/>
      <c r="CFM135" s="204"/>
      <c r="CFN135" s="204"/>
      <c r="CFO135" s="204"/>
      <c r="CFP135" s="204"/>
      <c r="CFQ135" s="204"/>
      <c r="CFR135" s="204"/>
      <c r="CFS135" s="204"/>
      <c r="CFT135" s="204"/>
      <c r="CFU135" s="204"/>
      <c r="CFV135" s="204"/>
      <c r="CFW135" s="204"/>
      <c r="CFX135" s="204"/>
      <c r="CFY135" s="204"/>
      <c r="CFZ135" s="204"/>
      <c r="CGA135" s="204"/>
      <c r="CGB135" s="204"/>
      <c r="CGC135" s="204"/>
      <c r="CGD135" s="204"/>
      <c r="CGE135" s="204"/>
      <c r="CGF135" s="204"/>
      <c r="CGG135" s="204"/>
      <c r="CGH135" s="204"/>
      <c r="CGI135" s="204"/>
      <c r="CGJ135" s="204"/>
      <c r="CGK135" s="204"/>
      <c r="CGL135" s="204"/>
      <c r="CGM135" s="204"/>
      <c r="CGN135" s="204"/>
      <c r="CGO135" s="204"/>
      <c r="CGP135" s="204"/>
      <c r="CGQ135" s="204"/>
      <c r="CGR135" s="204"/>
      <c r="CGS135" s="204"/>
      <c r="CGT135" s="204"/>
      <c r="CGU135" s="204"/>
      <c r="CGV135" s="204"/>
      <c r="CGW135" s="204"/>
      <c r="CGX135" s="204"/>
      <c r="CGY135" s="204"/>
      <c r="CGZ135" s="204"/>
      <c r="CHA135" s="204"/>
      <c r="CHB135" s="204"/>
      <c r="CHC135" s="204"/>
      <c r="CHD135" s="204"/>
      <c r="CHE135" s="204"/>
      <c r="CHF135" s="204"/>
      <c r="CHG135" s="204"/>
      <c r="CHH135" s="204"/>
      <c r="CHI135" s="204"/>
      <c r="CHJ135" s="204"/>
      <c r="CHK135" s="204"/>
      <c r="CHL135" s="204"/>
      <c r="CHM135" s="204"/>
      <c r="CHN135" s="204"/>
      <c r="CHO135" s="204"/>
      <c r="CHP135" s="204"/>
      <c r="CHQ135" s="204"/>
      <c r="CHR135" s="204"/>
      <c r="CHS135" s="204"/>
      <c r="CHT135" s="204"/>
      <c r="CHU135" s="204"/>
      <c r="CHV135" s="204"/>
      <c r="CHW135" s="204"/>
      <c r="CHX135" s="204"/>
      <c r="CHY135" s="204"/>
      <c r="CHZ135" s="204"/>
      <c r="CIA135" s="204"/>
      <c r="CIB135" s="204"/>
      <c r="CIC135" s="204"/>
      <c r="CID135" s="204"/>
      <c r="CIE135" s="204"/>
      <c r="CIF135" s="204"/>
      <c r="CIG135" s="204"/>
      <c r="CIH135" s="204"/>
      <c r="CII135" s="204"/>
      <c r="CIJ135" s="204"/>
      <c r="CIK135" s="204"/>
      <c r="CIL135" s="204"/>
      <c r="CIM135" s="204"/>
      <c r="CIN135" s="204"/>
      <c r="CIO135" s="204"/>
      <c r="CIP135" s="204"/>
      <c r="CIQ135" s="204"/>
      <c r="CIR135" s="204"/>
      <c r="CIS135" s="204"/>
      <c r="CIT135" s="204"/>
      <c r="CIU135" s="204"/>
      <c r="CIV135" s="204"/>
      <c r="CIW135" s="204"/>
      <c r="CIX135" s="204"/>
      <c r="CIY135" s="204"/>
      <c r="CIZ135" s="204"/>
      <c r="CJA135" s="204"/>
      <c r="CJB135" s="204"/>
      <c r="CJC135" s="204"/>
      <c r="CJD135" s="204"/>
      <c r="CJE135" s="204"/>
      <c r="CJF135" s="204"/>
      <c r="CJG135" s="204"/>
      <c r="CJH135" s="204"/>
      <c r="CJI135" s="204"/>
      <c r="CJJ135" s="204"/>
      <c r="CJK135" s="204"/>
      <c r="CJL135" s="204"/>
      <c r="CJM135" s="204"/>
      <c r="CJN135" s="204"/>
      <c r="CJO135" s="204"/>
      <c r="CJP135" s="204"/>
      <c r="CJQ135" s="204"/>
      <c r="CJR135" s="204"/>
      <c r="CJS135" s="204"/>
      <c r="CJT135" s="204"/>
      <c r="CJU135" s="204"/>
      <c r="CJV135" s="204"/>
      <c r="CJW135" s="204"/>
      <c r="CJX135" s="204"/>
      <c r="CJY135" s="204"/>
      <c r="CJZ135" s="204"/>
      <c r="CKA135" s="204"/>
      <c r="CKB135" s="204"/>
      <c r="CKC135" s="204"/>
      <c r="CKD135" s="204"/>
      <c r="CKE135" s="204"/>
      <c r="CKF135" s="204"/>
      <c r="CKG135" s="204"/>
      <c r="CKH135" s="204"/>
      <c r="CKI135" s="204"/>
      <c r="CKJ135" s="204"/>
      <c r="CKK135" s="204"/>
      <c r="CKL135" s="204"/>
      <c r="CKM135" s="204"/>
      <c r="CKN135" s="204"/>
      <c r="CKO135" s="204"/>
      <c r="CKP135" s="204"/>
      <c r="CKQ135" s="204"/>
      <c r="CKR135" s="204"/>
      <c r="CKS135" s="204"/>
      <c r="CKT135" s="204"/>
      <c r="CKU135" s="204"/>
      <c r="CKV135" s="204"/>
      <c r="CKW135" s="204"/>
      <c r="CKX135" s="204"/>
      <c r="CKY135" s="204"/>
      <c r="CKZ135" s="204"/>
      <c r="CLA135" s="204"/>
      <c r="CLB135" s="204"/>
      <c r="CLC135" s="204"/>
      <c r="CLD135" s="204"/>
      <c r="CLE135" s="204"/>
      <c r="CLF135" s="204"/>
      <c r="CLG135" s="204"/>
      <c r="CLH135" s="204"/>
      <c r="CLI135" s="204"/>
      <c r="CLJ135" s="204"/>
      <c r="CLK135" s="204"/>
      <c r="CLL135" s="204"/>
      <c r="CLM135" s="204"/>
      <c r="CLN135" s="204"/>
      <c r="CLO135" s="204"/>
      <c r="CLP135" s="204"/>
      <c r="CLQ135" s="204"/>
      <c r="CLR135" s="204"/>
      <c r="CLS135" s="204"/>
      <c r="CLT135" s="204"/>
      <c r="CLU135" s="204"/>
      <c r="CLV135" s="204"/>
      <c r="CLW135" s="204"/>
      <c r="CLX135" s="204"/>
      <c r="CLY135" s="204"/>
      <c r="CLZ135" s="204"/>
      <c r="CMA135" s="204"/>
      <c r="CMB135" s="204"/>
      <c r="CMC135" s="204"/>
      <c r="CMD135" s="204"/>
      <c r="CME135" s="204"/>
      <c r="CMF135" s="204"/>
      <c r="CMG135" s="204"/>
      <c r="CMH135" s="204"/>
      <c r="CMI135" s="204"/>
      <c r="CMJ135" s="204"/>
      <c r="CMK135" s="204"/>
      <c r="CML135" s="204"/>
      <c r="CMM135" s="204"/>
      <c r="CMN135" s="204"/>
      <c r="CMO135" s="204"/>
      <c r="CMP135" s="204"/>
      <c r="CMQ135" s="204"/>
      <c r="CMR135" s="204"/>
      <c r="CMS135" s="204"/>
      <c r="CMT135" s="204"/>
      <c r="CMU135" s="204"/>
      <c r="CMV135" s="204"/>
      <c r="CMW135" s="204"/>
      <c r="CMX135" s="204"/>
      <c r="CMY135" s="204"/>
      <c r="CMZ135" s="204"/>
      <c r="CNA135" s="204"/>
      <c r="CNB135" s="204"/>
      <c r="CNC135" s="204"/>
      <c r="CND135" s="204"/>
      <c r="CNE135" s="204"/>
      <c r="CNF135" s="204"/>
      <c r="CNG135" s="204"/>
      <c r="CNH135" s="204"/>
      <c r="CNI135" s="204"/>
      <c r="CNJ135" s="204"/>
      <c r="CNK135" s="204"/>
      <c r="CNL135" s="204"/>
      <c r="CNM135" s="204"/>
      <c r="CNN135" s="204"/>
      <c r="CNO135" s="204"/>
      <c r="CNP135" s="204"/>
      <c r="CNQ135" s="204"/>
      <c r="CNR135" s="204"/>
      <c r="CNS135" s="204"/>
      <c r="CNT135" s="204"/>
      <c r="CNU135" s="204"/>
      <c r="CNV135" s="204"/>
      <c r="CNW135" s="204"/>
      <c r="CNX135" s="204"/>
      <c r="CNY135" s="204"/>
      <c r="CNZ135" s="204"/>
      <c r="COA135" s="204"/>
      <c r="COB135" s="204"/>
      <c r="COC135" s="204"/>
      <c r="COD135" s="204"/>
      <c r="COE135" s="204"/>
      <c r="COF135" s="204"/>
      <c r="COG135" s="204"/>
      <c r="COH135" s="204"/>
      <c r="COI135" s="204"/>
      <c r="COJ135" s="204"/>
      <c r="COK135" s="204"/>
      <c r="COL135" s="204"/>
      <c r="COM135" s="204"/>
      <c r="CON135" s="204"/>
      <c r="COO135" s="204"/>
      <c r="COP135" s="204"/>
      <c r="COQ135" s="204"/>
      <c r="COR135" s="204"/>
      <c r="COS135" s="204"/>
      <c r="COT135" s="204"/>
      <c r="COU135" s="204"/>
      <c r="COV135" s="204"/>
      <c r="COW135" s="204"/>
      <c r="COX135" s="204"/>
      <c r="COY135" s="204"/>
      <c r="COZ135" s="204"/>
      <c r="CPA135" s="204"/>
      <c r="CPB135" s="204"/>
      <c r="CPC135" s="204"/>
      <c r="CPD135" s="204"/>
      <c r="CPE135" s="204"/>
      <c r="CPF135" s="204"/>
      <c r="CPG135" s="204"/>
      <c r="CPH135" s="204"/>
      <c r="CPI135" s="204"/>
      <c r="CPJ135" s="204"/>
      <c r="CPK135" s="204"/>
      <c r="CPL135" s="204"/>
      <c r="CPM135" s="204"/>
      <c r="CPN135" s="204"/>
      <c r="CPO135" s="204"/>
      <c r="CPP135" s="204"/>
      <c r="CPQ135" s="204"/>
      <c r="CPR135" s="204"/>
      <c r="CPS135" s="204"/>
      <c r="CPT135" s="204"/>
      <c r="CPU135" s="204"/>
      <c r="CPV135" s="204"/>
      <c r="CPW135" s="204"/>
      <c r="CPX135" s="204"/>
      <c r="CPY135" s="204"/>
      <c r="CPZ135" s="204"/>
      <c r="CQA135" s="204"/>
      <c r="CQB135" s="204"/>
      <c r="CQC135" s="204"/>
      <c r="CQD135" s="204"/>
      <c r="CQE135" s="204"/>
      <c r="CQF135" s="204"/>
      <c r="CQG135" s="204"/>
      <c r="CQH135" s="204"/>
      <c r="CQI135" s="204"/>
      <c r="CQJ135" s="204"/>
      <c r="CQK135" s="204"/>
      <c r="CQL135" s="204"/>
      <c r="CQM135" s="204"/>
      <c r="CQN135" s="204"/>
      <c r="CQO135" s="204"/>
      <c r="CQP135" s="204"/>
      <c r="CQQ135" s="204"/>
      <c r="CQR135" s="204"/>
      <c r="CQS135" s="204"/>
      <c r="CQT135" s="204"/>
      <c r="CQU135" s="204"/>
      <c r="CQV135" s="204"/>
      <c r="CQW135" s="204"/>
      <c r="CQX135" s="204"/>
      <c r="CQY135" s="204"/>
      <c r="CQZ135" s="204"/>
      <c r="CRA135" s="204"/>
      <c r="CRB135" s="204"/>
      <c r="CRC135" s="204"/>
      <c r="CRD135" s="204"/>
      <c r="CRE135" s="204"/>
      <c r="CRF135" s="204"/>
      <c r="CRG135" s="204"/>
      <c r="CRH135" s="204"/>
      <c r="CRI135" s="204"/>
      <c r="CRJ135" s="204"/>
      <c r="CRK135" s="204"/>
      <c r="CRL135" s="204"/>
      <c r="CRM135" s="204"/>
      <c r="CRN135" s="204"/>
      <c r="CRO135" s="204"/>
      <c r="CRP135" s="204"/>
      <c r="CRQ135" s="204"/>
      <c r="CRR135" s="204"/>
      <c r="CRS135" s="204"/>
      <c r="CRT135" s="204"/>
      <c r="CRU135" s="204"/>
      <c r="CRV135" s="204"/>
      <c r="CRW135" s="204"/>
      <c r="CRX135" s="204"/>
      <c r="CRY135" s="204"/>
      <c r="CRZ135" s="204"/>
      <c r="CSA135" s="204"/>
      <c r="CSB135" s="204"/>
      <c r="CSC135" s="204"/>
      <c r="CSD135" s="204"/>
      <c r="CSE135" s="204"/>
      <c r="CSF135" s="204"/>
      <c r="CSG135" s="204"/>
      <c r="CSH135" s="204"/>
      <c r="CSI135" s="204"/>
      <c r="CSJ135" s="204"/>
      <c r="CSK135" s="204"/>
      <c r="CSL135" s="204"/>
      <c r="CSM135" s="204"/>
      <c r="CSN135" s="204"/>
      <c r="CSO135" s="204"/>
      <c r="CSP135" s="204"/>
      <c r="CSQ135" s="204"/>
      <c r="CSR135" s="204"/>
      <c r="CSS135" s="204"/>
      <c r="CST135" s="204"/>
      <c r="CSU135" s="204"/>
      <c r="CSV135" s="204"/>
      <c r="CSW135" s="204"/>
      <c r="CSX135" s="204"/>
      <c r="CSY135" s="204"/>
      <c r="CSZ135" s="204"/>
      <c r="CTA135" s="204"/>
      <c r="CTB135" s="204"/>
      <c r="CTC135" s="204"/>
      <c r="CTD135" s="204"/>
      <c r="CTE135" s="204"/>
      <c r="CTF135" s="204"/>
      <c r="CTG135" s="204"/>
      <c r="CTH135" s="204"/>
      <c r="CTI135" s="204"/>
      <c r="CTJ135" s="204"/>
      <c r="CTK135" s="204"/>
      <c r="CTL135" s="204"/>
      <c r="CTM135" s="204"/>
      <c r="CTN135" s="204"/>
      <c r="CTO135" s="204"/>
      <c r="CTP135" s="204"/>
      <c r="CTQ135" s="204"/>
      <c r="CTR135" s="204"/>
      <c r="CTS135" s="204"/>
      <c r="CTT135" s="204"/>
      <c r="CTU135" s="204"/>
      <c r="CTV135" s="204"/>
      <c r="CTW135" s="204"/>
      <c r="CTX135" s="204"/>
      <c r="CTY135" s="204"/>
      <c r="CTZ135" s="204"/>
      <c r="CUA135" s="204"/>
      <c r="CUB135" s="204"/>
      <c r="CUC135" s="204"/>
      <c r="CUD135" s="204"/>
      <c r="CUE135" s="204"/>
      <c r="CUF135" s="204"/>
      <c r="CUG135" s="204"/>
      <c r="CUH135" s="204"/>
      <c r="CUI135" s="204"/>
      <c r="CUJ135" s="204"/>
      <c r="CUK135" s="204"/>
      <c r="CUL135" s="204"/>
      <c r="CUM135" s="204"/>
      <c r="CUN135" s="204"/>
      <c r="CUO135" s="204"/>
      <c r="CUP135" s="204"/>
      <c r="CUQ135" s="204"/>
      <c r="CUR135" s="204"/>
      <c r="CUS135" s="204"/>
      <c r="CUT135" s="204"/>
      <c r="CUU135" s="204"/>
      <c r="CUV135" s="204"/>
      <c r="CUW135" s="204"/>
      <c r="CUX135" s="204"/>
      <c r="CUY135" s="204"/>
      <c r="CUZ135" s="204"/>
      <c r="CVA135" s="204"/>
      <c r="CVB135" s="204"/>
      <c r="CVC135" s="204"/>
      <c r="CVD135" s="204"/>
      <c r="CVE135" s="204"/>
      <c r="CVF135" s="204"/>
      <c r="CVG135" s="204"/>
      <c r="CVH135" s="204"/>
      <c r="CVI135" s="204"/>
      <c r="CVJ135" s="204"/>
      <c r="CVK135" s="204"/>
      <c r="CVL135" s="204"/>
      <c r="CVM135" s="204"/>
      <c r="CVN135" s="204"/>
      <c r="CVO135" s="204"/>
      <c r="CVP135" s="204"/>
      <c r="CVQ135" s="204"/>
      <c r="CVR135" s="204"/>
      <c r="CVS135" s="204"/>
      <c r="CVT135" s="204"/>
      <c r="CVU135" s="204"/>
      <c r="CVV135" s="204"/>
      <c r="CVW135" s="204"/>
      <c r="CVX135" s="204"/>
      <c r="CVY135" s="204"/>
      <c r="CVZ135" s="204"/>
      <c r="CWA135" s="204"/>
      <c r="CWB135" s="204"/>
      <c r="CWC135" s="204"/>
      <c r="CWD135" s="204"/>
      <c r="CWE135" s="204"/>
      <c r="CWF135" s="204"/>
      <c r="CWG135" s="204"/>
      <c r="CWH135" s="204"/>
      <c r="CWI135" s="204"/>
      <c r="CWJ135" s="204"/>
      <c r="CWK135" s="204"/>
      <c r="CWL135" s="204"/>
      <c r="CWM135" s="204"/>
      <c r="CWN135" s="204"/>
      <c r="CWO135" s="204"/>
      <c r="CWP135" s="204"/>
      <c r="CWQ135" s="204"/>
      <c r="CWR135" s="204"/>
      <c r="CWS135" s="204"/>
      <c r="CWT135" s="204"/>
      <c r="CWU135" s="204"/>
      <c r="CWV135" s="204"/>
      <c r="CWW135" s="204"/>
      <c r="CWX135" s="204"/>
      <c r="CWY135" s="204"/>
      <c r="CWZ135" s="204"/>
      <c r="CXA135" s="204"/>
      <c r="CXB135" s="204"/>
      <c r="CXC135" s="204"/>
      <c r="CXD135" s="204"/>
      <c r="CXE135" s="204"/>
      <c r="CXF135" s="204"/>
      <c r="CXG135" s="204"/>
      <c r="CXH135" s="204"/>
      <c r="CXI135" s="204"/>
      <c r="CXJ135" s="204"/>
      <c r="CXK135" s="204"/>
      <c r="CXL135" s="204"/>
      <c r="CXM135" s="204"/>
      <c r="CXN135" s="204"/>
      <c r="CXO135" s="204"/>
      <c r="CXP135" s="204"/>
      <c r="CXQ135" s="204"/>
      <c r="CXR135" s="204"/>
      <c r="CXS135" s="204"/>
      <c r="CXT135" s="204"/>
      <c r="CXU135" s="204"/>
      <c r="CXV135" s="204"/>
      <c r="CXW135" s="204"/>
      <c r="CXX135" s="204"/>
      <c r="CXY135" s="204"/>
      <c r="CXZ135" s="204"/>
      <c r="CYA135" s="204"/>
      <c r="CYB135" s="204"/>
      <c r="CYC135" s="204"/>
      <c r="CYD135" s="204"/>
      <c r="CYE135" s="204"/>
      <c r="CYF135" s="204"/>
      <c r="CYG135" s="204"/>
      <c r="CYH135" s="204"/>
      <c r="CYI135" s="204"/>
      <c r="CYJ135" s="204"/>
      <c r="CYK135" s="204"/>
      <c r="CYL135" s="204"/>
      <c r="CYM135" s="204"/>
      <c r="CYN135" s="204"/>
      <c r="CYO135" s="204"/>
      <c r="CYP135" s="204"/>
      <c r="CYQ135" s="204"/>
      <c r="CYR135" s="204"/>
      <c r="CYS135" s="204"/>
      <c r="CYT135" s="204"/>
      <c r="CYU135" s="204"/>
      <c r="CYV135" s="204"/>
      <c r="CYW135" s="204"/>
      <c r="CYX135" s="204"/>
      <c r="CYY135" s="204"/>
      <c r="CYZ135" s="204"/>
      <c r="CZA135" s="204"/>
      <c r="CZB135" s="204"/>
      <c r="CZC135" s="204"/>
      <c r="CZD135" s="204"/>
      <c r="CZE135" s="204"/>
      <c r="CZF135" s="204"/>
      <c r="CZG135" s="204"/>
      <c r="CZH135" s="204"/>
      <c r="CZI135" s="204"/>
      <c r="CZJ135" s="204"/>
      <c r="CZK135" s="204"/>
      <c r="CZL135" s="204"/>
      <c r="CZM135" s="204"/>
      <c r="CZN135" s="204"/>
      <c r="CZO135" s="204"/>
      <c r="CZP135" s="204"/>
      <c r="CZQ135" s="204"/>
      <c r="CZR135" s="204"/>
      <c r="CZS135" s="204"/>
      <c r="CZT135" s="204"/>
      <c r="CZU135" s="204"/>
      <c r="CZV135" s="204"/>
      <c r="CZW135" s="204"/>
      <c r="CZX135" s="204"/>
      <c r="CZY135" s="204"/>
      <c r="CZZ135" s="204"/>
      <c r="DAA135" s="204"/>
      <c r="DAB135" s="204"/>
      <c r="DAC135" s="204"/>
      <c r="DAD135" s="204"/>
      <c r="DAE135" s="204"/>
      <c r="DAF135" s="204"/>
      <c r="DAG135" s="204"/>
      <c r="DAH135" s="204"/>
      <c r="DAI135" s="204"/>
      <c r="DAJ135" s="204"/>
      <c r="DAK135" s="204"/>
      <c r="DAL135" s="204"/>
      <c r="DAM135" s="204"/>
      <c r="DAN135" s="204"/>
      <c r="DAO135" s="204"/>
      <c r="DAP135" s="204"/>
      <c r="DAQ135" s="204"/>
      <c r="DAR135" s="204"/>
      <c r="DAS135" s="204"/>
      <c r="DAT135" s="204"/>
      <c r="DAU135" s="204"/>
      <c r="DAV135" s="204"/>
      <c r="DAW135" s="204"/>
      <c r="DAX135" s="204"/>
      <c r="DAY135" s="204"/>
      <c r="DAZ135" s="204"/>
      <c r="DBA135" s="204"/>
      <c r="DBB135" s="204"/>
      <c r="DBC135" s="204"/>
      <c r="DBD135" s="204"/>
      <c r="DBE135" s="204"/>
      <c r="DBF135" s="204"/>
      <c r="DBG135" s="204"/>
      <c r="DBH135" s="204"/>
      <c r="DBI135" s="204"/>
      <c r="DBJ135" s="204"/>
      <c r="DBK135" s="204"/>
      <c r="DBL135" s="204"/>
      <c r="DBM135" s="204"/>
      <c r="DBN135" s="204"/>
      <c r="DBO135" s="204"/>
      <c r="DBP135" s="204"/>
      <c r="DBQ135" s="204"/>
      <c r="DBR135" s="204"/>
      <c r="DBS135" s="204"/>
      <c r="DBT135" s="204"/>
      <c r="DBU135" s="204"/>
      <c r="DBV135" s="204"/>
      <c r="DBW135" s="204"/>
      <c r="DBX135" s="204"/>
      <c r="DBY135" s="204"/>
      <c r="DBZ135" s="204"/>
      <c r="DCA135" s="204"/>
      <c r="DCB135" s="204"/>
      <c r="DCC135" s="204"/>
      <c r="DCD135" s="204"/>
      <c r="DCE135" s="204"/>
      <c r="DCF135" s="204"/>
      <c r="DCG135" s="204"/>
      <c r="DCH135" s="204"/>
      <c r="DCI135" s="204"/>
      <c r="DCJ135" s="204"/>
      <c r="DCK135" s="204"/>
      <c r="DCL135" s="204"/>
      <c r="DCM135" s="204"/>
      <c r="DCN135" s="204"/>
      <c r="DCO135" s="204"/>
      <c r="DCP135" s="204"/>
      <c r="DCQ135" s="204"/>
      <c r="DCR135" s="204"/>
      <c r="DCS135" s="204"/>
      <c r="DCT135" s="204"/>
      <c r="DCU135" s="204"/>
      <c r="DCV135" s="204"/>
      <c r="DCW135" s="204"/>
      <c r="DCX135" s="204"/>
      <c r="DCY135" s="204"/>
      <c r="DCZ135" s="204"/>
      <c r="DDA135" s="204"/>
      <c r="DDB135" s="204"/>
      <c r="DDC135" s="204"/>
      <c r="DDD135" s="204"/>
      <c r="DDE135" s="204"/>
      <c r="DDF135" s="204"/>
      <c r="DDG135" s="204"/>
      <c r="DDH135" s="204"/>
      <c r="DDI135" s="204"/>
      <c r="DDJ135" s="204"/>
      <c r="DDK135" s="204"/>
      <c r="DDL135" s="204"/>
      <c r="DDM135" s="204"/>
      <c r="DDN135" s="204"/>
      <c r="DDO135" s="204"/>
      <c r="DDP135" s="204"/>
      <c r="DDQ135" s="204"/>
      <c r="DDR135" s="204"/>
      <c r="DDS135" s="204"/>
      <c r="DDT135" s="204"/>
      <c r="DDU135" s="204"/>
      <c r="DDV135" s="204"/>
      <c r="DDW135" s="204"/>
      <c r="DDX135" s="204"/>
      <c r="DDY135" s="204"/>
      <c r="DDZ135" s="204"/>
      <c r="DEA135" s="204"/>
      <c r="DEB135" s="204"/>
      <c r="DEC135" s="204"/>
      <c r="DED135" s="204"/>
      <c r="DEE135" s="204"/>
      <c r="DEF135" s="204"/>
      <c r="DEG135" s="204"/>
      <c r="DEH135" s="204"/>
      <c r="DEI135" s="204"/>
      <c r="DEJ135" s="204"/>
      <c r="DEK135" s="204"/>
      <c r="DEL135" s="204"/>
      <c r="DEM135" s="204"/>
      <c r="DEN135" s="204"/>
      <c r="DEO135" s="204"/>
      <c r="DEP135" s="204"/>
      <c r="DEQ135" s="204"/>
      <c r="DER135" s="204"/>
      <c r="DES135" s="204"/>
      <c r="DET135" s="204"/>
      <c r="DEU135" s="204"/>
      <c r="DEV135" s="204"/>
      <c r="DEW135" s="204"/>
      <c r="DEX135" s="204"/>
      <c r="DEY135" s="204"/>
      <c r="DEZ135" s="204"/>
      <c r="DFA135" s="204"/>
      <c r="DFB135" s="204"/>
      <c r="DFC135" s="204"/>
      <c r="DFD135" s="204"/>
      <c r="DFE135" s="204"/>
      <c r="DFF135" s="204"/>
      <c r="DFG135" s="204"/>
      <c r="DFH135" s="204"/>
      <c r="DFI135" s="204"/>
      <c r="DFJ135" s="204"/>
      <c r="DFK135" s="204"/>
      <c r="DFL135" s="204"/>
      <c r="DFM135" s="204"/>
      <c r="DFN135" s="204"/>
      <c r="DFO135" s="204"/>
      <c r="DFP135" s="204"/>
      <c r="DFQ135" s="204"/>
      <c r="DFR135" s="204"/>
      <c r="DFS135" s="204"/>
      <c r="DFT135" s="204"/>
      <c r="DFU135" s="204"/>
      <c r="DFV135" s="204"/>
      <c r="DFW135" s="204"/>
      <c r="DFX135" s="204"/>
      <c r="DFY135" s="204"/>
      <c r="DFZ135" s="204"/>
      <c r="DGA135" s="204"/>
      <c r="DGB135" s="204"/>
      <c r="DGC135" s="204"/>
      <c r="DGD135" s="204"/>
      <c r="DGE135" s="204"/>
      <c r="DGF135" s="204"/>
      <c r="DGG135" s="204"/>
      <c r="DGH135" s="204"/>
      <c r="DGI135" s="204"/>
      <c r="DGJ135" s="204"/>
      <c r="DGK135" s="204"/>
      <c r="DGL135" s="204"/>
      <c r="DGM135" s="204"/>
      <c r="DGN135" s="204"/>
      <c r="DGO135" s="204"/>
      <c r="DGP135" s="204"/>
      <c r="DGQ135" s="204"/>
      <c r="DGR135" s="204"/>
      <c r="DGS135" s="204"/>
      <c r="DGT135" s="204"/>
      <c r="DGU135" s="204"/>
      <c r="DGV135" s="204"/>
      <c r="DGW135" s="204"/>
      <c r="DGX135" s="204"/>
      <c r="DGY135" s="204"/>
      <c r="DGZ135" s="204"/>
      <c r="DHA135" s="204"/>
      <c r="DHB135" s="204"/>
      <c r="DHC135" s="204"/>
      <c r="DHD135" s="204"/>
      <c r="DHE135" s="204"/>
      <c r="DHF135" s="204"/>
      <c r="DHG135" s="204"/>
      <c r="DHH135" s="204"/>
      <c r="DHI135" s="204"/>
      <c r="DHJ135" s="204"/>
      <c r="DHK135" s="204"/>
      <c r="DHL135" s="204"/>
      <c r="DHM135" s="204"/>
      <c r="DHN135" s="204"/>
      <c r="DHO135" s="204"/>
      <c r="DHP135" s="204"/>
      <c r="DHQ135" s="204"/>
      <c r="DHR135" s="204"/>
      <c r="DHS135" s="204"/>
      <c r="DHT135" s="204"/>
      <c r="DHU135" s="204"/>
      <c r="DHV135" s="204"/>
      <c r="DHW135" s="204"/>
      <c r="DHX135" s="204"/>
      <c r="DHY135" s="204"/>
      <c r="DHZ135" s="204"/>
      <c r="DIA135" s="204"/>
      <c r="DIB135" s="204"/>
      <c r="DIC135" s="204"/>
      <c r="DID135" s="204"/>
      <c r="DIE135" s="204"/>
      <c r="DIF135" s="204"/>
      <c r="DIG135" s="204"/>
      <c r="DIH135" s="204"/>
      <c r="DII135" s="204"/>
      <c r="DIJ135" s="204"/>
      <c r="DIK135" s="204"/>
      <c r="DIL135" s="204"/>
      <c r="DIM135" s="204"/>
      <c r="DIN135" s="204"/>
      <c r="DIO135" s="204"/>
      <c r="DIP135" s="204"/>
      <c r="DIQ135" s="204"/>
      <c r="DIR135" s="204"/>
      <c r="DIS135" s="204"/>
      <c r="DIT135" s="204"/>
      <c r="DIU135" s="204"/>
      <c r="DIV135" s="204"/>
      <c r="DIW135" s="204"/>
      <c r="DIX135" s="204"/>
      <c r="DIY135" s="204"/>
      <c r="DIZ135" s="204"/>
      <c r="DJA135" s="204"/>
      <c r="DJB135" s="204"/>
      <c r="DJC135" s="204"/>
      <c r="DJD135" s="204"/>
      <c r="DJE135" s="204"/>
      <c r="DJF135" s="204"/>
      <c r="DJG135" s="204"/>
      <c r="DJH135" s="204"/>
      <c r="DJI135" s="204"/>
      <c r="DJJ135" s="204"/>
      <c r="DJK135" s="204"/>
      <c r="DJL135" s="204"/>
      <c r="DJM135" s="204"/>
      <c r="DJN135" s="204"/>
      <c r="DJO135" s="204"/>
      <c r="DJP135" s="204"/>
      <c r="DJQ135" s="204"/>
      <c r="DJR135" s="204"/>
      <c r="DJS135" s="204"/>
      <c r="DJT135" s="204"/>
      <c r="DJU135" s="204"/>
      <c r="DJV135" s="204"/>
      <c r="DJW135" s="204"/>
      <c r="DJX135" s="204"/>
      <c r="DJY135" s="204"/>
      <c r="DJZ135" s="204"/>
      <c r="DKA135" s="204"/>
      <c r="DKB135" s="204"/>
      <c r="DKC135" s="204"/>
      <c r="DKD135" s="204"/>
      <c r="DKE135" s="204"/>
      <c r="DKF135" s="204"/>
      <c r="DKG135" s="204"/>
      <c r="DKH135" s="204"/>
      <c r="DKI135" s="204"/>
      <c r="DKJ135" s="204"/>
      <c r="DKK135" s="204"/>
      <c r="DKL135" s="204"/>
      <c r="DKM135" s="204"/>
      <c r="DKN135" s="204"/>
      <c r="DKO135" s="204"/>
      <c r="DKP135" s="204"/>
      <c r="DKQ135" s="204"/>
      <c r="DKR135" s="204"/>
      <c r="DKS135" s="204"/>
      <c r="DKT135" s="204"/>
      <c r="DKU135" s="204"/>
      <c r="DKV135" s="204"/>
      <c r="DKW135" s="204"/>
      <c r="DKX135" s="204"/>
      <c r="DKY135" s="204"/>
      <c r="DKZ135" s="204"/>
      <c r="DLA135" s="204"/>
      <c r="DLB135" s="204"/>
      <c r="DLC135" s="204"/>
      <c r="DLD135" s="204"/>
      <c r="DLE135" s="204"/>
      <c r="DLF135" s="204"/>
      <c r="DLG135" s="204"/>
      <c r="DLH135" s="204"/>
      <c r="DLI135" s="204"/>
      <c r="DLJ135" s="204"/>
      <c r="DLK135" s="204"/>
      <c r="DLL135" s="204"/>
      <c r="DLM135" s="204"/>
      <c r="DLN135" s="204"/>
      <c r="DLO135" s="204"/>
      <c r="DLP135" s="204"/>
      <c r="DLQ135" s="204"/>
      <c r="DLR135" s="204"/>
      <c r="DLS135" s="204"/>
      <c r="DLT135" s="204"/>
      <c r="DLU135" s="204"/>
      <c r="DLV135" s="204"/>
      <c r="DLW135" s="204"/>
      <c r="DLX135" s="204"/>
      <c r="DLY135" s="204"/>
      <c r="DLZ135" s="204"/>
      <c r="DMA135" s="204"/>
      <c r="DMB135" s="204"/>
      <c r="DMC135" s="204"/>
      <c r="DMD135" s="204"/>
      <c r="DME135" s="204"/>
      <c r="DMF135" s="204"/>
      <c r="DMG135" s="204"/>
      <c r="DMH135" s="204"/>
      <c r="DMI135" s="204"/>
      <c r="DMJ135" s="204"/>
      <c r="DMK135" s="204"/>
      <c r="DML135" s="204"/>
      <c r="DMM135" s="204"/>
      <c r="DMN135" s="204"/>
      <c r="DMO135" s="204"/>
      <c r="DMP135" s="204"/>
      <c r="DMQ135" s="204"/>
      <c r="DMR135" s="204"/>
      <c r="DMS135" s="204"/>
      <c r="DMT135" s="204"/>
      <c r="DMU135" s="204"/>
      <c r="DMV135" s="204"/>
      <c r="DMW135" s="204"/>
      <c r="DMX135" s="204"/>
      <c r="DMY135" s="204"/>
      <c r="DMZ135" s="204"/>
      <c r="DNA135" s="204"/>
      <c r="DNB135" s="204"/>
      <c r="DNC135" s="204"/>
      <c r="DND135" s="204"/>
      <c r="DNE135" s="204"/>
      <c r="DNF135" s="204"/>
      <c r="DNG135" s="204"/>
      <c r="DNH135" s="204"/>
      <c r="DNI135" s="204"/>
      <c r="DNJ135" s="204"/>
      <c r="DNK135" s="204"/>
      <c r="DNL135" s="204"/>
      <c r="DNM135" s="204"/>
      <c r="DNN135" s="204"/>
      <c r="DNO135" s="204"/>
      <c r="DNP135" s="204"/>
      <c r="DNQ135" s="204"/>
      <c r="DNR135" s="204"/>
      <c r="DNS135" s="204"/>
      <c r="DNT135" s="204"/>
      <c r="DNU135" s="204"/>
      <c r="DNV135" s="204"/>
      <c r="DNW135" s="204"/>
      <c r="DNX135" s="204"/>
      <c r="DNY135" s="204"/>
      <c r="DNZ135" s="204"/>
      <c r="DOA135" s="204"/>
      <c r="DOB135" s="204"/>
      <c r="DOC135" s="204"/>
      <c r="DOD135" s="204"/>
      <c r="DOE135" s="204"/>
      <c r="DOF135" s="204"/>
      <c r="DOG135" s="204"/>
      <c r="DOH135" s="204"/>
      <c r="DOI135" s="204"/>
      <c r="DOJ135" s="204"/>
      <c r="DOK135" s="204"/>
      <c r="DOL135" s="204"/>
      <c r="DOM135" s="204"/>
      <c r="DON135" s="204"/>
      <c r="DOO135" s="204"/>
      <c r="DOP135" s="204"/>
      <c r="DOQ135" s="204"/>
      <c r="DOR135" s="204"/>
      <c r="DOS135" s="204"/>
      <c r="DOT135" s="204"/>
      <c r="DOU135" s="204"/>
      <c r="DOV135" s="204"/>
      <c r="DOW135" s="204"/>
      <c r="DOX135" s="204"/>
      <c r="DOY135" s="204"/>
      <c r="DOZ135" s="204"/>
      <c r="DPA135" s="204"/>
      <c r="DPB135" s="204"/>
      <c r="DPC135" s="204"/>
      <c r="DPD135" s="204"/>
      <c r="DPE135" s="204"/>
      <c r="DPF135" s="204"/>
      <c r="DPG135" s="204"/>
      <c r="DPH135" s="204"/>
      <c r="DPI135" s="204"/>
      <c r="DPJ135" s="204"/>
      <c r="DPK135" s="204"/>
      <c r="DPL135" s="204"/>
      <c r="DPM135" s="204"/>
      <c r="DPN135" s="204"/>
      <c r="DPO135" s="204"/>
      <c r="DPP135" s="204"/>
      <c r="DPQ135" s="204"/>
      <c r="DPR135" s="204"/>
      <c r="DPS135" s="204"/>
      <c r="DPT135" s="204"/>
      <c r="DPU135" s="204"/>
      <c r="DPV135" s="204"/>
      <c r="DPW135" s="204"/>
      <c r="DPX135" s="204"/>
      <c r="DPY135" s="204"/>
      <c r="DPZ135" s="204"/>
      <c r="DQA135" s="204"/>
      <c r="DQB135" s="204"/>
      <c r="DQC135" s="204"/>
      <c r="DQD135" s="204"/>
      <c r="DQE135" s="204"/>
      <c r="DQF135" s="204"/>
      <c r="DQG135" s="204"/>
      <c r="DQH135" s="204"/>
      <c r="DQI135" s="204"/>
      <c r="DQJ135" s="204"/>
      <c r="DQK135" s="204"/>
      <c r="DQL135" s="204"/>
      <c r="DQM135" s="204"/>
      <c r="DQN135" s="204"/>
      <c r="DQO135" s="204"/>
      <c r="DQP135" s="204"/>
      <c r="DQQ135" s="204"/>
      <c r="DQR135" s="204"/>
      <c r="DQS135" s="204"/>
      <c r="DQT135" s="204"/>
      <c r="DQU135" s="204"/>
      <c r="DQV135" s="204"/>
      <c r="DQW135" s="204"/>
      <c r="DQX135" s="204"/>
      <c r="DQY135" s="204"/>
      <c r="DQZ135" s="204"/>
      <c r="DRA135" s="204"/>
      <c r="DRB135" s="204"/>
      <c r="DRC135" s="204"/>
      <c r="DRD135" s="204"/>
      <c r="DRE135" s="204"/>
      <c r="DRF135" s="204"/>
      <c r="DRG135" s="204"/>
      <c r="DRH135" s="204"/>
      <c r="DRI135" s="204"/>
      <c r="DRJ135" s="204"/>
      <c r="DRK135" s="204"/>
      <c r="DRL135" s="204"/>
      <c r="DRM135" s="204"/>
      <c r="DRN135" s="204"/>
      <c r="DRO135" s="204"/>
      <c r="DRP135" s="204"/>
      <c r="DRQ135" s="204"/>
      <c r="DRR135" s="204"/>
      <c r="DRS135" s="204"/>
      <c r="DRT135" s="204"/>
      <c r="DRU135" s="204"/>
      <c r="DRV135" s="204"/>
      <c r="DRW135" s="204"/>
      <c r="DRX135" s="204"/>
      <c r="DRY135" s="204"/>
      <c r="DRZ135" s="204"/>
      <c r="DSA135" s="204"/>
      <c r="DSB135" s="204"/>
      <c r="DSC135" s="204"/>
      <c r="DSD135" s="204"/>
      <c r="DSE135" s="204"/>
      <c r="DSF135" s="204"/>
      <c r="DSG135" s="204"/>
      <c r="DSH135" s="204"/>
      <c r="DSI135" s="204"/>
      <c r="DSJ135" s="204"/>
      <c r="DSK135" s="204"/>
      <c r="DSL135" s="204"/>
      <c r="DSM135" s="204"/>
      <c r="DSN135" s="204"/>
      <c r="DSO135" s="204"/>
      <c r="DSP135" s="204"/>
      <c r="DSQ135" s="204"/>
      <c r="DSR135" s="204"/>
      <c r="DSS135" s="204"/>
      <c r="DST135" s="204"/>
      <c r="DSU135" s="204"/>
      <c r="DSV135" s="204"/>
      <c r="DSW135" s="204"/>
      <c r="DSX135" s="204"/>
      <c r="DSY135" s="204"/>
      <c r="DSZ135" s="204"/>
      <c r="DTA135" s="204"/>
      <c r="DTB135" s="204"/>
      <c r="DTC135" s="204"/>
      <c r="DTD135" s="204"/>
      <c r="DTE135" s="204"/>
      <c r="DTF135" s="204"/>
      <c r="DTG135" s="204"/>
      <c r="DTH135" s="204"/>
      <c r="DTI135" s="204"/>
      <c r="DTJ135" s="204"/>
      <c r="DTK135" s="204"/>
      <c r="DTL135" s="204"/>
      <c r="DTM135" s="204"/>
      <c r="DTN135" s="204"/>
      <c r="DTO135" s="204"/>
      <c r="DTP135" s="204"/>
      <c r="DTQ135" s="204"/>
      <c r="DTR135" s="204"/>
      <c r="DTS135" s="204"/>
      <c r="DTT135" s="204"/>
      <c r="DTU135" s="204"/>
      <c r="DTV135" s="204"/>
      <c r="DTW135" s="204"/>
      <c r="DTX135" s="204"/>
      <c r="DTY135" s="204"/>
      <c r="DTZ135" s="204"/>
      <c r="DUA135" s="204"/>
      <c r="DUB135" s="204"/>
      <c r="DUC135" s="204"/>
      <c r="DUD135" s="204"/>
      <c r="DUE135" s="204"/>
      <c r="DUF135" s="204"/>
      <c r="DUG135" s="204"/>
      <c r="DUH135" s="204"/>
      <c r="DUI135" s="204"/>
      <c r="DUJ135" s="204"/>
      <c r="DUK135" s="204"/>
      <c r="DUL135" s="204"/>
      <c r="DUM135" s="204"/>
      <c r="DUN135" s="204"/>
      <c r="DUO135" s="204"/>
      <c r="DUP135" s="204"/>
      <c r="DUQ135" s="204"/>
      <c r="DUR135" s="204"/>
      <c r="DUS135" s="204"/>
      <c r="DUT135" s="204"/>
      <c r="DUU135" s="204"/>
      <c r="DUV135" s="204"/>
      <c r="DUW135" s="204"/>
      <c r="DUX135" s="204"/>
      <c r="DUY135" s="204"/>
      <c r="DUZ135" s="204"/>
      <c r="DVA135" s="204"/>
      <c r="DVB135" s="204"/>
      <c r="DVC135" s="204"/>
      <c r="DVD135" s="204"/>
      <c r="DVE135" s="204"/>
      <c r="DVF135" s="204"/>
      <c r="DVG135" s="204"/>
      <c r="DVH135" s="204"/>
      <c r="DVI135" s="204"/>
      <c r="DVJ135" s="204"/>
      <c r="DVK135" s="204"/>
      <c r="DVL135" s="204"/>
      <c r="DVM135" s="204"/>
      <c r="DVN135" s="204"/>
      <c r="DVO135" s="204"/>
      <c r="DVP135" s="204"/>
      <c r="DVQ135" s="204"/>
      <c r="DVR135" s="204"/>
      <c r="DVS135" s="204"/>
      <c r="DVT135" s="204"/>
      <c r="DVU135" s="204"/>
      <c r="DVV135" s="204"/>
      <c r="DVW135" s="204"/>
      <c r="DVX135" s="204"/>
      <c r="DVY135" s="204"/>
      <c r="DVZ135" s="204"/>
      <c r="DWA135" s="204"/>
      <c r="DWB135" s="204"/>
      <c r="DWC135" s="204"/>
      <c r="DWD135" s="204"/>
      <c r="DWE135" s="204"/>
      <c r="DWF135" s="204"/>
      <c r="DWG135" s="204"/>
      <c r="DWH135" s="204"/>
      <c r="DWI135" s="204"/>
      <c r="DWJ135" s="204"/>
      <c r="DWK135" s="204"/>
      <c r="DWL135" s="204"/>
      <c r="DWM135" s="204"/>
      <c r="DWN135" s="204"/>
      <c r="DWO135" s="204"/>
      <c r="DWP135" s="204"/>
      <c r="DWQ135" s="204"/>
      <c r="DWR135" s="204"/>
      <c r="DWS135" s="204"/>
      <c r="DWT135" s="204"/>
      <c r="DWU135" s="204"/>
      <c r="DWV135" s="204"/>
      <c r="DWW135" s="204"/>
      <c r="DWX135" s="204"/>
      <c r="DWY135" s="204"/>
      <c r="DWZ135" s="204"/>
      <c r="DXA135" s="204"/>
      <c r="DXB135" s="204"/>
      <c r="DXC135" s="204"/>
      <c r="DXD135" s="204"/>
      <c r="DXE135" s="204"/>
      <c r="DXF135" s="204"/>
      <c r="DXG135" s="204"/>
      <c r="DXH135" s="204"/>
      <c r="DXI135" s="204"/>
      <c r="DXJ135" s="204"/>
      <c r="DXK135" s="204"/>
      <c r="DXL135" s="204"/>
      <c r="DXM135" s="204"/>
      <c r="DXN135" s="204"/>
      <c r="DXO135" s="204"/>
      <c r="DXP135" s="204"/>
      <c r="DXQ135" s="204"/>
      <c r="DXR135" s="204"/>
      <c r="DXS135" s="204"/>
      <c r="DXT135" s="204"/>
      <c r="DXU135" s="204"/>
      <c r="DXV135" s="204"/>
      <c r="DXW135" s="204"/>
      <c r="DXX135" s="204"/>
      <c r="DXY135" s="204"/>
      <c r="DXZ135" s="204"/>
      <c r="DYA135" s="204"/>
      <c r="DYB135" s="204"/>
      <c r="DYC135" s="204"/>
      <c r="DYD135" s="204"/>
      <c r="DYE135" s="204"/>
      <c r="DYF135" s="204"/>
      <c r="DYG135" s="204"/>
      <c r="DYH135" s="204"/>
      <c r="DYI135" s="204"/>
      <c r="DYJ135" s="204"/>
      <c r="DYK135" s="204"/>
      <c r="DYL135" s="204"/>
      <c r="DYM135" s="204"/>
      <c r="DYN135" s="204"/>
      <c r="DYO135" s="204"/>
      <c r="DYP135" s="204"/>
      <c r="DYQ135" s="204"/>
      <c r="DYR135" s="204"/>
      <c r="DYS135" s="204"/>
      <c r="DYT135" s="204"/>
      <c r="DYU135" s="204"/>
      <c r="DYV135" s="204"/>
      <c r="DYW135" s="204"/>
      <c r="DYX135" s="204"/>
      <c r="DYY135" s="204"/>
      <c r="DYZ135" s="204"/>
      <c r="DZA135" s="204"/>
      <c r="DZB135" s="204"/>
      <c r="DZC135" s="204"/>
      <c r="DZD135" s="204"/>
      <c r="DZE135" s="204"/>
      <c r="DZF135" s="204"/>
      <c r="DZG135" s="204"/>
      <c r="DZH135" s="204"/>
      <c r="DZI135" s="204"/>
      <c r="DZJ135" s="204"/>
      <c r="DZK135" s="204"/>
      <c r="DZL135" s="204"/>
      <c r="DZM135" s="204"/>
      <c r="DZN135" s="204"/>
      <c r="DZO135" s="204"/>
      <c r="DZP135" s="204"/>
      <c r="DZQ135" s="204"/>
      <c r="DZR135" s="204"/>
      <c r="DZS135" s="204"/>
      <c r="DZT135" s="204"/>
      <c r="DZU135" s="204"/>
      <c r="DZV135" s="204"/>
      <c r="DZW135" s="204"/>
      <c r="DZX135" s="204"/>
      <c r="DZY135" s="204"/>
      <c r="DZZ135" s="204"/>
      <c r="EAA135" s="204"/>
      <c r="EAB135" s="204"/>
      <c r="EAC135" s="204"/>
      <c r="EAD135" s="204"/>
      <c r="EAE135" s="204"/>
      <c r="EAF135" s="204"/>
      <c r="EAG135" s="204"/>
      <c r="EAH135" s="204"/>
      <c r="EAI135" s="204"/>
      <c r="EAJ135" s="204"/>
      <c r="EAK135" s="204"/>
      <c r="EAL135" s="204"/>
      <c r="EAM135" s="204"/>
      <c r="EAN135" s="204"/>
      <c r="EAO135" s="204"/>
      <c r="EAP135" s="204"/>
      <c r="EAQ135" s="204"/>
      <c r="EAR135" s="204"/>
      <c r="EAS135" s="204"/>
      <c r="EAT135" s="204"/>
      <c r="EAU135" s="204"/>
      <c r="EAV135" s="204"/>
      <c r="EAW135" s="204"/>
      <c r="EAX135" s="204"/>
      <c r="EAY135" s="204"/>
      <c r="EAZ135" s="204"/>
      <c r="EBA135" s="204"/>
      <c r="EBB135" s="204"/>
      <c r="EBC135" s="204"/>
      <c r="EBD135" s="204"/>
      <c r="EBE135" s="204"/>
      <c r="EBF135" s="204"/>
      <c r="EBG135" s="204"/>
      <c r="EBH135" s="204"/>
      <c r="EBI135" s="204"/>
      <c r="EBJ135" s="204"/>
      <c r="EBK135" s="204"/>
      <c r="EBL135" s="204"/>
      <c r="EBM135" s="204"/>
      <c r="EBN135" s="204"/>
      <c r="EBO135" s="204"/>
      <c r="EBP135" s="204"/>
      <c r="EBQ135" s="204"/>
      <c r="EBR135" s="204"/>
      <c r="EBS135" s="204"/>
      <c r="EBT135" s="204"/>
      <c r="EBU135" s="204"/>
      <c r="EBV135" s="204"/>
      <c r="EBW135" s="204"/>
      <c r="EBX135" s="204"/>
      <c r="EBY135" s="204"/>
      <c r="EBZ135" s="204"/>
      <c r="ECA135" s="204"/>
      <c r="ECB135" s="204"/>
      <c r="ECC135" s="204"/>
      <c r="ECD135" s="204"/>
      <c r="ECE135" s="204"/>
      <c r="ECF135" s="204"/>
      <c r="ECG135" s="204"/>
      <c r="ECH135" s="204"/>
      <c r="ECI135" s="204"/>
      <c r="ECJ135" s="204"/>
      <c r="ECK135" s="204"/>
      <c r="ECL135" s="204"/>
      <c r="ECM135" s="204"/>
      <c r="ECN135" s="204"/>
      <c r="ECO135" s="204"/>
      <c r="ECP135" s="204"/>
      <c r="ECQ135" s="204"/>
      <c r="ECR135" s="204"/>
      <c r="ECS135" s="204"/>
      <c r="ECT135" s="204"/>
      <c r="ECU135" s="204"/>
      <c r="ECV135" s="204"/>
      <c r="ECW135" s="204"/>
      <c r="ECX135" s="204"/>
      <c r="ECY135" s="204"/>
      <c r="ECZ135" s="204"/>
      <c r="EDA135" s="204"/>
      <c r="EDB135" s="204"/>
      <c r="EDC135" s="204"/>
      <c r="EDD135" s="204"/>
      <c r="EDE135" s="204"/>
      <c r="EDF135" s="204"/>
      <c r="EDG135" s="204"/>
      <c r="EDH135" s="204"/>
      <c r="EDI135" s="204"/>
      <c r="EDJ135" s="204"/>
      <c r="EDK135" s="204"/>
      <c r="EDL135" s="204"/>
      <c r="EDM135" s="204"/>
      <c r="EDN135" s="204"/>
      <c r="EDO135" s="204"/>
      <c r="EDP135" s="204"/>
      <c r="EDQ135" s="204"/>
      <c r="EDR135" s="204"/>
      <c r="EDS135" s="204"/>
      <c r="EDT135" s="204"/>
      <c r="EDU135" s="204"/>
      <c r="EDV135" s="204"/>
      <c r="EDW135" s="204"/>
      <c r="EDX135" s="204"/>
      <c r="EDY135" s="204"/>
      <c r="EDZ135" s="204"/>
      <c r="EEA135" s="204"/>
      <c r="EEB135" s="204"/>
      <c r="EEC135" s="204"/>
      <c r="EED135" s="204"/>
      <c r="EEE135" s="204"/>
      <c r="EEF135" s="204"/>
      <c r="EEG135" s="204"/>
      <c r="EEH135" s="204"/>
      <c r="EEI135" s="204"/>
      <c r="EEJ135" s="204"/>
      <c r="EEK135" s="204"/>
      <c r="EEL135" s="204"/>
      <c r="EEM135" s="204"/>
      <c r="EEN135" s="204"/>
      <c r="EEO135" s="204"/>
      <c r="EEP135" s="204"/>
      <c r="EEQ135" s="204"/>
      <c r="EER135" s="204"/>
      <c r="EES135" s="204"/>
      <c r="EET135" s="204"/>
      <c r="EEU135" s="204"/>
      <c r="EEV135" s="204"/>
      <c r="EEW135" s="204"/>
      <c r="EEX135" s="204"/>
      <c r="EEY135" s="204"/>
      <c r="EEZ135" s="204"/>
      <c r="EFA135" s="204"/>
      <c r="EFB135" s="204"/>
      <c r="EFC135" s="204"/>
      <c r="EFD135" s="204"/>
      <c r="EFE135" s="204"/>
      <c r="EFF135" s="204"/>
      <c r="EFG135" s="204"/>
      <c r="EFH135" s="204"/>
      <c r="EFI135" s="204"/>
      <c r="EFJ135" s="204"/>
      <c r="EFK135" s="204"/>
      <c r="EFL135" s="204"/>
      <c r="EFM135" s="204"/>
      <c r="EFN135" s="204"/>
      <c r="EFO135" s="204"/>
      <c r="EFP135" s="204"/>
      <c r="EFQ135" s="204"/>
      <c r="EFR135" s="204"/>
      <c r="EFS135" s="204"/>
      <c r="EFT135" s="204"/>
      <c r="EFU135" s="204"/>
      <c r="EFV135" s="204"/>
      <c r="EFW135" s="204"/>
      <c r="EFX135" s="204"/>
      <c r="EFY135" s="204"/>
      <c r="EFZ135" s="204"/>
      <c r="EGA135" s="204"/>
      <c r="EGB135" s="204"/>
      <c r="EGC135" s="204"/>
      <c r="EGD135" s="204"/>
      <c r="EGE135" s="204"/>
      <c r="EGF135" s="204"/>
      <c r="EGG135" s="204"/>
      <c r="EGH135" s="204"/>
      <c r="EGI135" s="204"/>
      <c r="EGJ135" s="204"/>
      <c r="EGK135" s="204"/>
      <c r="EGL135" s="204"/>
      <c r="EGM135" s="204"/>
      <c r="EGN135" s="204"/>
      <c r="EGO135" s="204"/>
      <c r="EGP135" s="204"/>
      <c r="EGQ135" s="204"/>
      <c r="EGR135" s="204"/>
      <c r="EGS135" s="204"/>
      <c r="EGT135" s="204"/>
      <c r="EGU135" s="204"/>
      <c r="EGV135" s="204"/>
      <c r="EGW135" s="204"/>
      <c r="EGX135" s="204"/>
      <c r="EGY135" s="204"/>
      <c r="EGZ135" s="204"/>
      <c r="EHA135" s="204"/>
      <c r="EHB135" s="204"/>
      <c r="EHC135" s="204"/>
      <c r="EHD135" s="204"/>
      <c r="EHE135" s="204"/>
      <c r="EHF135" s="204"/>
      <c r="EHG135" s="204"/>
      <c r="EHH135" s="204"/>
      <c r="EHI135" s="204"/>
      <c r="EHJ135" s="204"/>
      <c r="EHK135" s="204"/>
      <c r="EHL135" s="204"/>
      <c r="EHM135" s="204"/>
      <c r="EHN135" s="204"/>
      <c r="EHO135" s="204"/>
      <c r="EHP135" s="204"/>
      <c r="EHQ135" s="204"/>
      <c r="EHR135" s="204"/>
      <c r="EHS135" s="204"/>
      <c r="EHT135" s="204"/>
      <c r="EHU135" s="204"/>
      <c r="EHV135" s="204"/>
      <c r="EHW135" s="204"/>
      <c r="EHX135" s="204"/>
      <c r="EHY135" s="204"/>
      <c r="EHZ135" s="204"/>
      <c r="EIA135" s="204"/>
      <c r="EIB135" s="204"/>
      <c r="EIC135" s="204"/>
      <c r="EID135" s="204"/>
      <c r="EIE135" s="204"/>
      <c r="EIF135" s="204"/>
      <c r="EIG135" s="204"/>
      <c r="EIH135" s="204"/>
      <c r="EII135" s="204"/>
      <c r="EIJ135" s="204"/>
      <c r="EIK135" s="204"/>
      <c r="EIL135" s="204"/>
      <c r="EIM135" s="204"/>
      <c r="EIN135" s="204"/>
      <c r="EIO135" s="204"/>
      <c r="EIP135" s="204"/>
      <c r="EIQ135" s="204"/>
      <c r="EIR135" s="204"/>
      <c r="EIS135" s="204"/>
      <c r="EIT135" s="204"/>
      <c r="EIU135" s="204"/>
      <c r="EIV135" s="204"/>
      <c r="EIW135" s="204"/>
      <c r="EIX135" s="204"/>
      <c r="EIY135" s="204"/>
      <c r="EIZ135" s="204"/>
      <c r="EJA135" s="204"/>
      <c r="EJB135" s="204"/>
      <c r="EJC135" s="204"/>
      <c r="EJD135" s="204"/>
      <c r="EJE135" s="204"/>
      <c r="EJF135" s="204"/>
      <c r="EJG135" s="204"/>
      <c r="EJH135" s="204"/>
      <c r="EJI135" s="204"/>
      <c r="EJJ135" s="204"/>
      <c r="EJK135" s="204"/>
      <c r="EJL135" s="204"/>
      <c r="EJM135" s="204"/>
      <c r="EJN135" s="204"/>
      <c r="EJO135" s="204"/>
      <c r="EJP135" s="204"/>
      <c r="EJQ135" s="204"/>
      <c r="EJR135" s="204"/>
      <c r="EJS135" s="204"/>
      <c r="EJT135" s="204"/>
      <c r="EJU135" s="204"/>
      <c r="EJV135" s="204"/>
      <c r="EJW135" s="204"/>
      <c r="EJX135" s="204"/>
      <c r="EJY135" s="204"/>
      <c r="EJZ135" s="204"/>
      <c r="EKA135" s="204"/>
      <c r="EKB135" s="204"/>
      <c r="EKC135" s="204"/>
      <c r="EKD135" s="204"/>
      <c r="EKE135" s="204"/>
      <c r="EKF135" s="204"/>
      <c r="EKG135" s="204"/>
      <c r="EKH135" s="204"/>
      <c r="EKI135" s="204"/>
      <c r="EKJ135" s="204"/>
      <c r="EKK135" s="204"/>
      <c r="EKL135" s="204"/>
      <c r="EKM135" s="204"/>
      <c r="EKN135" s="204"/>
      <c r="EKO135" s="204"/>
      <c r="EKP135" s="204"/>
      <c r="EKQ135" s="204"/>
      <c r="EKR135" s="204"/>
      <c r="EKS135" s="204"/>
      <c r="EKT135" s="204"/>
      <c r="EKU135" s="204"/>
      <c r="EKV135" s="204"/>
      <c r="EKW135" s="204"/>
      <c r="EKX135" s="204"/>
      <c r="EKY135" s="204"/>
      <c r="EKZ135" s="204"/>
      <c r="ELA135" s="204"/>
      <c r="ELB135" s="204"/>
      <c r="ELC135" s="204"/>
      <c r="ELD135" s="204"/>
      <c r="ELE135" s="204"/>
      <c r="ELF135" s="204"/>
      <c r="ELG135" s="204"/>
      <c r="ELH135" s="204"/>
      <c r="ELI135" s="204"/>
      <c r="ELJ135" s="204"/>
      <c r="ELK135" s="204"/>
      <c r="ELL135" s="204"/>
      <c r="ELM135" s="204"/>
      <c r="ELN135" s="204"/>
      <c r="ELO135" s="204"/>
      <c r="ELP135" s="204"/>
      <c r="ELQ135" s="204"/>
      <c r="ELR135" s="204"/>
      <c r="ELS135" s="204"/>
      <c r="ELT135" s="204"/>
      <c r="ELU135" s="204"/>
      <c r="ELV135" s="204"/>
      <c r="ELW135" s="204"/>
      <c r="ELX135" s="204"/>
      <c r="ELY135" s="204"/>
      <c r="ELZ135" s="204"/>
      <c r="EMA135" s="204"/>
      <c r="EMB135" s="204"/>
      <c r="EMC135" s="204"/>
      <c r="EMD135" s="204"/>
      <c r="EME135" s="204"/>
      <c r="EMF135" s="204"/>
      <c r="EMG135" s="204"/>
      <c r="EMH135" s="204"/>
      <c r="EMI135" s="204"/>
      <c r="EMJ135" s="204"/>
      <c r="EMK135" s="204"/>
      <c r="EML135" s="204"/>
      <c r="EMM135" s="204"/>
      <c r="EMN135" s="204"/>
      <c r="EMO135" s="204"/>
      <c r="EMP135" s="204"/>
      <c r="EMQ135" s="204"/>
      <c r="EMR135" s="204"/>
      <c r="EMS135" s="204"/>
      <c r="EMT135" s="204"/>
      <c r="EMU135" s="204"/>
      <c r="EMV135" s="204"/>
      <c r="EMW135" s="204"/>
      <c r="EMX135" s="204"/>
      <c r="EMY135" s="204"/>
      <c r="EMZ135" s="204"/>
      <c r="ENA135" s="204"/>
      <c r="ENB135" s="204"/>
      <c r="ENC135" s="204"/>
      <c r="END135" s="204"/>
      <c r="ENE135" s="204"/>
      <c r="ENF135" s="204"/>
      <c r="ENG135" s="204"/>
      <c r="ENH135" s="204"/>
      <c r="ENI135" s="204"/>
      <c r="ENJ135" s="204"/>
      <c r="ENK135" s="204"/>
      <c r="ENL135" s="204"/>
      <c r="ENM135" s="204"/>
      <c r="ENN135" s="204"/>
      <c r="ENO135" s="204"/>
      <c r="ENP135" s="204"/>
      <c r="ENQ135" s="204"/>
      <c r="ENR135" s="204"/>
      <c r="ENS135" s="204"/>
      <c r="ENT135" s="204"/>
      <c r="ENU135" s="204"/>
      <c r="ENV135" s="204"/>
      <c r="ENW135" s="204"/>
      <c r="ENX135" s="204"/>
      <c r="ENY135" s="204"/>
      <c r="ENZ135" s="204"/>
      <c r="EOA135" s="204"/>
      <c r="EOB135" s="204"/>
      <c r="EOC135" s="204"/>
      <c r="EOD135" s="204"/>
      <c r="EOE135" s="204"/>
      <c r="EOF135" s="204"/>
      <c r="EOG135" s="204"/>
      <c r="EOH135" s="204"/>
      <c r="EOI135" s="204"/>
      <c r="EOJ135" s="204"/>
      <c r="EOK135" s="204"/>
      <c r="EOL135" s="204"/>
      <c r="EOM135" s="204"/>
      <c r="EON135" s="204"/>
      <c r="EOO135" s="204"/>
      <c r="EOP135" s="204"/>
      <c r="EOQ135" s="204"/>
      <c r="EOR135" s="204"/>
      <c r="EOS135" s="204"/>
      <c r="EOT135" s="204"/>
      <c r="EOU135" s="204"/>
      <c r="EOV135" s="204"/>
      <c r="EOW135" s="204"/>
      <c r="EOX135" s="204"/>
      <c r="EOY135" s="204"/>
      <c r="EOZ135" s="204"/>
      <c r="EPA135" s="204"/>
      <c r="EPB135" s="204"/>
      <c r="EPC135" s="204"/>
      <c r="EPD135" s="204"/>
      <c r="EPE135" s="204"/>
      <c r="EPF135" s="204"/>
      <c r="EPG135" s="204"/>
      <c r="EPH135" s="204"/>
      <c r="EPI135" s="204"/>
      <c r="EPJ135" s="204"/>
      <c r="EPK135" s="204"/>
      <c r="EPL135" s="204"/>
      <c r="EPM135" s="204"/>
      <c r="EPN135" s="204"/>
      <c r="EPO135" s="204"/>
      <c r="EPP135" s="204"/>
      <c r="EPQ135" s="204"/>
      <c r="EPR135" s="204"/>
      <c r="EPS135" s="204"/>
      <c r="EPT135" s="204"/>
      <c r="EPU135" s="204"/>
      <c r="EPV135" s="204"/>
      <c r="EPW135" s="204"/>
      <c r="EPX135" s="204"/>
      <c r="EPY135" s="204"/>
      <c r="EPZ135" s="204"/>
      <c r="EQA135" s="204"/>
      <c r="EQB135" s="204"/>
      <c r="EQC135" s="204"/>
      <c r="EQD135" s="204"/>
      <c r="EQE135" s="204"/>
      <c r="EQF135" s="204"/>
      <c r="EQG135" s="204"/>
      <c r="EQH135" s="204"/>
      <c r="EQI135" s="204"/>
      <c r="EQJ135" s="204"/>
      <c r="EQK135" s="204"/>
      <c r="EQL135" s="204"/>
      <c r="EQM135" s="204"/>
      <c r="EQN135" s="204"/>
      <c r="EQO135" s="204"/>
      <c r="EQP135" s="204"/>
      <c r="EQQ135" s="204"/>
      <c r="EQR135" s="204"/>
      <c r="EQS135" s="204"/>
      <c r="EQT135" s="204"/>
      <c r="EQU135" s="204"/>
      <c r="EQV135" s="204"/>
      <c r="EQW135" s="204"/>
      <c r="EQX135" s="204"/>
      <c r="EQY135" s="204"/>
      <c r="EQZ135" s="204"/>
      <c r="ERA135" s="204"/>
      <c r="ERB135" s="204"/>
      <c r="ERC135" s="204"/>
      <c r="ERD135" s="204"/>
      <c r="ERE135" s="204"/>
      <c r="ERF135" s="204"/>
      <c r="ERG135" s="204"/>
      <c r="ERH135" s="204"/>
      <c r="ERI135" s="204"/>
      <c r="ERJ135" s="204"/>
      <c r="ERK135" s="204"/>
      <c r="ERL135" s="204"/>
      <c r="ERM135" s="204"/>
      <c r="ERN135" s="204"/>
      <c r="ERO135" s="204"/>
      <c r="ERP135" s="204"/>
      <c r="ERQ135" s="204"/>
      <c r="ERR135" s="204"/>
      <c r="ERS135" s="204"/>
      <c r="ERT135" s="204"/>
      <c r="ERU135" s="204"/>
      <c r="ERV135" s="204"/>
      <c r="ERW135" s="204"/>
      <c r="ERX135" s="204"/>
      <c r="ERY135" s="204"/>
      <c r="ERZ135" s="204"/>
      <c r="ESA135" s="204"/>
      <c r="ESB135" s="204"/>
      <c r="ESC135" s="204"/>
      <c r="ESD135" s="204"/>
      <c r="ESE135" s="204"/>
      <c r="ESF135" s="204"/>
      <c r="ESG135" s="204"/>
      <c r="ESH135" s="204"/>
      <c r="ESI135" s="204"/>
      <c r="ESJ135" s="204"/>
      <c r="ESK135" s="204"/>
      <c r="ESL135" s="204"/>
      <c r="ESM135" s="204"/>
      <c r="ESN135" s="204"/>
      <c r="ESO135" s="204"/>
      <c r="ESP135" s="204"/>
      <c r="ESQ135" s="204"/>
      <c r="ESR135" s="204"/>
      <c r="ESS135" s="204"/>
      <c r="EST135" s="204"/>
      <c r="ESU135" s="204"/>
      <c r="ESV135" s="204"/>
      <c r="ESW135" s="204"/>
      <c r="ESX135" s="204"/>
      <c r="ESY135" s="204"/>
      <c r="ESZ135" s="204"/>
      <c r="ETA135" s="204"/>
      <c r="ETB135" s="204"/>
      <c r="ETC135" s="204"/>
      <c r="ETD135" s="204"/>
      <c r="ETE135" s="204"/>
      <c r="ETF135" s="204"/>
      <c r="ETG135" s="204"/>
      <c r="ETH135" s="204"/>
      <c r="ETI135" s="204"/>
      <c r="ETJ135" s="204"/>
      <c r="ETK135" s="204"/>
      <c r="ETL135" s="204"/>
      <c r="ETM135" s="204"/>
      <c r="ETN135" s="204"/>
      <c r="ETO135" s="204"/>
      <c r="ETP135" s="204"/>
      <c r="ETQ135" s="204"/>
      <c r="ETR135" s="204"/>
      <c r="ETS135" s="204"/>
      <c r="ETT135" s="204"/>
      <c r="ETU135" s="204"/>
      <c r="ETV135" s="204"/>
      <c r="ETW135" s="204"/>
      <c r="ETX135" s="204"/>
      <c r="ETY135" s="204"/>
      <c r="ETZ135" s="204"/>
      <c r="EUA135" s="204"/>
      <c r="EUB135" s="204"/>
      <c r="EUC135" s="204"/>
      <c r="EUD135" s="204"/>
      <c r="EUE135" s="204"/>
      <c r="EUF135" s="204"/>
      <c r="EUG135" s="204"/>
      <c r="EUH135" s="204"/>
      <c r="EUI135" s="204"/>
      <c r="EUJ135" s="204"/>
      <c r="EUK135" s="204"/>
      <c r="EUL135" s="204"/>
      <c r="EUM135" s="204"/>
      <c r="EUN135" s="204"/>
      <c r="EUO135" s="204"/>
      <c r="EUP135" s="204"/>
      <c r="EUQ135" s="204"/>
      <c r="EUR135" s="204"/>
      <c r="EUS135" s="204"/>
      <c r="EUT135" s="204"/>
      <c r="EUU135" s="204"/>
      <c r="EUV135" s="204"/>
      <c r="EUW135" s="204"/>
      <c r="EUX135" s="204"/>
      <c r="EUY135" s="204"/>
      <c r="EUZ135" s="204"/>
      <c r="EVA135" s="204"/>
      <c r="EVB135" s="204"/>
      <c r="EVC135" s="204"/>
      <c r="EVD135" s="204"/>
      <c r="EVE135" s="204"/>
      <c r="EVF135" s="204"/>
      <c r="EVG135" s="204"/>
      <c r="EVH135" s="204"/>
      <c r="EVI135" s="204"/>
      <c r="EVJ135" s="204"/>
      <c r="EVK135" s="204"/>
      <c r="EVL135" s="204"/>
      <c r="EVM135" s="204"/>
      <c r="EVN135" s="204"/>
      <c r="EVO135" s="204"/>
      <c r="EVP135" s="204"/>
      <c r="EVQ135" s="204"/>
      <c r="EVR135" s="204"/>
      <c r="EVS135" s="204"/>
      <c r="EVT135" s="204"/>
      <c r="EVU135" s="204"/>
      <c r="EVV135" s="204"/>
      <c r="EVW135" s="204"/>
      <c r="EVX135" s="204"/>
      <c r="EVY135" s="204"/>
      <c r="EVZ135" s="204"/>
      <c r="EWA135" s="204"/>
      <c r="EWB135" s="204"/>
      <c r="EWC135" s="204"/>
      <c r="EWD135" s="204"/>
      <c r="EWE135" s="204"/>
      <c r="EWF135" s="204"/>
      <c r="EWG135" s="204"/>
      <c r="EWH135" s="204"/>
      <c r="EWI135" s="204"/>
      <c r="EWJ135" s="204"/>
      <c r="EWK135" s="204"/>
      <c r="EWL135" s="204"/>
      <c r="EWM135" s="204"/>
      <c r="EWN135" s="204"/>
      <c r="EWO135" s="204"/>
      <c r="EWP135" s="204"/>
      <c r="EWQ135" s="204"/>
      <c r="EWR135" s="204"/>
      <c r="EWS135" s="204"/>
      <c r="EWT135" s="204"/>
      <c r="EWU135" s="204"/>
      <c r="EWV135" s="204"/>
      <c r="EWW135" s="204"/>
      <c r="EWX135" s="204"/>
      <c r="EWY135" s="204"/>
      <c r="EWZ135" s="204"/>
      <c r="EXA135" s="204"/>
      <c r="EXB135" s="204"/>
      <c r="EXC135" s="204"/>
      <c r="EXD135" s="204"/>
      <c r="EXE135" s="204"/>
      <c r="EXF135" s="204"/>
      <c r="EXG135" s="204"/>
      <c r="EXH135" s="204"/>
      <c r="EXI135" s="204"/>
      <c r="EXJ135" s="204"/>
      <c r="EXK135" s="204"/>
      <c r="EXL135" s="204"/>
      <c r="EXM135" s="204"/>
      <c r="EXN135" s="204"/>
      <c r="EXO135" s="204"/>
      <c r="EXP135" s="204"/>
      <c r="EXQ135" s="204"/>
      <c r="EXR135" s="204"/>
      <c r="EXS135" s="204"/>
      <c r="EXT135" s="204"/>
      <c r="EXU135" s="204"/>
      <c r="EXV135" s="204"/>
      <c r="EXW135" s="204"/>
      <c r="EXX135" s="204"/>
      <c r="EXY135" s="204"/>
      <c r="EXZ135" s="204"/>
      <c r="EYA135" s="204"/>
      <c r="EYB135" s="204"/>
      <c r="EYC135" s="204"/>
      <c r="EYD135" s="204"/>
      <c r="EYE135" s="204"/>
      <c r="EYF135" s="204"/>
      <c r="EYG135" s="204"/>
      <c r="EYH135" s="204"/>
      <c r="EYI135" s="204"/>
      <c r="EYJ135" s="204"/>
      <c r="EYK135" s="204"/>
      <c r="EYL135" s="204"/>
      <c r="EYM135" s="204"/>
      <c r="EYN135" s="204"/>
      <c r="EYO135" s="204"/>
      <c r="EYP135" s="204"/>
      <c r="EYQ135" s="204"/>
      <c r="EYR135" s="204"/>
      <c r="EYS135" s="204"/>
      <c r="EYT135" s="204"/>
      <c r="EYU135" s="204"/>
      <c r="EYV135" s="204"/>
      <c r="EYW135" s="204"/>
      <c r="EYX135" s="204"/>
      <c r="EYY135" s="204"/>
      <c r="EYZ135" s="204"/>
      <c r="EZA135" s="204"/>
      <c r="EZB135" s="204"/>
      <c r="EZC135" s="204"/>
      <c r="EZD135" s="204"/>
      <c r="EZE135" s="204"/>
      <c r="EZF135" s="204"/>
      <c r="EZG135" s="204"/>
      <c r="EZH135" s="204"/>
      <c r="EZI135" s="204"/>
      <c r="EZJ135" s="204"/>
      <c r="EZK135" s="204"/>
      <c r="EZL135" s="204"/>
      <c r="EZM135" s="204"/>
      <c r="EZN135" s="204"/>
      <c r="EZO135" s="204"/>
      <c r="EZP135" s="204"/>
      <c r="EZQ135" s="204"/>
      <c r="EZR135" s="204"/>
      <c r="EZS135" s="204"/>
      <c r="EZT135" s="204"/>
      <c r="EZU135" s="204"/>
      <c r="EZV135" s="204"/>
      <c r="EZW135" s="204"/>
      <c r="EZX135" s="204"/>
      <c r="EZY135" s="204"/>
      <c r="EZZ135" s="204"/>
      <c r="FAA135" s="204"/>
      <c r="FAB135" s="204"/>
      <c r="FAC135" s="204"/>
      <c r="FAD135" s="204"/>
      <c r="FAE135" s="204"/>
      <c r="FAF135" s="204"/>
      <c r="FAG135" s="204"/>
      <c r="FAH135" s="204"/>
      <c r="FAI135" s="204"/>
      <c r="FAJ135" s="204"/>
      <c r="FAK135" s="204"/>
      <c r="FAL135" s="204"/>
      <c r="FAM135" s="204"/>
      <c r="FAN135" s="204"/>
      <c r="FAO135" s="204"/>
      <c r="FAP135" s="204"/>
      <c r="FAQ135" s="204"/>
      <c r="FAR135" s="204"/>
      <c r="FAS135" s="204"/>
      <c r="FAT135" s="204"/>
      <c r="FAU135" s="204"/>
      <c r="FAV135" s="204"/>
      <c r="FAW135" s="204"/>
      <c r="FAX135" s="204"/>
      <c r="FAY135" s="204"/>
      <c r="FAZ135" s="204"/>
      <c r="FBA135" s="204"/>
      <c r="FBB135" s="204"/>
      <c r="FBC135" s="204"/>
      <c r="FBD135" s="204"/>
      <c r="FBE135" s="204"/>
      <c r="FBF135" s="204"/>
      <c r="FBG135" s="204"/>
      <c r="FBH135" s="204"/>
      <c r="FBI135" s="204"/>
      <c r="FBJ135" s="204"/>
      <c r="FBK135" s="204"/>
      <c r="FBL135" s="204"/>
      <c r="FBM135" s="204"/>
      <c r="FBN135" s="204"/>
      <c r="FBO135" s="204"/>
      <c r="FBP135" s="204"/>
      <c r="FBQ135" s="204"/>
      <c r="FBR135" s="204"/>
      <c r="FBS135" s="204"/>
      <c r="FBT135" s="204"/>
      <c r="FBU135" s="204"/>
      <c r="FBV135" s="204"/>
      <c r="FBW135" s="204"/>
      <c r="FBX135" s="204"/>
      <c r="FBY135" s="204"/>
      <c r="FBZ135" s="204"/>
      <c r="FCA135" s="204"/>
      <c r="FCB135" s="204"/>
      <c r="FCC135" s="204"/>
      <c r="FCD135" s="204"/>
      <c r="FCE135" s="204"/>
      <c r="FCF135" s="204"/>
      <c r="FCG135" s="204"/>
      <c r="FCH135" s="204"/>
      <c r="FCI135" s="204"/>
      <c r="FCJ135" s="204"/>
      <c r="FCK135" s="204"/>
      <c r="FCL135" s="204"/>
      <c r="FCM135" s="204"/>
      <c r="FCN135" s="204"/>
      <c r="FCO135" s="204"/>
      <c r="FCP135" s="204"/>
      <c r="FCQ135" s="204"/>
      <c r="FCR135" s="204"/>
      <c r="FCS135" s="204"/>
      <c r="FCT135" s="204"/>
      <c r="FCU135" s="204"/>
      <c r="FCV135" s="204"/>
      <c r="FCW135" s="204"/>
      <c r="FCX135" s="204"/>
      <c r="FCY135" s="204"/>
      <c r="FCZ135" s="204"/>
      <c r="FDA135" s="204"/>
      <c r="FDB135" s="204"/>
      <c r="FDC135" s="204"/>
      <c r="FDD135" s="204"/>
      <c r="FDE135" s="204"/>
      <c r="FDF135" s="204"/>
      <c r="FDG135" s="204"/>
      <c r="FDH135" s="204"/>
      <c r="FDI135" s="204"/>
      <c r="FDJ135" s="204"/>
      <c r="FDK135" s="204"/>
      <c r="FDL135" s="204"/>
      <c r="FDM135" s="204"/>
      <c r="FDN135" s="204"/>
      <c r="FDO135" s="204"/>
      <c r="FDP135" s="204"/>
      <c r="FDQ135" s="204"/>
      <c r="FDR135" s="204"/>
      <c r="FDS135" s="204"/>
      <c r="FDT135" s="204"/>
      <c r="FDU135" s="204"/>
      <c r="FDV135" s="204"/>
      <c r="FDW135" s="204"/>
      <c r="FDX135" s="204"/>
      <c r="FDY135" s="204"/>
      <c r="FDZ135" s="204"/>
      <c r="FEA135" s="204"/>
      <c r="FEB135" s="204"/>
      <c r="FEC135" s="204"/>
      <c r="FED135" s="204"/>
      <c r="FEE135" s="204"/>
      <c r="FEF135" s="204"/>
      <c r="FEG135" s="204"/>
      <c r="FEH135" s="204"/>
      <c r="FEI135" s="204"/>
      <c r="FEJ135" s="204"/>
      <c r="FEK135" s="204"/>
      <c r="FEL135" s="204"/>
      <c r="FEM135" s="204"/>
      <c r="FEN135" s="204"/>
      <c r="FEO135" s="204"/>
      <c r="FEP135" s="204"/>
      <c r="FEQ135" s="204"/>
      <c r="FER135" s="204"/>
      <c r="FES135" s="204"/>
      <c r="FET135" s="204"/>
      <c r="FEU135" s="204"/>
      <c r="FEV135" s="204"/>
      <c r="FEW135" s="204"/>
      <c r="FEX135" s="204"/>
      <c r="FEY135" s="204"/>
      <c r="FEZ135" s="204"/>
      <c r="FFA135" s="204"/>
      <c r="FFB135" s="204"/>
      <c r="FFC135" s="204"/>
      <c r="FFD135" s="204"/>
      <c r="FFE135" s="204"/>
      <c r="FFF135" s="204"/>
      <c r="FFG135" s="204"/>
      <c r="FFH135" s="204"/>
      <c r="FFI135" s="204"/>
      <c r="FFJ135" s="204"/>
      <c r="FFK135" s="204"/>
      <c r="FFL135" s="204"/>
      <c r="FFM135" s="204"/>
      <c r="FFN135" s="204"/>
      <c r="FFO135" s="204"/>
      <c r="FFP135" s="204"/>
      <c r="FFQ135" s="204"/>
      <c r="FFR135" s="204"/>
      <c r="FFS135" s="204"/>
      <c r="FFT135" s="204"/>
      <c r="FFU135" s="204"/>
      <c r="FFV135" s="204"/>
      <c r="FFW135" s="204"/>
      <c r="FFX135" s="204"/>
      <c r="FFY135" s="204"/>
      <c r="FFZ135" s="204"/>
      <c r="FGA135" s="204"/>
      <c r="FGB135" s="204"/>
      <c r="FGC135" s="204"/>
      <c r="FGD135" s="204"/>
      <c r="FGE135" s="204"/>
      <c r="FGF135" s="204"/>
      <c r="FGG135" s="204"/>
      <c r="FGH135" s="204"/>
      <c r="FGI135" s="204"/>
      <c r="FGJ135" s="204"/>
      <c r="FGK135" s="204"/>
      <c r="FGL135" s="204"/>
      <c r="FGM135" s="204"/>
      <c r="FGN135" s="204"/>
      <c r="FGO135" s="204"/>
      <c r="FGP135" s="204"/>
      <c r="FGQ135" s="204"/>
      <c r="FGR135" s="204"/>
      <c r="FGS135" s="204"/>
      <c r="FGT135" s="204"/>
      <c r="FGU135" s="204"/>
      <c r="FGV135" s="204"/>
      <c r="FGW135" s="204"/>
      <c r="FGX135" s="204"/>
      <c r="FGY135" s="204"/>
      <c r="FGZ135" s="204"/>
      <c r="FHA135" s="204"/>
      <c r="FHB135" s="204"/>
      <c r="FHC135" s="204"/>
      <c r="FHD135" s="204"/>
      <c r="FHE135" s="204"/>
      <c r="FHF135" s="204"/>
      <c r="FHG135" s="204"/>
      <c r="FHH135" s="204"/>
      <c r="FHI135" s="204"/>
      <c r="FHJ135" s="204"/>
      <c r="FHK135" s="204"/>
      <c r="FHL135" s="204"/>
      <c r="FHM135" s="204"/>
      <c r="FHN135" s="204"/>
      <c r="FHO135" s="204"/>
      <c r="FHP135" s="204"/>
      <c r="FHQ135" s="204"/>
      <c r="FHR135" s="204"/>
      <c r="FHS135" s="204"/>
      <c r="FHT135" s="204"/>
      <c r="FHU135" s="204"/>
      <c r="FHV135" s="204"/>
      <c r="FHW135" s="204"/>
      <c r="FHX135" s="204"/>
      <c r="FHY135" s="204"/>
      <c r="FHZ135" s="204"/>
      <c r="FIA135" s="204"/>
      <c r="FIB135" s="204"/>
      <c r="FIC135" s="204"/>
      <c r="FID135" s="204"/>
      <c r="FIE135" s="204"/>
      <c r="FIF135" s="204"/>
      <c r="FIG135" s="204"/>
      <c r="FIH135" s="204"/>
      <c r="FII135" s="204"/>
      <c r="FIJ135" s="204"/>
      <c r="FIK135" s="204"/>
      <c r="FIL135" s="204"/>
      <c r="FIM135" s="204"/>
      <c r="FIN135" s="204"/>
      <c r="FIO135" s="204"/>
      <c r="FIP135" s="204"/>
      <c r="FIQ135" s="204"/>
      <c r="FIR135" s="204"/>
      <c r="FIS135" s="204"/>
      <c r="FIT135" s="204"/>
      <c r="FIU135" s="204"/>
      <c r="FIV135" s="204"/>
      <c r="FIW135" s="204"/>
      <c r="FIX135" s="204"/>
      <c r="FIY135" s="204"/>
      <c r="FIZ135" s="204"/>
      <c r="FJA135" s="204"/>
      <c r="FJB135" s="204"/>
      <c r="FJC135" s="204"/>
      <c r="FJD135" s="204"/>
      <c r="FJE135" s="204"/>
      <c r="FJF135" s="204"/>
      <c r="FJG135" s="204"/>
      <c r="FJH135" s="204"/>
      <c r="FJI135" s="204"/>
      <c r="FJJ135" s="204"/>
      <c r="FJK135" s="204"/>
      <c r="FJL135" s="204"/>
      <c r="FJM135" s="204"/>
      <c r="FJN135" s="204"/>
      <c r="FJO135" s="204"/>
      <c r="FJP135" s="204"/>
      <c r="FJQ135" s="204"/>
      <c r="FJR135" s="204"/>
      <c r="FJS135" s="204"/>
      <c r="FJT135" s="204"/>
      <c r="FJU135" s="204"/>
      <c r="FJV135" s="204"/>
      <c r="FJW135" s="204"/>
      <c r="FJX135" s="204"/>
      <c r="FJY135" s="204"/>
      <c r="FJZ135" s="204"/>
      <c r="FKA135" s="204"/>
      <c r="FKB135" s="204"/>
      <c r="FKC135" s="204"/>
      <c r="FKD135" s="204"/>
      <c r="FKE135" s="204"/>
      <c r="FKF135" s="204"/>
      <c r="FKG135" s="204"/>
      <c r="FKH135" s="204"/>
      <c r="FKI135" s="204"/>
      <c r="FKJ135" s="204"/>
      <c r="FKK135" s="204"/>
      <c r="FKL135" s="204"/>
      <c r="FKM135" s="204"/>
      <c r="FKN135" s="204"/>
      <c r="FKO135" s="204"/>
      <c r="FKP135" s="204"/>
      <c r="FKQ135" s="204"/>
      <c r="FKR135" s="204"/>
      <c r="FKS135" s="204"/>
      <c r="FKT135" s="204"/>
      <c r="FKU135" s="204"/>
      <c r="FKV135" s="204"/>
      <c r="FKW135" s="204"/>
      <c r="FKX135" s="204"/>
      <c r="FKY135" s="204"/>
      <c r="FKZ135" s="204"/>
      <c r="FLA135" s="204"/>
      <c r="FLB135" s="204"/>
      <c r="FLC135" s="204"/>
      <c r="FLD135" s="204"/>
      <c r="FLE135" s="204"/>
      <c r="FLF135" s="204"/>
      <c r="FLG135" s="204"/>
      <c r="FLH135" s="204"/>
      <c r="FLI135" s="204"/>
      <c r="FLJ135" s="204"/>
      <c r="FLK135" s="204"/>
      <c r="FLL135" s="204"/>
      <c r="FLM135" s="204"/>
      <c r="FLN135" s="204"/>
      <c r="FLO135" s="204"/>
      <c r="FLP135" s="204"/>
      <c r="FLQ135" s="204"/>
      <c r="FLR135" s="204"/>
      <c r="FLS135" s="204"/>
      <c r="FLT135" s="204"/>
      <c r="FLU135" s="204"/>
      <c r="FLV135" s="204"/>
      <c r="FLW135" s="204"/>
      <c r="FLX135" s="204"/>
      <c r="FLY135" s="204"/>
      <c r="FLZ135" s="204"/>
      <c r="FMA135" s="204"/>
      <c r="FMB135" s="204"/>
      <c r="FMC135" s="204"/>
      <c r="FMD135" s="204"/>
      <c r="FME135" s="204"/>
      <c r="FMF135" s="204"/>
      <c r="FMG135" s="204"/>
      <c r="FMH135" s="204"/>
      <c r="FMI135" s="204"/>
      <c r="FMJ135" s="204"/>
      <c r="FMK135" s="204"/>
      <c r="FML135" s="204"/>
      <c r="FMM135" s="204"/>
      <c r="FMN135" s="204"/>
      <c r="FMO135" s="204"/>
      <c r="FMP135" s="204"/>
      <c r="FMQ135" s="204"/>
      <c r="FMR135" s="204"/>
      <c r="FMS135" s="204"/>
      <c r="FMT135" s="204"/>
      <c r="FMU135" s="204"/>
      <c r="FMV135" s="204"/>
      <c r="FMW135" s="204"/>
      <c r="FMX135" s="204"/>
      <c r="FMY135" s="204"/>
      <c r="FMZ135" s="204"/>
      <c r="FNA135" s="204"/>
      <c r="FNB135" s="204"/>
      <c r="FNC135" s="204"/>
      <c r="FND135" s="204"/>
      <c r="FNE135" s="204"/>
      <c r="FNF135" s="204"/>
      <c r="FNG135" s="204"/>
      <c r="FNH135" s="204"/>
      <c r="FNI135" s="204"/>
      <c r="FNJ135" s="204"/>
      <c r="FNK135" s="204"/>
      <c r="FNL135" s="204"/>
      <c r="FNM135" s="204"/>
      <c r="FNN135" s="204"/>
      <c r="FNO135" s="204"/>
      <c r="FNP135" s="204"/>
      <c r="FNQ135" s="204"/>
      <c r="FNR135" s="204"/>
      <c r="FNS135" s="204"/>
      <c r="FNT135" s="204"/>
      <c r="FNU135" s="204"/>
      <c r="FNV135" s="204"/>
      <c r="FNW135" s="204"/>
      <c r="FNX135" s="204"/>
      <c r="FNY135" s="204"/>
      <c r="FNZ135" s="204"/>
      <c r="FOA135" s="204"/>
      <c r="FOB135" s="204"/>
      <c r="FOC135" s="204"/>
      <c r="FOD135" s="204"/>
      <c r="FOE135" s="204"/>
      <c r="FOF135" s="204"/>
      <c r="FOG135" s="204"/>
      <c r="FOH135" s="204"/>
      <c r="FOI135" s="204"/>
      <c r="FOJ135" s="204"/>
      <c r="FOK135" s="204"/>
      <c r="FOL135" s="204"/>
      <c r="FOM135" s="204"/>
      <c r="FON135" s="204"/>
      <c r="FOO135" s="204"/>
      <c r="FOP135" s="204"/>
      <c r="FOQ135" s="204"/>
      <c r="FOR135" s="204"/>
      <c r="FOS135" s="204"/>
      <c r="FOT135" s="204"/>
      <c r="FOU135" s="204"/>
      <c r="FOV135" s="204"/>
      <c r="FOW135" s="204"/>
      <c r="FOX135" s="204"/>
      <c r="FOY135" s="204"/>
      <c r="FOZ135" s="204"/>
      <c r="FPA135" s="204"/>
      <c r="FPB135" s="204"/>
      <c r="FPC135" s="204"/>
      <c r="FPD135" s="204"/>
      <c r="FPE135" s="204"/>
      <c r="FPF135" s="204"/>
      <c r="FPG135" s="204"/>
      <c r="FPH135" s="204"/>
      <c r="FPI135" s="204"/>
      <c r="FPJ135" s="204"/>
      <c r="FPK135" s="204"/>
      <c r="FPL135" s="204"/>
      <c r="FPM135" s="204"/>
      <c r="FPN135" s="204"/>
      <c r="FPO135" s="204"/>
      <c r="FPP135" s="204"/>
      <c r="FPQ135" s="204"/>
      <c r="FPR135" s="204"/>
      <c r="FPS135" s="204"/>
      <c r="FPT135" s="204"/>
      <c r="FPU135" s="204"/>
      <c r="FPV135" s="204"/>
      <c r="FPW135" s="204"/>
      <c r="FPX135" s="204"/>
      <c r="FPY135" s="204"/>
      <c r="FPZ135" s="204"/>
      <c r="FQA135" s="204"/>
      <c r="FQB135" s="204"/>
      <c r="FQC135" s="204"/>
      <c r="FQD135" s="204"/>
      <c r="FQE135" s="204"/>
      <c r="FQF135" s="204"/>
      <c r="FQG135" s="204"/>
      <c r="FQH135" s="204"/>
      <c r="FQI135" s="204"/>
      <c r="FQJ135" s="204"/>
      <c r="FQK135" s="204"/>
      <c r="FQL135" s="204"/>
      <c r="FQM135" s="204"/>
      <c r="FQN135" s="204"/>
      <c r="FQO135" s="204"/>
      <c r="FQP135" s="204"/>
      <c r="FQQ135" s="204"/>
      <c r="FQR135" s="204"/>
      <c r="FQS135" s="204"/>
      <c r="FQT135" s="204"/>
      <c r="FQU135" s="204"/>
      <c r="FQV135" s="204"/>
      <c r="FQW135" s="204"/>
      <c r="FQX135" s="204"/>
      <c r="FQY135" s="204"/>
      <c r="FQZ135" s="204"/>
      <c r="FRA135" s="204"/>
      <c r="FRB135" s="204"/>
      <c r="FRC135" s="204"/>
      <c r="FRD135" s="204"/>
      <c r="FRE135" s="204"/>
      <c r="FRF135" s="204"/>
      <c r="FRG135" s="204"/>
      <c r="FRH135" s="204"/>
      <c r="FRI135" s="204"/>
      <c r="FRJ135" s="204"/>
      <c r="FRK135" s="204"/>
      <c r="FRL135" s="204"/>
      <c r="FRM135" s="204"/>
      <c r="FRN135" s="204"/>
      <c r="FRO135" s="204"/>
      <c r="FRP135" s="204"/>
      <c r="FRQ135" s="204"/>
      <c r="FRR135" s="204"/>
      <c r="FRS135" s="204"/>
      <c r="FRT135" s="204"/>
      <c r="FRU135" s="204"/>
      <c r="FRV135" s="204"/>
      <c r="FRW135" s="204"/>
      <c r="FRX135" s="204"/>
      <c r="FRY135" s="204"/>
      <c r="FRZ135" s="204"/>
      <c r="FSA135" s="204"/>
      <c r="FSB135" s="204"/>
      <c r="FSC135" s="204"/>
      <c r="FSD135" s="204"/>
      <c r="FSE135" s="204"/>
      <c r="FSF135" s="204"/>
      <c r="FSG135" s="204"/>
      <c r="FSH135" s="204"/>
      <c r="FSI135" s="204"/>
      <c r="FSJ135" s="204"/>
      <c r="FSK135" s="204"/>
      <c r="FSL135" s="204"/>
      <c r="FSM135" s="204"/>
      <c r="FSN135" s="204"/>
      <c r="FSO135" s="204"/>
      <c r="FSP135" s="204"/>
      <c r="FSQ135" s="204"/>
      <c r="FSR135" s="204"/>
      <c r="FSS135" s="204"/>
      <c r="FST135" s="204"/>
      <c r="FSU135" s="204"/>
      <c r="FSV135" s="204"/>
      <c r="FSW135" s="204"/>
      <c r="FSX135" s="204"/>
      <c r="FSY135" s="204"/>
      <c r="FSZ135" s="204"/>
      <c r="FTA135" s="204"/>
      <c r="FTB135" s="204"/>
      <c r="FTC135" s="204"/>
      <c r="FTD135" s="204"/>
      <c r="FTE135" s="204"/>
      <c r="FTF135" s="204"/>
      <c r="FTG135" s="204"/>
      <c r="FTH135" s="204"/>
      <c r="FTI135" s="204"/>
      <c r="FTJ135" s="204"/>
      <c r="FTK135" s="204"/>
      <c r="FTL135" s="204"/>
      <c r="FTM135" s="204"/>
      <c r="FTN135" s="204"/>
      <c r="FTO135" s="204"/>
      <c r="FTP135" s="204"/>
      <c r="FTQ135" s="204"/>
      <c r="FTR135" s="204"/>
      <c r="FTS135" s="204"/>
      <c r="FTT135" s="204"/>
      <c r="FTU135" s="204"/>
      <c r="FTV135" s="204"/>
      <c r="FTW135" s="204"/>
      <c r="FTX135" s="204"/>
      <c r="FTY135" s="204"/>
      <c r="FTZ135" s="204"/>
      <c r="FUA135" s="204"/>
      <c r="FUB135" s="204"/>
      <c r="FUC135" s="204"/>
      <c r="FUD135" s="204"/>
      <c r="FUE135" s="204"/>
      <c r="FUF135" s="204"/>
      <c r="FUG135" s="204"/>
      <c r="FUH135" s="204"/>
      <c r="FUI135" s="204"/>
      <c r="FUJ135" s="204"/>
      <c r="FUK135" s="204"/>
      <c r="FUL135" s="204"/>
      <c r="FUM135" s="204"/>
      <c r="FUN135" s="204"/>
      <c r="FUO135" s="204"/>
      <c r="FUP135" s="204"/>
      <c r="FUQ135" s="204"/>
      <c r="FUR135" s="204"/>
      <c r="FUS135" s="204"/>
      <c r="FUT135" s="204"/>
      <c r="FUU135" s="204"/>
      <c r="FUV135" s="204"/>
      <c r="FUW135" s="204"/>
      <c r="FUX135" s="204"/>
      <c r="FUY135" s="204"/>
      <c r="FUZ135" s="204"/>
      <c r="FVA135" s="204"/>
      <c r="FVB135" s="204"/>
      <c r="FVC135" s="204"/>
      <c r="FVD135" s="204"/>
      <c r="FVE135" s="204"/>
      <c r="FVF135" s="204"/>
      <c r="FVG135" s="204"/>
      <c r="FVH135" s="204"/>
      <c r="FVI135" s="204"/>
      <c r="FVJ135" s="204"/>
      <c r="FVK135" s="204"/>
      <c r="FVL135" s="204"/>
      <c r="FVM135" s="204"/>
      <c r="FVN135" s="204"/>
      <c r="FVO135" s="204"/>
      <c r="FVP135" s="204"/>
      <c r="FVQ135" s="204"/>
      <c r="FVR135" s="204"/>
      <c r="FVS135" s="204"/>
      <c r="FVT135" s="204"/>
      <c r="FVU135" s="204"/>
      <c r="FVV135" s="204"/>
      <c r="FVW135" s="204"/>
      <c r="FVX135" s="204"/>
      <c r="FVY135" s="204"/>
      <c r="FVZ135" s="204"/>
      <c r="FWA135" s="204"/>
      <c r="FWB135" s="204"/>
      <c r="FWC135" s="204"/>
      <c r="FWD135" s="204"/>
      <c r="FWE135" s="204"/>
      <c r="FWF135" s="204"/>
      <c r="FWG135" s="204"/>
      <c r="FWH135" s="204"/>
      <c r="FWI135" s="204"/>
      <c r="FWJ135" s="204"/>
      <c r="FWK135" s="204"/>
      <c r="FWL135" s="204"/>
      <c r="FWM135" s="204"/>
      <c r="FWN135" s="204"/>
      <c r="FWO135" s="204"/>
      <c r="FWP135" s="204"/>
      <c r="FWQ135" s="204"/>
      <c r="FWR135" s="204"/>
      <c r="FWS135" s="204"/>
      <c r="FWT135" s="204"/>
      <c r="FWU135" s="204"/>
      <c r="FWV135" s="204"/>
      <c r="FWW135" s="204"/>
      <c r="FWX135" s="204"/>
      <c r="FWY135" s="204"/>
      <c r="FWZ135" s="204"/>
      <c r="FXA135" s="204"/>
      <c r="FXB135" s="204"/>
      <c r="FXC135" s="204"/>
      <c r="FXD135" s="204"/>
      <c r="FXE135" s="204"/>
      <c r="FXF135" s="204"/>
      <c r="FXG135" s="204"/>
      <c r="FXH135" s="204"/>
      <c r="FXI135" s="204"/>
      <c r="FXJ135" s="204"/>
      <c r="FXK135" s="204"/>
      <c r="FXL135" s="204"/>
      <c r="FXM135" s="204"/>
      <c r="FXN135" s="204"/>
      <c r="FXO135" s="204"/>
      <c r="FXP135" s="204"/>
      <c r="FXQ135" s="204"/>
      <c r="FXR135" s="204"/>
      <c r="FXS135" s="204"/>
      <c r="FXT135" s="204"/>
      <c r="FXU135" s="204"/>
      <c r="FXV135" s="204"/>
      <c r="FXW135" s="204"/>
      <c r="FXX135" s="204"/>
      <c r="FXY135" s="204"/>
      <c r="FXZ135" s="204"/>
      <c r="FYA135" s="204"/>
      <c r="FYB135" s="204"/>
      <c r="FYC135" s="204"/>
      <c r="FYD135" s="204"/>
      <c r="FYE135" s="204"/>
      <c r="FYF135" s="204"/>
      <c r="FYG135" s="204"/>
      <c r="FYH135" s="204"/>
      <c r="FYI135" s="204"/>
      <c r="FYJ135" s="204"/>
      <c r="FYK135" s="204"/>
      <c r="FYL135" s="204"/>
      <c r="FYM135" s="204"/>
      <c r="FYN135" s="204"/>
      <c r="FYO135" s="204"/>
      <c r="FYP135" s="204"/>
      <c r="FYQ135" s="204"/>
      <c r="FYR135" s="204"/>
      <c r="FYS135" s="204"/>
      <c r="FYT135" s="204"/>
      <c r="FYU135" s="204"/>
      <c r="FYV135" s="204"/>
      <c r="FYW135" s="204"/>
      <c r="FYX135" s="204"/>
      <c r="FYY135" s="204"/>
      <c r="FYZ135" s="204"/>
      <c r="FZA135" s="204"/>
      <c r="FZB135" s="204"/>
      <c r="FZC135" s="204"/>
      <c r="FZD135" s="204"/>
      <c r="FZE135" s="204"/>
      <c r="FZF135" s="204"/>
      <c r="FZG135" s="204"/>
      <c r="FZH135" s="204"/>
      <c r="FZI135" s="204"/>
      <c r="FZJ135" s="204"/>
      <c r="FZK135" s="204"/>
      <c r="FZL135" s="204"/>
      <c r="FZM135" s="204"/>
      <c r="FZN135" s="204"/>
      <c r="FZO135" s="204"/>
      <c r="FZP135" s="204"/>
      <c r="FZQ135" s="204"/>
      <c r="FZR135" s="204"/>
      <c r="FZS135" s="204"/>
      <c r="FZT135" s="204"/>
      <c r="FZU135" s="204"/>
      <c r="FZV135" s="204"/>
      <c r="FZW135" s="204"/>
      <c r="FZX135" s="204"/>
      <c r="FZY135" s="204"/>
      <c r="FZZ135" s="204"/>
      <c r="GAA135" s="204"/>
      <c r="GAB135" s="204"/>
      <c r="GAC135" s="204"/>
      <c r="GAD135" s="204"/>
      <c r="GAE135" s="204"/>
      <c r="GAF135" s="204"/>
      <c r="GAG135" s="204"/>
      <c r="GAH135" s="204"/>
      <c r="GAI135" s="204"/>
      <c r="GAJ135" s="204"/>
      <c r="GAK135" s="204"/>
      <c r="GAL135" s="204"/>
      <c r="GAM135" s="204"/>
      <c r="GAN135" s="204"/>
      <c r="GAO135" s="204"/>
      <c r="GAP135" s="204"/>
      <c r="GAQ135" s="204"/>
      <c r="GAR135" s="204"/>
      <c r="GAS135" s="204"/>
      <c r="GAT135" s="204"/>
      <c r="GAU135" s="204"/>
      <c r="GAV135" s="204"/>
      <c r="GAW135" s="204"/>
      <c r="GAX135" s="204"/>
      <c r="GAY135" s="204"/>
      <c r="GAZ135" s="204"/>
      <c r="GBA135" s="204"/>
      <c r="GBB135" s="204"/>
      <c r="GBC135" s="204"/>
      <c r="GBD135" s="204"/>
      <c r="GBE135" s="204"/>
      <c r="GBF135" s="204"/>
      <c r="GBG135" s="204"/>
      <c r="GBH135" s="204"/>
      <c r="GBI135" s="204"/>
      <c r="GBJ135" s="204"/>
      <c r="GBK135" s="204"/>
      <c r="GBL135" s="204"/>
      <c r="GBM135" s="204"/>
      <c r="GBN135" s="204"/>
      <c r="GBO135" s="204"/>
      <c r="GBP135" s="204"/>
      <c r="GBQ135" s="204"/>
      <c r="GBR135" s="204"/>
      <c r="GBS135" s="204"/>
      <c r="GBT135" s="204"/>
      <c r="GBU135" s="204"/>
      <c r="GBV135" s="204"/>
      <c r="GBW135" s="204"/>
      <c r="GBX135" s="204"/>
      <c r="GBY135" s="204"/>
      <c r="GBZ135" s="204"/>
      <c r="GCA135" s="204"/>
      <c r="GCB135" s="204"/>
      <c r="GCC135" s="204"/>
      <c r="GCD135" s="204"/>
      <c r="GCE135" s="204"/>
      <c r="GCF135" s="204"/>
      <c r="GCG135" s="204"/>
      <c r="GCH135" s="204"/>
      <c r="GCI135" s="204"/>
      <c r="GCJ135" s="204"/>
      <c r="GCK135" s="204"/>
      <c r="GCL135" s="204"/>
      <c r="GCM135" s="204"/>
      <c r="GCN135" s="204"/>
      <c r="GCO135" s="204"/>
      <c r="GCP135" s="204"/>
      <c r="GCQ135" s="204"/>
      <c r="GCR135" s="204"/>
      <c r="GCS135" s="204"/>
      <c r="GCT135" s="204"/>
      <c r="GCU135" s="204"/>
      <c r="GCV135" s="204"/>
      <c r="GCW135" s="204"/>
      <c r="GCX135" s="204"/>
      <c r="GCY135" s="204"/>
      <c r="GCZ135" s="204"/>
      <c r="GDA135" s="204"/>
      <c r="GDB135" s="204"/>
      <c r="GDC135" s="204"/>
      <c r="GDD135" s="204"/>
      <c r="GDE135" s="204"/>
      <c r="GDF135" s="204"/>
      <c r="GDG135" s="204"/>
      <c r="GDH135" s="204"/>
      <c r="GDI135" s="204"/>
      <c r="GDJ135" s="204"/>
      <c r="GDK135" s="204"/>
      <c r="GDL135" s="204"/>
      <c r="GDM135" s="204"/>
      <c r="GDN135" s="204"/>
      <c r="GDO135" s="204"/>
      <c r="GDP135" s="204"/>
      <c r="GDQ135" s="204"/>
      <c r="GDR135" s="204"/>
      <c r="GDS135" s="204"/>
      <c r="GDT135" s="204"/>
      <c r="GDU135" s="204"/>
      <c r="GDV135" s="204"/>
      <c r="GDW135" s="204"/>
      <c r="GDX135" s="204"/>
      <c r="GDY135" s="204"/>
      <c r="GDZ135" s="204"/>
      <c r="GEA135" s="204"/>
      <c r="GEB135" s="204"/>
      <c r="GEC135" s="204"/>
      <c r="GED135" s="204"/>
      <c r="GEE135" s="204"/>
      <c r="GEF135" s="204"/>
      <c r="GEG135" s="204"/>
      <c r="GEH135" s="204"/>
      <c r="GEI135" s="204"/>
      <c r="GEJ135" s="204"/>
      <c r="GEK135" s="204"/>
      <c r="GEL135" s="204"/>
      <c r="GEM135" s="204"/>
      <c r="GEN135" s="204"/>
      <c r="GEO135" s="204"/>
      <c r="GEP135" s="204"/>
      <c r="GEQ135" s="204"/>
      <c r="GER135" s="204"/>
      <c r="GES135" s="204"/>
      <c r="GET135" s="204"/>
      <c r="GEU135" s="204"/>
      <c r="GEV135" s="204"/>
      <c r="GEW135" s="204"/>
      <c r="GEX135" s="204"/>
      <c r="GEY135" s="204"/>
      <c r="GEZ135" s="204"/>
      <c r="GFA135" s="204"/>
      <c r="GFB135" s="204"/>
      <c r="GFC135" s="204"/>
      <c r="GFD135" s="204"/>
      <c r="GFE135" s="204"/>
      <c r="GFF135" s="204"/>
      <c r="GFG135" s="204"/>
      <c r="GFH135" s="204"/>
      <c r="GFI135" s="204"/>
      <c r="GFJ135" s="204"/>
      <c r="GFK135" s="204"/>
      <c r="GFL135" s="204"/>
      <c r="GFM135" s="204"/>
      <c r="GFN135" s="204"/>
      <c r="GFO135" s="204"/>
      <c r="GFP135" s="204"/>
      <c r="GFQ135" s="204"/>
      <c r="GFR135" s="204"/>
      <c r="GFS135" s="204"/>
      <c r="GFT135" s="204"/>
      <c r="GFU135" s="204"/>
      <c r="GFV135" s="204"/>
      <c r="GFW135" s="204"/>
      <c r="GFX135" s="204"/>
      <c r="GFY135" s="204"/>
      <c r="GFZ135" s="204"/>
      <c r="GGA135" s="204"/>
      <c r="GGB135" s="204"/>
      <c r="GGC135" s="204"/>
      <c r="GGD135" s="204"/>
      <c r="GGE135" s="204"/>
      <c r="GGF135" s="204"/>
      <c r="GGG135" s="204"/>
      <c r="GGH135" s="204"/>
      <c r="GGI135" s="204"/>
      <c r="GGJ135" s="204"/>
      <c r="GGK135" s="204"/>
      <c r="GGL135" s="204"/>
      <c r="GGM135" s="204"/>
      <c r="GGN135" s="204"/>
      <c r="GGO135" s="204"/>
      <c r="GGP135" s="204"/>
      <c r="GGQ135" s="204"/>
      <c r="GGR135" s="204"/>
      <c r="GGS135" s="204"/>
      <c r="GGT135" s="204"/>
      <c r="GGU135" s="204"/>
      <c r="GGV135" s="204"/>
      <c r="GGW135" s="204"/>
      <c r="GGX135" s="204"/>
      <c r="GGY135" s="204"/>
      <c r="GGZ135" s="204"/>
      <c r="GHA135" s="204"/>
      <c r="GHB135" s="204"/>
      <c r="GHC135" s="204"/>
      <c r="GHD135" s="204"/>
      <c r="GHE135" s="204"/>
      <c r="GHF135" s="204"/>
      <c r="GHG135" s="204"/>
      <c r="GHH135" s="204"/>
      <c r="GHI135" s="204"/>
      <c r="GHJ135" s="204"/>
      <c r="GHK135" s="204"/>
      <c r="GHL135" s="204"/>
      <c r="GHM135" s="204"/>
      <c r="GHN135" s="204"/>
      <c r="GHO135" s="204"/>
      <c r="GHP135" s="204"/>
      <c r="GHQ135" s="204"/>
      <c r="GHR135" s="204"/>
      <c r="GHS135" s="204"/>
      <c r="GHT135" s="204"/>
      <c r="GHU135" s="204"/>
      <c r="GHV135" s="204"/>
      <c r="GHW135" s="204"/>
      <c r="GHX135" s="204"/>
      <c r="GHY135" s="204"/>
      <c r="GHZ135" s="204"/>
      <c r="GIA135" s="204"/>
      <c r="GIB135" s="204"/>
      <c r="GIC135" s="204"/>
      <c r="GID135" s="204"/>
      <c r="GIE135" s="204"/>
      <c r="GIF135" s="204"/>
      <c r="GIG135" s="204"/>
      <c r="GIH135" s="204"/>
      <c r="GII135" s="204"/>
      <c r="GIJ135" s="204"/>
      <c r="GIK135" s="204"/>
      <c r="GIL135" s="204"/>
      <c r="GIM135" s="204"/>
      <c r="GIN135" s="204"/>
      <c r="GIO135" s="204"/>
      <c r="GIP135" s="204"/>
      <c r="GIQ135" s="204"/>
      <c r="GIR135" s="204"/>
      <c r="GIS135" s="204"/>
      <c r="GIT135" s="204"/>
      <c r="GIU135" s="204"/>
      <c r="GIV135" s="204"/>
      <c r="GIW135" s="204"/>
      <c r="GIX135" s="204"/>
      <c r="GIY135" s="204"/>
      <c r="GIZ135" s="204"/>
      <c r="GJA135" s="204"/>
      <c r="GJB135" s="204"/>
      <c r="GJC135" s="204"/>
      <c r="GJD135" s="204"/>
      <c r="GJE135" s="204"/>
      <c r="GJF135" s="204"/>
      <c r="GJG135" s="204"/>
      <c r="GJH135" s="204"/>
      <c r="GJI135" s="204"/>
      <c r="GJJ135" s="204"/>
      <c r="GJK135" s="204"/>
      <c r="GJL135" s="204"/>
      <c r="GJM135" s="204"/>
      <c r="GJN135" s="204"/>
      <c r="GJO135" s="204"/>
      <c r="GJP135" s="204"/>
      <c r="GJQ135" s="204"/>
      <c r="GJR135" s="204"/>
      <c r="GJS135" s="204"/>
      <c r="GJT135" s="204"/>
      <c r="GJU135" s="204"/>
      <c r="GJV135" s="204"/>
      <c r="GJW135" s="204"/>
      <c r="GJX135" s="204"/>
      <c r="GJY135" s="204"/>
      <c r="GJZ135" s="204"/>
      <c r="GKA135" s="204"/>
      <c r="GKB135" s="204"/>
      <c r="GKC135" s="204"/>
      <c r="GKD135" s="204"/>
      <c r="GKE135" s="204"/>
      <c r="GKF135" s="204"/>
      <c r="GKG135" s="204"/>
      <c r="GKH135" s="204"/>
      <c r="GKI135" s="204"/>
      <c r="GKJ135" s="204"/>
      <c r="GKK135" s="204"/>
      <c r="GKL135" s="204"/>
      <c r="GKM135" s="204"/>
      <c r="GKN135" s="204"/>
      <c r="GKO135" s="204"/>
      <c r="GKP135" s="204"/>
      <c r="GKQ135" s="204"/>
      <c r="GKR135" s="204"/>
      <c r="GKS135" s="204"/>
      <c r="GKT135" s="204"/>
      <c r="GKU135" s="204"/>
      <c r="GKV135" s="204"/>
      <c r="GKW135" s="204"/>
      <c r="GKX135" s="204"/>
      <c r="GKY135" s="204"/>
      <c r="GKZ135" s="204"/>
      <c r="GLA135" s="204"/>
      <c r="GLB135" s="204"/>
      <c r="GLC135" s="204"/>
      <c r="GLD135" s="204"/>
      <c r="GLE135" s="204"/>
      <c r="GLF135" s="204"/>
      <c r="GLG135" s="204"/>
      <c r="GLH135" s="204"/>
      <c r="GLI135" s="204"/>
      <c r="GLJ135" s="204"/>
      <c r="GLK135" s="204"/>
      <c r="GLL135" s="204"/>
      <c r="GLM135" s="204"/>
      <c r="GLN135" s="204"/>
      <c r="GLO135" s="204"/>
      <c r="GLP135" s="204"/>
      <c r="GLQ135" s="204"/>
      <c r="GLR135" s="204"/>
      <c r="GLS135" s="204"/>
      <c r="GLT135" s="204"/>
      <c r="GLU135" s="204"/>
      <c r="GLV135" s="204"/>
      <c r="GLW135" s="204"/>
      <c r="GLX135" s="204"/>
      <c r="GLY135" s="204"/>
      <c r="GLZ135" s="204"/>
      <c r="GMA135" s="204"/>
      <c r="GMB135" s="204"/>
      <c r="GMC135" s="204"/>
      <c r="GMD135" s="204"/>
      <c r="GME135" s="204"/>
      <c r="GMF135" s="204"/>
      <c r="GMG135" s="204"/>
      <c r="GMH135" s="204"/>
      <c r="GMI135" s="204"/>
      <c r="GMJ135" s="204"/>
      <c r="GMK135" s="204"/>
      <c r="GML135" s="204"/>
      <c r="GMM135" s="204"/>
      <c r="GMN135" s="204"/>
      <c r="GMO135" s="204"/>
      <c r="GMP135" s="204"/>
      <c r="GMQ135" s="204"/>
      <c r="GMR135" s="204"/>
      <c r="GMS135" s="204"/>
      <c r="GMT135" s="204"/>
      <c r="GMU135" s="204"/>
      <c r="GMV135" s="204"/>
      <c r="GMW135" s="204"/>
      <c r="GMX135" s="204"/>
      <c r="GMY135" s="204"/>
      <c r="GMZ135" s="204"/>
      <c r="GNA135" s="204"/>
      <c r="GNB135" s="204"/>
      <c r="GNC135" s="204"/>
      <c r="GND135" s="204"/>
      <c r="GNE135" s="204"/>
      <c r="GNF135" s="204"/>
      <c r="GNG135" s="204"/>
      <c r="GNH135" s="204"/>
      <c r="GNI135" s="204"/>
      <c r="GNJ135" s="204"/>
      <c r="GNK135" s="204"/>
      <c r="GNL135" s="204"/>
      <c r="GNM135" s="204"/>
      <c r="GNN135" s="204"/>
      <c r="GNO135" s="204"/>
      <c r="GNP135" s="204"/>
      <c r="GNQ135" s="204"/>
      <c r="GNR135" s="204"/>
      <c r="GNS135" s="204"/>
      <c r="GNT135" s="204"/>
      <c r="GNU135" s="204"/>
      <c r="GNV135" s="204"/>
      <c r="GNW135" s="204"/>
      <c r="GNX135" s="204"/>
      <c r="GNY135" s="204"/>
      <c r="GNZ135" s="204"/>
      <c r="GOA135" s="204"/>
      <c r="GOB135" s="204"/>
      <c r="GOC135" s="204"/>
      <c r="GOD135" s="204"/>
      <c r="GOE135" s="204"/>
      <c r="GOF135" s="204"/>
      <c r="GOG135" s="204"/>
      <c r="GOH135" s="204"/>
      <c r="GOI135" s="204"/>
      <c r="GOJ135" s="204"/>
      <c r="GOK135" s="204"/>
      <c r="GOL135" s="204"/>
      <c r="GOM135" s="204"/>
      <c r="GON135" s="204"/>
      <c r="GOO135" s="204"/>
      <c r="GOP135" s="204"/>
      <c r="GOQ135" s="204"/>
      <c r="GOR135" s="204"/>
      <c r="GOS135" s="204"/>
      <c r="GOT135" s="204"/>
      <c r="GOU135" s="204"/>
      <c r="GOV135" s="204"/>
      <c r="GOW135" s="204"/>
      <c r="GOX135" s="204"/>
      <c r="GOY135" s="204"/>
      <c r="GOZ135" s="204"/>
      <c r="GPA135" s="204"/>
      <c r="GPB135" s="204"/>
      <c r="GPC135" s="204"/>
      <c r="GPD135" s="204"/>
      <c r="GPE135" s="204"/>
      <c r="GPF135" s="204"/>
      <c r="GPG135" s="204"/>
      <c r="GPH135" s="204"/>
      <c r="GPI135" s="204"/>
      <c r="GPJ135" s="204"/>
      <c r="GPK135" s="204"/>
      <c r="GPL135" s="204"/>
      <c r="GPM135" s="204"/>
      <c r="GPN135" s="204"/>
      <c r="GPO135" s="204"/>
      <c r="GPP135" s="204"/>
      <c r="GPQ135" s="204"/>
      <c r="GPR135" s="204"/>
      <c r="GPS135" s="204"/>
      <c r="GPT135" s="204"/>
      <c r="GPU135" s="204"/>
      <c r="GPV135" s="204"/>
      <c r="GPW135" s="204"/>
      <c r="GPX135" s="204"/>
      <c r="GPY135" s="204"/>
      <c r="GPZ135" s="204"/>
      <c r="GQA135" s="204"/>
      <c r="GQB135" s="204"/>
      <c r="GQC135" s="204"/>
      <c r="GQD135" s="204"/>
      <c r="GQE135" s="204"/>
      <c r="GQF135" s="204"/>
      <c r="GQG135" s="204"/>
      <c r="GQH135" s="204"/>
      <c r="GQI135" s="204"/>
      <c r="GQJ135" s="204"/>
      <c r="GQK135" s="204"/>
      <c r="GQL135" s="204"/>
      <c r="GQM135" s="204"/>
      <c r="GQN135" s="204"/>
      <c r="GQO135" s="204"/>
      <c r="GQP135" s="204"/>
      <c r="GQQ135" s="204"/>
      <c r="GQR135" s="204"/>
      <c r="GQS135" s="204"/>
      <c r="GQT135" s="204"/>
      <c r="GQU135" s="204"/>
      <c r="GQV135" s="204"/>
      <c r="GQW135" s="204"/>
      <c r="GQX135" s="204"/>
      <c r="GQY135" s="204"/>
      <c r="GQZ135" s="204"/>
      <c r="GRA135" s="204"/>
      <c r="GRB135" s="204"/>
      <c r="GRC135" s="204"/>
      <c r="GRD135" s="204"/>
      <c r="GRE135" s="204"/>
      <c r="GRF135" s="204"/>
      <c r="GRG135" s="204"/>
      <c r="GRH135" s="204"/>
      <c r="GRI135" s="204"/>
      <c r="GRJ135" s="204"/>
      <c r="GRK135" s="204"/>
      <c r="GRL135" s="204"/>
      <c r="GRM135" s="204"/>
      <c r="GRN135" s="204"/>
      <c r="GRO135" s="204"/>
      <c r="GRP135" s="204"/>
      <c r="GRQ135" s="204"/>
      <c r="GRR135" s="204"/>
      <c r="GRS135" s="204"/>
      <c r="GRT135" s="204"/>
      <c r="GRU135" s="204"/>
      <c r="GRV135" s="204"/>
      <c r="GRW135" s="204"/>
      <c r="GRX135" s="204"/>
      <c r="GRY135" s="204"/>
      <c r="GRZ135" s="204"/>
      <c r="GSA135" s="204"/>
      <c r="GSB135" s="204"/>
      <c r="GSC135" s="204"/>
      <c r="GSD135" s="204"/>
      <c r="GSE135" s="204"/>
      <c r="GSF135" s="204"/>
      <c r="GSG135" s="204"/>
      <c r="GSH135" s="204"/>
      <c r="GSI135" s="204"/>
      <c r="GSJ135" s="204"/>
      <c r="GSK135" s="204"/>
      <c r="GSL135" s="204"/>
      <c r="GSM135" s="204"/>
      <c r="GSN135" s="204"/>
      <c r="GSO135" s="204"/>
      <c r="GSP135" s="204"/>
      <c r="GSQ135" s="204"/>
      <c r="GSR135" s="204"/>
      <c r="GSS135" s="204"/>
      <c r="GST135" s="204"/>
      <c r="GSU135" s="204"/>
      <c r="GSV135" s="204"/>
      <c r="GSW135" s="204"/>
      <c r="GSX135" s="204"/>
      <c r="GSY135" s="204"/>
      <c r="GSZ135" s="204"/>
      <c r="GTA135" s="204"/>
      <c r="GTB135" s="204"/>
      <c r="GTC135" s="204"/>
      <c r="GTD135" s="204"/>
      <c r="GTE135" s="204"/>
      <c r="GTF135" s="204"/>
      <c r="GTG135" s="204"/>
      <c r="GTH135" s="204"/>
      <c r="GTI135" s="204"/>
      <c r="GTJ135" s="204"/>
      <c r="GTK135" s="204"/>
      <c r="GTL135" s="204"/>
      <c r="GTM135" s="204"/>
      <c r="GTN135" s="204"/>
      <c r="GTO135" s="204"/>
      <c r="GTP135" s="204"/>
      <c r="GTQ135" s="204"/>
      <c r="GTR135" s="204"/>
      <c r="GTS135" s="204"/>
      <c r="GTT135" s="204"/>
      <c r="GTU135" s="204"/>
      <c r="GTV135" s="204"/>
      <c r="GTW135" s="204"/>
      <c r="GTX135" s="204"/>
      <c r="GTY135" s="204"/>
      <c r="GTZ135" s="204"/>
      <c r="GUA135" s="204"/>
      <c r="GUB135" s="204"/>
      <c r="GUC135" s="204"/>
      <c r="GUD135" s="204"/>
      <c r="GUE135" s="204"/>
      <c r="GUF135" s="204"/>
      <c r="GUG135" s="204"/>
      <c r="GUH135" s="204"/>
      <c r="GUI135" s="204"/>
      <c r="GUJ135" s="204"/>
      <c r="GUK135" s="204"/>
      <c r="GUL135" s="204"/>
      <c r="GUM135" s="204"/>
      <c r="GUN135" s="204"/>
      <c r="GUO135" s="204"/>
      <c r="GUP135" s="204"/>
      <c r="GUQ135" s="204"/>
      <c r="GUR135" s="204"/>
      <c r="GUS135" s="204"/>
      <c r="GUT135" s="204"/>
      <c r="GUU135" s="204"/>
      <c r="GUV135" s="204"/>
      <c r="GUW135" s="204"/>
      <c r="GUX135" s="204"/>
      <c r="GUY135" s="204"/>
      <c r="GUZ135" s="204"/>
      <c r="GVA135" s="204"/>
      <c r="GVB135" s="204"/>
      <c r="GVC135" s="204"/>
      <c r="GVD135" s="204"/>
      <c r="GVE135" s="204"/>
      <c r="GVF135" s="204"/>
      <c r="GVG135" s="204"/>
      <c r="GVH135" s="204"/>
      <c r="GVI135" s="204"/>
      <c r="GVJ135" s="204"/>
      <c r="GVK135" s="204"/>
      <c r="GVL135" s="204"/>
      <c r="GVM135" s="204"/>
      <c r="GVN135" s="204"/>
      <c r="GVO135" s="204"/>
      <c r="GVP135" s="204"/>
      <c r="GVQ135" s="204"/>
      <c r="GVR135" s="204"/>
      <c r="GVS135" s="204"/>
      <c r="GVT135" s="204"/>
      <c r="GVU135" s="204"/>
      <c r="GVV135" s="204"/>
      <c r="GVW135" s="204"/>
      <c r="GVX135" s="204"/>
      <c r="GVY135" s="204"/>
      <c r="GVZ135" s="204"/>
      <c r="GWA135" s="204"/>
      <c r="GWB135" s="204"/>
      <c r="GWC135" s="204"/>
      <c r="GWD135" s="204"/>
      <c r="GWE135" s="204"/>
      <c r="GWF135" s="204"/>
      <c r="GWG135" s="204"/>
      <c r="GWH135" s="204"/>
      <c r="GWI135" s="204"/>
      <c r="GWJ135" s="204"/>
      <c r="GWK135" s="204"/>
      <c r="GWL135" s="204"/>
      <c r="GWM135" s="204"/>
      <c r="GWN135" s="204"/>
      <c r="GWO135" s="204"/>
      <c r="GWP135" s="204"/>
      <c r="GWQ135" s="204"/>
      <c r="GWR135" s="204"/>
      <c r="GWS135" s="204"/>
      <c r="GWT135" s="204"/>
      <c r="GWU135" s="204"/>
      <c r="GWV135" s="204"/>
      <c r="GWW135" s="204"/>
      <c r="GWX135" s="204"/>
      <c r="GWY135" s="204"/>
      <c r="GWZ135" s="204"/>
      <c r="GXA135" s="204"/>
      <c r="GXB135" s="204"/>
      <c r="GXC135" s="204"/>
      <c r="GXD135" s="204"/>
      <c r="GXE135" s="204"/>
      <c r="GXF135" s="204"/>
      <c r="GXG135" s="204"/>
      <c r="GXH135" s="204"/>
      <c r="GXI135" s="204"/>
      <c r="GXJ135" s="204"/>
      <c r="GXK135" s="204"/>
      <c r="GXL135" s="204"/>
      <c r="GXM135" s="204"/>
      <c r="GXN135" s="204"/>
      <c r="GXO135" s="204"/>
      <c r="GXP135" s="204"/>
      <c r="GXQ135" s="204"/>
      <c r="GXR135" s="204"/>
      <c r="GXS135" s="204"/>
      <c r="GXT135" s="204"/>
      <c r="GXU135" s="204"/>
      <c r="GXV135" s="204"/>
      <c r="GXW135" s="204"/>
      <c r="GXX135" s="204"/>
      <c r="GXY135" s="204"/>
      <c r="GXZ135" s="204"/>
      <c r="GYA135" s="204"/>
      <c r="GYB135" s="204"/>
      <c r="GYC135" s="204"/>
      <c r="GYD135" s="204"/>
      <c r="GYE135" s="204"/>
      <c r="GYF135" s="204"/>
      <c r="GYG135" s="204"/>
      <c r="GYH135" s="204"/>
      <c r="GYI135" s="204"/>
      <c r="GYJ135" s="204"/>
      <c r="GYK135" s="204"/>
      <c r="GYL135" s="204"/>
      <c r="GYM135" s="204"/>
      <c r="GYN135" s="204"/>
      <c r="GYO135" s="204"/>
      <c r="GYP135" s="204"/>
      <c r="GYQ135" s="204"/>
      <c r="GYR135" s="204"/>
      <c r="GYS135" s="204"/>
      <c r="GYT135" s="204"/>
      <c r="GYU135" s="204"/>
      <c r="GYV135" s="204"/>
      <c r="GYW135" s="204"/>
      <c r="GYX135" s="204"/>
      <c r="GYY135" s="204"/>
      <c r="GYZ135" s="204"/>
      <c r="GZA135" s="204"/>
      <c r="GZB135" s="204"/>
      <c r="GZC135" s="204"/>
      <c r="GZD135" s="204"/>
      <c r="GZE135" s="204"/>
      <c r="GZF135" s="204"/>
      <c r="GZG135" s="204"/>
      <c r="GZH135" s="204"/>
      <c r="GZI135" s="204"/>
      <c r="GZJ135" s="204"/>
      <c r="GZK135" s="204"/>
      <c r="GZL135" s="204"/>
      <c r="GZM135" s="204"/>
      <c r="GZN135" s="204"/>
      <c r="GZO135" s="204"/>
      <c r="GZP135" s="204"/>
      <c r="GZQ135" s="204"/>
      <c r="GZR135" s="204"/>
      <c r="GZS135" s="204"/>
      <c r="GZT135" s="204"/>
      <c r="GZU135" s="204"/>
      <c r="GZV135" s="204"/>
      <c r="GZW135" s="204"/>
      <c r="GZX135" s="204"/>
      <c r="GZY135" s="204"/>
      <c r="GZZ135" s="204"/>
      <c r="HAA135" s="204"/>
      <c r="HAB135" s="204"/>
      <c r="HAC135" s="204"/>
      <c r="HAD135" s="204"/>
      <c r="HAE135" s="204"/>
      <c r="HAF135" s="204"/>
      <c r="HAG135" s="204"/>
      <c r="HAH135" s="204"/>
      <c r="HAI135" s="204"/>
      <c r="HAJ135" s="204"/>
      <c r="HAK135" s="204"/>
      <c r="HAL135" s="204"/>
      <c r="HAM135" s="204"/>
      <c r="HAN135" s="204"/>
      <c r="HAO135" s="204"/>
      <c r="HAP135" s="204"/>
      <c r="HAQ135" s="204"/>
      <c r="HAR135" s="204"/>
      <c r="HAS135" s="204"/>
      <c r="HAT135" s="204"/>
      <c r="HAU135" s="204"/>
      <c r="HAV135" s="204"/>
      <c r="HAW135" s="204"/>
      <c r="HAX135" s="204"/>
      <c r="HAY135" s="204"/>
      <c r="HAZ135" s="204"/>
      <c r="HBA135" s="204"/>
      <c r="HBB135" s="204"/>
      <c r="HBC135" s="204"/>
      <c r="HBD135" s="204"/>
      <c r="HBE135" s="204"/>
      <c r="HBF135" s="204"/>
      <c r="HBG135" s="204"/>
      <c r="HBH135" s="204"/>
      <c r="HBI135" s="204"/>
      <c r="HBJ135" s="204"/>
      <c r="HBK135" s="204"/>
      <c r="HBL135" s="204"/>
      <c r="HBM135" s="204"/>
      <c r="HBN135" s="204"/>
      <c r="HBO135" s="204"/>
      <c r="HBP135" s="204"/>
      <c r="HBQ135" s="204"/>
      <c r="HBR135" s="204"/>
      <c r="HBS135" s="204"/>
      <c r="HBT135" s="204"/>
      <c r="HBU135" s="204"/>
      <c r="HBV135" s="204"/>
      <c r="HBW135" s="204"/>
      <c r="HBX135" s="204"/>
      <c r="HBY135" s="204"/>
      <c r="HBZ135" s="204"/>
      <c r="HCA135" s="204"/>
      <c r="HCB135" s="204"/>
      <c r="HCC135" s="204"/>
      <c r="HCD135" s="204"/>
      <c r="HCE135" s="204"/>
      <c r="HCF135" s="204"/>
      <c r="HCG135" s="204"/>
      <c r="HCH135" s="204"/>
      <c r="HCI135" s="204"/>
      <c r="HCJ135" s="204"/>
      <c r="HCK135" s="204"/>
      <c r="HCL135" s="204"/>
      <c r="HCM135" s="204"/>
      <c r="HCN135" s="204"/>
      <c r="HCO135" s="204"/>
      <c r="HCP135" s="204"/>
      <c r="HCQ135" s="204"/>
      <c r="HCR135" s="204"/>
      <c r="HCS135" s="204"/>
      <c r="HCT135" s="204"/>
      <c r="HCU135" s="204"/>
      <c r="HCV135" s="204"/>
      <c r="HCW135" s="204"/>
      <c r="HCX135" s="204"/>
      <c r="HCY135" s="204"/>
      <c r="HCZ135" s="204"/>
      <c r="HDA135" s="204"/>
      <c r="HDB135" s="204"/>
      <c r="HDC135" s="204"/>
      <c r="HDD135" s="204"/>
      <c r="HDE135" s="204"/>
      <c r="HDF135" s="204"/>
      <c r="HDG135" s="204"/>
      <c r="HDH135" s="204"/>
      <c r="HDI135" s="204"/>
      <c r="HDJ135" s="204"/>
      <c r="HDK135" s="204"/>
      <c r="HDL135" s="204"/>
      <c r="HDM135" s="204"/>
      <c r="HDN135" s="204"/>
      <c r="HDO135" s="204"/>
      <c r="HDP135" s="204"/>
      <c r="HDQ135" s="204"/>
      <c r="HDR135" s="204"/>
      <c r="HDS135" s="204"/>
      <c r="HDT135" s="204"/>
      <c r="HDU135" s="204"/>
      <c r="HDV135" s="204"/>
      <c r="HDW135" s="204"/>
      <c r="HDX135" s="204"/>
      <c r="HDY135" s="204"/>
      <c r="HDZ135" s="204"/>
      <c r="HEA135" s="204"/>
      <c r="HEB135" s="204"/>
      <c r="HEC135" s="204"/>
      <c r="HED135" s="204"/>
      <c r="HEE135" s="204"/>
      <c r="HEF135" s="204"/>
      <c r="HEG135" s="204"/>
      <c r="HEH135" s="204"/>
      <c r="HEI135" s="204"/>
      <c r="HEJ135" s="204"/>
      <c r="HEK135" s="204"/>
      <c r="HEL135" s="204"/>
      <c r="HEM135" s="204"/>
      <c r="HEN135" s="204"/>
      <c r="HEO135" s="204"/>
      <c r="HEP135" s="204"/>
      <c r="HEQ135" s="204"/>
      <c r="HER135" s="204"/>
      <c r="HES135" s="204"/>
      <c r="HET135" s="204"/>
      <c r="HEU135" s="204"/>
      <c r="HEV135" s="204"/>
      <c r="HEW135" s="204"/>
      <c r="HEX135" s="204"/>
      <c r="HEY135" s="204"/>
      <c r="HEZ135" s="204"/>
      <c r="HFA135" s="204"/>
      <c r="HFB135" s="204"/>
      <c r="HFC135" s="204"/>
      <c r="HFD135" s="204"/>
      <c r="HFE135" s="204"/>
      <c r="HFF135" s="204"/>
      <c r="HFG135" s="204"/>
      <c r="HFH135" s="204"/>
      <c r="HFI135" s="204"/>
      <c r="HFJ135" s="204"/>
      <c r="HFK135" s="204"/>
      <c r="HFL135" s="204"/>
      <c r="HFM135" s="204"/>
      <c r="HFN135" s="204"/>
      <c r="HFO135" s="204"/>
      <c r="HFP135" s="204"/>
      <c r="HFQ135" s="204"/>
      <c r="HFR135" s="204"/>
      <c r="HFS135" s="204"/>
      <c r="HFT135" s="204"/>
      <c r="HFU135" s="204"/>
      <c r="HFV135" s="204"/>
      <c r="HFW135" s="204"/>
      <c r="HFX135" s="204"/>
      <c r="HFY135" s="204"/>
      <c r="HFZ135" s="204"/>
      <c r="HGA135" s="204"/>
      <c r="HGB135" s="204"/>
      <c r="HGC135" s="204"/>
      <c r="HGD135" s="204"/>
      <c r="HGE135" s="204"/>
      <c r="HGF135" s="204"/>
      <c r="HGG135" s="204"/>
      <c r="HGH135" s="204"/>
      <c r="HGI135" s="204"/>
      <c r="HGJ135" s="204"/>
      <c r="HGK135" s="204"/>
      <c r="HGL135" s="204"/>
      <c r="HGM135" s="204"/>
      <c r="HGN135" s="204"/>
      <c r="HGO135" s="204"/>
      <c r="HGP135" s="204"/>
      <c r="HGQ135" s="204"/>
      <c r="HGR135" s="204"/>
      <c r="HGS135" s="204"/>
      <c r="HGT135" s="204"/>
      <c r="HGU135" s="204"/>
      <c r="HGV135" s="204"/>
      <c r="HGW135" s="204"/>
      <c r="HGX135" s="204"/>
      <c r="HGY135" s="204"/>
      <c r="HGZ135" s="204"/>
      <c r="HHA135" s="204"/>
      <c r="HHB135" s="204"/>
      <c r="HHC135" s="204"/>
      <c r="HHD135" s="204"/>
      <c r="HHE135" s="204"/>
      <c r="HHF135" s="204"/>
      <c r="HHG135" s="204"/>
      <c r="HHH135" s="204"/>
      <c r="HHI135" s="204"/>
      <c r="HHJ135" s="204"/>
      <c r="HHK135" s="204"/>
      <c r="HHL135" s="204"/>
      <c r="HHM135" s="204"/>
      <c r="HHN135" s="204"/>
      <c r="HHO135" s="204"/>
      <c r="HHP135" s="204"/>
      <c r="HHQ135" s="204"/>
      <c r="HHR135" s="204"/>
      <c r="HHS135" s="204"/>
      <c r="HHT135" s="204"/>
      <c r="HHU135" s="204"/>
      <c r="HHV135" s="204"/>
      <c r="HHW135" s="204"/>
      <c r="HHX135" s="204"/>
      <c r="HHY135" s="204"/>
      <c r="HHZ135" s="204"/>
      <c r="HIA135" s="204"/>
      <c r="HIB135" s="204"/>
      <c r="HIC135" s="204"/>
      <c r="HID135" s="204"/>
      <c r="HIE135" s="204"/>
      <c r="HIF135" s="204"/>
      <c r="HIG135" s="204"/>
      <c r="HIH135" s="204"/>
      <c r="HII135" s="204"/>
      <c r="HIJ135" s="204"/>
      <c r="HIK135" s="204"/>
      <c r="HIL135" s="204"/>
      <c r="HIM135" s="204"/>
      <c r="HIN135" s="204"/>
      <c r="HIO135" s="204"/>
      <c r="HIP135" s="204"/>
      <c r="HIQ135" s="204"/>
      <c r="HIR135" s="204"/>
      <c r="HIS135" s="204"/>
      <c r="HIT135" s="204"/>
      <c r="HIU135" s="204"/>
      <c r="HIV135" s="204"/>
      <c r="HIW135" s="204"/>
      <c r="HIX135" s="204"/>
      <c r="HIY135" s="204"/>
      <c r="HIZ135" s="204"/>
      <c r="HJA135" s="204"/>
      <c r="HJB135" s="204"/>
      <c r="HJC135" s="204"/>
      <c r="HJD135" s="204"/>
      <c r="HJE135" s="204"/>
      <c r="HJF135" s="204"/>
      <c r="HJG135" s="204"/>
      <c r="HJH135" s="204"/>
      <c r="HJI135" s="204"/>
      <c r="HJJ135" s="204"/>
      <c r="HJK135" s="204"/>
      <c r="HJL135" s="204"/>
      <c r="HJM135" s="204"/>
      <c r="HJN135" s="204"/>
      <c r="HJO135" s="204"/>
      <c r="HJP135" s="204"/>
      <c r="HJQ135" s="204"/>
      <c r="HJR135" s="204"/>
      <c r="HJS135" s="204"/>
      <c r="HJT135" s="204"/>
      <c r="HJU135" s="204"/>
      <c r="HJV135" s="204"/>
      <c r="HJW135" s="204"/>
      <c r="HJX135" s="204"/>
      <c r="HJY135" s="204"/>
      <c r="HJZ135" s="204"/>
      <c r="HKA135" s="204"/>
      <c r="HKB135" s="204"/>
      <c r="HKC135" s="204"/>
      <c r="HKD135" s="204"/>
      <c r="HKE135" s="204"/>
      <c r="HKF135" s="204"/>
      <c r="HKG135" s="204"/>
      <c r="HKH135" s="204"/>
      <c r="HKI135" s="204"/>
      <c r="HKJ135" s="204"/>
      <c r="HKK135" s="204"/>
      <c r="HKL135" s="204"/>
      <c r="HKM135" s="204"/>
      <c r="HKN135" s="204"/>
      <c r="HKO135" s="204"/>
      <c r="HKP135" s="204"/>
      <c r="HKQ135" s="204"/>
      <c r="HKR135" s="204"/>
      <c r="HKS135" s="204"/>
      <c r="HKT135" s="204"/>
      <c r="HKU135" s="204"/>
      <c r="HKV135" s="204"/>
      <c r="HKW135" s="204"/>
      <c r="HKX135" s="204"/>
      <c r="HKY135" s="204"/>
      <c r="HKZ135" s="204"/>
      <c r="HLA135" s="204"/>
      <c r="HLB135" s="204"/>
      <c r="HLC135" s="204"/>
      <c r="HLD135" s="204"/>
      <c r="HLE135" s="204"/>
      <c r="HLF135" s="204"/>
      <c r="HLG135" s="204"/>
      <c r="HLH135" s="204"/>
      <c r="HLI135" s="204"/>
      <c r="HLJ135" s="204"/>
      <c r="HLK135" s="204"/>
      <c r="HLL135" s="204"/>
      <c r="HLM135" s="204"/>
      <c r="HLN135" s="204"/>
      <c r="HLO135" s="204"/>
      <c r="HLP135" s="204"/>
      <c r="HLQ135" s="204"/>
      <c r="HLR135" s="204"/>
      <c r="HLS135" s="204"/>
      <c r="HLT135" s="204"/>
      <c r="HLU135" s="204"/>
      <c r="HLV135" s="204"/>
      <c r="HLW135" s="204"/>
      <c r="HLX135" s="204"/>
      <c r="HLY135" s="204"/>
      <c r="HLZ135" s="204"/>
      <c r="HMA135" s="204"/>
      <c r="HMB135" s="204"/>
      <c r="HMC135" s="204"/>
      <c r="HMD135" s="204"/>
      <c r="HME135" s="204"/>
      <c r="HMF135" s="204"/>
      <c r="HMG135" s="204"/>
      <c r="HMH135" s="204"/>
      <c r="HMI135" s="204"/>
      <c r="HMJ135" s="204"/>
      <c r="HMK135" s="204"/>
      <c r="HML135" s="204"/>
      <c r="HMM135" s="204"/>
      <c r="HMN135" s="204"/>
      <c r="HMO135" s="204"/>
      <c r="HMP135" s="204"/>
      <c r="HMQ135" s="204"/>
      <c r="HMR135" s="204"/>
      <c r="HMS135" s="204"/>
      <c r="HMT135" s="204"/>
      <c r="HMU135" s="204"/>
      <c r="HMV135" s="204"/>
      <c r="HMW135" s="204"/>
      <c r="HMX135" s="204"/>
      <c r="HMY135" s="204"/>
      <c r="HMZ135" s="204"/>
      <c r="HNA135" s="204"/>
      <c r="HNB135" s="204"/>
      <c r="HNC135" s="204"/>
      <c r="HND135" s="204"/>
      <c r="HNE135" s="204"/>
      <c r="HNF135" s="204"/>
      <c r="HNG135" s="204"/>
      <c r="HNH135" s="204"/>
      <c r="HNI135" s="204"/>
      <c r="HNJ135" s="204"/>
      <c r="HNK135" s="204"/>
      <c r="HNL135" s="204"/>
      <c r="HNM135" s="204"/>
      <c r="HNN135" s="204"/>
      <c r="HNO135" s="204"/>
      <c r="HNP135" s="204"/>
      <c r="HNQ135" s="204"/>
      <c r="HNR135" s="204"/>
      <c r="HNS135" s="204"/>
      <c r="HNT135" s="204"/>
      <c r="HNU135" s="204"/>
      <c r="HNV135" s="204"/>
      <c r="HNW135" s="204"/>
      <c r="HNX135" s="204"/>
      <c r="HNY135" s="204"/>
      <c r="HNZ135" s="204"/>
      <c r="HOA135" s="204"/>
      <c r="HOB135" s="204"/>
      <c r="HOC135" s="204"/>
      <c r="HOD135" s="204"/>
      <c r="HOE135" s="204"/>
      <c r="HOF135" s="204"/>
      <c r="HOG135" s="204"/>
      <c r="HOH135" s="204"/>
      <c r="HOI135" s="204"/>
      <c r="HOJ135" s="204"/>
      <c r="HOK135" s="204"/>
      <c r="HOL135" s="204"/>
      <c r="HOM135" s="204"/>
      <c r="HON135" s="204"/>
      <c r="HOO135" s="204"/>
      <c r="HOP135" s="204"/>
      <c r="HOQ135" s="204"/>
      <c r="HOR135" s="204"/>
      <c r="HOS135" s="204"/>
      <c r="HOT135" s="204"/>
      <c r="HOU135" s="204"/>
      <c r="HOV135" s="204"/>
      <c r="HOW135" s="204"/>
      <c r="HOX135" s="204"/>
      <c r="HOY135" s="204"/>
      <c r="HOZ135" s="204"/>
      <c r="HPA135" s="204"/>
      <c r="HPB135" s="204"/>
      <c r="HPC135" s="204"/>
      <c r="HPD135" s="204"/>
      <c r="HPE135" s="204"/>
      <c r="HPF135" s="204"/>
      <c r="HPG135" s="204"/>
      <c r="HPH135" s="204"/>
      <c r="HPI135" s="204"/>
      <c r="HPJ135" s="204"/>
      <c r="HPK135" s="204"/>
      <c r="HPL135" s="204"/>
      <c r="HPM135" s="204"/>
      <c r="HPN135" s="204"/>
      <c r="HPO135" s="204"/>
      <c r="HPP135" s="204"/>
      <c r="HPQ135" s="204"/>
      <c r="HPR135" s="204"/>
      <c r="HPS135" s="204"/>
      <c r="HPT135" s="204"/>
      <c r="HPU135" s="204"/>
      <c r="HPV135" s="204"/>
      <c r="HPW135" s="204"/>
      <c r="HPX135" s="204"/>
      <c r="HPY135" s="204"/>
      <c r="HPZ135" s="204"/>
      <c r="HQA135" s="204"/>
      <c r="HQB135" s="204"/>
      <c r="HQC135" s="204"/>
      <c r="HQD135" s="204"/>
      <c r="HQE135" s="204"/>
      <c r="HQF135" s="204"/>
      <c r="HQG135" s="204"/>
      <c r="HQH135" s="204"/>
      <c r="HQI135" s="204"/>
      <c r="HQJ135" s="204"/>
      <c r="HQK135" s="204"/>
      <c r="HQL135" s="204"/>
      <c r="HQM135" s="204"/>
      <c r="HQN135" s="204"/>
      <c r="HQO135" s="204"/>
      <c r="HQP135" s="204"/>
      <c r="HQQ135" s="204"/>
      <c r="HQR135" s="204"/>
      <c r="HQS135" s="204"/>
      <c r="HQT135" s="204"/>
      <c r="HQU135" s="204"/>
      <c r="HQV135" s="204"/>
      <c r="HQW135" s="204"/>
      <c r="HQX135" s="204"/>
      <c r="HQY135" s="204"/>
      <c r="HQZ135" s="204"/>
      <c r="HRA135" s="204"/>
      <c r="HRB135" s="204"/>
      <c r="HRC135" s="204"/>
      <c r="HRD135" s="204"/>
      <c r="HRE135" s="204"/>
      <c r="HRF135" s="204"/>
      <c r="HRG135" s="204"/>
      <c r="HRH135" s="204"/>
      <c r="HRI135" s="204"/>
      <c r="HRJ135" s="204"/>
      <c r="HRK135" s="204"/>
      <c r="HRL135" s="204"/>
      <c r="HRM135" s="204"/>
      <c r="HRN135" s="204"/>
      <c r="HRO135" s="204"/>
      <c r="HRP135" s="204"/>
      <c r="HRQ135" s="204"/>
      <c r="HRR135" s="204"/>
      <c r="HRS135" s="204"/>
      <c r="HRT135" s="204"/>
      <c r="HRU135" s="204"/>
      <c r="HRV135" s="204"/>
      <c r="HRW135" s="204"/>
      <c r="HRX135" s="204"/>
      <c r="HRY135" s="204"/>
      <c r="HRZ135" s="204"/>
      <c r="HSA135" s="204"/>
      <c r="HSB135" s="204"/>
      <c r="HSC135" s="204"/>
      <c r="HSD135" s="204"/>
      <c r="HSE135" s="204"/>
      <c r="HSF135" s="204"/>
      <c r="HSG135" s="204"/>
      <c r="HSH135" s="204"/>
      <c r="HSI135" s="204"/>
      <c r="HSJ135" s="204"/>
      <c r="HSK135" s="204"/>
      <c r="HSL135" s="204"/>
      <c r="HSM135" s="204"/>
      <c r="HSN135" s="204"/>
      <c r="HSO135" s="204"/>
      <c r="HSP135" s="204"/>
      <c r="HSQ135" s="204"/>
      <c r="HSR135" s="204"/>
      <c r="HSS135" s="204"/>
      <c r="HST135" s="204"/>
      <c r="HSU135" s="204"/>
      <c r="HSV135" s="204"/>
      <c r="HSW135" s="204"/>
      <c r="HSX135" s="204"/>
      <c r="HSY135" s="204"/>
      <c r="HSZ135" s="204"/>
      <c r="HTA135" s="204"/>
      <c r="HTB135" s="204"/>
      <c r="HTC135" s="204"/>
      <c r="HTD135" s="204"/>
      <c r="HTE135" s="204"/>
      <c r="HTF135" s="204"/>
      <c r="HTG135" s="204"/>
      <c r="HTH135" s="204"/>
      <c r="HTI135" s="204"/>
      <c r="HTJ135" s="204"/>
      <c r="HTK135" s="204"/>
      <c r="HTL135" s="204"/>
      <c r="HTM135" s="204"/>
      <c r="HTN135" s="204"/>
      <c r="HTO135" s="204"/>
      <c r="HTP135" s="204"/>
      <c r="HTQ135" s="204"/>
      <c r="HTR135" s="204"/>
      <c r="HTS135" s="204"/>
      <c r="HTT135" s="204"/>
      <c r="HTU135" s="204"/>
      <c r="HTV135" s="204"/>
      <c r="HTW135" s="204"/>
      <c r="HTX135" s="204"/>
      <c r="HTY135" s="204"/>
      <c r="HTZ135" s="204"/>
      <c r="HUA135" s="204"/>
      <c r="HUB135" s="204"/>
      <c r="HUC135" s="204"/>
      <c r="HUD135" s="204"/>
      <c r="HUE135" s="204"/>
      <c r="HUF135" s="204"/>
      <c r="HUG135" s="204"/>
      <c r="HUH135" s="204"/>
      <c r="HUI135" s="204"/>
      <c r="HUJ135" s="204"/>
      <c r="HUK135" s="204"/>
      <c r="HUL135" s="204"/>
      <c r="HUM135" s="204"/>
      <c r="HUN135" s="204"/>
      <c r="HUO135" s="204"/>
      <c r="HUP135" s="204"/>
      <c r="HUQ135" s="204"/>
      <c r="HUR135" s="204"/>
      <c r="HUS135" s="204"/>
      <c r="HUT135" s="204"/>
      <c r="HUU135" s="204"/>
      <c r="HUV135" s="204"/>
      <c r="HUW135" s="204"/>
      <c r="HUX135" s="204"/>
      <c r="HUY135" s="204"/>
      <c r="HUZ135" s="204"/>
      <c r="HVA135" s="204"/>
      <c r="HVB135" s="204"/>
      <c r="HVC135" s="204"/>
      <c r="HVD135" s="204"/>
      <c r="HVE135" s="204"/>
      <c r="HVF135" s="204"/>
      <c r="HVG135" s="204"/>
      <c r="HVH135" s="204"/>
      <c r="HVI135" s="204"/>
      <c r="HVJ135" s="204"/>
      <c r="HVK135" s="204"/>
      <c r="HVL135" s="204"/>
      <c r="HVM135" s="204"/>
      <c r="HVN135" s="204"/>
      <c r="HVO135" s="204"/>
      <c r="HVP135" s="204"/>
      <c r="HVQ135" s="204"/>
      <c r="HVR135" s="204"/>
      <c r="HVS135" s="204"/>
      <c r="HVT135" s="204"/>
      <c r="HVU135" s="204"/>
      <c r="HVV135" s="204"/>
      <c r="HVW135" s="204"/>
      <c r="HVX135" s="204"/>
      <c r="HVY135" s="204"/>
      <c r="HVZ135" s="204"/>
      <c r="HWA135" s="204"/>
      <c r="HWB135" s="204"/>
      <c r="HWC135" s="204"/>
      <c r="HWD135" s="204"/>
      <c r="HWE135" s="204"/>
      <c r="HWF135" s="204"/>
      <c r="HWG135" s="204"/>
      <c r="HWH135" s="204"/>
      <c r="HWI135" s="204"/>
      <c r="HWJ135" s="204"/>
      <c r="HWK135" s="204"/>
      <c r="HWL135" s="204"/>
      <c r="HWM135" s="204"/>
      <c r="HWN135" s="204"/>
      <c r="HWO135" s="204"/>
      <c r="HWP135" s="204"/>
      <c r="HWQ135" s="204"/>
      <c r="HWR135" s="204"/>
      <c r="HWS135" s="204"/>
      <c r="HWT135" s="204"/>
      <c r="HWU135" s="204"/>
      <c r="HWV135" s="204"/>
      <c r="HWW135" s="204"/>
      <c r="HWX135" s="204"/>
      <c r="HWY135" s="204"/>
      <c r="HWZ135" s="204"/>
      <c r="HXA135" s="204"/>
      <c r="HXB135" s="204"/>
      <c r="HXC135" s="204"/>
      <c r="HXD135" s="204"/>
      <c r="HXE135" s="204"/>
      <c r="HXF135" s="204"/>
      <c r="HXG135" s="204"/>
      <c r="HXH135" s="204"/>
      <c r="HXI135" s="204"/>
      <c r="HXJ135" s="204"/>
      <c r="HXK135" s="204"/>
      <c r="HXL135" s="204"/>
      <c r="HXM135" s="204"/>
      <c r="HXN135" s="204"/>
      <c r="HXO135" s="204"/>
      <c r="HXP135" s="204"/>
      <c r="HXQ135" s="204"/>
      <c r="HXR135" s="204"/>
      <c r="HXS135" s="204"/>
      <c r="HXT135" s="204"/>
      <c r="HXU135" s="204"/>
      <c r="HXV135" s="204"/>
      <c r="HXW135" s="204"/>
      <c r="HXX135" s="204"/>
      <c r="HXY135" s="204"/>
      <c r="HXZ135" s="204"/>
      <c r="HYA135" s="204"/>
      <c r="HYB135" s="204"/>
      <c r="HYC135" s="204"/>
      <c r="HYD135" s="204"/>
      <c r="HYE135" s="204"/>
      <c r="HYF135" s="204"/>
      <c r="HYG135" s="204"/>
      <c r="HYH135" s="204"/>
      <c r="HYI135" s="204"/>
      <c r="HYJ135" s="204"/>
      <c r="HYK135" s="204"/>
      <c r="HYL135" s="204"/>
      <c r="HYM135" s="204"/>
      <c r="HYN135" s="204"/>
      <c r="HYO135" s="204"/>
      <c r="HYP135" s="204"/>
      <c r="HYQ135" s="204"/>
      <c r="HYR135" s="204"/>
      <c r="HYS135" s="204"/>
      <c r="HYT135" s="204"/>
      <c r="HYU135" s="204"/>
      <c r="HYV135" s="204"/>
      <c r="HYW135" s="204"/>
      <c r="HYX135" s="204"/>
      <c r="HYY135" s="204"/>
      <c r="HYZ135" s="204"/>
      <c r="HZA135" s="204"/>
      <c r="HZB135" s="204"/>
      <c r="HZC135" s="204"/>
      <c r="HZD135" s="204"/>
      <c r="HZE135" s="204"/>
      <c r="HZF135" s="204"/>
      <c r="HZG135" s="204"/>
      <c r="HZH135" s="204"/>
      <c r="HZI135" s="204"/>
      <c r="HZJ135" s="204"/>
      <c r="HZK135" s="204"/>
      <c r="HZL135" s="204"/>
      <c r="HZM135" s="204"/>
      <c r="HZN135" s="204"/>
      <c r="HZO135" s="204"/>
      <c r="HZP135" s="204"/>
      <c r="HZQ135" s="204"/>
      <c r="HZR135" s="204"/>
      <c r="HZS135" s="204"/>
      <c r="HZT135" s="204"/>
      <c r="HZU135" s="204"/>
      <c r="HZV135" s="204"/>
      <c r="HZW135" s="204"/>
      <c r="HZX135" s="204"/>
      <c r="HZY135" s="204"/>
      <c r="HZZ135" s="204"/>
      <c r="IAA135" s="204"/>
      <c r="IAB135" s="204"/>
      <c r="IAC135" s="204"/>
      <c r="IAD135" s="204"/>
      <c r="IAE135" s="204"/>
      <c r="IAF135" s="204"/>
      <c r="IAG135" s="204"/>
      <c r="IAH135" s="204"/>
      <c r="IAI135" s="204"/>
      <c r="IAJ135" s="204"/>
      <c r="IAK135" s="204"/>
      <c r="IAL135" s="204"/>
      <c r="IAM135" s="204"/>
      <c r="IAN135" s="204"/>
      <c r="IAO135" s="204"/>
      <c r="IAP135" s="204"/>
      <c r="IAQ135" s="204"/>
      <c r="IAR135" s="204"/>
      <c r="IAS135" s="204"/>
      <c r="IAT135" s="204"/>
      <c r="IAU135" s="204"/>
      <c r="IAV135" s="204"/>
      <c r="IAW135" s="204"/>
      <c r="IAX135" s="204"/>
      <c r="IAY135" s="204"/>
      <c r="IAZ135" s="204"/>
      <c r="IBA135" s="204"/>
      <c r="IBB135" s="204"/>
      <c r="IBC135" s="204"/>
      <c r="IBD135" s="204"/>
      <c r="IBE135" s="204"/>
      <c r="IBF135" s="204"/>
      <c r="IBG135" s="204"/>
      <c r="IBH135" s="204"/>
      <c r="IBI135" s="204"/>
      <c r="IBJ135" s="204"/>
      <c r="IBK135" s="204"/>
      <c r="IBL135" s="204"/>
      <c r="IBM135" s="204"/>
      <c r="IBN135" s="204"/>
      <c r="IBO135" s="204"/>
      <c r="IBP135" s="204"/>
      <c r="IBQ135" s="204"/>
      <c r="IBR135" s="204"/>
      <c r="IBS135" s="204"/>
      <c r="IBT135" s="204"/>
      <c r="IBU135" s="204"/>
      <c r="IBV135" s="204"/>
      <c r="IBW135" s="204"/>
      <c r="IBX135" s="204"/>
      <c r="IBY135" s="204"/>
      <c r="IBZ135" s="204"/>
      <c r="ICA135" s="204"/>
      <c r="ICB135" s="204"/>
      <c r="ICC135" s="204"/>
      <c r="ICD135" s="204"/>
      <c r="ICE135" s="204"/>
      <c r="ICF135" s="204"/>
      <c r="ICG135" s="204"/>
      <c r="ICH135" s="204"/>
      <c r="ICI135" s="204"/>
      <c r="ICJ135" s="204"/>
      <c r="ICK135" s="204"/>
      <c r="ICL135" s="204"/>
      <c r="ICM135" s="204"/>
      <c r="ICN135" s="204"/>
      <c r="ICO135" s="204"/>
      <c r="ICP135" s="204"/>
      <c r="ICQ135" s="204"/>
      <c r="ICR135" s="204"/>
      <c r="ICS135" s="204"/>
      <c r="ICT135" s="204"/>
      <c r="ICU135" s="204"/>
      <c r="ICV135" s="204"/>
      <c r="ICW135" s="204"/>
      <c r="ICX135" s="204"/>
      <c r="ICY135" s="204"/>
      <c r="ICZ135" s="204"/>
      <c r="IDA135" s="204"/>
      <c r="IDB135" s="204"/>
      <c r="IDC135" s="204"/>
      <c r="IDD135" s="204"/>
      <c r="IDE135" s="204"/>
      <c r="IDF135" s="204"/>
      <c r="IDG135" s="204"/>
      <c r="IDH135" s="204"/>
      <c r="IDI135" s="204"/>
      <c r="IDJ135" s="204"/>
      <c r="IDK135" s="204"/>
      <c r="IDL135" s="204"/>
      <c r="IDM135" s="204"/>
      <c r="IDN135" s="204"/>
      <c r="IDO135" s="204"/>
      <c r="IDP135" s="204"/>
      <c r="IDQ135" s="204"/>
      <c r="IDR135" s="204"/>
      <c r="IDS135" s="204"/>
      <c r="IDT135" s="204"/>
      <c r="IDU135" s="204"/>
      <c r="IDV135" s="204"/>
      <c r="IDW135" s="204"/>
      <c r="IDX135" s="204"/>
      <c r="IDY135" s="204"/>
      <c r="IDZ135" s="204"/>
      <c r="IEA135" s="204"/>
      <c r="IEB135" s="204"/>
      <c r="IEC135" s="204"/>
      <c r="IED135" s="204"/>
      <c r="IEE135" s="204"/>
      <c r="IEF135" s="204"/>
      <c r="IEG135" s="204"/>
      <c r="IEH135" s="204"/>
      <c r="IEI135" s="204"/>
      <c r="IEJ135" s="204"/>
      <c r="IEK135" s="204"/>
      <c r="IEL135" s="204"/>
      <c r="IEM135" s="204"/>
      <c r="IEN135" s="204"/>
      <c r="IEO135" s="204"/>
      <c r="IEP135" s="204"/>
      <c r="IEQ135" s="204"/>
      <c r="IER135" s="204"/>
      <c r="IES135" s="204"/>
      <c r="IET135" s="204"/>
      <c r="IEU135" s="204"/>
      <c r="IEV135" s="204"/>
      <c r="IEW135" s="204"/>
      <c r="IEX135" s="204"/>
      <c r="IEY135" s="204"/>
      <c r="IEZ135" s="204"/>
      <c r="IFA135" s="204"/>
      <c r="IFB135" s="204"/>
      <c r="IFC135" s="204"/>
      <c r="IFD135" s="204"/>
      <c r="IFE135" s="204"/>
      <c r="IFF135" s="204"/>
      <c r="IFG135" s="204"/>
      <c r="IFH135" s="204"/>
      <c r="IFI135" s="204"/>
      <c r="IFJ135" s="204"/>
      <c r="IFK135" s="204"/>
      <c r="IFL135" s="204"/>
      <c r="IFM135" s="204"/>
      <c r="IFN135" s="204"/>
      <c r="IFO135" s="204"/>
      <c r="IFP135" s="204"/>
      <c r="IFQ135" s="204"/>
      <c r="IFR135" s="204"/>
      <c r="IFS135" s="204"/>
      <c r="IFT135" s="204"/>
      <c r="IFU135" s="204"/>
      <c r="IFV135" s="204"/>
      <c r="IFW135" s="204"/>
      <c r="IFX135" s="204"/>
      <c r="IFY135" s="204"/>
      <c r="IFZ135" s="204"/>
      <c r="IGA135" s="204"/>
      <c r="IGB135" s="204"/>
      <c r="IGC135" s="204"/>
      <c r="IGD135" s="204"/>
      <c r="IGE135" s="204"/>
      <c r="IGF135" s="204"/>
      <c r="IGG135" s="204"/>
      <c r="IGH135" s="204"/>
      <c r="IGI135" s="204"/>
      <c r="IGJ135" s="204"/>
      <c r="IGK135" s="204"/>
      <c r="IGL135" s="204"/>
      <c r="IGM135" s="204"/>
      <c r="IGN135" s="204"/>
      <c r="IGO135" s="204"/>
      <c r="IGP135" s="204"/>
      <c r="IGQ135" s="204"/>
      <c r="IGR135" s="204"/>
      <c r="IGS135" s="204"/>
      <c r="IGT135" s="204"/>
      <c r="IGU135" s="204"/>
      <c r="IGV135" s="204"/>
      <c r="IGW135" s="204"/>
      <c r="IGX135" s="204"/>
      <c r="IGY135" s="204"/>
      <c r="IGZ135" s="204"/>
      <c r="IHA135" s="204"/>
      <c r="IHB135" s="204"/>
      <c r="IHC135" s="204"/>
      <c r="IHD135" s="204"/>
      <c r="IHE135" s="204"/>
      <c r="IHF135" s="204"/>
      <c r="IHG135" s="204"/>
      <c r="IHH135" s="204"/>
      <c r="IHI135" s="204"/>
      <c r="IHJ135" s="204"/>
      <c r="IHK135" s="204"/>
      <c r="IHL135" s="204"/>
      <c r="IHM135" s="204"/>
      <c r="IHN135" s="204"/>
      <c r="IHO135" s="204"/>
      <c r="IHP135" s="204"/>
      <c r="IHQ135" s="204"/>
      <c r="IHR135" s="204"/>
      <c r="IHS135" s="204"/>
      <c r="IHT135" s="204"/>
      <c r="IHU135" s="204"/>
      <c r="IHV135" s="204"/>
      <c r="IHW135" s="204"/>
      <c r="IHX135" s="204"/>
      <c r="IHY135" s="204"/>
      <c r="IHZ135" s="204"/>
      <c r="IIA135" s="204"/>
      <c r="IIB135" s="204"/>
      <c r="IIC135" s="204"/>
      <c r="IID135" s="204"/>
      <c r="IIE135" s="204"/>
      <c r="IIF135" s="204"/>
      <c r="IIG135" s="204"/>
      <c r="IIH135" s="204"/>
      <c r="III135" s="204"/>
      <c r="IIJ135" s="204"/>
      <c r="IIK135" s="204"/>
      <c r="IIL135" s="204"/>
      <c r="IIM135" s="204"/>
      <c r="IIN135" s="204"/>
      <c r="IIO135" s="204"/>
      <c r="IIP135" s="204"/>
      <c r="IIQ135" s="204"/>
      <c r="IIR135" s="204"/>
      <c r="IIS135" s="204"/>
      <c r="IIT135" s="204"/>
      <c r="IIU135" s="204"/>
      <c r="IIV135" s="204"/>
      <c r="IIW135" s="204"/>
      <c r="IIX135" s="204"/>
      <c r="IIY135" s="204"/>
      <c r="IIZ135" s="204"/>
      <c r="IJA135" s="204"/>
      <c r="IJB135" s="204"/>
      <c r="IJC135" s="204"/>
      <c r="IJD135" s="204"/>
      <c r="IJE135" s="204"/>
      <c r="IJF135" s="204"/>
      <c r="IJG135" s="204"/>
      <c r="IJH135" s="204"/>
      <c r="IJI135" s="204"/>
      <c r="IJJ135" s="204"/>
      <c r="IJK135" s="204"/>
      <c r="IJL135" s="204"/>
      <c r="IJM135" s="204"/>
      <c r="IJN135" s="204"/>
      <c r="IJO135" s="204"/>
      <c r="IJP135" s="204"/>
      <c r="IJQ135" s="204"/>
      <c r="IJR135" s="204"/>
      <c r="IJS135" s="204"/>
      <c r="IJT135" s="204"/>
      <c r="IJU135" s="204"/>
      <c r="IJV135" s="204"/>
      <c r="IJW135" s="204"/>
      <c r="IJX135" s="204"/>
      <c r="IJY135" s="204"/>
      <c r="IJZ135" s="204"/>
      <c r="IKA135" s="204"/>
      <c r="IKB135" s="204"/>
      <c r="IKC135" s="204"/>
      <c r="IKD135" s="204"/>
      <c r="IKE135" s="204"/>
      <c r="IKF135" s="204"/>
      <c r="IKG135" s="204"/>
      <c r="IKH135" s="204"/>
      <c r="IKI135" s="204"/>
      <c r="IKJ135" s="204"/>
      <c r="IKK135" s="204"/>
      <c r="IKL135" s="204"/>
      <c r="IKM135" s="204"/>
      <c r="IKN135" s="204"/>
      <c r="IKO135" s="204"/>
      <c r="IKP135" s="204"/>
      <c r="IKQ135" s="204"/>
      <c r="IKR135" s="204"/>
      <c r="IKS135" s="204"/>
      <c r="IKT135" s="204"/>
      <c r="IKU135" s="204"/>
      <c r="IKV135" s="204"/>
      <c r="IKW135" s="204"/>
      <c r="IKX135" s="204"/>
      <c r="IKY135" s="204"/>
      <c r="IKZ135" s="204"/>
      <c r="ILA135" s="204"/>
      <c r="ILB135" s="204"/>
      <c r="ILC135" s="204"/>
      <c r="ILD135" s="204"/>
      <c r="ILE135" s="204"/>
      <c r="ILF135" s="204"/>
      <c r="ILG135" s="204"/>
      <c r="ILH135" s="204"/>
      <c r="ILI135" s="204"/>
      <c r="ILJ135" s="204"/>
      <c r="ILK135" s="204"/>
      <c r="ILL135" s="204"/>
      <c r="ILM135" s="204"/>
      <c r="ILN135" s="204"/>
      <c r="ILO135" s="204"/>
      <c r="ILP135" s="204"/>
      <c r="ILQ135" s="204"/>
      <c r="ILR135" s="204"/>
      <c r="ILS135" s="204"/>
      <c r="ILT135" s="204"/>
      <c r="ILU135" s="204"/>
      <c r="ILV135" s="204"/>
      <c r="ILW135" s="204"/>
      <c r="ILX135" s="204"/>
      <c r="ILY135" s="204"/>
      <c r="ILZ135" s="204"/>
      <c r="IMA135" s="204"/>
      <c r="IMB135" s="204"/>
      <c r="IMC135" s="204"/>
      <c r="IMD135" s="204"/>
      <c r="IME135" s="204"/>
      <c r="IMF135" s="204"/>
      <c r="IMG135" s="204"/>
      <c r="IMH135" s="204"/>
      <c r="IMI135" s="204"/>
      <c r="IMJ135" s="204"/>
      <c r="IMK135" s="204"/>
      <c r="IML135" s="204"/>
      <c r="IMM135" s="204"/>
      <c r="IMN135" s="204"/>
      <c r="IMO135" s="204"/>
      <c r="IMP135" s="204"/>
      <c r="IMQ135" s="204"/>
      <c r="IMR135" s="204"/>
      <c r="IMS135" s="204"/>
      <c r="IMT135" s="204"/>
      <c r="IMU135" s="204"/>
      <c r="IMV135" s="204"/>
      <c r="IMW135" s="204"/>
      <c r="IMX135" s="204"/>
      <c r="IMY135" s="204"/>
      <c r="IMZ135" s="204"/>
      <c r="INA135" s="204"/>
      <c r="INB135" s="204"/>
      <c r="INC135" s="204"/>
      <c r="IND135" s="204"/>
      <c r="INE135" s="204"/>
      <c r="INF135" s="204"/>
      <c r="ING135" s="204"/>
      <c r="INH135" s="204"/>
      <c r="INI135" s="204"/>
      <c r="INJ135" s="204"/>
      <c r="INK135" s="204"/>
      <c r="INL135" s="204"/>
      <c r="INM135" s="204"/>
      <c r="INN135" s="204"/>
      <c r="INO135" s="204"/>
      <c r="INP135" s="204"/>
      <c r="INQ135" s="204"/>
      <c r="INR135" s="204"/>
      <c r="INS135" s="204"/>
      <c r="INT135" s="204"/>
      <c r="INU135" s="204"/>
      <c r="INV135" s="204"/>
      <c r="INW135" s="204"/>
      <c r="INX135" s="204"/>
      <c r="INY135" s="204"/>
      <c r="INZ135" s="204"/>
      <c r="IOA135" s="204"/>
      <c r="IOB135" s="204"/>
      <c r="IOC135" s="204"/>
      <c r="IOD135" s="204"/>
      <c r="IOE135" s="204"/>
      <c r="IOF135" s="204"/>
      <c r="IOG135" s="204"/>
      <c r="IOH135" s="204"/>
      <c r="IOI135" s="204"/>
      <c r="IOJ135" s="204"/>
      <c r="IOK135" s="204"/>
      <c r="IOL135" s="204"/>
      <c r="IOM135" s="204"/>
      <c r="ION135" s="204"/>
      <c r="IOO135" s="204"/>
      <c r="IOP135" s="204"/>
      <c r="IOQ135" s="204"/>
      <c r="IOR135" s="204"/>
      <c r="IOS135" s="204"/>
      <c r="IOT135" s="204"/>
      <c r="IOU135" s="204"/>
      <c r="IOV135" s="204"/>
      <c r="IOW135" s="204"/>
      <c r="IOX135" s="204"/>
      <c r="IOY135" s="204"/>
      <c r="IOZ135" s="204"/>
      <c r="IPA135" s="204"/>
      <c r="IPB135" s="204"/>
      <c r="IPC135" s="204"/>
      <c r="IPD135" s="204"/>
      <c r="IPE135" s="204"/>
      <c r="IPF135" s="204"/>
      <c r="IPG135" s="204"/>
      <c r="IPH135" s="204"/>
      <c r="IPI135" s="204"/>
      <c r="IPJ135" s="204"/>
      <c r="IPK135" s="204"/>
      <c r="IPL135" s="204"/>
      <c r="IPM135" s="204"/>
      <c r="IPN135" s="204"/>
      <c r="IPO135" s="204"/>
      <c r="IPP135" s="204"/>
      <c r="IPQ135" s="204"/>
      <c r="IPR135" s="204"/>
      <c r="IPS135" s="204"/>
      <c r="IPT135" s="204"/>
      <c r="IPU135" s="204"/>
      <c r="IPV135" s="204"/>
      <c r="IPW135" s="204"/>
      <c r="IPX135" s="204"/>
      <c r="IPY135" s="204"/>
      <c r="IPZ135" s="204"/>
      <c r="IQA135" s="204"/>
      <c r="IQB135" s="204"/>
      <c r="IQC135" s="204"/>
      <c r="IQD135" s="204"/>
      <c r="IQE135" s="204"/>
      <c r="IQF135" s="204"/>
      <c r="IQG135" s="204"/>
      <c r="IQH135" s="204"/>
      <c r="IQI135" s="204"/>
      <c r="IQJ135" s="204"/>
      <c r="IQK135" s="204"/>
      <c r="IQL135" s="204"/>
      <c r="IQM135" s="204"/>
      <c r="IQN135" s="204"/>
      <c r="IQO135" s="204"/>
      <c r="IQP135" s="204"/>
      <c r="IQQ135" s="204"/>
      <c r="IQR135" s="204"/>
      <c r="IQS135" s="204"/>
      <c r="IQT135" s="204"/>
      <c r="IQU135" s="204"/>
      <c r="IQV135" s="204"/>
      <c r="IQW135" s="204"/>
      <c r="IQX135" s="204"/>
      <c r="IQY135" s="204"/>
      <c r="IQZ135" s="204"/>
      <c r="IRA135" s="204"/>
      <c r="IRB135" s="204"/>
      <c r="IRC135" s="204"/>
      <c r="IRD135" s="204"/>
      <c r="IRE135" s="204"/>
      <c r="IRF135" s="204"/>
      <c r="IRG135" s="204"/>
      <c r="IRH135" s="204"/>
      <c r="IRI135" s="204"/>
      <c r="IRJ135" s="204"/>
      <c r="IRK135" s="204"/>
      <c r="IRL135" s="204"/>
      <c r="IRM135" s="204"/>
      <c r="IRN135" s="204"/>
      <c r="IRO135" s="204"/>
      <c r="IRP135" s="204"/>
      <c r="IRQ135" s="204"/>
      <c r="IRR135" s="204"/>
      <c r="IRS135" s="204"/>
      <c r="IRT135" s="204"/>
      <c r="IRU135" s="204"/>
      <c r="IRV135" s="204"/>
      <c r="IRW135" s="204"/>
      <c r="IRX135" s="204"/>
      <c r="IRY135" s="204"/>
      <c r="IRZ135" s="204"/>
      <c r="ISA135" s="204"/>
      <c r="ISB135" s="204"/>
      <c r="ISC135" s="204"/>
      <c r="ISD135" s="204"/>
      <c r="ISE135" s="204"/>
      <c r="ISF135" s="204"/>
      <c r="ISG135" s="204"/>
      <c r="ISH135" s="204"/>
      <c r="ISI135" s="204"/>
      <c r="ISJ135" s="204"/>
      <c r="ISK135" s="204"/>
      <c r="ISL135" s="204"/>
      <c r="ISM135" s="204"/>
      <c r="ISN135" s="204"/>
      <c r="ISO135" s="204"/>
      <c r="ISP135" s="204"/>
      <c r="ISQ135" s="204"/>
      <c r="ISR135" s="204"/>
      <c r="ISS135" s="204"/>
      <c r="IST135" s="204"/>
      <c r="ISU135" s="204"/>
      <c r="ISV135" s="204"/>
      <c r="ISW135" s="204"/>
      <c r="ISX135" s="204"/>
      <c r="ISY135" s="204"/>
      <c r="ISZ135" s="204"/>
      <c r="ITA135" s="204"/>
      <c r="ITB135" s="204"/>
      <c r="ITC135" s="204"/>
      <c r="ITD135" s="204"/>
      <c r="ITE135" s="204"/>
      <c r="ITF135" s="204"/>
      <c r="ITG135" s="204"/>
      <c r="ITH135" s="204"/>
      <c r="ITI135" s="204"/>
      <c r="ITJ135" s="204"/>
      <c r="ITK135" s="204"/>
      <c r="ITL135" s="204"/>
      <c r="ITM135" s="204"/>
      <c r="ITN135" s="204"/>
      <c r="ITO135" s="204"/>
      <c r="ITP135" s="204"/>
      <c r="ITQ135" s="204"/>
      <c r="ITR135" s="204"/>
      <c r="ITS135" s="204"/>
      <c r="ITT135" s="204"/>
      <c r="ITU135" s="204"/>
      <c r="ITV135" s="204"/>
      <c r="ITW135" s="204"/>
      <c r="ITX135" s="204"/>
      <c r="ITY135" s="204"/>
      <c r="ITZ135" s="204"/>
      <c r="IUA135" s="204"/>
      <c r="IUB135" s="204"/>
      <c r="IUC135" s="204"/>
      <c r="IUD135" s="204"/>
      <c r="IUE135" s="204"/>
      <c r="IUF135" s="204"/>
      <c r="IUG135" s="204"/>
      <c r="IUH135" s="204"/>
      <c r="IUI135" s="204"/>
      <c r="IUJ135" s="204"/>
      <c r="IUK135" s="204"/>
      <c r="IUL135" s="204"/>
      <c r="IUM135" s="204"/>
      <c r="IUN135" s="204"/>
      <c r="IUO135" s="204"/>
      <c r="IUP135" s="204"/>
      <c r="IUQ135" s="204"/>
      <c r="IUR135" s="204"/>
      <c r="IUS135" s="204"/>
      <c r="IUT135" s="204"/>
      <c r="IUU135" s="204"/>
      <c r="IUV135" s="204"/>
      <c r="IUW135" s="204"/>
      <c r="IUX135" s="204"/>
      <c r="IUY135" s="204"/>
      <c r="IUZ135" s="204"/>
      <c r="IVA135" s="204"/>
      <c r="IVB135" s="204"/>
      <c r="IVC135" s="204"/>
      <c r="IVD135" s="204"/>
      <c r="IVE135" s="204"/>
      <c r="IVF135" s="204"/>
      <c r="IVG135" s="204"/>
      <c r="IVH135" s="204"/>
      <c r="IVI135" s="204"/>
      <c r="IVJ135" s="204"/>
      <c r="IVK135" s="204"/>
      <c r="IVL135" s="204"/>
      <c r="IVM135" s="204"/>
      <c r="IVN135" s="204"/>
      <c r="IVO135" s="204"/>
      <c r="IVP135" s="204"/>
      <c r="IVQ135" s="204"/>
      <c r="IVR135" s="204"/>
      <c r="IVS135" s="204"/>
      <c r="IVT135" s="204"/>
      <c r="IVU135" s="204"/>
      <c r="IVV135" s="204"/>
      <c r="IVW135" s="204"/>
      <c r="IVX135" s="204"/>
      <c r="IVY135" s="204"/>
      <c r="IVZ135" s="204"/>
      <c r="IWA135" s="204"/>
      <c r="IWB135" s="204"/>
      <c r="IWC135" s="204"/>
      <c r="IWD135" s="204"/>
      <c r="IWE135" s="204"/>
      <c r="IWF135" s="204"/>
      <c r="IWG135" s="204"/>
      <c r="IWH135" s="204"/>
      <c r="IWI135" s="204"/>
      <c r="IWJ135" s="204"/>
      <c r="IWK135" s="204"/>
      <c r="IWL135" s="204"/>
      <c r="IWM135" s="204"/>
      <c r="IWN135" s="204"/>
      <c r="IWO135" s="204"/>
      <c r="IWP135" s="204"/>
      <c r="IWQ135" s="204"/>
      <c r="IWR135" s="204"/>
      <c r="IWS135" s="204"/>
      <c r="IWT135" s="204"/>
      <c r="IWU135" s="204"/>
      <c r="IWV135" s="204"/>
      <c r="IWW135" s="204"/>
      <c r="IWX135" s="204"/>
      <c r="IWY135" s="204"/>
      <c r="IWZ135" s="204"/>
      <c r="IXA135" s="204"/>
      <c r="IXB135" s="204"/>
      <c r="IXC135" s="204"/>
      <c r="IXD135" s="204"/>
      <c r="IXE135" s="204"/>
      <c r="IXF135" s="204"/>
      <c r="IXG135" s="204"/>
      <c r="IXH135" s="204"/>
      <c r="IXI135" s="204"/>
      <c r="IXJ135" s="204"/>
      <c r="IXK135" s="204"/>
      <c r="IXL135" s="204"/>
      <c r="IXM135" s="204"/>
      <c r="IXN135" s="204"/>
      <c r="IXO135" s="204"/>
      <c r="IXP135" s="204"/>
      <c r="IXQ135" s="204"/>
      <c r="IXR135" s="204"/>
      <c r="IXS135" s="204"/>
      <c r="IXT135" s="204"/>
      <c r="IXU135" s="204"/>
      <c r="IXV135" s="204"/>
      <c r="IXW135" s="204"/>
      <c r="IXX135" s="204"/>
      <c r="IXY135" s="204"/>
      <c r="IXZ135" s="204"/>
      <c r="IYA135" s="204"/>
      <c r="IYB135" s="204"/>
      <c r="IYC135" s="204"/>
      <c r="IYD135" s="204"/>
      <c r="IYE135" s="204"/>
      <c r="IYF135" s="204"/>
      <c r="IYG135" s="204"/>
      <c r="IYH135" s="204"/>
      <c r="IYI135" s="204"/>
      <c r="IYJ135" s="204"/>
      <c r="IYK135" s="204"/>
      <c r="IYL135" s="204"/>
      <c r="IYM135" s="204"/>
      <c r="IYN135" s="204"/>
      <c r="IYO135" s="204"/>
      <c r="IYP135" s="204"/>
      <c r="IYQ135" s="204"/>
      <c r="IYR135" s="204"/>
      <c r="IYS135" s="204"/>
      <c r="IYT135" s="204"/>
      <c r="IYU135" s="204"/>
      <c r="IYV135" s="204"/>
      <c r="IYW135" s="204"/>
      <c r="IYX135" s="204"/>
      <c r="IYY135" s="204"/>
      <c r="IYZ135" s="204"/>
      <c r="IZA135" s="204"/>
      <c r="IZB135" s="204"/>
      <c r="IZC135" s="204"/>
      <c r="IZD135" s="204"/>
      <c r="IZE135" s="204"/>
      <c r="IZF135" s="204"/>
      <c r="IZG135" s="204"/>
      <c r="IZH135" s="204"/>
      <c r="IZI135" s="204"/>
      <c r="IZJ135" s="204"/>
      <c r="IZK135" s="204"/>
      <c r="IZL135" s="204"/>
      <c r="IZM135" s="204"/>
      <c r="IZN135" s="204"/>
      <c r="IZO135" s="204"/>
      <c r="IZP135" s="204"/>
      <c r="IZQ135" s="204"/>
      <c r="IZR135" s="204"/>
      <c r="IZS135" s="204"/>
      <c r="IZT135" s="204"/>
      <c r="IZU135" s="204"/>
      <c r="IZV135" s="204"/>
      <c r="IZW135" s="204"/>
      <c r="IZX135" s="204"/>
      <c r="IZY135" s="204"/>
      <c r="IZZ135" s="204"/>
      <c r="JAA135" s="204"/>
      <c r="JAB135" s="204"/>
      <c r="JAC135" s="204"/>
      <c r="JAD135" s="204"/>
      <c r="JAE135" s="204"/>
      <c r="JAF135" s="204"/>
      <c r="JAG135" s="204"/>
      <c r="JAH135" s="204"/>
      <c r="JAI135" s="204"/>
      <c r="JAJ135" s="204"/>
      <c r="JAK135" s="204"/>
      <c r="JAL135" s="204"/>
      <c r="JAM135" s="204"/>
      <c r="JAN135" s="204"/>
      <c r="JAO135" s="204"/>
      <c r="JAP135" s="204"/>
      <c r="JAQ135" s="204"/>
      <c r="JAR135" s="204"/>
      <c r="JAS135" s="204"/>
      <c r="JAT135" s="204"/>
      <c r="JAU135" s="204"/>
      <c r="JAV135" s="204"/>
      <c r="JAW135" s="204"/>
      <c r="JAX135" s="204"/>
      <c r="JAY135" s="204"/>
      <c r="JAZ135" s="204"/>
      <c r="JBA135" s="204"/>
      <c r="JBB135" s="204"/>
      <c r="JBC135" s="204"/>
      <c r="JBD135" s="204"/>
      <c r="JBE135" s="204"/>
      <c r="JBF135" s="204"/>
      <c r="JBG135" s="204"/>
      <c r="JBH135" s="204"/>
      <c r="JBI135" s="204"/>
      <c r="JBJ135" s="204"/>
      <c r="JBK135" s="204"/>
      <c r="JBL135" s="204"/>
      <c r="JBM135" s="204"/>
      <c r="JBN135" s="204"/>
      <c r="JBO135" s="204"/>
      <c r="JBP135" s="204"/>
      <c r="JBQ135" s="204"/>
      <c r="JBR135" s="204"/>
      <c r="JBS135" s="204"/>
      <c r="JBT135" s="204"/>
      <c r="JBU135" s="204"/>
      <c r="JBV135" s="204"/>
      <c r="JBW135" s="204"/>
      <c r="JBX135" s="204"/>
      <c r="JBY135" s="204"/>
      <c r="JBZ135" s="204"/>
      <c r="JCA135" s="204"/>
      <c r="JCB135" s="204"/>
      <c r="JCC135" s="204"/>
      <c r="JCD135" s="204"/>
      <c r="JCE135" s="204"/>
      <c r="JCF135" s="204"/>
      <c r="JCG135" s="204"/>
      <c r="JCH135" s="204"/>
      <c r="JCI135" s="204"/>
      <c r="JCJ135" s="204"/>
      <c r="JCK135" s="204"/>
      <c r="JCL135" s="204"/>
      <c r="JCM135" s="204"/>
      <c r="JCN135" s="204"/>
      <c r="JCO135" s="204"/>
      <c r="JCP135" s="204"/>
      <c r="JCQ135" s="204"/>
      <c r="JCR135" s="204"/>
      <c r="JCS135" s="204"/>
      <c r="JCT135" s="204"/>
      <c r="JCU135" s="204"/>
      <c r="JCV135" s="204"/>
      <c r="JCW135" s="204"/>
      <c r="JCX135" s="204"/>
      <c r="JCY135" s="204"/>
      <c r="JCZ135" s="204"/>
      <c r="JDA135" s="204"/>
      <c r="JDB135" s="204"/>
      <c r="JDC135" s="204"/>
      <c r="JDD135" s="204"/>
      <c r="JDE135" s="204"/>
      <c r="JDF135" s="204"/>
      <c r="JDG135" s="204"/>
      <c r="JDH135" s="204"/>
      <c r="JDI135" s="204"/>
      <c r="JDJ135" s="204"/>
      <c r="JDK135" s="204"/>
      <c r="JDL135" s="204"/>
      <c r="JDM135" s="204"/>
      <c r="JDN135" s="204"/>
      <c r="JDO135" s="204"/>
      <c r="JDP135" s="204"/>
      <c r="JDQ135" s="204"/>
      <c r="JDR135" s="204"/>
      <c r="JDS135" s="204"/>
      <c r="JDT135" s="204"/>
      <c r="JDU135" s="204"/>
      <c r="JDV135" s="204"/>
      <c r="JDW135" s="204"/>
      <c r="JDX135" s="204"/>
      <c r="JDY135" s="204"/>
      <c r="JDZ135" s="204"/>
      <c r="JEA135" s="204"/>
      <c r="JEB135" s="204"/>
      <c r="JEC135" s="204"/>
      <c r="JED135" s="204"/>
      <c r="JEE135" s="204"/>
      <c r="JEF135" s="204"/>
      <c r="JEG135" s="204"/>
      <c r="JEH135" s="204"/>
      <c r="JEI135" s="204"/>
      <c r="JEJ135" s="204"/>
      <c r="JEK135" s="204"/>
      <c r="JEL135" s="204"/>
      <c r="JEM135" s="204"/>
      <c r="JEN135" s="204"/>
      <c r="JEO135" s="204"/>
      <c r="JEP135" s="204"/>
      <c r="JEQ135" s="204"/>
      <c r="JER135" s="204"/>
      <c r="JES135" s="204"/>
      <c r="JET135" s="204"/>
      <c r="JEU135" s="204"/>
      <c r="JEV135" s="204"/>
      <c r="JEW135" s="204"/>
      <c r="JEX135" s="204"/>
      <c r="JEY135" s="204"/>
      <c r="JEZ135" s="204"/>
      <c r="JFA135" s="204"/>
      <c r="JFB135" s="204"/>
      <c r="JFC135" s="204"/>
      <c r="JFD135" s="204"/>
      <c r="JFE135" s="204"/>
      <c r="JFF135" s="204"/>
      <c r="JFG135" s="204"/>
      <c r="JFH135" s="204"/>
      <c r="JFI135" s="204"/>
      <c r="JFJ135" s="204"/>
      <c r="JFK135" s="204"/>
      <c r="JFL135" s="204"/>
      <c r="JFM135" s="204"/>
      <c r="JFN135" s="204"/>
      <c r="JFO135" s="204"/>
      <c r="JFP135" s="204"/>
      <c r="JFQ135" s="204"/>
      <c r="JFR135" s="204"/>
      <c r="JFS135" s="204"/>
      <c r="JFT135" s="204"/>
      <c r="JFU135" s="204"/>
      <c r="JFV135" s="204"/>
      <c r="JFW135" s="204"/>
      <c r="JFX135" s="204"/>
      <c r="JFY135" s="204"/>
      <c r="JFZ135" s="204"/>
      <c r="JGA135" s="204"/>
      <c r="JGB135" s="204"/>
      <c r="JGC135" s="204"/>
      <c r="JGD135" s="204"/>
      <c r="JGE135" s="204"/>
      <c r="JGF135" s="204"/>
      <c r="JGG135" s="204"/>
      <c r="JGH135" s="204"/>
      <c r="JGI135" s="204"/>
      <c r="JGJ135" s="204"/>
      <c r="JGK135" s="204"/>
      <c r="JGL135" s="204"/>
      <c r="JGM135" s="204"/>
      <c r="JGN135" s="204"/>
      <c r="JGO135" s="204"/>
      <c r="JGP135" s="204"/>
      <c r="JGQ135" s="204"/>
      <c r="JGR135" s="204"/>
      <c r="JGS135" s="204"/>
      <c r="JGT135" s="204"/>
      <c r="JGU135" s="204"/>
      <c r="JGV135" s="204"/>
      <c r="JGW135" s="204"/>
      <c r="JGX135" s="204"/>
      <c r="JGY135" s="204"/>
      <c r="JGZ135" s="204"/>
      <c r="JHA135" s="204"/>
      <c r="JHB135" s="204"/>
      <c r="JHC135" s="204"/>
      <c r="JHD135" s="204"/>
      <c r="JHE135" s="204"/>
      <c r="JHF135" s="204"/>
      <c r="JHG135" s="204"/>
      <c r="JHH135" s="204"/>
      <c r="JHI135" s="204"/>
      <c r="JHJ135" s="204"/>
      <c r="JHK135" s="204"/>
      <c r="JHL135" s="204"/>
      <c r="JHM135" s="204"/>
      <c r="JHN135" s="204"/>
      <c r="JHO135" s="204"/>
      <c r="JHP135" s="204"/>
      <c r="JHQ135" s="204"/>
      <c r="JHR135" s="204"/>
      <c r="JHS135" s="204"/>
      <c r="JHT135" s="204"/>
      <c r="JHU135" s="204"/>
      <c r="JHV135" s="204"/>
      <c r="JHW135" s="204"/>
      <c r="JHX135" s="204"/>
      <c r="JHY135" s="204"/>
      <c r="JHZ135" s="204"/>
      <c r="JIA135" s="204"/>
      <c r="JIB135" s="204"/>
      <c r="JIC135" s="204"/>
      <c r="JID135" s="204"/>
      <c r="JIE135" s="204"/>
      <c r="JIF135" s="204"/>
      <c r="JIG135" s="204"/>
      <c r="JIH135" s="204"/>
      <c r="JII135" s="204"/>
      <c r="JIJ135" s="204"/>
      <c r="JIK135" s="204"/>
      <c r="JIL135" s="204"/>
      <c r="JIM135" s="204"/>
      <c r="JIN135" s="204"/>
      <c r="JIO135" s="204"/>
      <c r="JIP135" s="204"/>
      <c r="JIQ135" s="204"/>
      <c r="JIR135" s="204"/>
      <c r="JIS135" s="204"/>
      <c r="JIT135" s="204"/>
      <c r="JIU135" s="204"/>
      <c r="JIV135" s="204"/>
      <c r="JIW135" s="204"/>
      <c r="JIX135" s="204"/>
      <c r="JIY135" s="204"/>
      <c r="JIZ135" s="204"/>
      <c r="JJA135" s="204"/>
      <c r="JJB135" s="204"/>
      <c r="JJC135" s="204"/>
      <c r="JJD135" s="204"/>
      <c r="JJE135" s="204"/>
      <c r="JJF135" s="204"/>
      <c r="JJG135" s="204"/>
      <c r="JJH135" s="204"/>
      <c r="JJI135" s="204"/>
      <c r="JJJ135" s="204"/>
      <c r="JJK135" s="204"/>
      <c r="JJL135" s="204"/>
      <c r="JJM135" s="204"/>
      <c r="JJN135" s="204"/>
      <c r="JJO135" s="204"/>
      <c r="JJP135" s="204"/>
      <c r="JJQ135" s="204"/>
      <c r="JJR135" s="204"/>
      <c r="JJS135" s="204"/>
      <c r="JJT135" s="204"/>
      <c r="JJU135" s="204"/>
      <c r="JJV135" s="204"/>
      <c r="JJW135" s="204"/>
      <c r="JJX135" s="204"/>
      <c r="JJY135" s="204"/>
      <c r="JJZ135" s="204"/>
      <c r="JKA135" s="204"/>
      <c r="JKB135" s="204"/>
      <c r="JKC135" s="204"/>
      <c r="JKD135" s="204"/>
      <c r="JKE135" s="204"/>
      <c r="JKF135" s="204"/>
      <c r="JKG135" s="204"/>
      <c r="JKH135" s="204"/>
      <c r="JKI135" s="204"/>
      <c r="JKJ135" s="204"/>
      <c r="JKK135" s="204"/>
      <c r="JKL135" s="204"/>
      <c r="JKM135" s="204"/>
      <c r="JKN135" s="204"/>
      <c r="JKO135" s="204"/>
      <c r="JKP135" s="204"/>
      <c r="JKQ135" s="204"/>
      <c r="JKR135" s="204"/>
      <c r="JKS135" s="204"/>
      <c r="JKT135" s="204"/>
      <c r="JKU135" s="204"/>
      <c r="JKV135" s="204"/>
      <c r="JKW135" s="204"/>
      <c r="JKX135" s="204"/>
      <c r="JKY135" s="204"/>
      <c r="JKZ135" s="204"/>
      <c r="JLA135" s="204"/>
      <c r="JLB135" s="204"/>
      <c r="JLC135" s="204"/>
      <c r="JLD135" s="204"/>
      <c r="JLE135" s="204"/>
      <c r="JLF135" s="204"/>
      <c r="JLG135" s="204"/>
      <c r="JLH135" s="204"/>
      <c r="JLI135" s="204"/>
      <c r="JLJ135" s="204"/>
      <c r="JLK135" s="204"/>
      <c r="JLL135" s="204"/>
      <c r="JLM135" s="204"/>
      <c r="JLN135" s="204"/>
      <c r="JLO135" s="204"/>
      <c r="JLP135" s="204"/>
      <c r="JLQ135" s="204"/>
      <c r="JLR135" s="204"/>
      <c r="JLS135" s="204"/>
      <c r="JLT135" s="204"/>
      <c r="JLU135" s="204"/>
      <c r="JLV135" s="204"/>
      <c r="JLW135" s="204"/>
      <c r="JLX135" s="204"/>
      <c r="JLY135" s="204"/>
      <c r="JLZ135" s="204"/>
      <c r="JMA135" s="204"/>
      <c r="JMB135" s="204"/>
      <c r="JMC135" s="204"/>
      <c r="JMD135" s="204"/>
      <c r="JME135" s="204"/>
      <c r="JMF135" s="204"/>
      <c r="JMG135" s="204"/>
      <c r="JMH135" s="204"/>
      <c r="JMI135" s="204"/>
      <c r="JMJ135" s="204"/>
      <c r="JMK135" s="204"/>
      <c r="JML135" s="204"/>
      <c r="JMM135" s="204"/>
      <c r="JMN135" s="204"/>
      <c r="JMO135" s="204"/>
      <c r="JMP135" s="204"/>
      <c r="JMQ135" s="204"/>
      <c r="JMR135" s="204"/>
      <c r="JMS135" s="204"/>
      <c r="JMT135" s="204"/>
      <c r="JMU135" s="204"/>
      <c r="JMV135" s="204"/>
      <c r="JMW135" s="204"/>
      <c r="JMX135" s="204"/>
      <c r="JMY135" s="204"/>
      <c r="JMZ135" s="204"/>
      <c r="JNA135" s="204"/>
      <c r="JNB135" s="204"/>
      <c r="JNC135" s="204"/>
      <c r="JND135" s="204"/>
      <c r="JNE135" s="204"/>
      <c r="JNF135" s="204"/>
      <c r="JNG135" s="204"/>
      <c r="JNH135" s="204"/>
      <c r="JNI135" s="204"/>
      <c r="JNJ135" s="204"/>
      <c r="JNK135" s="204"/>
      <c r="JNL135" s="204"/>
      <c r="JNM135" s="204"/>
      <c r="JNN135" s="204"/>
      <c r="JNO135" s="204"/>
      <c r="JNP135" s="204"/>
      <c r="JNQ135" s="204"/>
      <c r="JNR135" s="204"/>
      <c r="JNS135" s="204"/>
      <c r="JNT135" s="204"/>
      <c r="JNU135" s="204"/>
      <c r="JNV135" s="204"/>
      <c r="JNW135" s="204"/>
      <c r="JNX135" s="204"/>
      <c r="JNY135" s="204"/>
      <c r="JNZ135" s="204"/>
      <c r="JOA135" s="204"/>
      <c r="JOB135" s="204"/>
      <c r="JOC135" s="204"/>
      <c r="JOD135" s="204"/>
      <c r="JOE135" s="204"/>
      <c r="JOF135" s="204"/>
      <c r="JOG135" s="204"/>
      <c r="JOH135" s="204"/>
      <c r="JOI135" s="204"/>
      <c r="JOJ135" s="204"/>
      <c r="JOK135" s="204"/>
      <c r="JOL135" s="204"/>
      <c r="JOM135" s="204"/>
      <c r="JON135" s="204"/>
      <c r="JOO135" s="204"/>
      <c r="JOP135" s="204"/>
      <c r="JOQ135" s="204"/>
      <c r="JOR135" s="204"/>
      <c r="JOS135" s="204"/>
      <c r="JOT135" s="204"/>
      <c r="JOU135" s="204"/>
      <c r="JOV135" s="204"/>
      <c r="JOW135" s="204"/>
      <c r="JOX135" s="204"/>
      <c r="JOY135" s="204"/>
      <c r="JOZ135" s="204"/>
      <c r="JPA135" s="204"/>
      <c r="JPB135" s="204"/>
      <c r="JPC135" s="204"/>
      <c r="JPD135" s="204"/>
      <c r="JPE135" s="204"/>
      <c r="JPF135" s="204"/>
      <c r="JPG135" s="204"/>
      <c r="JPH135" s="204"/>
      <c r="JPI135" s="204"/>
      <c r="JPJ135" s="204"/>
      <c r="JPK135" s="204"/>
      <c r="JPL135" s="204"/>
      <c r="JPM135" s="204"/>
      <c r="JPN135" s="204"/>
      <c r="JPO135" s="204"/>
      <c r="JPP135" s="204"/>
      <c r="JPQ135" s="204"/>
      <c r="JPR135" s="204"/>
      <c r="JPS135" s="204"/>
      <c r="JPT135" s="204"/>
      <c r="JPU135" s="204"/>
      <c r="JPV135" s="204"/>
      <c r="JPW135" s="204"/>
      <c r="JPX135" s="204"/>
      <c r="JPY135" s="204"/>
      <c r="JPZ135" s="204"/>
      <c r="JQA135" s="204"/>
      <c r="JQB135" s="204"/>
      <c r="JQC135" s="204"/>
      <c r="JQD135" s="204"/>
      <c r="JQE135" s="204"/>
      <c r="JQF135" s="204"/>
      <c r="JQG135" s="204"/>
      <c r="JQH135" s="204"/>
      <c r="JQI135" s="204"/>
      <c r="JQJ135" s="204"/>
      <c r="JQK135" s="204"/>
      <c r="JQL135" s="204"/>
      <c r="JQM135" s="204"/>
      <c r="JQN135" s="204"/>
      <c r="JQO135" s="204"/>
      <c r="JQP135" s="204"/>
      <c r="JQQ135" s="204"/>
      <c r="JQR135" s="204"/>
      <c r="JQS135" s="204"/>
      <c r="JQT135" s="204"/>
      <c r="JQU135" s="204"/>
      <c r="JQV135" s="204"/>
      <c r="JQW135" s="204"/>
      <c r="JQX135" s="204"/>
      <c r="JQY135" s="204"/>
      <c r="JQZ135" s="204"/>
      <c r="JRA135" s="204"/>
      <c r="JRB135" s="204"/>
      <c r="JRC135" s="204"/>
      <c r="JRD135" s="204"/>
      <c r="JRE135" s="204"/>
      <c r="JRF135" s="204"/>
      <c r="JRG135" s="204"/>
      <c r="JRH135" s="204"/>
      <c r="JRI135" s="204"/>
      <c r="JRJ135" s="204"/>
      <c r="JRK135" s="204"/>
      <c r="JRL135" s="204"/>
      <c r="JRM135" s="204"/>
      <c r="JRN135" s="204"/>
      <c r="JRO135" s="204"/>
      <c r="JRP135" s="204"/>
      <c r="JRQ135" s="204"/>
      <c r="JRR135" s="204"/>
      <c r="JRS135" s="204"/>
      <c r="JRT135" s="204"/>
      <c r="JRU135" s="204"/>
      <c r="JRV135" s="204"/>
      <c r="JRW135" s="204"/>
      <c r="JRX135" s="204"/>
      <c r="JRY135" s="204"/>
      <c r="JRZ135" s="204"/>
      <c r="JSA135" s="204"/>
      <c r="JSB135" s="204"/>
      <c r="JSC135" s="204"/>
      <c r="JSD135" s="204"/>
      <c r="JSE135" s="204"/>
      <c r="JSF135" s="204"/>
      <c r="JSG135" s="204"/>
      <c r="JSH135" s="204"/>
      <c r="JSI135" s="204"/>
      <c r="JSJ135" s="204"/>
      <c r="JSK135" s="204"/>
      <c r="JSL135" s="204"/>
      <c r="JSM135" s="204"/>
      <c r="JSN135" s="204"/>
      <c r="JSO135" s="204"/>
      <c r="JSP135" s="204"/>
      <c r="JSQ135" s="204"/>
      <c r="JSR135" s="204"/>
      <c r="JSS135" s="204"/>
      <c r="JST135" s="204"/>
      <c r="JSU135" s="204"/>
      <c r="JSV135" s="204"/>
      <c r="JSW135" s="204"/>
      <c r="JSX135" s="204"/>
      <c r="JSY135" s="204"/>
      <c r="JSZ135" s="204"/>
      <c r="JTA135" s="204"/>
      <c r="JTB135" s="204"/>
      <c r="JTC135" s="204"/>
      <c r="JTD135" s="204"/>
      <c r="JTE135" s="204"/>
      <c r="JTF135" s="204"/>
      <c r="JTG135" s="204"/>
      <c r="JTH135" s="204"/>
      <c r="JTI135" s="204"/>
      <c r="JTJ135" s="204"/>
      <c r="JTK135" s="204"/>
      <c r="JTL135" s="204"/>
      <c r="JTM135" s="204"/>
      <c r="JTN135" s="204"/>
      <c r="JTO135" s="204"/>
      <c r="JTP135" s="204"/>
      <c r="JTQ135" s="204"/>
      <c r="JTR135" s="204"/>
      <c r="JTS135" s="204"/>
      <c r="JTT135" s="204"/>
      <c r="JTU135" s="204"/>
      <c r="JTV135" s="204"/>
      <c r="JTW135" s="204"/>
      <c r="JTX135" s="204"/>
      <c r="JTY135" s="204"/>
      <c r="JTZ135" s="204"/>
      <c r="JUA135" s="204"/>
      <c r="JUB135" s="204"/>
      <c r="JUC135" s="204"/>
      <c r="JUD135" s="204"/>
      <c r="JUE135" s="204"/>
      <c r="JUF135" s="204"/>
      <c r="JUG135" s="204"/>
      <c r="JUH135" s="204"/>
      <c r="JUI135" s="204"/>
      <c r="JUJ135" s="204"/>
      <c r="JUK135" s="204"/>
      <c r="JUL135" s="204"/>
      <c r="JUM135" s="204"/>
      <c r="JUN135" s="204"/>
      <c r="JUO135" s="204"/>
      <c r="JUP135" s="204"/>
      <c r="JUQ135" s="204"/>
      <c r="JUR135" s="204"/>
      <c r="JUS135" s="204"/>
      <c r="JUT135" s="204"/>
      <c r="JUU135" s="204"/>
      <c r="JUV135" s="204"/>
      <c r="JUW135" s="204"/>
      <c r="JUX135" s="204"/>
      <c r="JUY135" s="204"/>
      <c r="JUZ135" s="204"/>
      <c r="JVA135" s="204"/>
      <c r="JVB135" s="204"/>
      <c r="JVC135" s="204"/>
      <c r="JVD135" s="204"/>
      <c r="JVE135" s="204"/>
      <c r="JVF135" s="204"/>
      <c r="JVG135" s="204"/>
      <c r="JVH135" s="204"/>
      <c r="JVI135" s="204"/>
      <c r="JVJ135" s="204"/>
      <c r="JVK135" s="204"/>
      <c r="JVL135" s="204"/>
      <c r="JVM135" s="204"/>
      <c r="JVN135" s="204"/>
      <c r="JVO135" s="204"/>
      <c r="JVP135" s="204"/>
      <c r="JVQ135" s="204"/>
      <c r="JVR135" s="204"/>
      <c r="JVS135" s="204"/>
      <c r="JVT135" s="204"/>
      <c r="JVU135" s="204"/>
      <c r="JVV135" s="204"/>
      <c r="JVW135" s="204"/>
      <c r="JVX135" s="204"/>
      <c r="JVY135" s="204"/>
      <c r="JVZ135" s="204"/>
      <c r="JWA135" s="204"/>
      <c r="JWB135" s="204"/>
      <c r="JWC135" s="204"/>
      <c r="JWD135" s="204"/>
      <c r="JWE135" s="204"/>
      <c r="JWF135" s="204"/>
      <c r="JWG135" s="204"/>
      <c r="JWH135" s="204"/>
      <c r="JWI135" s="204"/>
      <c r="JWJ135" s="204"/>
      <c r="JWK135" s="204"/>
      <c r="JWL135" s="204"/>
      <c r="JWM135" s="204"/>
      <c r="JWN135" s="204"/>
      <c r="JWO135" s="204"/>
      <c r="JWP135" s="204"/>
      <c r="JWQ135" s="204"/>
      <c r="JWR135" s="204"/>
      <c r="JWS135" s="204"/>
      <c r="JWT135" s="204"/>
      <c r="JWU135" s="204"/>
      <c r="JWV135" s="204"/>
      <c r="JWW135" s="204"/>
      <c r="JWX135" s="204"/>
      <c r="JWY135" s="204"/>
      <c r="JWZ135" s="204"/>
      <c r="JXA135" s="204"/>
      <c r="JXB135" s="204"/>
      <c r="JXC135" s="204"/>
      <c r="JXD135" s="204"/>
      <c r="JXE135" s="204"/>
      <c r="JXF135" s="204"/>
      <c r="JXG135" s="204"/>
      <c r="JXH135" s="204"/>
      <c r="JXI135" s="204"/>
      <c r="JXJ135" s="204"/>
      <c r="JXK135" s="204"/>
      <c r="JXL135" s="204"/>
      <c r="JXM135" s="204"/>
      <c r="JXN135" s="204"/>
      <c r="JXO135" s="204"/>
      <c r="JXP135" s="204"/>
      <c r="JXQ135" s="204"/>
      <c r="JXR135" s="204"/>
      <c r="JXS135" s="204"/>
      <c r="JXT135" s="204"/>
      <c r="JXU135" s="204"/>
      <c r="JXV135" s="204"/>
      <c r="JXW135" s="204"/>
      <c r="JXX135" s="204"/>
      <c r="JXY135" s="204"/>
      <c r="JXZ135" s="204"/>
      <c r="JYA135" s="204"/>
      <c r="JYB135" s="204"/>
      <c r="JYC135" s="204"/>
      <c r="JYD135" s="204"/>
      <c r="JYE135" s="204"/>
      <c r="JYF135" s="204"/>
      <c r="JYG135" s="204"/>
      <c r="JYH135" s="204"/>
      <c r="JYI135" s="204"/>
      <c r="JYJ135" s="204"/>
      <c r="JYK135" s="204"/>
      <c r="JYL135" s="204"/>
      <c r="JYM135" s="204"/>
      <c r="JYN135" s="204"/>
      <c r="JYO135" s="204"/>
      <c r="JYP135" s="204"/>
      <c r="JYQ135" s="204"/>
      <c r="JYR135" s="204"/>
      <c r="JYS135" s="204"/>
      <c r="JYT135" s="204"/>
      <c r="JYU135" s="204"/>
      <c r="JYV135" s="204"/>
      <c r="JYW135" s="204"/>
      <c r="JYX135" s="204"/>
      <c r="JYY135" s="204"/>
      <c r="JYZ135" s="204"/>
      <c r="JZA135" s="204"/>
      <c r="JZB135" s="204"/>
      <c r="JZC135" s="204"/>
      <c r="JZD135" s="204"/>
      <c r="JZE135" s="204"/>
      <c r="JZF135" s="204"/>
      <c r="JZG135" s="204"/>
      <c r="JZH135" s="204"/>
      <c r="JZI135" s="204"/>
      <c r="JZJ135" s="204"/>
      <c r="JZK135" s="204"/>
      <c r="JZL135" s="204"/>
      <c r="JZM135" s="204"/>
      <c r="JZN135" s="204"/>
      <c r="JZO135" s="204"/>
      <c r="JZP135" s="204"/>
      <c r="JZQ135" s="204"/>
      <c r="JZR135" s="204"/>
      <c r="JZS135" s="204"/>
      <c r="JZT135" s="204"/>
      <c r="JZU135" s="204"/>
      <c r="JZV135" s="204"/>
      <c r="JZW135" s="204"/>
      <c r="JZX135" s="204"/>
      <c r="JZY135" s="204"/>
      <c r="JZZ135" s="204"/>
      <c r="KAA135" s="204"/>
      <c r="KAB135" s="204"/>
      <c r="KAC135" s="204"/>
      <c r="KAD135" s="204"/>
      <c r="KAE135" s="204"/>
      <c r="KAF135" s="204"/>
      <c r="KAG135" s="204"/>
      <c r="KAH135" s="204"/>
      <c r="KAI135" s="204"/>
      <c r="KAJ135" s="204"/>
      <c r="KAK135" s="204"/>
      <c r="KAL135" s="204"/>
      <c r="KAM135" s="204"/>
      <c r="KAN135" s="204"/>
      <c r="KAO135" s="204"/>
      <c r="KAP135" s="204"/>
      <c r="KAQ135" s="204"/>
      <c r="KAR135" s="204"/>
      <c r="KAS135" s="204"/>
      <c r="KAT135" s="204"/>
      <c r="KAU135" s="204"/>
      <c r="KAV135" s="204"/>
      <c r="KAW135" s="204"/>
      <c r="KAX135" s="204"/>
      <c r="KAY135" s="204"/>
      <c r="KAZ135" s="204"/>
      <c r="KBA135" s="204"/>
      <c r="KBB135" s="204"/>
      <c r="KBC135" s="204"/>
      <c r="KBD135" s="204"/>
      <c r="KBE135" s="204"/>
      <c r="KBF135" s="204"/>
      <c r="KBG135" s="204"/>
      <c r="KBH135" s="204"/>
      <c r="KBI135" s="204"/>
      <c r="KBJ135" s="204"/>
      <c r="KBK135" s="204"/>
      <c r="KBL135" s="204"/>
      <c r="KBM135" s="204"/>
      <c r="KBN135" s="204"/>
      <c r="KBO135" s="204"/>
      <c r="KBP135" s="204"/>
      <c r="KBQ135" s="204"/>
      <c r="KBR135" s="204"/>
      <c r="KBS135" s="204"/>
      <c r="KBT135" s="204"/>
      <c r="KBU135" s="204"/>
      <c r="KBV135" s="204"/>
      <c r="KBW135" s="204"/>
      <c r="KBX135" s="204"/>
      <c r="KBY135" s="204"/>
      <c r="KBZ135" s="204"/>
      <c r="KCA135" s="204"/>
      <c r="KCB135" s="204"/>
      <c r="KCC135" s="204"/>
      <c r="KCD135" s="204"/>
      <c r="KCE135" s="204"/>
      <c r="KCF135" s="204"/>
      <c r="KCG135" s="204"/>
      <c r="KCH135" s="204"/>
      <c r="KCI135" s="204"/>
      <c r="KCJ135" s="204"/>
      <c r="KCK135" s="204"/>
      <c r="KCL135" s="204"/>
      <c r="KCM135" s="204"/>
      <c r="KCN135" s="204"/>
      <c r="KCO135" s="204"/>
      <c r="KCP135" s="204"/>
      <c r="KCQ135" s="204"/>
      <c r="KCR135" s="204"/>
      <c r="KCS135" s="204"/>
      <c r="KCT135" s="204"/>
      <c r="KCU135" s="204"/>
      <c r="KCV135" s="204"/>
      <c r="KCW135" s="204"/>
      <c r="KCX135" s="204"/>
      <c r="KCY135" s="204"/>
      <c r="KCZ135" s="204"/>
      <c r="KDA135" s="204"/>
      <c r="KDB135" s="204"/>
      <c r="KDC135" s="204"/>
      <c r="KDD135" s="204"/>
      <c r="KDE135" s="204"/>
      <c r="KDF135" s="204"/>
      <c r="KDG135" s="204"/>
      <c r="KDH135" s="204"/>
      <c r="KDI135" s="204"/>
      <c r="KDJ135" s="204"/>
      <c r="KDK135" s="204"/>
      <c r="KDL135" s="204"/>
      <c r="KDM135" s="204"/>
      <c r="KDN135" s="204"/>
      <c r="KDO135" s="204"/>
      <c r="KDP135" s="204"/>
      <c r="KDQ135" s="204"/>
      <c r="KDR135" s="204"/>
      <c r="KDS135" s="204"/>
      <c r="KDT135" s="204"/>
      <c r="KDU135" s="204"/>
      <c r="KDV135" s="204"/>
      <c r="KDW135" s="204"/>
      <c r="KDX135" s="204"/>
      <c r="KDY135" s="204"/>
      <c r="KDZ135" s="204"/>
      <c r="KEA135" s="204"/>
      <c r="KEB135" s="204"/>
      <c r="KEC135" s="204"/>
      <c r="KED135" s="204"/>
      <c r="KEE135" s="204"/>
      <c r="KEF135" s="204"/>
      <c r="KEG135" s="204"/>
      <c r="KEH135" s="204"/>
      <c r="KEI135" s="204"/>
      <c r="KEJ135" s="204"/>
      <c r="KEK135" s="204"/>
      <c r="KEL135" s="204"/>
      <c r="KEM135" s="204"/>
      <c r="KEN135" s="204"/>
      <c r="KEO135" s="204"/>
      <c r="KEP135" s="204"/>
      <c r="KEQ135" s="204"/>
      <c r="KER135" s="204"/>
      <c r="KES135" s="204"/>
      <c r="KET135" s="204"/>
      <c r="KEU135" s="204"/>
      <c r="KEV135" s="204"/>
      <c r="KEW135" s="204"/>
      <c r="KEX135" s="204"/>
      <c r="KEY135" s="204"/>
      <c r="KEZ135" s="204"/>
      <c r="KFA135" s="204"/>
      <c r="KFB135" s="204"/>
      <c r="KFC135" s="204"/>
      <c r="KFD135" s="204"/>
      <c r="KFE135" s="204"/>
      <c r="KFF135" s="204"/>
      <c r="KFG135" s="204"/>
      <c r="KFH135" s="204"/>
      <c r="KFI135" s="204"/>
      <c r="KFJ135" s="204"/>
      <c r="KFK135" s="204"/>
      <c r="KFL135" s="204"/>
      <c r="KFM135" s="204"/>
      <c r="KFN135" s="204"/>
      <c r="KFO135" s="204"/>
      <c r="KFP135" s="204"/>
      <c r="KFQ135" s="204"/>
      <c r="KFR135" s="204"/>
      <c r="KFS135" s="204"/>
      <c r="KFT135" s="204"/>
      <c r="KFU135" s="204"/>
      <c r="KFV135" s="204"/>
      <c r="KFW135" s="204"/>
      <c r="KFX135" s="204"/>
      <c r="KFY135" s="204"/>
      <c r="KFZ135" s="204"/>
      <c r="KGA135" s="204"/>
      <c r="KGB135" s="204"/>
      <c r="KGC135" s="204"/>
      <c r="KGD135" s="204"/>
      <c r="KGE135" s="204"/>
      <c r="KGF135" s="204"/>
      <c r="KGG135" s="204"/>
      <c r="KGH135" s="204"/>
      <c r="KGI135" s="204"/>
      <c r="KGJ135" s="204"/>
      <c r="KGK135" s="204"/>
      <c r="KGL135" s="204"/>
      <c r="KGM135" s="204"/>
      <c r="KGN135" s="204"/>
      <c r="KGO135" s="204"/>
      <c r="KGP135" s="204"/>
      <c r="KGQ135" s="204"/>
      <c r="KGR135" s="204"/>
      <c r="KGS135" s="204"/>
      <c r="KGT135" s="204"/>
      <c r="KGU135" s="204"/>
      <c r="KGV135" s="204"/>
      <c r="KGW135" s="204"/>
      <c r="KGX135" s="204"/>
      <c r="KGY135" s="204"/>
      <c r="KGZ135" s="204"/>
      <c r="KHA135" s="204"/>
      <c r="KHB135" s="204"/>
      <c r="KHC135" s="204"/>
      <c r="KHD135" s="204"/>
      <c r="KHE135" s="204"/>
      <c r="KHF135" s="204"/>
      <c r="KHG135" s="204"/>
      <c r="KHH135" s="204"/>
      <c r="KHI135" s="204"/>
      <c r="KHJ135" s="204"/>
      <c r="KHK135" s="204"/>
      <c r="KHL135" s="204"/>
      <c r="KHM135" s="204"/>
      <c r="KHN135" s="204"/>
      <c r="KHO135" s="204"/>
      <c r="KHP135" s="204"/>
      <c r="KHQ135" s="204"/>
      <c r="KHR135" s="204"/>
      <c r="KHS135" s="204"/>
      <c r="KHT135" s="204"/>
      <c r="KHU135" s="204"/>
      <c r="KHV135" s="204"/>
      <c r="KHW135" s="204"/>
      <c r="KHX135" s="204"/>
      <c r="KHY135" s="204"/>
      <c r="KHZ135" s="204"/>
      <c r="KIA135" s="204"/>
      <c r="KIB135" s="204"/>
      <c r="KIC135" s="204"/>
      <c r="KID135" s="204"/>
      <c r="KIE135" s="204"/>
      <c r="KIF135" s="204"/>
      <c r="KIG135" s="204"/>
      <c r="KIH135" s="204"/>
      <c r="KII135" s="204"/>
      <c r="KIJ135" s="204"/>
      <c r="KIK135" s="204"/>
      <c r="KIL135" s="204"/>
      <c r="KIM135" s="204"/>
      <c r="KIN135" s="204"/>
      <c r="KIO135" s="204"/>
      <c r="KIP135" s="204"/>
      <c r="KIQ135" s="204"/>
      <c r="KIR135" s="204"/>
      <c r="KIS135" s="204"/>
      <c r="KIT135" s="204"/>
      <c r="KIU135" s="204"/>
      <c r="KIV135" s="204"/>
      <c r="KIW135" s="204"/>
      <c r="KIX135" s="204"/>
      <c r="KIY135" s="204"/>
      <c r="KIZ135" s="204"/>
      <c r="KJA135" s="204"/>
      <c r="KJB135" s="204"/>
      <c r="KJC135" s="204"/>
      <c r="KJD135" s="204"/>
      <c r="KJE135" s="204"/>
      <c r="KJF135" s="204"/>
      <c r="KJG135" s="204"/>
      <c r="KJH135" s="204"/>
      <c r="KJI135" s="204"/>
      <c r="KJJ135" s="204"/>
      <c r="KJK135" s="204"/>
      <c r="KJL135" s="204"/>
      <c r="KJM135" s="204"/>
      <c r="KJN135" s="204"/>
      <c r="KJO135" s="204"/>
      <c r="KJP135" s="204"/>
      <c r="KJQ135" s="204"/>
      <c r="KJR135" s="204"/>
      <c r="KJS135" s="204"/>
      <c r="KJT135" s="204"/>
      <c r="KJU135" s="204"/>
      <c r="KJV135" s="204"/>
      <c r="KJW135" s="204"/>
      <c r="KJX135" s="204"/>
      <c r="KJY135" s="204"/>
      <c r="KJZ135" s="204"/>
      <c r="KKA135" s="204"/>
      <c r="KKB135" s="204"/>
      <c r="KKC135" s="204"/>
      <c r="KKD135" s="204"/>
      <c r="KKE135" s="204"/>
      <c r="KKF135" s="204"/>
      <c r="KKG135" s="204"/>
      <c r="KKH135" s="204"/>
      <c r="KKI135" s="204"/>
      <c r="KKJ135" s="204"/>
      <c r="KKK135" s="204"/>
      <c r="KKL135" s="204"/>
      <c r="KKM135" s="204"/>
      <c r="KKN135" s="204"/>
      <c r="KKO135" s="204"/>
      <c r="KKP135" s="204"/>
      <c r="KKQ135" s="204"/>
      <c r="KKR135" s="204"/>
      <c r="KKS135" s="204"/>
      <c r="KKT135" s="204"/>
      <c r="KKU135" s="204"/>
      <c r="KKV135" s="204"/>
      <c r="KKW135" s="204"/>
      <c r="KKX135" s="204"/>
      <c r="KKY135" s="204"/>
      <c r="KKZ135" s="204"/>
      <c r="KLA135" s="204"/>
      <c r="KLB135" s="204"/>
      <c r="KLC135" s="204"/>
      <c r="KLD135" s="204"/>
      <c r="KLE135" s="204"/>
      <c r="KLF135" s="204"/>
      <c r="KLG135" s="204"/>
      <c r="KLH135" s="204"/>
      <c r="KLI135" s="204"/>
      <c r="KLJ135" s="204"/>
      <c r="KLK135" s="204"/>
      <c r="KLL135" s="204"/>
      <c r="KLM135" s="204"/>
      <c r="KLN135" s="204"/>
      <c r="KLO135" s="204"/>
      <c r="KLP135" s="204"/>
      <c r="KLQ135" s="204"/>
      <c r="KLR135" s="204"/>
      <c r="KLS135" s="204"/>
      <c r="KLT135" s="204"/>
      <c r="KLU135" s="204"/>
      <c r="KLV135" s="204"/>
      <c r="KLW135" s="204"/>
      <c r="KLX135" s="204"/>
      <c r="KLY135" s="204"/>
      <c r="KLZ135" s="204"/>
      <c r="KMA135" s="204"/>
      <c r="KMB135" s="204"/>
      <c r="KMC135" s="204"/>
      <c r="KMD135" s="204"/>
      <c r="KME135" s="204"/>
      <c r="KMF135" s="204"/>
      <c r="KMG135" s="204"/>
      <c r="KMH135" s="204"/>
      <c r="KMI135" s="204"/>
      <c r="KMJ135" s="204"/>
      <c r="KMK135" s="204"/>
      <c r="KML135" s="204"/>
      <c r="KMM135" s="204"/>
      <c r="KMN135" s="204"/>
      <c r="KMO135" s="204"/>
      <c r="KMP135" s="204"/>
      <c r="KMQ135" s="204"/>
      <c r="KMR135" s="204"/>
      <c r="KMS135" s="204"/>
      <c r="KMT135" s="204"/>
      <c r="KMU135" s="204"/>
      <c r="KMV135" s="204"/>
      <c r="KMW135" s="204"/>
      <c r="KMX135" s="204"/>
      <c r="KMY135" s="204"/>
      <c r="KMZ135" s="204"/>
      <c r="KNA135" s="204"/>
      <c r="KNB135" s="204"/>
      <c r="KNC135" s="204"/>
      <c r="KND135" s="204"/>
      <c r="KNE135" s="204"/>
      <c r="KNF135" s="204"/>
      <c r="KNG135" s="204"/>
      <c r="KNH135" s="204"/>
      <c r="KNI135" s="204"/>
      <c r="KNJ135" s="204"/>
      <c r="KNK135" s="204"/>
      <c r="KNL135" s="204"/>
      <c r="KNM135" s="204"/>
      <c r="KNN135" s="204"/>
      <c r="KNO135" s="204"/>
      <c r="KNP135" s="204"/>
      <c r="KNQ135" s="204"/>
      <c r="KNR135" s="204"/>
      <c r="KNS135" s="204"/>
      <c r="KNT135" s="204"/>
      <c r="KNU135" s="204"/>
      <c r="KNV135" s="204"/>
      <c r="KNW135" s="204"/>
      <c r="KNX135" s="204"/>
      <c r="KNY135" s="204"/>
      <c r="KNZ135" s="204"/>
      <c r="KOA135" s="204"/>
      <c r="KOB135" s="204"/>
      <c r="KOC135" s="204"/>
      <c r="KOD135" s="204"/>
      <c r="KOE135" s="204"/>
      <c r="KOF135" s="204"/>
      <c r="KOG135" s="204"/>
      <c r="KOH135" s="204"/>
      <c r="KOI135" s="204"/>
      <c r="KOJ135" s="204"/>
      <c r="KOK135" s="204"/>
      <c r="KOL135" s="204"/>
      <c r="KOM135" s="204"/>
      <c r="KON135" s="204"/>
      <c r="KOO135" s="204"/>
      <c r="KOP135" s="204"/>
      <c r="KOQ135" s="204"/>
      <c r="KOR135" s="204"/>
      <c r="KOS135" s="204"/>
      <c r="KOT135" s="204"/>
      <c r="KOU135" s="204"/>
      <c r="KOV135" s="204"/>
      <c r="KOW135" s="204"/>
      <c r="KOX135" s="204"/>
      <c r="KOY135" s="204"/>
      <c r="KOZ135" s="204"/>
      <c r="KPA135" s="204"/>
      <c r="KPB135" s="204"/>
      <c r="KPC135" s="204"/>
      <c r="KPD135" s="204"/>
      <c r="KPE135" s="204"/>
      <c r="KPF135" s="204"/>
      <c r="KPG135" s="204"/>
      <c r="KPH135" s="204"/>
      <c r="KPI135" s="204"/>
      <c r="KPJ135" s="204"/>
      <c r="KPK135" s="204"/>
      <c r="KPL135" s="204"/>
      <c r="KPM135" s="204"/>
      <c r="KPN135" s="204"/>
      <c r="KPO135" s="204"/>
      <c r="KPP135" s="204"/>
      <c r="KPQ135" s="204"/>
      <c r="KPR135" s="204"/>
      <c r="KPS135" s="204"/>
      <c r="KPT135" s="204"/>
      <c r="KPU135" s="204"/>
      <c r="KPV135" s="204"/>
      <c r="KPW135" s="204"/>
      <c r="KPX135" s="204"/>
      <c r="KPY135" s="204"/>
      <c r="KPZ135" s="204"/>
      <c r="KQA135" s="204"/>
      <c r="KQB135" s="204"/>
      <c r="KQC135" s="204"/>
      <c r="KQD135" s="204"/>
      <c r="KQE135" s="204"/>
      <c r="KQF135" s="204"/>
      <c r="KQG135" s="204"/>
      <c r="KQH135" s="204"/>
      <c r="KQI135" s="204"/>
      <c r="KQJ135" s="204"/>
      <c r="KQK135" s="204"/>
      <c r="KQL135" s="204"/>
      <c r="KQM135" s="204"/>
      <c r="KQN135" s="204"/>
      <c r="KQO135" s="204"/>
      <c r="KQP135" s="204"/>
      <c r="KQQ135" s="204"/>
      <c r="KQR135" s="204"/>
      <c r="KQS135" s="204"/>
      <c r="KQT135" s="204"/>
      <c r="KQU135" s="204"/>
      <c r="KQV135" s="204"/>
      <c r="KQW135" s="204"/>
      <c r="KQX135" s="204"/>
      <c r="KQY135" s="204"/>
      <c r="KQZ135" s="204"/>
      <c r="KRA135" s="204"/>
      <c r="KRB135" s="204"/>
      <c r="KRC135" s="204"/>
      <c r="KRD135" s="204"/>
      <c r="KRE135" s="204"/>
      <c r="KRF135" s="204"/>
      <c r="KRG135" s="204"/>
      <c r="KRH135" s="204"/>
      <c r="KRI135" s="204"/>
      <c r="KRJ135" s="204"/>
      <c r="KRK135" s="204"/>
      <c r="KRL135" s="204"/>
      <c r="KRM135" s="204"/>
      <c r="KRN135" s="204"/>
      <c r="KRO135" s="204"/>
      <c r="KRP135" s="204"/>
      <c r="KRQ135" s="204"/>
      <c r="KRR135" s="204"/>
      <c r="KRS135" s="204"/>
      <c r="KRT135" s="204"/>
      <c r="KRU135" s="204"/>
      <c r="KRV135" s="204"/>
      <c r="KRW135" s="204"/>
      <c r="KRX135" s="204"/>
      <c r="KRY135" s="204"/>
      <c r="KRZ135" s="204"/>
      <c r="KSA135" s="204"/>
      <c r="KSB135" s="204"/>
      <c r="KSC135" s="204"/>
      <c r="KSD135" s="204"/>
      <c r="KSE135" s="204"/>
      <c r="KSF135" s="204"/>
      <c r="KSG135" s="204"/>
      <c r="KSH135" s="204"/>
      <c r="KSI135" s="204"/>
      <c r="KSJ135" s="204"/>
      <c r="KSK135" s="204"/>
      <c r="KSL135" s="204"/>
      <c r="KSM135" s="204"/>
      <c r="KSN135" s="204"/>
      <c r="KSO135" s="204"/>
      <c r="KSP135" s="204"/>
      <c r="KSQ135" s="204"/>
      <c r="KSR135" s="204"/>
      <c r="KSS135" s="204"/>
      <c r="KST135" s="204"/>
      <c r="KSU135" s="204"/>
      <c r="KSV135" s="204"/>
      <c r="KSW135" s="204"/>
      <c r="KSX135" s="204"/>
      <c r="KSY135" s="204"/>
      <c r="KSZ135" s="204"/>
      <c r="KTA135" s="204"/>
      <c r="KTB135" s="204"/>
      <c r="KTC135" s="204"/>
      <c r="KTD135" s="204"/>
      <c r="KTE135" s="204"/>
      <c r="KTF135" s="204"/>
      <c r="KTG135" s="204"/>
      <c r="KTH135" s="204"/>
      <c r="KTI135" s="204"/>
      <c r="KTJ135" s="204"/>
      <c r="KTK135" s="204"/>
      <c r="KTL135" s="204"/>
      <c r="KTM135" s="204"/>
      <c r="KTN135" s="204"/>
      <c r="KTO135" s="204"/>
      <c r="KTP135" s="204"/>
      <c r="KTQ135" s="204"/>
      <c r="KTR135" s="204"/>
      <c r="KTS135" s="204"/>
      <c r="KTT135" s="204"/>
      <c r="KTU135" s="204"/>
      <c r="KTV135" s="204"/>
      <c r="KTW135" s="204"/>
      <c r="KTX135" s="204"/>
      <c r="KTY135" s="204"/>
      <c r="KTZ135" s="204"/>
      <c r="KUA135" s="204"/>
      <c r="KUB135" s="204"/>
      <c r="KUC135" s="204"/>
      <c r="KUD135" s="204"/>
      <c r="KUE135" s="204"/>
      <c r="KUF135" s="204"/>
      <c r="KUG135" s="204"/>
      <c r="KUH135" s="204"/>
      <c r="KUI135" s="204"/>
      <c r="KUJ135" s="204"/>
      <c r="KUK135" s="204"/>
      <c r="KUL135" s="204"/>
      <c r="KUM135" s="204"/>
      <c r="KUN135" s="204"/>
      <c r="KUO135" s="204"/>
      <c r="KUP135" s="204"/>
      <c r="KUQ135" s="204"/>
      <c r="KUR135" s="204"/>
      <c r="KUS135" s="204"/>
      <c r="KUT135" s="204"/>
      <c r="KUU135" s="204"/>
      <c r="KUV135" s="204"/>
      <c r="KUW135" s="204"/>
      <c r="KUX135" s="204"/>
      <c r="KUY135" s="204"/>
      <c r="KUZ135" s="204"/>
      <c r="KVA135" s="204"/>
      <c r="KVB135" s="204"/>
      <c r="KVC135" s="204"/>
      <c r="KVD135" s="204"/>
      <c r="KVE135" s="204"/>
      <c r="KVF135" s="204"/>
      <c r="KVG135" s="204"/>
      <c r="KVH135" s="204"/>
      <c r="KVI135" s="204"/>
      <c r="KVJ135" s="204"/>
      <c r="KVK135" s="204"/>
      <c r="KVL135" s="204"/>
      <c r="KVM135" s="204"/>
      <c r="KVN135" s="204"/>
      <c r="KVO135" s="204"/>
      <c r="KVP135" s="204"/>
      <c r="KVQ135" s="204"/>
      <c r="KVR135" s="204"/>
      <c r="KVS135" s="204"/>
      <c r="KVT135" s="204"/>
      <c r="KVU135" s="204"/>
      <c r="KVV135" s="204"/>
      <c r="KVW135" s="204"/>
      <c r="KVX135" s="204"/>
      <c r="KVY135" s="204"/>
      <c r="KVZ135" s="204"/>
      <c r="KWA135" s="204"/>
      <c r="KWB135" s="204"/>
      <c r="KWC135" s="204"/>
      <c r="KWD135" s="204"/>
      <c r="KWE135" s="204"/>
      <c r="KWF135" s="204"/>
      <c r="KWG135" s="204"/>
      <c r="KWH135" s="204"/>
      <c r="KWI135" s="204"/>
      <c r="KWJ135" s="204"/>
      <c r="KWK135" s="204"/>
      <c r="KWL135" s="204"/>
      <c r="KWM135" s="204"/>
      <c r="KWN135" s="204"/>
      <c r="KWO135" s="204"/>
      <c r="KWP135" s="204"/>
      <c r="KWQ135" s="204"/>
      <c r="KWR135" s="204"/>
      <c r="KWS135" s="204"/>
      <c r="KWT135" s="204"/>
      <c r="KWU135" s="204"/>
      <c r="KWV135" s="204"/>
      <c r="KWW135" s="204"/>
      <c r="KWX135" s="204"/>
      <c r="KWY135" s="204"/>
      <c r="KWZ135" s="204"/>
      <c r="KXA135" s="204"/>
      <c r="KXB135" s="204"/>
      <c r="KXC135" s="204"/>
      <c r="KXD135" s="204"/>
      <c r="KXE135" s="204"/>
      <c r="KXF135" s="204"/>
      <c r="KXG135" s="204"/>
      <c r="KXH135" s="204"/>
      <c r="KXI135" s="204"/>
      <c r="KXJ135" s="204"/>
      <c r="KXK135" s="204"/>
      <c r="KXL135" s="204"/>
      <c r="KXM135" s="204"/>
      <c r="KXN135" s="204"/>
      <c r="KXO135" s="204"/>
      <c r="KXP135" s="204"/>
      <c r="KXQ135" s="204"/>
      <c r="KXR135" s="204"/>
      <c r="KXS135" s="204"/>
      <c r="KXT135" s="204"/>
      <c r="KXU135" s="204"/>
      <c r="KXV135" s="204"/>
      <c r="KXW135" s="204"/>
      <c r="KXX135" s="204"/>
      <c r="KXY135" s="204"/>
      <c r="KXZ135" s="204"/>
      <c r="KYA135" s="204"/>
      <c r="KYB135" s="204"/>
      <c r="KYC135" s="204"/>
      <c r="KYD135" s="204"/>
      <c r="KYE135" s="204"/>
      <c r="KYF135" s="204"/>
      <c r="KYG135" s="204"/>
      <c r="KYH135" s="204"/>
      <c r="KYI135" s="204"/>
      <c r="KYJ135" s="204"/>
      <c r="KYK135" s="204"/>
      <c r="KYL135" s="204"/>
      <c r="KYM135" s="204"/>
      <c r="KYN135" s="204"/>
      <c r="KYO135" s="204"/>
      <c r="KYP135" s="204"/>
      <c r="KYQ135" s="204"/>
      <c r="KYR135" s="204"/>
      <c r="KYS135" s="204"/>
      <c r="KYT135" s="204"/>
      <c r="KYU135" s="204"/>
      <c r="KYV135" s="204"/>
      <c r="KYW135" s="204"/>
      <c r="KYX135" s="204"/>
      <c r="KYY135" s="204"/>
      <c r="KYZ135" s="204"/>
      <c r="KZA135" s="204"/>
      <c r="KZB135" s="204"/>
      <c r="KZC135" s="204"/>
      <c r="KZD135" s="204"/>
      <c r="KZE135" s="204"/>
      <c r="KZF135" s="204"/>
      <c r="KZG135" s="204"/>
      <c r="KZH135" s="204"/>
      <c r="KZI135" s="204"/>
      <c r="KZJ135" s="204"/>
      <c r="KZK135" s="204"/>
      <c r="KZL135" s="204"/>
      <c r="KZM135" s="204"/>
      <c r="KZN135" s="204"/>
      <c r="KZO135" s="204"/>
      <c r="KZP135" s="204"/>
      <c r="KZQ135" s="204"/>
      <c r="KZR135" s="204"/>
      <c r="KZS135" s="204"/>
      <c r="KZT135" s="204"/>
      <c r="KZU135" s="204"/>
      <c r="KZV135" s="204"/>
      <c r="KZW135" s="204"/>
      <c r="KZX135" s="204"/>
      <c r="KZY135" s="204"/>
      <c r="KZZ135" s="204"/>
      <c r="LAA135" s="204"/>
      <c r="LAB135" s="204"/>
      <c r="LAC135" s="204"/>
      <c r="LAD135" s="204"/>
      <c r="LAE135" s="204"/>
      <c r="LAF135" s="204"/>
      <c r="LAG135" s="204"/>
      <c r="LAH135" s="204"/>
      <c r="LAI135" s="204"/>
      <c r="LAJ135" s="204"/>
      <c r="LAK135" s="204"/>
      <c r="LAL135" s="204"/>
      <c r="LAM135" s="204"/>
      <c r="LAN135" s="204"/>
      <c r="LAO135" s="204"/>
      <c r="LAP135" s="204"/>
      <c r="LAQ135" s="204"/>
      <c r="LAR135" s="204"/>
      <c r="LAS135" s="204"/>
      <c r="LAT135" s="204"/>
      <c r="LAU135" s="204"/>
      <c r="LAV135" s="204"/>
      <c r="LAW135" s="204"/>
      <c r="LAX135" s="204"/>
      <c r="LAY135" s="204"/>
      <c r="LAZ135" s="204"/>
      <c r="LBA135" s="204"/>
      <c r="LBB135" s="204"/>
      <c r="LBC135" s="204"/>
      <c r="LBD135" s="204"/>
      <c r="LBE135" s="204"/>
      <c r="LBF135" s="204"/>
      <c r="LBG135" s="204"/>
      <c r="LBH135" s="204"/>
      <c r="LBI135" s="204"/>
      <c r="LBJ135" s="204"/>
      <c r="LBK135" s="204"/>
      <c r="LBL135" s="204"/>
      <c r="LBM135" s="204"/>
      <c r="LBN135" s="204"/>
      <c r="LBO135" s="204"/>
      <c r="LBP135" s="204"/>
      <c r="LBQ135" s="204"/>
      <c r="LBR135" s="204"/>
      <c r="LBS135" s="204"/>
      <c r="LBT135" s="204"/>
      <c r="LBU135" s="204"/>
      <c r="LBV135" s="204"/>
      <c r="LBW135" s="204"/>
      <c r="LBX135" s="204"/>
      <c r="LBY135" s="204"/>
      <c r="LBZ135" s="204"/>
      <c r="LCA135" s="204"/>
      <c r="LCB135" s="204"/>
      <c r="LCC135" s="204"/>
      <c r="LCD135" s="204"/>
      <c r="LCE135" s="204"/>
      <c r="LCF135" s="204"/>
      <c r="LCG135" s="204"/>
      <c r="LCH135" s="204"/>
      <c r="LCI135" s="204"/>
      <c r="LCJ135" s="204"/>
      <c r="LCK135" s="204"/>
      <c r="LCL135" s="204"/>
      <c r="LCM135" s="204"/>
      <c r="LCN135" s="204"/>
      <c r="LCO135" s="204"/>
      <c r="LCP135" s="204"/>
      <c r="LCQ135" s="204"/>
      <c r="LCR135" s="204"/>
      <c r="LCS135" s="204"/>
      <c r="LCT135" s="204"/>
      <c r="LCU135" s="204"/>
      <c r="LCV135" s="204"/>
      <c r="LCW135" s="204"/>
      <c r="LCX135" s="204"/>
      <c r="LCY135" s="204"/>
      <c r="LCZ135" s="204"/>
      <c r="LDA135" s="204"/>
      <c r="LDB135" s="204"/>
      <c r="LDC135" s="204"/>
      <c r="LDD135" s="204"/>
      <c r="LDE135" s="204"/>
      <c r="LDF135" s="204"/>
      <c r="LDG135" s="204"/>
      <c r="LDH135" s="204"/>
      <c r="LDI135" s="204"/>
      <c r="LDJ135" s="204"/>
      <c r="LDK135" s="204"/>
      <c r="LDL135" s="204"/>
      <c r="LDM135" s="204"/>
      <c r="LDN135" s="204"/>
      <c r="LDO135" s="204"/>
      <c r="LDP135" s="204"/>
      <c r="LDQ135" s="204"/>
      <c r="LDR135" s="204"/>
      <c r="LDS135" s="204"/>
      <c r="LDT135" s="204"/>
      <c r="LDU135" s="204"/>
      <c r="LDV135" s="204"/>
      <c r="LDW135" s="204"/>
      <c r="LDX135" s="204"/>
      <c r="LDY135" s="204"/>
      <c r="LDZ135" s="204"/>
      <c r="LEA135" s="204"/>
      <c r="LEB135" s="204"/>
      <c r="LEC135" s="204"/>
      <c r="LED135" s="204"/>
      <c r="LEE135" s="204"/>
      <c r="LEF135" s="204"/>
      <c r="LEG135" s="204"/>
      <c r="LEH135" s="204"/>
      <c r="LEI135" s="204"/>
      <c r="LEJ135" s="204"/>
      <c r="LEK135" s="204"/>
      <c r="LEL135" s="204"/>
      <c r="LEM135" s="204"/>
      <c r="LEN135" s="204"/>
      <c r="LEO135" s="204"/>
      <c r="LEP135" s="204"/>
      <c r="LEQ135" s="204"/>
      <c r="LER135" s="204"/>
      <c r="LES135" s="204"/>
      <c r="LET135" s="204"/>
      <c r="LEU135" s="204"/>
      <c r="LEV135" s="204"/>
      <c r="LEW135" s="204"/>
      <c r="LEX135" s="204"/>
      <c r="LEY135" s="204"/>
      <c r="LEZ135" s="204"/>
      <c r="LFA135" s="204"/>
      <c r="LFB135" s="204"/>
      <c r="LFC135" s="204"/>
      <c r="LFD135" s="204"/>
      <c r="LFE135" s="204"/>
      <c r="LFF135" s="204"/>
      <c r="LFG135" s="204"/>
      <c r="LFH135" s="204"/>
      <c r="LFI135" s="204"/>
      <c r="LFJ135" s="204"/>
      <c r="LFK135" s="204"/>
      <c r="LFL135" s="204"/>
      <c r="LFM135" s="204"/>
      <c r="LFN135" s="204"/>
      <c r="LFO135" s="204"/>
      <c r="LFP135" s="204"/>
      <c r="LFQ135" s="204"/>
      <c r="LFR135" s="204"/>
      <c r="LFS135" s="204"/>
      <c r="LFT135" s="204"/>
      <c r="LFU135" s="204"/>
      <c r="LFV135" s="204"/>
      <c r="LFW135" s="204"/>
      <c r="LFX135" s="204"/>
      <c r="LFY135" s="204"/>
      <c r="LFZ135" s="204"/>
      <c r="LGA135" s="204"/>
      <c r="LGB135" s="204"/>
      <c r="LGC135" s="204"/>
      <c r="LGD135" s="204"/>
      <c r="LGE135" s="204"/>
      <c r="LGF135" s="204"/>
      <c r="LGG135" s="204"/>
      <c r="LGH135" s="204"/>
      <c r="LGI135" s="204"/>
      <c r="LGJ135" s="204"/>
      <c r="LGK135" s="204"/>
      <c r="LGL135" s="204"/>
      <c r="LGM135" s="204"/>
      <c r="LGN135" s="204"/>
      <c r="LGO135" s="204"/>
      <c r="LGP135" s="204"/>
      <c r="LGQ135" s="204"/>
      <c r="LGR135" s="204"/>
      <c r="LGS135" s="204"/>
      <c r="LGT135" s="204"/>
      <c r="LGU135" s="204"/>
      <c r="LGV135" s="204"/>
      <c r="LGW135" s="204"/>
      <c r="LGX135" s="204"/>
      <c r="LGY135" s="204"/>
      <c r="LGZ135" s="204"/>
      <c r="LHA135" s="204"/>
      <c r="LHB135" s="204"/>
      <c r="LHC135" s="204"/>
      <c r="LHD135" s="204"/>
      <c r="LHE135" s="204"/>
      <c r="LHF135" s="204"/>
      <c r="LHG135" s="204"/>
      <c r="LHH135" s="204"/>
      <c r="LHI135" s="204"/>
      <c r="LHJ135" s="204"/>
      <c r="LHK135" s="204"/>
      <c r="LHL135" s="204"/>
      <c r="LHM135" s="204"/>
      <c r="LHN135" s="204"/>
      <c r="LHO135" s="204"/>
      <c r="LHP135" s="204"/>
      <c r="LHQ135" s="204"/>
      <c r="LHR135" s="204"/>
      <c r="LHS135" s="204"/>
      <c r="LHT135" s="204"/>
      <c r="LHU135" s="204"/>
      <c r="LHV135" s="204"/>
      <c r="LHW135" s="204"/>
      <c r="LHX135" s="204"/>
      <c r="LHY135" s="204"/>
      <c r="LHZ135" s="204"/>
      <c r="LIA135" s="204"/>
      <c r="LIB135" s="204"/>
      <c r="LIC135" s="204"/>
      <c r="LID135" s="204"/>
      <c r="LIE135" s="204"/>
      <c r="LIF135" s="204"/>
      <c r="LIG135" s="204"/>
      <c r="LIH135" s="204"/>
      <c r="LII135" s="204"/>
      <c r="LIJ135" s="204"/>
      <c r="LIK135" s="204"/>
      <c r="LIL135" s="204"/>
      <c r="LIM135" s="204"/>
      <c r="LIN135" s="204"/>
      <c r="LIO135" s="204"/>
      <c r="LIP135" s="204"/>
      <c r="LIQ135" s="204"/>
      <c r="LIR135" s="204"/>
      <c r="LIS135" s="204"/>
      <c r="LIT135" s="204"/>
      <c r="LIU135" s="204"/>
      <c r="LIV135" s="204"/>
      <c r="LIW135" s="204"/>
      <c r="LIX135" s="204"/>
      <c r="LIY135" s="204"/>
      <c r="LIZ135" s="204"/>
      <c r="LJA135" s="204"/>
      <c r="LJB135" s="204"/>
      <c r="LJC135" s="204"/>
      <c r="LJD135" s="204"/>
      <c r="LJE135" s="204"/>
      <c r="LJF135" s="204"/>
      <c r="LJG135" s="204"/>
      <c r="LJH135" s="204"/>
      <c r="LJI135" s="204"/>
      <c r="LJJ135" s="204"/>
      <c r="LJK135" s="204"/>
      <c r="LJL135" s="204"/>
      <c r="LJM135" s="204"/>
      <c r="LJN135" s="204"/>
      <c r="LJO135" s="204"/>
      <c r="LJP135" s="204"/>
      <c r="LJQ135" s="204"/>
      <c r="LJR135" s="204"/>
      <c r="LJS135" s="204"/>
      <c r="LJT135" s="204"/>
      <c r="LJU135" s="204"/>
      <c r="LJV135" s="204"/>
      <c r="LJW135" s="204"/>
      <c r="LJX135" s="204"/>
      <c r="LJY135" s="204"/>
      <c r="LJZ135" s="204"/>
      <c r="LKA135" s="204"/>
      <c r="LKB135" s="204"/>
      <c r="LKC135" s="204"/>
      <c r="LKD135" s="204"/>
      <c r="LKE135" s="204"/>
      <c r="LKF135" s="204"/>
      <c r="LKG135" s="204"/>
      <c r="LKH135" s="204"/>
      <c r="LKI135" s="204"/>
      <c r="LKJ135" s="204"/>
      <c r="LKK135" s="204"/>
      <c r="LKL135" s="204"/>
      <c r="LKM135" s="204"/>
      <c r="LKN135" s="204"/>
      <c r="LKO135" s="204"/>
      <c r="LKP135" s="204"/>
      <c r="LKQ135" s="204"/>
      <c r="LKR135" s="204"/>
      <c r="LKS135" s="204"/>
      <c r="LKT135" s="204"/>
      <c r="LKU135" s="204"/>
      <c r="LKV135" s="204"/>
      <c r="LKW135" s="204"/>
      <c r="LKX135" s="204"/>
      <c r="LKY135" s="204"/>
      <c r="LKZ135" s="204"/>
      <c r="LLA135" s="204"/>
      <c r="LLB135" s="204"/>
      <c r="LLC135" s="204"/>
      <c r="LLD135" s="204"/>
      <c r="LLE135" s="204"/>
      <c r="LLF135" s="204"/>
      <c r="LLG135" s="204"/>
      <c r="LLH135" s="204"/>
      <c r="LLI135" s="204"/>
      <c r="LLJ135" s="204"/>
      <c r="LLK135" s="204"/>
      <c r="LLL135" s="204"/>
      <c r="LLM135" s="204"/>
      <c r="LLN135" s="204"/>
      <c r="LLO135" s="204"/>
      <c r="LLP135" s="204"/>
      <c r="LLQ135" s="204"/>
      <c r="LLR135" s="204"/>
      <c r="LLS135" s="204"/>
      <c r="LLT135" s="204"/>
      <c r="LLU135" s="204"/>
      <c r="LLV135" s="204"/>
      <c r="LLW135" s="204"/>
      <c r="LLX135" s="204"/>
      <c r="LLY135" s="204"/>
      <c r="LLZ135" s="204"/>
      <c r="LMA135" s="204"/>
      <c r="LMB135" s="204"/>
      <c r="LMC135" s="204"/>
      <c r="LMD135" s="204"/>
      <c r="LME135" s="204"/>
      <c r="LMF135" s="204"/>
      <c r="LMG135" s="204"/>
      <c r="LMH135" s="204"/>
      <c r="LMI135" s="204"/>
      <c r="LMJ135" s="204"/>
      <c r="LMK135" s="204"/>
      <c r="LML135" s="204"/>
      <c r="LMM135" s="204"/>
      <c r="LMN135" s="204"/>
      <c r="LMO135" s="204"/>
      <c r="LMP135" s="204"/>
      <c r="LMQ135" s="204"/>
      <c r="LMR135" s="204"/>
      <c r="LMS135" s="204"/>
      <c r="LMT135" s="204"/>
      <c r="LMU135" s="204"/>
      <c r="LMV135" s="204"/>
      <c r="LMW135" s="204"/>
      <c r="LMX135" s="204"/>
      <c r="LMY135" s="204"/>
      <c r="LMZ135" s="204"/>
      <c r="LNA135" s="204"/>
      <c r="LNB135" s="204"/>
      <c r="LNC135" s="204"/>
      <c r="LND135" s="204"/>
      <c r="LNE135" s="204"/>
      <c r="LNF135" s="204"/>
      <c r="LNG135" s="204"/>
      <c r="LNH135" s="204"/>
      <c r="LNI135" s="204"/>
      <c r="LNJ135" s="204"/>
      <c r="LNK135" s="204"/>
      <c r="LNL135" s="204"/>
      <c r="LNM135" s="204"/>
      <c r="LNN135" s="204"/>
      <c r="LNO135" s="204"/>
      <c r="LNP135" s="204"/>
      <c r="LNQ135" s="204"/>
      <c r="LNR135" s="204"/>
      <c r="LNS135" s="204"/>
      <c r="LNT135" s="204"/>
      <c r="LNU135" s="204"/>
      <c r="LNV135" s="204"/>
      <c r="LNW135" s="204"/>
      <c r="LNX135" s="204"/>
      <c r="LNY135" s="204"/>
      <c r="LNZ135" s="204"/>
      <c r="LOA135" s="204"/>
      <c r="LOB135" s="204"/>
      <c r="LOC135" s="204"/>
      <c r="LOD135" s="204"/>
      <c r="LOE135" s="204"/>
      <c r="LOF135" s="204"/>
      <c r="LOG135" s="204"/>
      <c r="LOH135" s="204"/>
      <c r="LOI135" s="204"/>
      <c r="LOJ135" s="204"/>
      <c r="LOK135" s="204"/>
      <c r="LOL135" s="204"/>
      <c r="LOM135" s="204"/>
      <c r="LON135" s="204"/>
      <c r="LOO135" s="204"/>
      <c r="LOP135" s="204"/>
      <c r="LOQ135" s="204"/>
      <c r="LOR135" s="204"/>
      <c r="LOS135" s="204"/>
      <c r="LOT135" s="204"/>
      <c r="LOU135" s="204"/>
      <c r="LOV135" s="204"/>
      <c r="LOW135" s="204"/>
      <c r="LOX135" s="204"/>
      <c r="LOY135" s="204"/>
      <c r="LOZ135" s="204"/>
      <c r="LPA135" s="204"/>
      <c r="LPB135" s="204"/>
      <c r="LPC135" s="204"/>
      <c r="LPD135" s="204"/>
      <c r="LPE135" s="204"/>
      <c r="LPF135" s="204"/>
      <c r="LPG135" s="204"/>
      <c r="LPH135" s="204"/>
      <c r="LPI135" s="204"/>
      <c r="LPJ135" s="204"/>
      <c r="LPK135" s="204"/>
      <c r="LPL135" s="204"/>
      <c r="LPM135" s="204"/>
      <c r="LPN135" s="204"/>
      <c r="LPO135" s="204"/>
      <c r="LPP135" s="204"/>
      <c r="LPQ135" s="204"/>
      <c r="LPR135" s="204"/>
      <c r="LPS135" s="204"/>
      <c r="LPT135" s="204"/>
      <c r="LPU135" s="204"/>
      <c r="LPV135" s="204"/>
      <c r="LPW135" s="204"/>
      <c r="LPX135" s="204"/>
      <c r="LPY135" s="204"/>
      <c r="LPZ135" s="204"/>
      <c r="LQA135" s="204"/>
      <c r="LQB135" s="204"/>
      <c r="LQC135" s="204"/>
      <c r="LQD135" s="204"/>
      <c r="LQE135" s="204"/>
      <c r="LQF135" s="204"/>
      <c r="LQG135" s="204"/>
      <c r="LQH135" s="204"/>
      <c r="LQI135" s="204"/>
      <c r="LQJ135" s="204"/>
      <c r="LQK135" s="204"/>
      <c r="LQL135" s="204"/>
      <c r="LQM135" s="204"/>
      <c r="LQN135" s="204"/>
      <c r="LQO135" s="204"/>
      <c r="LQP135" s="204"/>
      <c r="LQQ135" s="204"/>
      <c r="LQR135" s="204"/>
      <c r="LQS135" s="204"/>
      <c r="LQT135" s="204"/>
      <c r="LQU135" s="204"/>
      <c r="LQV135" s="204"/>
      <c r="LQW135" s="204"/>
      <c r="LQX135" s="204"/>
      <c r="LQY135" s="204"/>
      <c r="LQZ135" s="204"/>
      <c r="LRA135" s="204"/>
      <c r="LRB135" s="204"/>
      <c r="LRC135" s="204"/>
      <c r="LRD135" s="204"/>
      <c r="LRE135" s="204"/>
      <c r="LRF135" s="204"/>
      <c r="LRG135" s="204"/>
      <c r="LRH135" s="204"/>
      <c r="LRI135" s="204"/>
      <c r="LRJ135" s="204"/>
      <c r="LRK135" s="204"/>
      <c r="LRL135" s="204"/>
      <c r="LRM135" s="204"/>
      <c r="LRN135" s="204"/>
      <c r="LRO135" s="204"/>
      <c r="LRP135" s="204"/>
      <c r="LRQ135" s="204"/>
      <c r="LRR135" s="204"/>
      <c r="LRS135" s="204"/>
      <c r="LRT135" s="204"/>
      <c r="LRU135" s="204"/>
      <c r="LRV135" s="204"/>
      <c r="LRW135" s="204"/>
      <c r="LRX135" s="204"/>
      <c r="LRY135" s="204"/>
      <c r="LRZ135" s="204"/>
      <c r="LSA135" s="204"/>
      <c r="LSB135" s="204"/>
      <c r="LSC135" s="204"/>
      <c r="LSD135" s="204"/>
      <c r="LSE135" s="204"/>
      <c r="LSF135" s="204"/>
      <c r="LSG135" s="204"/>
      <c r="LSH135" s="204"/>
      <c r="LSI135" s="204"/>
      <c r="LSJ135" s="204"/>
      <c r="LSK135" s="204"/>
      <c r="LSL135" s="204"/>
      <c r="LSM135" s="204"/>
      <c r="LSN135" s="204"/>
      <c r="LSO135" s="204"/>
      <c r="LSP135" s="204"/>
      <c r="LSQ135" s="204"/>
      <c r="LSR135" s="204"/>
      <c r="LSS135" s="204"/>
      <c r="LST135" s="204"/>
      <c r="LSU135" s="204"/>
      <c r="LSV135" s="204"/>
      <c r="LSW135" s="204"/>
      <c r="LSX135" s="204"/>
      <c r="LSY135" s="204"/>
      <c r="LSZ135" s="204"/>
      <c r="LTA135" s="204"/>
      <c r="LTB135" s="204"/>
      <c r="LTC135" s="204"/>
      <c r="LTD135" s="204"/>
      <c r="LTE135" s="204"/>
      <c r="LTF135" s="204"/>
      <c r="LTG135" s="204"/>
      <c r="LTH135" s="204"/>
      <c r="LTI135" s="204"/>
      <c r="LTJ135" s="204"/>
      <c r="LTK135" s="204"/>
      <c r="LTL135" s="204"/>
      <c r="LTM135" s="204"/>
      <c r="LTN135" s="204"/>
      <c r="LTO135" s="204"/>
      <c r="LTP135" s="204"/>
      <c r="LTQ135" s="204"/>
      <c r="LTR135" s="204"/>
      <c r="LTS135" s="204"/>
      <c r="LTT135" s="204"/>
      <c r="LTU135" s="204"/>
      <c r="LTV135" s="204"/>
      <c r="LTW135" s="204"/>
      <c r="LTX135" s="204"/>
      <c r="LTY135" s="204"/>
      <c r="LTZ135" s="204"/>
      <c r="LUA135" s="204"/>
      <c r="LUB135" s="204"/>
      <c r="LUC135" s="204"/>
      <c r="LUD135" s="204"/>
      <c r="LUE135" s="204"/>
      <c r="LUF135" s="204"/>
      <c r="LUG135" s="204"/>
      <c r="LUH135" s="204"/>
      <c r="LUI135" s="204"/>
      <c r="LUJ135" s="204"/>
      <c r="LUK135" s="204"/>
      <c r="LUL135" s="204"/>
      <c r="LUM135" s="204"/>
      <c r="LUN135" s="204"/>
      <c r="LUO135" s="204"/>
      <c r="LUP135" s="204"/>
      <c r="LUQ135" s="204"/>
      <c r="LUR135" s="204"/>
      <c r="LUS135" s="204"/>
      <c r="LUT135" s="204"/>
      <c r="LUU135" s="204"/>
      <c r="LUV135" s="204"/>
      <c r="LUW135" s="204"/>
      <c r="LUX135" s="204"/>
      <c r="LUY135" s="204"/>
      <c r="LUZ135" s="204"/>
      <c r="LVA135" s="204"/>
      <c r="LVB135" s="204"/>
      <c r="LVC135" s="204"/>
      <c r="LVD135" s="204"/>
      <c r="LVE135" s="204"/>
      <c r="LVF135" s="204"/>
      <c r="LVG135" s="204"/>
      <c r="LVH135" s="204"/>
      <c r="LVI135" s="204"/>
      <c r="LVJ135" s="204"/>
      <c r="LVK135" s="204"/>
      <c r="LVL135" s="204"/>
      <c r="LVM135" s="204"/>
      <c r="LVN135" s="204"/>
      <c r="LVO135" s="204"/>
      <c r="LVP135" s="204"/>
      <c r="LVQ135" s="204"/>
      <c r="LVR135" s="204"/>
      <c r="LVS135" s="204"/>
      <c r="LVT135" s="204"/>
      <c r="LVU135" s="204"/>
      <c r="LVV135" s="204"/>
      <c r="LVW135" s="204"/>
      <c r="LVX135" s="204"/>
      <c r="LVY135" s="204"/>
      <c r="LVZ135" s="204"/>
      <c r="LWA135" s="204"/>
      <c r="LWB135" s="204"/>
      <c r="LWC135" s="204"/>
      <c r="LWD135" s="204"/>
      <c r="LWE135" s="204"/>
      <c r="LWF135" s="204"/>
      <c r="LWG135" s="204"/>
      <c r="LWH135" s="204"/>
      <c r="LWI135" s="204"/>
      <c r="LWJ135" s="204"/>
      <c r="LWK135" s="204"/>
      <c r="LWL135" s="204"/>
      <c r="LWM135" s="204"/>
      <c r="LWN135" s="204"/>
      <c r="LWO135" s="204"/>
      <c r="LWP135" s="204"/>
      <c r="LWQ135" s="204"/>
      <c r="LWR135" s="204"/>
      <c r="LWS135" s="204"/>
      <c r="LWT135" s="204"/>
      <c r="LWU135" s="204"/>
      <c r="LWV135" s="204"/>
      <c r="LWW135" s="204"/>
      <c r="LWX135" s="204"/>
      <c r="LWY135" s="204"/>
      <c r="LWZ135" s="204"/>
      <c r="LXA135" s="204"/>
      <c r="LXB135" s="204"/>
      <c r="LXC135" s="204"/>
      <c r="LXD135" s="204"/>
      <c r="LXE135" s="204"/>
      <c r="LXF135" s="204"/>
      <c r="LXG135" s="204"/>
      <c r="LXH135" s="204"/>
      <c r="LXI135" s="204"/>
      <c r="LXJ135" s="204"/>
      <c r="LXK135" s="204"/>
      <c r="LXL135" s="204"/>
      <c r="LXM135" s="204"/>
      <c r="LXN135" s="204"/>
      <c r="LXO135" s="204"/>
      <c r="LXP135" s="204"/>
      <c r="LXQ135" s="204"/>
      <c r="LXR135" s="204"/>
      <c r="LXS135" s="204"/>
      <c r="LXT135" s="204"/>
      <c r="LXU135" s="204"/>
      <c r="LXV135" s="204"/>
      <c r="LXW135" s="204"/>
      <c r="LXX135" s="204"/>
      <c r="LXY135" s="204"/>
      <c r="LXZ135" s="204"/>
      <c r="LYA135" s="204"/>
      <c r="LYB135" s="204"/>
      <c r="LYC135" s="204"/>
      <c r="LYD135" s="204"/>
      <c r="LYE135" s="204"/>
      <c r="LYF135" s="204"/>
      <c r="LYG135" s="204"/>
      <c r="LYH135" s="204"/>
      <c r="LYI135" s="204"/>
      <c r="LYJ135" s="204"/>
      <c r="LYK135" s="204"/>
      <c r="LYL135" s="204"/>
      <c r="LYM135" s="204"/>
      <c r="LYN135" s="204"/>
      <c r="LYO135" s="204"/>
      <c r="LYP135" s="204"/>
      <c r="LYQ135" s="204"/>
      <c r="LYR135" s="204"/>
      <c r="LYS135" s="204"/>
      <c r="LYT135" s="204"/>
      <c r="LYU135" s="204"/>
      <c r="LYV135" s="204"/>
      <c r="LYW135" s="204"/>
      <c r="LYX135" s="204"/>
      <c r="LYY135" s="204"/>
      <c r="LYZ135" s="204"/>
      <c r="LZA135" s="204"/>
      <c r="LZB135" s="204"/>
      <c r="LZC135" s="204"/>
      <c r="LZD135" s="204"/>
      <c r="LZE135" s="204"/>
      <c r="LZF135" s="204"/>
      <c r="LZG135" s="204"/>
      <c r="LZH135" s="204"/>
      <c r="LZI135" s="204"/>
      <c r="LZJ135" s="204"/>
      <c r="LZK135" s="204"/>
      <c r="LZL135" s="204"/>
      <c r="LZM135" s="204"/>
      <c r="LZN135" s="204"/>
      <c r="LZO135" s="204"/>
      <c r="LZP135" s="204"/>
      <c r="LZQ135" s="204"/>
      <c r="LZR135" s="204"/>
      <c r="LZS135" s="204"/>
      <c r="LZT135" s="204"/>
      <c r="LZU135" s="204"/>
      <c r="LZV135" s="204"/>
      <c r="LZW135" s="204"/>
      <c r="LZX135" s="204"/>
      <c r="LZY135" s="204"/>
      <c r="LZZ135" s="204"/>
      <c r="MAA135" s="204"/>
      <c r="MAB135" s="204"/>
      <c r="MAC135" s="204"/>
      <c r="MAD135" s="204"/>
      <c r="MAE135" s="204"/>
      <c r="MAF135" s="204"/>
      <c r="MAG135" s="204"/>
      <c r="MAH135" s="204"/>
      <c r="MAI135" s="204"/>
      <c r="MAJ135" s="204"/>
      <c r="MAK135" s="204"/>
      <c r="MAL135" s="204"/>
      <c r="MAM135" s="204"/>
      <c r="MAN135" s="204"/>
      <c r="MAO135" s="204"/>
      <c r="MAP135" s="204"/>
      <c r="MAQ135" s="204"/>
      <c r="MAR135" s="204"/>
      <c r="MAS135" s="204"/>
      <c r="MAT135" s="204"/>
      <c r="MAU135" s="204"/>
      <c r="MAV135" s="204"/>
      <c r="MAW135" s="204"/>
      <c r="MAX135" s="204"/>
      <c r="MAY135" s="204"/>
      <c r="MAZ135" s="204"/>
      <c r="MBA135" s="204"/>
      <c r="MBB135" s="204"/>
      <c r="MBC135" s="204"/>
      <c r="MBD135" s="204"/>
      <c r="MBE135" s="204"/>
      <c r="MBF135" s="204"/>
      <c r="MBG135" s="204"/>
      <c r="MBH135" s="204"/>
      <c r="MBI135" s="204"/>
      <c r="MBJ135" s="204"/>
      <c r="MBK135" s="204"/>
      <c r="MBL135" s="204"/>
      <c r="MBM135" s="204"/>
      <c r="MBN135" s="204"/>
      <c r="MBO135" s="204"/>
      <c r="MBP135" s="204"/>
      <c r="MBQ135" s="204"/>
      <c r="MBR135" s="204"/>
      <c r="MBS135" s="204"/>
      <c r="MBT135" s="204"/>
      <c r="MBU135" s="204"/>
      <c r="MBV135" s="204"/>
      <c r="MBW135" s="204"/>
      <c r="MBX135" s="204"/>
      <c r="MBY135" s="204"/>
      <c r="MBZ135" s="204"/>
      <c r="MCA135" s="204"/>
      <c r="MCB135" s="204"/>
      <c r="MCC135" s="204"/>
      <c r="MCD135" s="204"/>
      <c r="MCE135" s="204"/>
      <c r="MCF135" s="204"/>
      <c r="MCG135" s="204"/>
      <c r="MCH135" s="204"/>
      <c r="MCI135" s="204"/>
      <c r="MCJ135" s="204"/>
      <c r="MCK135" s="204"/>
      <c r="MCL135" s="204"/>
      <c r="MCM135" s="204"/>
      <c r="MCN135" s="204"/>
      <c r="MCO135" s="204"/>
      <c r="MCP135" s="204"/>
      <c r="MCQ135" s="204"/>
      <c r="MCR135" s="204"/>
      <c r="MCS135" s="204"/>
      <c r="MCT135" s="204"/>
      <c r="MCU135" s="204"/>
      <c r="MCV135" s="204"/>
      <c r="MCW135" s="204"/>
      <c r="MCX135" s="204"/>
      <c r="MCY135" s="204"/>
      <c r="MCZ135" s="204"/>
      <c r="MDA135" s="204"/>
      <c r="MDB135" s="204"/>
      <c r="MDC135" s="204"/>
      <c r="MDD135" s="204"/>
      <c r="MDE135" s="204"/>
      <c r="MDF135" s="204"/>
      <c r="MDG135" s="204"/>
      <c r="MDH135" s="204"/>
      <c r="MDI135" s="204"/>
      <c r="MDJ135" s="204"/>
      <c r="MDK135" s="204"/>
      <c r="MDL135" s="204"/>
      <c r="MDM135" s="204"/>
      <c r="MDN135" s="204"/>
      <c r="MDO135" s="204"/>
      <c r="MDP135" s="204"/>
      <c r="MDQ135" s="204"/>
      <c r="MDR135" s="204"/>
      <c r="MDS135" s="204"/>
      <c r="MDT135" s="204"/>
      <c r="MDU135" s="204"/>
      <c r="MDV135" s="204"/>
      <c r="MDW135" s="204"/>
      <c r="MDX135" s="204"/>
      <c r="MDY135" s="204"/>
      <c r="MDZ135" s="204"/>
      <c r="MEA135" s="204"/>
      <c r="MEB135" s="204"/>
      <c r="MEC135" s="204"/>
      <c r="MED135" s="204"/>
      <c r="MEE135" s="204"/>
      <c r="MEF135" s="204"/>
      <c r="MEG135" s="204"/>
      <c r="MEH135" s="204"/>
      <c r="MEI135" s="204"/>
      <c r="MEJ135" s="204"/>
      <c r="MEK135" s="204"/>
      <c r="MEL135" s="204"/>
      <c r="MEM135" s="204"/>
      <c r="MEN135" s="204"/>
      <c r="MEO135" s="204"/>
      <c r="MEP135" s="204"/>
      <c r="MEQ135" s="204"/>
      <c r="MER135" s="204"/>
      <c r="MES135" s="204"/>
      <c r="MET135" s="204"/>
      <c r="MEU135" s="204"/>
      <c r="MEV135" s="204"/>
      <c r="MEW135" s="204"/>
      <c r="MEX135" s="204"/>
      <c r="MEY135" s="204"/>
      <c r="MEZ135" s="204"/>
      <c r="MFA135" s="204"/>
      <c r="MFB135" s="204"/>
      <c r="MFC135" s="204"/>
      <c r="MFD135" s="204"/>
      <c r="MFE135" s="204"/>
      <c r="MFF135" s="204"/>
      <c r="MFG135" s="204"/>
      <c r="MFH135" s="204"/>
      <c r="MFI135" s="204"/>
      <c r="MFJ135" s="204"/>
      <c r="MFK135" s="204"/>
      <c r="MFL135" s="204"/>
      <c r="MFM135" s="204"/>
      <c r="MFN135" s="204"/>
      <c r="MFO135" s="204"/>
      <c r="MFP135" s="204"/>
      <c r="MFQ135" s="204"/>
      <c r="MFR135" s="204"/>
      <c r="MFS135" s="204"/>
      <c r="MFT135" s="204"/>
      <c r="MFU135" s="204"/>
      <c r="MFV135" s="204"/>
      <c r="MFW135" s="204"/>
      <c r="MFX135" s="204"/>
      <c r="MFY135" s="204"/>
      <c r="MFZ135" s="204"/>
      <c r="MGA135" s="204"/>
      <c r="MGB135" s="204"/>
      <c r="MGC135" s="204"/>
      <c r="MGD135" s="204"/>
      <c r="MGE135" s="204"/>
      <c r="MGF135" s="204"/>
      <c r="MGG135" s="204"/>
      <c r="MGH135" s="204"/>
      <c r="MGI135" s="204"/>
      <c r="MGJ135" s="204"/>
      <c r="MGK135" s="204"/>
      <c r="MGL135" s="204"/>
      <c r="MGM135" s="204"/>
      <c r="MGN135" s="204"/>
      <c r="MGO135" s="204"/>
      <c r="MGP135" s="204"/>
      <c r="MGQ135" s="204"/>
      <c r="MGR135" s="204"/>
      <c r="MGS135" s="204"/>
      <c r="MGT135" s="204"/>
      <c r="MGU135" s="204"/>
      <c r="MGV135" s="204"/>
      <c r="MGW135" s="204"/>
      <c r="MGX135" s="204"/>
      <c r="MGY135" s="204"/>
      <c r="MGZ135" s="204"/>
      <c r="MHA135" s="204"/>
      <c r="MHB135" s="204"/>
      <c r="MHC135" s="204"/>
      <c r="MHD135" s="204"/>
      <c r="MHE135" s="204"/>
      <c r="MHF135" s="204"/>
      <c r="MHG135" s="204"/>
      <c r="MHH135" s="204"/>
      <c r="MHI135" s="204"/>
      <c r="MHJ135" s="204"/>
      <c r="MHK135" s="204"/>
      <c r="MHL135" s="204"/>
      <c r="MHM135" s="204"/>
      <c r="MHN135" s="204"/>
      <c r="MHO135" s="204"/>
      <c r="MHP135" s="204"/>
      <c r="MHQ135" s="204"/>
      <c r="MHR135" s="204"/>
      <c r="MHS135" s="204"/>
      <c r="MHT135" s="204"/>
      <c r="MHU135" s="204"/>
      <c r="MHV135" s="204"/>
      <c r="MHW135" s="204"/>
      <c r="MHX135" s="204"/>
      <c r="MHY135" s="204"/>
      <c r="MHZ135" s="204"/>
      <c r="MIA135" s="204"/>
      <c r="MIB135" s="204"/>
      <c r="MIC135" s="204"/>
      <c r="MID135" s="204"/>
      <c r="MIE135" s="204"/>
      <c r="MIF135" s="204"/>
      <c r="MIG135" s="204"/>
      <c r="MIH135" s="204"/>
      <c r="MII135" s="204"/>
      <c r="MIJ135" s="204"/>
      <c r="MIK135" s="204"/>
      <c r="MIL135" s="204"/>
      <c r="MIM135" s="204"/>
      <c r="MIN135" s="204"/>
      <c r="MIO135" s="204"/>
      <c r="MIP135" s="204"/>
      <c r="MIQ135" s="204"/>
      <c r="MIR135" s="204"/>
      <c r="MIS135" s="204"/>
      <c r="MIT135" s="204"/>
      <c r="MIU135" s="204"/>
      <c r="MIV135" s="204"/>
      <c r="MIW135" s="204"/>
      <c r="MIX135" s="204"/>
      <c r="MIY135" s="204"/>
      <c r="MIZ135" s="204"/>
      <c r="MJA135" s="204"/>
      <c r="MJB135" s="204"/>
      <c r="MJC135" s="204"/>
      <c r="MJD135" s="204"/>
      <c r="MJE135" s="204"/>
      <c r="MJF135" s="204"/>
      <c r="MJG135" s="204"/>
      <c r="MJH135" s="204"/>
      <c r="MJI135" s="204"/>
      <c r="MJJ135" s="204"/>
      <c r="MJK135" s="204"/>
      <c r="MJL135" s="204"/>
      <c r="MJM135" s="204"/>
      <c r="MJN135" s="204"/>
      <c r="MJO135" s="204"/>
      <c r="MJP135" s="204"/>
      <c r="MJQ135" s="204"/>
      <c r="MJR135" s="204"/>
      <c r="MJS135" s="204"/>
      <c r="MJT135" s="204"/>
      <c r="MJU135" s="204"/>
      <c r="MJV135" s="204"/>
      <c r="MJW135" s="204"/>
      <c r="MJX135" s="204"/>
      <c r="MJY135" s="204"/>
      <c r="MJZ135" s="204"/>
      <c r="MKA135" s="204"/>
      <c r="MKB135" s="204"/>
      <c r="MKC135" s="204"/>
      <c r="MKD135" s="204"/>
      <c r="MKE135" s="204"/>
      <c r="MKF135" s="204"/>
      <c r="MKG135" s="204"/>
      <c r="MKH135" s="204"/>
      <c r="MKI135" s="204"/>
      <c r="MKJ135" s="204"/>
      <c r="MKK135" s="204"/>
      <c r="MKL135" s="204"/>
      <c r="MKM135" s="204"/>
      <c r="MKN135" s="204"/>
      <c r="MKO135" s="204"/>
      <c r="MKP135" s="204"/>
      <c r="MKQ135" s="204"/>
      <c r="MKR135" s="204"/>
      <c r="MKS135" s="204"/>
      <c r="MKT135" s="204"/>
      <c r="MKU135" s="204"/>
      <c r="MKV135" s="204"/>
      <c r="MKW135" s="204"/>
      <c r="MKX135" s="204"/>
      <c r="MKY135" s="204"/>
      <c r="MKZ135" s="204"/>
      <c r="MLA135" s="204"/>
      <c r="MLB135" s="204"/>
      <c r="MLC135" s="204"/>
      <c r="MLD135" s="204"/>
      <c r="MLE135" s="204"/>
      <c r="MLF135" s="204"/>
      <c r="MLG135" s="204"/>
      <c r="MLH135" s="204"/>
      <c r="MLI135" s="204"/>
      <c r="MLJ135" s="204"/>
      <c r="MLK135" s="204"/>
      <c r="MLL135" s="204"/>
      <c r="MLM135" s="204"/>
      <c r="MLN135" s="204"/>
      <c r="MLO135" s="204"/>
      <c r="MLP135" s="204"/>
      <c r="MLQ135" s="204"/>
      <c r="MLR135" s="204"/>
      <c r="MLS135" s="204"/>
      <c r="MLT135" s="204"/>
      <c r="MLU135" s="204"/>
      <c r="MLV135" s="204"/>
      <c r="MLW135" s="204"/>
      <c r="MLX135" s="204"/>
      <c r="MLY135" s="204"/>
      <c r="MLZ135" s="204"/>
      <c r="MMA135" s="204"/>
      <c r="MMB135" s="204"/>
      <c r="MMC135" s="204"/>
      <c r="MMD135" s="204"/>
      <c r="MME135" s="204"/>
      <c r="MMF135" s="204"/>
      <c r="MMG135" s="204"/>
      <c r="MMH135" s="204"/>
      <c r="MMI135" s="204"/>
      <c r="MMJ135" s="204"/>
      <c r="MMK135" s="204"/>
      <c r="MML135" s="204"/>
      <c r="MMM135" s="204"/>
      <c r="MMN135" s="204"/>
      <c r="MMO135" s="204"/>
      <c r="MMP135" s="204"/>
      <c r="MMQ135" s="204"/>
      <c r="MMR135" s="204"/>
      <c r="MMS135" s="204"/>
      <c r="MMT135" s="204"/>
      <c r="MMU135" s="204"/>
      <c r="MMV135" s="204"/>
      <c r="MMW135" s="204"/>
      <c r="MMX135" s="204"/>
      <c r="MMY135" s="204"/>
      <c r="MMZ135" s="204"/>
      <c r="MNA135" s="204"/>
      <c r="MNB135" s="204"/>
      <c r="MNC135" s="204"/>
      <c r="MND135" s="204"/>
      <c r="MNE135" s="204"/>
      <c r="MNF135" s="204"/>
      <c r="MNG135" s="204"/>
      <c r="MNH135" s="204"/>
      <c r="MNI135" s="204"/>
      <c r="MNJ135" s="204"/>
      <c r="MNK135" s="204"/>
      <c r="MNL135" s="204"/>
      <c r="MNM135" s="204"/>
      <c r="MNN135" s="204"/>
      <c r="MNO135" s="204"/>
      <c r="MNP135" s="204"/>
      <c r="MNQ135" s="204"/>
      <c r="MNR135" s="204"/>
      <c r="MNS135" s="204"/>
      <c r="MNT135" s="204"/>
      <c r="MNU135" s="204"/>
      <c r="MNV135" s="204"/>
      <c r="MNW135" s="204"/>
      <c r="MNX135" s="204"/>
      <c r="MNY135" s="204"/>
      <c r="MNZ135" s="204"/>
      <c r="MOA135" s="204"/>
      <c r="MOB135" s="204"/>
      <c r="MOC135" s="204"/>
      <c r="MOD135" s="204"/>
      <c r="MOE135" s="204"/>
      <c r="MOF135" s="204"/>
      <c r="MOG135" s="204"/>
      <c r="MOH135" s="204"/>
      <c r="MOI135" s="204"/>
      <c r="MOJ135" s="204"/>
      <c r="MOK135" s="204"/>
      <c r="MOL135" s="204"/>
      <c r="MOM135" s="204"/>
      <c r="MON135" s="204"/>
      <c r="MOO135" s="204"/>
      <c r="MOP135" s="204"/>
      <c r="MOQ135" s="204"/>
      <c r="MOR135" s="204"/>
      <c r="MOS135" s="204"/>
      <c r="MOT135" s="204"/>
      <c r="MOU135" s="204"/>
      <c r="MOV135" s="204"/>
      <c r="MOW135" s="204"/>
      <c r="MOX135" s="204"/>
      <c r="MOY135" s="204"/>
      <c r="MOZ135" s="204"/>
      <c r="MPA135" s="204"/>
      <c r="MPB135" s="204"/>
      <c r="MPC135" s="204"/>
      <c r="MPD135" s="204"/>
      <c r="MPE135" s="204"/>
      <c r="MPF135" s="204"/>
      <c r="MPG135" s="204"/>
      <c r="MPH135" s="204"/>
      <c r="MPI135" s="204"/>
      <c r="MPJ135" s="204"/>
      <c r="MPK135" s="204"/>
      <c r="MPL135" s="204"/>
      <c r="MPM135" s="204"/>
      <c r="MPN135" s="204"/>
      <c r="MPO135" s="204"/>
      <c r="MPP135" s="204"/>
      <c r="MPQ135" s="204"/>
      <c r="MPR135" s="204"/>
      <c r="MPS135" s="204"/>
      <c r="MPT135" s="204"/>
      <c r="MPU135" s="204"/>
      <c r="MPV135" s="204"/>
      <c r="MPW135" s="204"/>
      <c r="MPX135" s="204"/>
      <c r="MPY135" s="204"/>
      <c r="MPZ135" s="204"/>
      <c r="MQA135" s="204"/>
      <c r="MQB135" s="204"/>
      <c r="MQC135" s="204"/>
      <c r="MQD135" s="204"/>
      <c r="MQE135" s="204"/>
      <c r="MQF135" s="204"/>
      <c r="MQG135" s="204"/>
      <c r="MQH135" s="204"/>
      <c r="MQI135" s="204"/>
      <c r="MQJ135" s="204"/>
      <c r="MQK135" s="204"/>
      <c r="MQL135" s="204"/>
      <c r="MQM135" s="204"/>
      <c r="MQN135" s="204"/>
      <c r="MQO135" s="204"/>
      <c r="MQP135" s="204"/>
      <c r="MQQ135" s="204"/>
      <c r="MQR135" s="204"/>
      <c r="MQS135" s="204"/>
      <c r="MQT135" s="204"/>
      <c r="MQU135" s="204"/>
      <c r="MQV135" s="204"/>
      <c r="MQW135" s="204"/>
      <c r="MQX135" s="204"/>
      <c r="MQY135" s="204"/>
      <c r="MQZ135" s="204"/>
      <c r="MRA135" s="204"/>
      <c r="MRB135" s="204"/>
      <c r="MRC135" s="204"/>
      <c r="MRD135" s="204"/>
      <c r="MRE135" s="204"/>
      <c r="MRF135" s="204"/>
      <c r="MRG135" s="204"/>
      <c r="MRH135" s="204"/>
      <c r="MRI135" s="204"/>
      <c r="MRJ135" s="204"/>
      <c r="MRK135" s="204"/>
      <c r="MRL135" s="204"/>
      <c r="MRM135" s="204"/>
      <c r="MRN135" s="204"/>
      <c r="MRO135" s="204"/>
      <c r="MRP135" s="204"/>
      <c r="MRQ135" s="204"/>
      <c r="MRR135" s="204"/>
      <c r="MRS135" s="204"/>
      <c r="MRT135" s="204"/>
      <c r="MRU135" s="204"/>
      <c r="MRV135" s="204"/>
      <c r="MRW135" s="204"/>
      <c r="MRX135" s="204"/>
      <c r="MRY135" s="204"/>
      <c r="MRZ135" s="204"/>
      <c r="MSA135" s="204"/>
      <c r="MSB135" s="204"/>
      <c r="MSC135" s="204"/>
      <c r="MSD135" s="204"/>
      <c r="MSE135" s="204"/>
      <c r="MSF135" s="204"/>
      <c r="MSG135" s="204"/>
      <c r="MSH135" s="204"/>
      <c r="MSI135" s="204"/>
      <c r="MSJ135" s="204"/>
      <c r="MSK135" s="204"/>
      <c r="MSL135" s="204"/>
      <c r="MSM135" s="204"/>
      <c r="MSN135" s="204"/>
      <c r="MSO135" s="204"/>
      <c r="MSP135" s="204"/>
      <c r="MSQ135" s="204"/>
      <c r="MSR135" s="204"/>
      <c r="MSS135" s="204"/>
      <c r="MST135" s="204"/>
      <c r="MSU135" s="204"/>
      <c r="MSV135" s="204"/>
      <c r="MSW135" s="204"/>
      <c r="MSX135" s="204"/>
      <c r="MSY135" s="204"/>
      <c r="MSZ135" s="204"/>
      <c r="MTA135" s="204"/>
      <c r="MTB135" s="204"/>
      <c r="MTC135" s="204"/>
      <c r="MTD135" s="204"/>
      <c r="MTE135" s="204"/>
      <c r="MTF135" s="204"/>
      <c r="MTG135" s="204"/>
      <c r="MTH135" s="204"/>
      <c r="MTI135" s="204"/>
      <c r="MTJ135" s="204"/>
      <c r="MTK135" s="204"/>
      <c r="MTL135" s="204"/>
      <c r="MTM135" s="204"/>
      <c r="MTN135" s="204"/>
      <c r="MTO135" s="204"/>
      <c r="MTP135" s="204"/>
      <c r="MTQ135" s="204"/>
      <c r="MTR135" s="204"/>
      <c r="MTS135" s="204"/>
      <c r="MTT135" s="204"/>
      <c r="MTU135" s="204"/>
      <c r="MTV135" s="204"/>
      <c r="MTW135" s="204"/>
      <c r="MTX135" s="204"/>
      <c r="MTY135" s="204"/>
      <c r="MTZ135" s="204"/>
      <c r="MUA135" s="204"/>
      <c r="MUB135" s="204"/>
      <c r="MUC135" s="204"/>
      <c r="MUD135" s="204"/>
      <c r="MUE135" s="204"/>
      <c r="MUF135" s="204"/>
      <c r="MUG135" s="204"/>
      <c r="MUH135" s="204"/>
      <c r="MUI135" s="204"/>
      <c r="MUJ135" s="204"/>
      <c r="MUK135" s="204"/>
      <c r="MUL135" s="204"/>
      <c r="MUM135" s="204"/>
      <c r="MUN135" s="204"/>
      <c r="MUO135" s="204"/>
      <c r="MUP135" s="204"/>
      <c r="MUQ135" s="204"/>
      <c r="MUR135" s="204"/>
      <c r="MUS135" s="204"/>
      <c r="MUT135" s="204"/>
      <c r="MUU135" s="204"/>
      <c r="MUV135" s="204"/>
      <c r="MUW135" s="204"/>
      <c r="MUX135" s="204"/>
      <c r="MUY135" s="204"/>
      <c r="MUZ135" s="204"/>
      <c r="MVA135" s="204"/>
      <c r="MVB135" s="204"/>
      <c r="MVC135" s="204"/>
      <c r="MVD135" s="204"/>
      <c r="MVE135" s="204"/>
      <c r="MVF135" s="204"/>
      <c r="MVG135" s="204"/>
      <c r="MVH135" s="204"/>
      <c r="MVI135" s="204"/>
      <c r="MVJ135" s="204"/>
      <c r="MVK135" s="204"/>
      <c r="MVL135" s="204"/>
      <c r="MVM135" s="204"/>
      <c r="MVN135" s="204"/>
      <c r="MVO135" s="204"/>
      <c r="MVP135" s="204"/>
      <c r="MVQ135" s="204"/>
      <c r="MVR135" s="204"/>
      <c r="MVS135" s="204"/>
      <c r="MVT135" s="204"/>
      <c r="MVU135" s="204"/>
      <c r="MVV135" s="204"/>
      <c r="MVW135" s="204"/>
      <c r="MVX135" s="204"/>
      <c r="MVY135" s="204"/>
      <c r="MVZ135" s="204"/>
      <c r="MWA135" s="204"/>
      <c r="MWB135" s="204"/>
      <c r="MWC135" s="204"/>
      <c r="MWD135" s="204"/>
      <c r="MWE135" s="204"/>
      <c r="MWF135" s="204"/>
      <c r="MWG135" s="204"/>
      <c r="MWH135" s="204"/>
      <c r="MWI135" s="204"/>
      <c r="MWJ135" s="204"/>
      <c r="MWK135" s="204"/>
      <c r="MWL135" s="204"/>
      <c r="MWM135" s="204"/>
      <c r="MWN135" s="204"/>
      <c r="MWO135" s="204"/>
      <c r="MWP135" s="204"/>
      <c r="MWQ135" s="204"/>
      <c r="MWR135" s="204"/>
      <c r="MWS135" s="204"/>
      <c r="MWT135" s="204"/>
      <c r="MWU135" s="204"/>
      <c r="MWV135" s="204"/>
      <c r="MWW135" s="204"/>
      <c r="MWX135" s="204"/>
      <c r="MWY135" s="204"/>
      <c r="MWZ135" s="204"/>
      <c r="MXA135" s="204"/>
      <c r="MXB135" s="204"/>
      <c r="MXC135" s="204"/>
      <c r="MXD135" s="204"/>
      <c r="MXE135" s="204"/>
      <c r="MXF135" s="204"/>
      <c r="MXG135" s="204"/>
      <c r="MXH135" s="204"/>
      <c r="MXI135" s="204"/>
      <c r="MXJ135" s="204"/>
      <c r="MXK135" s="204"/>
      <c r="MXL135" s="204"/>
      <c r="MXM135" s="204"/>
      <c r="MXN135" s="204"/>
      <c r="MXO135" s="204"/>
      <c r="MXP135" s="204"/>
      <c r="MXQ135" s="204"/>
      <c r="MXR135" s="204"/>
      <c r="MXS135" s="204"/>
      <c r="MXT135" s="204"/>
      <c r="MXU135" s="204"/>
      <c r="MXV135" s="204"/>
      <c r="MXW135" s="204"/>
      <c r="MXX135" s="204"/>
      <c r="MXY135" s="204"/>
      <c r="MXZ135" s="204"/>
      <c r="MYA135" s="204"/>
      <c r="MYB135" s="204"/>
      <c r="MYC135" s="204"/>
      <c r="MYD135" s="204"/>
      <c r="MYE135" s="204"/>
      <c r="MYF135" s="204"/>
      <c r="MYG135" s="204"/>
      <c r="MYH135" s="204"/>
      <c r="MYI135" s="204"/>
      <c r="MYJ135" s="204"/>
      <c r="MYK135" s="204"/>
      <c r="MYL135" s="204"/>
      <c r="MYM135" s="204"/>
      <c r="MYN135" s="204"/>
      <c r="MYO135" s="204"/>
      <c r="MYP135" s="204"/>
      <c r="MYQ135" s="204"/>
      <c r="MYR135" s="204"/>
      <c r="MYS135" s="204"/>
      <c r="MYT135" s="204"/>
      <c r="MYU135" s="204"/>
      <c r="MYV135" s="204"/>
      <c r="MYW135" s="204"/>
      <c r="MYX135" s="204"/>
      <c r="MYY135" s="204"/>
      <c r="MYZ135" s="204"/>
      <c r="MZA135" s="204"/>
      <c r="MZB135" s="204"/>
      <c r="MZC135" s="204"/>
      <c r="MZD135" s="204"/>
      <c r="MZE135" s="204"/>
      <c r="MZF135" s="204"/>
      <c r="MZG135" s="204"/>
      <c r="MZH135" s="204"/>
      <c r="MZI135" s="204"/>
      <c r="MZJ135" s="204"/>
      <c r="MZK135" s="204"/>
      <c r="MZL135" s="204"/>
      <c r="MZM135" s="204"/>
      <c r="MZN135" s="204"/>
      <c r="MZO135" s="204"/>
      <c r="MZP135" s="204"/>
      <c r="MZQ135" s="204"/>
      <c r="MZR135" s="204"/>
      <c r="MZS135" s="204"/>
      <c r="MZT135" s="204"/>
      <c r="MZU135" s="204"/>
      <c r="MZV135" s="204"/>
      <c r="MZW135" s="204"/>
      <c r="MZX135" s="204"/>
      <c r="MZY135" s="204"/>
      <c r="MZZ135" s="204"/>
      <c r="NAA135" s="204"/>
      <c r="NAB135" s="204"/>
      <c r="NAC135" s="204"/>
      <c r="NAD135" s="204"/>
      <c r="NAE135" s="204"/>
      <c r="NAF135" s="204"/>
      <c r="NAG135" s="204"/>
      <c r="NAH135" s="204"/>
      <c r="NAI135" s="204"/>
      <c r="NAJ135" s="204"/>
      <c r="NAK135" s="204"/>
      <c r="NAL135" s="204"/>
      <c r="NAM135" s="204"/>
      <c r="NAN135" s="204"/>
      <c r="NAO135" s="204"/>
      <c r="NAP135" s="204"/>
      <c r="NAQ135" s="204"/>
      <c r="NAR135" s="204"/>
      <c r="NAS135" s="204"/>
      <c r="NAT135" s="204"/>
      <c r="NAU135" s="204"/>
      <c r="NAV135" s="204"/>
      <c r="NAW135" s="204"/>
      <c r="NAX135" s="204"/>
      <c r="NAY135" s="204"/>
      <c r="NAZ135" s="204"/>
      <c r="NBA135" s="204"/>
      <c r="NBB135" s="204"/>
      <c r="NBC135" s="204"/>
      <c r="NBD135" s="204"/>
      <c r="NBE135" s="204"/>
      <c r="NBF135" s="204"/>
      <c r="NBG135" s="204"/>
      <c r="NBH135" s="204"/>
      <c r="NBI135" s="204"/>
      <c r="NBJ135" s="204"/>
      <c r="NBK135" s="204"/>
      <c r="NBL135" s="204"/>
      <c r="NBM135" s="204"/>
      <c r="NBN135" s="204"/>
      <c r="NBO135" s="204"/>
      <c r="NBP135" s="204"/>
      <c r="NBQ135" s="204"/>
      <c r="NBR135" s="204"/>
      <c r="NBS135" s="204"/>
      <c r="NBT135" s="204"/>
      <c r="NBU135" s="204"/>
      <c r="NBV135" s="204"/>
      <c r="NBW135" s="204"/>
      <c r="NBX135" s="204"/>
      <c r="NBY135" s="204"/>
      <c r="NBZ135" s="204"/>
      <c r="NCA135" s="204"/>
      <c r="NCB135" s="204"/>
      <c r="NCC135" s="204"/>
      <c r="NCD135" s="204"/>
      <c r="NCE135" s="204"/>
      <c r="NCF135" s="204"/>
      <c r="NCG135" s="204"/>
      <c r="NCH135" s="204"/>
      <c r="NCI135" s="204"/>
      <c r="NCJ135" s="204"/>
      <c r="NCK135" s="204"/>
      <c r="NCL135" s="204"/>
      <c r="NCM135" s="204"/>
      <c r="NCN135" s="204"/>
      <c r="NCO135" s="204"/>
      <c r="NCP135" s="204"/>
      <c r="NCQ135" s="204"/>
      <c r="NCR135" s="204"/>
      <c r="NCS135" s="204"/>
      <c r="NCT135" s="204"/>
      <c r="NCU135" s="204"/>
      <c r="NCV135" s="204"/>
      <c r="NCW135" s="204"/>
      <c r="NCX135" s="204"/>
      <c r="NCY135" s="204"/>
      <c r="NCZ135" s="204"/>
      <c r="NDA135" s="204"/>
      <c r="NDB135" s="204"/>
      <c r="NDC135" s="204"/>
      <c r="NDD135" s="204"/>
      <c r="NDE135" s="204"/>
      <c r="NDF135" s="204"/>
      <c r="NDG135" s="204"/>
      <c r="NDH135" s="204"/>
      <c r="NDI135" s="204"/>
      <c r="NDJ135" s="204"/>
      <c r="NDK135" s="204"/>
      <c r="NDL135" s="204"/>
      <c r="NDM135" s="204"/>
      <c r="NDN135" s="204"/>
      <c r="NDO135" s="204"/>
      <c r="NDP135" s="204"/>
      <c r="NDQ135" s="204"/>
      <c r="NDR135" s="204"/>
      <c r="NDS135" s="204"/>
      <c r="NDT135" s="204"/>
      <c r="NDU135" s="204"/>
      <c r="NDV135" s="204"/>
      <c r="NDW135" s="204"/>
      <c r="NDX135" s="204"/>
      <c r="NDY135" s="204"/>
      <c r="NDZ135" s="204"/>
      <c r="NEA135" s="204"/>
      <c r="NEB135" s="204"/>
      <c r="NEC135" s="204"/>
      <c r="NED135" s="204"/>
      <c r="NEE135" s="204"/>
      <c r="NEF135" s="204"/>
      <c r="NEG135" s="204"/>
      <c r="NEH135" s="204"/>
      <c r="NEI135" s="204"/>
      <c r="NEJ135" s="204"/>
      <c r="NEK135" s="204"/>
      <c r="NEL135" s="204"/>
      <c r="NEM135" s="204"/>
      <c r="NEN135" s="204"/>
      <c r="NEO135" s="204"/>
      <c r="NEP135" s="204"/>
      <c r="NEQ135" s="204"/>
      <c r="NER135" s="204"/>
      <c r="NES135" s="204"/>
      <c r="NET135" s="204"/>
      <c r="NEU135" s="204"/>
      <c r="NEV135" s="204"/>
      <c r="NEW135" s="204"/>
      <c r="NEX135" s="204"/>
      <c r="NEY135" s="204"/>
      <c r="NEZ135" s="204"/>
      <c r="NFA135" s="204"/>
      <c r="NFB135" s="204"/>
      <c r="NFC135" s="204"/>
      <c r="NFD135" s="204"/>
      <c r="NFE135" s="204"/>
      <c r="NFF135" s="204"/>
      <c r="NFG135" s="204"/>
      <c r="NFH135" s="204"/>
      <c r="NFI135" s="204"/>
      <c r="NFJ135" s="204"/>
      <c r="NFK135" s="204"/>
      <c r="NFL135" s="204"/>
      <c r="NFM135" s="204"/>
      <c r="NFN135" s="204"/>
      <c r="NFO135" s="204"/>
      <c r="NFP135" s="204"/>
      <c r="NFQ135" s="204"/>
      <c r="NFR135" s="204"/>
      <c r="NFS135" s="204"/>
      <c r="NFT135" s="204"/>
      <c r="NFU135" s="204"/>
      <c r="NFV135" s="204"/>
      <c r="NFW135" s="204"/>
      <c r="NFX135" s="204"/>
      <c r="NFY135" s="204"/>
      <c r="NFZ135" s="204"/>
      <c r="NGA135" s="204"/>
      <c r="NGB135" s="204"/>
      <c r="NGC135" s="204"/>
      <c r="NGD135" s="204"/>
      <c r="NGE135" s="204"/>
      <c r="NGF135" s="204"/>
      <c r="NGG135" s="204"/>
      <c r="NGH135" s="204"/>
      <c r="NGI135" s="204"/>
      <c r="NGJ135" s="204"/>
      <c r="NGK135" s="204"/>
      <c r="NGL135" s="204"/>
      <c r="NGM135" s="204"/>
      <c r="NGN135" s="204"/>
      <c r="NGO135" s="204"/>
      <c r="NGP135" s="204"/>
      <c r="NGQ135" s="204"/>
      <c r="NGR135" s="204"/>
      <c r="NGS135" s="204"/>
      <c r="NGT135" s="204"/>
      <c r="NGU135" s="204"/>
      <c r="NGV135" s="204"/>
      <c r="NGW135" s="204"/>
      <c r="NGX135" s="204"/>
      <c r="NGY135" s="204"/>
      <c r="NGZ135" s="204"/>
      <c r="NHA135" s="204"/>
      <c r="NHB135" s="204"/>
      <c r="NHC135" s="204"/>
      <c r="NHD135" s="204"/>
      <c r="NHE135" s="204"/>
      <c r="NHF135" s="204"/>
      <c r="NHG135" s="204"/>
      <c r="NHH135" s="204"/>
      <c r="NHI135" s="204"/>
      <c r="NHJ135" s="204"/>
      <c r="NHK135" s="204"/>
      <c r="NHL135" s="204"/>
      <c r="NHM135" s="204"/>
      <c r="NHN135" s="204"/>
      <c r="NHO135" s="204"/>
      <c r="NHP135" s="204"/>
      <c r="NHQ135" s="204"/>
      <c r="NHR135" s="204"/>
      <c r="NHS135" s="204"/>
      <c r="NHT135" s="204"/>
      <c r="NHU135" s="204"/>
      <c r="NHV135" s="204"/>
      <c r="NHW135" s="204"/>
      <c r="NHX135" s="204"/>
      <c r="NHY135" s="204"/>
      <c r="NHZ135" s="204"/>
      <c r="NIA135" s="204"/>
      <c r="NIB135" s="204"/>
      <c r="NIC135" s="204"/>
      <c r="NID135" s="204"/>
      <c r="NIE135" s="204"/>
      <c r="NIF135" s="204"/>
      <c r="NIG135" s="204"/>
      <c r="NIH135" s="204"/>
      <c r="NII135" s="204"/>
      <c r="NIJ135" s="204"/>
      <c r="NIK135" s="204"/>
      <c r="NIL135" s="204"/>
      <c r="NIM135" s="204"/>
      <c r="NIN135" s="204"/>
      <c r="NIO135" s="204"/>
      <c r="NIP135" s="204"/>
      <c r="NIQ135" s="204"/>
      <c r="NIR135" s="204"/>
      <c r="NIS135" s="204"/>
      <c r="NIT135" s="204"/>
      <c r="NIU135" s="204"/>
      <c r="NIV135" s="204"/>
      <c r="NIW135" s="204"/>
      <c r="NIX135" s="204"/>
      <c r="NIY135" s="204"/>
      <c r="NIZ135" s="204"/>
      <c r="NJA135" s="204"/>
      <c r="NJB135" s="204"/>
      <c r="NJC135" s="204"/>
      <c r="NJD135" s="204"/>
      <c r="NJE135" s="204"/>
      <c r="NJF135" s="204"/>
      <c r="NJG135" s="204"/>
      <c r="NJH135" s="204"/>
      <c r="NJI135" s="204"/>
      <c r="NJJ135" s="204"/>
      <c r="NJK135" s="204"/>
      <c r="NJL135" s="204"/>
      <c r="NJM135" s="204"/>
      <c r="NJN135" s="204"/>
      <c r="NJO135" s="204"/>
      <c r="NJP135" s="204"/>
      <c r="NJQ135" s="204"/>
      <c r="NJR135" s="204"/>
      <c r="NJS135" s="204"/>
      <c r="NJT135" s="204"/>
      <c r="NJU135" s="204"/>
      <c r="NJV135" s="204"/>
      <c r="NJW135" s="204"/>
      <c r="NJX135" s="204"/>
      <c r="NJY135" s="204"/>
      <c r="NJZ135" s="204"/>
      <c r="NKA135" s="204"/>
      <c r="NKB135" s="204"/>
      <c r="NKC135" s="204"/>
      <c r="NKD135" s="204"/>
      <c r="NKE135" s="204"/>
      <c r="NKF135" s="204"/>
      <c r="NKG135" s="204"/>
      <c r="NKH135" s="204"/>
      <c r="NKI135" s="204"/>
      <c r="NKJ135" s="204"/>
      <c r="NKK135" s="204"/>
      <c r="NKL135" s="204"/>
      <c r="NKM135" s="204"/>
      <c r="NKN135" s="204"/>
      <c r="NKO135" s="204"/>
      <c r="NKP135" s="204"/>
      <c r="NKQ135" s="204"/>
      <c r="NKR135" s="204"/>
      <c r="NKS135" s="204"/>
      <c r="NKT135" s="204"/>
      <c r="NKU135" s="204"/>
      <c r="NKV135" s="204"/>
      <c r="NKW135" s="204"/>
      <c r="NKX135" s="204"/>
      <c r="NKY135" s="204"/>
      <c r="NKZ135" s="204"/>
      <c r="NLA135" s="204"/>
      <c r="NLB135" s="204"/>
      <c r="NLC135" s="204"/>
      <c r="NLD135" s="204"/>
      <c r="NLE135" s="204"/>
      <c r="NLF135" s="204"/>
      <c r="NLG135" s="204"/>
      <c r="NLH135" s="204"/>
      <c r="NLI135" s="204"/>
      <c r="NLJ135" s="204"/>
      <c r="NLK135" s="204"/>
      <c r="NLL135" s="204"/>
      <c r="NLM135" s="204"/>
      <c r="NLN135" s="204"/>
      <c r="NLO135" s="204"/>
      <c r="NLP135" s="204"/>
      <c r="NLQ135" s="204"/>
      <c r="NLR135" s="204"/>
      <c r="NLS135" s="204"/>
      <c r="NLT135" s="204"/>
      <c r="NLU135" s="204"/>
      <c r="NLV135" s="204"/>
      <c r="NLW135" s="204"/>
      <c r="NLX135" s="204"/>
      <c r="NLY135" s="204"/>
      <c r="NLZ135" s="204"/>
      <c r="NMA135" s="204"/>
      <c r="NMB135" s="204"/>
      <c r="NMC135" s="204"/>
      <c r="NMD135" s="204"/>
      <c r="NME135" s="204"/>
      <c r="NMF135" s="204"/>
      <c r="NMG135" s="204"/>
      <c r="NMH135" s="204"/>
      <c r="NMI135" s="204"/>
      <c r="NMJ135" s="204"/>
      <c r="NMK135" s="204"/>
      <c r="NML135" s="204"/>
      <c r="NMM135" s="204"/>
      <c r="NMN135" s="204"/>
      <c r="NMO135" s="204"/>
      <c r="NMP135" s="204"/>
      <c r="NMQ135" s="204"/>
      <c r="NMR135" s="204"/>
      <c r="NMS135" s="204"/>
      <c r="NMT135" s="204"/>
      <c r="NMU135" s="204"/>
      <c r="NMV135" s="204"/>
      <c r="NMW135" s="204"/>
      <c r="NMX135" s="204"/>
      <c r="NMY135" s="204"/>
      <c r="NMZ135" s="204"/>
      <c r="NNA135" s="204"/>
      <c r="NNB135" s="204"/>
      <c r="NNC135" s="204"/>
      <c r="NND135" s="204"/>
      <c r="NNE135" s="204"/>
      <c r="NNF135" s="204"/>
      <c r="NNG135" s="204"/>
      <c r="NNH135" s="204"/>
      <c r="NNI135" s="204"/>
      <c r="NNJ135" s="204"/>
      <c r="NNK135" s="204"/>
      <c r="NNL135" s="204"/>
      <c r="NNM135" s="204"/>
      <c r="NNN135" s="204"/>
      <c r="NNO135" s="204"/>
      <c r="NNP135" s="204"/>
      <c r="NNQ135" s="204"/>
      <c r="NNR135" s="204"/>
      <c r="NNS135" s="204"/>
      <c r="NNT135" s="204"/>
      <c r="NNU135" s="204"/>
      <c r="NNV135" s="204"/>
      <c r="NNW135" s="204"/>
      <c r="NNX135" s="204"/>
      <c r="NNY135" s="204"/>
      <c r="NNZ135" s="204"/>
      <c r="NOA135" s="204"/>
      <c r="NOB135" s="204"/>
      <c r="NOC135" s="204"/>
      <c r="NOD135" s="204"/>
      <c r="NOE135" s="204"/>
      <c r="NOF135" s="204"/>
      <c r="NOG135" s="204"/>
      <c r="NOH135" s="204"/>
      <c r="NOI135" s="204"/>
      <c r="NOJ135" s="204"/>
      <c r="NOK135" s="204"/>
      <c r="NOL135" s="204"/>
      <c r="NOM135" s="204"/>
      <c r="NON135" s="204"/>
      <c r="NOO135" s="204"/>
      <c r="NOP135" s="204"/>
      <c r="NOQ135" s="204"/>
      <c r="NOR135" s="204"/>
      <c r="NOS135" s="204"/>
      <c r="NOT135" s="204"/>
      <c r="NOU135" s="204"/>
      <c r="NOV135" s="204"/>
      <c r="NOW135" s="204"/>
      <c r="NOX135" s="204"/>
      <c r="NOY135" s="204"/>
      <c r="NOZ135" s="204"/>
      <c r="NPA135" s="204"/>
      <c r="NPB135" s="204"/>
      <c r="NPC135" s="204"/>
      <c r="NPD135" s="204"/>
      <c r="NPE135" s="204"/>
      <c r="NPF135" s="204"/>
      <c r="NPG135" s="204"/>
      <c r="NPH135" s="204"/>
      <c r="NPI135" s="204"/>
      <c r="NPJ135" s="204"/>
      <c r="NPK135" s="204"/>
      <c r="NPL135" s="204"/>
      <c r="NPM135" s="204"/>
      <c r="NPN135" s="204"/>
      <c r="NPO135" s="204"/>
      <c r="NPP135" s="204"/>
      <c r="NPQ135" s="204"/>
      <c r="NPR135" s="204"/>
      <c r="NPS135" s="204"/>
      <c r="NPT135" s="204"/>
      <c r="NPU135" s="204"/>
      <c r="NPV135" s="204"/>
      <c r="NPW135" s="204"/>
      <c r="NPX135" s="204"/>
      <c r="NPY135" s="204"/>
      <c r="NPZ135" s="204"/>
      <c r="NQA135" s="204"/>
      <c r="NQB135" s="204"/>
      <c r="NQC135" s="204"/>
      <c r="NQD135" s="204"/>
      <c r="NQE135" s="204"/>
      <c r="NQF135" s="204"/>
      <c r="NQG135" s="204"/>
      <c r="NQH135" s="204"/>
      <c r="NQI135" s="204"/>
      <c r="NQJ135" s="204"/>
      <c r="NQK135" s="204"/>
      <c r="NQL135" s="204"/>
      <c r="NQM135" s="204"/>
      <c r="NQN135" s="204"/>
      <c r="NQO135" s="204"/>
      <c r="NQP135" s="204"/>
      <c r="NQQ135" s="204"/>
      <c r="NQR135" s="204"/>
      <c r="NQS135" s="204"/>
      <c r="NQT135" s="204"/>
      <c r="NQU135" s="204"/>
      <c r="NQV135" s="204"/>
      <c r="NQW135" s="204"/>
      <c r="NQX135" s="204"/>
      <c r="NQY135" s="204"/>
      <c r="NQZ135" s="204"/>
      <c r="NRA135" s="204"/>
      <c r="NRB135" s="204"/>
      <c r="NRC135" s="204"/>
      <c r="NRD135" s="204"/>
      <c r="NRE135" s="204"/>
      <c r="NRF135" s="204"/>
      <c r="NRG135" s="204"/>
      <c r="NRH135" s="204"/>
      <c r="NRI135" s="204"/>
      <c r="NRJ135" s="204"/>
      <c r="NRK135" s="204"/>
      <c r="NRL135" s="204"/>
      <c r="NRM135" s="204"/>
      <c r="NRN135" s="204"/>
      <c r="NRO135" s="204"/>
      <c r="NRP135" s="204"/>
      <c r="NRQ135" s="204"/>
      <c r="NRR135" s="204"/>
      <c r="NRS135" s="204"/>
      <c r="NRT135" s="204"/>
      <c r="NRU135" s="204"/>
      <c r="NRV135" s="204"/>
      <c r="NRW135" s="204"/>
      <c r="NRX135" s="204"/>
      <c r="NRY135" s="204"/>
      <c r="NRZ135" s="204"/>
      <c r="NSA135" s="204"/>
      <c r="NSB135" s="204"/>
      <c r="NSC135" s="204"/>
      <c r="NSD135" s="204"/>
      <c r="NSE135" s="204"/>
      <c r="NSF135" s="204"/>
      <c r="NSG135" s="204"/>
      <c r="NSH135" s="204"/>
      <c r="NSI135" s="204"/>
      <c r="NSJ135" s="204"/>
      <c r="NSK135" s="204"/>
      <c r="NSL135" s="204"/>
      <c r="NSM135" s="204"/>
      <c r="NSN135" s="204"/>
      <c r="NSO135" s="204"/>
      <c r="NSP135" s="204"/>
      <c r="NSQ135" s="204"/>
      <c r="NSR135" s="204"/>
      <c r="NSS135" s="204"/>
      <c r="NST135" s="204"/>
      <c r="NSU135" s="204"/>
      <c r="NSV135" s="204"/>
      <c r="NSW135" s="204"/>
      <c r="NSX135" s="204"/>
      <c r="NSY135" s="204"/>
      <c r="NSZ135" s="204"/>
      <c r="NTA135" s="204"/>
      <c r="NTB135" s="204"/>
      <c r="NTC135" s="204"/>
      <c r="NTD135" s="204"/>
      <c r="NTE135" s="204"/>
      <c r="NTF135" s="204"/>
      <c r="NTG135" s="204"/>
      <c r="NTH135" s="204"/>
      <c r="NTI135" s="204"/>
      <c r="NTJ135" s="204"/>
      <c r="NTK135" s="204"/>
      <c r="NTL135" s="204"/>
      <c r="NTM135" s="204"/>
      <c r="NTN135" s="204"/>
      <c r="NTO135" s="204"/>
      <c r="NTP135" s="204"/>
      <c r="NTQ135" s="204"/>
      <c r="NTR135" s="204"/>
      <c r="NTS135" s="204"/>
      <c r="NTT135" s="204"/>
      <c r="NTU135" s="204"/>
      <c r="NTV135" s="204"/>
      <c r="NTW135" s="204"/>
      <c r="NTX135" s="204"/>
      <c r="NTY135" s="204"/>
      <c r="NTZ135" s="204"/>
      <c r="NUA135" s="204"/>
      <c r="NUB135" s="204"/>
      <c r="NUC135" s="204"/>
      <c r="NUD135" s="204"/>
      <c r="NUE135" s="204"/>
      <c r="NUF135" s="204"/>
      <c r="NUG135" s="204"/>
      <c r="NUH135" s="204"/>
      <c r="NUI135" s="204"/>
      <c r="NUJ135" s="204"/>
      <c r="NUK135" s="204"/>
      <c r="NUL135" s="204"/>
      <c r="NUM135" s="204"/>
      <c r="NUN135" s="204"/>
      <c r="NUO135" s="204"/>
      <c r="NUP135" s="204"/>
      <c r="NUQ135" s="204"/>
      <c r="NUR135" s="204"/>
      <c r="NUS135" s="204"/>
      <c r="NUT135" s="204"/>
      <c r="NUU135" s="204"/>
      <c r="NUV135" s="204"/>
      <c r="NUW135" s="204"/>
      <c r="NUX135" s="204"/>
      <c r="NUY135" s="204"/>
      <c r="NUZ135" s="204"/>
      <c r="NVA135" s="204"/>
      <c r="NVB135" s="204"/>
      <c r="NVC135" s="204"/>
      <c r="NVD135" s="204"/>
      <c r="NVE135" s="204"/>
      <c r="NVF135" s="204"/>
      <c r="NVG135" s="204"/>
      <c r="NVH135" s="204"/>
      <c r="NVI135" s="204"/>
      <c r="NVJ135" s="204"/>
      <c r="NVK135" s="204"/>
      <c r="NVL135" s="204"/>
      <c r="NVM135" s="204"/>
      <c r="NVN135" s="204"/>
      <c r="NVO135" s="204"/>
      <c r="NVP135" s="204"/>
      <c r="NVQ135" s="204"/>
      <c r="NVR135" s="204"/>
      <c r="NVS135" s="204"/>
      <c r="NVT135" s="204"/>
      <c r="NVU135" s="204"/>
      <c r="NVV135" s="204"/>
      <c r="NVW135" s="204"/>
      <c r="NVX135" s="204"/>
      <c r="NVY135" s="204"/>
      <c r="NVZ135" s="204"/>
      <c r="NWA135" s="204"/>
      <c r="NWB135" s="204"/>
      <c r="NWC135" s="204"/>
      <c r="NWD135" s="204"/>
      <c r="NWE135" s="204"/>
      <c r="NWF135" s="204"/>
      <c r="NWG135" s="204"/>
      <c r="NWH135" s="204"/>
      <c r="NWI135" s="204"/>
      <c r="NWJ135" s="204"/>
      <c r="NWK135" s="204"/>
      <c r="NWL135" s="204"/>
      <c r="NWM135" s="204"/>
      <c r="NWN135" s="204"/>
      <c r="NWO135" s="204"/>
      <c r="NWP135" s="204"/>
      <c r="NWQ135" s="204"/>
      <c r="NWR135" s="204"/>
      <c r="NWS135" s="204"/>
      <c r="NWT135" s="204"/>
      <c r="NWU135" s="204"/>
      <c r="NWV135" s="204"/>
      <c r="NWW135" s="204"/>
      <c r="NWX135" s="204"/>
      <c r="NWY135" s="204"/>
      <c r="NWZ135" s="204"/>
      <c r="NXA135" s="204"/>
      <c r="NXB135" s="204"/>
      <c r="NXC135" s="204"/>
      <c r="NXD135" s="204"/>
      <c r="NXE135" s="204"/>
      <c r="NXF135" s="204"/>
      <c r="NXG135" s="204"/>
      <c r="NXH135" s="204"/>
      <c r="NXI135" s="204"/>
      <c r="NXJ135" s="204"/>
      <c r="NXK135" s="204"/>
      <c r="NXL135" s="204"/>
      <c r="NXM135" s="204"/>
      <c r="NXN135" s="204"/>
      <c r="NXO135" s="204"/>
      <c r="NXP135" s="204"/>
      <c r="NXQ135" s="204"/>
      <c r="NXR135" s="204"/>
      <c r="NXS135" s="204"/>
      <c r="NXT135" s="204"/>
      <c r="NXU135" s="204"/>
      <c r="NXV135" s="204"/>
      <c r="NXW135" s="204"/>
      <c r="NXX135" s="204"/>
      <c r="NXY135" s="204"/>
      <c r="NXZ135" s="204"/>
      <c r="NYA135" s="204"/>
      <c r="NYB135" s="204"/>
      <c r="NYC135" s="204"/>
      <c r="NYD135" s="204"/>
      <c r="NYE135" s="204"/>
      <c r="NYF135" s="204"/>
      <c r="NYG135" s="204"/>
      <c r="NYH135" s="204"/>
      <c r="NYI135" s="204"/>
      <c r="NYJ135" s="204"/>
      <c r="NYK135" s="204"/>
      <c r="NYL135" s="204"/>
      <c r="NYM135" s="204"/>
      <c r="NYN135" s="204"/>
      <c r="NYO135" s="204"/>
      <c r="NYP135" s="204"/>
      <c r="NYQ135" s="204"/>
      <c r="NYR135" s="204"/>
      <c r="NYS135" s="204"/>
      <c r="NYT135" s="204"/>
      <c r="NYU135" s="204"/>
      <c r="NYV135" s="204"/>
      <c r="NYW135" s="204"/>
      <c r="NYX135" s="204"/>
      <c r="NYY135" s="204"/>
      <c r="NYZ135" s="204"/>
      <c r="NZA135" s="204"/>
      <c r="NZB135" s="204"/>
      <c r="NZC135" s="204"/>
      <c r="NZD135" s="204"/>
      <c r="NZE135" s="204"/>
      <c r="NZF135" s="204"/>
      <c r="NZG135" s="204"/>
      <c r="NZH135" s="204"/>
      <c r="NZI135" s="204"/>
      <c r="NZJ135" s="204"/>
      <c r="NZK135" s="204"/>
      <c r="NZL135" s="204"/>
      <c r="NZM135" s="204"/>
      <c r="NZN135" s="204"/>
      <c r="NZO135" s="204"/>
      <c r="NZP135" s="204"/>
      <c r="NZQ135" s="204"/>
      <c r="NZR135" s="204"/>
      <c r="NZS135" s="204"/>
      <c r="NZT135" s="204"/>
      <c r="NZU135" s="204"/>
      <c r="NZV135" s="204"/>
      <c r="NZW135" s="204"/>
      <c r="NZX135" s="204"/>
      <c r="NZY135" s="204"/>
      <c r="NZZ135" s="204"/>
      <c r="OAA135" s="204"/>
      <c r="OAB135" s="204"/>
      <c r="OAC135" s="204"/>
      <c r="OAD135" s="204"/>
      <c r="OAE135" s="204"/>
      <c r="OAF135" s="204"/>
      <c r="OAG135" s="204"/>
      <c r="OAH135" s="204"/>
      <c r="OAI135" s="204"/>
      <c r="OAJ135" s="204"/>
      <c r="OAK135" s="204"/>
      <c r="OAL135" s="204"/>
      <c r="OAM135" s="204"/>
      <c r="OAN135" s="204"/>
      <c r="OAO135" s="204"/>
      <c r="OAP135" s="204"/>
      <c r="OAQ135" s="204"/>
      <c r="OAR135" s="204"/>
      <c r="OAS135" s="204"/>
      <c r="OAT135" s="204"/>
      <c r="OAU135" s="204"/>
      <c r="OAV135" s="204"/>
      <c r="OAW135" s="204"/>
      <c r="OAX135" s="204"/>
      <c r="OAY135" s="204"/>
      <c r="OAZ135" s="204"/>
      <c r="OBA135" s="204"/>
      <c r="OBB135" s="204"/>
      <c r="OBC135" s="204"/>
      <c r="OBD135" s="204"/>
      <c r="OBE135" s="204"/>
      <c r="OBF135" s="204"/>
      <c r="OBG135" s="204"/>
      <c r="OBH135" s="204"/>
      <c r="OBI135" s="204"/>
      <c r="OBJ135" s="204"/>
      <c r="OBK135" s="204"/>
      <c r="OBL135" s="204"/>
      <c r="OBM135" s="204"/>
      <c r="OBN135" s="204"/>
      <c r="OBO135" s="204"/>
      <c r="OBP135" s="204"/>
      <c r="OBQ135" s="204"/>
      <c r="OBR135" s="204"/>
      <c r="OBS135" s="204"/>
      <c r="OBT135" s="204"/>
      <c r="OBU135" s="204"/>
      <c r="OBV135" s="204"/>
      <c r="OBW135" s="204"/>
      <c r="OBX135" s="204"/>
      <c r="OBY135" s="204"/>
      <c r="OBZ135" s="204"/>
      <c r="OCA135" s="204"/>
      <c r="OCB135" s="204"/>
      <c r="OCC135" s="204"/>
      <c r="OCD135" s="204"/>
      <c r="OCE135" s="204"/>
      <c r="OCF135" s="204"/>
      <c r="OCG135" s="204"/>
      <c r="OCH135" s="204"/>
      <c r="OCI135" s="204"/>
      <c r="OCJ135" s="204"/>
      <c r="OCK135" s="204"/>
      <c r="OCL135" s="204"/>
      <c r="OCM135" s="204"/>
      <c r="OCN135" s="204"/>
      <c r="OCO135" s="204"/>
      <c r="OCP135" s="204"/>
      <c r="OCQ135" s="204"/>
      <c r="OCR135" s="204"/>
      <c r="OCS135" s="204"/>
      <c r="OCT135" s="204"/>
      <c r="OCU135" s="204"/>
      <c r="OCV135" s="204"/>
      <c r="OCW135" s="204"/>
      <c r="OCX135" s="204"/>
      <c r="OCY135" s="204"/>
      <c r="OCZ135" s="204"/>
      <c r="ODA135" s="204"/>
      <c r="ODB135" s="204"/>
      <c r="ODC135" s="204"/>
      <c r="ODD135" s="204"/>
      <c r="ODE135" s="204"/>
      <c r="ODF135" s="204"/>
      <c r="ODG135" s="204"/>
      <c r="ODH135" s="204"/>
      <c r="ODI135" s="204"/>
      <c r="ODJ135" s="204"/>
      <c r="ODK135" s="204"/>
      <c r="ODL135" s="204"/>
      <c r="ODM135" s="204"/>
      <c r="ODN135" s="204"/>
      <c r="ODO135" s="204"/>
      <c r="ODP135" s="204"/>
      <c r="ODQ135" s="204"/>
      <c r="ODR135" s="204"/>
      <c r="ODS135" s="204"/>
      <c r="ODT135" s="204"/>
      <c r="ODU135" s="204"/>
      <c r="ODV135" s="204"/>
      <c r="ODW135" s="204"/>
      <c r="ODX135" s="204"/>
      <c r="ODY135" s="204"/>
      <c r="ODZ135" s="204"/>
      <c r="OEA135" s="204"/>
      <c r="OEB135" s="204"/>
      <c r="OEC135" s="204"/>
      <c r="OED135" s="204"/>
      <c r="OEE135" s="204"/>
      <c r="OEF135" s="204"/>
      <c r="OEG135" s="204"/>
      <c r="OEH135" s="204"/>
      <c r="OEI135" s="204"/>
      <c r="OEJ135" s="204"/>
      <c r="OEK135" s="204"/>
      <c r="OEL135" s="204"/>
      <c r="OEM135" s="204"/>
      <c r="OEN135" s="204"/>
      <c r="OEO135" s="204"/>
      <c r="OEP135" s="204"/>
      <c r="OEQ135" s="204"/>
      <c r="OER135" s="204"/>
      <c r="OES135" s="204"/>
      <c r="OET135" s="204"/>
      <c r="OEU135" s="204"/>
      <c r="OEV135" s="204"/>
      <c r="OEW135" s="204"/>
      <c r="OEX135" s="204"/>
      <c r="OEY135" s="204"/>
      <c r="OEZ135" s="204"/>
      <c r="OFA135" s="204"/>
      <c r="OFB135" s="204"/>
      <c r="OFC135" s="204"/>
      <c r="OFD135" s="204"/>
      <c r="OFE135" s="204"/>
      <c r="OFF135" s="204"/>
      <c r="OFG135" s="204"/>
      <c r="OFH135" s="204"/>
      <c r="OFI135" s="204"/>
      <c r="OFJ135" s="204"/>
      <c r="OFK135" s="204"/>
      <c r="OFL135" s="204"/>
      <c r="OFM135" s="204"/>
      <c r="OFN135" s="204"/>
      <c r="OFO135" s="204"/>
      <c r="OFP135" s="204"/>
      <c r="OFQ135" s="204"/>
      <c r="OFR135" s="204"/>
      <c r="OFS135" s="204"/>
      <c r="OFT135" s="204"/>
      <c r="OFU135" s="204"/>
      <c r="OFV135" s="204"/>
      <c r="OFW135" s="204"/>
      <c r="OFX135" s="204"/>
      <c r="OFY135" s="204"/>
      <c r="OFZ135" s="204"/>
      <c r="OGA135" s="204"/>
      <c r="OGB135" s="204"/>
      <c r="OGC135" s="204"/>
      <c r="OGD135" s="204"/>
      <c r="OGE135" s="204"/>
      <c r="OGF135" s="204"/>
      <c r="OGG135" s="204"/>
      <c r="OGH135" s="204"/>
      <c r="OGI135" s="204"/>
      <c r="OGJ135" s="204"/>
      <c r="OGK135" s="204"/>
      <c r="OGL135" s="204"/>
      <c r="OGM135" s="204"/>
      <c r="OGN135" s="204"/>
      <c r="OGO135" s="204"/>
      <c r="OGP135" s="204"/>
      <c r="OGQ135" s="204"/>
      <c r="OGR135" s="204"/>
      <c r="OGS135" s="204"/>
      <c r="OGT135" s="204"/>
      <c r="OGU135" s="204"/>
      <c r="OGV135" s="204"/>
      <c r="OGW135" s="204"/>
      <c r="OGX135" s="204"/>
      <c r="OGY135" s="204"/>
      <c r="OGZ135" s="204"/>
      <c r="OHA135" s="204"/>
      <c r="OHB135" s="204"/>
      <c r="OHC135" s="204"/>
      <c r="OHD135" s="204"/>
      <c r="OHE135" s="204"/>
      <c r="OHF135" s="204"/>
      <c r="OHG135" s="204"/>
      <c r="OHH135" s="204"/>
      <c r="OHI135" s="204"/>
      <c r="OHJ135" s="204"/>
      <c r="OHK135" s="204"/>
      <c r="OHL135" s="204"/>
      <c r="OHM135" s="204"/>
      <c r="OHN135" s="204"/>
      <c r="OHO135" s="204"/>
      <c r="OHP135" s="204"/>
      <c r="OHQ135" s="204"/>
      <c r="OHR135" s="204"/>
      <c r="OHS135" s="204"/>
      <c r="OHT135" s="204"/>
      <c r="OHU135" s="204"/>
      <c r="OHV135" s="204"/>
      <c r="OHW135" s="204"/>
      <c r="OHX135" s="204"/>
      <c r="OHY135" s="204"/>
      <c r="OHZ135" s="204"/>
      <c r="OIA135" s="204"/>
      <c r="OIB135" s="204"/>
      <c r="OIC135" s="204"/>
      <c r="OID135" s="204"/>
      <c r="OIE135" s="204"/>
      <c r="OIF135" s="204"/>
      <c r="OIG135" s="204"/>
      <c r="OIH135" s="204"/>
      <c r="OII135" s="204"/>
      <c r="OIJ135" s="204"/>
      <c r="OIK135" s="204"/>
      <c r="OIL135" s="204"/>
      <c r="OIM135" s="204"/>
      <c r="OIN135" s="204"/>
      <c r="OIO135" s="204"/>
      <c r="OIP135" s="204"/>
      <c r="OIQ135" s="204"/>
      <c r="OIR135" s="204"/>
      <c r="OIS135" s="204"/>
      <c r="OIT135" s="204"/>
      <c r="OIU135" s="204"/>
      <c r="OIV135" s="204"/>
      <c r="OIW135" s="204"/>
      <c r="OIX135" s="204"/>
      <c r="OIY135" s="204"/>
      <c r="OIZ135" s="204"/>
      <c r="OJA135" s="204"/>
      <c r="OJB135" s="204"/>
      <c r="OJC135" s="204"/>
      <c r="OJD135" s="204"/>
      <c r="OJE135" s="204"/>
      <c r="OJF135" s="204"/>
      <c r="OJG135" s="204"/>
      <c r="OJH135" s="204"/>
      <c r="OJI135" s="204"/>
      <c r="OJJ135" s="204"/>
      <c r="OJK135" s="204"/>
      <c r="OJL135" s="204"/>
      <c r="OJM135" s="204"/>
      <c r="OJN135" s="204"/>
      <c r="OJO135" s="204"/>
      <c r="OJP135" s="204"/>
      <c r="OJQ135" s="204"/>
      <c r="OJR135" s="204"/>
      <c r="OJS135" s="204"/>
      <c r="OJT135" s="204"/>
      <c r="OJU135" s="204"/>
      <c r="OJV135" s="204"/>
      <c r="OJW135" s="204"/>
      <c r="OJX135" s="204"/>
      <c r="OJY135" s="204"/>
      <c r="OJZ135" s="204"/>
      <c r="OKA135" s="204"/>
      <c r="OKB135" s="204"/>
      <c r="OKC135" s="204"/>
      <c r="OKD135" s="204"/>
      <c r="OKE135" s="204"/>
      <c r="OKF135" s="204"/>
      <c r="OKG135" s="204"/>
      <c r="OKH135" s="204"/>
      <c r="OKI135" s="204"/>
      <c r="OKJ135" s="204"/>
      <c r="OKK135" s="204"/>
      <c r="OKL135" s="204"/>
      <c r="OKM135" s="204"/>
      <c r="OKN135" s="204"/>
      <c r="OKO135" s="204"/>
      <c r="OKP135" s="204"/>
      <c r="OKQ135" s="204"/>
      <c r="OKR135" s="204"/>
      <c r="OKS135" s="204"/>
      <c r="OKT135" s="204"/>
      <c r="OKU135" s="204"/>
      <c r="OKV135" s="204"/>
      <c r="OKW135" s="204"/>
      <c r="OKX135" s="204"/>
      <c r="OKY135" s="204"/>
      <c r="OKZ135" s="204"/>
      <c r="OLA135" s="204"/>
      <c r="OLB135" s="204"/>
      <c r="OLC135" s="204"/>
      <c r="OLD135" s="204"/>
      <c r="OLE135" s="204"/>
      <c r="OLF135" s="204"/>
      <c r="OLG135" s="204"/>
      <c r="OLH135" s="204"/>
      <c r="OLI135" s="204"/>
      <c r="OLJ135" s="204"/>
      <c r="OLK135" s="204"/>
      <c r="OLL135" s="204"/>
      <c r="OLM135" s="204"/>
      <c r="OLN135" s="204"/>
      <c r="OLO135" s="204"/>
      <c r="OLP135" s="204"/>
      <c r="OLQ135" s="204"/>
      <c r="OLR135" s="204"/>
      <c r="OLS135" s="204"/>
      <c r="OLT135" s="204"/>
      <c r="OLU135" s="204"/>
      <c r="OLV135" s="204"/>
      <c r="OLW135" s="204"/>
      <c r="OLX135" s="204"/>
      <c r="OLY135" s="204"/>
      <c r="OLZ135" s="204"/>
      <c r="OMA135" s="204"/>
      <c r="OMB135" s="204"/>
      <c r="OMC135" s="204"/>
      <c r="OMD135" s="204"/>
      <c r="OME135" s="204"/>
      <c r="OMF135" s="204"/>
      <c r="OMG135" s="204"/>
      <c r="OMH135" s="204"/>
      <c r="OMI135" s="204"/>
      <c r="OMJ135" s="204"/>
      <c r="OMK135" s="204"/>
      <c r="OML135" s="204"/>
      <c r="OMM135" s="204"/>
      <c r="OMN135" s="204"/>
      <c r="OMO135" s="204"/>
      <c r="OMP135" s="204"/>
      <c r="OMQ135" s="204"/>
      <c r="OMR135" s="204"/>
      <c r="OMS135" s="204"/>
      <c r="OMT135" s="204"/>
      <c r="OMU135" s="204"/>
      <c r="OMV135" s="204"/>
      <c r="OMW135" s="204"/>
      <c r="OMX135" s="204"/>
      <c r="OMY135" s="204"/>
      <c r="OMZ135" s="204"/>
      <c r="ONA135" s="204"/>
      <c r="ONB135" s="204"/>
      <c r="ONC135" s="204"/>
      <c r="OND135" s="204"/>
      <c r="ONE135" s="204"/>
      <c r="ONF135" s="204"/>
      <c r="ONG135" s="204"/>
      <c r="ONH135" s="204"/>
      <c r="ONI135" s="204"/>
      <c r="ONJ135" s="204"/>
      <c r="ONK135" s="204"/>
      <c r="ONL135" s="204"/>
      <c r="ONM135" s="204"/>
      <c r="ONN135" s="204"/>
      <c r="ONO135" s="204"/>
      <c r="ONP135" s="204"/>
      <c r="ONQ135" s="204"/>
      <c r="ONR135" s="204"/>
      <c r="ONS135" s="204"/>
      <c r="ONT135" s="204"/>
      <c r="ONU135" s="204"/>
      <c r="ONV135" s="204"/>
      <c r="ONW135" s="204"/>
      <c r="ONX135" s="204"/>
      <c r="ONY135" s="204"/>
      <c r="ONZ135" s="204"/>
      <c r="OOA135" s="204"/>
      <c r="OOB135" s="204"/>
      <c r="OOC135" s="204"/>
      <c r="OOD135" s="204"/>
      <c r="OOE135" s="204"/>
      <c r="OOF135" s="204"/>
      <c r="OOG135" s="204"/>
      <c r="OOH135" s="204"/>
      <c r="OOI135" s="204"/>
      <c r="OOJ135" s="204"/>
      <c r="OOK135" s="204"/>
      <c r="OOL135" s="204"/>
      <c r="OOM135" s="204"/>
      <c r="OON135" s="204"/>
      <c r="OOO135" s="204"/>
      <c r="OOP135" s="204"/>
      <c r="OOQ135" s="204"/>
      <c r="OOR135" s="204"/>
      <c r="OOS135" s="204"/>
      <c r="OOT135" s="204"/>
      <c r="OOU135" s="204"/>
      <c r="OOV135" s="204"/>
      <c r="OOW135" s="204"/>
      <c r="OOX135" s="204"/>
      <c r="OOY135" s="204"/>
      <c r="OOZ135" s="204"/>
      <c r="OPA135" s="204"/>
      <c r="OPB135" s="204"/>
      <c r="OPC135" s="204"/>
      <c r="OPD135" s="204"/>
      <c r="OPE135" s="204"/>
      <c r="OPF135" s="204"/>
      <c r="OPG135" s="204"/>
      <c r="OPH135" s="204"/>
      <c r="OPI135" s="204"/>
      <c r="OPJ135" s="204"/>
      <c r="OPK135" s="204"/>
      <c r="OPL135" s="204"/>
      <c r="OPM135" s="204"/>
      <c r="OPN135" s="204"/>
      <c r="OPO135" s="204"/>
      <c r="OPP135" s="204"/>
      <c r="OPQ135" s="204"/>
      <c r="OPR135" s="204"/>
      <c r="OPS135" s="204"/>
      <c r="OPT135" s="204"/>
      <c r="OPU135" s="204"/>
      <c r="OPV135" s="204"/>
      <c r="OPW135" s="204"/>
      <c r="OPX135" s="204"/>
      <c r="OPY135" s="204"/>
      <c r="OPZ135" s="204"/>
      <c r="OQA135" s="204"/>
      <c r="OQB135" s="204"/>
      <c r="OQC135" s="204"/>
      <c r="OQD135" s="204"/>
      <c r="OQE135" s="204"/>
      <c r="OQF135" s="204"/>
      <c r="OQG135" s="204"/>
      <c r="OQH135" s="204"/>
      <c r="OQI135" s="204"/>
      <c r="OQJ135" s="204"/>
      <c r="OQK135" s="204"/>
      <c r="OQL135" s="204"/>
      <c r="OQM135" s="204"/>
      <c r="OQN135" s="204"/>
      <c r="OQO135" s="204"/>
      <c r="OQP135" s="204"/>
      <c r="OQQ135" s="204"/>
      <c r="OQR135" s="204"/>
      <c r="OQS135" s="204"/>
      <c r="OQT135" s="204"/>
      <c r="OQU135" s="204"/>
      <c r="OQV135" s="204"/>
      <c r="OQW135" s="204"/>
      <c r="OQX135" s="204"/>
      <c r="OQY135" s="204"/>
      <c r="OQZ135" s="204"/>
      <c r="ORA135" s="204"/>
      <c r="ORB135" s="204"/>
      <c r="ORC135" s="204"/>
      <c r="ORD135" s="204"/>
      <c r="ORE135" s="204"/>
      <c r="ORF135" s="204"/>
      <c r="ORG135" s="204"/>
      <c r="ORH135" s="204"/>
      <c r="ORI135" s="204"/>
      <c r="ORJ135" s="204"/>
      <c r="ORK135" s="204"/>
      <c r="ORL135" s="204"/>
      <c r="ORM135" s="204"/>
      <c r="ORN135" s="204"/>
      <c r="ORO135" s="204"/>
      <c r="ORP135" s="204"/>
      <c r="ORQ135" s="204"/>
      <c r="ORR135" s="204"/>
      <c r="ORS135" s="204"/>
      <c r="ORT135" s="204"/>
      <c r="ORU135" s="204"/>
      <c r="ORV135" s="204"/>
      <c r="ORW135" s="204"/>
      <c r="ORX135" s="204"/>
      <c r="ORY135" s="204"/>
      <c r="ORZ135" s="204"/>
      <c r="OSA135" s="204"/>
      <c r="OSB135" s="204"/>
      <c r="OSC135" s="204"/>
      <c r="OSD135" s="204"/>
      <c r="OSE135" s="204"/>
      <c r="OSF135" s="204"/>
      <c r="OSG135" s="204"/>
      <c r="OSH135" s="204"/>
      <c r="OSI135" s="204"/>
      <c r="OSJ135" s="204"/>
      <c r="OSK135" s="204"/>
      <c r="OSL135" s="204"/>
      <c r="OSM135" s="204"/>
      <c r="OSN135" s="204"/>
      <c r="OSO135" s="204"/>
      <c r="OSP135" s="204"/>
      <c r="OSQ135" s="204"/>
      <c r="OSR135" s="204"/>
      <c r="OSS135" s="204"/>
      <c r="OST135" s="204"/>
      <c r="OSU135" s="204"/>
      <c r="OSV135" s="204"/>
      <c r="OSW135" s="204"/>
      <c r="OSX135" s="204"/>
      <c r="OSY135" s="204"/>
      <c r="OSZ135" s="204"/>
      <c r="OTA135" s="204"/>
      <c r="OTB135" s="204"/>
      <c r="OTC135" s="204"/>
      <c r="OTD135" s="204"/>
      <c r="OTE135" s="204"/>
      <c r="OTF135" s="204"/>
      <c r="OTG135" s="204"/>
      <c r="OTH135" s="204"/>
      <c r="OTI135" s="204"/>
      <c r="OTJ135" s="204"/>
      <c r="OTK135" s="204"/>
      <c r="OTL135" s="204"/>
      <c r="OTM135" s="204"/>
      <c r="OTN135" s="204"/>
      <c r="OTO135" s="204"/>
      <c r="OTP135" s="204"/>
      <c r="OTQ135" s="204"/>
      <c r="OTR135" s="204"/>
      <c r="OTS135" s="204"/>
      <c r="OTT135" s="204"/>
      <c r="OTU135" s="204"/>
      <c r="OTV135" s="204"/>
      <c r="OTW135" s="204"/>
      <c r="OTX135" s="204"/>
      <c r="OTY135" s="204"/>
      <c r="OTZ135" s="204"/>
      <c r="OUA135" s="204"/>
      <c r="OUB135" s="204"/>
      <c r="OUC135" s="204"/>
      <c r="OUD135" s="204"/>
      <c r="OUE135" s="204"/>
      <c r="OUF135" s="204"/>
      <c r="OUG135" s="204"/>
      <c r="OUH135" s="204"/>
      <c r="OUI135" s="204"/>
      <c r="OUJ135" s="204"/>
      <c r="OUK135" s="204"/>
      <c r="OUL135" s="204"/>
      <c r="OUM135" s="204"/>
      <c r="OUN135" s="204"/>
      <c r="OUO135" s="204"/>
      <c r="OUP135" s="204"/>
      <c r="OUQ135" s="204"/>
      <c r="OUR135" s="204"/>
      <c r="OUS135" s="204"/>
      <c r="OUT135" s="204"/>
      <c r="OUU135" s="204"/>
      <c r="OUV135" s="204"/>
      <c r="OUW135" s="204"/>
      <c r="OUX135" s="204"/>
      <c r="OUY135" s="204"/>
      <c r="OUZ135" s="204"/>
      <c r="OVA135" s="204"/>
      <c r="OVB135" s="204"/>
      <c r="OVC135" s="204"/>
      <c r="OVD135" s="204"/>
      <c r="OVE135" s="204"/>
      <c r="OVF135" s="204"/>
      <c r="OVG135" s="204"/>
      <c r="OVH135" s="204"/>
      <c r="OVI135" s="204"/>
      <c r="OVJ135" s="204"/>
      <c r="OVK135" s="204"/>
      <c r="OVL135" s="204"/>
      <c r="OVM135" s="204"/>
      <c r="OVN135" s="204"/>
      <c r="OVO135" s="204"/>
      <c r="OVP135" s="204"/>
      <c r="OVQ135" s="204"/>
      <c r="OVR135" s="204"/>
      <c r="OVS135" s="204"/>
      <c r="OVT135" s="204"/>
      <c r="OVU135" s="204"/>
      <c r="OVV135" s="204"/>
      <c r="OVW135" s="204"/>
      <c r="OVX135" s="204"/>
      <c r="OVY135" s="204"/>
      <c r="OVZ135" s="204"/>
      <c r="OWA135" s="204"/>
      <c r="OWB135" s="204"/>
      <c r="OWC135" s="204"/>
      <c r="OWD135" s="204"/>
      <c r="OWE135" s="204"/>
      <c r="OWF135" s="204"/>
      <c r="OWG135" s="204"/>
      <c r="OWH135" s="204"/>
      <c r="OWI135" s="204"/>
      <c r="OWJ135" s="204"/>
      <c r="OWK135" s="204"/>
      <c r="OWL135" s="204"/>
      <c r="OWM135" s="204"/>
      <c r="OWN135" s="204"/>
      <c r="OWO135" s="204"/>
      <c r="OWP135" s="204"/>
      <c r="OWQ135" s="204"/>
      <c r="OWR135" s="204"/>
      <c r="OWS135" s="204"/>
      <c r="OWT135" s="204"/>
      <c r="OWU135" s="204"/>
      <c r="OWV135" s="204"/>
      <c r="OWW135" s="204"/>
      <c r="OWX135" s="204"/>
      <c r="OWY135" s="204"/>
      <c r="OWZ135" s="204"/>
      <c r="OXA135" s="204"/>
      <c r="OXB135" s="204"/>
      <c r="OXC135" s="204"/>
      <c r="OXD135" s="204"/>
      <c r="OXE135" s="204"/>
      <c r="OXF135" s="204"/>
      <c r="OXG135" s="204"/>
      <c r="OXH135" s="204"/>
      <c r="OXI135" s="204"/>
      <c r="OXJ135" s="204"/>
      <c r="OXK135" s="204"/>
      <c r="OXL135" s="204"/>
      <c r="OXM135" s="204"/>
      <c r="OXN135" s="204"/>
      <c r="OXO135" s="204"/>
      <c r="OXP135" s="204"/>
      <c r="OXQ135" s="204"/>
      <c r="OXR135" s="204"/>
      <c r="OXS135" s="204"/>
      <c r="OXT135" s="204"/>
      <c r="OXU135" s="204"/>
      <c r="OXV135" s="204"/>
      <c r="OXW135" s="204"/>
      <c r="OXX135" s="204"/>
      <c r="OXY135" s="204"/>
      <c r="OXZ135" s="204"/>
      <c r="OYA135" s="204"/>
      <c r="OYB135" s="204"/>
      <c r="OYC135" s="204"/>
      <c r="OYD135" s="204"/>
      <c r="OYE135" s="204"/>
      <c r="OYF135" s="204"/>
      <c r="OYG135" s="204"/>
      <c r="OYH135" s="204"/>
      <c r="OYI135" s="204"/>
      <c r="OYJ135" s="204"/>
      <c r="OYK135" s="204"/>
      <c r="OYL135" s="204"/>
      <c r="OYM135" s="204"/>
      <c r="OYN135" s="204"/>
      <c r="OYO135" s="204"/>
      <c r="OYP135" s="204"/>
      <c r="OYQ135" s="204"/>
      <c r="OYR135" s="204"/>
      <c r="OYS135" s="204"/>
      <c r="OYT135" s="204"/>
      <c r="OYU135" s="204"/>
      <c r="OYV135" s="204"/>
      <c r="OYW135" s="204"/>
      <c r="OYX135" s="204"/>
      <c r="OYY135" s="204"/>
      <c r="OYZ135" s="204"/>
      <c r="OZA135" s="204"/>
      <c r="OZB135" s="204"/>
      <c r="OZC135" s="204"/>
      <c r="OZD135" s="204"/>
      <c r="OZE135" s="204"/>
      <c r="OZF135" s="204"/>
      <c r="OZG135" s="204"/>
      <c r="OZH135" s="204"/>
      <c r="OZI135" s="204"/>
      <c r="OZJ135" s="204"/>
      <c r="OZK135" s="204"/>
      <c r="OZL135" s="204"/>
      <c r="OZM135" s="204"/>
      <c r="OZN135" s="204"/>
      <c r="OZO135" s="204"/>
      <c r="OZP135" s="204"/>
      <c r="OZQ135" s="204"/>
      <c r="OZR135" s="204"/>
      <c r="OZS135" s="204"/>
      <c r="OZT135" s="204"/>
      <c r="OZU135" s="204"/>
      <c r="OZV135" s="204"/>
      <c r="OZW135" s="204"/>
      <c r="OZX135" s="204"/>
      <c r="OZY135" s="204"/>
      <c r="OZZ135" s="204"/>
      <c r="PAA135" s="204"/>
      <c r="PAB135" s="204"/>
      <c r="PAC135" s="204"/>
      <c r="PAD135" s="204"/>
      <c r="PAE135" s="204"/>
      <c r="PAF135" s="204"/>
      <c r="PAG135" s="204"/>
      <c r="PAH135" s="204"/>
      <c r="PAI135" s="204"/>
      <c r="PAJ135" s="204"/>
      <c r="PAK135" s="204"/>
      <c r="PAL135" s="204"/>
      <c r="PAM135" s="204"/>
      <c r="PAN135" s="204"/>
      <c r="PAO135" s="204"/>
      <c r="PAP135" s="204"/>
      <c r="PAQ135" s="204"/>
      <c r="PAR135" s="204"/>
      <c r="PAS135" s="204"/>
      <c r="PAT135" s="204"/>
      <c r="PAU135" s="204"/>
      <c r="PAV135" s="204"/>
      <c r="PAW135" s="204"/>
      <c r="PAX135" s="204"/>
      <c r="PAY135" s="204"/>
      <c r="PAZ135" s="204"/>
      <c r="PBA135" s="204"/>
      <c r="PBB135" s="204"/>
      <c r="PBC135" s="204"/>
      <c r="PBD135" s="204"/>
      <c r="PBE135" s="204"/>
      <c r="PBF135" s="204"/>
      <c r="PBG135" s="204"/>
      <c r="PBH135" s="204"/>
      <c r="PBI135" s="204"/>
      <c r="PBJ135" s="204"/>
      <c r="PBK135" s="204"/>
      <c r="PBL135" s="204"/>
      <c r="PBM135" s="204"/>
      <c r="PBN135" s="204"/>
      <c r="PBO135" s="204"/>
      <c r="PBP135" s="204"/>
      <c r="PBQ135" s="204"/>
      <c r="PBR135" s="204"/>
      <c r="PBS135" s="204"/>
      <c r="PBT135" s="204"/>
      <c r="PBU135" s="204"/>
      <c r="PBV135" s="204"/>
      <c r="PBW135" s="204"/>
      <c r="PBX135" s="204"/>
      <c r="PBY135" s="204"/>
      <c r="PBZ135" s="204"/>
      <c r="PCA135" s="204"/>
      <c r="PCB135" s="204"/>
      <c r="PCC135" s="204"/>
      <c r="PCD135" s="204"/>
      <c r="PCE135" s="204"/>
      <c r="PCF135" s="204"/>
      <c r="PCG135" s="204"/>
      <c r="PCH135" s="204"/>
      <c r="PCI135" s="204"/>
      <c r="PCJ135" s="204"/>
      <c r="PCK135" s="204"/>
      <c r="PCL135" s="204"/>
      <c r="PCM135" s="204"/>
      <c r="PCN135" s="204"/>
      <c r="PCO135" s="204"/>
      <c r="PCP135" s="204"/>
      <c r="PCQ135" s="204"/>
      <c r="PCR135" s="204"/>
      <c r="PCS135" s="204"/>
      <c r="PCT135" s="204"/>
      <c r="PCU135" s="204"/>
      <c r="PCV135" s="204"/>
      <c r="PCW135" s="204"/>
      <c r="PCX135" s="204"/>
      <c r="PCY135" s="204"/>
      <c r="PCZ135" s="204"/>
      <c r="PDA135" s="204"/>
      <c r="PDB135" s="204"/>
      <c r="PDC135" s="204"/>
      <c r="PDD135" s="204"/>
      <c r="PDE135" s="204"/>
      <c r="PDF135" s="204"/>
      <c r="PDG135" s="204"/>
      <c r="PDH135" s="204"/>
      <c r="PDI135" s="204"/>
      <c r="PDJ135" s="204"/>
      <c r="PDK135" s="204"/>
      <c r="PDL135" s="204"/>
      <c r="PDM135" s="204"/>
      <c r="PDN135" s="204"/>
      <c r="PDO135" s="204"/>
      <c r="PDP135" s="204"/>
      <c r="PDQ135" s="204"/>
      <c r="PDR135" s="204"/>
      <c r="PDS135" s="204"/>
      <c r="PDT135" s="204"/>
      <c r="PDU135" s="204"/>
      <c r="PDV135" s="204"/>
      <c r="PDW135" s="204"/>
      <c r="PDX135" s="204"/>
      <c r="PDY135" s="204"/>
      <c r="PDZ135" s="204"/>
      <c r="PEA135" s="204"/>
      <c r="PEB135" s="204"/>
      <c r="PEC135" s="204"/>
      <c r="PED135" s="204"/>
      <c r="PEE135" s="204"/>
      <c r="PEF135" s="204"/>
      <c r="PEG135" s="204"/>
      <c r="PEH135" s="204"/>
      <c r="PEI135" s="204"/>
      <c r="PEJ135" s="204"/>
      <c r="PEK135" s="204"/>
      <c r="PEL135" s="204"/>
      <c r="PEM135" s="204"/>
      <c r="PEN135" s="204"/>
      <c r="PEO135" s="204"/>
      <c r="PEP135" s="204"/>
      <c r="PEQ135" s="204"/>
      <c r="PER135" s="204"/>
      <c r="PES135" s="204"/>
      <c r="PET135" s="204"/>
      <c r="PEU135" s="204"/>
      <c r="PEV135" s="204"/>
      <c r="PEW135" s="204"/>
      <c r="PEX135" s="204"/>
      <c r="PEY135" s="204"/>
      <c r="PEZ135" s="204"/>
      <c r="PFA135" s="204"/>
      <c r="PFB135" s="204"/>
      <c r="PFC135" s="204"/>
      <c r="PFD135" s="204"/>
      <c r="PFE135" s="204"/>
      <c r="PFF135" s="204"/>
      <c r="PFG135" s="204"/>
      <c r="PFH135" s="204"/>
      <c r="PFI135" s="204"/>
      <c r="PFJ135" s="204"/>
      <c r="PFK135" s="204"/>
      <c r="PFL135" s="204"/>
      <c r="PFM135" s="204"/>
      <c r="PFN135" s="204"/>
      <c r="PFO135" s="204"/>
      <c r="PFP135" s="204"/>
      <c r="PFQ135" s="204"/>
      <c r="PFR135" s="204"/>
      <c r="PFS135" s="204"/>
      <c r="PFT135" s="204"/>
      <c r="PFU135" s="204"/>
      <c r="PFV135" s="204"/>
      <c r="PFW135" s="204"/>
      <c r="PFX135" s="204"/>
      <c r="PFY135" s="204"/>
      <c r="PFZ135" s="204"/>
      <c r="PGA135" s="204"/>
      <c r="PGB135" s="204"/>
      <c r="PGC135" s="204"/>
      <c r="PGD135" s="204"/>
      <c r="PGE135" s="204"/>
      <c r="PGF135" s="204"/>
      <c r="PGG135" s="204"/>
      <c r="PGH135" s="204"/>
      <c r="PGI135" s="204"/>
      <c r="PGJ135" s="204"/>
      <c r="PGK135" s="204"/>
      <c r="PGL135" s="204"/>
      <c r="PGM135" s="204"/>
      <c r="PGN135" s="204"/>
      <c r="PGO135" s="204"/>
      <c r="PGP135" s="204"/>
      <c r="PGQ135" s="204"/>
      <c r="PGR135" s="204"/>
      <c r="PGS135" s="204"/>
      <c r="PGT135" s="204"/>
      <c r="PGU135" s="204"/>
      <c r="PGV135" s="204"/>
      <c r="PGW135" s="204"/>
      <c r="PGX135" s="204"/>
      <c r="PGY135" s="204"/>
      <c r="PGZ135" s="204"/>
      <c r="PHA135" s="204"/>
      <c r="PHB135" s="204"/>
      <c r="PHC135" s="204"/>
      <c r="PHD135" s="204"/>
      <c r="PHE135" s="204"/>
      <c r="PHF135" s="204"/>
      <c r="PHG135" s="204"/>
      <c r="PHH135" s="204"/>
      <c r="PHI135" s="204"/>
      <c r="PHJ135" s="204"/>
      <c r="PHK135" s="204"/>
      <c r="PHL135" s="204"/>
      <c r="PHM135" s="204"/>
      <c r="PHN135" s="204"/>
      <c r="PHO135" s="204"/>
      <c r="PHP135" s="204"/>
      <c r="PHQ135" s="204"/>
      <c r="PHR135" s="204"/>
      <c r="PHS135" s="204"/>
      <c r="PHT135" s="204"/>
      <c r="PHU135" s="204"/>
      <c r="PHV135" s="204"/>
      <c r="PHW135" s="204"/>
      <c r="PHX135" s="204"/>
      <c r="PHY135" s="204"/>
      <c r="PHZ135" s="204"/>
      <c r="PIA135" s="204"/>
      <c r="PIB135" s="204"/>
      <c r="PIC135" s="204"/>
      <c r="PID135" s="204"/>
      <c r="PIE135" s="204"/>
      <c r="PIF135" s="204"/>
      <c r="PIG135" s="204"/>
      <c r="PIH135" s="204"/>
      <c r="PII135" s="204"/>
      <c r="PIJ135" s="204"/>
      <c r="PIK135" s="204"/>
      <c r="PIL135" s="204"/>
      <c r="PIM135" s="204"/>
      <c r="PIN135" s="204"/>
      <c r="PIO135" s="204"/>
      <c r="PIP135" s="204"/>
      <c r="PIQ135" s="204"/>
      <c r="PIR135" s="204"/>
      <c r="PIS135" s="204"/>
      <c r="PIT135" s="204"/>
      <c r="PIU135" s="204"/>
      <c r="PIV135" s="204"/>
      <c r="PIW135" s="204"/>
      <c r="PIX135" s="204"/>
      <c r="PIY135" s="204"/>
      <c r="PIZ135" s="204"/>
      <c r="PJA135" s="204"/>
      <c r="PJB135" s="204"/>
      <c r="PJC135" s="204"/>
      <c r="PJD135" s="204"/>
      <c r="PJE135" s="204"/>
      <c r="PJF135" s="204"/>
      <c r="PJG135" s="204"/>
      <c r="PJH135" s="204"/>
      <c r="PJI135" s="204"/>
      <c r="PJJ135" s="204"/>
      <c r="PJK135" s="204"/>
      <c r="PJL135" s="204"/>
      <c r="PJM135" s="204"/>
      <c r="PJN135" s="204"/>
      <c r="PJO135" s="204"/>
      <c r="PJP135" s="204"/>
      <c r="PJQ135" s="204"/>
      <c r="PJR135" s="204"/>
      <c r="PJS135" s="204"/>
      <c r="PJT135" s="204"/>
      <c r="PJU135" s="204"/>
      <c r="PJV135" s="204"/>
      <c r="PJW135" s="204"/>
      <c r="PJX135" s="204"/>
      <c r="PJY135" s="204"/>
      <c r="PJZ135" s="204"/>
      <c r="PKA135" s="204"/>
      <c r="PKB135" s="204"/>
      <c r="PKC135" s="204"/>
      <c r="PKD135" s="204"/>
      <c r="PKE135" s="204"/>
      <c r="PKF135" s="204"/>
      <c r="PKG135" s="204"/>
      <c r="PKH135" s="204"/>
      <c r="PKI135" s="204"/>
      <c r="PKJ135" s="204"/>
      <c r="PKK135" s="204"/>
      <c r="PKL135" s="204"/>
      <c r="PKM135" s="204"/>
      <c r="PKN135" s="204"/>
      <c r="PKO135" s="204"/>
      <c r="PKP135" s="204"/>
      <c r="PKQ135" s="204"/>
      <c r="PKR135" s="204"/>
      <c r="PKS135" s="204"/>
      <c r="PKT135" s="204"/>
      <c r="PKU135" s="204"/>
      <c r="PKV135" s="204"/>
      <c r="PKW135" s="204"/>
      <c r="PKX135" s="204"/>
      <c r="PKY135" s="204"/>
      <c r="PKZ135" s="204"/>
      <c r="PLA135" s="204"/>
      <c r="PLB135" s="204"/>
      <c r="PLC135" s="204"/>
      <c r="PLD135" s="204"/>
      <c r="PLE135" s="204"/>
      <c r="PLF135" s="204"/>
      <c r="PLG135" s="204"/>
      <c r="PLH135" s="204"/>
      <c r="PLI135" s="204"/>
      <c r="PLJ135" s="204"/>
      <c r="PLK135" s="204"/>
      <c r="PLL135" s="204"/>
      <c r="PLM135" s="204"/>
      <c r="PLN135" s="204"/>
      <c r="PLO135" s="204"/>
      <c r="PLP135" s="204"/>
      <c r="PLQ135" s="204"/>
      <c r="PLR135" s="204"/>
      <c r="PLS135" s="204"/>
      <c r="PLT135" s="204"/>
      <c r="PLU135" s="204"/>
      <c r="PLV135" s="204"/>
      <c r="PLW135" s="204"/>
      <c r="PLX135" s="204"/>
      <c r="PLY135" s="204"/>
      <c r="PLZ135" s="204"/>
      <c r="PMA135" s="204"/>
      <c r="PMB135" s="204"/>
      <c r="PMC135" s="204"/>
      <c r="PMD135" s="204"/>
      <c r="PME135" s="204"/>
      <c r="PMF135" s="204"/>
      <c r="PMG135" s="204"/>
      <c r="PMH135" s="204"/>
      <c r="PMI135" s="204"/>
      <c r="PMJ135" s="204"/>
      <c r="PMK135" s="204"/>
      <c r="PML135" s="204"/>
      <c r="PMM135" s="204"/>
      <c r="PMN135" s="204"/>
      <c r="PMO135" s="204"/>
      <c r="PMP135" s="204"/>
      <c r="PMQ135" s="204"/>
      <c r="PMR135" s="204"/>
      <c r="PMS135" s="204"/>
      <c r="PMT135" s="204"/>
      <c r="PMU135" s="204"/>
      <c r="PMV135" s="204"/>
      <c r="PMW135" s="204"/>
      <c r="PMX135" s="204"/>
      <c r="PMY135" s="204"/>
      <c r="PMZ135" s="204"/>
      <c r="PNA135" s="204"/>
      <c r="PNB135" s="204"/>
      <c r="PNC135" s="204"/>
      <c r="PND135" s="204"/>
      <c r="PNE135" s="204"/>
      <c r="PNF135" s="204"/>
      <c r="PNG135" s="204"/>
      <c r="PNH135" s="204"/>
      <c r="PNI135" s="204"/>
      <c r="PNJ135" s="204"/>
      <c r="PNK135" s="204"/>
      <c r="PNL135" s="204"/>
      <c r="PNM135" s="204"/>
      <c r="PNN135" s="204"/>
      <c r="PNO135" s="204"/>
      <c r="PNP135" s="204"/>
      <c r="PNQ135" s="204"/>
      <c r="PNR135" s="204"/>
      <c r="PNS135" s="204"/>
      <c r="PNT135" s="204"/>
      <c r="PNU135" s="204"/>
      <c r="PNV135" s="204"/>
      <c r="PNW135" s="204"/>
      <c r="PNX135" s="204"/>
      <c r="PNY135" s="204"/>
      <c r="PNZ135" s="204"/>
      <c r="POA135" s="204"/>
      <c r="POB135" s="204"/>
      <c r="POC135" s="204"/>
      <c r="POD135" s="204"/>
      <c r="POE135" s="204"/>
      <c r="POF135" s="204"/>
      <c r="POG135" s="204"/>
      <c r="POH135" s="204"/>
      <c r="POI135" s="204"/>
      <c r="POJ135" s="204"/>
      <c r="POK135" s="204"/>
      <c r="POL135" s="204"/>
      <c r="POM135" s="204"/>
      <c r="PON135" s="204"/>
      <c r="POO135" s="204"/>
      <c r="POP135" s="204"/>
      <c r="POQ135" s="204"/>
      <c r="POR135" s="204"/>
      <c r="POS135" s="204"/>
      <c r="POT135" s="204"/>
      <c r="POU135" s="204"/>
      <c r="POV135" s="204"/>
      <c r="POW135" s="204"/>
      <c r="POX135" s="204"/>
      <c r="POY135" s="204"/>
      <c r="POZ135" s="204"/>
      <c r="PPA135" s="204"/>
      <c r="PPB135" s="204"/>
      <c r="PPC135" s="204"/>
      <c r="PPD135" s="204"/>
      <c r="PPE135" s="204"/>
      <c r="PPF135" s="204"/>
      <c r="PPG135" s="204"/>
      <c r="PPH135" s="204"/>
      <c r="PPI135" s="204"/>
      <c r="PPJ135" s="204"/>
      <c r="PPK135" s="204"/>
      <c r="PPL135" s="204"/>
      <c r="PPM135" s="204"/>
      <c r="PPN135" s="204"/>
      <c r="PPO135" s="204"/>
      <c r="PPP135" s="204"/>
      <c r="PPQ135" s="204"/>
      <c r="PPR135" s="204"/>
      <c r="PPS135" s="204"/>
      <c r="PPT135" s="204"/>
      <c r="PPU135" s="204"/>
      <c r="PPV135" s="204"/>
      <c r="PPW135" s="204"/>
      <c r="PPX135" s="204"/>
      <c r="PPY135" s="204"/>
      <c r="PPZ135" s="204"/>
      <c r="PQA135" s="204"/>
      <c r="PQB135" s="204"/>
      <c r="PQC135" s="204"/>
      <c r="PQD135" s="204"/>
      <c r="PQE135" s="204"/>
      <c r="PQF135" s="204"/>
      <c r="PQG135" s="204"/>
      <c r="PQH135" s="204"/>
      <c r="PQI135" s="204"/>
      <c r="PQJ135" s="204"/>
      <c r="PQK135" s="204"/>
      <c r="PQL135" s="204"/>
      <c r="PQM135" s="204"/>
      <c r="PQN135" s="204"/>
      <c r="PQO135" s="204"/>
      <c r="PQP135" s="204"/>
      <c r="PQQ135" s="204"/>
      <c r="PQR135" s="204"/>
      <c r="PQS135" s="204"/>
      <c r="PQT135" s="204"/>
      <c r="PQU135" s="204"/>
      <c r="PQV135" s="204"/>
      <c r="PQW135" s="204"/>
      <c r="PQX135" s="204"/>
      <c r="PQY135" s="204"/>
      <c r="PQZ135" s="204"/>
      <c r="PRA135" s="204"/>
      <c r="PRB135" s="204"/>
      <c r="PRC135" s="204"/>
      <c r="PRD135" s="204"/>
      <c r="PRE135" s="204"/>
      <c r="PRF135" s="204"/>
      <c r="PRG135" s="204"/>
      <c r="PRH135" s="204"/>
      <c r="PRI135" s="204"/>
      <c r="PRJ135" s="204"/>
      <c r="PRK135" s="204"/>
      <c r="PRL135" s="204"/>
      <c r="PRM135" s="204"/>
      <c r="PRN135" s="204"/>
      <c r="PRO135" s="204"/>
      <c r="PRP135" s="204"/>
      <c r="PRQ135" s="204"/>
      <c r="PRR135" s="204"/>
      <c r="PRS135" s="204"/>
      <c r="PRT135" s="204"/>
      <c r="PRU135" s="204"/>
      <c r="PRV135" s="204"/>
      <c r="PRW135" s="204"/>
      <c r="PRX135" s="204"/>
      <c r="PRY135" s="204"/>
      <c r="PRZ135" s="204"/>
      <c r="PSA135" s="204"/>
      <c r="PSB135" s="204"/>
      <c r="PSC135" s="204"/>
      <c r="PSD135" s="204"/>
      <c r="PSE135" s="204"/>
      <c r="PSF135" s="204"/>
      <c r="PSG135" s="204"/>
      <c r="PSH135" s="204"/>
      <c r="PSI135" s="204"/>
      <c r="PSJ135" s="204"/>
      <c r="PSK135" s="204"/>
      <c r="PSL135" s="204"/>
      <c r="PSM135" s="204"/>
      <c r="PSN135" s="204"/>
      <c r="PSO135" s="204"/>
      <c r="PSP135" s="204"/>
      <c r="PSQ135" s="204"/>
      <c r="PSR135" s="204"/>
      <c r="PSS135" s="204"/>
      <c r="PST135" s="204"/>
      <c r="PSU135" s="204"/>
      <c r="PSV135" s="204"/>
      <c r="PSW135" s="204"/>
      <c r="PSX135" s="204"/>
      <c r="PSY135" s="204"/>
      <c r="PSZ135" s="204"/>
      <c r="PTA135" s="204"/>
      <c r="PTB135" s="204"/>
      <c r="PTC135" s="204"/>
      <c r="PTD135" s="204"/>
      <c r="PTE135" s="204"/>
      <c r="PTF135" s="204"/>
      <c r="PTG135" s="204"/>
      <c r="PTH135" s="204"/>
      <c r="PTI135" s="204"/>
      <c r="PTJ135" s="204"/>
      <c r="PTK135" s="204"/>
      <c r="PTL135" s="204"/>
      <c r="PTM135" s="204"/>
      <c r="PTN135" s="204"/>
      <c r="PTO135" s="204"/>
      <c r="PTP135" s="204"/>
      <c r="PTQ135" s="204"/>
      <c r="PTR135" s="204"/>
      <c r="PTS135" s="204"/>
      <c r="PTT135" s="204"/>
      <c r="PTU135" s="204"/>
      <c r="PTV135" s="204"/>
      <c r="PTW135" s="204"/>
      <c r="PTX135" s="204"/>
      <c r="PTY135" s="204"/>
      <c r="PTZ135" s="204"/>
      <c r="PUA135" s="204"/>
      <c r="PUB135" s="204"/>
      <c r="PUC135" s="204"/>
      <c r="PUD135" s="204"/>
      <c r="PUE135" s="204"/>
      <c r="PUF135" s="204"/>
      <c r="PUG135" s="204"/>
      <c r="PUH135" s="204"/>
      <c r="PUI135" s="204"/>
      <c r="PUJ135" s="204"/>
      <c r="PUK135" s="204"/>
      <c r="PUL135" s="204"/>
      <c r="PUM135" s="204"/>
      <c r="PUN135" s="204"/>
      <c r="PUO135" s="204"/>
      <c r="PUP135" s="204"/>
      <c r="PUQ135" s="204"/>
      <c r="PUR135" s="204"/>
      <c r="PUS135" s="204"/>
      <c r="PUT135" s="204"/>
      <c r="PUU135" s="204"/>
      <c r="PUV135" s="204"/>
      <c r="PUW135" s="204"/>
      <c r="PUX135" s="204"/>
      <c r="PUY135" s="204"/>
      <c r="PUZ135" s="204"/>
      <c r="PVA135" s="204"/>
      <c r="PVB135" s="204"/>
      <c r="PVC135" s="204"/>
      <c r="PVD135" s="204"/>
      <c r="PVE135" s="204"/>
      <c r="PVF135" s="204"/>
      <c r="PVG135" s="204"/>
      <c r="PVH135" s="204"/>
      <c r="PVI135" s="204"/>
      <c r="PVJ135" s="204"/>
      <c r="PVK135" s="204"/>
      <c r="PVL135" s="204"/>
      <c r="PVM135" s="204"/>
      <c r="PVN135" s="204"/>
      <c r="PVO135" s="204"/>
      <c r="PVP135" s="204"/>
      <c r="PVQ135" s="204"/>
      <c r="PVR135" s="204"/>
      <c r="PVS135" s="204"/>
      <c r="PVT135" s="204"/>
      <c r="PVU135" s="204"/>
      <c r="PVV135" s="204"/>
      <c r="PVW135" s="204"/>
      <c r="PVX135" s="204"/>
      <c r="PVY135" s="204"/>
      <c r="PVZ135" s="204"/>
      <c r="PWA135" s="204"/>
      <c r="PWB135" s="204"/>
      <c r="PWC135" s="204"/>
      <c r="PWD135" s="204"/>
      <c r="PWE135" s="204"/>
      <c r="PWF135" s="204"/>
      <c r="PWG135" s="204"/>
      <c r="PWH135" s="204"/>
      <c r="PWI135" s="204"/>
      <c r="PWJ135" s="204"/>
      <c r="PWK135" s="204"/>
      <c r="PWL135" s="204"/>
      <c r="PWM135" s="204"/>
      <c r="PWN135" s="204"/>
      <c r="PWO135" s="204"/>
      <c r="PWP135" s="204"/>
      <c r="PWQ135" s="204"/>
      <c r="PWR135" s="204"/>
      <c r="PWS135" s="204"/>
      <c r="PWT135" s="204"/>
      <c r="PWU135" s="204"/>
      <c r="PWV135" s="204"/>
      <c r="PWW135" s="204"/>
      <c r="PWX135" s="204"/>
      <c r="PWY135" s="204"/>
      <c r="PWZ135" s="204"/>
      <c r="PXA135" s="204"/>
      <c r="PXB135" s="204"/>
      <c r="PXC135" s="204"/>
      <c r="PXD135" s="204"/>
      <c r="PXE135" s="204"/>
      <c r="PXF135" s="204"/>
      <c r="PXG135" s="204"/>
      <c r="PXH135" s="204"/>
      <c r="PXI135" s="204"/>
      <c r="PXJ135" s="204"/>
      <c r="PXK135" s="204"/>
      <c r="PXL135" s="204"/>
      <c r="PXM135" s="204"/>
      <c r="PXN135" s="204"/>
      <c r="PXO135" s="204"/>
      <c r="PXP135" s="204"/>
      <c r="PXQ135" s="204"/>
      <c r="PXR135" s="204"/>
      <c r="PXS135" s="204"/>
      <c r="PXT135" s="204"/>
      <c r="PXU135" s="204"/>
      <c r="PXV135" s="204"/>
      <c r="PXW135" s="204"/>
      <c r="PXX135" s="204"/>
      <c r="PXY135" s="204"/>
      <c r="PXZ135" s="204"/>
      <c r="PYA135" s="204"/>
      <c r="PYB135" s="204"/>
      <c r="PYC135" s="204"/>
      <c r="PYD135" s="204"/>
      <c r="PYE135" s="204"/>
      <c r="PYF135" s="204"/>
      <c r="PYG135" s="204"/>
      <c r="PYH135" s="204"/>
      <c r="PYI135" s="204"/>
      <c r="PYJ135" s="204"/>
      <c r="PYK135" s="204"/>
      <c r="PYL135" s="204"/>
      <c r="PYM135" s="204"/>
      <c r="PYN135" s="204"/>
      <c r="PYO135" s="204"/>
      <c r="PYP135" s="204"/>
      <c r="PYQ135" s="204"/>
      <c r="PYR135" s="204"/>
      <c r="PYS135" s="204"/>
      <c r="PYT135" s="204"/>
      <c r="PYU135" s="204"/>
      <c r="PYV135" s="204"/>
      <c r="PYW135" s="204"/>
      <c r="PYX135" s="204"/>
      <c r="PYY135" s="204"/>
      <c r="PYZ135" s="204"/>
      <c r="PZA135" s="204"/>
      <c r="PZB135" s="204"/>
      <c r="PZC135" s="204"/>
      <c r="PZD135" s="204"/>
      <c r="PZE135" s="204"/>
      <c r="PZF135" s="204"/>
      <c r="PZG135" s="204"/>
      <c r="PZH135" s="204"/>
      <c r="PZI135" s="204"/>
      <c r="PZJ135" s="204"/>
      <c r="PZK135" s="204"/>
      <c r="PZL135" s="204"/>
      <c r="PZM135" s="204"/>
      <c r="PZN135" s="204"/>
      <c r="PZO135" s="204"/>
      <c r="PZP135" s="204"/>
      <c r="PZQ135" s="204"/>
      <c r="PZR135" s="204"/>
      <c r="PZS135" s="204"/>
      <c r="PZT135" s="204"/>
      <c r="PZU135" s="204"/>
      <c r="PZV135" s="204"/>
      <c r="PZW135" s="204"/>
      <c r="PZX135" s="204"/>
      <c r="PZY135" s="204"/>
      <c r="PZZ135" s="204"/>
      <c r="QAA135" s="204"/>
      <c r="QAB135" s="204"/>
      <c r="QAC135" s="204"/>
      <c r="QAD135" s="204"/>
      <c r="QAE135" s="204"/>
      <c r="QAF135" s="204"/>
      <c r="QAG135" s="204"/>
      <c r="QAH135" s="204"/>
      <c r="QAI135" s="204"/>
      <c r="QAJ135" s="204"/>
      <c r="QAK135" s="204"/>
      <c r="QAL135" s="204"/>
      <c r="QAM135" s="204"/>
      <c r="QAN135" s="204"/>
      <c r="QAO135" s="204"/>
      <c r="QAP135" s="204"/>
      <c r="QAQ135" s="204"/>
      <c r="QAR135" s="204"/>
      <c r="QAS135" s="204"/>
      <c r="QAT135" s="204"/>
      <c r="QAU135" s="204"/>
      <c r="QAV135" s="204"/>
      <c r="QAW135" s="204"/>
      <c r="QAX135" s="204"/>
      <c r="QAY135" s="204"/>
      <c r="QAZ135" s="204"/>
      <c r="QBA135" s="204"/>
      <c r="QBB135" s="204"/>
      <c r="QBC135" s="204"/>
      <c r="QBD135" s="204"/>
      <c r="QBE135" s="204"/>
      <c r="QBF135" s="204"/>
      <c r="QBG135" s="204"/>
      <c r="QBH135" s="204"/>
      <c r="QBI135" s="204"/>
      <c r="QBJ135" s="204"/>
      <c r="QBK135" s="204"/>
      <c r="QBL135" s="204"/>
      <c r="QBM135" s="204"/>
      <c r="QBN135" s="204"/>
      <c r="QBO135" s="204"/>
      <c r="QBP135" s="204"/>
      <c r="QBQ135" s="204"/>
      <c r="QBR135" s="204"/>
      <c r="QBS135" s="204"/>
      <c r="QBT135" s="204"/>
      <c r="QBU135" s="204"/>
      <c r="QBV135" s="204"/>
      <c r="QBW135" s="204"/>
      <c r="QBX135" s="204"/>
      <c r="QBY135" s="204"/>
      <c r="QBZ135" s="204"/>
      <c r="QCA135" s="204"/>
      <c r="QCB135" s="204"/>
      <c r="QCC135" s="204"/>
      <c r="QCD135" s="204"/>
      <c r="QCE135" s="204"/>
      <c r="QCF135" s="204"/>
      <c r="QCG135" s="204"/>
      <c r="QCH135" s="204"/>
      <c r="QCI135" s="204"/>
      <c r="QCJ135" s="204"/>
      <c r="QCK135" s="204"/>
      <c r="QCL135" s="204"/>
      <c r="QCM135" s="204"/>
      <c r="QCN135" s="204"/>
      <c r="QCO135" s="204"/>
      <c r="QCP135" s="204"/>
      <c r="QCQ135" s="204"/>
      <c r="QCR135" s="204"/>
      <c r="QCS135" s="204"/>
      <c r="QCT135" s="204"/>
      <c r="QCU135" s="204"/>
      <c r="QCV135" s="204"/>
      <c r="QCW135" s="204"/>
      <c r="QCX135" s="204"/>
      <c r="QCY135" s="204"/>
      <c r="QCZ135" s="204"/>
      <c r="QDA135" s="204"/>
      <c r="QDB135" s="204"/>
      <c r="QDC135" s="204"/>
      <c r="QDD135" s="204"/>
      <c r="QDE135" s="204"/>
      <c r="QDF135" s="204"/>
      <c r="QDG135" s="204"/>
      <c r="QDH135" s="204"/>
      <c r="QDI135" s="204"/>
      <c r="QDJ135" s="204"/>
      <c r="QDK135" s="204"/>
      <c r="QDL135" s="204"/>
      <c r="QDM135" s="204"/>
      <c r="QDN135" s="204"/>
      <c r="QDO135" s="204"/>
      <c r="QDP135" s="204"/>
      <c r="QDQ135" s="204"/>
      <c r="QDR135" s="204"/>
      <c r="QDS135" s="204"/>
      <c r="QDT135" s="204"/>
      <c r="QDU135" s="204"/>
      <c r="QDV135" s="204"/>
      <c r="QDW135" s="204"/>
      <c r="QDX135" s="204"/>
      <c r="QDY135" s="204"/>
      <c r="QDZ135" s="204"/>
      <c r="QEA135" s="204"/>
      <c r="QEB135" s="204"/>
      <c r="QEC135" s="204"/>
      <c r="QED135" s="204"/>
      <c r="QEE135" s="204"/>
      <c r="QEF135" s="204"/>
      <c r="QEG135" s="204"/>
      <c r="QEH135" s="204"/>
      <c r="QEI135" s="204"/>
      <c r="QEJ135" s="204"/>
      <c r="QEK135" s="204"/>
      <c r="QEL135" s="204"/>
      <c r="QEM135" s="204"/>
      <c r="QEN135" s="204"/>
      <c r="QEO135" s="204"/>
      <c r="QEP135" s="204"/>
      <c r="QEQ135" s="204"/>
      <c r="QER135" s="204"/>
      <c r="QES135" s="204"/>
      <c r="QET135" s="204"/>
      <c r="QEU135" s="204"/>
      <c r="QEV135" s="204"/>
      <c r="QEW135" s="204"/>
      <c r="QEX135" s="204"/>
      <c r="QEY135" s="204"/>
      <c r="QEZ135" s="204"/>
      <c r="QFA135" s="204"/>
      <c r="QFB135" s="204"/>
      <c r="QFC135" s="204"/>
      <c r="QFD135" s="204"/>
      <c r="QFE135" s="204"/>
      <c r="QFF135" s="204"/>
      <c r="QFG135" s="204"/>
      <c r="QFH135" s="204"/>
      <c r="QFI135" s="204"/>
      <c r="QFJ135" s="204"/>
      <c r="QFK135" s="204"/>
      <c r="QFL135" s="204"/>
      <c r="QFM135" s="204"/>
      <c r="QFN135" s="204"/>
      <c r="QFO135" s="204"/>
      <c r="QFP135" s="204"/>
      <c r="QFQ135" s="204"/>
      <c r="QFR135" s="204"/>
      <c r="QFS135" s="204"/>
      <c r="QFT135" s="204"/>
      <c r="QFU135" s="204"/>
      <c r="QFV135" s="204"/>
      <c r="QFW135" s="204"/>
      <c r="QFX135" s="204"/>
      <c r="QFY135" s="204"/>
      <c r="QFZ135" s="204"/>
      <c r="QGA135" s="204"/>
      <c r="QGB135" s="204"/>
      <c r="QGC135" s="204"/>
      <c r="QGD135" s="204"/>
      <c r="QGE135" s="204"/>
      <c r="QGF135" s="204"/>
      <c r="QGG135" s="204"/>
      <c r="QGH135" s="204"/>
      <c r="QGI135" s="204"/>
      <c r="QGJ135" s="204"/>
      <c r="QGK135" s="204"/>
      <c r="QGL135" s="204"/>
      <c r="QGM135" s="204"/>
      <c r="QGN135" s="204"/>
      <c r="QGO135" s="204"/>
      <c r="QGP135" s="204"/>
      <c r="QGQ135" s="204"/>
      <c r="QGR135" s="204"/>
      <c r="QGS135" s="204"/>
      <c r="QGT135" s="204"/>
      <c r="QGU135" s="204"/>
      <c r="QGV135" s="204"/>
      <c r="QGW135" s="204"/>
      <c r="QGX135" s="204"/>
      <c r="QGY135" s="204"/>
      <c r="QGZ135" s="204"/>
      <c r="QHA135" s="204"/>
      <c r="QHB135" s="204"/>
      <c r="QHC135" s="204"/>
      <c r="QHD135" s="204"/>
      <c r="QHE135" s="204"/>
      <c r="QHF135" s="204"/>
      <c r="QHG135" s="204"/>
      <c r="QHH135" s="204"/>
      <c r="QHI135" s="204"/>
      <c r="QHJ135" s="204"/>
      <c r="QHK135" s="204"/>
      <c r="QHL135" s="204"/>
      <c r="QHM135" s="204"/>
      <c r="QHN135" s="204"/>
      <c r="QHO135" s="204"/>
      <c r="QHP135" s="204"/>
      <c r="QHQ135" s="204"/>
      <c r="QHR135" s="204"/>
      <c r="QHS135" s="204"/>
      <c r="QHT135" s="204"/>
      <c r="QHU135" s="204"/>
      <c r="QHV135" s="204"/>
      <c r="QHW135" s="204"/>
      <c r="QHX135" s="204"/>
      <c r="QHY135" s="204"/>
      <c r="QHZ135" s="204"/>
      <c r="QIA135" s="204"/>
      <c r="QIB135" s="204"/>
      <c r="QIC135" s="204"/>
      <c r="QID135" s="204"/>
      <c r="QIE135" s="204"/>
      <c r="QIF135" s="204"/>
      <c r="QIG135" s="204"/>
      <c r="QIH135" s="204"/>
      <c r="QII135" s="204"/>
      <c r="QIJ135" s="204"/>
      <c r="QIK135" s="204"/>
      <c r="QIL135" s="204"/>
      <c r="QIM135" s="204"/>
      <c r="QIN135" s="204"/>
      <c r="QIO135" s="204"/>
      <c r="QIP135" s="204"/>
      <c r="QIQ135" s="204"/>
      <c r="QIR135" s="204"/>
      <c r="QIS135" s="204"/>
      <c r="QIT135" s="204"/>
      <c r="QIU135" s="204"/>
      <c r="QIV135" s="204"/>
      <c r="QIW135" s="204"/>
      <c r="QIX135" s="204"/>
      <c r="QIY135" s="204"/>
      <c r="QIZ135" s="204"/>
      <c r="QJA135" s="204"/>
      <c r="QJB135" s="204"/>
      <c r="QJC135" s="204"/>
      <c r="QJD135" s="204"/>
      <c r="QJE135" s="204"/>
      <c r="QJF135" s="204"/>
      <c r="QJG135" s="204"/>
      <c r="QJH135" s="204"/>
      <c r="QJI135" s="204"/>
      <c r="QJJ135" s="204"/>
      <c r="QJK135" s="204"/>
      <c r="QJL135" s="204"/>
      <c r="QJM135" s="204"/>
      <c r="QJN135" s="204"/>
      <c r="QJO135" s="204"/>
      <c r="QJP135" s="204"/>
      <c r="QJQ135" s="204"/>
      <c r="QJR135" s="204"/>
      <c r="QJS135" s="204"/>
      <c r="QJT135" s="204"/>
      <c r="QJU135" s="204"/>
      <c r="QJV135" s="204"/>
      <c r="QJW135" s="204"/>
      <c r="QJX135" s="204"/>
      <c r="QJY135" s="204"/>
      <c r="QJZ135" s="204"/>
      <c r="QKA135" s="204"/>
      <c r="QKB135" s="204"/>
      <c r="QKC135" s="204"/>
      <c r="QKD135" s="204"/>
      <c r="QKE135" s="204"/>
      <c r="QKF135" s="204"/>
      <c r="QKG135" s="204"/>
      <c r="QKH135" s="204"/>
      <c r="QKI135" s="204"/>
      <c r="QKJ135" s="204"/>
      <c r="QKK135" s="204"/>
      <c r="QKL135" s="204"/>
      <c r="QKM135" s="204"/>
      <c r="QKN135" s="204"/>
      <c r="QKO135" s="204"/>
      <c r="QKP135" s="204"/>
      <c r="QKQ135" s="204"/>
      <c r="QKR135" s="204"/>
      <c r="QKS135" s="204"/>
      <c r="QKT135" s="204"/>
      <c r="QKU135" s="204"/>
      <c r="QKV135" s="204"/>
      <c r="QKW135" s="204"/>
      <c r="QKX135" s="204"/>
      <c r="QKY135" s="204"/>
      <c r="QKZ135" s="204"/>
      <c r="QLA135" s="204"/>
      <c r="QLB135" s="204"/>
      <c r="QLC135" s="204"/>
      <c r="QLD135" s="204"/>
      <c r="QLE135" s="204"/>
      <c r="QLF135" s="204"/>
      <c r="QLG135" s="204"/>
      <c r="QLH135" s="204"/>
      <c r="QLI135" s="204"/>
      <c r="QLJ135" s="204"/>
      <c r="QLK135" s="204"/>
      <c r="QLL135" s="204"/>
      <c r="QLM135" s="204"/>
      <c r="QLN135" s="204"/>
      <c r="QLO135" s="204"/>
      <c r="QLP135" s="204"/>
      <c r="QLQ135" s="204"/>
      <c r="QLR135" s="204"/>
      <c r="QLS135" s="204"/>
      <c r="QLT135" s="204"/>
      <c r="QLU135" s="204"/>
      <c r="QLV135" s="204"/>
      <c r="QLW135" s="204"/>
      <c r="QLX135" s="204"/>
      <c r="QLY135" s="204"/>
      <c r="QLZ135" s="204"/>
      <c r="QMA135" s="204"/>
      <c r="QMB135" s="204"/>
      <c r="QMC135" s="204"/>
      <c r="QMD135" s="204"/>
      <c r="QME135" s="204"/>
      <c r="QMF135" s="204"/>
      <c r="QMG135" s="204"/>
      <c r="QMH135" s="204"/>
      <c r="QMI135" s="204"/>
      <c r="QMJ135" s="204"/>
      <c r="QMK135" s="204"/>
      <c r="QML135" s="204"/>
      <c r="QMM135" s="204"/>
      <c r="QMN135" s="204"/>
      <c r="QMO135" s="204"/>
      <c r="QMP135" s="204"/>
      <c r="QMQ135" s="204"/>
      <c r="QMR135" s="204"/>
      <c r="QMS135" s="204"/>
      <c r="QMT135" s="204"/>
      <c r="QMU135" s="204"/>
      <c r="QMV135" s="204"/>
      <c r="QMW135" s="204"/>
      <c r="QMX135" s="204"/>
      <c r="QMY135" s="204"/>
      <c r="QMZ135" s="204"/>
      <c r="QNA135" s="204"/>
      <c r="QNB135" s="204"/>
      <c r="QNC135" s="204"/>
      <c r="QND135" s="204"/>
      <c r="QNE135" s="204"/>
      <c r="QNF135" s="204"/>
      <c r="QNG135" s="204"/>
      <c r="QNH135" s="204"/>
      <c r="QNI135" s="204"/>
      <c r="QNJ135" s="204"/>
      <c r="QNK135" s="204"/>
      <c r="QNL135" s="204"/>
      <c r="QNM135" s="204"/>
      <c r="QNN135" s="204"/>
      <c r="QNO135" s="204"/>
      <c r="QNP135" s="204"/>
      <c r="QNQ135" s="204"/>
      <c r="QNR135" s="204"/>
      <c r="QNS135" s="204"/>
      <c r="QNT135" s="204"/>
      <c r="QNU135" s="204"/>
      <c r="QNV135" s="204"/>
      <c r="QNW135" s="204"/>
      <c r="QNX135" s="204"/>
      <c r="QNY135" s="204"/>
      <c r="QNZ135" s="204"/>
      <c r="QOA135" s="204"/>
      <c r="QOB135" s="204"/>
      <c r="QOC135" s="204"/>
      <c r="QOD135" s="204"/>
      <c r="QOE135" s="204"/>
      <c r="QOF135" s="204"/>
      <c r="QOG135" s="204"/>
      <c r="QOH135" s="204"/>
      <c r="QOI135" s="204"/>
      <c r="QOJ135" s="204"/>
      <c r="QOK135" s="204"/>
      <c r="QOL135" s="204"/>
      <c r="QOM135" s="204"/>
      <c r="QON135" s="204"/>
      <c r="QOO135" s="204"/>
      <c r="QOP135" s="204"/>
      <c r="QOQ135" s="204"/>
      <c r="QOR135" s="204"/>
      <c r="QOS135" s="204"/>
      <c r="QOT135" s="204"/>
      <c r="QOU135" s="204"/>
      <c r="QOV135" s="204"/>
      <c r="QOW135" s="204"/>
      <c r="QOX135" s="204"/>
      <c r="QOY135" s="204"/>
      <c r="QOZ135" s="204"/>
      <c r="QPA135" s="204"/>
      <c r="QPB135" s="204"/>
      <c r="QPC135" s="204"/>
      <c r="QPD135" s="204"/>
      <c r="QPE135" s="204"/>
      <c r="QPF135" s="204"/>
      <c r="QPG135" s="204"/>
      <c r="QPH135" s="204"/>
      <c r="QPI135" s="204"/>
      <c r="QPJ135" s="204"/>
      <c r="QPK135" s="204"/>
      <c r="QPL135" s="204"/>
      <c r="QPM135" s="204"/>
      <c r="QPN135" s="204"/>
      <c r="QPO135" s="204"/>
      <c r="QPP135" s="204"/>
      <c r="QPQ135" s="204"/>
      <c r="QPR135" s="204"/>
      <c r="QPS135" s="204"/>
      <c r="QPT135" s="204"/>
      <c r="QPU135" s="204"/>
      <c r="QPV135" s="204"/>
      <c r="QPW135" s="204"/>
      <c r="QPX135" s="204"/>
      <c r="QPY135" s="204"/>
      <c r="QPZ135" s="204"/>
      <c r="QQA135" s="204"/>
      <c r="QQB135" s="204"/>
      <c r="QQC135" s="204"/>
      <c r="QQD135" s="204"/>
      <c r="QQE135" s="204"/>
      <c r="QQF135" s="204"/>
      <c r="QQG135" s="204"/>
      <c r="QQH135" s="204"/>
      <c r="QQI135" s="204"/>
      <c r="QQJ135" s="204"/>
      <c r="QQK135" s="204"/>
      <c r="QQL135" s="204"/>
      <c r="QQM135" s="204"/>
      <c r="QQN135" s="204"/>
      <c r="QQO135" s="204"/>
      <c r="QQP135" s="204"/>
      <c r="QQQ135" s="204"/>
      <c r="QQR135" s="204"/>
      <c r="QQS135" s="204"/>
      <c r="QQT135" s="204"/>
      <c r="QQU135" s="204"/>
      <c r="QQV135" s="204"/>
      <c r="QQW135" s="204"/>
      <c r="QQX135" s="204"/>
      <c r="QQY135" s="204"/>
      <c r="QQZ135" s="204"/>
      <c r="QRA135" s="204"/>
      <c r="QRB135" s="204"/>
      <c r="QRC135" s="204"/>
      <c r="QRD135" s="204"/>
      <c r="QRE135" s="204"/>
      <c r="QRF135" s="204"/>
      <c r="QRG135" s="204"/>
      <c r="QRH135" s="204"/>
      <c r="QRI135" s="204"/>
      <c r="QRJ135" s="204"/>
      <c r="QRK135" s="204"/>
      <c r="QRL135" s="204"/>
      <c r="QRM135" s="204"/>
      <c r="QRN135" s="204"/>
      <c r="QRO135" s="204"/>
      <c r="QRP135" s="204"/>
      <c r="QRQ135" s="204"/>
      <c r="QRR135" s="204"/>
      <c r="QRS135" s="204"/>
      <c r="QRT135" s="204"/>
      <c r="QRU135" s="204"/>
      <c r="QRV135" s="204"/>
      <c r="QRW135" s="204"/>
      <c r="QRX135" s="204"/>
      <c r="QRY135" s="204"/>
      <c r="QRZ135" s="204"/>
      <c r="QSA135" s="204"/>
      <c r="QSB135" s="204"/>
      <c r="QSC135" s="204"/>
      <c r="QSD135" s="204"/>
      <c r="QSE135" s="204"/>
      <c r="QSF135" s="204"/>
      <c r="QSG135" s="204"/>
      <c r="QSH135" s="204"/>
      <c r="QSI135" s="204"/>
      <c r="QSJ135" s="204"/>
      <c r="QSK135" s="204"/>
      <c r="QSL135" s="204"/>
      <c r="QSM135" s="204"/>
      <c r="QSN135" s="204"/>
      <c r="QSO135" s="204"/>
      <c r="QSP135" s="204"/>
      <c r="QSQ135" s="204"/>
      <c r="QSR135" s="204"/>
      <c r="QSS135" s="204"/>
      <c r="QST135" s="204"/>
      <c r="QSU135" s="204"/>
      <c r="QSV135" s="204"/>
      <c r="QSW135" s="204"/>
      <c r="QSX135" s="204"/>
      <c r="QSY135" s="204"/>
      <c r="QSZ135" s="204"/>
      <c r="QTA135" s="204"/>
      <c r="QTB135" s="204"/>
      <c r="QTC135" s="204"/>
      <c r="QTD135" s="204"/>
      <c r="QTE135" s="204"/>
      <c r="QTF135" s="204"/>
      <c r="QTG135" s="204"/>
      <c r="QTH135" s="204"/>
      <c r="QTI135" s="204"/>
      <c r="QTJ135" s="204"/>
      <c r="QTK135" s="204"/>
      <c r="QTL135" s="204"/>
      <c r="QTM135" s="204"/>
      <c r="QTN135" s="204"/>
      <c r="QTO135" s="204"/>
      <c r="QTP135" s="204"/>
      <c r="QTQ135" s="204"/>
      <c r="QTR135" s="204"/>
      <c r="QTS135" s="204"/>
      <c r="QTT135" s="204"/>
      <c r="QTU135" s="204"/>
      <c r="QTV135" s="204"/>
      <c r="QTW135" s="204"/>
      <c r="QTX135" s="204"/>
      <c r="QTY135" s="204"/>
      <c r="QTZ135" s="204"/>
      <c r="QUA135" s="204"/>
      <c r="QUB135" s="204"/>
      <c r="QUC135" s="204"/>
      <c r="QUD135" s="204"/>
      <c r="QUE135" s="204"/>
      <c r="QUF135" s="204"/>
      <c r="QUG135" s="204"/>
      <c r="QUH135" s="204"/>
      <c r="QUI135" s="204"/>
      <c r="QUJ135" s="204"/>
      <c r="QUK135" s="204"/>
      <c r="QUL135" s="204"/>
      <c r="QUM135" s="204"/>
      <c r="QUN135" s="204"/>
      <c r="QUO135" s="204"/>
      <c r="QUP135" s="204"/>
      <c r="QUQ135" s="204"/>
      <c r="QUR135" s="204"/>
      <c r="QUS135" s="204"/>
      <c r="QUT135" s="204"/>
      <c r="QUU135" s="204"/>
      <c r="QUV135" s="204"/>
      <c r="QUW135" s="204"/>
      <c r="QUX135" s="204"/>
      <c r="QUY135" s="204"/>
      <c r="QUZ135" s="204"/>
      <c r="QVA135" s="204"/>
      <c r="QVB135" s="204"/>
      <c r="QVC135" s="204"/>
      <c r="QVD135" s="204"/>
      <c r="QVE135" s="204"/>
      <c r="QVF135" s="204"/>
      <c r="QVG135" s="204"/>
      <c r="QVH135" s="204"/>
      <c r="QVI135" s="204"/>
      <c r="QVJ135" s="204"/>
      <c r="QVK135" s="204"/>
      <c r="QVL135" s="204"/>
      <c r="QVM135" s="204"/>
      <c r="QVN135" s="204"/>
      <c r="QVO135" s="204"/>
      <c r="QVP135" s="204"/>
      <c r="QVQ135" s="204"/>
      <c r="QVR135" s="204"/>
      <c r="QVS135" s="204"/>
      <c r="QVT135" s="204"/>
      <c r="QVU135" s="204"/>
      <c r="QVV135" s="204"/>
      <c r="QVW135" s="204"/>
      <c r="QVX135" s="204"/>
      <c r="QVY135" s="204"/>
      <c r="QVZ135" s="204"/>
      <c r="QWA135" s="204"/>
      <c r="QWB135" s="204"/>
      <c r="QWC135" s="204"/>
      <c r="QWD135" s="204"/>
      <c r="QWE135" s="204"/>
      <c r="QWF135" s="204"/>
      <c r="QWG135" s="204"/>
      <c r="QWH135" s="204"/>
      <c r="QWI135" s="204"/>
      <c r="QWJ135" s="204"/>
      <c r="QWK135" s="204"/>
      <c r="QWL135" s="204"/>
      <c r="QWM135" s="204"/>
      <c r="QWN135" s="204"/>
      <c r="QWO135" s="204"/>
      <c r="QWP135" s="204"/>
      <c r="QWQ135" s="204"/>
      <c r="QWR135" s="204"/>
      <c r="QWS135" s="204"/>
      <c r="QWT135" s="204"/>
      <c r="QWU135" s="204"/>
      <c r="QWV135" s="204"/>
      <c r="QWW135" s="204"/>
      <c r="QWX135" s="204"/>
      <c r="QWY135" s="204"/>
      <c r="QWZ135" s="204"/>
      <c r="QXA135" s="204"/>
      <c r="QXB135" s="204"/>
      <c r="QXC135" s="204"/>
      <c r="QXD135" s="204"/>
      <c r="QXE135" s="204"/>
      <c r="QXF135" s="204"/>
      <c r="QXG135" s="204"/>
      <c r="QXH135" s="204"/>
      <c r="QXI135" s="204"/>
      <c r="QXJ135" s="204"/>
      <c r="QXK135" s="204"/>
      <c r="QXL135" s="204"/>
      <c r="QXM135" s="204"/>
      <c r="QXN135" s="204"/>
      <c r="QXO135" s="204"/>
      <c r="QXP135" s="204"/>
      <c r="QXQ135" s="204"/>
      <c r="QXR135" s="204"/>
      <c r="QXS135" s="204"/>
      <c r="QXT135" s="204"/>
      <c r="QXU135" s="204"/>
      <c r="QXV135" s="204"/>
      <c r="QXW135" s="204"/>
      <c r="QXX135" s="204"/>
      <c r="QXY135" s="204"/>
      <c r="QXZ135" s="204"/>
      <c r="QYA135" s="204"/>
      <c r="QYB135" s="204"/>
      <c r="QYC135" s="204"/>
      <c r="QYD135" s="204"/>
      <c r="QYE135" s="204"/>
      <c r="QYF135" s="204"/>
      <c r="QYG135" s="204"/>
      <c r="QYH135" s="204"/>
      <c r="QYI135" s="204"/>
      <c r="QYJ135" s="204"/>
      <c r="QYK135" s="204"/>
      <c r="QYL135" s="204"/>
      <c r="QYM135" s="204"/>
      <c r="QYN135" s="204"/>
      <c r="QYO135" s="204"/>
      <c r="QYP135" s="204"/>
      <c r="QYQ135" s="204"/>
      <c r="QYR135" s="204"/>
      <c r="QYS135" s="204"/>
      <c r="QYT135" s="204"/>
      <c r="QYU135" s="204"/>
      <c r="QYV135" s="204"/>
      <c r="QYW135" s="204"/>
      <c r="QYX135" s="204"/>
      <c r="QYY135" s="204"/>
      <c r="QYZ135" s="204"/>
      <c r="QZA135" s="204"/>
      <c r="QZB135" s="204"/>
      <c r="QZC135" s="204"/>
      <c r="QZD135" s="204"/>
      <c r="QZE135" s="204"/>
      <c r="QZF135" s="204"/>
      <c r="QZG135" s="204"/>
      <c r="QZH135" s="204"/>
      <c r="QZI135" s="204"/>
      <c r="QZJ135" s="204"/>
      <c r="QZK135" s="204"/>
      <c r="QZL135" s="204"/>
      <c r="QZM135" s="204"/>
      <c r="QZN135" s="204"/>
      <c r="QZO135" s="204"/>
      <c r="QZP135" s="204"/>
      <c r="QZQ135" s="204"/>
      <c r="QZR135" s="204"/>
      <c r="QZS135" s="204"/>
      <c r="QZT135" s="204"/>
      <c r="QZU135" s="204"/>
      <c r="QZV135" s="204"/>
      <c r="QZW135" s="204"/>
      <c r="QZX135" s="204"/>
      <c r="QZY135" s="204"/>
      <c r="QZZ135" s="204"/>
      <c r="RAA135" s="204"/>
      <c r="RAB135" s="204"/>
      <c r="RAC135" s="204"/>
      <c r="RAD135" s="204"/>
      <c r="RAE135" s="204"/>
      <c r="RAF135" s="204"/>
      <c r="RAG135" s="204"/>
      <c r="RAH135" s="204"/>
      <c r="RAI135" s="204"/>
      <c r="RAJ135" s="204"/>
      <c r="RAK135" s="204"/>
      <c r="RAL135" s="204"/>
      <c r="RAM135" s="204"/>
      <c r="RAN135" s="204"/>
      <c r="RAO135" s="204"/>
      <c r="RAP135" s="204"/>
      <c r="RAQ135" s="204"/>
      <c r="RAR135" s="204"/>
      <c r="RAS135" s="204"/>
      <c r="RAT135" s="204"/>
      <c r="RAU135" s="204"/>
      <c r="RAV135" s="204"/>
      <c r="RAW135" s="204"/>
      <c r="RAX135" s="204"/>
      <c r="RAY135" s="204"/>
      <c r="RAZ135" s="204"/>
      <c r="RBA135" s="204"/>
      <c r="RBB135" s="204"/>
      <c r="RBC135" s="204"/>
      <c r="RBD135" s="204"/>
      <c r="RBE135" s="204"/>
      <c r="RBF135" s="204"/>
      <c r="RBG135" s="204"/>
      <c r="RBH135" s="204"/>
      <c r="RBI135" s="204"/>
      <c r="RBJ135" s="204"/>
      <c r="RBK135" s="204"/>
      <c r="RBL135" s="204"/>
      <c r="RBM135" s="204"/>
      <c r="RBN135" s="204"/>
      <c r="RBO135" s="204"/>
      <c r="RBP135" s="204"/>
      <c r="RBQ135" s="204"/>
      <c r="RBR135" s="204"/>
      <c r="RBS135" s="204"/>
      <c r="RBT135" s="204"/>
      <c r="RBU135" s="204"/>
      <c r="RBV135" s="204"/>
      <c r="RBW135" s="204"/>
      <c r="RBX135" s="204"/>
      <c r="RBY135" s="204"/>
      <c r="RBZ135" s="204"/>
      <c r="RCA135" s="204"/>
      <c r="RCB135" s="204"/>
      <c r="RCC135" s="204"/>
      <c r="RCD135" s="204"/>
      <c r="RCE135" s="204"/>
      <c r="RCF135" s="204"/>
      <c r="RCG135" s="204"/>
      <c r="RCH135" s="204"/>
      <c r="RCI135" s="204"/>
      <c r="RCJ135" s="204"/>
      <c r="RCK135" s="204"/>
      <c r="RCL135" s="204"/>
      <c r="RCM135" s="204"/>
      <c r="RCN135" s="204"/>
      <c r="RCO135" s="204"/>
      <c r="RCP135" s="204"/>
      <c r="RCQ135" s="204"/>
      <c r="RCR135" s="204"/>
      <c r="RCS135" s="204"/>
      <c r="RCT135" s="204"/>
      <c r="RCU135" s="204"/>
      <c r="RCV135" s="204"/>
      <c r="RCW135" s="204"/>
      <c r="RCX135" s="204"/>
      <c r="RCY135" s="204"/>
      <c r="RCZ135" s="204"/>
      <c r="RDA135" s="204"/>
      <c r="RDB135" s="204"/>
      <c r="RDC135" s="204"/>
      <c r="RDD135" s="204"/>
      <c r="RDE135" s="204"/>
      <c r="RDF135" s="204"/>
      <c r="RDG135" s="204"/>
      <c r="RDH135" s="204"/>
      <c r="RDI135" s="204"/>
      <c r="RDJ135" s="204"/>
      <c r="RDK135" s="204"/>
      <c r="RDL135" s="204"/>
      <c r="RDM135" s="204"/>
      <c r="RDN135" s="204"/>
      <c r="RDO135" s="204"/>
      <c r="RDP135" s="204"/>
      <c r="RDQ135" s="204"/>
      <c r="RDR135" s="204"/>
      <c r="RDS135" s="204"/>
      <c r="RDT135" s="204"/>
      <c r="RDU135" s="204"/>
      <c r="RDV135" s="204"/>
      <c r="RDW135" s="204"/>
      <c r="RDX135" s="204"/>
      <c r="RDY135" s="204"/>
      <c r="RDZ135" s="204"/>
      <c r="REA135" s="204"/>
      <c r="REB135" s="204"/>
      <c r="REC135" s="204"/>
      <c r="RED135" s="204"/>
      <c r="REE135" s="204"/>
      <c r="REF135" s="204"/>
      <c r="REG135" s="204"/>
      <c r="REH135" s="204"/>
      <c r="REI135" s="204"/>
      <c r="REJ135" s="204"/>
      <c r="REK135" s="204"/>
      <c r="REL135" s="204"/>
      <c r="REM135" s="204"/>
      <c r="REN135" s="204"/>
      <c r="REO135" s="204"/>
      <c r="REP135" s="204"/>
      <c r="REQ135" s="204"/>
      <c r="RER135" s="204"/>
      <c r="RES135" s="204"/>
      <c r="RET135" s="204"/>
      <c r="REU135" s="204"/>
      <c r="REV135" s="204"/>
      <c r="REW135" s="204"/>
      <c r="REX135" s="204"/>
      <c r="REY135" s="204"/>
      <c r="REZ135" s="204"/>
      <c r="RFA135" s="204"/>
      <c r="RFB135" s="204"/>
      <c r="RFC135" s="204"/>
      <c r="RFD135" s="204"/>
      <c r="RFE135" s="204"/>
      <c r="RFF135" s="204"/>
      <c r="RFG135" s="204"/>
      <c r="RFH135" s="204"/>
      <c r="RFI135" s="204"/>
      <c r="RFJ135" s="204"/>
      <c r="RFK135" s="204"/>
      <c r="RFL135" s="204"/>
      <c r="RFM135" s="204"/>
      <c r="RFN135" s="204"/>
      <c r="RFO135" s="204"/>
      <c r="RFP135" s="204"/>
      <c r="RFQ135" s="204"/>
      <c r="RFR135" s="204"/>
      <c r="RFS135" s="204"/>
      <c r="RFT135" s="204"/>
      <c r="RFU135" s="204"/>
      <c r="RFV135" s="204"/>
      <c r="RFW135" s="204"/>
      <c r="RFX135" s="204"/>
      <c r="RFY135" s="204"/>
      <c r="RFZ135" s="204"/>
      <c r="RGA135" s="204"/>
      <c r="RGB135" s="204"/>
      <c r="RGC135" s="204"/>
      <c r="RGD135" s="204"/>
      <c r="RGE135" s="204"/>
      <c r="RGF135" s="204"/>
      <c r="RGG135" s="204"/>
      <c r="RGH135" s="204"/>
      <c r="RGI135" s="204"/>
      <c r="RGJ135" s="204"/>
      <c r="RGK135" s="204"/>
      <c r="RGL135" s="204"/>
      <c r="RGM135" s="204"/>
      <c r="RGN135" s="204"/>
      <c r="RGO135" s="204"/>
      <c r="RGP135" s="204"/>
      <c r="RGQ135" s="204"/>
      <c r="RGR135" s="204"/>
      <c r="RGS135" s="204"/>
      <c r="RGT135" s="204"/>
      <c r="RGU135" s="204"/>
      <c r="RGV135" s="204"/>
      <c r="RGW135" s="204"/>
      <c r="RGX135" s="204"/>
      <c r="RGY135" s="204"/>
      <c r="RGZ135" s="204"/>
      <c r="RHA135" s="204"/>
      <c r="RHB135" s="204"/>
      <c r="RHC135" s="204"/>
      <c r="RHD135" s="204"/>
      <c r="RHE135" s="204"/>
      <c r="RHF135" s="204"/>
      <c r="RHG135" s="204"/>
      <c r="RHH135" s="204"/>
      <c r="RHI135" s="204"/>
      <c r="RHJ135" s="204"/>
      <c r="RHK135" s="204"/>
      <c r="RHL135" s="204"/>
      <c r="RHM135" s="204"/>
      <c r="RHN135" s="204"/>
      <c r="RHO135" s="204"/>
      <c r="RHP135" s="204"/>
      <c r="RHQ135" s="204"/>
      <c r="RHR135" s="204"/>
      <c r="RHS135" s="204"/>
      <c r="RHT135" s="204"/>
      <c r="RHU135" s="204"/>
      <c r="RHV135" s="204"/>
      <c r="RHW135" s="204"/>
      <c r="RHX135" s="204"/>
      <c r="RHY135" s="204"/>
      <c r="RHZ135" s="204"/>
      <c r="RIA135" s="204"/>
      <c r="RIB135" s="204"/>
      <c r="RIC135" s="204"/>
      <c r="RID135" s="204"/>
      <c r="RIE135" s="204"/>
      <c r="RIF135" s="204"/>
      <c r="RIG135" s="204"/>
      <c r="RIH135" s="204"/>
      <c r="RII135" s="204"/>
      <c r="RIJ135" s="204"/>
      <c r="RIK135" s="204"/>
      <c r="RIL135" s="204"/>
      <c r="RIM135" s="204"/>
      <c r="RIN135" s="204"/>
      <c r="RIO135" s="204"/>
      <c r="RIP135" s="204"/>
      <c r="RIQ135" s="204"/>
      <c r="RIR135" s="204"/>
      <c r="RIS135" s="204"/>
      <c r="RIT135" s="204"/>
      <c r="RIU135" s="204"/>
      <c r="RIV135" s="204"/>
      <c r="RIW135" s="204"/>
      <c r="RIX135" s="204"/>
      <c r="RIY135" s="204"/>
      <c r="RIZ135" s="204"/>
      <c r="RJA135" s="204"/>
      <c r="RJB135" s="204"/>
      <c r="RJC135" s="204"/>
      <c r="RJD135" s="204"/>
      <c r="RJE135" s="204"/>
      <c r="RJF135" s="204"/>
      <c r="RJG135" s="204"/>
      <c r="RJH135" s="204"/>
      <c r="RJI135" s="204"/>
      <c r="RJJ135" s="204"/>
      <c r="RJK135" s="204"/>
      <c r="RJL135" s="204"/>
      <c r="RJM135" s="204"/>
      <c r="RJN135" s="204"/>
      <c r="RJO135" s="204"/>
      <c r="RJP135" s="204"/>
      <c r="RJQ135" s="204"/>
      <c r="RJR135" s="204"/>
      <c r="RJS135" s="204"/>
      <c r="RJT135" s="204"/>
      <c r="RJU135" s="204"/>
      <c r="RJV135" s="204"/>
      <c r="RJW135" s="204"/>
      <c r="RJX135" s="204"/>
      <c r="RJY135" s="204"/>
      <c r="RJZ135" s="204"/>
      <c r="RKA135" s="204"/>
      <c r="RKB135" s="204"/>
      <c r="RKC135" s="204"/>
      <c r="RKD135" s="204"/>
      <c r="RKE135" s="204"/>
      <c r="RKF135" s="204"/>
      <c r="RKG135" s="204"/>
      <c r="RKH135" s="204"/>
      <c r="RKI135" s="204"/>
      <c r="RKJ135" s="204"/>
      <c r="RKK135" s="204"/>
      <c r="RKL135" s="204"/>
      <c r="RKM135" s="204"/>
      <c r="RKN135" s="204"/>
      <c r="RKO135" s="204"/>
      <c r="RKP135" s="204"/>
      <c r="RKQ135" s="204"/>
      <c r="RKR135" s="204"/>
      <c r="RKS135" s="204"/>
      <c r="RKT135" s="204"/>
      <c r="RKU135" s="204"/>
      <c r="RKV135" s="204"/>
      <c r="RKW135" s="204"/>
      <c r="RKX135" s="204"/>
      <c r="RKY135" s="204"/>
      <c r="RKZ135" s="204"/>
      <c r="RLA135" s="204"/>
      <c r="RLB135" s="204"/>
      <c r="RLC135" s="204"/>
      <c r="RLD135" s="204"/>
      <c r="RLE135" s="204"/>
      <c r="RLF135" s="204"/>
      <c r="RLG135" s="204"/>
      <c r="RLH135" s="204"/>
      <c r="RLI135" s="204"/>
      <c r="RLJ135" s="204"/>
      <c r="RLK135" s="204"/>
      <c r="RLL135" s="204"/>
      <c r="RLM135" s="204"/>
      <c r="RLN135" s="204"/>
      <c r="RLO135" s="204"/>
      <c r="RLP135" s="204"/>
      <c r="RLQ135" s="204"/>
      <c r="RLR135" s="204"/>
      <c r="RLS135" s="204"/>
      <c r="RLT135" s="204"/>
      <c r="RLU135" s="204"/>
      <c r="RLV135" s="204"/>
      <c r="RLW135" s="204"/>
      <c r="RLX135" s="204"/>
      <c r="RLY135" s="204"/>
      <c r="RLZ135" s="204"/>
      <c r="RMA135" s="204"/>
      <c r="RMB135" s="204"/>
      <c r="RMC135" s="204"/>
      <c r="RMD135" s="204"/>
      <c r="RME135" s="204"/>
      <c r="RMF135" s="204"/>
      <c r="RMG135" s="204"/>
      <c r="RMH135" s="204"/>
      <c r="RMI135" s="204"/>
      <c r="RMJ135" s="204"/>
      <c r="RMK135" s="204"/>
      <c r="RML135" s="204"/>
      <c r="RMM135" s="204"/>
      <c r="RMN135" s="204"/>
      <c r="RMO135" s="204"/>
      <c r="RMP135" s="204"/>
      <c r="RMQ135" s="204"/>
      <c r="RMR135" s="204"/>
      <c r="RMS135" s="204"/>
      <c r="RMT135" s="204"/>
      <c r="RMU135" s="204"/>
      <c r="RMV135" s="204"/>
      <c r="RMW135" s="204"/>
      <c r="RMX135" s="204"/>
      <c r="RMY135" s="204"/>
      <c r="RMZ135" s="204"/>
      <c r="RNA135" s="204"/>
      <c r="RNB135" s="204"/>
      <c r="RNC135" s="204"/>
      <c r="RND135" s="204"/>
      <c r="RNE135" s="204"/>
      <c r="RNF135" s="204"/>
      <c r="RNG135" s="204"/>
      <c r="RNH135" s="204"/>
      <c r="RNI135" s="204"/>
      <c r="RNJ135" s="204"/>
      <c r="RNK135" s="204"/>
      <c r="RNL135" s="204"/>
      <c r="RNM135" s="204"/>
      <c r="RNN135" s="204"/>
      <c r="RNO135" s="204"/>
      <c r="RNP135" s="204"/>
      <c r="RNQ135" s="204"/>
      <c r="RNR135" s="204"/>
      <c r="RNS135" s="204"/>
      <c r="RNT135" s="204"/>
      <c r="RNU135" s="204"/>
      <c r="RNV135" s="204"/>
      <c r="RNW135" s="204"/>
      <c r="RNX135" s="204"/>
      <c r="RNY135" s="204"/>
      <c r="RNZ135" s="204"/>
      <c r="ROA135" s="204"/>
      <c r="ROB135" s="204"/>
      <c r="ROC135" s="204"/>
      <c r="ROD135" s="204"/>
      <c r="ROE135" s="204"/>
      <c r="ROF135" s="204"/>
      <c r="ROG135" s="204"/>
      <c r="ROH135" s="204"/>
      <c r="ROI135" s="204"/>
      <c r="ROJ135" s="204"/>
      <c r="ROK135" s="204"/>
      <c r="ROL135" s="204"/>
      <c r="ROM135" s="204"/>
      <c r="RON135" s="204"/>
      <c r="ROO135" s="204"/>
      <c r="ROP135" s="204"/>
      <c r="ROQ135" s="204"/>
      <c r="ROR135" s="204"/>
      <c r="ROS135" s="204"/>
      <c r="ROT135" s="204"/>
      <c r="ROU135" s="204"/>
      <c r="ROV135" s="204"/>
      <c r="ROW135" s="204"/>
      <c r="ROX135" s="204"/>
      <c r="ROY135" s="204"/>
      <c r="ROZ135" s="204"/>
      <c r="RPA135" s="204"/>
      <c r="RPB135" s="204"/>
      <c r="RPC135" s="204"/>
      <c r="RPD135" s="204"/>
      <c r="RPE135" s="204"/>
      <c r="RPF135" s="204"/>
      <c r="RPG135" s="204"/>
      <c r="RPH135" s="204"/>
      <c r="RPI135" s="204"/>
      <c r="RPJ135" s="204"/>
      <c r="RPK135" s="204"/>
      <c r="RPL135" s="204"/>
      <c r="RPM135" s="204"/>
      <c r="RPN135" s="204"/>
      <c r="RPO135" s="204"/>
      <c r="RPP135" s="204"/>
      <c r="RPQ135" s="204"/>
      <c r="RPR135" s="204"/>
      <c r="RPS135" s="204"/>
      <c r="RPT135" s="204"/>
      <c r="RPU135" s="204"/>
      <c r="RPV135" s="204"/>
      <c r="RPW135" s="204"/>
      <c r="RPX135" s="204"/>
      <c r="RPY135" s="204"/>
      <c r="RPZ135" s="204"/>
      <c r="RQA135" s="204"/>
      <c r="RQB135" s="204"/>
      <c r="RQC135" s="204"/>
      <c r="RQD135" s="204"/>
      <c r="RQE135" s="204"/>
      <c r="RQF135" s="204"/>
      <c r="RQG135" s="204"/>
      <c r="RQH135" s="204"/>
      <c r="RQI135" s="204"/>
      <c r="RQJ135" s="204"/>
      <c r="RQK135" s="204"/>
      <c r="RQL135" s="204"/>
      <c r="RQM135" s="204"/>
      <c r="RQN135" s="204"/>
      <c r="RQO135" s="204"/>
      <c r="RQP135" s="204"/>
      <c r="RQQ135" s="204"/>
      <c r="RQR135" s="204"/>
      <c r="RQS135" s="204"/>
      <c r="RQT135" s="204"/>
      <c r="RQU135" s="204"/>
      <c r="RQV135" s="204"/>
      <c r="RQW135" s="204"/>
      <c r="RQX135" s="204"/>
      <c r="RQY135" s="204"/>
      <c r="RQZ135" s="204"/>
      <c r="RRA135" s="204"/>
      <c r="RRB135" s="204"/>
      <c r="RRC135" s="204"/>
      <c r="RRD135" s="204"/>
      <c r="RRE135" s="204"/>
      <c r="RRF135" s="204"/>
      <c r="RRG135" s="204"/>
      <c r="RRH135" s="204"/>
      <c r="RRI135" s="204"/>
      <c r="RRJ135" s="204"/>
      <c r="RRK135" s="204"/>
      <c r="RRL135" s="204"/>
      <c r="RRM135" s="204"/>
      <c r="RRN135" s="204"/>
      <c r="RRO135" s="204"/>
      <c r="RRP135" s="204"/>
      <c r="RRQ135" s="204"/>
      <c r="RRR135" s="204"/>
      <c r="RRS135" s="204"/>
      <c r="RRT135" s="204"/>
      <c r="RRU135" s="204"/>
      <c r="RRV135" s="204"/>
      <c r="RRW135" s="204"/>
      <c r="RRX135" s="204"/>
      <c r="RRY135" s="204"/>
      <c r="RRZ135" s="204"/>
      <c r="RSA135" s="204"/>
      <c r="RSB135" s="204"/>
      <c r="RSC135" s="204"/>
      <c r="RSD135" s="204"/>
      <c r="RSE135" s="204"/>
      <c r="RSF135" s="204"/>
      <c r="RSG135" s="204"/>
      <c r="RSH135" s="204"/>
      <c r="RSI135" s="204"/>
      <c r="RSJ135" s="204"/>
      <c r="RSK135" s="204"/>
      <c r="RSL135" s="204"/>
      <c r="RSM135" s="204"/>
      <c r="RSN135" s="204"/>
      <c r="RSO135" s="204"/>
      <c r="RSP135" s="204"/>
      <c r="RSQ135" s="204"/>
      <c r="RSR135" s="204"/>
      <c r="RSS135" s="204"/>
      <c r="RST135" s="204"/>
      <c r="RSU135" s="204"/>
      <c r="RSV135" s="204"/>
      <c r="RSW135" s="204"/>
      <c r="RSX135" s="204"/>
      <c r="RSY135" s="204"/>
      <c r="RSZ135" s="204"/>
      <c r="RTA135" s="204"/>
      <c r="RTB135" s="204"/>
      <c r="RTC135" s="204"/>
      <c r="RTD135" s="204"/>
      <c r="RTE135" s="204"/>
      <c r="RTF135" s="204"/>
      <c r="RTG135" s="204"/>
      <c r="RTH135" s="204"/>
      <c r="RTI135" s="204"/>
      <c r="RTJ135" s="204"/>
      <c r="RTK135" s="204"/>
      <c r="RTL135" s="204"/>
      <c r="RTM135" s="204"/>
      <c r="RTN135" s="204"/>
      <c r="RTO135" s="204"/>
      <c r="RTP135" s="204"/>
      <c r="RTQ135" s="204"/>
      <c r="RTR135" s="204"/>
      <c r="RTS135" s="204"/>
      <c r="RTT135" s="204"/>
      <c r="RTU135" s="204"/>
      <c r="RTV135" s="204"/>
      <c r="RTW135" s="204"/>
      <c r="RTX135" s="204"/>
      <c r="RTY135" s="204"/>
      <c r="RTZ135" s="204"/>
      <c r="RUA135" s="204"/>
      <c r="RUB135" s="204"/>
      <c r="RUC135" s="204"/>
      <c r="RUD135" s="204"/>
      <c r="RUE135" s="204"/>
      <c r="RUF135" s="204"/>
      <c r="RUG135" s="204"/>
      <c r="RUH135" s="204"/>
      <c r="RUI135" s="204"/>
      <c r="RUJ135" s="204"/>
      <c r="RUK135" s="204"/>
      <c r="RUL135" s="204"/>
      <c r="RUM135" s="204"/>
      <c r="RUN135" s="204"/>
      <c r="RUO135" s="204"/>
      <c r="RUP135" s="204"/>
      <c r="RUQ135" s="204"/>
      <c r="RUR135" s="204"/>
      <c r="RUS135" s="204"/>
      <c r="RUT135" s="204"/>
      <c r="RUU135" s="204"/>
      <c r="RUV135" s="204"/>
      <c r="RUW135" s="204"/>
      <c r="RUX135" s="204"/>
      <c r="RUY135" s="204"/>
      <c r="RUZ135" s="204"/>
      <c r="RVA135" s="204"/>
      <c r="RVB135" s="204"/>
      <c r="RVC135" s="204"/>
      <c r="RVD135" s="204"/>
      <c r="RVE135" s="204"/>
      <c r="RVF135" s="204"/>
      <c r="RVG135" s="204"/>
      <c r="RVH135" s="204"/>
      <c r="RVI135" s="204"/>
      <c r="RVJ135" s="204"/>
      <c r="RVK135" s="204"/>
      <c r="RVL135" s="204"/>
      <c r="RVM135" s="204"/>
      <c r="RVN135" s="204"/>
      <c r="RVO135" s="204"/>
      <c r="RVP135" s="204"/>
      <c r="RVQ135" s="204"/>
      <c r="RVR135" s="204"/>
      <c r="RVS135" s="204"/>
      <c r="RVT135" s="204"/>
      <c r="RVU135" s="204"/>
      <c r="RVV135" s="204"/>
      <c r="RVW135" s="204"/>
      <c r="RVX135" s="204"/>
      <c r="RVY135" s="204"/>
      <c r="RVZ135" s="204"/>
      <c r="RWA135" s="204"/>
      <c r="RWB135" s="204"/>
      <c r="RWC135" s="204"/>
      <c r="RWD135" s="204"/>
      <c r="RWE135" s="204"/>
      <c r="RWF135" s="204"/>
      <c r="RWG135" s="204"/>
      <c r="RWH135" s="204"/>
      <c r="RWI135" s="204"/>
      <c r="RWJ135" s="204"/>
      <c r="RWK135" s="204"/>
      <c r="RWL135" s="204"/>
      <c r="RWM135" s="204"/>
      <c r="RWN135" s="204"/>
      <c r="RWO135" s="204"/>
      <c r="RWP135" s="204"/>
      <c r="RWQ135" s="204"/>
      <c r="RWR135" s="204"/>
      <c r="RWS135" s="204"/>
      <c r="RWT135" s="204"/>
      <c r="RWU135" s="204"/>
      <c r="RWV135" s="204"/>
      <c r="RWW135" s="204"/>
      <c r="RWX135" s="204"/>
      <c r="RWY135" s="204"/>
      <c r="RWZ135" s="204"/>
      <c r="RXA135" s="204"/>
      <c r="RXB135" s="204"/>
      <c r="RXC135" s="204"/>
      <c r="RXD135" s="204"/>
      <c r="RXE135" s="204"/>
      <c r="RXF135" s="204"/>
      <c r="RXG135" s="204"/>
      <c r="RXH135" s="204"/>
      <c r="RXI135" s="204"/>
      <c r="RXJ135" s="204"/>
      <c r="RXK135" s="204"/>
      <c r="RXL135" s="204"/>
      <c r="RXM135" s="204"/>
      <c r="RXN135" s="204"/>
      <c r="RXO135" s="204"/>
      <c r="RXP135" s="204"/>
      <c r="RXQ135" s="204"/>
      <c r="RXR135" s="204"/>
      <c r="RXS135" s="204"/>
      <c r="RXT135" s="204"/>
      <c r="RXU135" s="204"/>
      <c r="RXV135" s="204"/>
      <c r="RXW135" s="204"/>
      <c r="RXX135" s="204"/>
      <c r="RXY135" s="204"/>
      <c r="RXZ135" s="204"/>
      <c r="RYA135" s="204"/>
      <c r="RYB135" s="204"/>
      <c r="RYC135" s="204"/>
      <c r="RYD135" s="204"/>
      <c r="RYE135" s="204"/>
      <c r="RYF135" s="204"/>
      <c r="RYG135" s="204"/>
      <c r="RYH135" s="204"/>
      <c r="RYI135" s="204"/>
      <c r="RYJ135" s="204"/>
      <c r="RYK135" s="204"/>
      <c r="RYL135" s="204"/>
      <c r="RYM135" s="204"/>
      <c r="RYN135" s="204"/>
      <c r="RYO135" s="204"/>
      <c r="RYP135" s="204"/>
      <c r="RYQ135" s="204"/>
      <c r="RYR135" s="204"/>
      <c r="RYS135" s="204"/>
      <c r="RYT135" s="204"/>
      <c r="RYU135" s="204"/>
      <c r="RYV135" s="204"/>
      <c r="RYW135" s="204"/>
      <c r="RYX135" s="204"/>
      <c r="RYY135" s="204"/>
      <c r="RYZ135" s="204"/>
      <c r="RZA135" s="204"/>
      <c r="RZB135" s="204"/>
      <c r="RZC135" s="204"/>
      <c r="RZD135" s="204"/>
      <c r="RZE135" s="204"/>
      <c r="RZF135" s="204"/>
      <c r="RZG135" s="204"/>
      <c r="RZH135" s="204"/>
      <c r="RZI135" s="204"/>
      <c r="RZJ135" s="204"/>
      <c r="RZK135" s="204"/>
      <c r="RZL135" s="204"/>
      <c r="RZM135" s="204"/>
      <c r="RZN135" s="204"/>
      <c r="RZO135" s="204"/>
      <c r="RZP135" s="204"/>
      <c r="RZQ135" s="204"/>
      <c r="RZR135" s="204"/>
      <c r="RZS135" s="204"/>
      <c r="RZT135" s="204"/>
      <c r="RZU135" s="204"/>
      <c r="RZV135" s="204"/>
      <c r="RZW135" s="204"/>
      <c r="RZX135" s="204"/>
      <c r="RZY135" s="204"/>
      <c r="RZZ135" s="204"/>
      <c r="SAA135" s="204"/>
      <c r="SAB135" s="204"/>
      <c r="SAC135" s="204"/>
      <c r="SAD135" s="204"/>
      <c r="SAE135" s="204"/>
      <c r="SAF135" s="204"/>
      <c r="SAG135" s="204"/>
      <c r="SAH135" s="204"/>
      <c r="SAI135" s="204"/>
      <c r="SAJ135" s="204"/>
      <c r="SAK135" s="204"/>
      <c r="SAL135" s="204"/>
      <c r="SAM135" s="204"/>
      <c r="SAN135" s="204"/>
      <c r="SAO135" s="204"/>
      <c r="SAP135" s="204"/>
      <c r="SAQ135" s="204"/>
      <c r="SAR135" s="204"/>
      <c r="SAS135" s="204"/>
      <c r="SAT135" s="204"/>
      <c r="SAU135" s="204"/>
      <c r="SAV135" s="204"/>
      <c r="SAW135" s="204"/>
      <c r="SAX135" s="204"/>
      <c r="SAY135" s="204"/>
      <c r="SAZ135" s="204"/>
      <c r="SBA135" s="204"/>
      <c r="SBB135" s="204"/>
      <c r="SBC135" s="204"/>
      <c r="SBD135" s="204"/>
      <c r="SBE135" s="204"/>
      <c r="SBF135" s="204"/>
      <c r="SBG135" s="204"/>
      <c r="SBH135" s="204"/>
      <c r="SBI135" s="204"/>
      <c r="SBJ135" s="204"/>
      <c r="SBK135" s="204"/>
      <c r="SBL135" s="204"/>
      <c r="SBM135" s="204"/>
      <c r="SBN135" s="204"/>
      <c r="SBO135" s="204"/>
      <c r="SBP135" s="204"/>
      <c r="SBQ135" s="204"/>
      <c r="SBR135" s="204"/>
      <c r="SBS135" s="204"/>
      <c r="SBT135" s="204"/>
      <c r="SBU135" s="204"/>
      <c r="SBV135" s="204"/>
      <c r="SBW135" s="204"/>
      <c r="SBX135" s="204"/>
      <c r="SBY135" s="204"/>
      <c r="SBZ135" s="204"/>
      <c r="SCA135" s="204"/>
      <c r="SCB135" s="204"/>
      <c r="SCC135" s="204"/>
      <c r="SCD135" s="204"/>
      <c r="SCE135" s="204"/>
      <c r="SCF135" s="204"/>
      <c r="SCG135" s="204"/>
      <c r="SCH135" s="204"/>
      <c r="SCI135" s="204"/>
      <c r="SCJ135" s="204"/>
      <c r="SCK135" s="204"/>
      <c r="SCL135" s="204"/>
      <c r="SCM135" s="204"/>
      <c r="SCN135" s="204"/>
      <c r="SCO135" s="204"/>
      <c r="SCP135" s="204"/>
      <c r="SCQ135" s="204"/>
      <c r="SCR135" s="204"/>
      <c r="SCS135" s="204"/>
      <c r="SCT135" s="204"/>
      <c r="SCU135" s="204"/>
      <c r="SCV135" s="204"/>
      <c r="SCW135" s="204"/>
      <c r="SCX135" s="204"/>
      <c r="SCY135" s="204"/>
      <c r="SCZ135" s="204"/>
      <c r="SDA135" s="204"/>
      <c r="SDB135" s="204"/>
      <c r="SDC135" s="204"/>
      <c r="SDD135" s="204"/>
      <c r="SDE135" s="204"/>
      <c r="SDF135" s="204"/>
      <c r="SDG135" s="204"/>
      <c r="SDH135" s="204"/>
      <c r="SDI135" s="204"/>
      <c r="SDJ135" s="204"/>
      <c r="SDK135" s="204"/>
      <c r="SDL135" s="204"/>
      <c r="SDM135" s="204"/>
      <c r="SDN135" s="204"/>
      <c r="SDO135" s="204"/>
      <c r="SDP135" s="204"/>
      <c r="SDQ135" s="204"/>
      <c r="SDR135" s="204"/>
      <c r="SDS135" s="204"/>
      <c r="SDT135" s="204"/>
      <c r="SDU135" s="204"/>
      <c r="SDV135" s="204"/>
      <c r="SDW135" s="204"/>
      <c r="SDX135" s="204"/>
      <c r="SDY135" s="204"/>
      <c r="SDZ135" s="204"/>
      <c r="SEA135" s="204"/>
      <c r="SEB135" s="204"/>
      <c r="SEC135" s="204"/>
      <c r="SED135" s="204"/>
      <c r="SEE135" s="204"/>
      <c r="SEF135" s="204"/>
      <c r="SEG135" s="204"/>
      <c r="SEH135" s="204"/>
      <c r="SEI135" s="204"/>
      <c r="SEJ135" s="204"/>
      <c r="SEK135" s="204"/>
      <c r="SEL135" s="204"/>
      <c r="SEM135" s="204"/>
      <c r="SEN135" s="204"/>
      <c r="SEO135" s="204"/>
      <c r="SEP135" s="204"/>
      <c r="SEQ135" s="204"/>
      <c r="SER135" s="204"/>
      <c r="SES135" s="204"/>
      <c r="SET135" s="204"/>
      <c r="SEU135" s="204"/>
      <c r="SEV135" s="204"/>
      <c r="SEW135" s="204"/>
      <c r="SEX135" s="204"/>
      <c r="SEY135" s="204"/>
      <c r="SEZ135" s="204"/>
      <c r="SFA135" s="204"/>
      <c r="SFB135" s="204"/>
      <c r="SFC135" s="204"/>
      <c r="SFD135" s="204"/>
      <c r="SFE135" s="204"/>
      <c r="SFF135" s="204"/>
      <c r="SFG135" s="204"/>
      <c r="SFH135" s="204"/>
      <c r="SFI135" s="204"/>
      <c r="SFJ135" s="204"/>
      <c r="SFK135" s="204"/>
      <c r="SFL135" s="204"/>
      <c r="SFM135" s="204"/>
      <c r="SFN135" s="204"/>
      <c r="SFO135" s="204"/>
      <c r="SFP135" s="204"/>
      <c r="SFQ135" s="204"/>
      <c r="SFR135" s="204"/>
      <c r="SFS135" s="204"/>
      <c r="SFT135" s="204"/>
      <c r="SFU135" s="204"/>
      <c r="SFV135" s="204"/>
      <c r="SFW135" s="204"/>
      <c r="SFX135" s="204"/>
      <c r="SFY135" s="204"/>
      <c r="SFZ135" s="204"/>
      <c r="SGA135" s="204"/>
      <c r="SGB135" s="204"/>
      <c r="SGC135" s="204"/>
      <c r="SGD135" s="204"/>
      <c r="SGE135" s="204"/>
      <c r="SGF135" s="204"/>
      <c r="SGG135" s="204"/>
      <c r="SGH135" s="204"/>
      <c r="SGI135" s="204"/>
      <c r="SGJ135" s="204"/>
      <c r="SGK135" s="204"/>
      <c r="SGL135" s="204"/>
      <c r="SGM135" s="204"/>
      <c r="SGN135" s="204"/>
      <c r="SGO135" s="204"/>
      <c r="SGP135" s="204"/>
      <c r="SGQ135" s="204"/>
      <c r="SGR135" s="204"/>
      <c r="SGS135" s="204"/>
      <c r="SGT135" s="204"/>
      <c r="SGU135" s="204"/>
      <c r="SGV135" s="204"/>
      <c r="SGW135" s="204"/>
      <c r="SGX135" s="204"/>
      <c r="SGY135" s="204"/>
      <c r="SGZ135" s="204"/>
      <c r="SHA135" s="204"/>
      <c r="SHB135" s="204"/>
      <c r="SHC135" s="204"/>
      <c r="SHD135" s="204"/>
      <c r="SHE135" s="204"/>
      <c r="SHF135" s="204"/>
      <c r="SHG135" s="204"/>
      <c r="SHH135" s="204"/>
      <c r="SHI135" s="204"/>
      <c r="SHJ135" s="204"/>
      <c r="SHK135" s="204"/>
      <c r="SHL135" s="204"/>
      <c r="SHM135" s="204"/>
      <c r="SHN135" s="204"/>
      <c r="SHO135" s="204"/>
      <c r="SHP135" s="204"/>
      <c r="SHQ135" s="204"/>
      <c r="SHR135" s="204"/>
      <c r="SHS135" s="204"/>
      <c r="SHT135" s="204"/>
      <c r="SHU135" s="204"/>
      <c r="SHV135" s="204"/>
      <c r="SHW135" s="204"/>
      <c r="SHX135" s="204"/>
      <c r="SHY135" s="204"/>
      <c r="SHZ135" s="204"/>
      <c r="SIA135" s="204"/>
      <c r="SIB135" s="204"/>
      <c r="SIC135" s="204"/>
      <c r="SID135" s="204"/>
      <c r="SIE135" s="204"/>
      <c r="SIF135" s="204"/>
      <c r="SIG135" s="204"/>
      <c r="SIH135" s="204"/>
      <c r="SII135" s="204"/>
      <c r="SIJ135" s="204"/>
      <c r="SIK135" s="204"/>
      <c r="SIL135" s="204"/>
      <c r="SIM135" s="204"/>
      <c r="SIN135" s="204"/>
      <c r="SIO135" s="204"/>
      <c r="SIP135" s="204"/>
      <c r="SIQ135" s="204"/>
      <c r="SIR135" s="204"/>
      <c r="SIS135" s="204"/>
      <c r="SIT135" s="204"/>
      <c r="SIU135" s="204"/>
      <c r="SIV135" s="204"/>
      <c r="SIW135" s="204"/>
      <c r="SIX135" s="204"/>
      <c r="SIY135" s="204"/>
      <c r="SIZ135" s="204"/>
      <c r="SJA135" s="204"/>
      <c r="SJB135" s="204"/>
      <c r="SJC135" s="204"/>
      <c r="SJD135" s="204"/>
      <c r="SJE135" s="204"/>
      <c r="SJF135" s="204"/>
      <c r="SJG135" s="204"/>
      <c r="SJH135" s="204"/>
      <c r="SJI135" s="204"/>
      <c r="SJJ135" s="204"/>
      <c r="SJK135" s="204"/>
      <c r="SJL135" s="204"/>
      <c r="SJM135" s="204"/>
      <c r="SJN135" s="204"/>
      <c r="SJO135" s="204"/>
      <c r="SJP135" s="204"/>
      <c r="SJQ135" s="204"/>
      <c r="SJR135" s="204"/>
      <c r="SJS135" s="204"/>
      <c r="SJT135" s="204"/>
      <c r="SJU135" s="204"/>
      <c r="SJV135" s="204"/>
      <c r="SJW135" s="204"/>
      <c r="SJX135" s="204"/>
      <c r="SJY135" s="204"/>
      <c r="SJZ135" s="204"/>
      <c r="SKA135" s="204"/>
      <c r="SKB135" s="204"/>
      <c r="SKC135" s="204"/>
      <c r="SKD135" s="204"/>
      <c r="SKE135" s="204"/>
      <c r="SKF135" s="204"/>
      <c r="SKG135" s="204"/>
      <c r="SKH135" s="204"/>
      <c r="SKI135" s="204"/>
      <c r="SKJ135" s="204"/>
      <c r="SKK135" s="204"/>
      <c r="SKL135" s="204"/>
      <c r="SKM135" s="204"/>
      <c r="SKN135" s="204"/>
      <c r="SKO135" s="204"/>
      <c r="SKP135" s="204"/>
      <c r="SKQ135" s="204"/>
      <c r="SKR135" s="204"/>
      <c r="SKS135" s="204"/>
      <c r="SKT135" s="204"/>
      <c r="SKU135" s="204"/>
      <c r="SKV135" s="204"/>
      <c r="SKW135" s="204"/>
      <c r="SKX135" s="204"/>
      <c r="SKY135" s="204"/>
      <c r="SKZ135" s="204"/>
      <c r="SLA135" s="204"/>
      <c r="SLB135" s="204"/>
      <c r="SLC135" s="204"/>
      <c r="SLD135" s="204"/>
      <c r="SLE135" s="204"/>
      <c r="SLF135" s="204"/>
      <c r="SLG135" s="204"/>
      <c r="SLH135" s="204"/>
      <c r="SLI135" s="204"/>
      <c r="SLJ135" s="204"/>
      <c r="SLK135" s="204"/>
      <c r="SLL135" s="204"/>
      <c r="SLM135" s="204"/>
      <c r="SLN135" s="204"/>
      <c r="SLO135" s="204"/>
      <c r="SLP135" s="204"/>
      <c r="SLQ135" s="204"/>
      <c r="SLR135" s="204"/>
      <c r="SLS135" s="204"/>
      <c r="SLT135" s="204"/>
      <c r="SLU135" s="204"/>
      <c r="SLV135" s="204"/>
      <c r="SLW135" s="204"/>
      <c r="SLX135" s="204"/>
      <c r="SLY135" s="204"/>
      <c r="SLZ135" s="204"/>
      <c r="SMA135" s="204"/>
      <c r="SMB135" s="204"/>
      <c r="SMC135" s="204"/>
      <c r="SMD135" s="204"/>
      <c r="SME135" s="204"/>
      <c r="SMF135" s="204"/>
      <c r="SMG135" s="204"/>
      <c r="SMH135" s="204"/>
      <c r="SMI135" s="204"/>
      <c r="SMJ135" s="204"/>
      <c r="SMK135" s="204"/>
      <c r="SML135" s="204"/>
      <c r="SMM135" s="204"/>
      <c r="SMN135" s="204"/>
      <c r="SMO135" s="204"/>
      <c r="SMP135" s="204"/>
      <c r="SMQ135" s="204"/>
      <c r="SMR135" s="204"/>
      <c r="SMS135" s="204"/>
      <c r="SMT135" s="204"/>
      <c r="SMU135" s="204"/>
      <c r="SMV135" s="204"/>
      <c r="SMW135" s="204"/>
      <c r="SMX135" s="204"/>
      <c r="SMY135" s="204"/>
      <c r="SMZ135" s="204"/>
      <c r="SNA135" s="204"/>
      <c r="SNB135" s="204"/>
      <c r="SNC135" s="204"/>
      <c r="SND135" s="204"/>
      <c r="SNE135" s="204"/>
      <c r="SNF135" s="204"/>
      <c r="SNG135" s="204"/>
      <c r="SNH135" s="204"/>
      <c r="SNI135" s="204"/>
      <c r="SNJ135" s="204"/>
      <c r="SNK135" s="204"/>
      <c r="SNL135" s="204"/>
      <c r="SNM135" s="204"/>
      <c r="SNN135" s="204"/>
      <c r="SNO135" s="204"/>
      <c r="SNP135" s="204"/>
      <c r="SNQ135" s="204"/>
      <c r="SNR135" s="204"/>
      <c r="SNS135" s="204"/>
      <c r="SNT135" s="204"/>
      <c r="SNU135" s="204"/>
      <c r="SNV135" s="204"/>
      <c r="SNW135" s="204"/>
      <c r="SNX135" s="204"/>
      <c r="SNY135" s="204"/>
      <c r="SNZ135" s="204"/>
      <c r="SOA135" s="204"/>
      <c r="SOB135" s="204"/>
      <c r="SOC135" s="204"/>
      <c r="SOD135" s="204"/>
      <c r="SOE135" s="204"/>
      <c r="SOF135" s="204"/>
      <c r="SOG135" s="204"/>
      <c r="SOH135" s="204"/>
      <c r="SOI135" s="204"/>
      <c r="SOJ135" s="204"/>
      <c r="SOK135" s="204"/>
      <c r="SOL135" s="204"/>
      <c r="SOM135" s="204"/>
      <c r="SON135" s="204"/>
      <c r="SOO135" s="204"/>
      <c r="SOP135" s="204"/>
      <c r="SOQ135" s="204"/>
      <c r="SOR135" s="204"/>
      <c r="SOS135" s="204"/>
      <c r="SOT135" s="204"/>
      <c r="SOU135" s="204"/>
      <c r="SOV135" s="204"/>
      <c r="SOW135" s="204"/>
      <c r="SOX135" s="204"/>
      <c r="SOY135" s="204"/>
      <c r="SOZ135" s="204"/>
      <c r="SPA135" s="204"/>
      <c r="SPB135" s="204"/>
      <c r="SPC135" s="204"/>
      <c r="SPD135" s="204"/>
      <c r="SPE135" s="204"/>
      <c r="SPF135" s="204"/>
      <c r="SPG135" s="204"/>
      <c r="SPH135" s="204"/>
      <c r="SPI135" s="204"/>
      <c r="SPJ135" s="204"/>
      <c r="SPK135" s="204"/>
      <c r="SPL135" s="204"/>
      <c r="SPM135" s="204"/>
      <c r="SPN135" s="204"/>
      <c r="SPO135" s="204"/>
      <c r="SPP135" s="204"/>
      <c r="SPQ135" s="204"/>
      <c r="SPR135" s="204"/>
      <c r="SPS135" s="204"/>
      <c r="SPT135" s="204"/>
      <c r="SPU135" s="204"/>
      <c r="SPV135" s="204"/>
      <c r="SPW135" s="204"/>
      <c r="SPX135" s="204"/>
      <c r="SPY135" s="204"/>
      <c r="SPZ135" s="204"/>
      <c r="SQA135" s="204"/>
      <c r="SQB135" s="204"/>
      <c r="SQC135" s="204"/>
      <c r="SQD135" s="204"/>
      <c r="SQE135" s="204"/>
      <c r="SQF135" s="204"/>
      <c r="SQG135" s="204"/>
      <c r="SQH135" s="204"/>
      <c r="SQI135" s="204"/>
      <c r="SQJ135" s="204"/>
      <c r="SQK135" s="204"/>
      <c r="SQL135" s="204"/>
      <c r="SQM135" s="204"/>
      <c r="SQN135" s="204"/>
      <c r="SQO135" s="204"/>
      <c r="SQP135" s="204"/>
      <c r="SQQ135" s="204"/>
      <c r="SQR135" s="204"/>
      <c r="SQS135" s="204"/>
      <c r="SQT135" s="204"/>
      <c r="SQU135" s="204"/>
      <c r="SQV135" s="204"/>
      <c r="SQW135" s="204"/>
      <c r="SQX135" s="204"/>
      <c r="SQY135" s="204"/>
      <c r="SQZ135" s="204"/>
      <c r="SRA135" s="204"/>
      <c r="SRB135" s="204"/>
      <c r="SRC135" s="204"/>
      <c r="SRD135" s="204"/>
      <c r="SRE135" s="204"/>
      <c r="SRF135" s="204"/>
      <c r="SRG135" s="204"/>
      <c r="SRH135" s="204"/>
      <c r="SRI135" s="204"/>
      <c r="SRJ135" s="204"/>
      <c r="SRK135" s="204"/>
      <c r="SRL135" s="204"/>
      <c r="SRM135" s="204"/>
      <c r="SRN135" s="204"/>
      <c r="SRO135" s="204"/>
      <c r="SRP135" s="204"/>
      <c r="SRQ135" s="204"/>
      <c r="SRR135" s="204"/>
      <c r="SRS135" s="204"/>
      <c r="SRT135" s="204"/>
      <c r="SRU135" s="204"/>
      <c r="SRV135" s="204"/>
      <c r="SRW135" s="204"/>
      <c r="SRX135" s="204"/>
      <c r="SRY135" s="204"/>
      <c r="SRZ135" s="204"/>
      <c r="SSA135" s="204"/>
      <c r="SSB135" s="204"/>
      <c r="SSC135" s="204"/>
      <c r="SSD135" s="204"/>
      <c r="SSE135" s="204"/>
      <c r="SSF135" s="204"/>
      <c r="SSG135" s="204"/>
      <c r="SSH135" s="204"/>
      <c r="SSI135" s="204"/>
      <c r="SSJ135" s="204"/>
      <c r="SSK135" s="204"/>
      <c r="SSL135" s="204"/>
      <c r="SSM135" s="204"/>
      <c r="SSN135" s="204"/>
      <c r="SSO135" s="204"/>
      <c r="SSP135" s="204"/>
      <c r="SSQ135" s="204"/>
      <c r="SSR135" s="204"/>
      <c r="SSS135" s="204"/>
      <c r="SST135" s="204"/>
      <c r="SSU135" s="204"/>
      <c r="SSV135" s="204"/>
      <c r="SSW135" s="204"/>
      <c r="SSX135" s="204"/>
      <c r="SSY135" s="204"/>
      <c r="SSZ135" s="204"/>
      <c r="STA135" s="204"/>
      <c r="STB135" s="204"/>
      <c r="STC135" s="204"/>
      <c r="STD135" s="204"/>
      <c r="STE135" s="204"/>
      <c r="STF135" s="204"/>
      <c r="STG135" s="204"/>
      <c r="STH135" s="204"/>
      <c r="STI135" s="204"/>
      <c r="STJ135" s="204"/>
      <c r="STK135" s="204"/>
      <c r="STL135" s="204"/>
      <c r="STM135" s="204"/>
      <c r="STN135" s="204"/>
      <c r="STO135" s="204"/>
      <c r="STP135" s="204"/>
      <c r="STQ135" s="204"/>
      <c r="STR135" s="204"/>
      <c r="STS135" s="204"/>
      <c r="STT135" s="204"/>
      <c r="STU135" s="204"/>
      <c r="STV135" s="204"/>
      <c r="STW135" s="204"/>
      <c r="STX135" s="204"/>
      <c r="STY135" s="204"/>
      <c r="STZ135" s="204"/>
      <c r="SUA135" s="204"/>
      <c r="SUB135" s="204"/>
      <c r="SUC135" s="204"/>
      <c r="SUD135" s="204"/>
      <c r="SUE135" s="204"/>
      <c r="SUF135" s="204"/>
      <c r="SUG135" s="204"/>
      <c r="SUH135" s="204"/>
      <c r="SUI135" s="204"/>
      <c r="SUJ135" s="204"/>
      <c r="SUK135" s="204"/>
      <c r="SUL135" s="204"/>
      <c r="SUM135" s="204"/>
      <c r="SUN135" s="204"/>
      <c r="SUO135" s="204"/>
      <c r="SUP135" s="204"/>
      <c r="SUQ135" s="204"/>
      <c r="SUR135" s="204"/>
      <c r="SUS135" s="204"/>
      <c r="SUT135" s="204"/>
      <c r="SUU135" s="204"/>
      <c r="SUV135" s="204"/>
      <c r="SUW135" s="204"/>
      <c r="SUX135" s="204"/>
      <c r="SUY135" s="204"/>
      <c r="SUZ135" s="204"/>
      <c r="SVA135" s="204"/>
      <c r="SVB135" s="204"/>
      <c r="SVC135" s="204"/>
      <c r="SVD135" s="204"/>
      <c r="SVE135" s="204"/>
      <c r="SVF135" s="204"/>
      <c r="SVG135" s="204"/>
      <c r="SVH135" s="204"/>
      <c r="SVI135" s="204"/>
      <c r="SVJ135" s="204"/>
      <c r="SVK135" s="204"/>
      <c r="SVL135" s="204"/>
      <c r="SVM135" s="204"/>
      <c r="SVN135" s="204"/>
      <c r="SVO135" s="204"/>
      <c r="SVP135" s="204"/>
      <c r="SVQ135" s="204"/>
      <c r="SVR135" s="204"/>
      <c r="SVS135" s="204"/>
      <c r="SVT135" s="204"/>
      <c r="SVU135" s="204"/>
      <c r="SVV135" s="204"/>
      <c r="SVW135" s="204"/>
      <c r="SVX135" s="204"/>
      <c r="SVY135" s="204"/>
      <c r="SVZ135" s="204"/>
      <c r="SWA135" s="204"/>
      <c r="SWB135" s="204"/>
      <c r="SWC135" s="204"/>
      <c r="SWD135" s="204"/>
      <c r="SWE135" s="204"/>
      <c r="SWF135" s="204"/>
      <c r="SWG135" s="204"/>
      <c r="SWH135" s="204"/>
      <c r="SWI135" s="204"/>
      <c r="SWJ135" s="204"/>
      <c r="SWK135" s="204"/>
      <c r="SWL135" s="204"/>
      <c r="SWM135" s="204"/>
      <c r="SWN135" s="204"/>
      <c r="SWO135" s="204"/>
      <c r="SWP135" s="204"/>
      <c r="SWQ135" s="204"/>
      <c r="SWR135" s="204"/>
      <c r="SWS135" s="204"/>
      <c r="SWT135" s="204"/>
      <c r="SWU135" s="204"/>
      <c r="SWV135" s="204"/>
      <c r="SWW135" s="204"/>
      <c r="SWX135" s="204"/>
      <c r="SWY135" s="204"/>
      <c r="SWZ135" s="204"/>
      <c r="SXA135" s="204"/>
      <c r="SXB135" s="204"/>
      <c r="SXC135" s="204"/>
      <c r="SXD135" s="204"/>
      <c r="SXE135" s="204"/>
      <c r="SXF135" s="204"/>
      <c r="SXG135" s="204"/>
      <c r="SXH135" s="204"/>
      <c r="SXI135" s="204"/>
      <c r="SXJ135" s="204"/>
      <c r="SXK135" s="204"/>
      <c r="SXL135" s="204"/>
      <c r="SXM135" s="204"/>
      <c r="SXN135" s="204"/>
      <c r="SXO135" s="204"/>
      <c r="SXP135" s="204"/>
      <c r="SXQ135" s="204"/>
      <c r="SXR135" s="204"/>
      <c r="SXS135" s="204"/>
      <c r="SXT135" s="204"/>
      <c r="SXU135" s="204"/>
      <c r="SXV135" s="204"/>
      <c r="SXW135" s="204"/>
      <c r="SXX135" s="204"/>
      <c r="SXY135" s="204"/>
      <c r="SXZ135" s="204"/>
      <c r="SYA135" s="204"/>
      <c r="SYB135" s="204"/>
      <c r="SYC135" s="204"/>
      <c r="SYD135" s="204"/>
      <c r="SYE135" s="204"/>
      <c r="SYF135" s="204"/>
      <c r="SYG135" s="204"/>
      <c r="SYH135" s="204"/>
      <c r="SYI135" s="204"/>
      <c r="SYJ135" s="204"/>
      <c r="SYK135" s="204"/>
      <c r="SYL135" s="204"/>
      <c r="SYM135" s="204"/>
      <c r="SYN135" s="204"/>
      <c r="SYO135" s="204"/>
      <c r="SYP135" s="204"/>
      <c r="SYQ135" s="204"/>
      <c r="SYR135" s="204"/>
      <c r="SYS135" s="204"/>
      <c r="SYT135" s="204"/>
      <c r="SYU135" s="204"/>
      <c r="SYV135" s="204"/>
      <c r="SYW135" s="204"/>
      <c r="SYX135" s="204"/>
      <c r="SYY135" s="204"/>
      <c r="SYZ135" s="204"/>
      <c r="SZA135" s="204"/>
      <c r="SZB135" s="204"/>
      <c r="SZC135" s="204"/>
      <c r="SZD135" s="204"/>
      <c r="SZE135" s="204"/>
      <c r="SZF135" s="204"/>
      <c r="SZG135" s="204"/>
      <c r="SZH135" s="204"/>
      <c r="SZI135" s="204"/>
      <c r="SZJ135" s="204"/>
      <c r="SZK135" s="204"/>
      <c r="SZL135" s="204"/>
      <c r="SZM135" s="204"/>
      <c r="SZN135" s="204"/>
      <c r="SZO135" s="204"/>
      <c r="SZP135" s="204"/>
      <c r="SZQ135" s="204"/>
      <c r="SZR135" s="204"/>
      <c r="SZS135" s="204"/>
      <c r="SZT135" s="204"/>
      <c r="SZU135" s="204"/>
      <c r="SZV135" s="204"/>
      <c r="SZW135" s="204"/>
      <c r="SZX135" s="204"/>
      <c r="SZY135" s="204"/>
      <c r="SZZ135" s="204"/>
      <c r="TAA135" s="204"/>
      <c r="TAB135" s="204"/>
      <c r="TAC135" s="204"/>
      <c r="TAD135" s="204"/>
      <c r="TAE135" s="204"/>
      <c r="TAF135" s="204"/>
      <c r="TAG135" s="204"/>
      <c r="TAH135" s="204"/>
      <c r="TAI135" s="204"/>
      <c r="TAJ135" s="204"/>
      <c r="TAK135" s="204"/>
      <c r="TAL135" s="204"/>
      <c r="TAM135" s="204"/>
      <c r="TAN135" s="204"/>
      <c r="TAO135" s="204"/>
      <c r="TAP135" s="204"/>
      <c r="TAQ135" s="204"/>
      <c r="TAR135" s="204"/>
      <c r="TAS135" s="204"/>
      <c r="TAT135" s="204"/>
      <c r="TAU135" s="204"/>
      <c r="TAV135" s="204"/>
      <c r="TAW135" s="204"/>
      <c r="TAX135" s="204"/>
      <c r="TAY135" s="204"/>
      <c r="TAZ135" s="204"/>
      <c r="TBA135" s="204"/>
      <c r="TBB135" s="204"/>
      <c r="TBC135" s="204"/>
      <c r="TBD135" s="204"/>
      <c r="TBE135" s="204"/>
      <c r="TBF135" s="204"/>
      <c r="TBG135" s="204"/>
      <c r="TBH135" s="204"/>
      <c r="TBI135" s="204"/>
      <c r="TBJ135" s="204"/>
      <c r="TBK135" s="204"/>
      <c r="TBL135" s="204"/>
      <c r="TBM135" s="204"/>
      <c r="TBN135" s="204"/>
      <c r="TBO135" s="204"/>
      <c r="TBP135" s="204"/>
      <c r="TBQ135" s="204"/>
      <c r="TBR135" s="204"/>
      <c r="TBS135" s="204"/>
      <c r="TBT135" s="204"/>
      <c r="TBU135" s="204"/>
      <c r="TBV135" s="204"/>
      <c r="TBW135" s="204"/>
      <c r="TBX135" s="204"/>
      <c r="TBY135" s="204"/>
      <c r="TBZ135" s="204"/>
      <c r="TCA135" s="204"/>
      <c r="TCB135" s="204"/>
      <c r="TCC135" s="204"/>
      <c r="TCD135" s="204"/>
      <c r="TCE135" s="204"/>
      <c r="TCF135" s="204"/>
      <c r="TCG135" s="204"/>
      <c r="TCH135" s="204"/>
      <c r="TCI135" s="204"/>
      <c r="TCJ135" s="204"/>
      <c r="TCK135" s="204"/>
      <c r="TCL135" s="204"/>
      <c r="TCM135" s="204"/>
      <c r="TCN135" s="204"/>
      <c r="TCO135" s="204"/>
      <c r="TCP135" s="204"/>
      <c r="TCQ135" s="204"/>
      <c r="TCR135" s="204"/>
      <c r="TCS135" s="204"/>
      <c r="TCT135" s="204"/>
      <c r="TCU135" s="204"/>
      <c r="TCV135" s="204"/>
      <c r="TCW135" s="204"/>
      <c r="TCX135" s="204"/>
      <c r="TCY135" s="204"/>
      <c r="TCZ135" s="204"/>
      <c r="TDA135" s="204"/>
      <c r="TDB135" s="204"/>
      <c r="TDC135" s="204"/>
      <c r="TDD135" s="204"/>
      <c r="TDE135" s="204"/>
      <c r="TDF135" s="204"/>
      <c r="TDG135" s="204"/>
      <c r="TDH135" s="204"/>
      <c r="TDI135" s="204"/>
      <c r="TDJ135" s="204"/>
      <c r="TDK135" s="204"/>
      <c r="TDL135" s="204"/>
      <c r="TDM135" s="204"/>
      <c r="TDN135" s="204"/>
      <c r="TDO135" s="204"/>
      <c r="TDP135" s="204"/>
      <c r="TDQ135" s="204"/>
      <c r="TDR135" s="204"/>
      <c r="TDS135" s="204"/>
      <c r="TDT135" s="204"/>
      <c r="TDU135" s="204"/>
      <c r="TDV135" s="204"/>
      <c r="TDW135" s="204"/>
      <c r="TDX135" s="204"/>
      <c r="TDY135" s="204"/>
      <c r="TDZ135" s="204"/>
      <c r="TEA135" s="204"/>
      <c r="TEB135" s="204"/>
      <c r="TEC135" s="204"/>
      <c r="TED135" s="204"/>
      <c r="TEE135" s="204"/>
      <c r="TEF135" s="204"/>
      <c r="TEG135" s="204"/>
      <c r="TEH135" s="204"/>
      <c r="TEI135" s="204"/>
      <c r="TEJ135" s="204"/>
      <c r="TEK135" s="204"/>
      <c r="TEL135" s="204"/>
      <c r="TEM135" s="204"/>
      <c r="TEN135" s="204"/>
      <c r="TEO135" s="204"/>
      <c r="TEP135" s="204"/>
      <c r="TEQ135" s="204"/>
      <c r="TER135" s="204"/>
      <c r="TES135" s="204"/>
      <c r="TET135" s="204"/>
      <c r="TEU135" s="204"/>
      <c r="TEV135" s="204"/>
      <c r="TEW135" s="204"/>
      <c r="TEX135" s="204"/>
      <c r="TEY135" s="204"/>
      <c r="TEZ135" s="204"/>
      <c r="TFA135" s="204"/>
      <c r="TFB135" s="204"/>
      <c r="TFC135" s="204"/>
      <c r="TFD135" s="204"/>
      <c r="TFE135" s="204"/>
      <c r="TFF135" s="204"/>
      <c r="TFG135" s="204"/>
      <c r="TFH135" s="204"/>
      <c r="TFI135" s="204"/>
      <c r="TFJ135" s="204"/>
      <c r="TFK135" s="204"/>
      <c r="TFL135" s="204"/>
      <c r="TFM135" s="204"/>
      <c r="TFN135" s="204"/>
      <c r="TFO135" s="204"/>
      <c r="TFP135" s="204"/>
      <c r="TFQ135" s="204"/>
      <c r="TFR135" s="204"/>
      <c r="TFS135" s="204"/>
      <c r="TFT135" s="204"/>
      <c r="TFU135" s="204"/>
      <c r="TFV135" s="204"/>
      <c r="TFW135" s="204"/>
      <c r="TFX135" s="204"/>
      <c r="TFY135" s="204"/>
      <c r="TFZ135" s="204"/>
      <c r="TGA135" s="204"/>
      <c r="TGB135" s="204"/>
      <c r="TGC135" s="204"/>
      <c r="TGD135" s="204"/>
      <c r="TGE135" s="204"/>
      <c r="TGF135" s="204"/>
      <c r="TGG135" s="204"/>
      <c r="TGH135" s="204"/>
      <c r="TGI135" s="204"/>
      <c r="TGJ135" s="204"/>
      <c r="TGK135" s="204"/>
      <c r="TGL135" s="204"/>
      <c r="TGM135" s="204"/>
      <c r="TGN135" s="204"/>
      <c r="TGO135" s="204"/>
      <c r="TGP135" s="204"/>
      <c r="TGQ135" s="204"/>
      <c r="TGR135" s="204"/>
      <c r="TGS135" s="204"/>
      <c r="TGT135" s="204"/>
      <c r="TGU135" s="204"/>
      <c r="TGV135" s="204"/>
      <c r="TGW135" s="204"/>
      <c r="TGX135" s="204"/>
      <c r="TGY135" s="204"/>
      <c r="TGZ135" s="204"/>
      <c r="THA135" s="204"/>
      <c r="THB135" s="204"/>
      <c r="THC135" s="204"/>
      <c r="THD135" s="204"/>
      <c r="THE135" s="204"/>
      <c r="THF135" s="204"/>
      <c r="THG135" s="204"/>
      <c r="THH135" s="204"/>
      <c r="THI135" s="204"/>
      <c r="THJ135" s="204"/>
      <c r="THK135" s="204"/>
      <c r="THL135" s="204"/>
      <c r="THM135" s="204"/>
      <c r="THN135" s="204"/>
      <c r="THO135" s="204"/>
      <c r="THP135" s="204"/>
      <c r="THQ135" s="204"/>
      <c r="THR135" s="204"/>
      <c r="THS135" s="204"/>
      <c r="THT135" s="204"/>
      <c r="THU135" s="204"/>
      <c r="THV135" s="204"/>
      <c r="THW135" s="204"/>
      <c r="THX135" s="204"/>
      <c r="THY135" s="204"/>
      <c r="THZ135" s="204"/>
      <c r="TIA135" s="204"/>
      <c r="TIB135" s="204"/>
      <c r="TIC135" s="204"/>
      <c r="TID135" s="204"/>
      <c r="TIE135" s="204"/>
      <c r="TIF135" s="204"/>
      <c r="TIG135" s="204"/>
      <c r="TIH135" s="204"/>
      <c r="TII135" s="204"/>
      <c r="TIJ135" s="204"/>
      <c r="TIK135" s="204"/>
      <c r="TIL135" s="204"/>
      <c r="TIM135" s="204"/>
      <c r="TIN135" s="204"/>
      <c r="TIO135" s="204"/>
      <c r="TIP135" s="204"/>
      <c r="TIQ135" s="204"/>
      <c r="TIR135" s="204"/>
      <c r="TIS135" s="204"/>
      <c r="TIT135" s="204"/>
      <c r="TIU135" s="204"/>
      <c r="TIV135" s="204"/>
      <c r="TIW135" s="204"/>
      <c r="TIX135" s="204"/>
      <c r="TIY135" s="204"/>
      <c r="TIZ135" s="204"/>
      <c r="TJA135" s="204"/>
      <c r="TJB135" s="204"/>
      <c r="TJC135" s="204"/>
      <c r="TJD135" s="204"/>
      <c r="TJE135" s="204"/>
      <c r="TJF135" s="204"/>
      <c r="TJG135" s="204"/>
      <c r="TJH135" s="204"/>
      <c r="TJI135" s="204"/>
      <c r="TJJ135" s="204"/>
      <c r="TJK135" s="204"/>
      <c r="TJL135" s="204"/>
      <c r="TJM135" s="204"/>
      <c r="TJN135" s="204"/>
      <c r="TJO135" s="204"/>
      <c r="TJP135" s="204"/>
      <c r="TJQ135" s="204"/>
      <c r="TJR135" s="204"/>
      <c r="TJS135" s="204"/>
      <c r="TJT135" s="204"/>
      <c r="TJU135" s="204"/>
      <c r="TJV135" s="204"/>
      <c r="TJW135" s="204"/>
      <c r="TJX135" s="204"/>
      <c r="TJY135" s="204"/>
      <c r="TJZ135" s="204"/>
      <c r="TKA135" s="204"/>
      <c r="TKB135" s="204"/>
      <c r="TKC135" s="204"/>
      <c r="TKD135" s="204"/>
      <c r="TKE135" s="204"/>
      <c r="TKF135" s="204"/>
      <c r="TKG135" s="204"/>
      <c r="TKH135" s="204"/>
      <c r="TKI135" s="204"/>
      <c r="TKJ135" s="204"/>
      <c r="TKK135" s="204"/>
      <c r="TKL135" s="204"/>
      <c r="TKM135" s="204"/>
      <c r="TKN135" s="204"/>
      <c r="TKO135" s="204"/>
      <c r="TKP135" s="204"/>
      <c r="TKQ135" s="204"/>
      <c r="TKR135" s="204"/>
      <c r="TKS135" s="204"/>
      <c r="TKT135" s="204"/>
      <c r="TKU135" s="204"/>
      <c r="TKV135" s="204"/>
      <c r="TKW135" s="204"/>
      <c r="TKX135" s="204"/>
      <c r="TKY135" s="204"/>
      <c r="TKZ135" s="204"/>
      <c r="TLA135" s="204"/>
      <c r="TLB135" s="204"/>
      <c r="TLC135" s="204"/>
      <c r="TLD135" s="204"/>
      <c r="TLE135" s="204"/>
      <c r="TLF135" s="204"/>
      <c r="TLG135" s="204"/>
      <c r="TLH135" s="204"/>
      <c r="TLI135" s="204"/>
      <c r="TLJ135" s="204"/>
      <c r="TLK135" s="204"/>
      <c r="TLL135" s="204"/>
      <c r="TLM135" s="204"/>
      <c r="TLN135" s="204"/>
      <c r="TLO135" s="204"/>
      <c r="TLP135" s="204"/>
      <c r="TLQ135" s="204"/>
      <c r="TLR135" s="204"/>
      <c r="TLS135" s="204"/>
      <c r="TLT135" s="204"/>
      <c r="TLU135" s="204"/>
      <c r="TLV135" s="204"/>
      <c r="TLW135" s="204"/>
      <c r="TLX135" s="204"/>
      <c r="TLY135" s="204"/>
      <c r="TLZ135" s="204"/>
      <c r="TMA135" s="204"/>
      <c r="TMB135" s="204"/>
      <c r="TMC135" s="204"/>
      <c r="TMD135" s="204"/>
      <c r="TME135" s="204"/>
      <c r="TMF135" s="204"/>
      <c r="TMG135" s="204"/>
      <c r="TMH135" s="204"/>
      <c r="TMI135" s="204"/>
      <c r="TMJ135" s="204"/>
      <c r="TMK135" s="204"/>
      <c r="TML135" s="204"/>
      <c r="TMM135" s="204"/>
      <c r="TMN135" s="204"/>
      <c r="TMO135" s="204"/>
      <c r="TMP135" s="204"/>
      <c r="TMQ135" s="204"/>
      <c r="TMR135" s="204"/>
      <c r="TMS135" s="204"/>
      <c r="TMT135" s="204"/>
      <c r="TMU135" s="204"/>
      <c r="TMV135" s="204"/>
      <c r="TMW135" s="204"/>
      <c r="TMX135" s="204"/>
      <c r="TMY135" s="204"/>
      <c r="TMZ135" s="204"/>
      <c r="TNA135" s="204"/>
      <c r="TNB135" s="204"/>
      <c r="TNC135" s="204"/>
      <c r="TND135" s="204"/>
      <c r="TNE135" s="204"/>
      <c r="TNF135" s="204"/>
      <c r="TNG135" s="204"/>
      <c r="TNH135" s="204"/>
      <c r="TNI135" s="204"/>
      <c r="TNJ135" s="204"/>
      <c r="TNK135" s="204"/>
      <c r="TNL135" s="204"/>
      <c r="TNM135" s="204"/>
      <c r="TNN135" s="204"/>
      <c r="TNO135" s="204"/>
      <c r="TNP135" s="204"/>
      <c r="TNQ135" s="204"/>
      <c r="TNR135" s="204"/>
      <c r="TNS135" s="204"/>
      <c r="TNT135" s="204"/>
      <c r="TNU135" s="204"/>
      <c r="TNV135" s="204"/>
      <c r="TNW135" s="204"/>
      <c r="TNX135" s="204"/>
      <c r="TNY135" s="204"/>
      <c r="TNZ135" s="204"/>
      <c r="TOA135" s="204"/>
      <c r="TOB135" s="204"/>
      <c r="TOC135" s="204"/>
      <c r="TOD135" s="204"/>
      <c r="TOE135" s="204"/>
      <c r="TOF135" s="204"/>
      <c r="TOG135" s="204"/>
      <c r="TOH135" s="204"/>
      <c r="TOI135" s="204"/>
      <c r="TOJ135" s="204"/>
      <c r="TOK135" s="204"/>
      <c r="TOL135" s="204"/>
      <c r="TOM135" s="204"/>
      <c r="TON135" s="204"/>
      <c r="TOO135" s="204"/>
      <c r="TOP135" s="204"/>
      <c r="TOQ135" s="204"/>
      <c r="TOR135" s="204"/>
      <c r="TOS135" s="204"/>
      <c r="TOT135" s="204"/>
      <c r="TOU135" s="204"/>
      <c r="TOV135" s="204"/>
      <c r="TOW135" s="204"/>
      <c r="TOX135" s="204"/>
      <c r="TOY135" s="204"/>
      <c r="TOZ135" s="204"/>
      <c r="TPA135" s="204"/>
      <c r="TPB135" s="204"/>
      <c r="TPC135" s="204"/>
      <c r="TPD135" s="204"/>
      <c r="TPE135" s="204"/>
      <c r="TPF135" s="204"/>
      <c r="TPG135" s="204"/>
      <c r="TPH135" s="204"/>
      <c r="TPI135" s="204"/>
      <c r="TPJ135" s="204"/>
      <c r="TPK135" s="204"/>
      <c r="TPL135" s="204"/>
      <c r="TPM135" s="204"/>
      <c r="TPN135" s="204"/>
      <c r="TPO135" s="204"/>
      <c r="TPP135" s="204"/>
      <c r="TPQ135" s="204"/>
      <c r="TPR135" s="204"/>
      <c r="TPS135" s="204"/>
      <c r="TPT135" s="204"/>
      <c r="TPU135" s="204"/>
      <c r="TPV135" s="204"/>
      <c r="TPW135" s="204"/>
      <c r="TPX135" s="204"/>
      <c r="TPY135" s="204"/>
      <c r="TPZ135" s="204"/>
      <c r="TQA135" s="204"/>
      <c r="TQB135" s="204"/>
      <c r="TQC135" s="204"/>
      <c r="TQD135" s="204"/>
      <c r="TQE135" s="204"/>
      <c r="TQF135" s="204"/>
      <c r="TQG135" s="204"/>
      <c r="TQH135" s="204"/>
      <c r="TQI135" s="204"/>
      <c r="TQJ135" s="204"/>
      <c r="TQK135" s="204"/>
      <c r="TQL135" s="204"/>
      <c r="TQM135" s="204"/>
      <c r="TQN135" s="204"/>
      <c r="TQO135" s="204"/>
      <c r="TQP135" s="204"/>
      <c r="TQQ135" s="204"/>
      <c r="TQR135" s="204"/>
      <c r="TQS135" s="204"/>
      <c r="TQT135" s="204"/>
      <c r="TQU135" s="204"/>
      <c r="TQV135" s="204"/>
      <c r="TQW135" s="204"/>
      <c r="TQX135" s="204"/>
      <c r="TQY135" s="204"/>
      <c r="TQZ135" s="204"/>
      <c r="TRA135" s="204"/>
      <c r="TRB135" s="204"/>
      <c r="TRC135" s="204"/>
      <c r="TRD135" s="204"/>
      <c r="TRE135" s="204"/>
      <c r="TRF135" s="204"/>
      <c r="TRG135" s="204"/>
      <c r="TRH135" s="204"/>
      <c r="TRI135" s="204"/>
      <c r="TRJ135" s="204"/>
      <c r="TRK135" s="204"/>
      <c r="TRL135" s="204"/>
      <c r="TRM135" s="204"/>
      <c r="TRN135" s="204"/>
      <c r="TRO135" s="204"/>
      <c r="TRP135" s="204"/>
      <c r="TRQ135" s="204"/>
      <c r="TRR135" s="204"/>
      <c r="TRS135" s="204"/>
      <c r="TRT135" s="204"/>
      <c r="TRU135" s="204"/>
      <c r="TRV135" s="204"/>
      <c r="TRW135" s="204"/>
      <c r="TRX135" s="204"/>
      <c r="TRY135" s="204"/>
      <c r="TRZ135" s="204"/>
      <c r="TSA135" s="204"/>
      <c r="TSB135" s="204"/>
      <c r="TSC135" s="204"/>
      <c r="TSD135" s="204"/>
      <c r="TSE135" s="204"/>
      <c r="TSF135" s="204"/>
      <c r="TSG135" s="204"/>
      <c r="TSH135" s="204"/>
      <c r="TSI135" s="204"/>
      <c r="TSJ135" s="204"/>
      <c r="TSK135" s="204"/>
      <c r="TSL135" s="204"/>
      <c r="TSM135" s="204"/>
      <c r="TSN135" s="204"/>
      <c r="TSO135" s="204"/>
      <c r="TSP135" s="204"/>
      <c r="TSQ135" s="204"/>
      <c r="TSR135" s="204"/>
      <c r="TSS135" s="204"/>
      <c r="TST135" s="204"/>
      <c r="TSU135" s="204"/>
      <c r="TSV135" s="204"/>
      <c r="TSW135" s="204"/>
      <c r="TSX135" s="204"/>
      <c r="TSY135" s="204"/>
      <c r="TSZ135" s="204"/>
      <c r="TTA135" s="204"/>
      <c r="TTB135" s="204"/>
      <c r="TTC135" s="204"/>
      <c r="TTD135" s="204"/>
      <c r="TTE135" s="204"/>
      <c r="TTF135" s="204"/>
      <c r="TTG135" s="204"/>
      <c r="TTH135" s="204"/>
      <c r="TTI135" s="204"/>
      <c r="TTJ135" s="204"/>
      <c r="TTK135" s="204"/>
      <c r="TTL135" s="204"/>
      <c r="TTM135" s="204"/>
      <c r="TTN135" s="204"/>
      <c r="TTO135" s="204"/>
      <c r="TTP135" s="204"/>
      <c r="TTQ135" s="204"/>
      <c r="TTR135" s="204"/>
      <c r="TTS135" s="204"/>
      <c r="TTT135" s="204"/>
      <c r="TTU135" s="204"/>
      <c r="TTV135" s="204"/>
      <c r="TTW135" s="204"/>
      <c r="TTX135" s="204"/>
      <c r="TTY135" s="204"/>
      <c r="TTZ135" s="204"/>
      <c r="TUA135" s="204"/>
      <c r="TUB135" s="204"/>
      <c r="TUC135" s="204"/>
      <c r="TUD135" s="204"/>
      <c r="TUE135" s="204"/>
      <c r="TUF135" s="204"/>
      <c r="TUG135" s="204"/>
      <c r="TUH135" s="204"/>
      <c r="TUI135" s="204"/>
      <c r="TUJ135" s="204"/>
      <c r="TUK135" s="204"/>
      <c r="TUL135" s="204"/>
      <c r="TUM135" s="204"/>
      <c r="TUN135" s="204"/>
      <c r="TUO135" s="204"/>
      <c r="TUP135" s="204"/>
      <c r="TUQ135" s="204"/>
      <c r="TUR135" s="204"/>
      <c r="TUS135" s="204"/>
      <c r="TUT135" s="204"/>
      <c r="TUU135" s="204"/>
      <c r="TUV135" s="204"/>
      <c r="TUW135" s="204"/>
      <c r="TUX135" s="204"/>
      <c r="TUY135" s="204"/>
      <c r="TUZ135" s="204"/>
      <c r="TVA135" s="204"/>
      <c r="TVB135" s="204"/>
      <c r="TVC135" s="204"/>
      <c r="TVD135" s="204"/>
      <c r="TVE135" s="204"/>
      <c r="TVF135" s="204"/>
      <c r="TVG135" s="204"/>
      <c r="TVH135" s="204"/>
      <c r="TVI135" s="204"/>
      <c r="TVJ135" s="204"/>
      <c r="TVK135" s="204"/>
      <c r="TVL135" s="204"/>
      <c r="TVM135" s="204"/>
      <c r="TVN135" s="204"/>
      <c r="TVO135" s="204"/>
      <c r="TVP135" s="204"/>
      <c r="TVQ135" s="204"/>
      <c r="TVR135" s="204"/>
      <c r="TVS135" s="204"/>
      <c r="TVT135" s="204"/>
      <c r="TVU135" s="204"/>
      <c r="TVV135" s="204"/>
      <c r="TVW135" s="204"/>
      <c r="TVX135" s="204"/>
      <c r="TVY135" s="204"/>
      <c r="TVZ135" s="204"/>
      <c r="TWA135" s="204"/>
      <c r="TWB135" s="204"/>
      <c r="TWC135" s="204"/>
      <c r="TWD135" s="204"/>
      <c r="TWE135" s="204"/>
      <c r="TWF135" s="204"/>
      <c r="TWG135" s="204"/>
      <c r="TWH135" s="204"/>
      <c r="TWI135" s="204"/>
      <c r="TWJ135" s="204"/>
      <c r="TWK135" s="204"/>
      <c r="TWL135" s="204"/>
      <c r="TWM135" s="204"/>
      <c r="TWN135" s="204"/>
      <c r="TWO135" s="204"/>
      <c r="TWP135" s="204"/>
      <c r="TWQ135" s="204"/>
      <c r="TWR135" s="204"/>
      <c r="TWS135" s="204"/>
      <c r="TWT135" s="204"/>
      <c r="TWU135" s="204"/>
      <c r="TWV135" s="204"/>
      <c r="TWW135" s="204"/>
      <c r="TWX135" s="204"/>
      <c r="TWY135" s="204"/>
      <c r="TWZ135" s="204"/>
      <c r="TXA135" s="204"/>
      <c r="TXB135" s="204"/>
      <c r="TXC135" s="204"/>
      <c r="TXD135" s="204"/>
      <c r="TXE135" s="204"/>
      <c r="TXF135" s="204"/>
      <c r="TXG135" s="204"/>
      <c r="TXH135" s="204"/>
      <c r="TXI135" s="204"/>
      <c r="TXJ135" s="204"/>
      <c r="TXK135" s="204"/>
      <c r="TXL135" s="204"/>
      <c r="TXM135" s="204"/>
      <c r="TXN135" s="204"/>
      <c r="TXO135" s="204"/>
      <c r="TXP135" s="204"/>
      <c r="TXQ135" s="204"/>
      <c r="TXR135" s="204"/>
      <c r="TXS135" s="204"/>
      <c r="TXT135" s="204"/>
      <c r="TXU135" s="204"/>
      <c r="TXV135" s="204"/>
      <c r="TXW135" s="204"/>
      <c r="TXX135" s="204"/>
      <c r="TXY135" s="204"/>
      <c r="TXZ135" s="204"/>
      <c r="TYA135" s="204"/>
      <c r="TYB135" s="204"/>
      <c r="TYC135" s="204"/>
      <c r="TYD135" s="204"/>
      <c r="TYE135" s="204"/>
      <c r="TYF135" s="204"/>
      <c r="TYG135" s="204"/>
      <c r="TYH135" s="204"/>
      <c r="TYI135" s="204"/>
      <c r="TYJ135" s="204"/>
      <c r="TYK135" s="204"/>
      <c r="TYL135" s="204"/>
      <c r="TYM135" s="204"/>
      <c r="TYN135" s="204"/>
      <c r="TYO135" s="204"/>
      <c r="TYP135" s="204"/>
      <c r="TYQ135" s="204"/>
      <c r="TYR135" s="204"/>
      <c r="TYS135" s="204"/>
      <c r="TYT135" s="204"/>
      <c r="TYU135" s="204"/>
      <c r="TYV135" s="204"/>
      <c r="TYW135" s="204"/>
      <c r="TYX135" s="204"/>
      <c r="TYY135" s="204"/>
      <c r="TYZ135" s="204"/>
      <c r="TZA135" s="204"/>
      <c r="TZB135" s="204"/>
      <c r="TZC135" s="204"/>
      <c r="TZD135" s="204"/>
      <c r="TZE135" s="204"/>
      <c r="TZF135" s="204"/>
      <c r="TZG135" s="204"/>
      <c r="TZH135" s="204"/>
      <c r="TZI135" s="204"/>
      <c r="TZJ135" s="204"/>
      <c r="TZK135" s="204"/>
      <c r="TZL135" s="204"/>
      <c r="TZM135" s="204"/>
      <c r="TZN135" s="204"/>
      <c r="TZO135" s="204"/>
      <c r="TZP135" s="204"/>
      <c r="TZQ135" s="204"/>
      <c r="TZR135" s="204"/>
      <c r="TZS135" s="204"/>
      <c r="TZT135" s="204"/>
      <c r="TZU135" s="204"/>
      <c r="TZV135" s="204"/>
      <c r="TZW135" s="204"/>
      <c r="TZX135" s="204"/>
      <c r="TZY135" s="204"/>
      <c r="TZZ135" s="204"/>
      <c r="UAA135" s="204"/>
      <c r="UAB135" s="204"/>
      <c r="UAC135" s="204"/>
      <c r="UAD135" s="204"/>
      <c r="UAE135" s="204"/>
      <c r="UAF135" s="204"/>
      <c r="UAG135" s="204"/>
      <c r="UAH135" s="204"/>
      <c r="UAI135" s="204"/>
      <c r="UAJ135" s="204"/>
      <c r="UAK135" s="204"/>
      <c r="UAL135" s="204"/>
      <c r="UAM135" s="204"/>
      <c r="UAN135" s="204"/>
      <c r="UAO135" s="204"/>
      <c r="UAP135" s="204"/>
      <c r="UAQ135" s="204"/>
      <c r="UAR135" s="204"/>
      <c r="UAS135" s="204"/>
      <c r="UAT135" s="204"/>
      <c r="UAU135" s="204"/>
      <c r="UAV135" s="204"/>
      <c r="UAW135" s="204"/>
      <c r="UAX135" s="204"/>
      <c r="UAY135" s="204"/>
      <c r="UAZ135" s="204"/>
      <c r="UBA135" s="204"/>
      <c r="UBB135" s="204"/>
      <c r="UBC135" s="204"/>
      <c r="UBD135" s="204"/>
      <c r="UBE135" s="204"/>
      <c r="UBF135" s="204"/>
      <c r="UBG135" s="204"/>
      <c r="UBH135" s="204"/>
      <c r="UBI135" s="204"/>
      <c r="UBJ135" s="204"/>
      <c r="UBK135" s="204"/>
      <c r="UBL135" s="204"/>
      <c r="UBM135" s="204"/>
      <c r="UBN135" s="204"/>
      <c r="UBO135" s="204"/>
      <c r="UBP135" s="204"/>
      <c r="UBQ135" s="204"/>
      <c r="UBR135" s="204"/>
      <c r="UBS135" s="204"/>
      <c r="UBT135" s="204"/>
      <c r="UBU135" s="204"/>
      <c r="UBV135" s="204"/>
      <c r="UBW135" s="204"/>
      <c r="UBX135" s="204"/>
      <c r="UBY135" s="204"/>
      <c r="UBZ135" s="204"/>
      <c r="UCA135" s="204"/>
      <c r="UCB135" s="204"/>
      <c r="UCC135" s="204"/>
      <c r="UCD135" s="204"/>
      <c r="UCE135" s="204"/>
      <c r="UCF135" s="204"/>
      <c r="UCG135" s="204"/>
      <c r="UCH135" s="204"/>
      <c r="UCI135" s="204"/>
      <c r="UCJ135" s="204"/>
      <c r="UCK135" s="204"/>
      <c r="UCL135" s="204"/>
      <c r="UCM135" s="204"/>
      <c r="UCN135" s="204"/>
      <c r="UCO135" s="204"/>
      <c r="UCP135" s="204"/>
      <c r="UCQ135" s="204"/>
      <c r="UCR135" s="204"/>
      <c r="UCS135" s="204"/>
      <c r="UCT135" s="204"/>
      <c r="UCU135" s="204"/>
      <c r="UCV135" s="204"/>
      <c r="UCW135" s="204"/>
      <c r="UCX135" s="204"/>
      <c r="UCY135" s="204"/>
      <c r="UCZ135" s="204"/>
      <c r="UDA135" s="204"/>
      <c r="UDB135" s="204"/>
      <c r="UDC135" s="204"/>
      <c r="UDD135" s="204"/>
      <c r="UDE135" s="204"/>
      <c r="UDF135" s="204"/>
      <c r="UDG135" s="204"/>
      <c r="UDH135" s="204"/>
      <c r="UDI135" s="204"/>
      <c r="UDJ135" s="204"/>
      <c r="UDK135" s="204"/>
      <c r="UDL135" s="204"/>
      <c r="UDM135" s="204"/>
      <c r="UDN135" s="204"/>
      <c r="UDO135" s="204"/>
      <c r="UDP135" s="204"/>
      <c r="UDQ135" s="204"/>
      <c r="UDR135" s="204"/>
      <c r="UDS135" s="204"/>
      <c r="UDT135" s="204"/>
      <c r="UDU135" s="204"/>
      <c r="UDV135" s="204"/>
      <c r="UDW135" s="204"/>
      <c r="UDX135" s="204"/>
      <c r="UDY135" s="204"/>
      <c r="UDZ135" s="204"/>
      <c r="UEA135" s="204"/>
      <c r="UEB135" s="204"/>
      <c r="UEC135" s="204"/>
      <c r="UED135" s="204"/>
      <c r="UEE135" s="204"/>
      <c r="UEF135" s="204"/>
      <c r="UEG135" s="204"/>
      <c r="UEH135" s="204"/>
      <c r="UEI135" s="204"/>
      <c r="UEJ135" s="204"/>
      <c r="UEK135" s="204"/>
      <c r="UEL135" s="204"/>
      <c r="UEM135" s="204"/>
      <c r="UEN135" s="204"/>
      <c r="UEO135" s="204"/>
      <c r="UEP135" s="204"/>
      <c r="UEQ135" s="204"/>
      <c r="UER135" s="204"/>
      <c r="UES135" s="204"/>
      <c r="UET135" s="204"/>
      <c r="UEU135" s="204"/>
      <c r="UEV135" s="204"/>
      <c r="UEW135" s="204"/>
      <c r="UEX135" s="204"/>
      <c r="UEY135" s="204"/>
      <c r="UEZ135" s="204"/>
      <c r="UFA135" s="204"/>
      <c r="UFB135" s="204"/>
      <c r="UFC135" s="204"/>
      <c r="UFD135" s="204"/>
      <c r="UFE135" s="204"/>
      <c r="UFF135" s="204"/>
      <c r="UFG135" s="204"/>
      <c r="UFH135" s="204"/>
      <c r="UFI135" s="204"/>
      <c r="UFJ135" s="204"/>
      <c r="UFK135" s="204"/>
      <c r="UFL135" s="204"/>
      <c r="UFM135" s="204"/>
      <c r="UFN135" s="204"/>
      <c r="UFO135" s="204"/>
      <c r="UFP135" s="204"/>
      <c r="UFQ135" s="204"/>
      <c r="UFR135" s="204"/>
      <c r="UFS135" s="204"/>
      <c r="UFT135" s="204"/>
      <c r="UFU135" s="204"/>
      <c r="UFV135" s="204"/>
      <c r="UFW135" s="204"/>
      <c r="UFX135" s="204"/>
      <c r="UFY135" s="204"/>
      <c r="UFZ135" s="204"/>
      <c r="UGA135" s="204"/>
      <c r="UGB135" s="204"/>
      <c r="UGC135" s="204"/>
      <c r="UGD135" s="204"/>
      <c r="UGE135" s="204"/>
      <c r="UGF135" s="204"/>
      <c r="UGG135" s="204"/>
      <c r="UGH135" s="204"/>
      <c r="UGI135" s="204"/>
      <c r="UGJ135" s="204"/>
      <c r="UGK135" s="204"/>
      <c r="UGL135" s="204"/>
      <c r="UGM135" s="204"/>
      <c r="UGN135" s="204"/>
      <c r="UGO135" s="204"/>
      <c r="UGP135" s="204"/>
      <c r="UGQ135" s="204"/>
      <c r="UGR135" s="204"/>
      <c r="UGS135" s="204"/>
      <c r="UGT135" s="204"/>
      <c r="UGU135" s="204"/>
      <c r="UGV135" s="204"/>
      <c r="UGW135" s="204"/>
      <c r="UGX135" s="204"/>
      <c r="UGY135" s="204"/>
      <c r="UGZ135" s="204"/>
      <c r="UHA135" s="204"/>
      <c r="UHB135" s="204"/>
      <c r="UHC135" s="204"/>
      <c r="UHD135" s="204"/>
      <c r="UHE135" s="204"/>
      <c r="UHF135" s="204"/>
      <c r="UHG135" s="204"/>
      <c r="UHH135" s="204"/>
      <c r="UHI135" s="204"/>
      <c r="UHJ135" s="204"/>
      <c r="UHK135" s="204"/>
      <c r="UHL135" s="204"/>
      <c r="UHM135" s="204"/>
      <c r="UHN135" s="204"/>
      <c r="UHO135" s="204"/>
      <c r="UHP135" s="204"/>
      <c r="UHQ135" s="204"/>
      <c r="UHR135" s="204"/>
      <c r="UHS135" s="204"/>
      <c r="UHT135" s="204"/>
      <c r="UHU135" s="204"/>
      <c r="UHV135" s="204"/>
      <c r="UHW135" s="204"/>
      <c r="UHX135" s="204"/>
      <c r="UHY135" s="204"/>
      <c r="UHZ135" s="204"/>
      <c r="UIA135" s="204"/>
      <c r="UIB135" s="204"/>
      <c r="UIC135" s="204"/>
      <c r="UID135" s="204"/>
      <c r="UIE135" s="204"/>
      <c r="UIF135" s="204"/>
      <c r="UIG135" s="204"/>
      <c r="UIH135" s="204"/>
      <c r="UII135" s="204"/>
      <c r="UIJ135" s="204"/>
      <c r="UIK135" s="204"/>
      <c r="UIL135" s="204"/>
      <c r="UIM135" s="204"/>
      <c r="UIN135" s="204"/>
      <c r="UIO135" s="204"/>
      <c r="UIP135" s="204"/>
      <c r="UIQ135" s="204"/>
      <c r="UIR135" s="204"/>
      <c r="UIS135" s="204"/>
      <c r="UIT135" s="204"/>
      <c r="UIU135" s="204"/>
      <c r="UIV135" s="204"/>
      <c r="UIW135" s="204"/>
      <c r="UIX135" s="204"/>
      <c r="UIY135" s="204"/>
      <c r="UIZ135" s="204"/>
      <c r="UJA135" s="204"/>
      <c r="UJB135" s="204"/>
      <c r="UJC135" s="204"/>
      <c r="UJD135" s="204"/>
      <c r="UJE135" s="204"/>
      <c r="UJF135" s="204"/>
      <c r="UJG135" s="204"/>
      <c r="UJH135" s="204"/>
      <c r="UJI135" s="204"/>
      <c r="UJJ135" s="204"/>
      <c r="UJK135" s="204"/>
      <c r="UJL135" s="204"/>
      <c r="UJM135" s="204"/>
      <c r="UJN135" s="204"/>
      <c r="UJO135" s="204"/>
      <c r="UJP135" s="204"/>
      <c r="UJQ135" s="204"/>
      <c r="UJR135" s="204"/>
      <c r="UJS135" s="204"/>
      <c r="UJT135" s="204"/>
      <c r="UJU135" s="204"/>
      <c r="UJV135" s="204"/>
      <c r="UJW135" s="204"/>
      <c r="UJX135" s="204"/>
      <c r="UJY135" s="204"/>
      <c r="UJZ135" s="204"/>
      <c r="UKA135" s="204"/>
      <c r="UKB135" s="204"/>
      <c r="UKC135" s="204"/>
      <c r="UKD135" s="204"/>
      <c r="UKE135" s="204"/>
      <c r="UKF135" s="204"/>
      <c r="UKG135" s="204"/>
      <c r="UKH135" s="204"/>
      <c r="UKI135" s="204"/>
      <c r="UKJ135" s="204"/>
      <c r="UKK135" s="204"/>
      <c r="UKL135" s="204"/>
      <c r="UKM135" s="204"/>
      <c r="UKN135" s="204"/>
      <c r="UKO135" s="204"/>
      <c r="UKP135" s="204"/>
      <c r="UKQ135" s="204"/>
      <c r="UKR135" s="204"/>
      <c r="UKS135" s="204"/>
      <c r="UKT135" s="204"/>
      <c r="UKU135" s="204"/>
      <c r="UKV135" s="204"/>
      <c r="UKW135" s="204"/>
      <c r="UKX135" s="204"/>
      <c r="UKY135" s="204"/>
      <c r="UKZ135" s="204"/>
      <c r="ULA135" s="204"/>
      <c r="ULB135" s="204"/>
      <c r="ULC135" s="204"/>
      <c r="ULD135" s="204"/>
      <c r="ULE135" s="204"/>
      <c r="ULF135" s="204"/>
      <c r="ULG135" s="204"/>
      <c r="ULH135" s="204"/>
      <c r="ULI135" s="204"/>
      <c r="ULJ135" s="204"/>
      <c r="ULK135" s="204"/>
      <c r="ULL135" s="204"/>
      <c r="ULM135" s="204"/>
      <c r="ULN135" s="204"/>
      <c r="ULO135" s="204"/>
      <c r="ULP135" s="204"/>
      <c r="ULQ135" s="204"/>
      <c r="ULR135" s="204"/>
      <c r="ULS135" s="204"/>
      <c r="ULT135" s="204"/>
      <c r="ULU135" s="204"/>
      <c r="ULV135" s="204"/>
      <c r="ULW135" s="204"/>
      <c r="ULX135" s="204"/>
      <c r="ULY135" s="204"/>
      <c r="ULZ135" s="204"/>
      <c r="UMA135" s="204"/>
      <c r="UMB135" s="204"/>
      <c r="UMC135" s="204"/>
      <c r="UMD135" s="204"/>
      <c r="UME135" s="204"/>
      <c r="UMF135" s="204"/>
      <c r="UMG135" s="204"/>
      <c r="UMH135" s="204"/>
      <c r="UMI135" s="204"/>
      <c r="UMJ135" s="204"/>
      <c r="UMK135" s="204"/>
      <c r="UML135" s="204"/>
      <c r="UMM135" s="204"/>
      <c r="UMN135" s="204"/>
      <c r="UMO135" s="204"/>
      <c r="UMP135" s="204"/>
      <c r="UMQ135" s="204"/>
      <c r="UMR135" s="204"/>
      <c r="UMS135" s="204"/>
      <c r="UMT135" s="204"/>
      <c r="UMU135" s="204"/>
      <c r="UMV135" s="204"/>
      <c r="UMW135" s="204"/>
      <c r="UMX135" s="204"/>
      <c r="UMY135" s="204"/>
      <c r="UMZ135" s="204"/>
      <c r="UNA135" s="204"/>
      <c r="UNB135" s="204"/>
      <c r="UNC135" s="204"/>
      <c r="UND135" s="204"/>
      <c r="UNE135" s="204"/>
      <c r="UNF135" s="204"/>
      <c r="UNG135" s="204"/>
      <c r="UNH135" s="204"/>
      <c r="UNI135" s="204"/>
      <c r="UNJ135" s="204"/>
      <c r="UNK135" s="204"/>
      <c r="UNL135" s="204"/>
      <c r="UNM135" s="204"/>
      <c r="UNN135" s="204"/>
      <c r="UNO135" s="204"/>
      <c r="UNP135" s="204"/>
      <c r="UNQ135" s="204"/>
      <c r="UNR135" s="204"/>
      <c r="UNS135" s="204"/>
      <c r="UNT135" s="204"/>
      <c r="UNU135" s="204"/>
      <c r="UNV135" s="204"/>
      <c r="UNW135" s="204"/>
      <c r="UNX135" s="204"/>
      <c r="UNY135" s="204"/>
      <c r="UNZ135" s="204"/>
      <c r="UOA135" s="204"/>
      <c r="UOB135" s="204"/>
      <c r="UOC135" s="204"/>
      <c r="UOD135" s="204"/>
      <c r="UOE135" s="204"/>
      <c r="UOF135" s="204"/>
      <c r="UOG135" s="204"/>
      <c r="UOH135" s="204"/>
      <c r="UOI135" s="204"/>
      <c r="UOJ135" s="204"/>
      <c r="UOK135" s="204"/>
      <c r="UOL135" s="204"/>
      <c r="UOM135" s="204"/>
      <c r="UON135" s="204"/>
      <c r="UOO135" s="204"/>
      <c r="UOP135" s="204"/>
      <c r="UOQ135" s="204"/>
      <c r="UOR135" s="204"/>
      <c r="UOS135" s="204"/>
      <c r="UOT135" s="204"/>
      <c r="UOU135" s="204"/>
      <c r="UOV135" s="204"/>
      <c r="UOW135" s="204"/>
      <c r="UOX135" s="204"/>
      <c r="UOY135" s="204"/>
      <c r="UOZ135" s="204"/>
      <c r="UPA135" s="204"/>
      <c r="UPB135" s="204"/>
      <c r="UPC135" s="204"/>
      <c r="UPD135" s="204"/>
      <c r="UPE135" s="204"/>
      <c r="UPF135" s="204"/>
      <c r="UPG135" s="204"/>
      <c r="UPH135" s="204"/>
      <c r="UPI135" s="204"/>
      <c r="UPJ135" s="204"/>
      <c r="UPK135" s="204"/>
      <c r="UPL135" s="204"/>
      <c r="UPM135" s="204"/>
      <c r="UPN135" s="204"/>
      <c r="UPO135" s="204"/>
      <c r="UPP135" s="204"/>
      <c r="UPQ135" s="204"/>
      <c r="UPR135" s="204"/>
      <c r="UPS135" s="204"/>
      <c r="UPT135" s="204"/>
      <c r="UPU135" s="204"/>
      <c r="UPV135" s="204"/>
      <c r="UPW135" s="204"/>
      <c r="UPX135" s="204"/>
      <c r="UPY135" s="204"/>
      <c r="UPZ135" s="204"/>
      <c r="UQA135" s="204"/>
      <c r="UQB135" s="204"/>
      <c r="UQC135" s="204"/>
      <c r="UQD135" s="204"/>
      <c r="UQE135" s="204"/>
      <c r="UQF135" s="204"/>
      <c r="UQG135" s="204"/>
      <c r="UQH135" s="204"/>
      <c r="UQI135" s="204"/>
      <c r="UQJ135" s="204"/>
      <c r="UQK135" s="204"/>
      <c r="UQL135" s="204"/>
      <c r="UQM135" s="204"/>
      <c r="UQN135" s="204"/>
      <c r="UQO135" s="204"/>
      <c r="UQP135" s="204"/>
      <c r="UQQ135" s="204"/>
      <c r="UQR135" s="204"/>
      <c r="UQS135" s="204"/>
      <c r="UQT135" s="204"/>
      <c r="UQU135" s="204"/>
      <c r="UQV135" s="204"/>
      <c r="UQW135" s="204"/>
      <c r="UQX135" s="204"/>
      <c r="UQY135" s="204"/>
      <c r="UQZ135" s="204"/>
      <c r="URA135" s="204"/>
      <c r="URB135" s="204"/>
      <c r="URC135" s="204"/>
      <c r="URD135" s="204"/>
      <c r="URE135" s="204"/>
      <c r="URF135" s="204"/>
      <c r="URG135" s="204"/>
      <c r="URH135" s="204"/>
      <c r="URI135" s="204"/>
      <c r="URJ135" s="204"/>
      <c r="URK135" s="204"/>
      <c r="URL135" s="204"/>
      <c r="URM135" s="204"/>
      <c r="URN135" s="204"/>
      <c r="URO135" s="204"/>
      <c r="URP135" s="204"/>
      <c r="URQ135" s="204"/>
      <c r="URR135" s="204"/>
      <c r="URS135" s="204"/>
      <c r="URT135" s="204"/>
      <c r="URU135" s="204"/>
      <c r="URV135" s="204"/>
      <c r="URW135" s="204"/>
      <c r="URX135" s="204"/>
      <c r="URY135" s="204"/>
      <c r="URZ135" s="204"/>
      <c r="USA135" s="204"/>
      <c r="USB135" s="204"/>
      <c r="USC135" s="204"/>
      <c r="USD135" s="204"/>
      <c r="USE135" s="204"/>
      <c r="USF135" s="204"/>
      <c r="USG135" s="204"/>
      <c r="USH135" s="204"/>
      <c r="USI135" s="204"/>
      <c r="USJ135" s="204"/>
      <c r="USK135" s="204"/>
      <c r="USL135" s="204"/>
      <c r="USM135" s="204"/>
      <c r="USN135" s="204"/>
      <c r="USO135" s="204"/>
      <c r="USP135" s="204"/>
      <c r="USQ135" s="204"/>
      <c r="USR135" s="204"/>
      <c r="USS135" s="204"/>
      <c r="UST135" s="204"/>
      <c r="USU135" s="204"/>
      <c r="USV135" s="204"/>
      <c r="USW135" s="204"/>
      <c r="USX135" s="204"/>
      <c r="USY135" s="204"/>
      <c r="USZ135" s="204"/>
      <c r="UTA135" s="204"/>
      <c r="UTB135" s="204"/>
      <c r="UTC135" s="204"/>
      <c r="UTD135" s="204"/>
      <c r="UTE135" s="204"/>
      <c r="UTF135" s="204"/>
      <c r="UTG135" s="204"/>
      <c r="UTH135" s="204"/>
      <c r="UTI135" s="204"/>
      <c r="UTJ135" s="204"/>
      <c r="UTK135" s="204"/>
      <c r="UTL135" s="204"/>
      <c r="UTM135" s="204"/>
      <c r="UTN135" s="204"/>
      <c r="UTO135" s="204"/>
      <c r="UTP135" s="204"/>
      <c r="UTQ135" s="204"/>
      <c r="UTR135" s="204"/>
      <c r="UTS135" s="204"/>
      <c r="UTT135" s="204"/>
      <c r="UTU135" s="204"/>
      <c r="UTV135" s="204"/>
      <c r="UTW135" s="204"/>
      <c r="UTX135" s="204"/>
      <c r="UTY135" s="204"/>
      <c r="UTZ135" s="204"/>
      <c r="UUA135" s="204"/>
      <c r="UUB135" s="204"/>
      <c r="UUC135" s="204"/>
      <c r="UUD135" s="204"/>
      <c r="UUE135" s="204"/>
      <c r="UUF135" s="204"/>
      <c r="UUG135" s="204"/>
      <c r="UUH135" s="204"/>
      <c r="UUI135" s="204"/>
      <c r="UUJ135" s="204"/>
      <c r="UUK135" s="204"/>
      <c r="UUL135" s="204"/>
      <c r="UUM135" s="204"/>
      <c r="UUN135" s="204"/>
      <c r="UUO135" s="204"/>
      <c r="UUP135" s="204"/>
      <c r="UUQ135" s="204"/>
      <c r="UUR135" s="204"/>
      <c r="UUS135" s="204"/>
      <c r="UUT135" s="204"/>
      <c r="UUU135" s="204"/>
      <c r="UUV135" s="204"/>
      <c r="UUW135" s="204"/>
      <c r="UUX135" s="204"/>
      <c r="UUY135" s="204"/>
      <c r="UUZ135" s="204"/>
      <c r="UVA135" s="204"/>
      <c r="UVB135" s="204"/>
      <c r="UVC135" s="204"/>
      <c r="UVD135" s="204"/>
      <c r="UVE135" s="204"/>
      <c r="UVF135" s="204"/>
      <c r="UVG135" s="204"/>
      <c r="UVH135" s="204"/>
      <c r="UVI135" s="204"/>
      <c r="UVJ135" s="204"/>
      <c r="UVK135" s="204"/>
      <c r="UVL135" s="204"/>
      <c r="UVM135" s="204"/>
      <c r="UVN135" s="204"/>
      <c r="UVO135" s="204"/>
      <c r="UVP135" s="204"/>
      <c r="UVQ135" s="204"/>
      <c r="UVR135" s="204"/>
      <c r="UVS135" s="204"/>
      <c r="UVT135" s="204"/>
      <c r="UVU135" s="204"/>
      <c r="UVV135" s="204"/>
      <c r="UVW135" s="204"/>
      <c r="UVX135" s="204"/>
      <c r="UVY135" s="204"/>
      <c r="UVZ135" s="204"/>
      <c r="UWA135" s="204"/>
      <c r="UWB135" s="204"/>
      <c r="UWC135" s="204"/>
      <c r="UWD135" s="204"/>
      <c r="UWE135" s="204"/>
      <c r="UWF135" s="204"/>
      <c r="UWG135" s="204"/>
      <c r="UWH135" s="204"/>
      <c r="UWI135" s="204"/>
      <c r="UWJ135" s="204"/>
      <c r="UWK135" s="204"/>
      <c r="UWL135" s="204"/>
      <c r="UWM135" s="204"/>
      <c r="UWN135" s="204"/>
      <c r="UWO135" s="204"/>
      <c r="UWP135" s="204"/>
      <c r="UWQ135" s="204"/>
      <c r="UWR135" s="204"/>
      <c r="UWS135" s="204"/>
      <c r="UWT135" s="204"/>
      <c r="UWU135" s="204"/>
      <c r="UWV135" s="204"/>
      <c r="UWW135" s="204"/>
      <c r="UWX135" s="204"/>
      <c r="UWY135" s="204"/>
      <c r="UWZ135" s="204"/>
      <c r="UXA135" s="204"/>
      <c r="UXB135" s="204"/>
      <c r="UXC135" s="204"/>
      <c r="UXD135" s="204"/>
      <c r="UXE135" s="204"/>
      <c r="UXF135" s="204"/>
      <c r="UXG135" s="204"/>
      <c r="UXH135" s="204"/>
      <c r="UXI135" s="204"/>
      <c r="UXJ135" s="204"/>
      <c r="UXK135" s="204"/>
      <c r="UXL135" s="204"/>
      <c r="UXM135" s="204"/>
      <c r="UXN135" s="204"/>
      <c r="UXO135" s="204"/>
      <c r="UXP135" s="204"/>
      <c r="UXQ135" s="204"/>
      <c r="UXR135" s="204"/>
      <c r="UXS135" s="204"/>
      <c r="UXT135" s="204"/>
      <c r="UXU135" s="204"/>
      <c r="UXV135" s="204"/>
      <c r="UXW135" s="204"/>
      <c r="UXX135" s="204"/>
      <c r="UXY135" s="204"/>
      <c r="UXZ135" s="204"/>
      <c r="UYA135" s="204"/>
      <c r="UYB135" s="204"/>
      <c r="UYC135" s="204"/>
      <c r="UYD135" s="204"/>
      <c r="UYE135" s="204"/>
      <c r="UYF135" s="204"/>
      <c r="UYG135" s="204"/>
      <c r="UYH135" s="204"/>
      <c r="UYI135" s="204"/>
      <c r="UYJ135" s="204"/>
      <c r="UYK135" s="204"/>
      <c r="UYL135" s="204"/>
      <c r="UYM135" s="204"/>
      <c r="UYN135" s="204"/>
      <c r="UYO135" s="204"/>
      <c r="UYP135" s="204"/>
      <c r="UYQ135" s="204"/>
      <c r="UYR135" s="204"/>
      <c r="UYS135" s="204"/>
      <c r="UYT135" s="204"/>
      <c r="UYU135" s="204"/>
      <c r="UYV135" s="204"/>
      <c r="UYW135" s="204"/>
      <c r="UYX135" s="204"/>
      <c r="UYY135" s="204"/>
      <c r="UYZ135" s="204"/>
      <c r="UZA135" s="204"/>
      <c r="UZB135" s="204"/>
      <c r="UZC135" s="204"/>
      <c r="UZD135" s="204"/>
      <c r="UZE135" s="204"/>
      <c r="UZF135" s="204"/>
      <c r="UZG135" s="204"/>
      <c r="UZH135" s="204"/>
      <c r="UZI135" s="204"/>
      <c r="UZJ135" s="204"/>
      <c r="UZK135" s="204"/>
      <c r="UZL135" s="204"/>
      <c r="UZM135" s="204"/>
      <c r="UZN135" s="204"/>
      <c r="UZO135" s="204"/>
      <c r="UZP135" s="204"/>
      <c r="UZQ135" s="204"/>
      <c r="UZR135" s="204"/>
      <c r="UZS135" s="204"/>
      <c r="UZT135" s="204"/>
      <c r="UZU135" s="204"/>
      <c r="UZV135" s="204"/>
      <c r="UZW135" s="204"/>
      <c r="UZX135" s="204"/>
      <c r="UZY135" s="204"/>
      <c r="UZZ135" s="204"/>
      <c r="VAA135" s="204"/>
      <c r="VAB135" s="204"/>
      <c r="VAC135" s="204"/>
      <c r="VAD135" s="204"/>
      <c r="VAE135" s="204"/>
      <c r="VAF135" s="204"/>
      <c r="VAG135" s="204"/>
      <c r="VAH135" s="204"/>
      <c r="VAI135" s="204"/>
      <c r="VAJ135" s="204"/>
      <c r="VAK135" s="204"/>
      <c r="VAL135" s="204"/>
      <c r="VAM135" s="204"/>
      <c r="VAN135" s="204"/>
      <c r="VAO135" s="204"/>
      <c r="VAP135" s="204"/>
      <c r="VAQ135" s="204"/>
      <c r="VAR135" s="204"/>
      <c r="VAS135" s="204"/>
      <c r="VAT135" s="204"/>
      <c r="VAU135" s="204"/>
      <c r="VAV135" s="204"/>
      <c r="VAW135" s="204"/>
      <c r="VAX135" s="204"/>
      <c r="VAY135" s="204"/>
      <c r="VAZ135" s="204"/>
      <c r="VBA135" s="204"/>
      <c r="VBB135" s="204"/>
      <c r="VBC135" s="204"/>
      <c r="VBD135" s="204"/>
      <c r="VBE135" s="204"/>
      <c r="VBF135" s="204"/>
      <c r="VBG135" s="204"/>
      <c r="VBH135" s="204"/>
      <c r="VBI135" s="204"/>
      <c r="VBJ135" s="204"/>
      <c r="VBK135" s="204"/>
      <c r="VBL135" s="204"/>
      <c r="VBM135" s="204"/>
      <c r="VBN135" s="204"/>
      <c r="VBO135" s="204"/>
      <c r="VBP135" s="204"/>
      <c r="VBQ135" s="204"/>
      <c r="VBR135" s="204"/>
      <c r="VBS135" s="204"/>
      <c r="VBT135" s="204"/>
      <c r="VBU135" s="204"/>
      <c r="VBV135" s="204"/>
      <c r="VBW135" s="204"/>
      <c r="VBX135" s="204"/>
      <c r="VBY135" s="204"/>
      <c r="VBZ135" s="204"/>
      <c r="VCA135" s="204"/>
      <c r="VCB135" s="204"/>
      <c r="VCC135" s="204"/>
      <c r="VCD135" s="204"/>
      <c r="VCE135" s="204"/>
      <c r="VCF135" s="204"/>
      <c r="VCG135" s="204"/>
      <c r="VCH135" s="204"/>
      <c r="VCI135" s="204"/>
      <c r="VCJ135" s="204"/>
      <c r="VCK135" s="204"/>
      <c r="VCL135" s="204"/>
      <c r="VCM135" s="204"/>
      <c r="VCN135" s="204"/>
      <c r="VCO135" s="204"/>
      <c r="VCP135" s="204"/>
      <c r="VCQ135" s="204"/>
      <c r="VCR135" s="204"/>
      <c r="VCS135" s="204"/>
      <c r="VCT135" s="204"/>
      <c r="VCU135" s="204"/>
      <c r="VCV135" s="204"/>
      <c r="VCW135" s="204"/>
      <c r="VCX135" s="204"/>
      <c r="VCY135" s="204"/>
      <c r="VCZ135" s="204"/>
      <c r="VDA135" s="204"/>
      <c r="VDB135" s="204"/>
      <c r="VDC135" s="204"/>
      <c r="VDD135" s="204"/>
      <c r="VDE135" s="204"/>
      <c r="VDF135" s="204"/>
      <c r="VDG135" s="204"/>
      <c r="VDH135" s="204"/>
      <c r="VDI135" s="204"/>
      <c r="VDJ135" s="204"/>
      <c r="VDK135" s="204"/>
      <c r="VDL135" s="204"/>
      <c r="VDM135" s="204"/>
      <c r="VDN135" s="204"/>
      <c r="VDO135" s="204"/>
      <c r="VDP135" s="204"/>
      <c r="VDQ135" s="204"/>
      <c r="VDR135" s="204"/>
      <c r="VDS135" s="204"/>
      <c r="VDT135" s="204"/>
      <c r="VDU135" s="204"/>
      <c r="VDV135" s="204"/>
      <c r="VDW135" s="204"/>
      <c r="VDX135" s="204"/>
      <c r="VDY135" s="204"/>
      <c r="VDZ135" s="204"/>
      <c r="VEA135" s="204"/>
      <c r="VEB135" s="204"/>
      <c r="VEC135" s="204"/>
      <c r="VED135" s="204"/>
      <c r="VEE135" s="204"/>
      <c r="VEF135" s="204"/>
      <c r="VEG135" s="204"/>
      <c r="VEH135" s="204"/>
      <c r="VEI135" s="204"/>
      <c r="VEJ135" s="204"/>
      <c r="VEK135" s="204"/>
      <c r="VEL135" s="204"/>
      <c r="VEM135" s="204"/>
      <c r="VEN135" s="204"/>
      <c r="VEO135" s="204"/>
      <c r="VEP135" s="204"/>
      <c r="VEQ135" s="204"/>
      <c r="VER135" s="204"/>
      <c r="VES135" s="204"/>
      <c r="VET135" s="204"/>
      <c r="VEU135" s="204"/>
      <c r="VEV135" s="204"/>
      <c r="VEW135" s="204"/>
      <c r="VEX135" s="204"/>
      <c r="VEY135" s="204"/>
      <c r="VEZ135" s="204"/>
      <c r="VFA135" s="204"/>
      <c r="VFB135" s="204"/>
      <c r="VFC135" s="204"/>
      <c r="VFD135" s="204"/>
      <c r="VFE135" s="204"/>
      <c r="VFF135" s="204"/>
      <c r="VFG135" s="204"/>
      <c r="VFH135" s="204"/>
      <c r="VFI135" s="204"/>
      <c r="VFJ135" s="204"/>
      <c r="VFK135" s="204"/>
      <c r="VFL135" s="204"/>
      <c r="VFM135" s="204"/>
      <c r="VFN135" s="204"/>
      <c r="VFO135" s="204"/>
      <c r="VFP135" s="204"/>
      <c r="VFQ135" s="204"/>
      <c r="VFR135" s="204"/>
      <c r="VFS135" s="204"/>
      <c r="VFT135" s="204"/>
      <c r="VFU135" s="204"/>
      <c r="VFV135" s="204"/>
      <c r="VFW135" s="204"/>
      <c r="VFX135" s="204"/>
      <c r="VFY135" s="204"/>
      <c r="VFZ135" s="204"/>
      <c r="VGA135" s="204"/>
      <c r="VGB135" s="204"/>
      <c r="VGC135" s="204"/>
      <c r="VGD135" s="204"/>
      <c r="VGE135" s="204"/>
      <c r="VGF135" s="204"/>
      <c r="VGG135" s="204"/>
      <c r="VGH135" s="204"/>
      <c r="VGI135" s="204"/>
      <c r="VGJ135" s="204"/>
      <c r="VGK135" s="204"/>
      <c r="VGL135" s="204"/>
      <c r="VGM135" s="204"/>
      <c r="VGN135" s="204"/>
      <c r="VGO135" s="204"/>
      <c r="VGP135" s="204"/>
      <c r="VGQ135" s="204"/>
      <c r="VGR135" s="204"/>
      <c r="VGS135" s="204"/>
      <c r="VGT135" s="204"/>
      <c r="VGU135" s="204"/>
      <c r="VGV135" s="204"/>
      <c r="VGW135" s="204"/>
      <c r="VGX135" s="204"/>
      <c r="VGY135" s="204"/>
      <c r="VGZ135" s="204"/>
      <c r="VHA135" s="204"/>
      <c r="VHB135" s="204"/>
      <c r="VHC135" s="204"/>
      <c r="VHD135" s="204"/>
      <c r="VHE135" s="204"/>
      <c r="VHF135" s="204"/>
      <c r="VHG135" s="204"/>
      <c r="VHH135" s="204"/>
      <c r="VHI135" s="204"/>
      <c r="VHJ135" s="204"/>
      <c r="VHK135" s="204"/>
      <c r="VHL135" s="204"/>
      <c r="VHM135" s="204"/>
      <c r="VHN135" s="204"/>
      <c r="VHO135" s="204"/>
      <c r="VHP135" s="204"/>
      <c r="VHQ135" s="204"/>
      <c r="VHR135" s="204"/>
      <c r="VHS135" s="204"/>
      <c r="VHT135" s="204"/>
      <c r="VHU135" s="204"/>
      <c r="VHV135" s="204"/>
      <c r="VHW135" s="204"/>
      <c r="VHX135" s="204"/>
      <c r="VHY135" s="204"/>
      <c r="VHZ135" s="204"/>
      <c r="VIA135" s="204"/>
      <c r="VIB135" s="204"/>
      <c r="VIC135" s="204"/>
      <c r="VID135" s="204"/>
      <c r="VIE135" s="204"/>
      <c r="VIF135" s="204"/>
      <c r="VIG135" s="204"/>
      <c r="VIH135" s="204"/>
      <c r="VII135" s="204"/>
      <c r="VIJ135" s="204"/>
      <c r="VIK135" s="204"/>
      <c r="VIL135" s="204"/>
      <c r="VIM135" s="204"/>
      <c r="VIN135" s="204"/>
      <c r="VIO135" s="204"/>
      <c r="VIP135" s="204"/>
      <c r="VIQ135" s="204"/>
      <c r="VIR135" s="204"/>
      <c r="VIS135" s="204"/>
      <c r="VIT135" s="204"/>
      <c r="VIU135" s="204"/>
      <c r="VIV135" s="204"/>
      <c r="VIW135" s="204"/>
      <c r="VIX135" s="204"/>
      <c r="VIY135" s="204"/>
      <c r="VIZ135" s="204"/>
      <c r="VJA135" s="204"/>
      <c r="VJB135" s="204"/>
      <c r="VJC135" s="204"/>
      <c r="VJD135" s="204"/>
      <c r="VJE135" s="204"/>
      <c r="VJF135" s="204"/>
      <c r="VJG135" s="204"/>
      <c r="VJH135" s="204"/>
      <c r="VJI135" s="204"/>
      <c r="VJJ135" s="204"/>
      <c r="VJK135" s="204"/>
      <c r="VJL135" s="204"/>
      <c r="VJM135" s="204"/>
      <c r="VJN135" s="204"/>
      <c r="VJO135" s="204"/>
      <c r="VJP135" s="204"/>
      <c r="VJQ135" s="204"/>
      <c r="VJR135" s="204"/>
      <c r="VJS135" s="204"/>
      <c r="VJT135" s="204"/>
      <c r="VJU135" s="204"/>
      <c r="VJV135" s="204"/>
      <c r="VJW135" s="204"/>
      <c r="VJX135" s="204"/>
      <c r="VJY135" s="204"/>
      <c r="VJZ135" s="204"/>
      <c r="VKA135" s="204"/>
      <c r="VKB135" s="204"/>
      <c r="VKC135" s="204"/>
      <c r="VKD135" s="204"/>
      <c r="VKE135" s="204"/>
      <c r="VKF135" s="204"/>
      <c r="VKG135" s="204"/>
      <c r="VKH135" s="204"/>
      <c r="VKI135" s="204"/>
      <c r="VKJ135" s="204"/>
      <c r="VKK135" s="204"/>
      <c r="VKL135" s="204"/>
      <c r="VKM135" s="204"/>
      <c r="VKN135" s="204"/>
      <c r="VKO135" s="204"/>
      <c r="VKP135" s="204"/>
      <c r="VKQ135" s="204"/>
      <c r="VKR135" s="204"/>
      <c r="VKS135" s="204"/>
      <c r="VKT135" s="204"/>
      <c r="VKU135" s="204"/>
      <c r="VKV135" s="204"/>
      <c r="VKW135" s="204"/>
      <c r="VKX135" s="204"/>
      <c r="VKY135" s="204"/>
      <c r="VKZ135" s="204"/>
      <c r="VLA135" s="204"/>
      <c r="VLB135" s="204"/>
      <c r="VLC135" s="204"/>
      <c r="VLD135" s="204"/>
      <c r="VLE135" s="204"/>
      <c r="VLF135" s="204"/>
      <c r="VLG135" s="204"/>
      <c r="VLH135" s="204"/>
      <c r="VLI135" s="204"/>
      <c r="VLJ135" s="204"/>
      <c r="VLK135" s="204"/>
      <c r="VLL135" s="204"/>
      <c r="VLM135" s="204"/>
      <c r="VLN135" s="204"/>
      <c r="VLO135" s="204"/>
      <c r="VLP135" s="204"/>
      <c r="VLQ135" s="204"/>
      <c r="VLR135" s="204"/>
      <c r="VLS135" s="204"/>
      <c r="VLT135" s="204"/>
      <c r="VLU135" s="204"/>
      <c r="VLV135" s="204"/>
      <c r="VLW135" s="204"/>
      <c r="VLX135" s="204"/>
      <c r="VLY135" s="204"/>
      <c r="VLZ135" s="204"/>
      <c r="VMA135" s="204"/>
      <c r="VMB135" s="204"/>
      <c r="VMC135" s="204"/>
      <c r="VMD135" s="204"/>
      <c r="VME135" s="204"/>
      <c r="VMF135" s="204"/>
      <c r="VMG135" s="204"/>
      <c r="VMH135" s="204"/>
      <c r="VMI135" s="204"/>
      <c r="VMJ135" s="204"/>
      <c r="VMK135" s="204"/>
      <c r="VML135" s="204"/>
      <c r="VMM135" s="204"/>
      <c r="VMN135" s="204"/>
      <c r="VMO135" s="204"/>
      <c r="VMP135" s="204"/>
      <c r="VMQ135" s="204"/>
      <c r="VMR135" s="204"/>
      <c r="VMS135" s="204"/>
      <c r="VMT135" s="204"/>
      <c r="VMU135" s="204"/>
      <c r="VMV135" s="204"/>
      <c r="VMW135" s="204"/>
      <c r="VMX135" s="204"/>
      <c r="VMY135" s="204"/>
      <c r="VMZ135" s="204"/>
      <c r="VNA135" s="204"/>
      <c r="VNB135" s="204"/>
      <c r="VNC135" s="204"/>
      <c r="VND135" s="204"/>
      <c r="VNE135" s="204"/>
      <c r="VNF135" s="204"/>
      <c r="VNG135" s="204"/>
      <c r="VNH135" s="204"/>
      <c r="VNI135" s="204"/>
      <c r="VNJ135" s="204"/>
      <c r="VNK135" s="204"/>
      <c r="VNL135" s="204"/>
      <c r="VNM135" s="204"/>
      <c r="VNN135" s="204"/>
      <c r="VNO135" s="204"/>
      <c r="VNP135" s="204"/>
      <c r="VNQ135" s="204"/>
      <c r="VNR135" s="204"/>
      <c r="VNS135" s="204"/>
      <c r="VNT135" s="204"/>
      <c r="VNU135" s="204"/>
      <c r="VNV135" s="204"/>
      <c r="VNW135" s="204"/>
      <c r="VNX135" s="204"/>
      <c r="VNY135" s="204"/>
      <c r="VNZ135" s="204"/>
      <c r="VOA135" s="204"/>
      <c r="VOB135" s="204"/>
      <c r="VOC135" s="204"/>
      <c r="VOD135" s="204"/>
      <c r="VOE135" s="204"/>
      <c r="VOF135" s="204"/>
      <c r="VOG135" s="204"/>
      <c r="VOH135" s="204"/>
      <c r="VOI135" s="204"/>
      <c r="VOJ135" s="204"/>
      <c r="VOK135" s="204"/>
      <c r="VOL135" s="204"/>
      <c r="VOM135" s="204"/>
      <c r="VON135" s="204"/>
      <c r="VOO135" s="204"/>
      <c r="VOP135" s="204"/>
      <c r="VOQ135" s="204"/>
      <c r="VOR135" s="204"/>
      <c r="VOS135" s="204"/>
      <c r="VOT135" s="204"/>
      <c r="VOU135" s="204"/>
      <c r="VOV135" s="204"/>
      <c r="VOW135" s="204"/>
      <c r="VOX135" s="204"/>
      <c r="VOY135" s="204"/>
      <c r="VOZ135" s="204"/>
      <c r="VPA135" s="204"/>
      <c r="VPB135" s="204"/>
      <c r="VPC135" s="204"/>
      <c r="VPD135" s="204"/>
      <c r="VPE135" s="204"/>
      <c r="VPF135" s="204"/>
      <c r="VPG135" s="204"/>
      <c r="VPH135" s="204"/>
      <c r="VPI135" s="204"/>
      <c r="VPJ135" s="204"/>
      <c r="VPK135" s="204"/>
      <c r="VPL135" s="204"/>
      <c r="VPM135" s="204"/>
      <c r="VPN135" s="204"/>
      <c r="VPO135" s="204"/>
      <c r="VPP135" s="204"/>
      <c r="VPQ135" s="204"/>
      <c r="VPR135" s="204"/>
      <c r="VPS135" s="204"/>
      <c r="VPT135" s="204"/>
      <c r="VPU135" s="204"/>
      <c r="VPV135" s="204"/>
      <c r="VPW135" s="204"/>
      <c r="VPX135" s="204"/>
      <c r="VPY135" s="204"/>
      <c r="VPZ135" s="204"/>
      <c r="VQA135" s="204"/>
      <c r="VQB135" s="204"/>
      <c r="VQC135" s="204"/>
      <c r="VQD135" s="204"/>
      <c r="VQE135" s="204"/>
      <c r="VQF135" s="204"/>
      <c r="VQG135" s="204"/>
      <c r="VQH135" s="204"/>
      <c r="VQI135" s="204"/>
      <c r="VQJ135" s="204"/>
      <c r="VQK135" s="204"/>
      <c r="VQL135" s="204"/>
      <c r="VQM135" s="204"/>
      <c r="VQN135" s="204"/>
      <c r="VQO135" s="204"/>
      <c r="VQP135" s="204"/>
      <c r="VQQ135" s="204"/>
      <c r="VQR135" s="204"/>
      <c r="VQS135" s="204"/>
      <c r="VQT135" s="204"/>
      <c r="VQU135" s="204"/>
      <c r="VQV135" s="204"/>
      <c r="VQW135" s="204"/>
      <c r="VQX135" s="204"/>
      <c r="VQY135" s="204"/>
      <c r="VQZ135" s="204"/>
      <c r="VRA135" s="204"/>
      <c r="VRB135" s="204"/>
      <c r="VRC135" s="204"/>
      <c r="VRD135" s="204"/>
      <c r="VRE135" s="204"/>
      <c r="VRF135" s="204"/>
      <c r="VRG135" s="204"/>
      <c r="VRH135" s="204"/>
      <c r="VRI135" s="204"/>
      <c r="VRJ135" s="204"/>
      <c r="VRK135" s="204"/>
      <c r="VRL135" s="204"/>
      <c r="VRM135" s="204"/>
      <c r="VRN135" s="204"/>
      <c r="VRO135" s="204"/>
      <c r="VRP135" s="204"/>
      <c r="VRQ135" s="204"/>
      <c r="VRR135" s="204"/>
      <c r="VRS135" s="204"/>
      <c r="VRT135" s="204"/>
      <c r="VRU135" s="204"/>
      <c r="VRV135" s="204"/>
      <c r="VRW135" s="204"/>
      <c r="VRX135" s="204"/>
      <c r="VRY135" s="204"/>
      <c r="VRZ135" s="204"/>
      <c r="VSA135" s="204"/>
      <c r="VSB135" s="204"/>
      <c r="VSC135" s="204"/>
      <c r="VSD135" s="204"/>
      <c r="VSE135" s="204"/>
      <c r="VSF135" s="204"/>
      <c r="VSG135" s="204"/>
      <c r="VSH135" s="204"/>
      <c r="VSI135" s="204"/>
      <c r="VSJ135" s="204"/>
      <c r="VSK135" s="204"/>
      <c r="VSL135" s="204"/>
      <c r="VSM135" s="204"/>
      <c r="VSN135" s="204"/>
      <c r="VSO135" s="204"/>
      <c r="VSP135" s="204"/>
      <c r="VSQ135" s="204"/>
      <c r="VSR135" s="204"/>
      <c r="VSS135" s="204"/>
      <c r="VST135" s="204"/>
      <c r="VSU135" s="204"/>
      <c r="VSV135" s="204"/>
      <c r="VSW135" s="204"/>
      <c r="VSX135" s="204"/>
      <c r="VSY135" s="204"/>
      <c r="VSZ135" s="204"/>
      <c r="VTA135" s="204"/>
      <c r="VTB135" s="204"/>
      <c r="VTC135" s="204"/>
      <c r="VTD135" s="204"/>
      <c r="VTE135" s="204"/>
      <c r="VTF135" s="204"/>
      <c r="VTG135" s="204"/>
      <c r="VTH135" s="204"/>
      <c r="VTI135" s="204"/>
      <c r="VTJ135" s="204"/>
      <c r="VTK135" s="204"/>
      <c r="VTL135" s="204"/>
      <c r="VTM135" s="204"/>
      <c r="VTN135" s="204"/>
      <c r="VTO135" s="204"/>
      <c r="VTP135" s="204"/>
      <c r="VTQ135" s="204"/>
      <c r="VTR135" s="204"/>
      <c r="VTS135" s="204"/>
      <c r="VTT135" s="204"/>
      <c r="VTU135" s="204"/>
      <c r="VTV135" s="204"/>
      <c r="VTW135" s="204"/>
      <c r="VTX135" s="204"/>
      <c r="VTY135" s="204"/>
      <c r="VTZ135" s="204"/>
      <c r="VUA135" s="204"/>
      <c r="VUB135" s="204"/>
      <c r="VUC135" s="204"/>
      <c r="VUD135" s="204"/>
      <c r="VUE135" s="204"/>
      <c r="VUF135" s="204"/>
      <c r="VUG135" s="204"/>
      <c r="VUH135" s="204"/>
      <c r="VUI135" s="204"/>
      <c r="VUJ135" s="204"/>
      <c r="VUK135" s="204"/>
      <c r="VUL135" s="204"/>
      <c r="VUM135" s="204"/>
      <c r="VUN135" s="204"/>
      <c r="VUO135" s="204"/>
      <c r="VUP135" s="204"/>
      <c r="VUQ135" s="204"/>
      <c r="VUR135" s="204"/>
      <c r="VUS135" s="204"/>
      <c r="VUT135" s="204"/>
      <c r="VUU135" s="204"/>
      <c r="VUV135" s="204"/>
      <c r="VUW135" s="204"/>
      <c r="VUX135" s="204"/>
      <c r="VUY135" s="204"/>
      <c r="VUZ135" s="204"/>
      <c r="VVA135" s="204"/>
      <c r="VVB135" s="204"/>
      <c r="VVC135" s="204"/>
      <c r="VVD135" s="204"/>
      <c r="VVE135" s="204"/>
      <c r="VVF135" s="204"/>
      <c r="VVG135" s="204"/>
      <c r="VVH135" s="204"/>
      <c r="VVI135" s="204"/>
      <c r="VVJ135" s="204"/>
      <c r="VVK135" s="204"/>
      <c r="VVL135" s="204"/>
      <c r="VVM135" s="204"/>
      <c r="VVN135" s="204"/>
      <c r="VVO135" s="204"/>
      <c r="VVP135" s="204"/>
      <c r="VVQ135" s="204"/>
      <c r="VVR135" s="204"/>
      <c r="VVS135" s="204"/>
      <c r="VVT135" s="204"/>
      <c r="VVU135" s="204"/>
      <c r="VVV135" s="204"/>
      <c r="VVW135" s="204"/>
      <c r="VVX135" s="204"/>
      <c r="VVY135" s="204"/>
      <c r="VVZ135" s="204"/>
      <c r="VWA135" s="204"/>
      <c r="VWB135" s="204"/>
      <c r="VWC135" s="204"/>
      <c r="VWD135" s="204"/>
      <c r="VWE135" s="204"/>
      <c r="VWF135" s="204"/>
      <c r="VWG135" s="204"/>
      <c r="VWH135" s="204"/>
      <c r="VWI135" s="204"/>
      <c r="VWJ135" s="204"/>
      <c r="VWK135" s="204"/>
      <c r="VWL135" s="204"/>
      <c r="VWM135" s="204"/>
      <c r="VWN135" s="204"/>
      <c r="VWO135" s="204"/>
      <c r="VWP135" s="204"/>
      <c r="VWQ135" s="204"/>
      <c r="VWR135" s="204"/>
      <c r="VWS135" s="204"/>
      <c r="VWT135" s="204"/>
      <c r="VWU135" s="204"/>
      <c r="VWV135" s="204"/>
      <c r="VWW135" s="204"/>
      <c r="VWX135" s="204"/>
      <c r="VWY135" s="204"/>
      <c r="VWZ135" s="204"/>
      <c r="VXA135" s="204"/>
      <c r="VXB135" s="204"/>
      <c r="VXC135" s="204"/>
      <c r="VXD135" s="204"/>
      <c r="VXE135" s="204"/>
      <c r="VXF135" s="204"/>
      <c r="VXG135" s="204"/>
      <c r="VXH135" s="204"/>
      <c r="VXI135" s="204"/>
      <c r="VXJ135" s="204"/>
      <c r="VXK135" s="204"/>
      <c r="VXL135" s="204"/>
      <c r="VXM135" s="204"/>
      <c r="VXN135" s="204"/>
      <c r="VXO135" s="204"/>
      <c r="VXP135" s="204"/>
      <c r="VXQ135" s="204"/>
      <c r="VXR135" s="204"/>
      <c r="VXS135" s="204"/>
      <c r="VXT135" s="204"/>
      <c r="VXU135" s="204"/>
      <c r="VXV135" s="204"/>
      <c r="VXW135" s="204"/>
      <c r="VXX135" s="204"/>
      <c r="VXY135" s="204"/>
      <c r="VXZ135" s="204"/>
      <c r="VYA135" s="204"/>
      <c r="VYB135" s="204"/>
      <c r="VYC135" s="204"/>
      <c r="VYD135" s="204"/>
      <c r="VYE135" s="204"/>
      <c r="VYF135" s="204"/>
      <c r="VYG135" s="204"/>
      <c r="VYH135" s="204"/>
      <c r="VYI135" s="204"/>
      <c r="VYJ135" s="204"/>
      <c r="VYK135" s="204"/>
      <c r="VYL135" s="204"/>
      <c r="VYM135" s="204"/>
      <c r="VYN135" s="204"/>
      <c r="VYO135" s="204"/>
      <c r="VYP135" s="204"/>
      <c r="VYQ135" s="204"/>
      <c r="VYR135" s="204"/>
      <c r="VYS135" s="204"/>
      <c r="VYT135" s="204"/>
      <c r="VYU135" s="204"/>
      <c r="VYV135" s="204"/>
      <c r="VYW135" s="204"/>
      <c r="VYX135" s="204"/>
      <c r="VYY135" s="204"/>
      <c r="VYZ135" s="204"/>
      <c r="VZA135" s="204"/>
      <c r="VZB135" s="204"/>
      <c r="VZC135" s="204"/>
      <c r="VZD135" s="204"/>
      <c r="VZE135" s="204"/>
      <c r="VZF135" s="204"/>
      <c r="VZG135" s="204"/>
      <c r="VZH135" s="204"/>
      <c r="VZI135" s="204"/>
      <c r="VZJ135" s="204"/>
      <c r="VZK135" s="204"/>
      <c r="VZL135" s="204"/>
      <c r="VZM135" s="204"/>
      <c r="VZN135" s="204"/>
      <c r="VZO135" s="204"/>
      <c r="VZP135" s="204"/>
      <c r="VZQ135" s="204"/>
      <c r="VZR135" s="204"/>
      <c r="VZS135" s="204"/>
      <c r="VZT135" s="204"/>
      <c r="VZU135" s="204"/>
      <c r="VZV135" s="204"/>
      <c r="VZW135" s="204"/>
      <c r="VZX135" s="204"/>
      <c r="VZY135" s="204"/>
      <c r="VZZ135" s="204"/>
      <c r="WAA135" s="204"/>
      <c r="WAB135" s="204"/>
      <c r="WAC135" s="204"/>
      <c r="WAD135" s="204"/>
      <c r="WAE135" s="204"/>
      <c r="WAF135" s="204"/>
      <c r="WAG135" s="204"/>
      <c r="WAH135" s="204"/>
      <c r="WAI135" s="204"/>
      <c r="WAJ135" s="204"/>
      <c r="WAK135" s="204"/>
      <c r="WAL135" s="204"/>
      <c r="WAM135" s="204"/>
      <c r="WAN135" s="204"/>
      <c r="WAO135" s="204"/>
      <c r="WAP135" s="204"/>
      <c r="WAQ135" s="204"/>
      <c r="WAR135" s="204"/>
      <c r="WAS135" s="204"/>
      <c r="WAT135" s="204"/>
      <c r="WAU135" s="204"/>
      <c r="WAV135" s="204"/>
      <c r="WAW135" s="204"/>
      <c r="WAX135" s="204"/>
      <c r="WAY135" s="204"/>
      <c r="WAZ135" s="204"/>
      <c r="WBA135" s="204"/>
      <c r="WBB135" s="204"/>
      <c r="WBC135" s="204"/>
      <c r="WBD135" s="204"/>
      <c r="WBE135" s="204"/>
      <c r="WBF135" s="204"/>
      <c r="WBG135" s="204"/>
      <c r="WBH135" s="204"/>
      <c r="WBI135" s="204"/>
      <c r="WBJ135" s="204"/>
      <c r="WBK135" s="204"/>
      <c r="WBL135" s="204"/>
      <c r="WBM135" s="204"/>
      <c r="WBN135" s="204"/>
      <c r="WBO135" s="204"/>
      <c r="WBP135" s="204"/>
      <c r="WBQ135" s="204"/>
      <c r="WBR135" s="204"/>
      <c r="WBS135" s="204"/>
      <c r="WBT135" s="204"/>
      <c r="WBU135" s="204"/>
      <c r="WBV135" s="204"/>
      <c r="WBW135" s="204"/>
      <c r="WBX135" s="204"/>
      <c r="WBY135" s="204"/>
      <c r="WBZ135" s="204"/>
      <c r="WCA135" s="204"/>
      <c r="WCB135" s="204"/>
      <c r="WCC135" s="204"/>
      <c r="WCD135" s="204"/>
      <c r="WCE135" s="204"/>
      <c r="WCF135" s="204"/>
      <c r="WCG135" s="204"/>
      <c r="WCH135" s="204"/>
      <c r="WCI135" s="204"/>
      <c r="WCJ135" s="204"/>
      <c r="WCK135" s="204"/>
      <c r="WCL135" s="204"/>
      <c r="WCM135" s="204"/>
      <c r="WCN135" s="204"/>
      <c r="WCO135" s="204"/>
      <c r="WCP135" s="204"/>
      <c r="WCQ135" s="204"/>
      <c r="WCR135" s="204"/>
      <c r="WCS135" s="204"/>
      <c r="WCT135" s="204"/>
      <c r="WCU135" s="204"/>
      <c r="WCV135" s="204"/>
      <c r="WCW135" s="204"/>
      <c r="WCX135" s="204"/>
      <c r="WCY135" s="204"/>
      <c r="WCZ135" s="204"/>
      <c r="WDA135" s="204"/>
      <c r="WDB135" s="204"/>
      <c r="WDC135" s="204"/>
      <c r="WDD135" s="204"/>
      <c r="WDE135" s="204"/>
      <c r="WDF135" s="204"/>
      <c r="WDG135" s="204"/>
      <c r="WDH135" s="204"/>
      <c r="WDI135" s="204"/>
      <c r="WDJ135" s="204"/>
      <c r="WDK135" s="204"/>
      <c r="WDL135" s="204"/>
      <c r="WDM135" s="204"/>
      <c r="WDN135" s="204"/>
      <c r="WDO135" s="204"/>
      <c r="WDP135" s="204"/>
      <c r="WDQ135" s="204"/>
      <c r="WDR135" s="204"/>
      <c r="WDS135" s="204"/>
      <c r="WDT135" s="204"/>
      <c r="WDU135" s="204"/>
      <c r="WDV135" s="204"/>
      <c r="WDW135" s="204"/>
      <c r="WDX135" s="204"/>
      <c r="WDY135" s="204"/>
      <c r="WDZ135" s="204"/>
      <c r="WEA135" s="204"/>
      <c r="WEB135" s="204"/>
      <c r="WEC135" s="204"/>
      <c r="WED135" s="204"/>
      <c r="WEE135" s="204"/>
      <c r="WEF135" s="204"/>
      <c r="WEG135" s="204"/>
      <c r="WEH135" s="204"/>
      <c r="WEI135" s="204"/>
      <c r="WEJ135" s="204"/>
      <c r="WEK135" s="204"/>
      <c r="WEL135" s="204"/>
      <c r="WEM135" s="204"/>
      <c r="WEN135" s="204"/>
      <c r="WEO135" s="204"/>
      <c r="WEP135" s="204"/>
      <c r="WEQ135" s="204"/>
      <c r="WER135" s="204"/>
      <c r="WES135" s="204"/>
      <c r="WET135" s="204"/>
      <c r="WEU135" s="204"/>
      <c r="WEV135" s="204"/>
      <c r="WEW135" s="204"/>
      <c r="WEX135" s="204"/>
      <c r="WEY135" s="204"/>
      <c r="WEZ135" s="204"/>
      <c r="WFA135" s="204"/>
      <c r="WFB135" s="204"/>
      <c r="WFC135" s="204"/>
      <c r="WFD135" s="204"/>
      <c r="WFE135" s="204"/>
      <c r="WFF135" s="204"/>
      <c r="WFG135" s="204"/>
      <c r="WFH135" s="204"/>
      <c r="WFI135" s="204"/>
      <c r="WFJ135" s="204"/>
      <c r="WFK135" s="204"/>
      <c r="WFL135" s="204"/>
      <c r="WFM135" s="204"/>
      <c r="WFN135" s="204"/>
      <c r="WFO135" s="204"/>
      <c r="WFP135" s="204"/>
      <c r="WFQ135" s="204"/>
      <c r="WFR135" s="204"/>
      <c r="WFS135" s="204"/>
      <c r="WFT135" s="204"/>
      <c r="WFU135" s="204"/>
      <c r="WFV135" s="204"/>
      <c r="WFW135" s="204"/>
      <c r="WFX135" s="204"/>
      <c r="WFY135" s="204"/>
      <c r="WFZ135" s="204"/>
      <c r="WGA135" s="204"/>
      <c r="WGB135" s="204"/>
      <c r="WGC135" s="204"/>
      <c r="WGD135" s="204"/>
      <c r="WGE135" s="204"/>
      <c r="WGF135" s="204"/>
      <c r="WGG135" s="204"/>
      <c r="WGH135" s="204"/>
      <c r="WGI135" s="204"/>
      <c r="WGJ135" s="204"/>
      <c r="WGK135" s="204"/>
      <c r="WGL135" s="204"/>
      <c r="WGM135" s="204"/>
      <c r="WGN135" s="204"/>
      <c r="WGO135" s="204"/>
      <c r="WGP135" s="204"/>
      <c r="WGQ135" s="204"/>
      <c r="WGR135" s="204"/>
      <c r="WGS135" s="204"/>
      <c r="WGT135" s="204"/>
      <c r="WGU135" s="204"/>
      <c r="WGV135" s="204"/>
      <c r="WGW135" s="204"/>
      <c r="WGX135" s="204"/>
      <c r="WGY135" s="204"/>
      <c r="WGZ135" s="204"/>
      <c r="WHA135" s="204"/>
      <c r="WHB135" s="204"/>
      <c r="WHC135" s="204"/>
      <c r="WHD135" s="204"/>
      <c r="WHE135" s="204"/>
      <c r="WHF135" s="204"/>
      <c r="WHG135" s="204"/>
      <c r="WHH135" s="204"/>
      <c r="WHI135" s="204"/>
      <c r="WHJ135" s="204"/>
      <c r="WHK135" s="204"/>
      <c r="WHL135" s="204"/>
      <c r="WHM135" s="204"/>
      <c r="WHN135" s="204"/>
      <c r="WHO135" s="204"/>
      <c r="WHP135" s="204"/>
      <c r="WHQ135" s="204"/>
      <c r="WHR135" s="204"/>
      <c r="WHS135" s="204"/>
      <c r="WHT135" s="204"/>
      <c r="WHU135" s="204"/>
      <c r="WHV135" s="204"/>
      <c r="WHW135" s="204"/>
      <c r="WHX135" s="204"/>
      <c r="WHY135" s="204"/>
      <c r="WHZ135" s="204"/>
      <c r="WIA135" s="204"/>
      <c r="WIB135" s="204"/>
      <c r="WIC135" s="204"/>
      <c r="WID135" s="204"/>
      <c r="WIE135" s="204"/>
      <c r="WIF135" s="204"/>
      <c r="WIG135" s="204"/>
      <c r="WIH135" s="204"/>
      <c r="WII135" s="204"/>
      <c r="WIJ135" s="204"/>
      <c r="WIK135" s="204"/>
      <c r="WIL135" s="204"/>
      <c r="WIM135" s="204"/>
      <c r="WIN135" s="204"/>
      <c r="WIO135" s="204"/>
      <c r="WIP135" s="204"/>
      <c r="WIQ135" s="204"/>
      <c r="WIR135" s="204"/>
      <c r="WIS135" s="204"/>
      <c r="WIT135" s="204"/>
      <c r="WIU135" s="204"/>
      <c r="WIV135" s="204"/>
      <c r="WIW135" s="204"/>
      <c r="WIX135" s="204"/>
      <c r="WIY135" s="204"/>
      <c r="WIZ135" s="204"/>
      <c r="WJA135" s="204"/>
      <c r="WJB135" s="204"/>
      <c r="WJC135" s="204"/>
      <c r="WJD135" s="204"/>
      <c r="WJE135" s="204"/>
      <c r="WJF135" s="204"/>
      <c r="WJG135" s="204"/>
      <c r="WJH135" s="204"/>
      <c r="WJI135" s="204"/>
      <c r="WJJ135" s="204"/>
      <c r="WJK135" s="204"/>
      <c r="WJL135" s="204"/>
      <c r="WJM135" s="204"/>
      <c r="WJN135" s="204"/>
      <c r="WJO135" s="204"/>
      <c r="WJP135" s="204"/>
      <c r="WJQ135" s="204"/>
      <c r="WJR135" s="204"/>
      <c r="WJS135" s="204"/>
      <c r="WJT135" s="204"/>
      <c r="WJU135" s="204"/>
      <c r="WJV135" s="204"/>
      <c r="WJW135" s="204"/>
      <c r="WJX135" s="204"/>
      <c r="WJY135" s="204"/>
      <c r="WJZ135" s="204"/>
      <c r="WKA135" s="204"/>
      <c r="WKB135" s="204"/>
      <c r="WKC135" s="204"/>
      <c r="WKD135" s="204"/>
      <c r="WKE135" s="204"/>
      <c r="WKF135" s="204"/>
      <c r="WKG135" s="204"/>
      <c r="WKH135" s="204"/>
      <c r="WKI135" s="204"/>
      <c r="WKJ135" s="204"/>
      <c r="WKK135" s="204"/>
      <c r="WKL135" s="204"/>
      <c r="WKM135" s="204"/>
      <c r="WKN135" s="204"/>
      <c r="WKO135" s="204"/>
      <c r="WKP135" s="204"/>
      <c r="WKQ135" s="204"/>
      <c r="WKR135" s="204"/>
      <c r="WKS135" s="204"/>
      <c r="WKT135" s="204"/>
      <c r="WKU135" s="204"/>
      <c r="WKV135" s="204"/>
      <c r="WKW135" s="204"/>
      <c r="WKX135" s="204"/>
      <c r="WKY135" s="204"/>
      <c r="WKZ135" s="204"/>
      <c r="WLA135" s="204"/>
      <c r="WLB135" s="204"/>
      <c r="WLC135" s="204"/>
      <c r="WLD135" s="204"/>
      <c r="WLE135" s="204"/>
      <c r="WLF135" s="204"/>
      <c r="WLG135" s="204"/>
      <c r="WLH135" s="204"/>
      <c r="WLI135" s="204"/>
      <c r="WLJ135" s="204"/>
      <c r="WLK135" s="204"/>
      <c r="WLL135" s="204"/>
      <c r="WLM135" s="204"/>
      <c r="WLN135" s="204"/>
      <c r="WLO135" s="204"/>
      <c r="WLP135" s="204"/>
      <c r="WLQ135" s="204"/>
      <c r="WLR135" s="204"/>
      <c r="WLS135" s="204"/>
      <c r="WLT135" s="204"/>
      <c r="WLU135" s="204"/>
      <c r="WLV135" s="204"/>
      <c r="WLW135" s="204"/>
      <c r="WLX135" s="204"/>
      <c r="WLY135" s="204"/>
      <c r="WLZ135" s="204"/>
      <c r="WMA135" s="204"/>
      <c r="WMB135" s="204"/>
      <c r="WMC135" s="204"/>
      <c r="WMD135" s="204"/>
      <c r="WME135" s="204"/>
      <c r="WMF135" s="204"/>
      <c r="WMG135" s="204"/>
      <c r="WMH135" s="204"/>
      <c r="WMI135" s="204"/>
      <c r="WMJ135" s="204"/>
      <c r="WMK135" s="204"/>
      <c r="WML135" s="204"/>
      <c r="WMM135" s="204"/>
      <c r="WMN135" s="204"/>
      <c r="WMO135" s="204"/>
      <c r="WMP135" s="204"/>
      <c r="WMQ135" s="204"/>
      <c r="WMR135" s="204"/>
      <c r="WMS135" s="204"/>
      <c r="WMT135" s="204"/>
      <c r="WMU135" s="204"/>
      <c r="WMV135" s="204"/>
      <c r="WMW135" s="204"/>
      <c r="WMX135" s="204"/>
      <c r="WMY135" s="204"/>
      <c r="WMZ135" s="204"/>
      <c r="WNA135" s="204"/>
      <c r="WNB135" s="204"/>
      <c r="WNC135" s="204"/>
      <c r="WND135" s="204"/>
      <c r="WNE135" s="204"/>
      <c r="WNF135" s="204"/>
      <c r="WNG135" s="204"/>
      <c r="WNH135" s="204"/>
      <c r="WNI135" s="204"/>
      <c r="WNJ135" s="204"/>
      <c r="WNK135" s="204"/>
      <c r="WNL135" s="204"/>
      <c r="WNM135" s="204"/>
      <c r="WNN135" s="204"/>
      <c r="WNO135" s="204"/>
      <c r="WNP135" s="204"/>
      <c r="WNQ135" s="204"/>
      <c r="WNR135" s="204"/>
      <c r="WNS135" s="204"/>
      <c r="WNT135" s="204"/>
      <c r="WNU135" s="204"/>
      <c r="WNV135" s="204"/>
      <c r="WNW135" s="204"/>
      <c r="WNX135" s="204"/>
      <c r="WNY135" s="204"/>
      <c r="WNZ135" s="204"/>
      <c r="WOA135" s="204"/>
      <c r="WOB135" s="204"/>
      <c r="WOC135" s="204"/>
      <c r="WOD135" s="204"/>
      <c r="WOE135" s="204"/>
      <c r="WOF135" s="204"/>
      <c r="WOG135" s="204"/>
      <c r="WOH135" s="204"/>
      <c r="WOI135" s="204"/>
      <c r="WOJ135" s="204"/>
      <c r="WOK135" s="204"/>
      <c r="WOL135" s="204"/>
      <c r="WOM135" s="204"/>
      <c r="WON135" s="204"/>
      <c r="WOO135" s="204"/>
      <c r="WOP135" s="204"/>
      <c r="WOQ135" s="204"/>
      <c r="WOR135" s="204"/>
      <c r="WOS135" s="204"/>
      <c r="WOT135" s="204"/>
      <c r="WOU135" s="204"/>
      <c r="WOV135" s="204"/>
      <c r="WOW135" s="204"/>
      <c r="WOX135" s="204"/>
      <c r="WOY135" s="204"/>
      <c r="WOZ135" s="204"/>
      <c r="WPA135" s="204"/>
      <c r="WPB135" s="204"/>
      <c r="WPC135" s="204"/>
      <c r="WPD135" s="204"/>
      <c r="WPE135" s="204"/>
      <c r="WPF135" s="204"/>
      <c r="WPG135" s="204"/>
      <c r="WPH135" s="204"/>
      <c r="WPI135" s="204"/>
      <c r="WPJ135" s="204"/>
      <c r="WPK135" s="204"/>
      <c r="WPL135" s="204"/>
      <c r="WPM135" s="204"/>
      <c r="WPN135" s="204"/>
      <c r="WPO135" s="204"/>
      <c r="WPP135" s="204"/>
      <c r="WPQ135" s="204"/>
      <c r="WPR135" s="204"/>
      <c r="WPS135" s="204"/>
      <c r="WPT135" s="204"/>
      <c r="WPU135" s="204"/>
      <c r="WPV135" s="204"/>
      <c r="WPW135" s="204"/>
      <c r="WPX135" s="204"/>
      <c r="WPY135" s="204"/>
      <c r="WPZ135" s="204"/>
      <c r="WQA135" s="204"/>
      <c r="WQB135" s="204"/>
      <c r="WQC135" s="204"/>
      <c r="WQD135" s="204"/>
      <c r="WQE135" s="204"/>
      <c r="WQF135" s="204"/>
      <c r="WQG135" s="204"/>
      <c r="WQH135" s="204"/>
      <c r="WQI135" s="204"/>
      <c r="WQJ135" s="204"/>
      <c r="WQK135" s="204"/>
      <c r="WQL135" s="204"/>
      <c r="WQM135" s="204"/>
      <c r="WQN135" s="204"/>
      <c r="WQO135" s="204"/>
      <c r="WQP135" s="204"/>
      <c r="WQQ135" s="204"/>
      <c r="WQR135" s="204"/>
      <c r="WQS135" s="204"/>
      <c r="WQT135" s="204"/>
      <c r="WQU135" s="204"/>
      <c r="WQV135" s="204"/>
      <c r="WQW135" s="204"/>
      <c r="WQX135" s="204"/>
      <c r="WQY135" s="204"/>
      <c r="WQZ135" s="204"/>
      <c r="WRA135" s="204"/>
      <c r="WRB135" s="204"/>
      <c r="WRC135" s="204"/>
      <c r="WRD135" s="204"/>
      <c r="WRE135" s="204"/>
      <c r="WRF135" s="204"/>
      <c r="WRG135" s="204"/>
      <c r="WRH135" s="204"/>
      <c r="WRI135" s="204"/>
      <c r="WRJ135" s="204"/>
      <c r="WRK135" s="204"/>
      <c r="WRL135" s="204"/>
      <c r="WRM135" s="204"/>
      <c r="WRN135" s="204"/>
      <c r="WRO135" s="204"/>
      <c r="WRP135" s="204"/>
      <c r="WRQ135" s="204"/>
      <c r="WRR135" s="204"/>
      <c r="WRS135" s="204"/>
      <c r="WRT135" s="204"/>
      <c r="WRU135" s="204"/>
      <c r="WRV135" s="204"/>
      <c r="WRW135" s="204"/>
      <c r="WRX135" s="204"/>
      <c r="WRY135" s="204"/>
      <c r="WRZ135" s="204"/>
      <c r="WSA135" s="204"/>
      <c r="WSB135" s="204"/>
      <c r="WSC135" s="204"/>
      <c r="WSD135" s="204"/>
      <c r="WSE135" s="204"/>
      <c r="WSF135" s="204"/>
      <c r="WSG135" s="204"/>
      <c r="WSH135" s="204"/>
      <c r="WSI135" s="204"/>
      <c r="WSJ135" s="204"/>
      <c r="WSK135" s="204"/>
      <c r="WSL135" s="204"/>
      <c r="WSM135" s="204"/>
      <c r="WSN135" s="204"/>
      <c r="WSO135" s="204"/>
      <c r="WSP135" s="204"/>
      <c r="WSQ135" s="204"/>
      <c r="WSR135" s="204"/>
      <c r="WSS135" s="204"/>
      <c r="WST135" s="204"/>
      <c r="WSU135" s="204"/>
      <c r="WSV135" s="204"/>
      <c r="WSW135" s="204"/>
      <c r="WSX135" s="204"/>
      <c r="WSY135" s="204"/>
      <c r="WSZ135" s="204"/>
      <c r="WTA135" s="204"/>
      <c r="WTB135" s="204"/>
      <c r="WTC135" s="204"/>
      <c r="WTD135" s="204"/>
      <c r="WTE135" s="204"/>
      <c r="WTF135" s="204"/>
      <c r="WTG135" s="204"/>
      <c r="WTH135" s="204"/>
      <c r="WTI135" s="204"/>
      <c r="WTJ135" s="204"/>
      <c r="WTK135" s="204"/>
      <c r="WTL135" s="204"/>
      <c r="WTM135" s="204"/>
      <c r="WTN135" s="204"/>
      <c r="WTO135" s="204"/>
      <c r="WTP135" s="204"/>
      <c r="WTQ135" s="204"/>
      <c r="WTR135" s="204"/>
      <c r="WTS135" s="204"/>
      <c r="WTT135" s="204"/>
      <c r="WTU135" s="204"/>
      <c r="WTV135" s="204"/>
      <c r="WTW135" s="204"/>
      <c r="WTX135" s="204"/>
      <c r="WTY135" s="204"/>
      <c r="WTZ135" s="204"/>
      <c r="WUA135" s="204"/>
      <c r="WUB135" s="204"/>
      <c r="WUC135" s="204"/>
      <c r="WUD135" s="204"/>
      <c r="WUE135" s="204"/>
      <c r="WUF135" s="204"/>
      <c r="WUG135" s="204"/>
      <c r="WUH135" s="204"/>
      <c r="WUI135" s="204"/>
      <c r="WUJ135" s="204"/>
      <c r="WUK135" s="204"/>
      <c r="WUL135" s="204"/>
      <c r="WUM135" s="204"/>
      <c r="WUN135" s="204"/>
      <c r="WUO135" s="204"/>
      <c r="WUP135" s="204"/>
      <c r="WUQ135" s="204"/>
      <c r="WUR135" s="204"/>
      <c r="WUS135" s="204"/>
      <c r="WUT135" s="204"/>
      <c r="WUU135" s="204"/>
      <c r="WUV135" s="204"/>
      <c r="WUW135" s="204"/>
      <c r="WUX135" s="204"/>
      <c r="WUY135" s="204"/>
      <c r="WUZ135" s="204"/>
      <c r="WVA135" s="204"/>
      <c r="WVB135" s="204"/>
      <c r="WVC135" s="204"/>
      <c r="WVD135" s="204"/>
      <c r="WVE135" s="204"/>
      <c r="WVF135" s="204"/>
      <c r="WVG135" s="204"/>
      <c r="WVH135" s="204"/>
      <c r="WVI135" s="204"/>
      <c r="WVJ135" s="204"/>
      <c r="WVK135" s="204"/>
      <c r="WVL135" s="204"/>
      <c r="WVM135" s="204"/>
      <c r="WVN135" s="204"/>
      <c r="WVO135" s="204"/>
      <c r="WVP135" s="204"/>
      <c r="WVQ135" s="204"/>
      <c r="WVR135" s="204"/>
      <c r="WVS135" s="204"/>
      <c r="WVT135" s="204"/>
      <c r="WVU135" s="204"/>
      <c r="WVV135" s="204"/>
      <c r="WVW135" s="204"/>
      <c r="WVX135" s="204"/>
      <c r="WVY135" s="204"/>
      <c r="WVZ135" s="204"/>
      <c r="WWA135" s="204"/>
      <c r="WWB135" s="204"/>
      <c r="WWC135" s="204"/>
      <c r="WWD135" s="204"/>
      <c r="WWE135" s="204"/>
      <c r="WWF135" s="204"/>
      <c r="WWG135" s="204"/>
      <c r="WWH135" s="204"/>
      <c r="WWI135" s="204"/>
      <c r="WWJ135" s="204"/>
      <c r="WWK135" s="204"/>
      <c r="WWL135" s="204"/>
      <c r="WWM135" s="204"/>
      <c r="WWN135" s="204"/>
      <c r="WWO135" s="204"/>
      <c r="WWP135" s="204"/>
      <c r="WWQ135" s="204"/>
      <c r="WWR135" s="204"/>
      <c r="WWS135" s="204"/>
      <c r="WWT135" s="204"/>
      <c r="WWU135" s="204"/>
      <c r="WWV135" s="204"/>
      <c r="WWW135" s="204"/>
      <c r="WWX135" s="204"/>
      <c r="WWY135" s="204"/>
      <c r="WWZ135" s="204"/>
      <c r="WXA135" s="204"/>
      <c r="WXB135" s="204"/>
      <c r="WXC135" s="204"/>
      <c r="WXD135" s="204"/>
      <c r="WXE135" s="204"/>
      <c r="WXF135" s="204"/>
      <c r="WXG135" s="204"/>
      <c r="WXH135" s="204"/>
      <c r="WXI135" s="204"/>
      <c r="WXJ135" s="204"/>
      <c r="WXK135" s="204"/>
      <c r="WXL135" s="204"/>
      <c r="WXM135" s="204"/>
      <c r="WXN135" s="204"/>
      <c r="WXO135" s="204"/>
      <c r="WXP135" s="204"/>
      <c r="WXQ135" s="204"/>
      <c r="WXR135" s="204"/>
      <c r="WXS135" s="204"/>
      <c r="WXT135" s="204"/>
      <c r="WXU135" s="204"/>
      <c r="WXV135" s="204"/>
      <c r="WXW135" s="204"/>
      <c r="WXX135" s="204"/>
      <c r="WXY135" s="204"/>
      <c r="WXZ135" s="204"/>
      <c r="WYA135" s="204"/>
      <c r="WYB135" s="204"/>
      <c r="WYC135" s="204"/>
      <c r="WYD135" s="204"/>
      <c r="WYE135" s="204"/>
      <c r="WYF135" s="204"/>
      <c r="WYG135" s="204"/>
      <c r="WYH135" s="204"/>
      <c r="WYI135" s="204"/>
      <c r="WYJ135" s="204"/>
      <c r="WYK135" s="204"/>
      <c r="WYL135" s="204"/>
      <c r="WYM135" s="204"/>
      <c r="WYN135" s="204"/>
      <c r="WYO135" s="204"/>
      <c r="WYP135" s="204"/>
      <c r="WYQ135" s="204"/>
      <c r="WYR135" s="204"/>
      <c r="WYS135" s="204"/>
      <c r="WYT135" s="204"/>
      <c r="WYU135" s="204"/>
      <c r="WYV135" s="204"/>
      <c r="WYW135" s="204"/>
      <c r="WYX135" s="204"/>
      <c r="WYY135" s="204"/>
      <c r="WYZ135" s="204"/>
      <c r="WZA135" s="204"/>
      <c r="WZB135" s="204"/>
      <c r="WZC135" s="204"/>
      <c r="WZD135" s="204"/>
      <c r="WZE135" s="204"/>
      <c r="WZF135" s="204"/>
      <c r="WZG135" s="204"/>
      <c r="WZH135" s="204"/>
      <c r="WZI135" s="204"/>
      <c r="WZJ135" s="204"/>
      <c r="WZK135" s="204"/>
      <c r="WZL135" s="204"/>
      <c r="WZM135" s="204"/>
      <c r="WZN135" s="204"/>
      <c r="WZO135" s="204"/>
      <c r="WZP135" s="204"/>
      <c r="WZQ135" s="204"/>
      <c r="WZR135" s="204"/>
      <c r="WZS135" s="204"/>
      <c r="WZT135" s="204"/>
      <c r="WZU135" s="204"/>
      <c r="WZV135" s="204"/>
      <c r="WZW135" s="204"/>
      <c r="WZX135" s="204"/>
      <c r="WZY135" s="204"/>
      <c r="WZZ135" s="204"/>
      <c r="XAA135" s="204"/>
      <c r="XAB135" s="204"/>
      <c r="XAC135" s="204"/>
      <c r="XAD135" s="204"/>
      <c r="XAE135" s="204"/>
      <c r="XAF135" s="204"/>
      <c r="XAG135" s="204"/>
      <c r="XAH135" s="204"/>
      <c r="XAI135" s="204"/>
      <c r="XAJ135" s="204"/>
      <c r="XAK135" s="204"/>
      <c r="XAL135" s="204"/>
      <c r="XAM135" s="204"/>
      <c r="XAN135" s="204"/>
      <c r="XAO135" s="204"/>
      <c r="XAP135" s="204"/>
      <c r="XAQ135" s="204"/>
      <c r="XAR135" s="204"/>
      <c r="XAS135" s="204"/>
      <c r="XAT135" s="204"/>
      <c r="XAU135" s="204"/>
      <c r="XAV135" s="204"/>
      <c r="XAW135" s="204"/>
      <c r="XAX135" s="204"/>
      <c r="XAY135" s="204"/>
      <c r="XAZ135" s="204"/>
      <c r="XBA135" s="204"/>
      <c r="XBB135" s="204"/>
      <c r="XBC135" s="204"/>
      <c r="XBD135" s="204"/>
      <c r="XBE135" s="204"/>
      <c r="XBF135" s="204"/>
      <c r="XBG135" s="204"/>
      <c r="XBH135" s="204"/>
      <c r="XBI135" s="204"/>
      <c r="XBJ135" s="204"/>
      <c r="XBK135" s="204"/>
      <c r="XBL135" s="204"/>
      <c r="XBM135" s="204"/>
      <c r="XBN135" s="204"/>
      <c r="XBO135" s="204"/>
      <c r="XBP135" s="204"/>
      <c r="XBQ135" s="204"/>
      <c r="XBR135" s="204"/>
      <c r="XBS135" s="204"/>
      <c r="XBT135" s="204"/>
      <c r="XBU135" s="204"/>
      <c r="XBV135" s="204"/>
      <c r="XBW135" s="204"/>
      <c r="XBX135" s="204"/>
      <c r="XBY135" s="204"/>
      <c r="XBZ135" s="204"/>
      <c r="XCA135" s="204"/>
      <c r="XCB135" s="204"/>
      <c r="XCC135" s="204"/>
      <c r="XCD135" s="204"/>
      <c r="XCE135" s="204"/>
      <c r="XCF135" s="204"/>
      <c r="XCG135" s="204"/>
      <c r="XCH135" s="204"/>
      <c r="XCI135" s="204"/>
      <c r="XCJ135" s="204"/>
      <c r="XCK135" s="204"/>
      <c r="XCL135" s="204"/>
      <c r="XCM135" s="204"/>
      <c r="XCN135" s="204"/>
      <c r="XCO135" s="204"/>
      <c r="XCP135" s="204"/>
      <c r="XCQ135" s="204"/>
      <c r="XCR135" s="204"/>
      <c r="XCS135" s="204"/>
      <c r="XCT135" s="204"/>
      <c r="XCU135" s="204"/>
      <c r="XCV135" s="204"/>
      <c r="XCW135" s="204"/>
      <c r="XCX135" s="204"/>
      <c r="XCY135" s="204"/>
      <c r="XCZ135" s="204"/>
      <c r="XDA135" s="204"/>
      <c r="XDB135" s="204"/>
      <c r="XDC135" s="204"/>
      <c r="XDD135" s="204"/>
      <c r="XDE135" s="204"/>
      <c r="XDF135" s="204"/>
      <c r="XDG135" s="204"/>
      <c r="XDH135" s="204"/>
      <c r="XDI135" s="204"/>
      <c r="XDJ135" s="204"/>
      <c r="XDK135" s="204"/>
      <c r="XDL135" s="204"/>
      <c r="XDM135" s="204"/>
      <c r="XDN135" s="204"/>
      <c r="XDO135" s="204"/>
      <c r="XDP135" s="204"/>
      <c r="XDQ135" s="204"/>
      <c r="XDR135" s="204"/>
      <c r="XDS135" s="204"/>
      <c r="XDT135" s="204"/>
      <c r="XDU135" s="204"/>
      <c r="XDV135" s="204"/>
      <c r="XDW135" s="204"/>
      <c r="XDX135" s="204"/>
      <c r="XDY135" s="204"/>
      <c r="XDZ135" s="204"/>
      <c r="XEA135" s="204"/>
      <c r="XEB135" s="204"/>
      <c r="XEC135" s="204"/>
      <c r="XED135" s="204"/>
      <c r="XEE135" s="204"/>
      <c r="XEF135" s="204"/>
      <c r="XEG135" s="204"/>
      <c r="XEH135" s="204"/>
      <c r="XEI135" s="204"/>
      <c r="XEJ135" s="204"/>
      <c r="XEK135" s="204"/>
      <c r="XEL135" s="204"/>
      <c r="XEM135" s="204"/>
      <c r="XEN135" s="204"/>
      <c r="XEO135" s="204"/>
      <c r="XEP135" s="204"/>
      <c r="XEQ135" s="204"/>
      <c r="XER135" s="204"/>
      <c r="XES135" s="204"/>
      <c r="XET135" s="204"/>
      <c r="XEU135" s="204"/>
      <c r="XEV135" s="204"/>
      <c r="XEW135" s="204"/>
    </row>
    <row r="136" s="127" customFormat="1" ht="27" hidden="1" customHeight="1" spans="1:1024 1025:16377">
      <c r="A136" s="221">
        <v>130</v>
      </c>
      <c r="B136" s="245" t="s">
        <v>2476</v>
      </c>
      <c r="C136" s="246" t="s">
        <v>2477</v>
      </c>
      <c r="D136" s="224" t="s">
        <v>1996</v>
      </c>
      <c r="E136" s="225" t="s">
        <v>2200</v>
      </c>
      <c r="F136" s="226" t="s">
        <v>2478</v>
      </c>
      <c r="G136" s="227" t="s">
        <v>2400</v>
      </c>
      <c r="H136" s="226" t="str">
        <f>IF(G136="","",VLOOKUP(G136,'附表8-合同明细采集底稿'!B:I,2,0))</f>
        <v>沁春锦苑升降横移类机械式停车设备销售合同</v>
      </c>
      <c r="I136" s="66" t="str">
        <f>IF(G136="","",VLOOKUP(G136,'附表8-合同明细采集底稿'!B:I,3,0))</f>
        <v>技术合同</v>
      </c>
      <c r="J136" s="226" t="str">
        <f>IF(G136="","",VLOOKUP(G136,'附表8-合同明细采集底稿'!B:I,4,0))</f>
        <v>唐山通宝停车设备有限公司</v>
      </c>
      <c r="K136" s="226" t="s">
        <v>2007</v>
      </c>
      <c r="L136" s="227">
        <v>1300224130</v>
      </c>
      <c r="M136" s="227">
        <v>21262928</v>
      </c>
      <c r="N136" s="228">
        <v>420188.05</v>
      </c>
      <c r="O136" s="229">
        <v>474812.5</v>
      </c>
      <c r="P136" s="229">
        <v>420188.05</v>
      </c>
      <c r="Q136" s="229"/>
      <c r="R136" s="229">
        <f t="shared" si="5"/>
        <v>420188.05</v>
      </c>
      <c r="S136" s="230">
        <f>IFERROR(VLOOKUP(G136,'附表8-合同明细采集底稿'!B:M,12,0),100%)</f>
        <v>0.331924265795271</v>
      </c>
      <c r="T136" s="229">
        <f t="shared" ref="T136:T199" si="6">ROUND(SUM(R136)*SUM(S136),2)</f>
        <v>139470.61</v>
      </c>
      <c r="U136" s="226" t="s">
        <v>2009</v>
      </c>
      <c r="V136" s="231" t="s">
        <v>309</v>
      </c>
      <c r="W136" s="232">
        <f>IF('附表1-面积统计表'!$D$29=0,"",IF(AND(V136="共同成本费用",Z136="总建筑面积法"),ROUND(T136/'附表1-面积统计表'!$D$29*'附表1-面积统计表'!$D$5,2),IF(AND(V136="共同成本费用",Z136="可售建筑面积法"),ROUND(T136/'附表1-面积统计表'!$F$29*'附表1-面积统计表'!$F$5,2),"请手工填写")))</f>
        <v>131310.36</v>
      </c>
      <c r="X136" s="232" t="str">
        <f>IF(SUM('附表1-面积统计表'!$D$6)=0,"",SUM(T136)-SUM(W136)-SUM(Y136))</f>
        <v/>
      </c>
      <c r="Y136" s="232">
        <f>IF(SUM('附表1-面积统计表'!$D$6)=0,SUM(T136)-SUM(W136),IF('附表1-面积统计表'!$D$29=0,"",IF(AND(V136="共同成本费用",Z136="总建筑面积法"),ROUND(T136/'附表1-面积统计表'!$D$29*'附表1-面积统计表'!$D$7,2),IF(AND(V136="共同成本费用",Z136="可售建筑面积法"),ROUND(T136/'附表1-面积统计表'!$F$29*'附表1-面积统计表'!$F$7,2),"请手工填写"))))</f>
        <v>8160.25</v>
      </c>
      <c r="Z136" s="233" t="s">
        <v>282</v>
      </c>
      <c r="AA136" s="226"/>
      <c r="AB136" s="234" t="s">
        <v>1986</v>
      </c>
      <c r="AC136" s="234"/>
      <c r="AD136" s="235"/>
      <c r="AE136" s="235"/>
      <c r="AF136" s="235"/>
      <c r="AG136" s="235"/>
      <c r="AH136" s="235"/>
      <c r="AI136" s="235"/>
      <c r="AJ136" s="235"/>
      <c r="AK136" s="235"/>
      <c r="AL136" s="235"/>
      <c r="AM136" s="235"/>
      <c r="AN136" s="235"/>
      <c r="AO136" s="235"/>
      <c r="AP136" s="235"/>
      <c r="AQ136" s="235"/>
      <c r="AR136" s="235"/>
      <c r="AS136" s="235"/>
      <c r="AT136" s="235"/>
      <c r="AU136" s="235"/>
      <c r="AV136" s="235"/>
      <c r="AW136" s="235"/>
      <c r="AX136" s="235"/>
      <c r="AY136" s="235"/>
      <c r="AZ136" s="235"/>
      <c r="BA136" s="235"/>
      <c r="BB136" s="235"/>
      <c r="BC136" s="235"/>
      <c r="BD136" s="235"/>
      <c r="BE136" s="235"/>
      <c r="BF136" s="235"/>
      <c r="BG136" s="235"/>
      <c r="BH136" s="235"/>
      <c r="BI136" s="235"/>
      <c r="BJ136" s="235"/>
      <c r="BK136" s="235"/>
      <c r="BL136" s="235"/>
      <c r="BM136" s="235"/>
      <c r="BN136" s="235"/>
      <c r="BO136" s="235"/>
      <c r="BP136" s="235"/>
      <c r="BQ136" s="235"/>
      <c r="BR136" s="235"/>
      <c r="BS136" s="235"/>
      <c r="BT136" s="235"/>
      <c r="BU136" s="235"/>
      <c r="BV136" s="235"/>
      <c r="BW136" s="235"/>
      <c r="BX136" s="235"/>
      <c r="BY136" s="235"/>
      <c r="BZ136" s="235"/>
      <c r="CA136" s="235"/>
      <c r="CB136" s="235"/>
      <c r="CC136" s="235"/>
      <c r="CD136" s="235"/>
      <c r="CE136" s="235"/>
      <c r="CF136" s="235"/>
      <c r="CG136" s="235"/>
      <c r="CH136" s="235"/>
      <c r="CI136" s="235"/>
      <c r="CJ136" s="235"/>
      <c r="CK136" s="235"/>
      <c r="CL136" s="235"/>
      <c r="CM136" s="235"/>
      <c r="CN136" s="235"/>
      <c r="CO136" s="235"/>
      <c r="CP136" s="235"/>
      <c r="CQ136" s="235"/>
      <c r="CR136" s="235"/>
      <c r="CS136" s="235"/>
      <c r="CT136" s="235"/>
      <c r="CU136" s="235"/>
      <c r="CV136" s="235"/>
      <c r="CW136" s="235"/>
      <c r="CX136" s="235"/>
      <c r="CY136" s="235"/>
      <c r="CZ136" s="235"/>
      <c r="DA136" s="235"/>
      <c r="DB136" s="235"/>
      <c r="DC136" s="235"/>
      <c r="DD136" s="235"/>
      <c r="DE136" s="235"/>
      <c r="DF136" s="235"/>
      <c r="DG136" s="235"/>
      <c r="DH136" s="235"/>
      <c r="DI136" s="235"/>
      <c r="DJ136" s="235"/>
      <c r="DK136" s="235"/>
      <c r="DL136" s="235"/>
      <c r="DM136" s="235"/>
      <c r="DN136" s="235"/>
      <c r="DO136" s="235"/>
      <c r="DP136" s="235"/>
      <c r="DQ136" s="235"/>
      <c r="DR136" s="235"/>
      <c r="DS136" s="235"/>
      <c r="DT136" s="235"/>
      <c r="DU136" s="235"/>
      <c r="DV136" s="235"/>
      <c r="DW136" s="235"/>
      <c r="DX136" s="235"/>
      <c r="DY136" s="235"/>
      <c r="DZ136" s="235"/>
      <c r="EA136" s="235"/>
      <c r="EB136" s="235"/>
      <c r="EC136" s="235"/>
      <c r="ED136" s="235"/>
      <c r="EE136" s="235"/>
      <c r="EF136" s="235"/>
      <c r="EG136" s="235"/>
      <c r="EH136" s="235"/>
      <c r="EI136" s="235"/>
      <c r="EJ136" s="235"/>
      <c r="EK136" s="235"/>
      <c r="EL136" s="235"/>
      <c r="EM136" s="235"/>
      <c r="EN136" s="235"/>
      <c r="EO136" s="235"/>
      <c r="EP136" s="235"/>
      <c r="EQ136" s="235"/>
      <c r="ER136" s="235"/>
      <c r="ES136" s="235"/>
      <c r="ET136" s="235"/>
      <c r="EU136" s="235"/>
      <c r="EV136" s="235"/>
      <c r="EW136" s="235"/>
      <c r="EX136" s="235"/>
      <c r="EY136" s="235"/>
      <c r="EZ136" s="235"/>
      <c r="FA136" s="235"/>
      <c r="FB136" s="235"/>
      <c r="FC136" s="235"/>
      <c r="FD136" s="235"/>
      <c r="FE136" s="235"/>
      <c r="FF136" s="235"/>
      <c r="FG136" s="235"/>
      <c r="FH136" s="235"/>
      <c r="FI136" s="235"/>
      <c r="FJ136" s="235"/>
      <c r="FK136" s="235"/>
      <c r="FL136" s="235"/>
      <c r="FM136" s="235"/>
      <c r="FN136" s="235"/>
      <c r="FO136" s="235"/>
      <c r="FP136" s="235"/>
      <c r="FQ136" s="235"/>
      <c r="FR136" s="235"/>
      <c r="FS136" s="235"/>
      <c r="FT136" s="235"/>
      <c r="FU136" s="235"/>
      <c r="FV136" s="235"/>
      <c r="FW136" s="235"/>
      <c r="FX136" s="235"/>
      <c r="FY136" s="235"/>
      <c r="FZ136" s="235"/>
      <c r="GA136" s="235"/>
      <c r="GB136" s="235"/>
      <c r="GC136" s="235"/>
      <c r="GD136" s="235"/>
      <c r="GE136" s="235"/>
      <c r="GF136" s="235"/>
      <c r="GG136" s="235"/>
      <c r="GH136" s="235"/>
      <c r="GI136" s="235"/>
      <c r="GJ136" s="235"/>
      <c r="GK136" s="235"/>
      <c r="GL136" s="235"/>
      <c r="GM136" s="235"/>
      <c r="GN136" s="235"/>
      <c r="GO136" s="235"/>
      <c r="GP136" s="235"/>
      <c r="GQ136" s="235"/>
      <c r="GR136" s="235"/>
      <c r="GS136" s="235"/>
      <c r="GT136" s="235"/>
      <c r="GU136" s="235"/>
      <c r="GV136" s="235"/>
      <c r="GW136" s="235"/>
      <c r="GX136" s="235"/>
      <c r="GY136" s="235"/>
      <c r="GZ136" s="235"/>
      <c r="HA136" s="235"/>
      <c r="HB136" s="235"/>
      <c r="HC136" s="235"/>
      <c r="HD136" s="235"/>
      <c r="HE136" s="235"/>
      <c r="HF136" s="235"/>
      <c r="HG136" s="235"/>
      <c r="HH136" s="235"/>
      <c r="HI136" s="235"/>
      <c r="HJ136" s="235"/>
      <c r="HK136" s="235"/>
      <c r="HL136" s="235"/>
      <c r="HM136" s="235"/>
      <c r="HN136" s="235"/>
      <c r="HO136" s="235"/>
      <c r="HP136" s="235"/>
      <c r="HQ136" s="235"/>
      <c r="HR136" s="235"/>
      <c r="HS136" s="235"/>
      <c r="HT136" s="235"/>
      <c r="HU136" s="235"/>
      <c r="HV136" s="235"/>
      <c r="HW136" s="235"/>
      <c r="HX136" s="235"/>
      <c r="HY136" s="235"/>
      <c r="HZ136" s="235"/>
      <c r="IA136" s="235"/>
      <c r="IB136" s="235"/>
      <c r="IC136" s="235"/>
      <c r="ID136" s="235"/>
      <c r="IE136" s="235"/>
      <c r="IF136" s="235"/>
      <c r="IG136" s="235"/>
      <c r="IH136" s="235"/>
      <c r="II136" s="235"/>
      <c r="IJ136" s="235"/>
      <c r="IK136" s="235"/>
      <c r="IL136" s="235"/>
      <c r="IM136" s="235"/>
      <c r="IN136" s="235"/>
      <c r="IO136" s="235"/>
      <c r="IP136" s="235"/>
      <c r="IQ136" s="235"/>
      <c r="IR136" s="235"/>
      <c r="IS136" s="235"/>
      <c r="IT136" s="235"/>
      <c r="IU136" s="235"/>
      <c r="IV136" s="235"/>
      <c r="IW136" s="235"/>
      <c r="IX136" s="235"/>
      <c r="IY136" s="235"/>
      <c r="IZ136" s="235"/>
      <c r="JA136" s="235"/>
      <c r="JB136" s="235"/>
      <c r="JC136" s="235"/>
      <c r="JD136" s="235"/>
      <c r="JE136" s="235"/>
      <c r="JF136" s="235"/>
      <c r="JG136" s="235"/>
      <c r="JH136" s="235"/>
      <c r="JI136" s="235"/>
      <c r="JJ136" s="235"/>
      <c r="JK136" s="235"/>
      <c r="JL136" s="235"/>
      <c r="JM136" s="235"/>
      <c r="JN136" s="235"/>
      <c r="JO136" s="235"/>
      <c r="JP136" s="235"/>
      <c r="JQ136" s="235"/>
      <c r="JR136" s="235"/>
      <c r="JS136" s="235"/>
      <c r="JT136" s="235"/>
      <c r="JU136" s="235"/>
      <c r="JV136" s="235"/>
      <c r="JW136" s="235"/>
      <c r="JX136" s="235"/>
      <c r="JY136" s="235"/>
      <c r="JZ136" s="235"/>
      <c r="KA136" s="235"/>
      <c r="KB136" s="235"/>
      <c r="KC136" s="235"/>
      <c r="KD136" s="235"/>
      <c r="KE136" s="235"/>
      <c r="KF136" s="235"/>
      <c r="KG136" s="235"/>
      <c r="KH136" s="235"/>
      <c r="KI136" s="235"/>
      <c r="KJ136" s="235"/>
      <c r="KK136" s="235"/>
      <c r="KL136" s="235"/>
      <c r="KM136" s="235"/>
      <c r="KN136" s="235"/>
      <c r="KO136" s="235"/>
      <c r="KP136" s="235"/>
      <c r="KQ136" s="235"/>
      <c r="KR136" s="235"/>
      <c r="KS136" s="235"/>
      <c r="KT136" s="235"/>
      <c r="KU136" s="235"/>
      <c r="KV136" s="235"/>
      <c r="KW136" s="235"/>
      <c r="KX136" s="235"/>
      <c r="KY136" s="235"/>
      <c r="KZ136" s="235"/>
      <c r="LA136" s="235"/>
      <c r="LB136" s="235"/>
      <c r="LC136" s="235"/>
      <c r="LD136" s="235"/>
      <c r="LE136" s="235"/>
      <c r="LF136" s="235"/>
      <c r="LG136" s="235"/>
      <c r="LH136" s="235"/>
      <c r="LI136" s="235"/>
      <c r="LJ136" s="235"/>
      <c r="LK136" s="235"/>
      <c r="LL136" s="235"/>
      <c r="LM136" s="235"/>
      <c r="LN136" s="235"/>
      <c r="LO136" s="235"/>
      <c r="LP136" s="235"/>
      <c r="LQ136" s="235"/>
      <c r="LR136" s="235"/>
      <c r="LS136" s="235"/>
      <c r="LT136" s="235"/>
      <c r="LU136" s="235"/>
      <c r="LV136" s="235"/>
      <c r="LW136" s="235"/>
      <c r="LX136" s="235"/>
      <c r="LY136" s="235"/>
      <c r="LZ136" s="235"/>
      <c r="MA136" s="235"/>
      <c r="MB136" s="235"/>
      <c r="MC136" s="235"/>
      <c r="MD136" s="235"/>
      <c r="ME136" s="235"/>
      <c r="MF136" s="235"/>
      <c r="MG136" s="235"/>
      <c r="MH136" s="235"/>
      <c r="MI136" s="235"/>
      <c r="MJ136" s="235"/>
      <c r="MK136" s="235"/>
      <c r="ML136" s="235"/>
      <c r="MM136" s="235"/>
      <c r="MN136" s="235"/>
      <c r="MO136" s="235"/>
      <c r="MP136" s="235"/>
      <c r="MQ136" s="235"/>
      <c r="MR136" s="235"/>
      <c r="MS136" s="235"/>
      <c r="MT136" s="235"/>
      <c r="MU136" s="235"/>
      <c r="MV136" s="235"/>
      <c r="MW136" s="235"/>
      <c r="MX136" s="235"/>
      <c r="MY136" s="235"/>
      <c r="MZ136" s="235"/>
      <c r="NA136" s="235"/>
      <c r="NB136" s="235"/>
      <c r="NC136" s="235"/>
      <c r="ND136" s="235"/>
      <c r="NE136" s="235"/>
      <c r="NF136" s="235"/>
      <c r="NG136" s="235"/>
      <c r="NH136" s="235"/>
      <c r="NI136" s="235"/>
      <c r="NJ136" s="235"/>
      <c r="NK136" s="235"/>
      <c r="NL136" s="235"/>
      <c r="NM136" s="235"/>
      <c r="NN136" s="235"/>
      <c r="NO136" s="235"/>
      <c r="NP136" s="235"/>
      <c r="NQ136" s="235"/>
      <c r="NR136" s="235"/>
      <c r="NS136" s="235"/>
      <c r="NT136" s="235"/>
      <c r="NU136" s="235"/>
      <c r="NV136" s="235"/>
      <c r="NW136" s="235"/>
      <c r="NX136" s="235"/>
      <c r="NY136" s="235"/>
      <c r="NZ136" s="235"/>
      <c r="OA136" s="235"/>
      <c r="OB136" s="235"/>
      <c r="OC136" s="235"/>
      <c r="OD136" s="235"/>
      <c r="OE136" s="235"/>
      <c r="OF136" s="235"/>
      <c r="OG136" s="235"/>
      <c r="OH136" s="235"/>
      <c r="OI136" s="235"/>
      <c r="OJ136" s="235"/>
      <c r="OK136" s="235"/>
      <c r="OL136" s="235"/>
      <c r="OM136" s="235"/>
      <c r="ON136" s="235"/>
      <c r="OO136" s="235"/>
      <c r="OP136" s="235"/>
      <c r="OQ136" s="235"/>
      <c r="OR136" s="235"/>
      <c r="OS136" s="235"/>
      <c r="OT136" s="235"/>
      <c r="OU136" s="235"/>
      <c r="OV136" s="235"/>
      <c r="OW136" s="235"/>
      <c r="OX136" s="235"/>
      <c r="OY136" s="235"/>
      <c r="OZ136" s="235"/>
      <c r="PA136" s="235"/>
      <c r="PB136" s="235"/>
      <c r="PC136" s="235"/>
      <c r="PD136" s="235"/>
      <c r="PE136" s="235"/>
      <c r="PF136" s="235"/>
      <c r="PG136" s="235"/>
      <c r="PH136" s="235"/>
      <c r="PI136" s="235"/>
      <c r="PJ136" s="235"/>
      <c r="PK136" s="235"/>
      <c r="PL136" s="235"/>
      <c r="PM136" s="235"/>
      <c r="PN136" s="235"/>
      <c r="PO136" s="235"/>
      <c r="PP136" s="235"/>
      <c r="PQ136" s="235"/>
      <c r="PR136" s="235"/>
      <c r="PS136" s="235"/>
      <c r="PT136" s="235"/>
      <c r="PU136" s="235"/>
      <c r="PV136" s="235"/>
      <c r="PW136" s="235"/>
      <c r="PX136" s="235"/>
      <c r="PY136" s="235"/>
      <c r="PZ136" s="235"/>
      <c r="QA136" s="235"/>
      <c r="QB136" s="235"/>
      <c r="QC136" s="235"/>
      <c r="QD136" s="235"/>
      <c r="QE136" s="235"/>
      <c r="QF136" s="235"/>
      <c r="QG136" s="235"/>
      <c r="QH136" s="235"/>
      <c r="QI136" s="235"/>
      <c r="QJ136" s="235"/>
      <c r="QK136" s="235"/>
      <c r="QL136" s="235"/>
      <c r="QM136" s="235"/>
      <c r="QN136" s="235"/>
      <c r="QO136" s="235"/>
      <c r="QP136" s="235"/>
      <c r="QQ136" s="235"/>
      <c r="QR136" s="235"/>
      <c r="QS136" s="235"/>
      <c r="QT136" s="235"/>
      <c r="QU136" s="235"/>
      <c r="QV136" s="235"/>
      <c r="QW136" s="235"/>
      <c r="QX136" s="235"/>
      <c r="QY136" s="235"/>
      <c r="QZ136" s="235"/>
      <c r="RA136" s="235"/>
      <c r="RB136" s="235"/>
      <c r="RC136" s="235"/>
      <c r="RD136" s="235"/>
      <c r="RE136" s="235"/>
      <c r="RF136" s="235"/>
      <c r="RG136" s="235"/>
      <c r="RH136" s="235"/>
      <c r="RI136" s="235"/>
      <c r="RJ136" s="235"/>
      <c r="RK136" s="235"/>
      <c r="RL136" s="235"/>
      <c r="RM136" s="235"/>
      <c r="RN136" s="235"/>
      <c r="RO136" s="235"/>
      <c r="RP136" s="235"/>
      <c r="RQ136" s="235"/>
      <c r="RR136" s="235"/>
      <c r="RS136" s="235"/>
      <c r="RT136" s="235"/>
      <c r="RU136" s="235"/>
      <c r="RV136" s="235"/>
      <c r="RW136" s="235"/>
      <c r="RX136" s="235"/>
      <c r="RY136" s="235"/>
      <c r="RZ136" s="235"/>
      <c r="SA136" s="235"/>
      <c r="SB136" s="235"/>
      <c r="SC136" s="235"/>
      <c r="SD136" s="235"/>
      <c r="SE136" s="235"/>
      <c r="SF136" s="235"/>
      <c r="SG136" s="235"/>
      <c r="SH136" s="235"/>
      <c r="SI136" s="235"/>
      <c r="SJ136" s="235"/>
      <c r="SK136" s="235"/>
      <c r="SL136" s="235"/>
      <c r="SM136" s="235"/>
      <c r="SN136" s="235"/>
      <c r="SO136" s="235"/>
      <c r="SP136" s="235"/>
      <c r="SQ136" s="235"/>
      <c r="SR136" s="235"/>
      <c r="SS136" s="235"/>
      <c r="ST136" s="235"/>
      <c r="SU136" s="235"/>
      <c r="SV136" s="235"/>
      <c r="SW136" s="235"/>
      <c r="SX136" s="235"/>
      <c r="SY136" s="235"/>
      <c r="SZ136" s="235"/>
      <c r="TA136" s="235"/>
      <c r="TB136" s="235"/>
      <c r="TC136" s="235"/>
      <c r="TD136" s="235"/>
      <c r="TE136" s="235"/>
      <c r="TF136" s="235"/>
      <c r="TG136" s="235"/>
      <c r="TH136" s="235"/>
      <c r="TI136" s="235"/>
      <c r="TJ136" s="235"/>
      <c r="TK136" s="235"/>
      <c r="TL136" s="235"/>
      <c r="TM136" s="235"/>
      <c r="TN136" s="235"/>
      <c r="TO136" s="235"/>
      <c r="TP136" s="235"/>
      <c r="TQ136" s="235"/>
      <c r="TR136" s="235"/>
      <c r="TS136" s="235"/>
      <c r="TT136" s="235"/>
      <c r="TU136" s="235"/>
      <c r="TV136" s="235"/>
      <c r="TW136" s="235"/>
      <c r="TX136" s="235"/>
      <c r="TY136" s="235"/>
      <c r="TZ136" s="235"/>
      <c r="UA136" s="235"/>
      <c r="UB136" s="235"/>
      <c r="UC136" s="235"/>
      <c r="UD136" s="235"/>
      <c r="UE136" s="235"/>
      <c r="UF136" s="235"/>
      <c r="UG136" s="235"/>
      <c r="UH136" s="235"/>
      <c r="UI136" s="235"/>
      <c r="UJ136" s="235"/>
      <c r="UK136" s="235"/>
      <c r="UL136" s="235"/>
      <c r="UM136" s="235"/>
      <c r="UN136" s="235"/>
      <c r="UO136" s="235"/>
      <c r="UP136" s="235"/>
      <c r="UQ136" s="235"/>
      <c r="UR136" s="235"/>
      <c r="US136" s="235"/>
      <c r="UT136" s="235"/>
      <c r="UU136" s="235"/>
      <c r="UV136" s="235"/>
      <c r="UW136" s="235"/>
      <c r="UX136" s="235"/>
      <c r="UY136" s="235"/>
      <c r="UZ136" s="235"/>
      <c r="VA136" s="235"/>
      <c r="VB136" s="235"/>
      <c r="VC136" s="235"/>
      <c r="VD136" s="235"/>
      <c r="VE136" s="235"/>
      <c r="VF136" s="235"/>
      <c r="VG136" s="235"/>
      <c r="VH136" s="235"/>
      <c r="VI136" s="235"/>
      <c r="VJ136" s="235"/>
      <c r="VK136" s="235"/>
      <c r="VL136" s="235"/>
      <c r="VM136" s="235"/>
      <c r="VN136" s="235"/>
      <c r="VO136" s="235"/>
      <c r="VP136" s="235"/>
      <c r="VQ136" s="235"/>
      <c r="VR136" s="235"/>
      <c r="VS136" s="235"/>
      <c r="VT136" s="235"/>
      <c r="VU136" s="235"/>
      <c r="VV136" s="235"/>
      <c r="VW136" s="235"/>
      <c r="VX136" s="235"/>
      <c r="VY136" s="235"/>
      <c r="VZ136" s="235"/>
      <c r="WA136" s="235"/>
      <c r="WB136" s="235"/>
      <c r="WC136" s="235"/>
      <c r="WD136" s="235"/>
      <c r="WE136" s="235"/>
      <c r="WF136" s="235"/>
      <c r="WG136" s="235"/>
      <c r="WH136" s="235"/>
      <c r="WI136" s="235"/>
      <c r="WJ136" s="235"/>
      <c r="WK136" s="235"/>
      <c r="WL136" s="235"/>
      <c r="WM136" s="235"/>
      <c r="WN136" s="235"/>
      <c r="WO136" s="235"/>
      <c r="WP136" s="235"/>
      <c r="WQ136" s="235"/>
      <c r="WR136" s="235"/>
      <c r="WS136" s="235"/>
      <c r="WT136" s="235"/>
      <c r="WU136" s="235"/>
      <c r="WV136" s="235"/>
      <c r="WW136" s="235"/>
      <c r="WX136" s="235"/>
      <c r="WY136" s="235"/>
      <c r="WZ136" s="235"/>
      <c r="XA136" s="235"/>
      <c r="XB136" s="235"/>
      <c r="XC136" s="235"/>
      <c r="XD136" s="235"/>
      <c r="XE136" s="235"/>
      <c r="XF136" s="235"/>
      <c r="XG136" s="235"/>
      <c r="XH136" s="235"/>
      <c r="XI136" s="235"/>
      <c r="XJ136" s="235"/>
      <c r="XK136" s="235"/>
      <c r="XL136" s="235"/>
      <c r="XM136" s="235"/>
      <c r="XN136" s="235"/>
      <c r="XO136" s="235"/>
      <c r="XP136" s="235"/>
      <c r="XQ136" s="235"/>
      <c r="XR136" s="235"/>
      <c r="XS136" s="235"/>
      <c r="XT136" s="235"/>
      <c r="XU136" s="235"/>
      <c r="XV136" s="235"/>
      <c r="XW136" s="235"/>
      <c r="XX136" s="235"/>
      <c r="XY136" s="235"/>
      <c r="XZ136" s="235"/>
      <c r="YA136" s="235"/>
      <c r="YB136" s="235"/>
      <c r="YC136" s="235"/>
      <c r="YD136" s="235"/>
      <c r="YE136" s="235"/>
      <c r="YF136" s="235"/>
      <c r="YG136" s="235"/>
      <c r="YH136" s="235"/>
      <c r="YI136" s="235"/>
      <c r="YJ136" s="235"/>
      <c r="YK136" s="235"/>
      <c r="YL136" s="235"/>
      <c r="YM136" s="235"/>
      <c r="YN136" s="235"/>
      <c r="YO136" s="235"/>
      <c r="YP136" s="235"/>
      <c r="YQ136" s="235"/>
      <c r="YR136" s="235"/>
      <c r="YS136" s="235"/>
      <c r="YT136" s="235"/>
      <c r="YU136" s="235"/>
      <c r="YV136" s="235"/>
      <c r="YW136" s="235"/>
      <c r="YX136" s="235"/>
      <c r="YY136" s="235"/>
      <c r="YZ136" s="235"/>
      <c r="ZA136" s="235"/>
      <c r="ZB136" s="235"/>
      <c r="ZC136" s="235"/>
      <c r="ZD136" s="235"/>
      <c r="ZE136" s="235"/>
      <c r="ZF136" s="235"/>
      <c r="ZG136" s="235"/>
      <c r="ZH136" s="235"/>
      <c r="ZI136" s="235"/>
      <c r="ZJ136" s="235"/>
      <c r="ZK136" s="235"/>
      <c r="ZL136" s="235"/>
      <c r="ZM136" s="235"/>
      <c r="ZN136" s="235"/>
      <c r="ZO136" s="235"/>
      <c r="ZP136" s="235"/>
      <c r="ZQ136" s="235"/>
      <c r="ZR136" s="235"/>
      <c r="ZS136" s="235"/>
      <c r="ZT136" s="235"/>
      <c r="ZU136" s="235"/>
      <c r="ZV136" s="235"/>
      <c r="ZW136" s="235"/>
      <c r="ZX136" s="235"/>
      <c r="ZY136" s="235"/>
      <c r="ZZ136" s="235"/>
      <c r="AAA136" s="235"/>
      <c r="AAB136" s="235"/>
      <c r="AAC136" s="235"/>
      <c r="AAD136" s="235"/>
      <c r="AAE136" s="235"/>
      <c r="AAF136" s="235"/>
      <c r="AAG136" s="235"/>
      <c r="AAH136" s="235"/>
      <c r="AAI136" s="235"/>
      <c r="AAJ136" s="235"/>
      <c r="AAK136" s="235"/>
      <c r="AAL136" s="235"/>
      <c r="AAM136" s="235"/>
      <c r="AAN136" s="235"/>
      <c r="AAO136" s="235"/>
      <c r="AAP136" s="235"/>
      <c r="AAQ136" s="235"/>
      <c r="AAR136" s="235"/>
      <c r="AAS136" s="235"/>
      <c r="AAT136" s="235"/>
      <c r="AAU136" s="235"/>
      <c r="AAV136" s="235"/>
      <c r="AAW136" s="235"/>
      <c r="AAX136" s="235"/>
      <c r="AAY136" s="235"/>
      <c r="AAZ136" s="235"/>
      <c r="ABA136" s="235"/>
      <c r="ABB136" s="235"/>
      <c r="ABC136" s="235"/>
      <c r="ABD136" s="235"/>
      <c r="ABE136" s="235"/>
      <c r="ABF136" s="235"/>
      <c r="ABG136" s="235"/>
      <c r="ABH136" s="235"/>
      <c r="ABI136" s="235"/>
      <c r="ABJ136" s="235"/>
      <c r="ABK136" s="235"/>
      <c r="ABL136" s="235"/>
      <c r="ABM136" s="235"/>
      <c r="ABN136" s="235"/>
      <c r="ABO136" s="235"/>
      <c r="ABP136" s="235"/>
      <c r="ABQ136" s="235"/>
      <c r="ABR136" s="235"/>
      <c r="ABS136" s="235"/>
      <c r="ABT136" s="235"/>
      <c r="ABU136" s="235"/>
      <c r="ABV136" s="235"/>
      <c r="ABW136" s="235"/>
      <c r="ABX136" s="235"/>
      <c r="ABY136" s="235"/>
      <c r="ABZ136" s="235"/>
      <c r="ACA136" s="235"/>
      <c r="ACB136" s="235"/>
      <c r="ACC136" s="235"/>
      <c r="ACD136" s="235"/>
      <c r="ACE136" s="235"/>
      <c r="ACF136" s="235"/>
      <c r="ACG136" s="235"/>
      <c r="ACH136" s="235"/>
      <c r="ACI136" s="235"/>
      <c r="ACJ136" s="235"/>
      <c r="ACK136" s="235"/>
      <c r="ACL136" s="235"/>
      <c r="ACM136" s="235"/>
      <c r="ACN136" s="235"/>
      <c r="ACO136" s="235"/>
      <c r="ACP136" s="235"/>
      <c r="ACQ136" s="235"/>
      <c r="ACR136" s="235"/>
      <c r="ACS136" s="235"/>
      <c r="ACT136" s="235"/>
      <c r="ACU136" s="235"/>
      <c r="ACV136" s="235"/>
      <c r="ACW136" s="235"/>
      <c r="ACX136" s="235"/>
      <c r="ACY136" s="235"/>
      <c r="ACZ136" s="235"/>
      <c r="ADA136" s="235"/>
      <c r="ADB136" s="235"/>
      <c r="ADC136" s="235"/>
      <c r="ADD136" s="235"/>
      <c r="ADE136" s="235"/>
      <c r="ADF136" s="235"/>
      <c r="ADG136" s="235"/>
      <c r="ADH136" s="235"/>
      <c r="ADI136" s="235"/>
      <c r="ADJ136" s="235"/>
      <c r="ADK136" s="235"/>
      <c r="ADL136" s="235"/>
      <c r="ADM136" s="235"/>
      <c r="ADN136" s="235"/>
      <c r="ADO136" s="235"/>
      <c r="ADP136" s="235"/>
      <c r="ADQ136" s="235"/>
      <c r="ADR136" s="235"/>
      <c r="ADS136" s="235"/>
      <c r="ADT136" s="235"/>
      <c r="ADU136" s="235"/>
      <c r="ADV136" s="235"/>
      <c r="ADW136" s="235"/>
      <c r="ADX136" s="235"/>
      <c r="ADY136" s="235"/>
      <c r="ADZ136" s="235"/>
      <c r="AEA136" s="235"/>
      <c r="AEB136" s="235"/>
      <c r="AEC136" s="235"/>
      <c r="AED136" s="235"/>
      <c r="AEE136" s="235"/>
      <c r="AEF136" s="235"/>
      <c r="AEG136" s="235"/>
      <c r="AEH136" s="235"/>
      <c r="AEI136" s="235"/>
      <c r="AEJ136" s="235"/>
      <c r="AEK136" s="235"/>
      <c r="AEL136" s="235"/>
      <c r="AEM136" s="235"/>
      <c r="AEN136" s="235"/>
      <c r="AEO136" s="235"/>
      <c r="AEP136" s="235"/>
      <c r="AEQ136" s="235"/>
      <c r="AER136" s="235"/>
      <c r="AES136" s="235"/>
      <c r="AET136" s="235"/>
      <c r="AEU136" s="235"/>
      <c r="AEV136" s="235"/>
      <c r="AEW136" s="235"/>
      <c r="AEX136" s="235"/>
      <c r="AEY136" s="235"/>
      <c r="AEZ136" s="235"/>
      <c r="AFA136" s="235"/>
      <c r="AFB136" s="235"/>
      <c r="AFC136" s="235"/>
      <c r="AFD136" s="235"/>
      <c r="AFE136" s="235"/>
      <c r="AFF136" s="235"/>
      <c r="AFG136" s="235"/>
      <c r="AFH136" s="235"/>
      <c r="AFI136" s="235"/>
      <c r="AFJ136" s="235"/>
      <c r="AFK136" s="235"/>
      <c r="AFL136" s="235"/>
      <c r="AFM136" s="235"/>
      <c r="AFN136" s="235"/>
      <c r="AFO136" s="235"/>
      <c r="AFP136" s="235"/>
      <c r="AFQ136" s="235"/>
      <c r="AFR136" s="235"/>
      <c r="AFS136" s="235"/>
      <c r="AFT136" s="235"/>
      <c r="AFU136" s="235"/>
      <c r="AFV136" s="235"/>
      <c r="AFW136" s="235"/>
      <c r="AFX136" s="235"/>
      <c r="AFY136" s="235"/>
      <c r="AFZ136" s="235"/>
      <c r="AGA136" s="235"/>
      <c r="AGB136" s="235"/>
      <c r="AGC136" s="235"/>
      <c r="AGD136" s="235"/>
      <c r="AGE136" s="235"/>
      <c r="AGF136" s="235"/>
      <c r="AGG136" s="235"/>
      <c r="AGH136" s="235"/>
      <c r="AGI136" s="235"/>
      <c r="AGJ136" s="235"/>
      <c r="AGK136" s="235"/>
      <c r="AGL136" s="235"/>
      <c r="AGM136" s="235"/>
      <c r="AGN136" s="235"/>
      <c r="AGO136" s="235"/>
      <c r="AGP136" s="235"/>
      <c r="AGQ136" s="235"/>
      <c r="AGR136" s="235"/>
      <c r="AGS136" s="235"/>
      <c r="AGT136" s="235"/>
      <c r="AGU136" s="235"/>
      <c r="AGV136" s="235"/>
      <c r="AGW136" s="235"/>
      <c r="AGX136" s="235"/>
      <c r="AGY136" s="235"/>
      <c r="AGZ136" s="235"/>
      <c r="AHA136" s="235"/>
      <c r="AHB136" s="235"/>
      <c r="AHC136" s="235"/>
      <c r="AHD136" s="235"/>
      <c r="AHE136" s="235"/>
      <c r="AHF136" s="235"/>
      <c r="AHG136" s="235"/>
      <c r="AHH136" s="235"/>
      <c r="AHI136" s="235"/>
      <c r="AHJ136" s="235"/>
      <c r="AHK136" s="235"/>
      <c r="AHL136" s="235"/>
      <c r="AHM136" s="235"/>
      <c r="AHN136" s="235"/>
      <c r="AHO136" s="235"/>
      <c r="AHP136" s="235"/>
      <c r="AHQ136" s="235"/>
      <c r="AHR136" s="235"/>
      <c r="AHS136" s="235"/>
      <c r="AHT136" s="235"/>
      <c r="AHU136" s="235"/>
      <c r="AHV136" s="235"/>
      <c r="AHW136" s="235"/>
      <c r="AHX136" s="235"/>
      <c r="AHY136" s="235"/>
      <c r="AHZ136" s="235"/>
      <c r="AIA136" s="235"/>
      <c r="AIB136" s="235"/>
      <c r="AIC136" s="235"/>
      <c r="AID136" s="235"/>
      <c r="AIE136" s="235"/>
      <c r="AIF136" s="235"/>
      <c r="AIG136" s="235"/>
      <c r="AIH136" s="235"/>
      <c r="AII136" s="235"/>
      <c r="AIJ136" s="235"/>
      <c r="AIK136" s="235"/>
      <c r="AIL136" s="235"/>
      <c r="AIM136" s="235"/>
      <c r="AIN136" s="235"/>
      <c r="AIO136" s="235"/>
      <c r="AIP136" s="235"/>
      <c r="AIQ136" s="235"/>
      <c r="AIR136" s="235"/>
      <c r="AIS136" s="235"/>
      <c r="AIT136" s="235"/>
      <c r="AIU136" s="235"/>
      <c r="AIV136" s="235"/>
      <c r="AIW136" s="235"/>
      <c r="AIX136" s="235"/>
      <c r="AIY136" s="235"/>
      <c r="AIZ136" s="235"/>
      <c r="AJA136" s="235"/>
      <c r="AJB136" s="235"/>
      <c r="AJC136" s="235"/>
      <c r="AJD136" s="235"/>
      <c r="AJE136" s="235"/>
      <c r="AJF136" s="235"/>
      <c r="AJG136" s="235"/>
      <c r="AJH136" s="235"/>
      <c r="AJI136" s="235"/>
      <c r="AJJ136" s="235"/>
      <c r="AJK136" s="235"/>
      <c r="AJL136" s="235"/>
      <c r="AJM136" s="235"/>
      <c r="AJN136" s="235"/>
      <c r="AJO136" s="235"/>
      <c r="AJP136" s="235"/>
      <c r="AJQ136" s="235"/>
      <c r="AJR136" s="235"/>
      <c r="AJS136" s="235"/>
      <c r="AJT136" s="235"/>
      <c r="AJU136" s="235"/>
      <c r="AJV136" s="235"/>
      <c r="AJW136" s="235"/>
      <c r="AJX136" s="235"/>
      <c r="AJY136" s="235"/>
      <c r="AJZ136" s="235"/>
      <c r="AKA136" s="235"/>
      <c r="AKB136" s="235"/>
      <c r="AKC136" s="235"/>
      <c r="AKD136" s="235"/>
      <c r="AKE136" s="235"/>
      <c r="AKF136" s="235"/>
      <c r="AKG136" s="235"/>
      <c r="AKH136" s="235"/>
      <c r="AKI136" s="235"/>
      <c r="AKJ136" s="235"/>
      <c r="AKK136" s="235"/>
      <c r="AKL136" s="235"/>
      <c r="AKM136" s="235"/>
      <c r="AKN136" s="235"/>
      <c r="AKO136" s="235"/>
      <c r="AKP136" s="235"/>
      <c r="AKQ136" s="235"/>
      <c r="AKR136" s="235"/>
      <c r="AKS136" s="235"/>
      <c r="AKT136" s="235"/>
      <c r="AKU136" s="235"/>
      <c r="AKV136" s="235"/>
      <c r="AKW136" s="235"/>
      <c r="AKX136" s="235"/>
      <c r="AKY136" s="235"/>
      <c r="AKZ136" s="235"/>
      <c r="ALA136" s="235"/>
      <c r="ALB136" s="235"/>
      <c r="ALC136" s="235"/>
      <c r="ALD136" s="235"/>
      <c r="ALE136" s="235"/>
      <c r="ALF136" s="235"/>
      <c r="ALG136" s="235"/>
      <c r="ALH136" s="235"/>
      <c r="ALI136" s="235"/>
      <c r="ALJ136" s="235"/>
      <c r="ALK136" s="235"/>
      <c r="ALL136" s="235"/>
      <c r="ALM136" s="235"/>
      <c r="ALN136" s="235"/>
      <c r="ALO136" s="235"/>
      <c r="ALP136" s="235"/>
      <c r="ALQ136" s="235"/>
      <c r="ALR136" s="235"/>
      <c r="ALS136" s="235"/>
      <c r="ALT136" s="235"/>
      <c r="ALU136" s="235"/>
      <c r="ALV136" s="235"/>
      <c r="ALW136" s="235"/>
      <c r="ALX136" s="235"/>
      <c r="ALY136" s="235"/>
      <c r="ALZ136" s="235"/>
      <c r="AMA136" s="235"/>
      <c r="AMB136" s="235"/>
      <c r="AMC136" s="235"/>
      <c r="AMD136" s="235"/>
      <c r="AME136" s="235"/>
      <c r="AMF136" s="235"/>
      <c r="AMG136" s="235"/>
      <c r="AMH136" s="235"/>
      <c r="AMI136" s="235"/>
      <c r="AMJ136" s="235"/>
      <c r="AMK136" s="235"/>
      <c r="AML136" s="235"/>
      <c r="AMM136" s="235"/>
      <c r="AMN136" s="235"/>
      <c r="AMO136" s="235"/>
      <c r="AMP136" s="235"/>
      <c r="AMQ136" s="235"/>
      <c r="AMR136" s="235"/>
      <c r="AMS136" s="235"/>
      <c r="AMT136" s="235"/>
      <c r="AMU136" s="235"/>
      <c r="AMV136" s="235"/>
      <c r="AMW136" s="235"/>
      <c r="AMX136" s="235"/>
      <c r="AMY136" s="235"/>
      <c r="AMZ136" s="235"/>
      <c r="ANA136" s="235"/>
      <c r="ANB136" s="235"/>
      <c r="ANC136" s="235"/>
      <c r="AND136" s="235"/>
      <c r="ANE136" s="235"/>
      <c r="ANF136" s="235"/>
      <c r="ANG136" s="235"/>
      <c r="ANH136" s="235"/>
      <c r="ANI136" s="235"/>
      <c r="ANJ136" s="235"/>
      <c r="ANK136" s="235"/>
      <c r="ANL136" s="235"/>
      <c r="ANM136" s="235"/>
      <c r="ANN136" s="235"/>
      <c r="ANO136" s="235"/>
      <c r="ANP136" s="235"/>
      <c r="ANQ136" s="235"/>
      <c r="ANR136" s="235"/>
      <c r="ANS136" s="235"/>
      <c r="ANT136" s="235"/>
      <c r="ANU136" s="235"/>
      <c r="ANV136" s="235"/>
      <c r="ANW136" s="235"/>
      <c r="ANX136" s="235"/>
      <c r="ANY136" s="235"/>
      <c r="ANZ136" s="235"/>
      <c r="AOA136" s="235"/>
      <c r="AOB136" s="235"/>
      <c r="AOC136" s="235"/>
      <c r="AOD136" s="235"/>
      <c r="AOE136" s="235"/>
      <c r="AOF136" s="235"/>
      <c r="AOG136" s="235"/>
      <c r="AOH136" s="235"/>
      <c r="AOI136" s="235"/>
      <c r="AOJ136" s="235"/>
      <c r="AOK136" s="235"/>
      <c r="AOL136" s="235"/>
      <c r="AOM136" s="235"/>
      <c r="AON136" s="235"/>
      <c r="AOO136" s="235"/>
      <c r="AOP136" s="235"/>
      <c r="AOQ136" s="235"/>
      <c r="AOR136" s="235"/>
      <c r="AOS136" s="235"/>
      <c r="AOT136" s="235"/>
      <c r="AOU136" s="235"/>
      <c r="AOV136" s="235"/>
      <c r="AOW136" s="235"/>
      <c r="AOX136" s="235"/>
      <c r="AOY136" s="235"/>
      <c r="AOZ136" s="235"/>
      <c r="APA136" s="235"/>
      <c r="APB136" s="235"/>
      <c r="APC136" s="235"/>
      <c r="APD136" s="235"/>
      <c r="APE136" s="235"/>
      <c r="APF136" s="235"/>
      <c r="APG136" s="235"/>
      <c r="APH136" s="235"/>
      <c r="API136" s="235"/>
      <c r="APJ136" s="235"/>
      <c r="APK136" s="235"/>
      <c r="APL136" s="235"/>
      <c r="APM136" s="235"/>
      <c r="APN136" s="235"/>
      <c r="APO136" s="235"/>
      <c r="APP136" s="235"/>
      <c r="APQ136" s="235"/>
      <c r="APR136" s="235"/>
      <c r="APS136" s="235"/>
      <c r="APT136" s="235"/>
      <c r="APU136" s="235"/>
      <c r="APV136" s="235"/>
      <c r="APW136" s="235"/>
      <c r="APX136" s="235"/>
      <c r="APY136" s="235"/>
      <c r="APZ136" s="235"/>
      <c r="AQA136" s="235"/>
      <c r="AQB136" s="235"/>
      <c r="AQC136" s="235"/>
      <c r="AQD136" s="235"/>
      <c r="AQE136" s="235"/>
      <c r="AQF136" s="235"/>
      <c r="AQG136" s="235"/>
      <c r="AQH136" s="235"/>
      <c r="AQI136" s="235"/>
      <c r="AQJ136" s="235"/>
      <c r="AQK136" s="235"/>
      <c r="AQL136" s="235"/>
      <c r="AQM136" s="235"/>
      <c r="AQN136" s="235"/>
      <c r="AQO136" s="235"/>
      <c r="AQP136" s="235"/>
      <c r="AQQ136" s="235"/>
      <c r="AQR136" s="235"/>
      <c r="AQS136" s="235"/>
      <c r="AQT136" s="235"/>
      <c r="AQU136" s="235"/>
      <c r="AQV136" s="235"/>
      <c r="AQW136" s="235"/>
      <c r="AQX136" s="235"/>
      <c r="AQY136" s="235"/>
      <c r="AQZ136" s="235"/>
      <c r="ARA136" s="235"/>
      <c r="ARB136" s="235"/>
      <c r="ARC136" s="235"/>
      <c r="ARD136" s="235"/>
      <c r="ARE136" s="235"/>
      <c r="ARF136" s="235"/>
      <c r="ARG136" s="235"/>
      <c r="ARH136" s="235"/>
      <c r="ARI136" s="235"/>
      <c r="ARJ136" s="235"/>
      <c r="ARK136" s="235"/>
      <c r="ARL136" s="235"/>
      <c r="ARM136" s="235"/>
      <c r="ARN136" s="235"/>
      <c r="ARO136" s="235"/>
      <c r="ARP136" s="235"/>
      <c r="ARQ136" s="235"/>
      <c r="ARR136" s="235"/>
      <c r="ARS136" s="235"/>
      <c r="ART136" s="235"/>
      <c r="ARU136" s="235"/>
      <c r="ARV136" s="235"/>
      <c r="ARW136" s="235"/>
      <c r="ARX136" s="235"/>
      <c r="ARY136" s="235"/>
      <c r="ARZ136" s="235"/>
      <c r="ASA136" s="235"/>
      <c r="ASB136" s="235"/>
      <c r="ASC136" s="235"/>
      <c r="ASD136" s="235"/>
      <c r="ASE136" s="235"/>
      <c r="ASF136" s="235"/>
      <c r="ASG136" s="235"/>
      <c r="ASH136" s="235"/>
      <c r="ASI136" s="235"/>
      <c r="ASJ136" s="235"/>
      <c r="ASK136" s="235"/>
      <c r="ASL136" s="235"/>
      <c r="ASM136" s="235"/>
      <c r="ASN136" s="235"/>
      <c r="ASO136" s="235"/>
      <c r="ASP136" s="235"/>
      <c r="ASQ136" s="235"/>
      <c r="ASR136" s="235"/>
      <c r="ASS136" s="235"/>
      <c r="AST136" s="235"/>
      <c r="ASU136" s="235"/>
      <c r="ASV136" s="235"/>
      <c r="ASW136" s="235"/>
      <c r="ASX136" s="235"/>
      <c r="ASY136" s="235"/>
      <c r="ASZ136" s="235"/>
      <c r="ATA136" s="235"/>
      <c r="ATB136" s="235"/>
      <c r="ATC136" s="235"/>
      <c r="ATD136" s="235"/>
      <c r="ATE136" s="235"/>
      <c r="ATF136" s="235"/>
      <c r="ATG136" s="235"/>
      <c r="ATH136" s="235"/>
      <c r="ATI136" s="235"/>
      <c r="ATJ136" s="235"/>
      <c r="ATK136" s="235"/>
      <c r="ATL136" s="235"/>
      <c r="ATM136" s="235"/>
      <c r="ATN136" s="235"/>
      <c r="ATO136" s="235"/>
      <c r="ATP136" s="235"/>
      <c r="ATQ136" s="235"/>
      <c r="ATR136" s="235"/>
      <c r="ATS136" s="235"/>
      <c r="ATT136" s="235"/>
      <c r="ATU136" s="235"/>
      <c r="ATV136" s="235"/>
      <c r="ATW136" s="235"/>
      <c r="ATX136" s="235"/>
      <c r="ATY136" s="235"/>
      <c r="ATZ136" s="235"/>
      <c r="AUA136" s="235"/>
      <c r="AUB136" s="235"/>
      <c r="AUC136" s="235"/>
      <c r="AUD136" s="235"/>
      <c r="AUE136" s="235"/>
      <c r="AUF136" s="235"/>
      <c r="AUG136" s="235"/>
      <c r="AUH136" s="235"/>
      <c r="AUI136" s="235"/>
      <c r="AUJ136" s="235"/>
      <c r="AUK136" s="235"/>
      <c r="AUL136" s="235"/>
      <c r="AUM136" s="235"/>
      <c r="AUN136" s="235"/>
      <c r="AUO136" s="235"/>
      <c r="AUP136" s="235"/>
      <c r="AUQ136" s="235"/>
      <c r="AUR136" s="235"/>
      <c r="AUS136" s="235"/>
      <c r="AUT136" s="235"/>
      <c r="AUU136" s="235"/>
      <c r="AUV136" s="235"/>
      <c r="AUW136" s="235"/>
      <c r="AUX136" s="235"/>
      <c r="AUY136" s="235"/>
      <c r="AUZ136" s="235"/>
      <c r="AVA136" s="235"/>
      <c r="AVB136" s="235"/>
      <c r="AVC136" s="235"/>
      <c r="AVD136" s="235"/>
      <c r="AVE136" s="235"/>
      <c r="AVF136" s="235"/>
      <c r="AVG136" s="235"/>
      <c r="AVH136" s="235"/>
      <c r="AVI136" s="235"/>
      <c r="AVJ136" s="235"/>
      <c r="AVK136" s="235"/>
      <c r="AVL136" s="235"/>
      <c r="AVM136" s="235"/>
      <c r="AVN136" s="235"/>
      <c r="AVO136" s="235"/>
      <c r="AVP136" s="235"/>
      <c r="AVQ136" s="235"/>
      <c r="AVR136" s="235"/>
      <c r="AVS136" s="235"/>
      <c r="AVT136" s="235"/>
      <c r="AVU136" s="235"/>
      <c r="AVV136" s="235"/>
      <c r="AVW136" s="235"/>
      <c r="AVX136" s="235"/>
      <c r="AVY136" s="235"/>
      <c r="AVZ136" s="235"/>
      <c r="AWA136" s="235"/>
      <c r="AWB136" s="235"/>
      <c r="AWC136" s="235"/>
      <c r="AWD136" s="235"/>
      <c r="AWE136" s="235"/>
      <c r="AWF136" s="235"/>
      <c r="AWG136" s="235"/>
      <c r="AWH136" s="235"/>
      <c r="AWI136" s="235"/>
      <c r="AWJ136" s="235"/>
      <c r="AWK136" s="235"/>
      <c r="AWL136" s="235"/>
      <c r="AWM136" s="235"/>
      <c r="AWN136" s="235"/>
      <c r="AWO136" s="235"/>
      <c r="AWP136" s="235"/>
      <c r="AWQ136" s="235"/>
      <c r="AWR136" s="235"/>
      <c r="AWS136" s="235"/>
      <c r="AWT136" s="235"/>
      <c r="AWU136" s="235"/>
      <c r="AWV136" s="235"/>
      <c r="AWW136" s="235"/>
      <c r="AWX136" s="235"/>
      <c r="AWY136" s="235"/>
      <c r="AWZ136" s="235"/>
      <c r="AXA136" s="235"/>
      <c r="AXB136" s="235"/>
      <c r="AXC136" s="235"/>
      <c r="AXD136" s="235"/>
      <c r="AXE136" s="235"/>
      <c r="AXF136" s="235"/>
      <c r="AXG136" s="235"/>
      <c r="AXH136" s="235"/>
      <c r="AXI136" s="235"/>
      <c r="AXJ136" s="235"/>
      <c r="AXK136" s="235"/>
      <c r="AXL136" s="235"/>
      <c r="AXM136" s="235"/>
      <c r="AXN136" s="235"/>
      <c r="AXO136" s="235"/>
      <c r="AXP136" s="235"/>
      <c r="AXQ136" s="235"/>
      <c r="AXR136" s="235"/>
      <c r="AXS136" s="235"/>
      <c r="AXT136" s="235"/>
      <c r="AXU136" s="235"/>
      <c r="AXV136" s="235"/>
      <c r="AXW136" s="235"/>
      <c r="AXX136" s="235"/>
      <c r="AXY136" s="235"/>
      <c r="AXZ136" s="235"/>
      <c r="AYA136" s="235"/>
      <c r="AYB136" s="235"/>
      <c r="AYC136" s="235"/>
      <c r="AYD136" s="235"/>
      <c r="AYE136" s="235"/>
      <c r="AYF136" s="235"/>
      <c r="AYG136" s="235"/>
      <c r="AYH136" s="235"/>
      <c r="AYI136" s="235"/>
      <c r="AYJ136" s="235"/>
      <c r="AYK136" s="235"/>
      <c r="AYL136" s="235"/>
      <c r="AYM136" s="235"/>
      <c r="AYN136" s="235"/>
      <c r="AYO136" s="235"/>
      <c r="AYP136" s="235"/>
      <c r="AYQ136" s="235"/>
      <c r="AYR136" s="235"/>
      <c r="AYS136" s="235"/>
      <c r="AYT136" s="235"/>
      <c r="AYU136" s="235"/>
      <c r="AYV136" s="235"/>
      <c r="AYW136" s="235"/>
      <c r="AYX136" s="235"/>
      <c r="AYY136" s="235"/>
      <c r="AYZ136" s="235"/>
      <c r="AZA136" s="235"/>
      <c r="AZB136" s="235"/>
      <c r="AZC136" s="235"/>
      <c r="AZD136" s="235"/>
      <c r="AZE136" s="235"/>
      <c r="AZF136" s="235"/>
      <c r="AZG136" s="235"/>
      <c r="AZH136" s="235"/>
      <c r="AZI136" s="235"/>
      <c r="AZJ136" s="235"/>
      <c r="AZK136" s="235"/>
      <c r="AZL136" s="235"/>
      <c r="AZM136" s="235"/>
      <c r="AZN136" s="235"/>
      <c r="AZO136" s="235"/>
      <c r="AZP136" s="235"/>
      <c r="AZQ136" s="235"/>
      <c r="AZR136" s="235"/>
      <c r="AZS136" s="235"/>
      <c r="AZT136" s="235"/>
      <c r="AZU136" s="235"/>
      <c r="AZV136" s="235"/>
      <c r="AZW136" s="235"/>
      <c r="AZX136" s="235"/>
      <c r="AZY136" s="235"/>
      <c r="AZZ136" s="235"/>
      <c r="BAA136" s="235"/>
      <c r="BAB136" s="235"/>
      <c r="BAC136" s="235"/>
      <c r="BAD136" s="235"/>
      <c r="BAE136" s="235"/>
      <c r="BAF136" s="235"/>
      <c r="BAG136" s="235"/>
      <c r="BAH136" s="235"/>
      <c r="BAI136" s="235"/>
      <c r="BAJ136" s="235"/>
      <c r="BAK136" s="235"/>
      <c r="BAL136" s="235"/>
      <c r="BAM136" s="235"/>
      <c r="BAN136" s="235"/>
      <c r="BAO136" s="235"/>
      <c r="BAP136" s="235"/>
      <c r="BAQ136" s="235"/>
      <c r="BAR136" s="235"/>
      <c r="BAS136" s="235"/>
      <c r="BAT136" s="235"/>
      <c r="BAU136" s="235"/>
      <c r="BAV136" s="235"/>
      <c r="BAW136" s="235"/>
      <c r="BAX136" s="235"/>
      <c r="BAY136" s="235"/>
      <c r="BAZ136" s="235"/>
      <c r="BBA136" s="235"/>
      <c r="BBB136" s="235"/>
      <c r="BBC136" s="235"/>
      <c r="BBD136" s="235"/>
      <c r="BBE136" s="235"/>
      <c r="BBF136" s="235"/>
      <c r="BBG136" s="235"/>
      <c r="BBH136" s="235"/>
      <c r="BBI136" s="235"/>
      <c r="BBJ136" s="235"/>
      <c r="BBK136" s="235"/>
      <c r="BBL136" s="235"/>
      <c r="BBM136" s="235"/>
      <c r="BBN136" s="235"/>
      <c r="BBO136" s="235"/>
      <c r="BBP136" s="235"/>
      <c r="BBQ136" s="235"/>
      <c r="BBR136" s="235"/>
      <c r="BBS136" s="235"/>
      <c r="BBT136" s="235"/>
      <c r="BBU136" s="235"/>
      <c r="BBV136" s="235"/>
      <c r="BBW136" s="235"/>
      <c r="BBX136" s="235"/>
      <c r="BBY136" s="235"/>
      <c r="BBZ136" s="235"/>
      <c r="BCA136" s="235"/>
      <c r="BCB136" s="235"/>
      <c r="BCC136" s="235"/>
      <c r="BCD136" s="235"/>
      <c r="BCE136" s="235"/>
      <c r="BCF136" s="235"/>
      <c r="BCG136" s="235"/>
      <c r="BCH136" s="235"/>
      <c r="BCI136" s="235"/>
      <c r="BCJ136" s="235"/>
      <c r="BCK136" s="235"/>
      <c r="BCL136" s="235"/>
      <c r="BCM136" s="235"/>
      <c r="BCN136" s="235"/>
      <c r="BCO136" s="235"/>
      <c r="BCP136" s="235"/>
      <c r="BCQ136" s="235"/>
      <c r="BCR136" s="235"/>
      <c r="BCS136" s="235"/>
      <c r="BCT136" s="235"/>
      <c r="BCU136" s="235"/>
      <c r="BCV136" s="235"/>
      <c r="BCW136" s="235"/>
      <c r="BCX136" s="235"/>
      <c r="BCY136" s="235"/>
      <c r="BCZ136" s="235"/>
      <c r="BDA136" s="235"/>
      <c r="BDB136" s="235"/>
      <c r="BDC136" s="235"/>
      <c r="BDD136" s="235"/>
      <c r="BDE136" s="235"/>
      <c r="BDF136" s="235"/>
      <c r="BDG136" s="235"/>
      <c r="BDH136" s="235"/>
      <c r="BDI136" s="235"/>
      <c r="BDJ136" s="235"/>
      <c r="BDK136" s="235"/>
      <c r="BDL136" s="235"/>
      <c r="BDM136" s="235"/>
      <c r="BDN136" s="235"/>
      <c r="BDO136" s="235"/>
      <c r="BDP136" s="235"/>
      <c r="BDQ136" s="235"/>
      <c r="BDR136" s="235"/>
      <c r="BDS136" s="235"/>
      <c r="BDT136" s="235"/>
      <c r="BDU136" s="235"/>
      <c r="BDV136" s="235"/>
      <c r="BDW136" s="235"/>
      <c r="BDX136" s="235"/>
      <c r="BDY136" s="235"/>
      <c r="BDZ136" s="235"/>
      <c r="BEA136" s="235"/>
      <c r="BEB136" s="235"/>
      <c r="BEC136" s="235"/>
      <c r="BED136" s="235"/>
      <c r="BEE136" s="235"/>
      <c r="BEF136" s="235"/>
      <c r="BEG136" s="235"/>
      <c r="BEH136" s="235"/>
      <c r="BEI136" s="235"/>
      <c r="BEJ136" s="235"/>
      <c r="BEK136" s="235"/>
      <c r="BEL136" s="235"/>
      <c r="BEM136" s="235"/>
      <c r="BEN136" s="235"/>
      <c r="BEO136" s="235"/>
      <c r="BEP136" s="235"/>
      <c r="BEQ136" s="235"/>
      <c r="BER136" s="235"/>
      <c r="BES136" s="235"/>
      <c r="BET136" s="235"/>
      <c r="BEU136" s="235"/>
      <c r="BEV136" s="235"/>
      <c r="BEW136" s="235"/>
      <c r="BEX136" s="235"/>
      <c r="BEY136" s="235"/>
      <c r="BEZ136" s="235"/>
      <c r="BFA136" s="235"/>
      <c r="BFB136" s="235"/>
      <c r="BFC136" s="235"/>
      <c r="BFD136" s="235"/>
      <c r="BFE136" s="235"/>
      <c r="BFF136" s="235"/>
      <c r="BFG136" s="235"/>
      <c r="BFH136" s="235"/>
      <c r="BFI136" s="235"/>
      <c r="BFJ136" s="235"/>
      <c r="BFK136" s="235"/>
      <c r="BFL136" s="235"/>
      <c r="BFM136" s="235"/>
      <c r="BFN136" s="235"/>
      <c r="BFO136" s="235"/>
      <c r="BFP136" s="235"/>
      <c r="BFQ136" s="235"/>
      <c r="BFR136" s="235"/>
      <c r="BFS136" s="235"/>
      <c r="BFT136" s="235"/>
      <c r="BFU136" s="235"/>
      <c r="BFV136" s="235"/>
      <c r="BFW136" s="235"/>
      <c r="BFX136" s="235"/>
      <c r="BFY136" s="235"/>
      <c r="BFZ136" s="235"/>
      <c r="BGA136" s="235"/>
      <c r="BGB136" s="235"/>
      <c r="BGC136" s="235"/>
      <c r="BGD136" s="235"/>
      <c r="BGE136" s="235"/>
      <c r="BGF136" s="235"/>
      <c r="BGG136" s="235"/>
      <c r="BGH136" s="235"/>
      <c r="BGI136" s="235"/>
      <c r="BGJ136" s="235"/>
      <c r="BGK136" s="235"/>
      <c r="BGL136" s="235"/>
      <c r="BGM136" s="235"/>
      <c r="BGN136" s="235"/>
      <c r="BGO136" s="235"/>
      <c r="BGP136" s="235"/>
      <c r="BGQ136" s="235"/>
      <c r="BGR136" s="235"/>
      <c r="BGS136" s="235"/>
      <c r="BGT136" s="235"/>
      <c r="BGU136" s="235"/>
      <c r="BGV136" s="235"/>
      <c r="BGW136" s="235"/>
      <c r="BGX136" s="235"/>
      <c r="BGY136" s="235"/>
      <c r="BGZ136" s="235"/>
      <c r="BHA136" s="235"/>
      <c r="BHB136" s="235"/>
      <c r="BHC136" s="235"/>
      <c r="BHD136" s="235"/>
      <c r="BHE136" s="235"/>
      <c r="BHF136" s="235"/>
      <c r="BHG136" s="235"/>
      <c r="BHH136" s="235"/>
      <c r="BHI136" s="235"/>
      <c r="BHJ136" s="235"/>
      <c r="BHK136" s="235"/>
      <c r="BHL136" s="235"/>
      <c r="BHM136" s="235"/>
      <c r="BHN136" s="235"/>
      <c r="BHO136" s="235"/>
      <c r="BHP136" s="235"/>
      <c r="BHQ136" s="235"/>
      <c r="BHR136" s="235"/>
      <c r="BHS136" s="235"/>
      <c r="BHT136" s="235"/>
      <c r="BHU136" s="235"/>
      <c r="BHV136" s="235"/>
      <c r="BHW136" s="235"/>
      <c r="BHX136" s="235"/>
      <c r="BHY136" s="235"/>
      <c r="BHZ136" s="235"/>
      <c r="BIA136" s="235"/>
      <c r="BIB136" s="235"/>
      <c r="BIC136" s="235"/>
      <c r="BID136" s="235"/>
      <c r="BIE136" s="235"/>
      <c r="BIF136" s="235"/>
      <c r="BIG136" s="235"/>
      <c r="BIH136" s="235"/>
      <c r="BII136" s="235"/>
      <c r="BIJ136" s="235"/>
      <c r="BIK136" s="235"/>
      <c r="BIL136" s="235"/>
      <c r="BIM136" s="235"/>
      <c r="BIN136" s="235"/>
      <c r="BIO136" s="235"/>
      <c r="BIP136" s="235"/>
      <c r="BIQ136" s="235"/>
      <c r="BIR136" s="235"/>
      <c r="BIS136" s="235"/>
      <c r="BIT136" s="235"/>
      <c r="BIU136" s="235"/>
      <c r="BIV136" s="235"/>
      <c r="BIW136" s="235"/>
      <c r="BIX136" s="235"/>
      <c r="BIY136" s="235"/>
      <c r="BIZ136" s="235"/>
      <c r="BJA136" s="235"/>
      <c r="BJB136" s="235"/>
      <c r="BJC136" s="235"/>
      <c r="BJD136" s="235"/>
      <c r="BJE136" s="235"/>
      <c r="BJF136" s="235"/>
      <c r="BJG136" s="235"/>
      <c r="BJH136" s="235"/>
      <c r="BJI136" s="235"/>
      <c r="BJJ136" s="235"/>
      <c r="BJK136" s="235"/>
      <c r="BJL136" s="235"/>
      <c r="BJM136" s="235"/>
      <c r="BJN136" s="235"/>
      <c r="BJO136" s="235"/>
      <c r="BJP136" s="235"/>
      <c r="BJQ136" s="235"/>
      <c r="BJR136" s="235"/>
      <c r="BJS136" s="235"/>
      <c r="BJT136" s="235"/>
      <c r="BJU136" s="235"/>
      <c r="BJV136" s="235"/>
      <c r="BJW136" s="235"/>
      <c r="BJX136" s="235"/>
      <c r="BJY136" s="235"/>
      <c r="BJZ136" s="235"/>
      <c r="BKA136" s="235"/>
      <c r="BKB136" s="235"/>
      <c r="BKC136" s="235"/>
      <c r="BKD136" s="235"/>
      <c r="BKE136" s="235"/>
      <c r="BKF136" s="235"/>
      <c r="BKG136" s="235"/>
      <c r="BKH136" s="235"/>
      <c r="BKI136" s="235"/>
      <c r="BKJ136" s="235"/>
      <c r="BKK136" s="235"/>
      <c r="BKL136" s="235"/>
      <c r="BKM136" s="235"/>
      <c r="BKN136" s="235"/>
      <c r="BKO136" s="235"/>
      <c r="BKP136" s="235"/>
      <c r="BKQ136" s="235"/>
      <c r="BKR136" s="235"/>
      <c r="BKS136" s="235"/>
      <c r="BKT136" s="235"/>
      <c r="BKU136" s="235"/>
      <c r="BKV136" s="235"/>
      <c r="BKW136" s="235"/>
      <c r="BKX136" s="235"/>
      <c r="BKY136" s="235"/>
      <c r="BKZ136" s="235"/>
      <c r="BLA136" s="235"/>
      <c r="BLB136" s="235"/>
      <c r="BLC136" s="235"/>
      <c r="BLD136" s="235"/>
      <c r="BLE136" s="235"/>
      <c r="BLF136" s="235"/>
      <c r="BLG136" s="235"/>
      <c r="BLH136" s="235"/>
      <c r="BLI136" s="235"/>
      <c r="BLJ136" s="235"/>
      <c r="BLK136" s="235"/>
      <c r="BLL136" s="235"/>
      <c r="BLM136" s="235"/>
      <c r="BLN136" s="235"/>
      <c r="BLO136" s="235"/>
      <c r="BLP136" s="235"/>
      <c r="BLQ136" s="235"/>
      <c r="BLR136" s="235"/>
      <c r="BLS136" s="235"/>
      <c r="BLT136" s="235"/>
      <c r="BLU136" s="235"/>
      <c r="BLV136" s="235"/>
      <c r="BLW136" s="235"/>
      <c r="BLX136" s="235"/>
      <c r="BLY136" s="235"/>
      <c r="BLZ136" s="235"/>
      <c r="BMA136" s="235"/>
      <c r="BMB136" s="235"/>
      <c r="BMC136" s="235"/>
      <c r="BMD136" s="235"/>
      <c r="BME136" s="235"/>
      <c r="BMF136" s="235"/>
      <c r="BMG136" s="235"/>
      <c r="BMH136" s="235"/>
      <c r="BMI136" s="235"/>
      <c r="BMJ136" s="235"/>
      <c r="BMK136" s="235"/>
      <c r="BML136" s="235"/>
      <c r="BMM136" s="235"/>
      <c r="BMN136" s="235"/>
      <c r="BMO136" s="235"/>
      <c r="BMP136" s="235"/>
      <c r="BMQ136" s="235"/>
      <c r="BMR136" s="235"/>
      <c r="BMS136" s="235"/>
      <c r="BMT136" s="235"/>
      <c r="BMU136" s="235"/>
      <c r="BMV136" s="235"/>
      <c r="BMW136" s="235"/>
      <c r="BMX136" s="235"/>
      <c r="BMY136" s="235"/>
      <c r="BMZ136" s="235"/>
      <c r="BNA136" s="235"/>
      <c r="BNB136" s="235"/>
      <c r="BNC136" s="235"/>
      <c r="BND136" s="235"/>
      <c r="BNE136" s="235"/>
      <c r="BNF136" s="235"/>
      <c r="BNG136" s="235"/>
      <c r="BNH136" s="235"/>
      <c r="BNI136" s="235"/>
      <c r="BNJ136" s="235"/>
      <c r="BNK136" s="235"/>
      <c r="BNL136" s="235"/>
      <c r="BNM136" s="235"/>
      <c r="BNN136" s="235"/>
      <c r="BNO136" s="235"/>
      <c r="BNP136" s="235"/>
      <c r="BNQ136" s="235"/>
      <c r="BNR136" s="235"/>
      <c r="BNS136" s="235"/>
      <c r="BNT136" s="235"/>
      <c r="BNU136" s="235"/>
      <c r="BNV136" s="235"/>
      <c r="BNW136" s="235"/>
      <c r="BNX136" s="235"/>
      <c r="BNY136" s="235"/>
      <c r="BNZ136" s="235"/>
      <c r="BOA136" s="235"/>
      <c r="BOB136" s="235"/>
      <c r="BOC136" s="235"/>
      <c r="BOD136" s="235"/>
      <c r="BOE136" s="235"/>
      <c r="BOF136" s="235"/>
      <c r="BOG136" s="235"/>
      <c r="BOH136" s="235"/>
      <c r="BOI136" s="235"/>
      <c r="BOJ136" s="235"/>
      <c r="BOK136" s="235"/>
      <c r="BOL136" s="235"/>
      <c r="BOM136" s="235"/>
      <c r="BON136" s="235"/>
      <c r="BOO136" s="235"/>
      <c r="BOP136" s="235"/>
      <c r="BOQ136" s="235"/>
      <c r="BOR136" s="235"/>
      <c r="BOS136" s="235"/>
      <c r="BOT136" s="235"/>
      <c r="BOU136" s="235"/>
      <c r="BOV136" s="235"/>
      <c r="BOW136" s="235"/>
      <c r="BOX136" s="235"/>
      <c r="BOY136" s="235"/>
      <c r="BOZ136" s="235"/>
      <c r="BPA136" s="235"/>
      <c r="BPB136" s="235"/>
      <c r="BPC136" s="235"/>
      <c r="BPD136" s="235"/>
      <c r="BPE136" s="235"/>
      <c r="BPF136" s="235"/>
      <c r="BPG136" s="235"/>
      <c r="BPH136" s="235"/>
      <c r="BPI136" s="235"/>
      <c r="BPJ136" s="235"/>
      <c r="BPK136" s="235"/>
      <c r="BPL136" s="235"/>
      <c r="BPM136" s="235"/>
      <c r="BPN136" s="235"/>
      <c r="BPO136" s="235"/>
      <c r="BPP136" s="235"/>
      <c r="BPQ136" s="235"/>
      <c r="BPR136" s="235"/>
      <c r="BPS136" s="235"/>
      <c r="BPT136" s="235"/>
      <c r="BPU136" s="235"/>
      <c r="BPV136" s="235"/>
      <c r="BPW136" s="235"/>
      <c r="BPX136" s="235"/>
      <c r="BPY136" s="235"/>
      <c r="BPZ136" s="235"/>
      <c r="BQA136" s="235"/>
      <c r="BQB136" s="235"/>
      <c r="BQC136" s="235"/>
      <c r="BQD136" s="235"/>
      <c r="BQE136" s="235"/>
      <c r="BQF136" s="235"/>
      <c r="BQG136" s="235"/>
      <c r="BQH136" s="235"/>
      <c r="BQI136" s="235"/>
      <c r="BQJ136" s="235"/>
      <c r="BQK136" s="235"/>
      <c r="BQL136" s="235"/>
      <c r="BQM136" s="235"/>
      <c r="BQN136" s="235"/>
      <c r="BQO136" s="235"/>
      <c r="BQP136" s="235"/>
      <c r="BQQ136" s="235"/>
      <c r="BQR136" s="235"/>
      <c r="BQS136" s="235"/>
      <c r="BQT136" s="235"/>
      <c r="BQU136" s="235"/>
      <c r="BQV136" s="235"/>
      <c r="BQW136" s="235"/>
      <c r="BQX136" s="235"/>
      <c r="BQY136" s="235"/>
      <c r="BQZ136" s="235"/>
      <c r="BRA136" s="235"/>
      <c r="BRB136" s="235"/>
      <c r="BRC136" s="235"/>
      <c r="BRD136" s="235"/>
      <c r="BRE136" s="235"/>
      <c r="BRF136" s="235"/>
      <c r="BRG136" s="235"/>
      <c r="BRH136" s="235"/>
      <c r="BRI136" s="235"/>
      <c r="BRJ136" s="235"/>
      <c r="BRK136" s="235"/>
      <c r="BRL136" s="235"/>
      <c r="BRM136" s="235"/>
      <c r="BRN136" s="235"/>
      <c r="BRO136" s="235"/>
      <c r="BRP136" s="235"/>
      <c r="BRQ136" s="235"/>
      <c r="BRR136" s="235"/>
      <c r="BRS136" s="235"/>
      <c r="BRT136" s="235"/>
      <c r="BRU136" s="235"/>
      <c r="BRV136" s="235"/>
      <c r="BRW136" s="235"/>
      <c r="BRX136" s="235"/>
      <c r="BRY136" s="235"/>
      <c r="BRZ136" s="235"/>
      <c r="BSA136" s="235"/>
      <c r="BSB136" s="235"/>
      <c r="BSC136" s="235"/>
      <c r="BSD136" s="235"/>
      <c r="BSE136" s="235"/>
      <c r="BSF136" s="235"/>
      <c r="BSG136" s="235"/>
      <c r="BSH136" s="235"/>
      <c r="BSI136" s="235"/>
      <c r="BSJ136" s="235"/>
      <c r="BSK136" s="235"/>
      <c r="BSL136" s="235"/>
      <c r="BSM136" s="235"/>
      <c r="BSN136" s="235"/>
      <c r="BSO136" s="235"/>
      <c r="BSP136" s="235"/>
      <c r="BSQ136" s="235"/>
      <c r="BSR136" s="235"/>
      <c r="BSS136" s="235"/>
      <c r="BST136" s="235"/>
      <c r="BSU136" s="235"/>
      <c r="BSV136" s="235"/>
      <c r="BSW136" s="235"/>
      <c r="BSX136" s="235"/>
      <c r="BSY136" s="235"/>
      <c r="BSZ136" s="235"/>
      <c r="BTA136" s="235"/>
      <c r="BTB136" s="235"/>
      <c r="BTC136" s="235"/>
      <c r="BTD136" s="235"/>
      <c r="BTE136" s="235"/>
      <c r="BTF136" s="235"/>
      <c r="BTG136" s="235"/>
      <c r="BTH136" s="235"/>
      <c r="BTI136" s="235"/>
      <c r="BTJ136" s="235"/>
      <c r="BTK136" s="235"/>
      <c r="BTL136" s="235"/>
      <c r="BTM136" s="235"/>
      <c r="BTN136" s="235"/>
      <c r="BTO136" s="235"/>
      <c r="BTP136" s="235"/>
      <c r="BTQ136" s="235"/>
      <c r="BTR136" s="235"/>
      <c r="BTS136" s="235"/>
      <c r="BTT136" s="235"/>
      <c r="BTU136" s="235"/>
      <c r="BTV136" s="235"/>
      <c r="BTW136" s="235"/>
      <c r="BTX136" s="235"/>
      <c r="BTY136" s="235"/>
      <c r="BTZ136" s="235"/>
      <c r="BUA136" s="235"/>
      <c r="BUB136" s="235"/>
      <c r="BUC136" s="235"/>
      <c r="BUD136" s="235"/>
      <c r="BUE136" s="235"/>
      <c r="BUF136" s="235"/>
      <c r="BUG136" s="235"/>
      <c r="BUH136" s="235"/>
      <c r="BUI136" s="235"/>
      <c r="BUJ136" s="235"/>
      <c r="BUK136" s="235"/>
      <c r="BUL136" s="235"/>
      <c r="BUM136" s="235"/>
      <c r="BUN136" s="235"/>
      <c r="BUO136" s="235"/>
      <c r="BUP136" s="235"/>
      <c r="BUQ136" s="235"/>
      <c r="BUR136" s="235"/>
      <c r="BUS136" s="235"/>
      <c r="BUT136" s="235"/>
      <c r="BUU136" s="235"/>
      <c r="BUV136" s="235"/>
      <c r="BUW136" s="235"/>
      <c r="BUX136" s="235"/>
      <c r="BUY136" s="235"/>
      <c r="BUZ136" s="235"/>
      <c r="BVA136" s="235"/>
      <c r="BVB136" s="235"/>
      <c r="BVC136" s="235"/>
      <c r="BVD136" s="235"/>
      <c r="BVE136" s="235"/>
      <c r="BVF136" s="235"/>
      <c r="BVG136" s="235"/>
      <c r="BVH136" s="235"/>
      <c r="BVI136" s="235"/>
      <c r="BVJ136" s="235"/>
      <c r="BVK136" s="235"/>
      <c r="BVL136" s="235"/>
      <c r="BVM136" s="235"/>
      <c r="BVN136" s="235"/>
      <c r="BVO136" s="235"/>
      <c r="BVP136" s="235"/>
      <c r="BVQ136" s="235"/>
      <c r="BVR136" s="235"/>
      <c r="BVS136" s="235"/>
      <c r="BVT136" s="235"/>
      <c r="BVU136" s="235"/>
      <c r="BVV136" s="235"/>
      <c r="BVW136" s="235"/>
      <c r="BVX136" s="235"/>
      <c r="BVY136" s="235"/>
      <c r="BVZ136" s="235"/>
      <c r="BWA136" s="235"/>
      <c r="BWB136" s="235"/>
      <c r="BWC136" s="235"/>
      <c r="BWD136" s="235"/>
      <c r="BWE136" s="235"/>
      <c r="BWF136" s="235"/>
      <c r="BWG136" s="235"/>
      <c r="BWH136" s="235"/>
      <c r="BWI136" s="235"/>
      <c r="BWJ136" s="235"/>
      <c r="BWK136" s="235"/>
      <c r="BWL136" s="235"/>
      <c r="BWM136" s="235"/>
      <c r="BWN136" s="235"/>
      <c r="BWO136" s="235"/>
      <c r="BWP136" s="235"/>
      <c r="BWQ136" s="235"/>
      <c r="BWR136" s="235"/>
      <c r="BWS136" s="235"/>
      <c r="BWT136" s="235"/>
      <c r="BWU136" s="235"/>
      <c r="BWV136" s="235"/>
      <c r="BWW136" s="235"/>
      <c r="BWX136" s="235"/>
      <c r="BWY136" s="235"/>
      <c r="BWZ136" s="235"/>
      <c r="BXA136" s="235"/>
      <c r="BXB136" s="235"/>
      <c r="BXC136" s="235"/>
      <c r="BXD136" s="235"/>
      <c r="BXE136" s="235"/>
      <c r="BXF136" s="235"/>
      <c r="BXG136" s="235"/>
      <c r="BXH136" s="235"/>
      <c r="BXI136" s="235"/>
      <c r="BXJ136" s="235"/>
      <c r="BXK136" s="235"/>
      <c r="BXL136" s="235"/>
      <c r="BXM136" s="235"/>
      <c r="BXN136" s="235"/>
      <c r="BXO136" s="235"/>
      <c r="BXP136" s="235"/>
      <c r="BXQ136" s="235"/>
      <c r="BXR136" s="235"/>
      <c r="BXS136" s="235"/>
      <c r="BXT136" s="235"/>
      <c r="BXU136" s="235"/>
      <c r="BXV136" s="235"/>
      <c r="BXW136" s="235"/>
      <c r="BXX136" s="235"/>
      <c r="BXY136" s="235"/>
      <c r="BXZ136" s="235"/>
      <c r="BYA136" s="235"/>
      <c r="BYB136" s="235"/>
      <c r="BYC136" s="235"/>
      <c r="BYD136" s="235"/>
      <c r="BYE136" s="235"/>
      <c r="BYF136" s="235"/>
      <c r="BYG136" s="235"/>
      <c r="BYH136" s="235"/>
      <c r="BYI136" s="235"/>
      <c r="BYJ136" s="235"/>
      <c r="BYK136" s="235"/>
      <c r="BYL136" s="235"/>
      <c r="BYM136" s="235"/>
      <c r="BYN136" s="235"/>
      <c r="BYO136" s="235"/>
      <c r="BYP136" s="235"/>
      <c r="BYQ136" s="235"/>
      <c r="BYR136" s="235"/>
      <c r="BYS136" s="235"/>
      <c r="BYT136" s="235"/>
      <c r="BYU136" s="235"/>
      <c r="BYV136" s="235"/>
      <c r="BYW136" s="235"/>
      <c r="BYX136" s="235"/>
      <c r="BYY136" s="235"/>
      <c r="BYZ136" s="235"/>
      <c r="BZA136" s="235"/>
      <c r="BZB136" s="235"/>
      <c r="BZC136" s="235"/>
      <c r="BZD136" s="235"/>
      <c r="BZE136" s="235"/>
      <c r="BZF136" s="235"/>
      <c r="BZG136" s="235"/>
      <c r="BZH136" s="235"/>
      <c r="BZI136" s="235"/>
      <c r="BZJ136" s="235"/>
      <c r="BZK136" s="235"/>
      <c r="BZL136" s="235"/>
      <c r="BZM136" s="235"/>
      <c r="BZN136" s="235"/>
      <c r="BZO136" s="235"/>
      <c r="BZP136" s="235"/>
      <c r="BZQ136" s="235"/>
      <c r="BZR136" s="235"/>
      <c r="BZS136" s="235"/>
      <c r="BZT136" s="235"/>
      <c r="BZU136" s="235"/>
      <c r="BZV136" s="235"/>
      <c r="BZW136" s="235"/>
      <c r="BZX136" s="235"/>
      <c r="BZY136" s="235"/>
      <c r="BZZ136" s="235"/>
      <c r="CAA136" s="235"/>
      <c r="CAB136" s="235"/>
      <c r="CAC136" s="235"/>
      <c r="CAD136" s="235"/>
      <c r="CAE136" s="235"/>
      <c r="CAF136" s="235"/>
      <c r="CAG136" s="235"/>
      <c r="CAH136" s="235"/>
      <c r="CAI136" s="235"/>
      <c r="CAJ136" s="235"/>
      <c r="CAK136" s="235"/>
      <c r="CAL136" s="235"/>
      <c r="CAM136" s="235"/>
      <c r="CAN136" s="235"/>
      <c r="CAO136" s="235"/>
      <c r="CAP136" s="235"/>
      <c r="CAQ136" s="235"/>
      <c r="CAR136" s="235"/>
      <c r="CAS136" s="235"/>
      <c r="CAT136" s="235"/>
      <c r="CAU136" s="235"/>
      <c r="CAV136" s="235"/>
      <c r="CAW136" s="235"/>
      <c r="CAX136" s="235"/>
      <c r="CAY136" s="235"/>
      <c r="CAZ136" s="235"/>
      <c r="CBA136" s="235"/>
      <c r="CBB136" s="235"/>
      <c r="CBC136" s="235"/>
      <c r="CBD136" s="235"/>
      <c r="CBE136" s="235"/>
      <c r="CBF136" s="235"/>
      <c r="CBG136" s="235"/>
      <c r="CBH136" s="235"/>
      <c r="CBI136" s="235"/>
      <c r="CBJ136" s="235"/>
      <c r="CBK136" s="235"/>
      <c r="CBL136" s="235"/>
      <c r="CBM136" s="235"/>
      <c r="CBN136" s="235"/>
      <c r="CBO136" s="235"/>
      <c r="CBP136" s="235"/>
      <c r="CBQ136" s="235"/>
      <c r="CBR136" s="235"/>
      <c r="CBS136" s="235"/>
      <c r="CBT136" s="235"/>
      <c r="CBU136" s="235"/>
      <c r="CBV136" s="235"/>
      <c r="CBW136" s="235"/>
      <c r="CBX136" s="235"/>
      <c r="CBY136" s="235"/>
      <c r="CBZ136" s="235"/>
      <c r="CCA136" s="235"/>
      <c r="CCB136" s="235"/>
      <c r="CCC136" s="235"/>
      <c r="CCD136" s="235"/>
      <c r="CCE136" s="235"/>
      <c r="CCF136" s="235"/>
      <c r="CCG136" s="235"/>
      <c r="CCH136" s="235"/>
      <c r="CCI136" s="235"/>
      <c r="CCJ136" s="235"/>
      <c r="CCK136" s="235"/>
      <c r="CCL136" s="235"/>
      <c r="CCM136" s="235"/>
      <c r="CCN136" s="235"/>
      <c r="CCO136" s="235"/>
      <c r="CCP136" s="235"/>
      <c r="CCQ136" s="235"/>
      <c r="CCR136" s="235"/>
      <c r="CCS136" s="235"/>
      <c r="CCT136" s="235"/>
      <c r="CCU136" s="235"/>
      <c r="CCV136" s="235"/>
      <c r="CCW136" s="235"/>
      <c r="CCX136" s="235"/>
      <c r="CCY136" s="235"/>
      <c r="CCZ136" s="235"/>
      <c r="CDA136" s="235"/>
      <c r="CDB136" s="235"/>
      <c r="CDC136" s="235"/>
      <c r="CDD136" s="235"/>
      <c r="CDE136" s="235"/>
      <c r="CDF136" s="235"/>
      <c r="CDG136" s="235"/>
      <c r="CDH136" s="235"/>
      <c r="CDI136" s="235"/>
      <c r="CDJ136" s="235"/>
      <c r="CDK136" s="235"/>
      <c r="CDL136" s="235"/>
      <c r="CDM136" s="235"/>
      <c r="CDN136" s="235"/>
      <c r="CDO136" s="235"/>
      <c r="CDP136" s="235"/>
      <c r="CDQ136" s="235"/>
      <c r="CDR136" s="235"/>
      <c r="CDS136" s="235"/>
      <c r="CDT136" s="235"/>
      <c r="CDU136" s="235"/>
      <c r="CDV136" s="235"/>
      <c r="CDW136" s="235"/>
      <c r="CDX136" s="235"/>
      <c r="CDY136" s="235"/>
      <c r="CDZ136" s="235"/>
      <c r="CEA136" s="235"/>
      <c r="CEB136" s="235"/>
      <c r="CEC136" s="235"/>
      <c r="CED136" s="235"/>
      <c r="CEE136" s="235"/>
      <c r="CEF136" s="235"/>
      <c r="CEG136" s="235"/>
      <c r="CEH136" s="235"/>
      <c r="CEI136" s="235"/>
      <c r="CEJ136" s="235"/>
      <c r="CEK136" s="235"/>
      <c r="CEL136" s="235"/>
      <c r="CEM136" s="235"/>
      <c r="CEN136" s="235"/>
      <c r="CEO136" s="235"/>
      <c r="CEP136" s="235"/>
      <c r="CEQ136" s="235"/>
      <c r="CER136" s="235"/>
      <c r="CES136" s="235"/>
      <c r="CET136" s="235"/>
      <c r="CEU136" s="235"/>
      <c r="CEV136" s="235"/>
      <c r="CEW136" s="235"/>
      <c r="CEX136" s="235"/>
      <c r="CEY136" s="235"/>
      <c r="CEZ136" s="235"/>
      <c r="CFA136" s="235"/>
      <c r="CFB136" s="235"/>
      <c r="CFC136" s="235"/>
      <c r="CFD136" s="235"/>
      <c r="CFE136" s="235"/>
      <c r="CFF136" s="235"/>
      <c r="CFG136" s="235"/>
      <c r="CFH136" s="235"/>
      <c r="CFI136" s="235"/>
      <c r="CFJ136" s="235"/>
      <c r="CFK136" s="235"/>
      <c r="CFL136" s="235"/>
      <c r="CFM136" s="235"/>
      <c r="CFN136" s="235"/>
      <c r="CFO136" s="235"/>
      <c r="CFP136" s="235"/>
      <c r="CFQ136" s="235"/>
      <c r="CFR136" s="235"/>
      <c r="CFS136" s="235"/>
      <c r="CFT136" s="235"/>
      <c r="CFU136" s="235"/>
      <c r="CFV136" s="235"/>
      <c r="CFW136" s="235"/>
      <c r="CFX136" s="235"/>
      <c r="CFY136" s="235"/>
      <c r="CFZ136" s="235"/>
      <c r="CGA136" s="235"/>
      <c r="CGB136" s="235"/>
      <c r="CGC136" s="235"/>
      <c r="CGD136" s="235"/>
      <c r="CGE136" s="235"/>
      <c r="CGF136" s="235"/>
      <c r="CGG136" s="235"/>
      <c r="CGH136" s="235"/>
      <c r="CGI136" s="235"/>
      <c r="CGJ136" s="235"/>
      <c r="CGK136" s="235"/>
      <c r="CGL136" s="235"/>
      <c r="CGM136" s="235"/>
      <c r="CGN136" s="235"/>
      <c r="CGO136" s="235"/>
      <c r="CGP136" s="235"/>
      <c r="CGQ136" s="235"/>
      <c r="CGR136" s="235"/>
      <c r="CGS136" s="235"/>
      <c r="CGT136" s="235"/>
      <c r="CGU136" s="235"/>
      <c r="CGV136" s="235"/>
      <c r="CGW136" s="235"/>
      <c r="CGX136" s="235"/>
      <c r="CGY136" s="235"/>
      <c r="CGZ136" s="235"/>
      <c r="CHA136" s="235"/>
      <c r="CHB136" s="235"/>
      <c r="CHC136" s="235"/>
      <c r="CHD136" s="235"/>
      <c r="CHE136" s="235"/>
      <c r="CHF136" s="235"/>
      <c r="CHG136" s="235"/>
      <c r="CHH136" s="235"/>
      <c r="CHI136" s="235"/>
      <c r="CHJ136" s="235"/>
      <c r="CHK136" s="235"/>
      <c r="CHL136" s="235"/>
      <c r="CHM136" s="235"/>
      <c r="CHN136" s="235"/>
      <c r="CHO136" s="235"/>
      <c r="CHP136" s="235"/>
      <c r="CHQ136" s="235"/>
      <c r="CHR136" s="235"/>
      <c r="CHS136" s="235"/>
      <c r="CHT136" s="235"/>
      <c r="CHU136" s="235"/>
      <c r="CHV136" s="235"/>
      <c r="CHW136" s="235"/>
      <c r="CHX136" s="235"/>
      <c r="CHY136" s="235"/>
      <c r="CHZ136" s="235"/>
      <c r="CIA136" s="235"/>
      <c r="CIB136" s="235"/>
      <c r="CIC136" s="235"/>
      <c r="CID136" s="235"/>
      <c r="CIE136" s="235"/>
      <c r="CIF136" s="235"/>
      <c r="CIG136" s="235"/>
      <c r="CIH136" s="235"/>
      <c r="CII136" s="235"/>
      <c r="CIJ136" s="235"/>
      <c r="CIK136" s="235"/>
      <c r="CIL136" s="235"/>
      <c r="CIM136" s="235"/>
      <c r="CIN136" s="235"/>
      <c r="CIO136" s="235"/>
      <c r="CIP136" s="235"/>
      <c r="CIQ136" s="235"/>
      <c r="CIR136" s="235"/>
      <c r="CIS136" s="235"/>
      <c r="CIT136" s="235"/>
      <c r="CIU136" s="235"/>
      <c r="CIV136" s="235"/>
      <c r="CIW136" s="235"/>
      <c r="CIX136" s="235"/>
      <c r="CIY136" s="235"/>
      <c r="CIZ136" s="235"/>
      <c r="CJA136" s="235"/>
      <c r="CJB136" s="235"/>
      <c r="CJC136" s="235"/>
      <c r="CJD136" s="235"/>
      <c r="CJE136" s="235"/>
      <c r="CJF136" s="235"/>
      <c r="CJG136" s="235"/>
      <c r="CJH136" s="235"/>
      <c r="CJI136" s="235"/>
      <c r="CJJ136" s="235"/>
      <c r="CJK136" s="235"/>
      <c r="CJL136" s="235"/>
      <c r="CJM136" s="235"/>
      <c r="CJN136" s="235"/>
      <c r="CJO136" s="235"/>
      <c r="CJP136" s="235"/>
      <c r="CJQ136" s="235"/>
      <c r="CJR136" s="235"/>
      <c r="CJS136" s="235"/>
      <c r="CJT136" s="235"/>
      <c r="CJU136" s="235"/>
      <c r="CJV136" s="235"/>
      <c r="CJW136" s="235"/>
      <c r="CJX136" s="235"/>
      <c r="CJY136" s="235"/>
      <c r="CJZ136" s="235"/>
      <c r="CKA136" s="235"/>
      <c r="CKB136" s="235"/>
      <c r="CKC136" s="235"/>
      <c r="CKD136" s="235"/>
      <c r="CKE136" s="235"/>
      <c r="CKF136" s="235"/>
      <c r="CKG136" s="235"/>
      <c r="CKH136" s="235"/>
      <c r="CKI136" s="235"/>
      <c r="CKJ136" s="235"/>
      <c r="CKK136" s="235"/>
      <c r="CKL136" s="235"/>
      <c r="CKM136" s="235"/>
      <c r="CKN136" s="235"/>
      <c r="CKO136" s="235"/>
      <c r="CKP136" s="235"/>
      <c r="CKQ136" s="235"/>
      <c r="CKR136" s="235"/>
      <c r="CKS136" s="235"/>
      <c r="CKT136" s="235"/>
      <c r="CKU136" s="235"/>
      <c r="CKV136" s="235"/>
      <c r="CKW136" s="235"/>
      <c r="CKX136" s="235"/>
      <c r="CKY136" s="235"/>
      <c r="CKZ136" s="235"/>
      <c r="CLA136" s="235"/>
      <c r="CLB136" s="235"/>
      <c r="CLC136" s="235"/>
      <c r="CLD136" s="235"/>
      <c r="CLE136" s="235"/>
      <c r="CLF136" s="235"/>
      <c r="CLG136" s="235"/>
      <c r="CLH136" s="235"/>
      <c r="CLI136" s="235"/>
      <c r="CLJ136" s="235"/>
      <c r="CLK136" s="235"/>
      <c r="CLL136" s="235"/>
      <c r="CLM136" s="235"/>
      <c r="CLN136" s="235"/>
      <c r="CLO136" s="235"/>
      <c r="CLP136" s="235"/>
      <c r="CLQ136" s="235"/>
      <c r="CLR136" s="235"/>
      <c r="CLS136" s="235"/>
      <c r="CLT136" s="235"/>
      <c r="CLU136" s="235"/>
      <c r="CLV136" s="235"/>
      <c r="CLW136" s="235"/>
      <c r="CLX136" s="235"/>
      <c r="CLY136" s="235"/>
      <c r="CLZ136" s="235"/>
      <c r="CMA136" s="235"/>
      <c r="CMB136" s="235"/>
      <c r="CMC136" s="235"/>
      <c r="CMD136" s="235"/>
      <c r="CME136" s="235"/>
      <c r="CMF136" s="235"/>
      <c r="CMG136" s="235"/>
      <c r="CMH136" s="235"/>
      <c r="CMI136" s="235"/>
      <c r="CMJ136" s="235"/>
      <c r="CMK136" s="235"/>
      <c r="CML136" s="235"/>
      <c r="CMM136" s="235"/>
      <c r="CMN136" s="235"/>
      <c r="CMO136" s="235"/>
      <c r="CMP136" s="235"/>
      <c r="CMQ136" s="235"/>
      <c r="CMR136" s="235"/>
      <c r="CMS136" s="235"/>
      <c r="CMT136" s="235"/>
      <c r="CMU136" s="235"/>
      <c r="CMV136" s="235"/>
      <c r="CMW136" s="235"/>
      <c r="CMX136" s="235"/>
      <c r="CMY136" s="235"/>
      <c r="CMZ136" s="235"/>
      <c r="CNA136" s="235"/>
      <c r="CNB136" s="235"/>
      <c r="CNC136" s="235"/>
      <c r="CND136" s="235"/>
      <c r="CNE136" s="235"/>
      <c r="CNF136" s="235"/>
      <c r="CNG136" s="235"/>
      <c r="CNH136" s="235"/>
      <c r="CNI136" s="235"/>
      <c r="CNJ136" s="235"/>
      <c r="CNK136" s="235"/>
      <c r="CNL136" s="235"/>
      <c r="CNM136" s="235"/>
      <c r="CNN136" s="235"/>
      <c r="CNO136" s="235"/>
      <c r="CNP136" s="235"/>
      <c r="CNQ136" s="235"/>
      <c r="CNR136" s="235"/>
      <c r="CNS136" s="235"/>
      <c r="CNT136" s="235"/>
      <c r="CNU136" s="235"/>
      <c r="CNV136" s="235"/>
      <c r="CNW136" s="235"/>
      <c r="CNX136" s="235"/>
      <c r="CNY136" s="235"/>
      <c r="CNZ136" s="235"/>
      <c r="COA136" s="235"/>
      <c r="COB136" s="235"/>
      <c r="COC136" s="235"/>
      <c r="COD136" s="235"/>
      <c r="COE136" s="235"/>
      <c r="COF136" s="235"/>
      <c r="COG136" s="235"/>
      <c r="COH136" s="235"/>
      <c r="COI136" s="235"/>
      <c r="COJ136" s="235"/>
      <c r="COK136" s="235"/>
      <c r="COL136" s="235"/>
      <c r="COM136" s="235"/>
      <c r="CON136" s="235"/>
      <c r="COO136" s="235"/>
      <c r="COP136" s="235"/>
      <c r="COQ136" s="235"/>
      <c r="COR136" s="235"/>
      <c r="COS136" s="235"/>
      <c r="COT136" s="235"/>
      <c r="COU136" s="235"/>
      <c r="COV136" s="235"/>
      <c r="COW136" s="235"/>
      <c r="COX136" s="235"/>
      <c r="COY136" s="235"/>
      <c r="COZ136" s="235"/>
      <c r="CPA136" s="235"/>
      <c r="CPB136" s="235"/>
      <c r="CPC136" s="235"/>
      <c r="CPD136" s="235"/>
      <c r="CPE136" s="235"/>
      <c r="CPF136" s="235"/>
      <c r="CPG136" s="235"/>
      <c r="CPH136" s="235"/>
      <c r="CPI136" s="235"/>
      <c r="CPJ136" s="235"/>
      <c r="CPK136" s="235"/>
      <c r="CPL136" s="235"/>
      <c r="CPM136" s="235"/>
      <c r="CPN136" s="235"/>
      <c r="CPO136" s="235"/>
      <c r="CPP136" s="235"/>
      <c r="CPQ136" s="235"/>
      <c r="CPR136" s="235"/>
      <c r="CPS136" s="235"/>
      <c r="CPT136" s="235"/>
      <c r="CPU136" s="235"/>
      <c r="CPV136" s="235"/>
      <c r="CPW136" s="235"/>
      <c r="CPX136" s="235"/>
      <c r="CPY136" s="235"/>
      <c r="CPZ136" s="235"/>
      <c r="CQA136" s="235"/>
      <c r="CQB136" s="235"/>
      <c r="CQC136" s="235"/>
      <c r="CQD136" s="235"/>
      <c r="CQE136" s="235"/>
      <c r="CQF136" s="235"/>
      <c r="CQG136" s="235"/>
      <c r="CQH136" s="235"/>
      <c r="CQI136" s="235"/>
      <c r="CQJ136" s="235"/>
      <c r="CQK136" s="235"/>
      <c r="CQL136" s="235"/>
      <c r="CQM136" s="235"/>
      <c r="CQN136" s="235"/>
      <c r="CQO136" s="235"/>
      <c r="CQP136" s="235"/>
      <c r="CQQ136" s="235"/>
      <c r="CQR136" s="235"/>
      <c r="CQS136" s="235"/>
      <c r="CQT136" s="235"/>
      <c r="CQU136" s="235"/>
      <c r="CQV136" s="235"/>
      <c r="CQW136" s="235"/>
      <c r="CQX136" s="235"/>
      <c r="CQY136" s="235"/>
      <c r="CQZ136" s="235"/>
      <c r="CRA136" s="235"/>
      <c r="CRB136" s="235"/>
      <c r="CRC136" s="235"/>
      <c r="CRD136" s="235"/>
      <c r="CRE136" s="235"/>
      <c r="CRF136" s="235"/>
      <c r="CRG136" s="235"/>
      <c r="CRH136" s="235"/>
      <c r="CRI136" s="235"/>
      <c r="CRJ136" s="235"/>
      <c r="CRK136" s="235"/>
      <c r="CRL136" s="235"/>
      <c r="CRM136" s="235"/>
      <c r="CRN136" s="235"/>
      <c r="CRO136" s="235"/>
      <c r="CRP136" s="235"/>
      <c r="CRQ136" s="235"/>
      <c r="CRR136" s="235"/>
      <c r="CRS136" s="235"/>
      <c r="CRT136" s="235"/>
      <c r="CRU136" s="235"/>
      <c r="CRV136" s="235"/>
      <c r="CRW136" s="235"/>
      <c r="CRX136" s="235"/>
      <c r="CRY136" s="235"/>
      <c r="CRZ136" s="235"/>
      <c r="CSA136" s="235"/>
      <c r="CSB136" s="235"/>
      <c r="CSC136" s="235"/>
      <c r="CSD136" s="235"/>
      <c r="CSE136" s="235"/>
      <c r="CSF136" s="235"/>
      <c r="CSG136" s="235"/>
      <c r="CSH136" s="235"/>
      <c r="CSI136" s="235"/>
      <c r="CSJ136" s="235"/>
      <c r="CSK136" s="235"/>
      <c r="CSL136" s="235"/>
      <c r="CSM136" s="235"/>
      <c r="CSN136" s="235"/>
      <c r="CSO136" s="235"/>
      <c r="CSP136" s="235"/>
      <c r="CSQ136" s="235"/>
      <c r="CSR136" s="235"/>
      <c r="CSS136" s="235"/>
      <c r="CST136" s="235"/>
      <c r="CSU136" s="235"/>
      <c r="CSV136" s="235"/>
      <c r="CSW136" s="235"/>
      <c r="CSX136" s="235"/>
      <c r="CSY136" s="235"/>
      <c r="CSZ136" s="235"/>
      <c r="CTA136" s="235"/>
      <c r="CTB136" s="235"/>
      <c r="CTC136" s="235"/>
      <c r="CTD136" s="235"/>
      <c r="CTE136" s="235"/>
      <c r="CTF136" s="235"/>
      <c r="CTG136" s="235"/>
      <c r="CTH136" s="235"/>
      <c r="CTI136" s="235"/>
      <c r="CTJ136" s="235"/>
      <c r="CTK136" s="235"/>
      <c r="CTL136" s="235"/>
      <c r="CTM136" s="235"/>
      <c r="CTN136" s="235"/>
      <c r="CTO136" s="235"/>
      <c r="CTP136" s="235"/>
      <c r="CTQ136" s="235"/>
      <c r="CTR136" s="235"/>
      <c r="CTS136" s="235"/>
      <c r="CTT136" s="235"/>
      <c r="CTU136" s="235"/>
      <c r="CTV136" s="235"/>
      <c r="CTW136" s="235"/>
      <c r="CTX136" s="235"/>
      <c r="CTY136" s="235"/>
      <c r="CTZ136" s="235"/>
      <c r="CUA136" s="235"/>
      <c r="CUB136" s="235"/>
      <c r="CUC136" s="235"/>
      <c r="CUD136" s="235"/>
      <c r="CUE136" s="235"/>
      <c r="CUF136" s="235"/>
      <c r="CUG136" s="235"/>
      <c r="CUH136" s="235"/>
      <c r="CUI136" s="235"/>
      <c r="CUJ136" s="235"/>
      <c r="CUK136" s="235"/>
      <c r="CUL136" s="235"/>
      <c r="CUM136" s="235"/>
      <c r="CUN136" s="235"/>
      <c r="CUO136" s="235"/>
      <c r="CUP136" s="235"/>
      <c r="CUQ136" s="235"/>
      <c r="CUR136" s="235"/>
      <c r="CUS136" s="235"/>
      <c r="CUT136" s="235"/>
      <c r="CUU136" s="235"/>
      <c r="CUV136" s="235"/>
      <c r="CUW136" s="235"/>
      <c r="CUX136" s="235"/>
      <c r="CUY136" s="235"/>
      <c r="CUZ136" s="235"/>
      <c r="CVA136" s="235"/>
      <c r="CVB136" s="235"/>
      <c r="CVC136" s="235"/>
      <c r="CVD136" s="235"/>
      <c r="CVE136" s="235"/>
      <c r="CVF136" s="235"/>
      <c r="CVG136" s="235"/>
      <c r="CVH136" s="235"/>
      <c r="CVI136" s="235"/>
      <c r="CVJ136" s="235"/>
      <c r="CVK136" s="235"/>
      <c r="CVL136" s="235"/>
      <c r="CVM136" s="235"/>
      <c r="CVN136" s="235"/>
      <c r="CVO136" s="235"/>
      <c r="CVP136" s="235"/>
      <c r="CVQ136" s="235"/>
      <c r="CVR136" s="235"/>
      <c r="CVS136" s="235"/>
      <c r="CVT136" s="235"/>
      <c r="CVU136" s="235"/>
      <c r="CVV136" s="235"/>
      <c r="CVW136" s="235"/>
      <c r="CVX136" s="235"/>
      <c r="CVY136" s="235"/>
      <c r="CVZ136" s="235"/>
      <c r="CWA136" s="235"/>
      <c r="CWB136" s="235"/>
      <c r="CWC136" s="235"/>
      <c r="CWD136" s="235"/>
      <c r="CWE136" s="235"/>
      <c r="CWF136" s="235"/>
      <c r="CWG136" s="235"/>
      <c r="CWH136" s="235"/>
      <c r="CWI136" s="235"/>
      <c r="CWJ136" s="235"/>
      <c r="CWK136" s="235"/>
      <c r="CWL136" s="235"/>
      <c r="CWM136" s="235"/>
      <c r="CWN136" s="235"/>
      <c r="CWO136" s="235"/>
      <c r="CWP136" s="235"/>
      <c r="CWQ136" s="235"/>
      <c r="CWR136" s="235"/>
      <c r="CWS136" s="235"/>
      <c r="CWT136" s="235"/>
      <c r="CWU136" s="235"/>
      <c r="CWV136" s="235"/>
      <c r="CWW136" s="235"/>
      <c r="CWX136" s="235"/>
      <c r="CWY136" s="235"/>
      <c r="CWZ136" s="235"/>
      <c r="CXA136" s="235"/>
      <c r="CXB136" s="235"/>
      <c r="CXC136" s="235"/>
      <c r="CXD136" s="235"/>
      <c r="CXE136" s="235"/>
      <c r="CXF136" s="235"/>
      <c r="CXG136" s="235"/>
      <c r="CXH136" s="235"/>
      <c r="CXI136" s="235"/>
      <c r="CXJ136" s="235"/>
      <c r="CXK136" s="235"/>
      <c r="CXL136" s="235"/>
      <c r="CXM136" s="235"/>
      <c r="CXN136" s="235"/>
      <c r="CXO136" s="235"/>
      <c r="CXP136" s="235"/>
      <c r="CXQ136" s="235"/>
      <c r="CXR136" s="235"/>
      <c r="CXS136" s="235"/>
      <c r="CXT136" s="235"/>
      <c r="CXU136" s="235"/>
      <c r="CXV136" s="235"/>
      <c r="CXW136" s="235"/>
      <c r="CXX136" s="235"/>
      <c r="CXY136" s="235"/>
      <c r="CXZ136" s="235"/>
      <c r="CYA136" s="235"/>
      <c r="CYB136" s="235"/>
      <c r="CYC136" s="235"/>
      <c r="CYD136" s="235"/>
      <c r="CYE136" s="235"/>
      <c r="CYF136" s="235"/>
      <c r="CYG136" s="235"/>
      <c r="CYH136" s="235"/>
      <c r="CYI136" s="235"/>
      <c r="CYJ136" s="235"/>
      <c r="CYK136" s="235"/>
      <c r="CYL136" s="235"/>
      <c r="CYM136" s="235"/>
      <c r="CYN136" s="235"/>
      <c r="CYO136" s="235"/>
      <c r="CYP136" s="235"/>
      <c r="CYQ136" s="235"/>
      <c r="CYR136" s="235"/>
      <c r="CYS136" s="235"/>
      <c r="CYT136" s="235"/>
      <c r="CYU136" s="235"/>
      <c r="CYV136" s="235"/>
      <c r="CYW136" s="235"/>
      <c r="CYX136" s="235"/>
      <c r="CYY136" s="235"/>
      <c r="CYZ136" s="235"/>
      <c r="CZA136" s="235"/>
      <c r="CZB136" s="235"/>
      <c r="CZC136" s="235"/>
      <c r="CZD136" s="235"/>
      <c r="CZE136" s="235"/>
      <c r="CZF136" s="235"/>
      <c r="CZG136" s="235"/>
      <c r="CZH136" s="235"/>
      <c r="CZI136" s="235"/>
      <c r="CZJ136" s="235"/>
      <c r="CZK136" s="235"/>
      <c r="CZL136" s="235"/>
      <c r="CZM136" s="235"/>
      <c r="CZN136" s="235"/>
      <c r="CZO136" s="235"/>
      <c r="CZP136" s="235"/>
      <c r="CZQ136" s="235"/>
      <c r="CZR136" s="235"/>
      <c r="CZS136" s="235"/>
      <c r="CZT136" s="235"/>
      <c r="CZU136" s="235"/>
      <c r="CZV136" s="235"/>
      <c r="CZW136" s="235"/>
      <c r="CZX136" s="235"/>
      <c r="CZY136" s="235"/>
      <c r="CZZ136" s="235"/>
      <c r="DAA136" s="235"/>
      <c r="DAB136" s="235"/>
      <c r="DAC136" s="235"/>
      <c r="DAD136" s="235"/>
      <c r="DAE136" s="235"/>
      <c r="DAF136" s="235"/>
      <c r="DAG136" s="235"/>
      <c r="DAH136" s="235"/>
      <c r="DAI136" s="235"/>
      <c r="DAJ136" s="235"/>
      <c r="DAK136" s="235"/>
      <c r="DAL136" s="235"/>
      <c r="DAM136" s="235"/>
      <c r="DAN136" s="235"/>
      <c r="DAO136" s="235"/>
      <c r="DAP136" s="235"/>
      <c r="DAQ136" s="235"/>
      <c r="DAR136" s="235"/>
      <c r="DAS136" s="235"/>
      <c r="DAT136" s="235"/>
      <c r="DAU136" s="235"/>
      <c r="DAV136" s="235"/>
      <c r="DAW136" s="235"/>
      <c r="DAX136" s="235"/>
      <c r="DAY136" s="235"/>
      <c r="DAZ136" s="235"/>
      <c r="DBA136" s="235"/>
      <c r="DBB136" s="235"/>
      <c r="DBC136" s="235"/>
      <c r="DBD136" s="235"/>
      <c r="DBE136" s="235"/>
      <c r="DBF136" s="235"/>
      <c r="DBG136" s="235"/>
      <c r="DBH136" s="235"/>
      <c r="DBI136" s="235"/>
      <c r="DBJ136" s="235"/>
      <c r="DBK136" s="235"/>
      <c r="DBL136" s="235"/>
      <c r="DBM136" s="235"/>
      <c r="DBN136" s="235"/>
      <c r="DBO136" s="235"/>
      <c r="DBP136" s="235"/>
      <c r="DBQ136" s="235"/>
      <c r="DBR136" s="235"/>
      <c r="DBS136" s="235"/>
      <c r="DBT136" s="235"/>
      <c r="DBU136" s="235"/>
      <c r="DBV136" s="235"/>
      <c r="DBW136" s="235"/>
      <c r="DBX136" s="235"/>
      <c r="DBY136" s="235"/>
      <c r="DBZ136" s="235"/>
      <c r="DCA136" s="235"/>
      <c r="DCB136" s="235"/>
      <c r="DCC136" s="235"/>
      <c r="DCD136" s="235"/>
      <c r="DCE136" s="235"/>
      <c r="DCF136" s="235"/>
      <c r="DCG136" s="235"/>
      <c r="DCH136" s="235"/>
      <c r="DCI136" s="235"/>
      <c r="DCJ136" s="235"/>
      <c r="DCK136" s="235"/>
      <c r="DCL136" s="235"/>
      <c r="DCM136" s="235"/>
      <c r="DCN136" s="235"/>
      <c r="DCO136" s="235"/>
      <c r="DCP136" s="235"/>
      <c r="DCQ136" s="235"/>
      <c r="DCR136" s="235"/>
      <c r="DCS136" s="235"/>
      <c r="DCT136" s="235"/>
      <c r="DCU136" s="235"/>
      <c r="DCV136" s="235"/>
      <c r="DCW136" s="235"/>
      <c r="DCX136" s="235"/>
      <c r="DCY136" s="235"/>
      <c r="DCZ136" s="235"/>
      <c r="DDA136" s="235"/>
      <c r="DDB136" s="235"/>
      <c r="DDC136" s="235"/>
      <c r="DDD136" s="235"/>
      <c r="DDE136" s="235"/>
      <c r="DDF136" s="235"/>
      <c r="DDG136" s="235"/>
      <c r="DDH136" s="235"/>
      <c r="DDI136" s="235"/>
      <c r="DDJ136" s="235"/>
      <c r="DDK136" s="235"/>
      <c r="DDL136" s="235"/>
      <c r="DDM136" s="235"/>
      <c r="DDN136" s="235"/>
      <c r="DDO136" s="235"/>
      <c r="DDP136" s="235"/>
      <c r="DDQ136" s="235"/>
      <c r="DDR136" s="235"/>
      <c r="DDS136" s="235"/>
      <c r="DDT136" s="235"/>
      <c r="DDU136" s="235"/>
      <c r="DDV136" s="235"/>
      <c r="DDW136" s="235"/>
      <c r="DDX136" s="235"/>
      <c r="DDY136" s="235"/>
      <c r="DDZ136" s="235"/>
      <c r="DEA136" s="235"/>
      <c r="DEB136" s="235"/>
      <c r="DEC136" s="235"/>
      <c r="DED136" s="235"/>
      <c r="DEE136" s="235"/>
      <c r="DEF136" s="235"/>
      <c r="DEG136" s="235"/>
      <c r="DEH136" s="235"/>
      <c r="DEI136" s="235"/>
      <c r="DEJ136" s="235"/>
      <c r="DEK136" s="235"/>
      <c r="DEL136" s="235"/>
      <c r="DEM136" s="235"/>
      <c r="DEN136" s="235"/>
      <c r="DEO136" s="235"/>
      <c r="DEP136" s="235"/>
      <c r="DEQ136" s="235"/>
      <c r="DER136" s="235"/>
      <c r="DES136" s="235"/>
      <c r="DET136" s="235"/>
      <c r="DEU136" s="235"/>
      <c r="DEV136" s="235"/>
      <c r="DEW136" s="235"/>
      <c r="DEX136" s="235"/>
      <c r="DEY136" s="235"/>
      <c r="DEZ136" s="235"/>
      <c r="DFA136" s="235"/>
      <c r="DFB136" s="235"/>
      <c r="DFC136" s="235"/>
      <c r="DFD136" s="235"/>
      <c r="DFE136" s="235"/>
      <c r="DFF136" s="235"/>
      <c r="DFG136" s="235"/>
      <c r="DFH136" s="235"/>
      <c r="DFI136" s="235"/>
      <c r="DFJ136" s="235"/>
      <c r="DFK136" s="235"/>
      <c r="DFL136" s="235"/>
      <c r="DFM136" s="235"/>
      <c r="DFN136" s="235"/>
      <c r="DFO136" s="235"/>
      <c r="DFP136" s="235"/>
      <c r="DFQ136" s="235"/>
      <c r="DFR136" s="235"/>
      <c r="DFS136" s="235"/>
      <c r="DFT136" s="235"/>
      <c r="DFU136" s="235"/>
      <c r="DFV136" s="235"/>
      <c r="DFW136" s="235"/>
      <c r="DFX136" s="235"/>
      <c r="DFY136" s="235"/>
      <c r="DFZ136" s="235"/>
      <c r="DGA136" s="235"/>
      <c r="DGB136" s="235"/>
      <c r="DGC136" s="235"/>
      <c r="DGD136" s="235"/>
      <c r="DGE136" s="235"/>
      <c r="DGF136" s="235"/>
      <c r="DGG136" s="235"/>
      <c r="DGH136" s="235"/>
      <c r="DGI136" s="235"/>
      <c r="DGJ136" s="235"/>
      <c r="DGK136" s="235"/>
      <c r="DGL136" s="235"/>
      <c r="DGM136" s="235"/>
      <c r="DGN136" s="235"/>
      <c r="DGO136" s="235"/>
      <c r="DGP136" s="235"/>
      <c r="DGQ136" s="235"/>
      <c r="DGR136" s="235"/>
      <c r="DGS136" s="235"/>
      <c r="DGT136" s="235"/>
      <c r="DGU136" s="235"/>
      <c r="DGV136" s="235"/>
      <c r="DGW136" s="235"/>
      <c r="DGX136" s="235"/>
      <c r="DGY136" s="235"/>
      <c r="DGZ136" s="235"/>
      <c r="DHA136" s="235"/>
      <c r="DHB136" s="235"/>
      <c r="DHC136" s="235"/>
      <c r="DHD136" s="235"/>
      <c r="DHE136" s="235"/>
      <c r="DHF136" s="235"/>
      <c r="DHG136" s="235"/>
      <c r="DHH136" s="235"/>
      <c r="DHI136" s="235"/>
      <c r="DHJ136" s="235"/>
      <c r="DHK136" s="235"/>
      <c r="DHL136" s="235"/>
      <c r="DHM136" s="235"/>
      <c r="DHN136" s="235"/>
      <c r="DHO136" s="235"/>
      <c r="DHP136" s="235"/>
      <c r="DHQ136" s="235"/>
      <c r="DHR136" s="235"/>
      <c r="DHS136" s="235"/>
      <c r="DHT136" s="235"/>
      <c r="DHU136" s="235"/>
      <c r="DHV136" s="235"/>
      <c r="DHW136" s="235"/>
      <c r="DHX136" s="235"/>
      <c r="DHY136" s="235"/>
      <c r="DHZ136" s="235"/>
      <c r="DIA136" s="235"/>
      <c r="DIB136" s="235"/>
      <c r="DIC136" s="235"/>
      <c r="DID136" s="235"/>
      <c r="DIE136" s="235"/>
      <c r="DIF136" s="235"/>
      <c r="DIG136" s="235"/>
      <c r="DIH136" s="235"/>
      <c r="DII136" s="235"/>
      <c r="DIJ136" s="235"/>
      <c r="DIK136" s="235"/>
      <c r="DIL136" s="235"/>
      <c r="DIM136" s="235"/>
      <c r="DIN136" s="235"/>
      <c r="DIO136" s="235"/>
      <c r="DIP136" s="235"/>
      <c r="DIQ136" s="235"/>
      <c r="DIR136" s="235"/>
      <c r="DIS136" s="235"/>
      <c r="DIT136" s="235"/>
      <c r="DIU136" s="235"/>
      <c r="DIV136" s="235"/>
      <c r="DIW136" s="235"/>
      <c r="DIX136" s="235"/>
      <c r="DIY136" s="235"/>
      <c r="DIZ136" s="235"/>
      <c r="DJA136" s="235"/>
      <c r="DJB136" s="235"/>
      <c r="DJC136" s="235"/>
      <c r="DJD136" s="235"/>
      <c r="DJE136" s="235"/>
      <c r="DJF136" s="235"/>
      <c r="DJG136" s="235"/>
      <c r="DJH136" s="235"/>
      <c r="DJI136" s="235"/>
      <c r="DJJ136" s="235"/>
      <c r="DJK136" s="235"/>
      <c r="DJL136" s="235"/>
      <c r="DJM136" s="235"/>
      <c r="DJN136" s="235"/>
      <c r="DJO136" s="235"/>
      <c r="DJP136" s="235"/>
      <c r="DJQ136" s="235"/>
      <c r="DJR136" s="235"/>
      <c r="DJS136" s="235"/>
      <c r="DJT136" s="235"/>
      <c r="DJU136" s="235"/>
      <c r="DJV136" s="235"/>
      <c r="DJW136" s="235"/>
      <c r="DJX136" s="235"/>
      <c r="DJY136" s="235"/>
      <c r="DJZ136" s="235"/>
      <c r="DKA136" s="235"/>
      <c r="DKB136" s="235"/>
      <c r="DKC136" s="235"/>
      <c r="DKD136" s="235"/>
      <c r="DKE136" s="235"/>
      <c r="DKF136" s="235"/>
      <c r="DKG136" s="235"/>
      <c r="DKH136" s="235"/>
      <c r="DKI136" s="235"/>
      <c r="DKJ136" s="235"/>
      <c r="DKK136" s="235"/>
      <c r="DKL136" s="235"/>
      <c r="DKM136" s="235"/>
      <c r="DKN136" s="235"/>
      <c r="DKO136" s="235"/>
      <c r="DKP136" s="235"/>
      <c r="DKQ136" s="235"/>
      <c r="DKR136" s="235"/>
      <c r="DKS136" s="235"/>
      <c r="DKT136" s="235"/>
      <c r="DKU136" s="235"/>
      <c r="DKV136" s="235"/>
      <c r="DKW136" s="235"/>
      <c r="DKX136" s="235"/>
      <c r="DKY136" s="235"/>
      <c r="DKZ136" s="235"/>
      <c r="DLA136" s="235"/>
      <c r="DLB136" s="235"/>
      <c r="DLC136" s="235"/>
      <c r="DLD136" s="235"/>
      <c r="DLE136" s="235"/>
      <c r="DLF136" s="235"/>
      <c r="DLG136" s="235"/>
      <c r="DLH136" s="235"/>
      <c r="DLI136" s="235"/>
      <c r="DLJ136" s="235"/>
      <c r="DLK136" s="235"/>
      <c r="DLL136" s="235"/>
      <c r="DLM136" s="235"/>
      <c r="DLN136" s="235"/>
      <c r="DLO136" s="235"/>
      <c r="DLP136" s="235"/>
      <c r="DLQ136" s="235"/>
      <c r="DLR136" s="235"/>
      <c r="DLS136" s="235"/>
      <c r="DLT136" s="235"/>
      <c r="DLU136" s="235"/>
      <c r="DLV136" s="235"/>
      <c r="DLW136" s="235"/>
      <c r="DLX136" s="235"/>
      <c r="DLY136" s="235"/>
      <c r="DLZ136" s="235"/>
      <c r="DMA136" s="235"/>
      <c r="DMB136" s="235"/>
      <c r="DMC136" s="235"/>
      <c r="DMD136" s="235"/>
      <c r="DME136" s="235"/>
      <c r="DMF136" s="235"/>
      <c r="DMG136" s="235"/>
      <c r="DMH136" s="235"/>
      <c r="DMI136" s="235"/>
      <c r="DMJ136" s="235"/>
      <c r="DMK136" s="235"/>
      <c r="DML136" s="235"/>
      <c r="DMM136" s="235"/>
      <c r="DMN136" s="235"/>
      <c r="DMO136" s="235"/>
      <c r="DMP136" s="235"/>
      <c r="DMQ136" s="235"/>
      <c r="DMR136" s="235"/>
      <c r="DMS136" s="235"/>
      <c r="DMT136" s="235"/>
      <c r="DMU136" s="235"/>
      <c r="DMV136" s="235"/>
      <c r="DMW136" s="235"/>
      <c r="DMX136" s="235"/>
      <c r="DMY136" s="235"/>
      <c r="DMZ136" s="235"/>
      <c r="DNA136" s="235"/>
      <c r="DNB136" s="235"/>
      <c r="DNC136" s="235"/>
      <c r="DND136" s="235"/>
      <c r="DNE136" s="235"/>
      <c r="DNF136" s="235"/>
      <c r="DNG136" s="235"/>
      <c r="DNH136" s="235"/>
      <c r="DNI136" s="235"/>
      <c r="DNJ136" s="235"/>
      <c r="DNK136" s="235"/>
      <c r="DNL136" s="235"/>
      <c r="DNM136" s="235"/>
      <c r="DNN136" s="235"/>
      <c r="DNO136" s="235"/>
      <c r="DNP136" s="235"/>
      <c r="DNQ136" s="235"/>
      <c r="DNR136" s="235"/>
      <c r="DNS136" s="235"/>
      <c r="DNT136" s="235"/>
      <c r="DNU136" s="235"/>
      <c r="DNV136" s="235"/>
      <c r="DNW136" s="235"/>
      <c r="DNX136" s="235"/>
      <c r="DNY136" s="235"/>
      <c r="DNZ136" s="235"/>
      <c r="DOA136" s="235"/>
      <c r="DOB136" s="235"/>
      <c r="DOC136" s="235"/>
      <c r="DOD136" s="235"/>
      <c r="DOE136" s="235"/>
      <c r="DOF136" s="235"/>
      <c r="DOG136" s="235"/>
      <c r="DOH136" s="235"/>
      <c r="DOI136" s="235"/>
      <c r="DOJ136" s="235"/>
      <c r="DOK136" s="235"/>
      <c r="DOL136" s="235"/>
      <c r="DOM136" s="235"/>
      <c r="DON136" s="235"/>
      <c r="DOO136" s="235"/>
      <c r="DOP136" s="235"/>
      <c r="DOQ136" s="235"/>
      <c r="DOR136" s="235"/>
      <c r="DOS136" s="235"/>
      <c r="DOT136" s="235"/>
      <c r="DOU136" s="235"/>
      <c r="DOV136" s="235"/>
      <c r="DOW136" s="235"/>
      <c r="DOX136" s="235"/>
      <c r="DOY136" s="235"/>
      <c r="DOZ136" s="235"/>
      <c r="DPA136" s="235"/>
      <c r="DPB136" s="235"/>
      <c r="DPC136" s="235"/>
      <c r="DPD136" s="235"/>
      <c r="DPE136" s="235"/>
      <c r="DPF136" s="235"/>
      <c r="DPG136" s="235"/>
      <c r="DPH136" s="235"/>
      <c r="DPI136" s="235"/>
      <c r="DPJ136" s="235"/>
      <c r="DPK136" s="235"/>
      <c r="DPL136" s="235"/>
      <c r="DPM136" s="235"/>
      <c r="DPN136" s="235"/>
      <c r="DPO136" s="235"/>
      <c r="DPP136" s="235"/>
      <c r="DPQ136" s="235"/>
      <c r="DPR136" s="235"/>
      <c r="DPS136" s="235"/>
      <c r="DPT136" s="235"/>
      <c r="DPU136" s="235"/>
      <c r="DPV136" s="235"/>
      <c r="DPW136" s="235"/>
      <c r="DPX136" s="235"/>
      <c r="DPY136" s="235"/>
      <c r="DPZ136" s="235"/>
      <c r="DQA136" s="235"/>
      <c r="DQB136" s="235"/>
      <c r="DQC136" s="235"/>
      <c r="DQD136" s="235"/>
      <c r="DQE136" s="235"/>
      <c r="DQF136" s="235"/>
      <c r="DQG136" s="235"/>
      <c r="DQH136" s="235"/>
      <c r="DQI136" s="235"/>
      <c r="DQJ136" s="235"/>
      <c r="DQK136" s="235"/>
      <c r="DQL136" s="235"/>
      <c r="DQM136" s="235"/>
      <c r="DQN136" s="235"/>
      <c r="DQO136" s="235"/>
      <c r="DQP136" s="235"/>
      <c r="DQQ136" s="235"/>
      <c r="DQR136" s="235"/>
      <c r="DQS136" s="235"/>
      <c r="DQT136" s="235"/>
      <c r="DQU136" s="235"/>
      <c r="DQV136" s="235"/>
      <c r="DQW136" s="235"/>
      <c r="DQX136" s="235"/>
      <c r="DQY136" s="235"/>
      <c r="DQZ136" s="235"/>
      <c r="DRA136" s="235"/>
      <c r="DRB136" s="235"/>
      <c r="DRC136" s="235"/>
      <c r="DRD136" s="235"/>
      <c r="DRE136" s="235"/>
      <c r="DRF136" s="235"/>
      <c r="DRG136" s="235"/>
      <c r="DRH136" s="235"/>
      <c r="DRI136" s="235"/>
      <c r="DRJ136" s="235"/>
      <c r="DRK136" s="235"/>
      <c r="DRL136" s="235"/>
      <c r="DRM136" s="235"/>
      <c r="DRN136" s="235"/>
      <c r="DRO136" s="235"/>
      <c r="DRP136" s="235"/>
      <c r="DRQ136" s="235"/>
      <c r="DRR136" s="235"/>
      <c r="DRS136" s="235"/>
      <c r="DRT136" s="235"/>
      <c r="DRU136" s="235"/>
      <c r="DRV136" s="235"/>
      <c r="DRW136" s="235"/>
      <c r="DRX136" s="235"/>
      <c r="DRY136" s="235"/>
      <c r="DRZ136" s="235"/>
      <c r="DSA136" s="235"/>
      <c r="DSB136" s="235"/>
      <c r="DSC136" s="235"/>
      <c r="DSD136" s="235"/>
      <c r="DSE136" s="235"/>
      <c r="DSF136" s="235"/>
      <c r="DSG136" s="235"/>
      <c r="DSH136" s="235"/>
      <c r="DSI136" s="235"/>
      <c r="DSJ136" s="235"/>
      <c r="DSK136" s="235"/>
      <c r="DSL136" s="235"/>
      <c r="DSM136" s="235"/>
      <c r="DSN136" s="235"/>
      <c r="DSO136" s="235"/>
      <c r="DSP136" s="235"/>
      <c r="DSQ136" s="235"/>
      <c r="DSR136" s="235"/>
      <c r="DSS136" s="235"/>
      <c r="DST136" s="235"/>
      <c r="DSU136" s="235"/>
      <c r="DSV136" s="235"/>
      <c r="DSW136" s="235"/>
      <c r="DSX136" s="235"/>
      <c r="DSY136" s="235"/>
      <c r="DSZ136" s="235"/>
      <c r="DTA136" s="235"/>
      <c r="DTB136" s="235"/>
      <c r="DTC136" s="235"/>
      <c r="DTD136" s="235"/>
      <c r="DTE136" s="235"/>
      <c r="DTF136" s="235"/>
      <c r="DTG136" s="235"/>
      <c r="DTH136" s="235"/>
      <c r="DTI136" s="235"/>
      <c r="DTJ136" s="235"/>
      <c r="DTK136" s="235"/>
      <c r="DTL136" s="235"/>
      <c r="DTM136" s="235"/>
      <c r="DTN136" s="235"/>
      <c r="DTO136" s="235"/>
      <c r="DTP136" s="235"/>
      <c r="DTQ136" s="235"/>
      <c r="DTR136" s="235"/>
      <c r="DTS136" s="235"/>
      <c r="DTT136" s="235"/>
      <c r="DTU136" s="235"/>
      <c r="DTV136" s="235"/>
      <c r="DTW136" s="235"/>
      <c r="DTX136" s="235"/>
      <c r="DTY136" s="235"/>
      <c r="DTZ136" s="235"/>
      <c r="DUA136" s="235"/>
      <c r="DUB136" s="235"/>
      <c r="DUC136" s="235"/>
      <c r="DUD136" s="235"/>
      <c r="DUE136" s="235"/>
      <c r="DUF136" s="235"/>
      <c r="DUG136" s="235"/>
      <c r="DUH136" s="235"/>
      <c r="DUI136" s="235"/>
      <c r="DUJ136" s="235"/>
      <c r="DUK136" s="235"/>
      <c r="DUL136" s="235"/>
      <c r="DUM136" s="235"/>
      <c r="DUN136" s="235"/>
      <c r="DUO136" s="235"/>
      <c r="DUP136" s="235"/>
      <c r="DUQ136" s="235"/>
      <c r="DUR136" s="235"/>
      <c r="DUS136" s="235"/>
      <c r="DUT136" s="235"/>
      <c r="DUU136" s="235"/>
      <c r="DUV136" s="235"/>
      <c r="DUW136" s="235"/>
      <c r="DUX136" s="235"/>
      <c r="DUY136" s="235"/>
      <c r="DUZ136" s="235"/>
      <c r="DVA136" s="235"/>
      <c r="DVB136" s="235"/>
      <c r="DVC136" s="235"/>
      <c r="DVD136" s="235"/>
      <c r="DVE136" s="235"/>
      <c r="DVF136" s="235"/>
      <c r="DVG136" s="235"/>
      <c r="DVH136" s="235"/>
      <c r="DVI136" s="235"/>
      <c r="DVJ136" s="235"/>
      <c r="DVK136" s="235"/>
      <c r="DVL136" s="235"/>
      <c r="DVM136" s="235"/>
      <c r="DVN136" s="235"/>
      <c r="DVO136" s="235"/>
      <c r="DVP136" s="235"/>
      <c r="DVQ136" s="235"/>
      <c r="DVR136" s="235"/>
      <c r="DVS136" s="235"/>
      <c r="DVT136" s="235"/>
      <c r="DVU136" s="235"/>
      <c r="DVV136" s="235"/>
      <c r="DVW136" s="235"/>
      <c r="DVX136" s="235"/>
      <c r="DVY136" s="235"/>
      <c r="DVZ136" s="235"/>
      <c r="DWA136" s="235"/>
      <c r="DWB136" s="235"/>
      <c r="DWC136" s="235"/>
      <c r="DWD136" s="235"/>
      <c r="DWE136" s="235"/>
      <c r="DWF136" s="235"/>
      <c r="DWG136" s="235"/>
      <c r="DWH136" s="235"/>
      <c r="DWI136" s="235"/>
      <c r="DWJ136" s="235"/>
      <c r="DWK136" s="235"/>
      <c r="DWL136" s="235"/>
      <c r="DWM136" s="235"/>
      <c r="DWN136" s="235"/>
      <c r="DWO136" s="235"/>
      <c r="DWP136" s="235"/>
      <c r="DWQ136" s="235"/>
      <c r="DWR136" s="235"/>
      <c r="DWS136" s="235"/>
      <c r="DWT136" s="235"/>
      <c r="DWU136" s="235"/>
      <c r="DWV136" s="235"/>
      <c r="DWW136" s="235"/>
      <c r="DWX136" s="235"/>
      <c r="DWY136" s="235"/>
      <c r="DWZ136" s="235"/>
      <c r="DXA136" s="235"/>
      <c r="DXB136" s="235"/>
      <c r="DXC136" s="235"/>
      <c r="DXD136" s="235"/>
      <c r="DXE136" s="235"/>
      <c r="DXF136" s="235"/>
      <c r="DXG136" s="235"/>
      <c r="DXH136" s="235"/>
      <c r="DXI136" s="235"/>
      <c r="DXJ136" s="235"/>
      <c r="DXK136" s="235"/>
      <c r="DXL136" s="235"/>
      <c r="DXM136" s="235"/>
      <c r="DXN136" s="235"/>
      <c r="DXO136" s="235"/>
      <c r="DXP136" s="235"/>
      <c r="DXQ136" s="235"/>
      <c r="DXR136" s="235"/>
      <c r="DXS136" s="235"/>
      <c r="DXT136" s="235"/>
      <c r="DXU136" s="235"/>
      <c r="DXV136" s="235"/>
      <c r="DXW136" s="235"/>
      <c r="DXX136" s="235"/>
      <c r="DXY136" s="235"/>
      <c r="DXZ136" s="235"/>
      <c r="DYA136" s="235"/>
      <c r="DYB136" s="235"/>
      <c r="DYC136" s="235"/>
      <c r="DYD136" s="235"/>
      <c r="DYE136" s="235"/>
      <c r="DYF136" s="235"/>
      <c r="DYG136" s="235"/>
      <c r="DYH136" s="235"/>
      <c r="DYI136" s="235"/>
      <c r="DYJ136" s="235"/>
      <c r="DYK136" s="235"/>
      <c r="DYL136" s="235"/>
      <c r="DYM136" s="235"/>
      <c r="DYN136" s="235"/>
      <c r="DYO136" s="235"/>
      <c r="DYP136" s="235"/>
      <c r="DYQ136" s="235"/>
      <c r="DYR136" s="235"/>
      <c r="DYS136" s="235"/>
      <c r="DYT136" s="235"/>
      <c r="DYU136" s="235"/>
      <c r="DYV136" s="235"/>
      <c r="DYW136" s="235"/>
      <c r="DYX136" s="235"/>
      <c r="DYY136" s="235"/>
      <c r="DYZ136" s="235"/>
      <c r="DZA136" s="235"/>
      <c r="DZB136" s="235"/>
      <c r="DZC136" s="235"/>
      <c r="DZD136" s="235"/>
      <c r="DZE136" s="235"/>
      <c r="DZF136" s="235"/>
      <c r="DZG136" s="235"/>
      <c r="DZH136" s="235"/>
      <c r="DZI136" s="235"/>
      <c r="DZJ136" s="235"/>
      <c r="DZK136" s="235"/>
      <c r="DZL136" s="235"/>
      <c r="DZM136" s="235"/>
      <c r="DZN136" s="235"/>
      <c r="DZO136" s="235"/>
      <c r="DZP136" s="235"/>
      <c r="DZQ136" s="235"/>
      <c r="DZR136" s="235"/>
      <c r="DZS136" s="235"/>
      <c r="DZT136" s="235"/>
      <c r="DZU136" s="235"/>
      <c r="DZV136" s="235"/>
      <c r="DZW136" s="235"/>
      <c r="DZX136" s="235"/>
      <c r="DZY136" s="235"/>
      <c r="DZZ136" s="235"/>
      <c r="EAA136" s="235"/>
      <c r="EAB136" s="235"/>
      <c r="EAC136" s="235"/>
      <c r="EAD136" s="235"/>
      <c r="EAE136" s="235"/>
      <c r="EAF136" s="235"/>
      <c r="EAG136" s="235"/>
      <c r="EAH136" s="235"/>
      <c r="EAI136" s="235"/>
      <c r="EAJ136" s="235"/>
      <c r="EAK136" s="235"/>
      <c r="EAL136" s="235"/>
      <c r="EAM136" s="235"/>
      <c r="EAN136" s="235"/>
      <c r="EAO136" s="235"/>
      <c r="EAP136" s="235"/>
      <c r="EAQ136" s="235"/>
      <c r="EAR136" s="235"/>
      <c r="EAS136" s="235"/>
      <c r="EAT136" s="235"/>
      <c r="EAU136" s="235"/>
      <c r="EAV136" s="235"/>
      <c r="EAW136" s="235"/>
      <c r="EAX136" s="235"/>
      <c r="EAY136" s="235"/>
      <c r="EAZ136" s="235"/>
      <c r="EBA136" s="235"/>
      <c r="EBB136" s="235"/>
      <c r="EBC136" s="235"/>
      <c r="EBD136" s="235"/>
      <c r="EBE136" s="235"/>
      <c r="EBF136" s="235"/>
      <c r="EBG136" s="235"/>
      <c r="EBH136" s="235"/>
      <c r="EBI136" s="235"/>
      <c r="EBJ136" s="235"/>
      <c r="EBK136" s="235"/>
      <c r="EBL136" s="235"/>
      <c r="EBM136" s="235"/>
      <c r="EBN136" s="235"/>
      <c r="EBO136" s="235"/>
      <c r="EBP136" s="235"/>
      <c r="EBQ136" s="235"/>
      <c r="EBR136" s="235"/>
      <c r="EBS136" s="235"/>
      <c r="EBT136" s="235"/>
      <c r="EBU136" s="235"/>
      <c r="EBV136" s="235"/>
      <c r="EBW136" s="235"/>
      <c r="EBX136" s="235"/>
      <c r="EBY136" s="235"/>
      <c r="EBZ136" s="235"/>
      <c r="ECA136" s="235"/>
      <c r="ECB136" s="235"/>
      <c r="ECC136" s="235"/>
      <c r="ECD136" s="235"/>
      <c r="ECE136" s="235"/>
      <c r="ECF136" s="235"/>
      <c r="ECG136" s="235"/>
      <c r="ECH136" s="235"/>
      <c r="ECI136" s="235"/>
      <c r="ECJ136" s="235"/>
      <c r="ECK136" s="235"/>
      <c r="ECL136" s="235"/>
      <c r="ECM136" s="235"/>
      <c r="ECN136" s="235"/>
      <c r="ECO136" s="235"/>
      <c r="ECP136" s="235"/>
      <c r="ECQ136" s="235"/>
      <c r="ECR136" s="235"/>
      <c r="ECS136" s="235"/>
      <c r="ECT136" s="235"/>
      <c r="ECU136" s="235"/>
      <c r="ECV136" s="235"/>
      <c r="ECW136" s="235"/>
      <c r="ECX136" s="235"/>
      <c r="ECY136" s="235"/>
      <c r="ECZ136" s="235"/>
      <c r="EDA136" s="235"/>
      <c r="EDB136" s="235"/>
      <c r="EDC136" s="235"/>
      <c r="EDD136" s="235"/>
      <c r="EDE136" s="235"/>
      <c r="EDF136" s="235"/>
      <c r="EDG136" s="235"/>
      <c r="EDH136" s="235"/>
      <c r="EDI136" s="235"/>
      <c r="EDJ136" s="235"/>
      <c r="EDK136" s="235"/>
      <c r="EDL136" s="235"/>
      <c r="EDM136" s="235"/>
      <c r="EDN136" s="235"/>
      <c r="EDO136" s="235"/>
      <c r="EDP136" s="235"/>
      <c r="EDQ136" s="235"/>
      <c r="EDR136" s="235"/>
      <c r="EDS136" s="235"/>
      <c r="EDT136" s="235"/>
      <c r="EDU136" s="235"/>
      <c r="EDV136" s="235"/>
      <c r="EDW136" s="235"/>
      <c r="EDX136" s="235"/>
      <c r="EDY136" s="235"/>
      <c r="EDZ136" s="235"/>
      <c r="EEA136" s="235"/>
      <c r="EEB136" s="235"/>
      <c r="EEC136" s="235"/>
      <c r="EED136" s="235"/>
      <c r="EEE136" s="235"/>
      <c r="EEF136" s="235"/>
      <c r="EEG136" s="235"/>
      <c r="EEH136" s="235"/>
      <c r="EEI136" s="235"/>
      <c r="EEJ136" s="235"/>
      <c r="EEK136" s="235"/>
      <c r="EEL136" s="235"/>
      <c r="EEM136" s="235"/>
      <c r="EEN136" s="235"/>
      <c r="EEO136" s="235"/>
      <c r="EEP136" s="235"/>
      <c r="EEQ136" s="235"/>
      <c r="EER136" s="235"/>
      <c r="EES136" s="235"/>
      <c r="EET136" s="235"/>
      <c r="EEU136" s="235"/>
      <c r="EEV136" s="235"/>
      <c r="EEW136" s="235"/>
      <c r="EEX136" s="235"/>
      <c r="EEY136" s="235"/>
      <c r="EEZ136" s="235"/>
      <c r="EFA136" s="235"/>
      <c r="EFB136" s="235"/>
      <c r="EFC136" s="235"/>
      <c r="EFD136" s="235"/>
      <c r="EFE136" s="235"/>
      <c r="EFF136" s="235"/>
      <c r="EFG136" s="235"/>
      <c r="EFH136" s="235"/>
      <c r="EFI136" s="235"/>
      <c r="EFJ136" s="235"/>
      <c r="EFK136" s="235"/>
      <c r="EFL136" s="235"/>
      <c r="EFM136" s="235"/>
      <c r="EFN136" s="235"/>
      <c r="EFO136" s="235"/>
      <c r="EFP136" s="235"/>
      <c r="EFQ136" s="235"/>
      <c r="EFR136" s="235"/>
      <c r="EFS136" s="235"/>
      <c r="EFT136" s="235"/>
      <c r="EFU136" s="235"/>
      <c r="EFV136" s="235"/>
      <c r="EFW136" s="235"/>
      <c r="EFX136" s="235"/>
      <c r="EFY136" s="235"/>
      <c r="EFZ136" s="235"/>
      <c r="EGA136" s="235"/>
      <c r="EGB136" s="235"/>
      <c r="EGC136" s="235"/>
      <c r="EGD136" s="235"/>
      <c r="EGE136" s="235"/>
      <c r="EGF136" s="235"/>
      <c r="EGG136" s="235"/>
      <c r="EGH136" s="235"/>
      <c r="EGI136" s="235"/>
      <c r="EGJ136" s="235"/>
      <c r="EGK136" s="235"/>
      <c r="EGL136" s="235"/>
      <c r="EGM136" s="235"/>
      <c r="EGN136" s="235"/>
      <c r="EGO136" s="235"/>
      <c r="EGP136" s="235"/>
      <c r="EGQ136" s="235"/>
      <c r="EGR136" s="235"/>
      <c r="EGS136" s="235"/>
      <c r="EGT136" s="235"/>
      <c r="EGU136" s="235"/>
      <c r="EGV136" s="235"/>
      <c r="EGW136" s="235"/>
      <c r="EGX136" s="235"/>
      <c r="EGY136" s="235"/>
      <c r="EGZ136" s="235"/>
      <c r="EHA136" s="235"/>
      <c r="EHB136" s="235"/>
      <c r="EHC136" s="235"/>
      <c r="EHD136" s="235"/>
      <c r="EHE136" s="235"/>
      <c r="EHF136" s="235"/>
      <c r="EHG136" s="235"/>
      <c r="EHH136" s="235"/>
      <c r="EHI136" s="235"/>
      <c r="EHJ136" s="235"/>
      <c r="EHK136" s="235"/>
      <c r="EHL136" s="235"/>
      <c r="EHM136" s="235"/>
      <c r="EHN136" s="235"/>
      <c r="EHO136" s="235"/>
      <c r="EHP136" s="235"/>
      <c r="EHQ136" s="235"/>
      <c r="EHR136" s="235"/>
      <c r="EHS136" s="235"/>
      <c r="EHT136" s="235"/>
      <c r="EHU136" s="235"/>
      <c r="EHV136" s="235"/>
      <c r="EHW136" s="235"/>
      <c r="EHX136" s="235"/>
      <c r="EHY136" s="235"/>
      <c r="EHZ136" s="235"/>
      <c r="EIA136" s="235"/>
      <c r="EIB136" s="235"/>
      <c r="EIC136" s="235"/>
      <c r="EID136" s="235"/>
      <c r="EIE136" s="235"/>
      <c r="EIF136" s="235"/>
      <c r="EIG136" s="235"/>
      <c r="EIH136" s="235"/>
      <c r="EII136" s="235"/>
      <c r="EIJ136" s="235"/>
      <c r="EIK136" s="235"/>
      <c r="EIL136" s="235"/>
      <c r="EIM136" s="235"/>
      <c r="EIN136" s="235"/>
      <c r="EIO136" s="235"/>
      <c r="EIP136" s="235"/>
      <c r="EIQ136" s="235"/>
      <c r="EIR136" s="235"/>
      <c r="EIS136" s="235"/>
      <c r="EIT136" s="235"/>
      <c r="EIU136" s="235"/>
      <c r="EIV136" s="235"/>
      <c r="EIW136" s="235"/>
      <c r="EIX136" s="235"/>
      <c r="EIY136" s="235"/>
      <c r="EIZ136" s="235"/>
      <c r="EJA136" s="235"/>
      <c r="EJB136" s="235"/>
      <c r="EJC136" s="235"/>
      <c r="EJD136" s="235"/>
      <c r="EJE136" s="235"/>
      <c r="EJF136" s="235"/>
      <c r="EJG136" s="235"/>
      <c r="EJH136" s="235"/>
      <c r="EJI136" s="235"/>
      <c r="EJJ136" s="235"/>
      <c r="EJK136" s="235"/>
      <c r="EJL136" s="235"/>
      <c r="EJM136" s="235"/>
      <c r="EJN136" s="235"/>
      <c r="EJO136" s="235"/>
      <c r="EJP136" s="235"/>
      <c r="EJQ136" s="235"/>
      <c r="EJR136" s="235"/>
      <c r="EJS136" s="235"/>
      <c r="EJT136" s="235"/>
      <c r="EJU136" s="235"/>
      <c r="EJV136" s="235"/>
      <c r="EJW136" s="235"/>
      <c r="EJX136" s="235"/>
      <c r="EJY136" s="235"/>
      <c r="EJZ136" s="235"/>
      <c r="EKA136" s="235"/>
      <c r="EKB136" s="235"/>
      <c r="EKC136" s="235"/>
      <c r="EKD136" s="235"/>
      <c r="EKE136" s="235"/>
      <c r="EKF136" s="235"/>
      <c r="EKG136" s="235"/>
      <c r="EKH136" s="235"/>
      <c r="EKI136" s="235"/>
      <c r="EKJ136" s="235"/>
      <c r="EKK136" s="235"/>
      <c r="EKL136" s="235"/>
      <c r="EKM136" s="235"/>
      <c r="EKN136" s="235"/>
      <c r="EKO136" s="235"/>
      <c r="EKP136" s="235"/>
      <c r="EKQ136" s="235"/>
      <c r="EKR136" s="235"/>
      <c r="EKS136" s="235"/>
      <c r="EKT136" s="235"/>
      <c r="EKU136" s="235"/>
      <c r="EKV136" s="235"/>
      <c r="EKW136" s="235"/>
      <c r="EKX136" s="235"/>
      <c r="EKY136" s="235"/>
      <c r="EKZ136" s="235"/>
      <c r="ELA136" s="235"/>
      <c r="ELB136" s="235"/>
      <c r="ELC136" s="235"/>
      <c r="ELD136" s="235"/>
      <c r="ELE136" s="235"/>
      <c r="ELF136" s="235"/>
      <c r="ELG136" s="235"/>
      <c r="ELH136" s="235"/>
      <c r="ELI136" s="235"/>
      <c r="ELJ136" s="235"/>
      <c r="ELK136" s="235"/>
      <c r="ELL136" s="235"/>
      <c r="ELM136" s="235"/>
      <c r="ELN136" s="235"/>
      <c r="ELO136" s="235"/>
      <c r="ELP136" s="235"/>
      <c r="ELQ136" s="235"/>
      <c r="ELR136" s="235"/>
      <c r="ELS136" s="235"/>
      <c r="ELT136" s="235"/>
      <c r="ELU136" s="235"/>
      <c r="ELV136" s="235"/>
      <c r="ELW136" s="235"/>
      <c r="ELX136" s="235"/>
      <c r="ELY136" s="235"/>
      <c r="ELZ136" s="235"/>
      <c r="EMA136" s="235"/>
      <c r="EMB136" s="235"/>
      <c r="EMC136" s="235"/>
      <c r="EMD136" s="235"/>
      <c r="EME136" s="235"/>
      <c r="EMF136" s="235"/>
      <c r="EMG136" s="235"/>
      <c r="EMH136" s="235"/>
      <c r="EMI136" s="235"/>
      <c r="EMJ136" s="235"/>
      <c r="EMK136" s="235"/>
      <c r="EML136" s="235"/>
      <c r="EMM136" s="235"/>
      <c r="EMN136" s="235"/>
      <c r="EMO136" s="235"/>
      <c r="EMP136" s="235"/>
      <c r="EMQ136" s="235"/>
      <c r="EMR136" s="235"/>
      <c r="EMS136" s="235"/>
      <c r="EMT136" s="235"/>
      <c r="EMU136" s="235"/>
      <c r="EMV136" s="235"/>
      <c r="EMW136" s="235"/>
      <c r="EMX136" s="235"/>
      <c r="EMY136" s="235"/>
      <c r="EMZ136" s="235"/>
      <c r="ENA136" s="235"/>
      <c r="ENB136" s="235"/>
      <c r="ENC136" s="235"/>
      <c r="END136" s="235"/>
      <c r="ENE136" s="235"/>
      <c r="ENF136" s="235"/>
      <c r="ENG136" s="235"/>
      <c r="ENH136" s="235"/>
      <c r="ENI136" s="235"/>
      <c r="ENJ136" s="235"/>
      <c r="ENK136" s="235"/>
      <c r="ENL136" s="235"/>
      <c r="ENM136" s="235"/>
      <c r="ENN136" s="235"/>
      <c r="ENO136" s="235"/>
      <c r="ENP136" s="235"/>
      <c r="ENQ136" s="235"/>
      <c r="ENR136" s="235"/>
      <c r="ENS136" s="235"/>
      <c r="ENT136" s="235"/>
      <c r="ENU136" s="235"/>
      <c r="ENV136" s="235"/>
      <c r="ENW136" s="235"/>
      <c r="ENX136" s="235"/>
      <c r="ENY136" s="235"/>
      <c r="ENZ136" s="235"/>
      <c r="EOA136" s="235"/>
      <c r="EOB136" s="235"/>
      <c r="EOC136" s="235"/>
      <c r="EOD136" s="235"/>
      <c r="EOE136" s="235"/>
      <c r="EOF136" s="235"/>
      <c r="EOG136" s="235"/>
      <c r="EOH136" s="235"/>
      <c r="EOI136" s="235"/>
      <c r="EOJ136" s="235"/>
      <c r="EOK136" s="235"/>
      <c r="EOL136" s="235"/>
      <c r="EOM136" s="235"/>
      <c r="EON136" s="235"/>
      <c r="EOO136" s="235"/>
      <c r="EOP136" s="235"/>
      <c r="EOQ136" s="235"/>
      <c r="EOR136" s="235"/>
      <c r="EOS136" s="235"/>
      <c r="EOT136" s="235"/>
      <c r="EOU136" s="235"/>
      <c r="EOV136" s="235"/>
      <c r="EOW136" s="235"/>
      <c r="EOX136" s="235"/>
      <c r="EOY136" s="235"/>
      <c r="EOZ136" s="235"/>
      <c r="EPA136" s="235"/>
      <c r="EPB136" s="235"/>
      <c r="EPC136" s="235"/>
      <c r="EPD136" s="235"/>
      <c r="EPE136" s="235"/>
      <c r="EPF136" s="235"/>
      <c r="EPG136" s="235"/>
      <c r="EPH136" s="235"/>
      <c r="EPI136" s="235"/>
      <c r="EPJ136" s="235"/>
      <c r="EPK136" s="235"/>
      <c r="EPL136" s="235"/>
      <c r="EPM136" s="235"/>
      <c r="EPN136" s="235"/>
      <c r="EPO136" s="235"/>
      <c r="EPP136" s="235"/>
      <c r="EPQ136" s="235"/>
      <c r="EPR136" s="235"/>
      <c r="EPS136" s="235"/>
      <c r="EPT136" s="235"/>
      <c r="EPU136" s="235"/>
      <c r="EPV136" s="235"/>
      <c r="EPW136" s="235"/>
      <c r="EPX136" s="235"/>
      <c r="EPY136" s="235"/>
      <c r="EPZ136" s="235"/>
      <c r="EQA136" s="235"/>
      <c r="EQB136" s="235"/>
      <c r="EQC136" s="235"/>
      <c r="EQD136" s="235"/>
      <c r="EQE136" s="235"/>
      <c r="EQF136" s="235"/>
      <c r="EQG136" s="235"/>
      <c r="EQH136" s="235"/>
      <c r="EQI136" s="235"/>
      <c r="EQJ136" s="235"/>
      <c r="EQK136" s="235"/>
      <c r="EQL136" s="235"/>
      <c r="EQM136" s="235"/>
      <c r="EQN136" s="235"/>
      <c r="EQO136" s="235"/>
      <c r="EQP136" s="235"/>
      <c r="EQQ136" s="235"/>
      <c r="EQR136" s="235"/>
      <c r="EQS136" s="235"/>
      <c r="EQT136" s="235"/>
      <c r="EQU136" s="235"/>
      <c r="EQV136" s="235"/>
      <c r="EQW136" s="235"/>
      <c r="EQX136" s="235"/>
      <c r="EQY136" s="235"/>
      <c r="EQZ136" s="235"/>
      <c r="ERA136" s="235"/>
      <c r="ERB136" s="235"/>
      <c r="ERC136" s="235"/>
      <c r="ERD136" s="235"/>
      <c r="ERE136" s="235"/>
      <c r="ERF136" s="235"/>
      <c r="ERG136" s="235"/>
      <c r="ERH136" s="235"/>
      <c r="ERI136" s="235"/>
      <c r="ERJ136" s="235"/>
      <c r="ERK136" s="235"/>
      <c r="ERL136" s="235"/>
      <c r="ERM136" s="235"/>
      <c r="ERN136" s="235"/>
      <c r="ERO136" s="235"/>
      <c r="ERP136" s="235"/>
      <c r="ERQ136" s="235"/>
      <c r="ERR136" s="235"/>
      <c r="ERS136" s="235"/>
      <c r="ERT136" s="235"/>
      <c r="ERU136" s="235"/>
      <c r="ERV136" s="235"/>
      <c r="ERW136" s="235"/>
      <c r="ERX136" s="235"/>
      <c r="ERY136" s="235"/>
      <c r="ERZ136" s="235"/>
      <c r="ESA136" s="235"/>
      <c r="ESB136" s="235"/>
      <c r="ESC136" s="235"/>
      <c r="ESD136" s="235"/>
      <c r="ESE136" s="235"/>
      <c r="ESF136" s="235"/>
      <c r="ESG136" s="235"/>
      <c r="ESH136" s="235"/>
      <c r="ESI136" s="235"/>
      <c r="ESJ136" s="235"/>
      <c r="ESK136" s="235"/>
      <c r="ESL136" s="235"/>
      <c r="ESM136" s="235"/>
      <c r="ESN136" s="235"/>
      <c r="ESO136" s="235"/>
      <c r="ESP136" s="235"/>
      <c r="ESQ136" s="235"/>
      <c r="ESR136" s="235"/>
      <c r="ESS136" s="235"/>
      <c r="EST136" s="235"/>
      <c r="ESU136" s="235"/>
      <c r="ESV136" s="235"/>
      <c r="ESW136" s="235"/>
      <c r="ESX136" s="235"/>
      <c r="ESY136" s="235"/>
      <c r="ESZ136" s="235"/>
      <c r="ETA136" s="235"/>
      <c r="ETB136" s="235"/>
      <c r="ETC136" s="235"/>
      <c r="ETD136" s="235"/>
      <c r="ETE136" s="235"/>
      <c r="ETF136" s="235"/>
      <c r="ETG136" s="235"/>
      <c r="ETH136" s="235"/>
      <c r="ETI136" s="235"/>
      <c r="ETJ136" s="235"/>
      <c r="ETK136" s="235"/>
      <c r="ETL136" s="235"/>
      <c r="ETM136" s="235"/>
      <c r="ETN136" s="235"/>
      <c r="ETO136" s="235"/>
      <c r="ETP136" s="235"/>
      <c r="ETQ136" s="235"/>
      <c r="ETR136" s="235"/>
      <c r="ETS136" s="235"/>
      <c r="ETT136" s="235"/>
      <c r="ETU136" s="235"/>
      <c r="ETV136" s="235"/>
      <c r="ETW136" s="235"/>
      <c r="ETX136" s="235"/>
      <c r="ETY136" s="235"/>
      <c r="ETZ136" s="235"/>
      <c r="EUA136" s="235"/>
      <c r="EUB136" s="235"/>
      <c r="EUC136" s="235"/>
      <c r="EUD136" s="235"/>
      <c r="EUE136" s="235"/>
      <c r="EUF136" s="235"/>
      <c r="EUG136" s="235"/>
      <c r="EUH136" s="235"/>
      <c r="EUI136" s="235"/>
      <c r="EUJ136" s="235"/>
      <c r="EUK136" s="235"/>
      <c r="EUL136" s="235"/>
      <c r="EUM136" s="235"/>
      <c r="EUN136" s="235"/>
      <c r="EUO136" s="235"/>
      <c r="EUP136" s="235"/>
      <c r="EUQ136" s="235"/>
      <c r="EUR136" s="235"/>
      <c r="EUS136" s="235"/>
      <c r="EUT136" s="235"/>
      <c r="EUU136" s="235"/>
      <c r="EUV136" s="235"/>
      <c r="EUW136" s="235"/>
      <c r="EUX136" s="235"/>
      <c r="EUY136" s="235"/>
      <c r="EUZ136" s="235"/>
      <c r="EVA136" s="235"/>
      <c r="EVB136" s="235"/>
      <c r="EVC136" s="235"/>
      <c r="EVD136" s="235"/>
      <c r="EVE136" s="235"/>
      <c r="EVF136" s="235"/>
      <c r="EVG136" s="235"/>
      <c r="EVH136" s="235"/>
      <c r="EVI136" s="235"/>
      <c r="EVJ136" s="235"/>
      <c r="EVK136" s="235"/>
      <c r="EVL136" s="235"/>
      <c r="EVM136" s="235"/>
      <c r="EVN136" s="235"/>
      <c r="EVO136" s="235"/>
      <c r="EVP136" s="235"/>
      <c r="EVQ136" s="235"/>
      <c r="EVR136" s="235"/>
      <c r="EVS136" s="235"/>
      <c r="EVT136" s="235"/>
      <c r="EVU136" s="235"/>
      <c r="EVV136" s="235"/>
      <c r="EVW136" s="235"/>
      <c r="EVX136" s="235"/>
      <c r="EVY136" s="235"/>
      <c r="EVZ136" s="235"/>
      <c r="EWA136" s="235"/>
      <c r="EWB136" s="235"/>
      <c r="EWC136" s="235"/>
      <c r="EWD136" s="235"/>
      <c r="EWE136" s="235"/>
      <c r="EWF136" s="235"/>
      <c r="EWG136" s="235"/>
      <c r="EWH136" s="235"/>
      <c r="EWI136" s="235"/>
      <c r="EWJ136" s="235"/>
      <c r="EWK136" s="235"/>
      <c r="EWL136" s="235"/>
      <c r="EWM136" s="235"/>
      <c r="EWN136" s="235"/>
      <c r="EWO136" s="235"/>
      <c r="EWP136" s="235"/>
      <c r="EWQ136" s="235"/>
      <c r="EWR136" s="235"/>
      <c r="EWS136" s="235"/>
      <c r="EWT136" s="235"/>
      <c r="EWU136" s="235"/>
      <c r="EWV136" s="235"/>
      <c r="EWW136" s="235"/>
      <c r="EWX136" s="235"/>
      <c r="EWY136" s="235"/>
      <c r="EWZ136" s="235"/>
      <c r="EXA136" s="235"/>
      <c r="EXB136" s="235"/>
      <c r="EXC136" s="235"/>
      <c r="EXD136" s="235"/>
      <c r="EXE136" s="235"/>
      <c r="EXF136" s="235"/>
      <c r="EXG136" s="235"/>
      <c r="EXH136" s="235"/>
      <c r="EXI136" s="235"/>
      <c r="EXJ136" s="235"/>
      <c r="EXK136" s="235"/>
      <c r="EXL136" s="235"/>
      <c r="EXM136" s="235"/>
      <c r="EXN136" s="235"/>
      <c r="EXO136" s="235"/>
      <c r="EXP136" s="235"/>
      <c r="EXQ136" s="235"/>
      <c r="EXR136" s="235"/>
      <c r="EXS136" s="235"/>
      <c r="EXT136" s="235"/>
      <c r="EXU136" s="235"/>
      <c r="EXV136" s="235"/>
      <c r="EXW136" s="235"/>
      <c r="EXX136" s="235"/>
      <c r="EXY136" s="235"/>
      <c r="EXZ136" s="235"/>
      <c r="EYA136" s="235"/>
      <c r="EYB136" s="235"/>
      <c r="EYC136" s="235"/>
      <c r="EYD136" s="235"/>
      <c r="EYE136" s="235"/>
      <c r="EYF136" s="235"/>
      <c r="EYG136" s="235"/>
      <c r="EYH136" s="235"/>
      <c r="EYI136" s="235"/>
      <c r="EYJ136" s="235"/>
      <c r="EYK136" s="235"/>
      <c r="EYL136" s="235"/>
      <c r="EYM136" s="235"/>
      <c r="EYN136" s="235"/>
      <c r="EYO136" s="235"/>
      <c r="EYP136" s="235"/>
      <c r="EYQ136" s="235"/>
      <c r="EYR136" s="235"/>
      <c r="EYS136" s="235"/>
      <c r="EYT136" s="235"/>
      <c r="EYU136" s="235"/>
      <c r="EYV136" s="235"/>
      <c r="EYW136" s="235"/>
      <c r="EYX136" s="235"/>
      <c r="EYY136" s="235"/>
      <c r="EYZ136" s="235"/>
      <c r="EZA136" s="235"/>
      <c r="EZB136" s="235"/>
      <c r="EZC136" s="235"/>
      <c r="EZD136" s="235"/>
      <c r="EZE136" s="235"/>
      <c r="EZF136" s="235"/>
      <c r="EZG136" s="235"/>
      <c r="EZH136" s="235"/>
      <c r="EZI136" s="235"/>
      <c r="EZJ136" s="235"/>
      <c r="EZK136" s="235"/>
      <c r="EZL136" s="235"/>
      <c r="EZM136" s="235"/>
      <c r="EZN136" s="235"/>
      <c r="EZO136" s="235"/>
      <c r="EZP136" s="235"/>
      <c r="EZQ136" s="235"/>
      <c r="EZR136" s="235"/>
      <c r="EZS136" s="235"/>
      <c r="EZT136" s="235"/>
      <c r="EZU136" s="235"/>
      <c r="EZV136" s="235"/>
      <c r="EZW136" s="235"/>
      <c r="EZX136" s="235"/>
      <c r="EZY136" s="235"/>
      <c r="EZZ136" s="235"/>
      <c r="FAA136" s="235"/>
      <c r="FAB136" s="235"/>
      <c r="FAC136" s="235"/>
      <c r="FAD136" s="235"/>
      <c r="FAE136" s="235"/>
      <c r="FAF136" s="235"/>
      <c r="FAG136" s="235"/>
      <c r="FAH136" s="235"/>
      <c r="FAI136" s="235"/>
      <c r="FAJ136" s="235"/>
      <c r="FAK136" s="235"/>
      <c r="FAL136" s="235"/>
      <c r="FAM136" s="235"/>
      <c r="FAN136" s="235"/>
      <c r="FAO136" s="235"/>
      <c r="FAP136" s="235"/>
      <c r="FAQ136" s="235"/>
      <c r="FAR136" s="235"/>
      <c r="FAS136" s="235"/>
      <c r="FAT136" s="235"/>
      <c r="FAU136" s="235"/>
      <c r="FAV136" s="235"/>
      <c r="FAW136" s="235"/>
      <c r="FAX136" s="235"/>
      <c r="FAY136" s="235"/>
      <c r="FAZ136" s="235"/>
      <c r="FBA136" s="235"/>
      <c r="FBB136" s="235"/>
      <c r="FBC136" s="235"/>
      <c r="FBD136" s="235"/>
      <c r="FBE136" s="235"/>
      <c r="FBF136" s="235"/>
      <c r="FBG136" s="235"/>
      <c r="FBH136" s="235"/>
      <c r="FBI136" s="235"/>
      <c r="FBJ136" s="235"/>
      <c r="FBK136" s="235"/>
      <c r="FBL136" s="235"/>
      <c r="FBM136" s="235"/>
      <c r="FBN136" s="235"/>
      <c r="FBO136" s="235"/>
      <c r="FBP136" s="235"/>
      <c r="FBQ136" s="235"/>
      <c r="FBR136" s="235"/>
      <c r="FBS136" s="235"/>
      <c r="FBT136" s="235"/>
      <c r="FBU136" s="235"/>
      <c r="FBV136" s="235"/>
      <c r="FBW136" s="235"/>
      <c r="FBX136" s="235"/>
      <c r="FBY136" s="235"/>
      <c r="FBZ136" s="235"/>
      <c r="FCA136" s="235"/>
      <c r="FCB136" s="235"/>
      <c r="FCC136" s="235"/>
      <c r="FCD136" s="235"/>
      <c r="FCE136" s="235"/>
      <c r="FCF136" s="235"/>
      <c r="FCG136" s="235"/>
      <c r="FCH136" s="235"/>
      <c r="FCI136" s="235"/>
      <c r="FCJ136" s="235"/>
      <c r="FCK136" s="235"/>
      <c r="FCL136" s="235"/>
      <c r="FCM136" s="235"/>
      <c r="FCN136" s="235"/>
      <c r="FCO136" s="235"/>
      <c r="FCP136" s="235"/>
      <c r="FCQ136" s="235"/>
      <c r="FCR136" s="235"/>
      <c r="FCS136" s="235"/>
      <c r="FCT136" s="235"/>
      <c r="FCU136" s="235"/>
      <c r="FCV136" s="235"/>
      <c r="FCW136" s="235"/>
      <c r="FCX136" s="235"/>
      <c r="FCY136" s="235"/>
      <c r="FCZ136" s="235"/>
      <c r="FDA136" s="235"/>
      <c r="FDB136" s="235"/>
      <c r="FDC136" s="235"/>
      <c r="FDD136" s="235"/>
      <c r="FDE136" s="235"/>
      <c r="FDF136" s="235"/>
      <c r="FDG136" s="235"/>
      <c r="FDH136" s="235"/>
      <c r="FDI136" s="235"/>
      <c r="FDJ136" s="235"/>
      <c r="FDK136" s="235"/>
      <c r="FDL136" s="235"/>
      <c r="FDM136" s="235"/>
      <c r="FDN136" s="235"/>
      <c r="FDO136" s="235"/>
      <c r="FDP136" s="235"/>
      <c r="FDQ136" s="235"/>
      <c r="FDR136" s="235"/>
      <c r="FDS136" s="235"/>
      <c r="FDT136" s="235"/>
      <c r="FDU136" s="235"/>
      <c r="FDV136" s="235"/>
      <c r="FDW136" s="235"/>
      <c r="FDX136" s="235"/>
      <c r="FDY136" s="235"/>
      <c r="FDZ136" s="235"/>
      <c r="FEA136" s="235"/>
      <c r="FEB136" s="235"/>
      <c r="FEC136" s="235"/>
      <c r="FED136" s="235"/>
      <c r="FEE136" s="235"/>
      <c r="FEF136" s="235"/>
      <c r="FEG136" s="235"/>
      <c r="FEH136" s="235"/>
      <c r="FEI136" s="235"/>
      <c r="FEJ136" s="235"/>
      <c r="FEK136" s="235"/>
      <c r="FEL136" s="235"/>
      <c r="FEM136" s="235"/>
      <c r="FEN136" s="235"/>
      <c r="FEO136" s="235"/>
      <c r="FEP136" s="235"/>
      <c r="FEQ136" s="235"/>
      <c r="FER136" s="235"/>
      <c r="FES136" s="235"/>
      <c r="FET136" s="235"/>
      <c r="FEU136" s="235"/>
      <c r="FEV136" s="235"/>
      <c r="FEW136" s="235"/>
      <c r="FEX136" s="235"/>
      <c r="FEY136" s="235"/>
      <c r="FEZ136" s="235"/>
      <c r="FFA136" s="235"/>
      <c r="FFB136" s="235"/>
      <c r="FFC136" s="235"/>
      <c r="FFD136" s="235"/>
      <c r="FFE136" s="235"/>
      <c r="FFF136" s="235"/>
      <c r="FFG136" s="235"/>
      <c r="FFH136" s="235"/>
      <c r="FFI136" s="235"/>
      <c r="FFJ136" s="235"/>
      <c r="FFK136" s="235"/>
      <c r="FFL136" s="235"/>
      <c r="FFM136" s="235"/>
      <c r="FFN136" s="235"/>
      <c r="FFO136" s="235"/>
      <c r="FFP136" s="235"/>
      <c r="FFQ136" s="235"/>
      <c r="FFR136" s="235"/>
      <c r="FFS136" s="235"/>
      <c r="FFT136" s="235"/>
      <c r="FFU136" s="235"/>
      <c r="FFV136" s="235"/>
      <c r="FFW136" s="235"/>
      <c r="FFX136" s="235"/>
      <c r="FFY136" s="235"/>
      <c r="FFZ136" s="235"/>
      <c r="FGA136" s="235"/>
      <c r="FGB136" s="235"/>
      <c r="FGC136" s="235"/>
      <c r="FGD136" s="235"/>
      <c r="FGE136" s="235"/>
      <c r="FGF136" s="235"/>
      <c r="FGG136" s="235"/>
      <c r="FGH136" s="235"/>
      <c r="FGI136" s="235"/>
      <c r="FGJ136" s="235"/>
      <c r="FGK136" s="235"/>
      <c r="FGL136" s="235"/>
      <c r="FGM136" s="235"/>
      <c r="FGN136" s="235"/>
      <c r="FGO136" s="235"/>
      <c r="FGP136" s="235"/>
      <c r="FGQ136" s="235"/>
      <c r="FGR136" s="235"/>
      <c r="FGS136" s="235"/>
      <c r="FGT136" s="235"/>
      <c r="FGU136" s="235"/>
      <c r="FGV136" s="235"/>
      <c r="FGW136" s="235"/>
      <c r="FGX136" s="235"/>
      <c r="FGY136" s="235"/>
      <c r="FGZ136" s="235"/>
      <c r="FHA136" s="235"/>
      <c r="FHB136" s="235"/>
      <c r="FHC136" s="235"/>
      <c r="FHD136" s="235"/>
      <c r="FHE136" s="235"/>
      <c r="FHF136" s="235"/>
      <c r="FHG136" s="235"/>
      <c r="FHH136" s="235"/>
      <c r="FHI136" s="235"/>
      <c r="FHJ136" s="235"/>
      <c r="FHK136" s="235"/>
      <c r="FHL136" s="235"/>
      <c r="FHM136" s="235"/>
      <c r="FHN136" s="235"/>
      <c r="FHO136" s="235"/>
      <c r="FHP136" s="235"/>
      <c r="FHQ136" s="235"/>
      <c r="FHR136" s="235"/>
      <c r="FHS136" s="235"/>
      <c r="FHT136" s="235"/>
      <c r="FHU136" s="235"/>
      <c r="FHV136" s="235"/>
      <c r="FHW136" s="235"/>
      <c r="FHX136" s="235"/>
      <c r="FHY136" s="235"/>
      <c r="FHZ136" s="235"/>
      <c r="FIA136" s="235"/>
      <c r="FIB136" s="235"/>
      <c r="FIC136" s="235"/>
      <c r="FID136" s="235"/>
      <c r="FIE136" s="235"/>
      <c r="FIF136" s="235"/>
      <c r="FIG136" s="235"/>
      <c r="FIH136" s="235"/>
      <c r="FII136" s="235"/>
      <c r="FIJ136" s="235"/>
      <c r="FIK136" s="235"/>
      <c r="FIL136" s="235"/>
      <c r="FIM136" s="235"/>
      <c r="FIN136" s="235"/>
      <c r="FIO136" s="235"/>
      <c r="FIP136" s="235"/>
      <c r="FIQ136" s="235"/>
      <c r="FIR136" s="235"/>
      <c r="FIS136" s="235"/>
      <c r="FIT136" s="235"/>
      <c r="FIU136" s="235"/>
      <c r="FIV136" s="235"/>
      <c r="FIW136" s="235"/>
      <c r="FIX136" s="235"/>
      <c r="FIY136" s="235"/>
      <c r="FIZ136" s="235"/>
      <c r="FJA136" s="235"/>
      <c r="FJB136" s="235"/>
      <c r="FJC136" s="235"/>
      <c r="FJD136" s="235"/>
      <c r="FJE136" s="235"/>
      <c r="FJF136" s="235"/>
      <c r="FJG136" s="235"/>
      <c r="FJH136" s="235"/>
      <c r="FJI136" s="235"/>
      <c r="FJJ136" s="235"/>
      <c r="FJK136" s="235"/>
      <c r="FJL136" s="235"/>
      <c r="FJM136" s="235"/>
      <c r="FJN136" s="235"/>
      <c r="FJO136" s="235"/>
      <c r="FJP136" s="235"/>
      <c r="FJQ136" s="235"/>
      <c r="FJR136" s="235"/>
      <c r="FJS136" s="235"/>
      <c r="FJT136" s="235"/>
      <c r="FJU136" s="235"/>
      <c r="FJV136" s="235"/>
      <c r="FJW136" s="235"/>
      <c r="FJX136" s="235"/>
      <c r="FJY136" s="235"/>
      <c r="FJZ136" s="235"/>
      <c r="FKA136" s="235"/>
      <c r="FKB136" s="235"/>
      <c r="FKC136" s="235"/>
      <c r="FKD136" s="235"/>
      <c r="FKE136" s="235"/>
      <c r="FKF136" s="235"/>
      <c r="FKG136" s="235"/>
      <c r="FKH136" s="235"/>
      <c r="FKI136" s="235"/>
      <c r="FKJ136" s="235"/>
      <c r="FKK136" s="235"/>
      <c r="FKL136" s="235"/>
      <c r="FKM136" s="235"/>
      <c r="FKN136" s="235"/>
      <c r="FKO136" s="235"/>
      <c r="FKP136" s="235"/>
      <c r="FKQ136" s="235"/>
      <c r="FKR136" s="235"/>
      <c r="FKS136" s="235"/>
      <c r="FKT136" s="235"/>
      <c r="FKU136" s="235"/>
      <c r="FKV136" s="235"/>
      <c r="FKW136" s="235"/>
      <c r="FKX136" s="235"/>
      <c r="FKY136" s="235"/>
      <c r="FKZ136" s="235"/>
      <c r="FLA136" s="235"/>
      <c r="FLB136" s="235"/>
      <c r="FLC136" s="235"/>
      <c r="FLD136" s="235"/>
      <c r="FLE136" s="235"/>
      <c r="FLF136" s="235"/>
      <c r="FLG136" s="235"/>
      <c r="FLH136" s="235"/>
      <c r="FLI136" s="235"/>
      <c r="FLJ136" s="235"/>
      <c r="FLK136" s="235"/>
      <c r="FLL136" s="235"/>
      <c r="FLM136" s="235"/>
      <c r="FLN136" s="235"/>
      <c r="FLO136" s="235"/>
      <c r="FLP136" s="235"/>
      <c r="FLQ136" s="235"/>
      <c r="FLR136" s="235"/>
      <c r="FLS136" s="235"/>
      <c r="FLT136" s="235"/>
      <c r="FLU136" s="235"/>
      <c r="FLV136" s="235"/>
      <c r="FLW136" s="235"/>
      <c r="FLX136" s="235"/>
      <c r="FLY136" s="235"/>
      <c r="FLZ136" s="235"/>
      <c r="FMA136" s="235"/>
      <c r="FMB136" s="235"/>
      <c r="FMC136" s="235"/>
      <c r="FMD136" s="235"/>
      <c r="FME136" s="235"/>
      <c r="FMF136" s="235"/>
      <c r="FMG136" s="235"/>
      <c r="FMH136" s="235"/>
      <c r="FMI136" s="235"/>
      <c r="FMJ136" s="235"/>
      <c r="FMK136" s="235"/>
      <c r="FML136" s="235"/>
      <c r="FMM136" s="235"/>
      <c r="FMN136" s="235"/>
      <c r="FMO136" s="235"/>
      <c r="FMP136" s="235"/>
      <c r="FMQ136" s="235"/>
      <c r="FMR136" s="235"/>
      <c r="FMS136" s="235"/>
      <c r="FMT136" s="235"/>
      <c r="FMU136" s="235"/>
      <c r="FMV136" s="235"/>
      <c r="FMW136" s="235"/>
      <c r="FMX136" s="235"/>
      <c r="FMY136" s="235"/>
      <c r="FMZ136" s="235"/>
      <c r="FNA136" s="235"/>
      <c r="FNB136" s="235"/>
      <c r="FNC136" s="235"/>
      <c r="FND136" s="235"/>
      <c r="FNE136" s="235"/>
      <c r="FNF136" s="235"/>
      <c r="FNG136" s="235"/>
      <c r="FNH136" s="235"/>
      <c r="FNI136" s="235"/>
      <c r="FNJ136" s="235"/>
      <c r="FNK136" s="235"/>
      <c r="FNL136" s="235"/>
      <c r="FNM136" s="235"/>
      <c r="FNN136" s="235"/>
      <c r="FNO136" s="235"/>
      <c r="FNP136" s="235"/>
      <c r="FNQ136" s="235"/>
      <c r="FNR136" s="235"/>
      <c r="FNS136" s="235"/>
      <c r="FNT136" s="235"/>
      <c r="FNU136" s="235"/>
      <c r="FNV136" s="235"/>
      <c r="FNW136" s="235"/>
      <c r="FNX136" s="235"/>
      <c r="FNY136" s="235"/>
      <c r="FNZ136" s="235"/>
      <c r="FOA136" s="235"/>
      <c r="FOB136" s="235"/>
      <c r="FOC136" s="235"/>
      <c r="FOD136" s="235"/>
      <c r="FOE136" s="235"/>
      <c r="FOF136" s="235"/>
      <c r="FOG136" s="235"/>
      <c r="FOH136" s="235"/>
      <c r="FOI136" s="235"/>
      <c r="FOJ136" s="235"/>
      <c r="FOK136" s="235"/>
      <c r="FOL136" s="235"/>
      <c r="FOM136" s="235"/>
      <c r="FON136" s="235"/>
      <c r="FOO136" s="235"/>
      <c r="FOP136" s="235"/>
      <c r="FOQ136" s="235"/>
      <c r="FOR136" s="235"/>
      <c r="FOS136" s="235"/>
      <c r="FOT136" s="235"/>
      <c r="FOU136" s="235"/>
      <c r="FOV136" s="235"/>
      <c r="FOW136" s="235"/>
      <c r="FOX136" s="235"/>
      <c r="FOY136" s="235"/>
      <c r="FOZ136" s="235"/>
      <c r="FPA136" s="235"/>
      <c r="FPB136" s="235"/>
      <c r="FPC136" s="235"/>
      <c r="FPD136" s="235"/>
      <c r="FPE136" s="235"/>
      <c r="FPF136" s="235"/>
      <c r="FPG136" s="235"/>
      <c r="FPH136" s="235"/>
      <c r="FPI136" s="235"/>
      <c r="FPJ136" s="235"/>
      <c r="FPK136" s="235"/>
      <c r="FPL136" s="235"/>
      <c r="FPM136" s="235"/>
      <c r="FPN136" s="235"/>
      <c r="FPO136" s="235"/>
      <c r="FPP136" s="235"/>
      <c r="FPQ136" s="235"/>
      <c r="FPR136" s="235"/>
      <c r="FPS136" s="235"/>
      <c r="FPT136" s="235"/>
      <c r="FPU136" s="235"/>
      <c r="FPV136" s="235"/>
      <c r="FPW136" s="235"/>
      <c r="FPX136" s="235"/>
      <c r="FPY136" s="235"/>
      <c r="FPZ136" s="235"/>
      <c r="FQA136" s="235"/>
      <c r="FQB136" s="235"/>
      <c r="FQC136" s="235"/>
      <c r="FQD136" s="235"/>
      <c r="FQE136" s="235"/>
      <c r="FQF136" s="235"/>
      <c r="FQG136" s="235"/>
      <c r="FQH136" s="235"/>
      <c r="FQI136" s="235"/>
      <c r="FQJ136" s="235"/>
      <c r="FQK136" s="235"/>
      <c r="FQL136" s="235"/>
      <c r="FQM136" s="235"/>
      <c r="FQN136" s="235"/>
      <c r="FQO136" s="235"/>
      <c r="FQP136" s="235"/>
      <c r="FQQ136" s="235"/>
      <c r="FQR136" s="235"/>
      <c r="FQS136" s="235"/>
      <c r="FQT136" s="235"/>
      <c r="FQU136" s="235"/>
      <c r="FQV136" s="235"/>
      <c r="FQW136" s="235"/>
      <c r="FQX136" s="235"/>
      <c r="FQY136" s="235"/>
      <c r="FQZ136" s="235"/>
      <c r="FRA136" s="235"/>
      <c r="FRB136" s="235"/>
      <c r="FRC136" s="235"/>
      <c r="FRD136" s="235"/>
      <c r="FRE136" s="235"/>
      <c r="FRF136" s="235"/>
      <c r="FRG136" s="235"/>
      <c r="FRH136" s="235"/>
      <c r="FRI136" s="235"/>
      <c r="FRJ136" s="235"/>
      <c r="FRK136" s="235"/>
      <c r="FRL136" s="235"/>
      <c r="FRM136" s="235"/>
      <c r="FRN136" s="235"/>
      <c r="FRO136" s="235"/>
      <c r="FRP136" s="235"/>
      <c r="FRQ136" s="235"/>
      <c r="FRR136" s="235"/>
      <c r="FRS136" s="235"/>
      <c r="FRT136" s="235"/>
      <c r="FRU136" s="235"/>
      <c r="FRV136" s="235"/>
      <c r="FRW136" s="235"/>
      <c r="FRX136" s="235"/>
      <c r="FRY136" s="235"/>
      <c r="FRZ136" s="235"/>
      <c r="FSA136" s="235"/>
      <c r="FSB136" s="235"/>
      <c r="FSC136" s="235"/>
      <c r="FSD136" s="235"/>
      <c r="FSE136" s="235"/>
      <c r="FSF136" s="235"/>
      <c r="FSG136" s="235"/>
      <c r="FSH136" s="235"/>
      <c r="FSI136" s="235"/>
      <c r="FSJ136" s="235"/>
      <c r="FSK136" s="235"/>
      <c r="FSL136" s="235"/>
      <c r="FSM136" s="235"/>
      <c r="FSN136" s="235"/>
      <c r="FSO136" s="235"/>
      <c r="FSP136" s="235"/>
      <c r="FSQ136" s="235"/>
      <c r="FSR136" s="235"/>
      <c r="FSS136" s="235"/>
      <c r="FST136" s="235"/>
      <c r="FSU136" s="235"/>
      <c r="FSV136" s="235"/>
      <c r="FSW136" s="235"/>
      <c r="FSX136" s="235"/>
      <c r="FSY136" s="235"/>
      <c r="FSZ136" s="235"/>
      <c r="FTA136" s="235"/>
      <c r="FTB136" s="235"/>
      <c r="FTC136" s="235"/>
      <c r="FTD136" s="235"/>
      <c r="FTE136" s="235"/>
      <c r="FTF136" s="235"/>
      <c r="FTG136" s="235"/>
      <c r="FTH136" s="235"/>
      <c r="FTI136" s="235"/>
      <c r="FTJ136" s="235"/>
      <c r="FTK136" s="235"/>
      <c r="FTL136" s="235"/>
      <c r="FTM136" s="235"/>
      <c r="FTN136" s="235"/>
      <c r="FTO136" s="235"/>
      <c r="FTP136" s="235"/>
      <c r="FTQ136" s="235"/>
      <c r="FTR136" s="235"/>
      <c r="FTS136" s="235"/>
      <c r="FTT136" s="235"/>
      <c r="FTU136" s="235"/>
      <c r="FTV136" s="235"/>
      <c r="FTW136" s="235"/>
      <c r="FTX136" s="235"/>
      <c r="FTY136" s="235"/>
      <c r="FTZ136" s="235"/>
      <c r="FUA136" s="235"/>
      <c r="FUB136" s="235"/>
      <c r="FUC136" s="235"/>
      <c r="FUD136" s="235"/>
      <c r="FUE136" s="235"/>
      <c r="FUF136" s="235"/>
      <c r="FUG136" s="235"/>
      <c r="FUH136" s="235"/>
      <c r="FUI136" s="235"/>
      <c r="FUJ136" s="235"/>
      <c r="FUK136" s="235"/>
      <c r="FUL136" s="235"/>
      <c r="FUM136" s="235"/>
      <c r="FUN136" s="235"/>
      <c r="FUO136" s="235"/>
      <c r="FUP136" s="235"/>
      <c r="FUQ136" s="235"/>
      <c r="FUR136" s="235"/>
      <c r="FUS136" s="235"/>
      <c r="FUT136" s="235"/>
      <c r="FUU136" s="235"/>
      <c r="FUV136" s="235"/>
      <c r="FUW136" s="235"/>
      <c r="FUX136" s="235"/>
      <c r="FUY136" s="235"/>
      <c r="FUZ136" s="235"/>
      <c r="FVA136" s="235"/>
      <c r="FVB136" s="235"/>
      <c r="FVC136" s="235"/>
      <c r="FVD136" s="235"/>
      <c r="FVE136" s="235"/>
      <c r="FVF136" s="235"/>
      <c r="FVG136" s="235"/>
      <c r="FVH136" s="235"/>
      <c r="FVI136" s="235"/>
      <c r="FVJ136" s="235"/>
      <c r="FVK136" s="235"/>
      <c r="FVL136" s="235"/>
      <c r="FVM136" s="235"/>
      <c r="FVN136" s="235"/>
      <c r="FVO136" s="235"/>
      <c r="FVP136" s="235"/>
      <c r="FVQ136" s="235"/>
      <c r="FVR136" s="235"/>
      <c r="FVS136" s="235"/>
      <c r="FVT136" s="235"/>
      <c r="FVU136" s="235"/>
      <c r="FVV136" s="235"/>
      <c r="FVW136" s="235"/>
      <c r="FVX136" s="235"/>
      <c r="FVY136" s="235"/>
      <c r="FVZ136" s="235"/>
      <c r="FWA136" s="235"/>
      <c r="FWB136" s="235"/>
      <c r="FWC136" s="235"/>
      <c r="FWD136" s="235"/>
      <c r="FWE136" s="235"/>
      <c r="FWF136" s="235"/>
      <c r="FWG136" s="235"/>
      <c r="FWH136" s="235"/>
      <c r="FWI136" s="235"/>
      <c r="FWJ136" s="235"/>
      <c r="FWK136" s="235"/>
      <c r="FWL136" s="235"/>
      <c r="FWM136" s="235"/>
      <c r="FWN136" s="235"/>
      <c r="FWO136" s="235"/>
      <c r="FWP136" s="235"/>
      <c r="FWQ136" s="235"/>
      <c r="FWR136" s="235"/>
      <c r="FWS136" s="235"/>
      <c r="FWT136" s="235"/>
      <c r="FWU136" s="235"/>
      <c r="FWV136" s="235"/>
      <c r="FWW136" s="235"/>
      <c r="FWX136" s="235"/>
      <c r="FWY136" s="235"/>
      <c r="FWZ136" s="235"/>
      <c r="FXA136" s="235"/>
      <c r="FXB136" s="235"/>
      <c r="FXC136" s="235"/>
      <c r="FXD136" s="235"/>
      <c r="FXE136" s="235"/>
      <c r="FXF136" s="235"/>
      <c r="FXG136" s="235"/>
      <c r="FXH136" s="235"/>
      <c r="FXI136" s="235"/>
      <c r="FXJ136" s="235"/>
      <c r="FXK136" s="235"/>
      <c r="FXL136" s="235"/>
      <c r="FXM136" s="235"/>
      <c r="FXN136" s="235"/>
      <c r="FXO136" s="235"/>
      <c r="FXP136" s="235"/>
      <c r="FXQ136" s="235"/>
      <c r="FXR136" s="235"/>
      <c r="FXS136" s="235"/>
      <c r="FXT136" s="235"/>
      <c r="FXU136" s="235"/>
      <c r="FXV136" s="235"/>
      <c r="FXW136" s="235"/>
      <c r="FXX136" s="235"/>
      <c r="FXY136" s="235"/>
      <c r="FXZ136" s="235"/>
      <c r="FYA136" s="235"/>
      <c r="FYB136" s="235"/>
      <c r="FYC136" s="235"/>
      <c r="FYD136" s="235"/>
      <c r="FYE136" s="235"/>
      <c r="FYF136" s="235"/>
      <c r="FYG136" s="235"/>
      <c r="FYH136" s="235"/>
      <c r="FYI136" s="235"/>
      <c r="FYJ136" s="235"/>
      <c r="FYK136" s="235"/>
      <c r="FYL136" s="235"/>
      <c r="FYM136" s="235"/>
      <c r="FYN136" s="235"/>
      <c r="FYO136" s="235"/>
      <c r="FYP136" s="235"/>
      <c r="FYQ136" s="235"/>
      <c r="FYR136" s="235"/>
      <c r="FYS136" s="235"/>
      <c r="FYT136" s="235"/>
      <c r="FYU136" s="235"/>
      <c r="FYV136" s="235"/>
      <c r="FYW136" s="235"/>
      <c r="FYX136" s="235"/>
      <c r="FYY136" s="235"/>
      <c r="FYZ136" s="235"/>
      <c r="FZA136" s="235"/>
      <c r="FZB136" s="235"/>
      <c r="FZC136" s="235"/>
      <c r="FZD136" s="235"/>
      <c r="FZE136" s="235"/>
      <c r="FZF136" s="235"/>
      <c r="FZG136" s="235"/>
      <c r="FZH136" s="235"/>
      <c r="FZI136" s="235"/>
      <c r="FZJ136" s="235"/>
      <c r="FZK136" s="235"/>
      <c r="FZL136" s="235"/>
      <c r="FZM136" s="235"/>
      <c r="FZN136" s="235"/>
      <c r="FZO136" s="235"/>
      <c r="FZP136" s="235"/>
      <c r="FZQ136" s="235"/>
      <c r="FZR136" s="235"/>
      <c r="FZS136" s="235"/>
      <c r="FZT136" s="235"/>
      <c r="FZU136" s="235"/>
      <c r="FZV136" s="235"/>
      <c r="FZW136" s="235"/>
      <c r="FZX136" s="235"/>
      <c r="FZY136" s="235"/>
      <c r="FZZ136" s="235"/>
      <c r="GAA136" s="235"/>
      <c r="GAB136" s="235"/>
      <c r="GAC136" s="235"/>
      <c r="GAD136" s="235"/>
      <c r="GAE136" s="235"/>
      <c r="GAF136" s="235"/>
      <c r="GAG136" s="235"/>
      <c r="GAH136" s="235"/>
      <c r="GAI136" s="235"/>
      <c r="GAJ136" s="235"/>
      <c r="GAK136" s="235"/>
      <c r="GAL136" s="235"/>
      <c r="GAM136" s="235"/>
      <c r="GAN136" s="235"/>
      <c r="GAO136" s="235"/>
      <c r="GAP136" s="235"/>
      <c r="GAQ136" s="235"/>
      <c r="GAR136" s="235"/>
      <c r="GAS136" s="235"/>
      <c r="GAT136" s="235"/>
      <c r="GAU136" s="235"/>
      <c r="GAV136" s="235"/>
      <c r="GAW136" s="235"/>
      <c r="GAX136" s="235"/>
      <c r="GAY136" s="235"/>
      <c r="GAZ136" s="235"/>
      <c r="GBA136" s="235"/>
      <c r="GBB136" s="235"/>
      <c r="GBC136" s="235"/>
      <c r="GBD136" s="235"/>
      <c r="GBE136" s="235"/>
      <c r="GBF136" s="235"/>
      <c r="GBG136" s="235"/>
      <c r="GBH136" s="235"/>
      <c r="GBI136" s="235"/>
      <c r="GBJ136" s="235"/>
      <c r="GBK136" s="235"/>
      <c r="GBL136" s="235"/>
      <c r="GBM136" s="235"/>
      <c r="GBN136" s="235"/>
      <c r="GBO136" s="235"/>
      <c r="GBP136" s="235"/>
      <c r="GBQ136" s="235"/>
      <c r="GBR136" s="235"/>
      <c r="GBS136" s="235"/>
      <c r="GBT136" s="235"/>
      <c r="GBU136" s="235"/>
      <c r="GBV136" s="235"/>
      <c r="GBW136" s="235"/>
      <c r="GBX136" s="235"/>
      <c r="GBY136" s="235"/>
      <c r="GBZ136" s="235"/>
      <c r="GCA136" s="235"/>
      <c r="GCB136" s="235"/>
      <c r="GCC136" s="235"/>
      <c r="GCD136" s="235"/>
      <c r="GCE136" s="235"/>
      <c r="GCF136" s="235"/>
      <c r="GCG136" s="235"/>
      <c r="GCH136" s="235"/>
      <c r="GCI136" s="235"/>
      <c r="GCJ136" s="235"/>
      <c r="GCK136" s="235"/>
      <c r="GCL136" s="235"/>
      <c r="GCM136" s="235"/>
      <c r="GCN136" s="235"/>
      <c r="GCO136" s="235"/>
      <c r="GCP136" s="235"/>
      <c r="GCQ136" s="235"/>
      <c r="GCR136" s="235"/>
      <c r="GCS136" s="235"/>
      <c r="GCT136" s="235"/>
      <c r="GCU136" s="235"/>
      <c r="GCV136" s="235"/>
      <c r="GCW136" s="235"/>
      <c r="GCX136" s="235"/>
      <c r="GCY136" s="235"/>
      <c r="GCZ136" s="235"/>
      <c r="GDA136" s="235"/>
      <c r="GDB136" s="235"/>
      <c r="GDC136" s="235"/>
      <c r="GDD136" s="235"/>
      <c r="GDE136" s="235"/>
      <c r="GDF136" s="235"/>
      <c r="GDG136" s="235"/>
      <c r="GDH136" s="235"/>
      <c r="GDI136" s="235"/>
      <c r="GDJ136" s="235"/>
      <c r="GDK136" s="235"/>
      <c r="GDL136" s="235"/>
      <c r="GDM136" s="235"/>
      <c r="GDN136" s="235"/>
      <c r="GDO136" s="235"/>
      <c r="GDP136" s="235"/>
      <c r="GDQ136" s="235"/>
      <c r="GDR136" s="235"/>
      <c r="GDS136" s="235"/>
      <c r="GDT136" s="235"/>
      <c r="GDU136" s="235"/>
      <c r="GDV136" s="235"/>
      <c r="GDW136" s="235"/>
      <c r="GDX136" s="235"/>
      <c r="GDY136" s="235"/>
      <c r="GDZ136" s="235"/>
      <c r="GEA136" s="235"/>
      <c r="GEB136" s="235"/>
      <c r="GEC136" s="235"/>
      <c r="GED136" s="235"/>
      <c r="GEE136" s="235"/>
      <c r="GEF136" s="235"/>
      <c r="GEG136" s="235"/>
      <c r="GEH136" s="235"/>
      <c r="GEI136" s="235"/>
      <c r="GEJ136" s="235"/>
      <c r="GEK136" s="235"/>
      <c r="GEL136" s="235"/>
      <c r="GEM136" s="235"/>
      <c r="GEN136" s="235"/>
      <c r="GEO136" s="235"/>
      <c r="GEP136" s="235"/>
      <c r="GEQ136" s="235"/>
      <c r="GER136" s="235"/>
      <c r="GES136" s="235"/>
      <c r="GET136" s="235"/>
      <c r="GEU136" s="235"/>
      <c r="GEV136" s="235"/>
      <c r="GEW136" s="235"/>
      <c r="GEX136" s="235"/>
      <c r="GEY136" s="235"/>
      <c r="GEZ136" s="235"/>
      <c r="GFA136" s="235"/>
      <c r="GFB136" s="235"/>
      <c r="GFC136" s="235"/>
      <c r="GFD136" s="235"/>
      <c r="GFE136" s="235"/>
      <c r="GFF136" s="235"/>
      <c r="GFG136" s="235"/>
      <c r="GFH136" s="235"/>
      <c r="GFI136" s="235"/>
      <c r="GFJ136" s="235"/>
      <c r="GFK136" s="235"/>
      <c r="GFL136" s="235"/>
      <c r="GFM136" s="235"/>
      <c r="GFN136" s="235"/>
      <c r="GFO136" s="235"/>
      <c r="GFP136" s="235"/>
      <c r="GFQ136" s="235"/>
      <c r="GFR136" s="235"/>
      <c r="GFS136" s="235"/>
      <c r="GFT136" s="235"/>
      <c r="GFU136" s="235"/>
      <c r="GFV136" s="235"/>
      <c r="GFW136" s="235"/>
      <c r="GFX136" s="235"/>
      <c r="GFY136" s="235"/>
      <c r="GFZ136" s="235"/>
      <c r="GGA136" s="235"/>
      <c r="GGB136" s="235"/>
      <c r="GGC136" s="235"/>
      <c r="GGD136" s="235"/>
      <c r="GGE136" s="235"/>
      <c r="GGF136" s="235"/>
      <c r="GGG136" s="235"/>
      <c r="GGH136" s="235"/>
      <c r="GGI136" s="235"/>
      <c r="GGJ136" s="235"/>
      <c r="GGK136" s="235"/>
      <c r="GGL136" s="235"/>
      <c r="GGM136" s="235"/>
      <c r="GGN136" s="235"/>
      <c r="GGO136" s="235"/>
      <c r="GGP136" s="235"/>
      <c r="GGQ136" s="235"/>
      <c r="GGR136" s="235"/>
      <c r="GGS136" s="235"/>
      <c r="GGT136" s="235"/>
      <c r="GGU136" s="235"/>
      <c r="GGV136" s="235"/>
      <c r="GGW136" s="235"/>
      <c r="GGX136" s="235"/>
      <c r="GGY136" s="235"/>
      <c r="GGZ136" s="235"/>
      <c r="GHA136" s="235"/>
      <c r="GHB136" s="235"/>
      <c r="GHC136" s="235"/>
      <c r="GHD136" s="235"/>
      <c r="GHE136" s="235"/>
      <c r="GHF136" s="235"/>
      <c r="GHG136" s="235"/>
      <c r="GHH136" s="235"/>
      <c r="GHI136" s="235"/>
      <c r="GHJ136" s="235"/>
      <c r="GHK136" s="235"/>
      <c r="GHL136" s="235"/>
      <c r="GHM136" s="235"/>
      <c r="GHN136" s="235"/>
      <c r="GHO136" s="235"/>
      <c r="GHP136" s="235"/>
      <c r="GHQ136" s="235"/>
      <c r="GHR136" s="235"/>
      <c r="GHS136" s="235"/>
      <c r="GHT136" s="235"/>
      <c r="GHU136" s="235"/>
      <c r="GHV136" s="235"/>
      <c r="GHW136" s="235"/>
      <c r="GHX136" s="235"/>
      <c r="GHY136" s="235"/>
      <c r="GHZ136" s="235"/>
      <c r="GIA136" s="235"/>
      <c r="GIB136" s="235"/>
      <c r="GIC136" s="235"/>
      <c r="GID136" s="235"/>
      <c r="GIE136" s="235"/>
      <c r="GIF136" s="235"/>
      <c r="GIG136" s="235"/>
      <c r="GIH136" s="235"/>
      <c r="GII136" s="235"/>
      <c r="GIJ136" s="235"/>
      <c r="GIK136" s="235"/>
      <c r="GIL136" s="235"/>
      <c r="GIM136" s="235"/>
      <c r="GIN136" s="235"/>
      <c r="GIO136" s="235"/>
      <c r="GIP136" s="235"/>
      <c r="GIQ136" s="235"/>
      <c r="GIR136" s="235"/>
      <c r="GIS136" s="235"/>
      <c r="GIT136" s="235"/>
      <c r="GIU136" s="235"/>
      <c r="GIV136" s="235"/>
      <c r="GIW136" s="235"/>
      <c r="GIX136" s="235"/>
      <c r="GIY136" s="235"/>
      <c r="GIZ136" s="235"/>
      <c r="GJA136" s="235"/>
      <c r="GJB136" s="235"/>
      <c r="GJC136" s="235"/>
      <c r="GJD136" s="235"/>
      <c r="GJE136" s="235"/>
      <c r="GJF136" s="235"/>
      <c r="GJG136" s="235"/>
      <c r="GJH136" s="235"/>
      <c r="GJI136" s="235"/>
      <c r="GJJ136" s="235"/>
      <c r="GJK136" s="235"/>
      <c r="GJL136" s="235"/>
      <c r="GJM136" s="235"/>
      <c r="GJN136" s="235"/>
      <c r="GJO136" s="235"/>
      <c r="GJP136" s="235"/>
      <c r="GJQ136" s="235"/>
      <c r="GJR136" s="235"/>
      <c r="GJS136" s="235"/>
      <c r="GJT136" s="235"/>
      <c r="GJU136" s="235"/>
      <c r="GJV136" s="235"/>
      <c r="GJW136" s="235"/>
      <c r="GJX136" s="235"/>
      <c r="GJY136" s="235"/>
      <c r="GJZ136" s="235"/>
      <c r="GKA136" s="235"/>
      <c r="GKB136" s="235"/>
      <c r="GKC136" s="235"/>
      <c r="GKD136" s="235"/>
      <c r="GKE136" s="235"/>
      <c r="GKF136" s="235"/>
      <c r="GKG136" s="235"/>
      <c r="GKH136" s="235"/>
      <c r="GKI136" s="235"/>
      <c r="GKJ136" s="235"/>
      <c r="GKK136" s="235"/>
      <c r="GKL136" s="235"/>
      <c r="GKM136" s="235"/>
      <c r="GKN136" s="235"/>
      <c r="GKO136" s="235"/>
      <c r="GKP136" s="235"/>
      <c r="GKQ136" s="235"/>
      <c r="GKR136" s="235"/>
      <c r="GKS136" s="235"/>
      <c r="GKT136" s="235"/>
      <c r="GKU136" s="235"/>
      <c r="GKV136" s="235"/>
      <c r="GKW136" s="235"/>
      <c r="GKX136" s="235"/>
      <c r="GKY136" s="235"/>
      <c r="GKZ136" s="235"/>
      <c r="GLA136" s="235"/>
      <c r="GLB136" s="235"/>
      <c r="GLC136" s="235"/>
      <c r="GLD136" s="235"/>
      <c r="GLE136" s="235"/>
      <c r="GLF136" s="235"/>
      <c r="GLG136" s="235"/>
      <c r="GLH136" s="235"/>
      <c r="GLI136" s="235"/>
      <c r="GLJ136" s="235"/>
      <c r="GLK136" s="235"/>
      <c r="GLL136" s="235"/>
      <c r="GLM136" s="235"/>
      <c r="GLN136" s="235"/>
      <c r="GLO136" s="235"/>
      <c r="GLP136" s="235"/>
      <c r="GLQ136" s="235"/>
      <c r="GLR136" s="235"/>
      <c r="GLS136" s="235"/>
      <c r="GLT136" s="235"/>
      <c r="GLU136" s="235"/>
      <c r="GLV136" s="235"/>
      <c r="GLW136" s="235"/>
      <c r="GLX136" s="235"/>
      <c r="GLY136" s="235"/>
      <c r="GLZ136" s="235"/>
      <c r="GMA136" s="235"/>
      <c r="GMB136" s="235"/>
      <c r="GMC136" s="235"/>
      <c r="GMD136" s="235"/>
      <c r="GME136" s="235"/>
      <c r="GMF136" s="235"/>
      <c r="GMG136" s="235"/>
      <c r="GMH136" s="235"/>
      <c r="GMI136" s="235"/>
      <c r="GMJ136" s="235"/>
      <c r="GMK136" s="235"/>
      <c r="GML136" s="235"/>
      <c r="GMM136" s="235"/>
      <c r="GMN136" s="235"/>
      <c r="GMO136" s="235"/>
      <c r="GMP136" s="235"/>
      <c r="GMQ136" s="235"/>
      <c r="GMR136" s="235"/>
      <c r="GMS136" s="235"/>
      <c r="GMT136" s="235"/>
      <c r="GMU136" s="235"/>
      <c r="GMV136" s="235"/>
      <c r="GMW136" s="235"/>
      <c r="GMX136" s="235"/>
      <c r="GMY136" s="235"/>
      <c r="GMZ136" s="235"/>
      <c r="GNA136" s="235"/>
      <c r="GNB136" s="235"/>
      <c r="GNC136" s="235"/>
      <c r="GND136" s="235"/>
      <c r="GNE136" s="235"/>
      <c r="GNF136" s="235"/>
      <c r="GNG136" s="235"/>
      <c r="GNH136" s="235"/>
      <c r="GNI136" s="235"/>
      <c r="GNJ136" s="235"/>
      <c r="GNK136" s="235"/>
      <c r="GNL136" s="235"/>
      <c r="GNM136" s="235"/>
      <c r="GNN136" s="235"/>
      <c r="GNO136" s="235"/>
      <c r="GNP136" s="235"/>
      <c r="GNQ136" s="235"/>
      <c r="GNR136" s="235"/>
      <c r="GNS136" s="235"/>
      <c r="GNT136" s="235"/>
      <c r="GNU136" s="235"/>
      <c r="GNV136" s="235"/>
      <c r="GNW136" s="235"/>
      <c r="GNX136" s="235"/>
      <c r="GNY136" s="235"/>
      <c r="GNZ136" s="235"/>
      <c r="GOA136" s="235"/>
      <c r="GOB136" s="235"/>
      <c r="GOC136" s="235"/>
      <c r="GOD136" s="235"/>
      <c r="GOE136" s="235"/>
      <c r="GOF136" s="235"/>
      <c r="GOG136" s="235"/>
      <c r="GOH136" s="235"/>
      <c r="GOI136" s="235"/>
      <c r="GOJ136" s="235"/>
      <c r="GOK136" s="235"/>
      <c r="GOL136" s="235"/>
      <c r="GOM136" s="235"/>
      <c r="GON136" s="235"/>
      <c r="GOO136" s="235"/>
      <c r="GOP136" s="235"/>
      <c r="GOQ136" s="235"/>
      <c r="GOR136" s="235"/>
      <c r="GOS136" s="235"/>
      <c r="GOT136" s="235"/>
      <c r="GOU136" s="235"/>
      <c r="GOV136" s="235"/>
      <c r="GOW136" s="235"/>
      <c r="GOX136" s="235"/>
      <c r="GOY136" s="235"/>
      <c r="GOZ136" s="235"/>
      <c r="GPA136" s="235"/>
      <c r="GPB136" s="235"/>
      <c r="GPC136" s="235"/>
      <c r="GPD136" s="235"/>
      <c r="GPE136" s="235"/>
      <c r="GPF136" s="235"/>
      <c r="GPG136" s="235"/>
      <c r="GPH136" s="235"/>
      <c r="GPI136" s="235"/>
      <c r="GPJ136" s="235"/>
      <c r="GPK136" s="235"/>
      <c r="GPL136" s="235"/>
      <c r="GPM136" s="235"/>
      <c r="GPN136" s="235"/>
      <c r="GPO136" s="235"/>
      <c r="GPP136" s="235"/>
      <c r="GPQ136" s="235"/>
      <c r="GPR136" s="235"/>
      <c r="GPS136" s="235"/>
      <c r="GPT136" s="235"/>
      <c r="GPU136" s="235"/>
      <c r="GPV136" s="235"/>
      <c r="GPW136" s="235"/>
      <c r="GPX136" s="235"/>
      <c r="GPY136" s="235"/>
      <c r="GPZ136" s="235"/>
      <c r="GQA136" s="235"/>
      <c r="GQB136" s="235"/>
      <c r="GQC136" s="235"/>
      <c r="GQD136" s="235"/>
      <c r="GQE136" s="235"/>
      <c r="GQF136" s="235"/>
      <c r="GQG136" s="235"/>
      <c r="GQH136" s="235"/>
      <c r="GQI136" s="235"/>
      <c r="GQJ136" s="235"/>
      <c r="GQK136" s="235"/>
      <c r="GQL136" s="235"/>
      <c r="GQM136" s="235"/>
      <c r="GQN136" s="235"/>
      <c r="GQO136" s="235"/>
      <c r="GQP136" s="235"/>
      <c r="GQQ136" s="235"/>
      <c r="GQR136" s="235"/>
      <c r="GQS136" s="235"/>
      <c r="GQT136" s="235"/>
      <c r="GQU136" s="235"/>
      <c r="GQV136" s="235"/>
      <c r="GQW136" s="235"/>
      <c r="GQX136" s="235"/>
      <c r="GQY136" s="235"/>
      <c r="GQZ136" s="235"/>
      <c r="GRA136" s="235"/>
      <c r="GRB136" s="235"/>
      <c r="GRC136" s="235"/>
      <c r="GRD136" s="235"/>
      <c r="GRE136" s="235"/>
      <c r="GRF136" s="235"/>
      <c r="GRG136" s="235"/>
      <c r="GRH136" s="235"/>
      <c r="GRI136" s="235"/>
      <c r="GRJ136" s="235"/>
      <c r="GRK136" s="235"/>
      <c r="GRL136" s="235"/>
      <c r="GRM136" s="235"/>
      <c r="GRN136" s="235"/>
      <c r="GRO136" s="235"/>
      <c r="GRP136" s="235"/>
      <c r="GRQ136" s="235"/>
      <c r="GRR136" s="235"/>
      <c r="GRS136" s="235"/>
      <c r="GRT136" s="235"/>
      <c r="GRU136" s="235"/>
      <c r="GRV136" s="235"/>
      <c r="GRW136" s="235"/>
      <c r="GRX136" s="235"/>
      <c r="GRY136" s="235"/>
      <c r="GRZ136" s="235"/>
      <c r="GSA136" s="235"/>
      <c r="GSB136" s="235"/>
      <c r="GSC136" s="235"/>
      <c r="GSD136" s="235"/>
      <c r="GSE136" s="235"/>
      <c r="GSF136" s="235"/>
      <c r="GSG136" s="235"/>
      <c r="GSH136" s="235"/>
      <c r="GSI136" s="235"/>
      <c r="GSJ136" s="235"/>
      <c r="GSK136" s="235"/>
      <c r="GSL136" s="235"/>
      <c r="GSM136" s="235"/>
      <c r="GSN136" s="235"/>
      <c r="GSO136" s="235"/>
      <c r="GSP136" s="235"/>
      <c r="GSQ136" s="235"/>
      <c r="GSR136" s="235"/>
      <c r="GSS136" s="235"/>
      <c r="GST136" s="235"/>
      <c r="GSU136" s="235"/>
      <c r="GSV136" s="235"/>
      <c r="GSW136" s="235"/>
      <c r="GSX136" s="235"/>
      <c r="GSY136" s="235"/>
      <c r="GSZ136" s="235"/>
      <c r="GTA136" s="235"/>
      <c r="GTB136" s="235"/>
      <c r="GTC136" s="235"/>
      <c r="GTD136" s="235"/>
      <c r="GTE136" s="235"/>
      <c r="GTF136" s="235"/>
      <c r="GTG136" s="235"/>
      <c r="GTH136" s="235"/>
      <c r="GTI136" s="235"/>
      <c r="GTJ136" s="235"/>
      <c r="GTK136" s="235"/>
      <c r="GTL136" s="235"/>
      <c r="GTM136" s="235"/>
      <c r="GTN136" s="235"/>
      <c r="GTO136" s="235"/>
      <c r="GTP136" s="235"/>
      <c r="GTQ136" s="235"/>
      <c r="GTR136" s="235"/>
      <c r="GTS136" s="235"/>
      <c r="GTT136" s="235"/>
      <c r="GTU136" s="235"/>
      <c r="GTV136" s="235"/>
      <c r="GTW136" s="235"/>
      <c r="GTX136" s="235"/>
      <c r="GTY136" s="235"/>
      <c r="GTZ136" s="235"/>
      <c r="GUA136" s="235"/>
      <c r="GUB136" s="235"/>
      <c r="GUC136" s="235"/>
      <c r="GUD136" s="235"/>
      <c r="GUE136" s="235"/>
      <c r="GUF136" s="235"/>
      <c r="GUG136" s="235"/>
      <c r="GUH136" s="235"/>
      <c r="GUI136" s="235"/>
      <c r="GUJ136" s="235"/>
      <c r="GUK136" s="235"/>
      <c r="GUL136" s="235"/>
      <c r="GUM136" s="235"/>
      <c r="GUN136" s="235"/>
      <c r="GUO136" s="235"/>
      <c r="GUP136" s="235"/>
      <c r="GUQ136" s="235"/>
      <c r="GUR136" s="235"/>
      <c r="GUS136" s="235"/>
      <c r="GUT136" s="235"/>
      <c r="GUU136" s="235"/>
      <c r="GUV136" s="235"/>
      <c r="GUW136" s="235"/>
      <c r="GUX136" s="235"/>
      <c r="GUY136" s="235"/>
      <c r="GUZ136" s="235"/>
      <c r="GVA136" s="235"/>
      <c r="GVB136" s="235"/>
      <c r="GVC136" s="235"/>
      <c r="GVD136" s="235"/>
      <c r="GVE136" s="235"/>
      <c r="GVF136" s="235"/>
      <c r="GVG136" s="235"/>
      <c r="GVH136" s="235"/>
      <c r="GVI136" s="235"/>
      <c r="GVJ136" s="235"/>
      <c r="GVK136" s="235"/>
      <c r="GVL136" s="235"/>
      <c r="GVM136" s="235"/>
      <c r="GVN136" s="235"/>
      <c r="GVO136" s="235"/>
      <c r="GVP136" s="235"/>
      <c r="GVQ136" s="235"/>
      <c r="GVR136" s="235"/>
      <c r="GVS136" s="235"/>
      <c r="GVT136" s="235"/>
      <c r="GVU136" s="235"/>
      <c r="GVV136" s="235"/>
      <c r="GVW136" s="235"/>
      <c r="GVX136" s="235"/>
      <c r="GVY136" s="235"/>
      <c r="GVZ136" s="235"/>
      <c r="GWA136" s="235"/>
      <c r="GWB136" s="235"/>
      <c r="GWC136" s="235"/>
      <c r="GWD136" s="235"/>
      <c r="GWE136" s="235"/>
      <c r="GWF136" s="235"/>
      <c r="GWG136" s="235"/>
      <c r="GWH136" s="235"/>
      <c r="GWI136" s="235"/>
      <c r="GWJ136" s="235"/>
      <c r="GWK136" s="235"/>
      <c r="GWL136" s="235"/>
      <c r="GWM136" s="235"/>
      <c r="GWN136" s="235"/>
      <c r="GWO136" s="235"/>
      <c r="GWP136" s="235"/>
      <c r="GWQ136" s="235"/>
      <c r="GWR136" s="235"/>
      <c r="GWS136" s="235"/>
      <c r="GWT136" s="235"/>
      <c r="GWU136" s="235"/>
      <c r="GWV136" s="235"/>
      <c r="GWW136" s="235"/>
      <c r="GWX136" s="235"/>
      <c r="GWY136" s="235"/>
      <c r="GWZ136" s="235"/>
      <c r="GXA136" s="235"/>
      <c r="GXB136" s="235"/>
      <c r="GXC136" s="235"/>
      <c r="GXD136" s="235"/>
      <c r="GXE136" s="235"/>
      <c r="GXF136" s="235"/>
      <c r="GXG136" s="235"/>
      <c r="GXH136" s="235"/>
      <c r="GXI136" s="235"/>
      <c r="GXJ136" s="235"/>
      <c r="GXK136" s="235"/>
      <c r="GXL136" s="235"/>
      <c r="GXM136" s="235"/>
      <c r="GXN136" s="235"/>
      <c r="GXO136" s="235"/>
      <c r="GXP136" s="235"/>
      <c r="GXQ136" s="235"/>
      <c r="GXR136" s="235"/>
      <c r="GXS136" s="235"/>
      <c r="GXT136" s="235"/>
      <c r="GXU136" s="235"/>
      <c r="GXV136" s="235"/>
      <c r="GXW136" s="235"/>
      <c r="GXX136" s="235"/>
      <c r="GXY136" s="235"/>
      <c r="GXZ136" s="235"/>
      <c r="GYA136" s="235"/>
      <c r="GYB136" s="235"/>
      <c r="GYC136" s="235"/>
      <c r="GYD136" s="235"/>
      <c r="GYE136" s="235"/>
      <c r="GYF136" s="235"/>
      <c r="GYG136" s="235"/>
      <c r="GYH136" s="235"/>
      <c r="GYI136" s="235"/>
      <c r="GYJ136" s="235"/>
      <c r="GYK136" s="235"/>
      <c r="GYL136" s="235"/>
      <c r="GYM136" s="235"/>
      <c r="GYN136" s="235"/>
      <c r="GYO136" s="235"/>
      <c r="GYP136" s="235"/>
      <c r="GYQ136" s="235"/>
      <c r="GYR136" s="235"/>
      <c r="GYS136" s="235"/>
      <c r="GYT136" s="235"/>
      <c r="GYU136" s="235"/>
      <c r="GYV136" s="235"/>
      <c r="GYW136" s="235"/>
      <c r="GYX136" s="235"/>
      <c r="GYY136" s="235"/>
      <c r="GYZ136" s="235"/>
      <c r="GZA136" s="235"/>
      <c r="GZB136" s="235"/>
      <c r="GZC136" s="235"/>
      <c r="GZD136" s="235"/>
      <c r="GZE136" s="235"/>
      <c r="GZF136" s="235"/>
      <c r="GZG136" s="235"/>
      <c r="GZH136" s="235"/>
      <c r="GZI136" s="235"/>
      <c r="GZJ136" s="235"/>
      <c r="GZK136" s="235"/>
      <c r="GZL136" s="235"/>
      <c r="GZM136" s="235"/>
      <c r="GZN136" s="235"/>
      <c r="GZO136" s="235"/>
      <c r="GZP136" s="235"/>
      <c r="GZQ136" s="235"/>
      <c r="GZR136" s="235"/>
      <c r="GZS136" s="235"/>
      <c r="GZT136" s="235"/>
      <c r="GZU136" s="235"/>
      <c r="GZV136" s="235"/>
      <c r="GZW136" s="235"/>
      <c r="GZX136" s="235"/>
      <c r="GZY136" s="235"/>
      <c r="GZZ136" s="235"/>
      <c r="HAA136" s="235"/>
      <c r="HAB136" s="235"/>
      <c r="HAC136" s="235"/>
      <c r="HAD136" s="235"/>
      <c r="HAE136" s="235"/>
      <c r="HAF136" s="235"/>
      <c r="HAG136" s="235"/>
      <c r="HAH136" s="235"/>
      <c r="HAI136" s="235"/>
      <c r="HAJ136" s="235"/>
      <c r="HAK136" s="235"/>
      <c r="HAL136" s="235"/>
      <c r="HAM136" s="235"/>
      <c r="HAN136" s="235"/>
      <c r="HAO136" s="235"/>
      <c r="HAP136" s="235"/>
      <c r="HAQ136" s="235"/>
      <c r="HAR136" s="235"/>
      <c r="HAS136" s="235"/>
      <c r="HAT136" s="235"/>
      <c r="HAU136" s="235"/>
      <c r="HAV136" s="235"/>
      <c r="HAW136" s="235"/>
      <c r="HAX136" s="235"/>
      <c r="HAY136" s="235"/>
      <c r="HAZ136" s="235"/>
      <c r="HBA136" s="235"/>
      <c r="HBB136" s="235"/>
      <c r="HBC136" s="235"/>
      <c r="HBD136" s="235"/>
      <c r="HBE136" s="235"/>
      <c r="HBF136" s="235"/>
      <c r="HBG136" s="235"/>
      <c r="HBH136" s="235"/>
      <c r="HBI136" s="235"/>
      <c r="HBJ136" s="235"/>
      <c r="HBK136" s="235"/>
      <c r="HBL136" s="235"/>
      <c r="HBM136" s="235"/>
      <c r="HBN136" s="235"/>
      <c r="HBO136" s="235"/>
      <c r="HBP136" s="235"/>
      <c r="HBQ136" s="235"/>
      <c r="HBR136" s="235"/>
      <c r="HBS136" s="235"/>
      <c r="HBT136" s="235"/>
      <c r="HBU136" s="235"/>
      <c r="HBV136" s="235"/>
      <c r="HBW136" s="235"/>
      <c r="HBX136" s="235"/>
      <c r="HBY136" s="235"/>
      <c r="HBZ136" s="235"/>
      <c r="HCA136" s="235"/>
      <c r="HCB136" s="235"/>
      <c r="HCC136" s="235"/>
      <c r="HCD136" s="235"/>
      <c r="HCE136" s="235"/>
      <c r="HCF136" s="235"/>
      <c r="HCG136" s="235"/>
      <c r="HCH136" s="235"/>
      <c r="HCI136" s="235"/>
      <c r="HCJ136" s="235"/>
      <c r="HCK136" s="235"/>
      <c r="HCL136" s="235"/>
      <c r="HCM136" s="235"/>
      <c r="HCN136" s="235"/>
      <c r="HCO136" s="235"/>
      <c r="HCP136" s="235"/>
      <c r="HCQ136" s="235"/>
      <c r="HCR136" s="235"/>
      <c r="HCS136" s="235"/>
      <c r="HCT136" s="235"/>
      <c r="HCU136" s="235"/>
      <c r="HCV136" s="235"/>
      <c r="HCW136" s="235"/>
      <c r="HCX136" s="235"/>
      <c r="HCY136" s="235"/>
      <c r="HCZ136" s="235"/>
      <c r="HDA136" s="235"/>
      <c r="HDB136" s="235"/>
      <c r="HDC136" s="235"/>
      <c r="HDD136" s="235"/>
      <c r="HDE136" s="235"/>
      <c r="HDF136" s="235"/>
      <c r="HDG136" s="235"/>
      <c r="HDH136" s="235"/>
      <c r="HDI136" s="235"/>
      <c r="HDJ136" s="235"/>
      <c r="HDK136" s="235"/>
      <c r="HDL136" s="235"/>
      <c r="HDM136" s="235"/>
      <c r="HDN136" s="235"/>
      <c r="HDO136" s="235"/>
      <c r="HDP136" s="235"/>
      <c r="HDQ136" s="235"/>
      <c r="HDR136" s="235"/>
      <c r="HDS136" s="235"/>
      <c r="HDT136" s="235"/>
      <c r="HDU136" s="235"/>
      <c r="HDV136" s="235"/>
      <c r="HDW136" s="235"/>
      <c r="HDX136" s="235"/>
      <c r="HDY136" s="235"/>
      <c r="HDZ136" s="235"/>
      <c r="HEA136" s="235"/>
      <c r="HEB136" s="235"/>
      <c r="HEC136" s="235"/>
      <c r="HED136" s="235"/>
      <c r="HEE136" s="235"/>
      <c r="HEF136" s="235"/>
      <c r="HEG136" s="235"/>
      <c r="HEH136" s="235"/>
      <c r="HEI136" s="235"/>
      <c r="HEJ136" s="235"/>
      <c r="HEK136" s="235"/>
      <c r="HEL136" s="235"/>
      <c r="HEM136" s="235"/>
      <c r="HEN136" s="235"/>
      <c r="HEO136" s="235"/>
      <c r="HEP136" s="235"/>
      <c r="HEQ136" s="235"/>
      <c r="HER136" s="235"/>
      <c r="HES136" s="235"/>
      <c r="HET136" s="235"/>
      <c r="HEU136" s="235"/>
      <c r="HEV136" s="235"/>
      <c r="HEW136" s="235"/>
      <c r="HEX136" s="235"/>
      <c r="HEY136" s="235"/>
      <c r="HEZ136" s="235"/>
      <c r="HFA136" s="235"/>
      <c r="HFB136" s="235"/>
      <c r="HFC136" s="235"/>
      <c r="HFD136" s="235"/>
      <c r="HFE136" s="235"/>
      <c r="HFF136" s="235"/>
      <c r="HFG136" s="235"/>
      <c r="HFH136" s="235"/>
      <c r="HFI136" s="235"/>
      <c r="HFJ136" s="235"/>
      <c r="HFK136" s="235"/>
      <c r="HFL136" s="235"/>
      <c r="HFM136" s="235"/>
      <c r="HFN136" s="235"/>
      <c r="HFO136" s="235"/>
      <c r="HFP136" s="235"/>
      <c r="HFQ136" s="235"/>
      <c r="HFR136" s="235"/>
      <c r="HFS136" s="235"/>
      <c r="HFT136" s="235"/>
      <c r="HFU136" s="235"/>
      <c r="HFV136" s="235"/>
      <c r="HFW136" s="235"/>
      <c r="HFX136" s="235"/>
      <c r="HFY136" s="235"/>
      <c r="HFZ136" s="235"/>
      <c r="HGA136" s="235"/>
      <c r="HGB136" s="235"/>
      <c r="HGC136" s="235"/>
      <c r="HGD136" s="235"/>
      <c r="HGE136" s="235"/>
      <c r="HGF136" s="235"/>
      <c r="HGG136" s="235"/>
      <c r="HGH136" s="235"/>
      <c r="HGI136" s="235"/>
      <c r="HGJ136" s="235"/>
      <c r="HGK136" s="235"/>
      <c r="HGL136" s="235"/>
      <c r="HGM136" s="235"/>
      <c r="HGN136" s="235"/>
      <c r="HGO136" s="235"/>
      <c r="HGP136" s="235"/>
      <c r="HGQ136" s="235"/>
      <c r="HGR136" s="235"/>
      <c r="HGS136" s="235"/>
      <c r="HGT136" s="235"/>
      <c r="HGU136" s="235"/>
      <c r="HGV136" s="235"/>
      <c r="HGW136" s="235"/>
      <c r="HGX136" s="235"/>
      <c r="HGY136" s="235"/>
      <c r="HGZ136" s="235"/>
      <c r="HHA136" s="235"/>
      <c r="HHB136" s="235"/>
      <c r="HHC136" s="235"/>
      <c r="HHD136" s="235"/>
      <c r="HHE136" s="235"/>
      <c r="HHF136" s="235"/>
      <c r="HHG136" s="235"/>
      <c r="HHH136" s="235"/>
      <c r="HHI136" s="235"/>
      <c r="HHJ136" s="235"/>
      <c r="HHK136" s="235"/>
      <c r="HHL136" s="235"/>
      <c r="HHM136" s="235"/>
      <c r="HHN136" s="235"/>
      <c r="HHO136" s="235"/>
      <c r="HHP136" s="235"/>
      <c r="HHQ136" s="235"/>
      <c r="HHR136" s="235"/>
      <c r="HHS136" s="235"/>
      <c r="HHT136" s="235"/>
      <c r="HHU136" s="235"/>
      <c r="HHV136" s="235"/>
      <c r="HHW136" s="235"/>
      <c r="HHX136" s="235"/>
      <c r="HHY136" s="235"/>
      <c r="HHZ136" s="235"/>
      <c r="HIA136" s="235"/>
      <c r="HIB136" s="235"/>
      <c r="HIC136" s="235"/>
      <c r="HID136" s="235"/>
      <c r="HIE136" s="235"/>
      <c r="HIF136" s="235"/>
      <c r="HIG136" s="235"/>
      <c r="HIH136" s="235"/>
      <c r="HII136" s="235"/>
      <c r="HIJ136" s="235"/>
      <c r="HIK136" s="235"/>
      <c r="HIL136" s="235"/>
      <c r="HIM136" s="235"/>
      <c r="HIN136" s="235"/>
      <c r="HIO136" s="235"/>
      <c r="HIP136" s="235"/>
      <c r="HIQ136" s="235"/>
      <c r="HIR136" s="235"/>
      <c r="HIS136" s="235"/>
      <c r="HIT136" s="235"/>
      <c r="HIU136" s="235"/>
      <c r="HIV136" s="235"/>
      <c r="HIW136" s="235"/>
      <c r="HIX136" s="235"/>
      <c r="HIY136" s="235"/>
      <c r="HIZ136" s="235"/>
      <c r="HJA136" s="235"/>
      <c r="HJB136" s="235"/>
      <c r="HJC136" s="235"/>
      <c r="HJD136" s="235"/>
      <c r="HJE136" s="235"/>
      <c r="HJF136" s="235"/>
      <c r="HJG136" s="235"/>
      <c r="HJH136" s="235"/>
      <c r="HJI136" s="235"/>
      <c r="HJJ136" s="235"/>
      <c r="HJK136" s="235"/>
      <c r="HJL136" s="235"/>
      <c r="HJM136" s="235"/>
      <c r="HJN136" s="235"/>
      <c r="HJO136" s="235"/>
      <c r="HJP136" s="235"/>
      <c r="HJQ136" s="235"/>
      <c r="HJR136" s="235"/>
      <c r="HJS136" s="235"/>
      <c r="HJT136" s="235"/>
      <c r="HJU136" s="235"/>
      <c r="HJV136" s="235"/>
      <c r="HJW136" s="235"/>
      <c r="HJX136" s="235"/>
      <c r="HJY136" s="235"/>
      <c r="HJZ136" s="235"/>
      <c r="HKA136" s="235"/>
      <c r="HKB136" s="235"/>
      <c r="HKC136" s="235"/>
      <c r="HKD136" s="235"/>
      <c r="HKE136" s="235"/>
      <c r="HKF136" s="235"/>
      <c r="HKG136" s="235"/>
      <c r="HKH136" s="235"/>
      <c r="HKI136" s="235"/>
      <c r="HKJ136" s="235"/>
      <c r="HKK136" s="235"/>
      <c r="HKL136" s="235"/>
      <c r="HKM136" s="235"/>
      <c r="HKN136" s="235"/>
      <c r="HKO136" s="235"/>
      <c r="HKP136" s="235"/>
      <c r="HKQ136" s="235"/>
      <c r="HKR136" s="235"/>
      <c r="HKS136" s="235"/>
      <c r="HKT136" s="235"/>
      <c r="HKU136" s="235"/>
      <c r="HKV136" s="235"/>
      <c r="HKW136" s="235"/>
      <c r="HKX136" s="235"/>
      <c r="HKY136" s="235"/>
      <c r="HKZ136" s="235"/>
      <c r="HLA136" s="235"/>
      <c r="HLB136" s="235"/>
      <c r="HLC136" s="235"/>
      <c r="HLD136" s="235"/>
      <c r="HLE136" s="235"/>
      <c r="HLF136" s="235"/>
      <c r="HLG136" s="235"/>
      <c r="HLH136" s="235"/>
      <c r="HLI136" s="235"/>
      <c r="HLJ136" s="235"/>
      <c r="HLK136" s="235"/>
      <c r="HLL136" s="235"/>
      <c r="HLM136" s="235"/>
      <c r="HLN136" s="235"/>
      <c r="HLO136" s="235"/>
      <c r="HLP136" s="235"/>
      <c r="HLQ136" s="235"/>
      <c r="HLR136" s="235"/>
      <c r="HLS136" s="235"/>
      <c r="HLT136" s="235"/>
      <c r="HLU136" s="235"/>
      <c r="HLV136" s="235"/>
      <c r="HLW136" s="235"/>
      <c r="HLX136" s="235"/>
      <c r="HLY136" s="235"/>
      <c r="HLZ136" s="235"/>
      <c r="HMA136" s="235"/>
      <c r="HMB136" s="235"/>
      <c r="HMC136" s="235"/>
      <c r="HMD136" s="235"/>
      <c r="HME136" s="235"/>
      <c r="HMF136" s="235"/>
      <c r="HMG136" s="235"/>
      <c r="HMH136" s="235"/>
      <c r="HMI136" s="235"/>
      <c r="HMJ136" s="235"/>
      <c r="HMK136" s="235"/>
      <c r="HML136" s="235"/>
      <c r="HMM136" s="235"/>
      <c r="HMN136" s="235"/>
      <c r="HMO136" s="235"/>
      <c r="HMP136" s="235"/>
      <c r="HMQ136" s="235"/>
      <c r="HMR136" s="235"/>
      <c r="HMS136" s="235"/>
      <c r="HMT136" s="235"/>
      <c r="HMU136" s="235"/>
      <c r="HMV136" s="235"/>
      <c r="HMW136" s="235"/>
      <c r="HMX136" s="235"/>
      <c r="HMY136" s="235"/>
      <c r="HMZ136" s="235"/>
      <c r="HNA136" s="235"/>
      <c r="HNB136" s="235"/>
      <c r="HNC136" s="235"/>
      <c r="HND136" s="235"/>
      <c r="HNE136" s="235"/>
      <c r="HNF136" s="235"/>
      <c r="HNG136" s="235"/>
      <c r="HNH136" s="235"/>
      <c r="HNI136" s="235"/>
      <c r="HNJ136" s="235"/>
      <c r="HNK136" s="235"/>
      <c r="HNL136" s="235"/>
      <c r="HNM136" s="235"/>
      <c r="HNN136" s="235"/>
      <c r="HNO136" s="235"/>
      <c r="HNP136" s="235"/>
      <c r="HNQ136" s="235"/>
      <c r="HNR136" s="235"/>
      <c r="HNS136" s="235"/>
      <c r="HNT136" s="235"/>
      <c r="HNU136" s="235"/>
      <c r="HNV136" s="235"/>
      <c r="HNW136" s="235"/>
      <c r="HNX136" s="235"/>
      <c r="HNY136" s="235"/>
      <c r="HNZ136" s="235"/>
      <c r="HOA136" s="235"/>
      <c r="HOB136" s="235"/>
      <c r="HOC136" s="235"/>
      <c r="HOD136" s="235"/>
      <c r="HOE136" s="235"/>
      <c r="HOF136" s="235"/>
      <c r="HOG136" s="235"/>
      <c r="HOH136" s="235"/>
      <c r="HOI136" s="235"/>
      <c r="HOJ136" s="235"/>
      <c r="HOK136" s="235"/>
      <c r="HOL136" s="235"/>
      <c r="HOM136" s="235"/>
      <c r="HON136" s="235"/>
      <c r="HOO136" s="235"/>
      <c r="HOP136" s="235"/>
      <c r="HOQ136" s="235"/>
      <c r="HOR136" s="235"/>
      <c r="HOS136" s="235"/>
      <c r="HOT136" s="235"/>
      <c r="HOU136" s="235"/>
      <c r="HOV136" s="235"/>
      <c r="HOW136" s="235"/>
      <c r="HOX136" s="235"/>
      <c r="HOY136" s="235"/>
      <c r="HOZ136" s="235"/>
      <c r="HPA136" s="235"/>
      <c r="HPB136" s="235"/>
      <c r="HPC136" s="235"/>
      <c r="HPD136" s="235"/>
      <c r="HPE136" s="235"/>
      <c r="HPF136" s="235"/>
      <c r="HPG136" s="235"/>
      <c r="HPH136" s="235"/>
      <c r="HPI136" s="235"/>
      <c r="HPJ136" s="235"/>
      <c r="HPK136" s="235"/>
      <c r="HPL136" s="235"/>
      <c r="HPM136" s="235"/>
      <c r="HPN136" s="235"/>
      <c r="HPO136" s="235"/>
      <c r="HPP136" s="235"/>
      <c r="HPQ136" s="235"/>
      <c r="HPR136" s="235"/>
      <c r="HPS136" s="235"/>
      <c r="HPT136" s="235"/>
      <c r="HPU136" s="235"/>
      <c r="HPV136" s="235"/>
      <c r="HPW136" s="235"/>
      <c r="HPX136" s="235"/>
      <c r="HPY136" s="235"/>
      <c r="HPZ136" s="235"/>
      <c r="HQA136" s="235"/>
      <c r="HQB136" s="235"/>
      <c r="HQC136" s="235"/>
      <c r="HQD136" s="235"/>
      <c r="HQE136" s="235"/>
      <c r="HQF136" s="235"/>
      <c r="HQG136" s="235"/>
      <c r="HQH136" s="235"/>
      <c r="HQI136" s="235"/>
      <c r="HQJ136" s="235"/>
      <c r="HQK136" s="235"/>
      <c r="HQL136" s="235"/>
      <c r="HQM136" s="235"/>
      <c r="HQN136" s="235"/>
      <c r="HQO136" s="235"/>
      <c r="HQP136" s="235"/>
      <c r="HQQ136" s="235"/>
      <c r="HQR136" s="235"/>
      <c r="HQS136" s="235"/>
      <c r="HQT136" s="235"/>
      <c r="HQU136" s="235"/>
      <c r="HQV136" s="235"/>
      <c r="HQW136" s="235"/>
      <c r="HQX136" s="235"/>
      <c r="HQY136" s="235"/>
      <c r="HQZ136" s="235"/>
      <c r="HRA136" s="235"/>
      <c r="HRB136" s="235"/>
      <c r="HRC136" s="235"/>
      <c r="HRD136" s="235"/>
      <c r="HRE136" s="235"/>
      <c r="HRF136" s="235"/>
      <c r="HRG136" s="235"/>
      <c r="HRH136" s="235"/>
      <c r="HRI136" s="235"/>
      <c r="HRJ136" s="235"/>
      <c r="HRK136" s="235"/>
      <c r="HRL136" s="235"/>
      <c r="HRM136" s="235"/>
      <c r="HRN136" s="235"/>
      <c r="HRO136" s="235"/>
      <c r="HRP136" s="235"/>
      <c r="HRQ136" s="235"/>
      <c r="HRR136" s="235"/>
      <c r="HRS136" s="235"/>
      <c r="HRT136" s="235"/>
      <c r="HRU136" s="235"/>
      <c r="HRV136" s="235"/>
      <c r="HRW136" s="235"/>
      <c r="HRX136" s="235"/>
      <c r="HRY136" s="235"/>
      <c r="HRZ136" s="235"/>
      <c r="HSA136" s="235"/>
      <c r="HSB136" s="235"/>
      <c r="HSC136" s="235"/>
      <c r="HSD136" s="235"/>
      <c r="HSE136" s="235"/>
      <c r="HSF136" s="235"/>
      <c r="HSG136" s="235"/>
      <c r="HSH136" s="235"/>
      <c r="HSI136" s="235"/>
      <c r="HSJ136" s="235"/>
      <c r="HSK136" s="235"/>
      <c r="HSL136" s="235"/>
      <c r="HSM136" s="235"/>
      <c r="HSN136" s="235"/>
      <c r="HSO136" s="235"/>
      <c r="HSP136" s="235"/>
      <c r="HSQ136" s="235"/>
      <c r="HSR136" s="235"/>
      <c r="HSS136" s="235"/>
      <c r="HST136" s="235"/>
      <c r="HSU136" s="235"/>
      <c r="HSV136" s="235"/>
      <c r="HSW136" s="235"/>
      <c r="HSX136" s="235"/>
      <c r="HSY136" s="235"/>
      <c r="HSZ136" s="235"/>
      <c r="HTA136" s="235"/>
      <c r="HTB136" s="235"/>
      <c r="HTC136" s="235"/>
      <c r="HTD136" s="235"/>
      <c r="HTE136" s="235"/>
      <c r="HTF136" s="235"/>
      <c r="HTG136" s="235"/>
      <c r="HTH136" s="235"/>
      <c r="HTI136" s="235"/>
      <c r="HTJ136" s="235"/>
      <c r="HTK136" s="235"/>
      <c r="HTL136" s="235"/>
      <c r="HTM136" s="235"/>
      <c r="HTN136" s="235"/>
      <c r="HTO136" s="235"/>
      <c r="HTP136" s="235"/>
      <c r="HTQ136" s="235"/>
      <c r="HTR136" s="235"/>
      <c r="HTS136" s="235"/>
      <c r="HTT136" s="235"/>
      <c r="HTU136" s="235"/>
      <c r="HTV136" s="235"/>
      <c r="HTW136" s="235"/>
      <c r="HTX136" s="235"/>
      <c r="HTY136" s="235"/>
      <c r="HTZ136" s="235"/>
      <c r="HUA136" s="235"/>
      <c r="HUB136" s="235"/>
      <c r="HUC136" s="235"/>
      <c r="HUD136" s="235"/>
      <c r="HUE136" s="235"/>
      <c r="HUF136" s="235"/>
      <c r="HUG136" s="235"/>
      <c r="HUH136" s="235"/>
      <c r="HUI136" s="235"/>
      <c r="HUJ136" s="235"/>
      <c r="HUK136" s="235"/>
      <c r="HUL136" s="235"/>
      <c r="HUM136" s="235"/>
      <c r="HUN136" s="235"/>
      <c r="HUO136" s="235"/>
      <c r="HUP136" s="235"/>
      <c r="HUQ136" s="235"/>
      <c r="HUR136" s="235"/>
      <c r="HUS136" s="235"/>
      <c r="HUT136" s="235"/>
      <c r="HUU136" s="235"/>
      <c r="HUV136" s="235"/>
      <c r="HUW136" s="235"/>
      <c r="HUX136" s="235"/>
      <c r="HUY136" s="235"/>
      <c r="HUZ136" s="235"/>
      <c r="HVA136" s="235"/>
      <c r="HVB136" s="235"/>
      <c r="HVC136" s="235"/>
      <c r="HVD136" s="235"/>
      <c r="HVE136" s="235"/>
      <c r="HVF136" s="235"/>
      <c r="HVG136" s="235"/>
      <c r="HVH136" s="235"/>
      <c r="HVI136" s="235"/>
      <c r="HVJ136" s="235"/>
      <c r="HVK136" s="235"/>
      <c r="HVL136" s="235"/>
      <c r="HVM136" s="235"/>
      <c r="HVN136" s="235"/>
      <c r="HVO136" s="235"/>
      <c r="HVP136" s="235"/>
      <c r="HVQ136" s="235"/>
      <c r="HVR136" s="235"/>
      <c r="HVS136" s="235"/>
      <c r="HVT136" s="235"/>
      <c r="HVU136" s="235"/>
      <c r="HVV136" s="235"/>
      <c r="HVW136" s="235"/>
      <c r="HVX136" s="235"/>
      <c r="HVY136" s="235"/>
      <c r="HVZ136" s="235"/>
      <c r="HWA136" s="235"/>
      <c r="HWB136" s="235"/>
      <c r="HWC136" s="235"/>
      <c r="HWD136" s="235"/>
      <c r="HWE136" s="235"/>
      <c r="HWF136" s="235"/>
      <c r="HWG136" s="235"/>
      <c r="HWH136" s="235"/>
      <c r="HWI136" s="235"/>
      <c r="HWJ136" s="235"/>
      <c r="HWK136" s="235"/>
      <c r="HWL136" s="235"/>
      <c r="HWM136" s="235"/>
      <c r="HWN136" s="235"/>
      <c r="HWO136" s="235"/>
      <c r="HWP136" s="235"/>
      <c r="HWQ136" s="235"/>
      <c r="HWR136" s="235"/>
      <c r="HWS136" s="235"/>
      <c r="HWT136" s="235"/>
      <c r="HWU136" s="235"/>
      <c r="HWV136" s="235"/>
      <c r="HWW136" s="235"/>
      <c r="HWX136" s="235"/>
      <c r="HWY136" s="235"/>
      <c r="HWZ136" s="235"/>
      <c r="HXA136" s="235"/>
      <c r="HXB136" s="235"/>
      <c r="HXC136" s="235"/>
      <c r="HXD136" s="235"/>
      <c r="HXE136" s="235"/>
      <c r="HXF136" s="235"/>
      <c r="HXG136" s="235"/>
      <c r="HXH136" s="235"/>
      <c r="HXI136" s="235"/>
      <c r="HXJ136" s="235"/>
      <c r="HXK136" s="235"/>
      <c r="HXL136" s="235"/>
      <c r="HXM136" s="235"/>
      <c r="HXN136" s="235"/>
      <c r="HXO136" s="235"/>
      <c r="HXP136" s="235"/>
      <c r="HXQ136" s="235"/>
      <c r="HXR136" s="235"/>
      <c r="HXS136" s="235"/>
      <c r="HXT136" s="235"/>
      <c r="HXU136" s="235"/>
      <c r="HXV136" s="235"/>
      <c r="HXW136" s="235"/>
      <c r="HXX136" s="235"/>
      <c r="HXY136" s="235"/>
      <c r="HXZ136" s="235"/>
      <c r="HYA136" s="235"/>
      <c r="HYB136" s="235"/>
      <c r="HYC136" s="235"/>
      <c r="HYD136" s="235"/>
      <c r="HYE136" s="235"/>
      <c r="HYF136" s="235"/>
      <c r="HYG136" s="235"/>
      <c r="HYH136" s="235"/>
      <c r="HYI136" s="235"/>
      <c r="HYJ136" s="235"/>
      <c r="HYK136" s="235"/>
      <c r="HYL136" s="235"/>
      <c r="HYM136" s="235"/>
      <c r="HYN136" s="235"/>
      <c r="HYO136" s="235"/>
      <c r="HYP136" s="235"/>
      <c r="HYQ136" s="235"/>
      <c r="HYR136" s="235"/>
      <c r="HYS136" s="235"/>
      <c r="HYT136" s="235"/>
      <c r="HYU136" s="235"/>
      <c r="HYV136" s="235"/>
      <c r="HYW136" s="235"/>
      <c r="HYX136" s="235"/>
      <c r="HYY136" s="235"/>
      <c r="HYZ136" s="235"/>
      <c r="HZA136" s="235"/>
      <c r="HZB136" s="235"/>
      <c r="HZC136" s="235"/>
      <c r="HZD136" s="235"/>
      <c r="HZE136" s="235"/>
      <c r="HZF136" s="235"/>
      <c r="HZG136" s="235"/>
      <c r="HZH136" s="235"/>
      <c r="HZI136" s="235"/>
      <c r="HZJ136" s="235"/>
      <c r="HZK136" s="235"/>
      <c r="HZL136" s="235"/>
      <c r="HZM136" s="235"/>
      <c r="HZN136" s="235"/>
      <c r="HZO136" s="235"/>
      <c r="HZP136" s="235"/>
      <c r="HZQ136" s="235"/>
      <c r="HZR136" s="235"/>
      <c r="HZS136" s="235"/>
      <c r="HZT136" s="235"/>
      <c r="HZU136" s="235"/>
      <c r="HZV136" s="235"/>
      <c r="HZW136" s="235"/>
      <c r="HZX136" s="235"/>
      <c r="HZY136" s="235"/>
      <c r="HZZ136" s="235"/>
      <c r="IAA136" s="235"/>
      <c r="IAB136" s="235"/>
      <c r="IAC136" s="235"/>
      <c r="IAD136" s="235"/>
      <c r="IAE136" s="235"/>
      <c r="IAF136" s="235"/>
      <c r="IAG136" s="235"/>
      <c r="IAH136" s="235"/>
      <c r="IAI136" s="235"/>
      <c r="IAJ136" s="235"/>
      <c r="IAK136" s="235"/>
      <c r="IAL136" s="235"/>
      <c r="IAM136" s="235"/>
      <c r="IAN136" s="235"/>
      <c r="IAO136" s="235"/>
      <c r="IAP136" s="235"/>
      <c r="IAQ136" s="235"/>
      <c r="IAR136" s="235"/>
      <c r="IAS136" s="235"/>
      <c r="IAT136" s="235"/>
      <c r="IAU136" s="235"/>
      <c r="IAV136" s="235"/>
      <c r="IAW136" s="235"/>
      <c r="IAX136" s="235"/>
      <c r="IAY136" s="235"/>
      <c r="IAZ136" s="235"/>
      <c r="IBA136" s="235"/>
      <c r="IBB136" s="235"/>
      <c r="IBC136" s="235"/>
      <c r="IBD136" s="235"/>
      <c r="IBE136" s="235"/>
      <c r="IBF136" s="235"/>
      <c r="IBG136" s="235"/>
      <c r="IBH136" s="235"/>
      <c r="IBI136" s="235"/>
      <c r="IBJ136" s="235"/>
      <c r="IBK136" s="235"/>
      <c r="IBL136" s="235"/>
      <c r="IBM136" s="235"/>
      <c r="IBN136" s="235"/>
      <c r="IBO136" s="235"/>
      <c r="IBP136" s="235"/>
      <c r="IBQ136" s="235"/>
      <c r="IBR136" s="235"/>
      <c r="IBS136" s="235"/>
      <c r="IBT136" s="235"/>
      <c r="IBU136" s="235"/>
      <c r="IBV136" s="235"/>
      <c r="IBW136" s="235"/>
      <c r="IBX136" s="235"/>
      <c r="IBY136" s="235"/>
      <c r="IBZ136" s="235"/>
      <c r="ICA136" s="235"/>
      <c r="ICB136" s="235"/>
      <c r="ICC136" s="235"/>
      <c r="ICD136" s="235"/>
      <c r="ICE136" s="235"/>
      <c r="ICF136" s="235"/>
      <c r="ICG136" s="235"/>
      <c r="ICH136" s="235"/>
      <c r="ICI136" s="235"/>
      <c r="ICJ136" s="235"/>
      <c r="ICK136" s="235"/>
      <c r="ICL136" s="235"/>
      <c r="ICM136" s="235"/>
      <c r="ICN136" s="235"/>
      <c r="ICO136" s="235"/>
      <c r="ICP136" s="235"/>
      <c r="ICQ136" s="235"/>
      <c r="ICR136" s="235"/>
      <c r="ICS136" s="235"/>
      <c r="ICT136" s="235"/>
      <c r="ICU136" s="235"/>
      <c r="ICV136" s="235"/>
      <c r="ICW136" s="235"/>
      <c r="ICX136" s="235"/>
      <c r="ICY136" s="235"/>
      <c r="ICZ136" s="235"/>
      <c r="IDA136" s="235"/>
      <c r="IDB136" s="235"/>
      <c r="IDC136" s="235"/>
      <c r="IDD136" s="235"/>
      <c r="IDE136" s="235"/>
      <c r="IDF136" s="235"/>
      <c r="IDG136" s="235"/>
      <c r="IDH136" s="235"/>
      <c r="IDI136" s="235"/>
      <c r="IDJ136" s="235"/>
      <c r="IDK136" s="235"/>
      <c r="IDL136" s="235"/>
      <c r="IDM136" s="235"/>
      <c r="IDN136" s="235"/>
      <c r="IDO136" s="235"/>
      <c r="IDP136" s="235"/>
      <c r="IDQ136" s="235"/>
      <c r="IDR136" s="235"/>
      <c r="IDS136" s="235"/>
      <c r="IDT136" s="235"/>
      <c r="IDU136" s="235"/>
      <c r="IDV136" s="235"/>
      <c r="IDW136" s="235"/>
      <c r="IDX136" s="235"/>
      <c r="IDY136" s="235"/>
      <c r="IDZ136" s="235"/>
      <c r="IEA136" s="235"/>
      <c r="IEB136" s="235"/>
      <c r="IEC136" s="235"/>
      <c r="IED136" s="235"/>
      <c r="IEE136" s="235"/>
      <c r="IEF136" s="235"/>
      <c r="IEG136" s="235"/>
      <c r="IEH136" s="235"/>
      <c r="IEI136" s="235"/>
      <c r="IEJ136" s="235"/>
      <c r="IEK136" s="235"/>
      <c r="IEL136" s="235"/>
      <c r="IEM136" s="235"/>
      <c r="IEN136" s="235"/>
      <c r="IEO136" s="235"/>
      <c r="IEP136" s="235"/>
      <c r="IEQ136" s="235"/>
      <c r="IER136" s="235"/>
      <c r="IES136" s="235"/>
      <c r="IET136" s="235"/>
      <c r="IEU136" s="235"/>
      <c r="IEV136" s="235"/>
      <c r="IEW136" s="235"/>
      <c r="IEX136" s="235"/>
      <c r="IEY136" s="235"/>
      <c r="IEZ136" s="235"/>
      <c r="IFA136" s="235"/>
      <c r="IFB136" s="235"/>
      <c r="IFC136" s="235"/>
      <c r="IFD136" s="235"/>
      <c r="IFE136" s="235"/>
      <c r="IFF136" s="235"/>
      <c r="IFG136" s="235"/>
      <c r="IFH136" s="235"/>
      <c r="IFI136" s="235"/>
      <c r="IFJ136" s="235"/>
      <c r="IFK136" s="235"/>
      <c r="IFL136" s="235"/>
      <c r="IFM136" s="235"/>
      <c r="IFN136" s="235"/>
      <c r="IFO136" s="235"/>
      <c r="IFP136" s="235"/>
      <c r="IFQ136" s="235"/>
      <c r="IFR136" s="235"/>
      <c r="IFS136" s="235"/>
      <c r="IFT136" s="235"/>
      <c r="IFU136" s="235"/>
      <c r="IFV136" s="235"/>
      <c r="IFW136" s="235"/>
      <c r="IFX136" s="235"/>
      <c r="IFY136" s="235"/>
      <c r="IFZ136" s="235"/>
      <c r="IGA136" s="235"/>
      <c r="IGB136" s="235"/>
      <c r="IGC136" s="235"/>
      <c r="IGD136" s="235"/>
      <c r="IGE136" s="235"/>
      <c r="IGF136" s="235"/>
      <c r="IGG136" s="235"/>
      <c r="IGH136" s="235"/>
      <c r="IGI136" s="235"/>
      <c r="IGJ136" s="235"/>
      <c r="IGK136" s="235"/>
      <c r="IGL136" s="235"/>
      <c r="IGM136" s="235"/>
      <c r="IGN136" s="235"/>
      <c r="IGO136" s="235"/>
      <c r="IGP136" s="235"/>
      <c r="IGQ136" s="235"/>
      <c r="IGR136" s="235"/>
      <c r="IGS136" s="235"/>
      <c r="IGT136" s="235"/>
      <c r="IGU136" s="235"/>
      <c r="IGV136" s="235"/>
      <c r="IGW136" s="235"/>
      <c r="IGX136" s="235"/>
      <c r="IGY136" s="235"/>
      <c r="IGZ136" s="235"/>
      <c r="IHA136" s="235"/>
      <c r="IHB136" s="235"/>
      <c r="IHC136" s="235"/>
      <c r="IHD136" s="235"/>
      <c r="IHE136" s="235"/>
      <c r="IHF136" s="235"/>
      <c r="IHG136" s="235"/>
      <c r="IHH136" s="235"/>
      <c r="IHI136" s="235"/>
      <c r="IHJ136" s="235"/>
      <c r="IHK136" s="235"/>
      <c r="IHL136" s="235"/>
      <c r="IHM136" s="235"/>
      <c r="IHN136" s="235"/>
      <c r="IHO136" s="235"/>
      <c r="IHP136" s="235"/>
      <c r="IHQ136" s="235"/>
      <c r="IHR136" s="235"/>
      <c r="IHS136" s="235"/>
      <c r="IHT136" s="235"/>
      <c r="IHU136" s="235"/>
      <c r="IHV136" s="235"/>
      <c r="IHW136" s="235"/>
      <c r="IHX136" s="235"/>
      <c r="IHY136" s="235"/>
      <c r="IHZ136" s="235"/>
      <c r="IIA136" s="235"/>
      <c r="IIB136" s="235"/>
      <c r="IIC136" s="235"/>
      <c r="IID136" s="235"/>
      <c r="IIE136" s="235"/>
      <c r="IIF136" s="235"/>
      <c r="IIG136" s="235"/>
      <c r="IIH136" s="235"/>
      <c r="III136" s="235"/>
      <c r="IIJ136" s="235"/>
      <c r="IIK136" s="235"/>
      <c r="IIL136" s="235"/>
      <c r="IIM136" s="235"/>
      <c r="IIN136" s="235"/>
      <c r="IIO136" s="235"/>
      <c r="IIP136" s="235"/>
      <c r="IIQ136" s="235"/>
      <c r="IIR136" s="235"/>
      <c r="IIS136" s="235"/>
      <c r="IIT136" s="235"/>
      <c r="IIU136" s="235"/>
      <c r="IIV136" s="235"/>
      <c r="IIW136" s="235"/>
      <c r="IIX136" s="235"/>
      <c r="IIY136" s="235"/>
      <c r="IIZ136" s="235"/>
      <c r="IJA136" s="235"/>
      <c r="IJB136" s="235"/>
      <c r="IJC136" s="235"/>
      <c r="IJD136" s="235"/>
      <c r="IJE136" s="235"/>
      <c r="IJF136" s="235"/>
      <c r="IJG136" s="235"/>
      <c r="IJH136" s="235"/>
      <c r="IJI136" s="235"/>
      <c r="IJJ136" s="235"/>
      <c r="IJK136" s="235"/>
      <c r="IJL136" s="235"/>
      <c r="IJM136" s="235"/>
      <c r="IJN136" s="235"/>
      <c r="IJO136" s="235"/>
      <c r="IJP136" s="235"/>
      <c r="IJQ136" s="235"/>
      <c r="IJR136" s="235"/>
      <c r="IJS136" s="235"/>
      <c r="IJT136" s="235"/>
      <c r="IJU136" s="235"/>
      <c r="IJV136" s="235"/>
      <c r="IJW136" s="235"/>
      <c r="IJX136" s="235"/>
      <c r="IJY136" s="235"/>
      <c r="IJZ136" s="235"/>
      <c r="IKA136" s="235"/>
      <c r="IKB136" s="235"/>
      <c r="IKC136" s="235"/>
      <c r="IKD136" s="235"/>
      <c r="IKE136" s="235"/>
      <c r="IKF136" s="235"/>
      <c r="IKG136" s="235"/>
      <c r="IKH136" s="235"/>
      <c r="IKI136" s="235"/>
      <c r="IKJ136" s="235"/>
      <c r="IKK136" s="235"/>
      <c r="IKL136" s="235"/>
      <c r="IKM136" s="235"/>
      <c r="IKN136" s="235"/>
      <c r="IKO136" s="235"/>
      <c r="IKP136" s="235"/>
      <c r="IKQ136" s="235"/>
      <c r="IKR136" s="235"/>
      <c r="IKS136" s="235"/>
      <c r="IKT136" s="235"/>
      <c r="IKU136" s="235"/>
      <c r="IKV136" s="235"/>
      <c r="IKW136" s="235"/>
      <c r="IKX136" s="235"/>
      <c r="IKY136" s="235"/>
      <c r="IKZ136" s="235"/>
      <c r="ILA136" s="235"/>
      <c r="ILB136" s="235"/>
      <c r="ILC136" s="235"/>
      <c r="ILD136" s="235"/>
      <c r="ILE136" s="235"/>
      <c r="ILF136" s="235"/>
      <c r="ILG136" s="235"/>
      <c r="ILH136" s="235"/>
      <c r="ILI136" s="235"/>
      <c r="ILJ136" s="235"/>
      <c r="ILK136" s="235"/>
      <c r="ILL136" s="235"/>
      <c r="ILM136" s="235"/>
      <c r="ILN136" s="235"/>
      <c r="ILO136" s="235"/>
      <c r="ILP136" s="235"/>
      <c r="ILQ136" s="235"/>
      <c r="ILR136" s="235"/>
      <c r="ILS136" s="235"/>
      <c r="ILT136" s="235"/>
      <c r="ILU136" s="235"/>
      <c r="ILV136" s="235"/>
      <c r="ILW136" s="235"/>
      <c r="ILX136" s="235"/>
      <c r="ILY136" s="235"/>
      <c r="ILZ136" s="235"/>
      <c r="IMA136" s="235"/>
      <c r="IMB136" s="235"/>
      <c r="IMC136" s="235"/>
      <c r="IMD136" s="235"/>
      <c r="IME136" s="235"/>
      <c r="IMF136" s="235"/>
      <c r="IMG136" s="235"/>
      <c r="IMH136" s="235"/>
      <c r="IMI136" s="235"/>
      <c r="IMJ136" s="235"/>
      <c r="IMK136" s="235"/>
      <c r="IML136" s="235"/>
      <c r="IMM136" s="235"/>
      <c r="IMN136" s="235"/>
      <c r="IMO136" s="235"/>
      <c r="IMP136" s="235"/>
      <c r="IMQ136" s="235"/>
      <c r="IMR136" s="235"/>
      <c r="IMS136" s="235"/>
      <c r="IMT136" s="235"/>
      <c r="IMU136" s="235"/>
      <c r="IMV136" s="235"/>
      <c r="IMW136" s="235"/>
      <c r="IMX136" s="235"/>
      <c r="IMY136" s="235"/>
      <c r="IMZ136" s="235"/>
      <c r="INA136" s="235"/>
      <c r="INB136" s="235"/>
      <c r="INC136" s="235"/>
      <c r="IND136" s="235"/>
      <c r="INE136" s="235"/>
      <c r="INF136" s="235"/>
      <c r="ING136" s="235"/>
      <c r="INH136" s="235"/>
      <c r="INI136" s="235"/>
      <c r="INJ136" s="235"/>
      <c r="INK136" s="235"/>
      <c r="INL136" s="235"/>
      <c r="INM136" s="235"/>
      <c r="INN136" s="235"/>
      <c r="INO136" s="235"/>
      <c r="INP136" s="235"/>
      <c r="INQ136" s="235"/>
      <c r="INR136" s="235"/>
      <c r="INS136" s="235"/>
      <c r="INT136" s="235"/>
      <c r="INU136" s="235"/>
      <c r="INV136" s="235"/>
      <c r="INW136" s="235"/>
      <c r="INX136" s="235"/>
      <c r="INY136" s="235"/>
      <c r="INZ136" s="235"/>
      <c r="IOA136" s="235"/>
      <c r="IOB136" s="235"/>
      <c r="IOC136" s="235"/>
      <c r="IOD136" s="235"/>
      <c r="IOE136" s="235"/>
      <c r="IOF136" s="235"/>
      <c r="IOG136" s="235"/>
      <c r="IOH136" s="235"/>
      <c r="IOI136" s="235"/>
      <c r="IOJ136" s="235"/>
      <c r="IOK136" s="235"/>
      <c r="IOL136" s="235"/>
      <c r="IOM136" s="235"/>
      <c r="ION136" s="235"/>
      <c r="IOO136" s="235"/>
      <c r="IOP136" s="235"/>
      <c r="IOQ136" s="235"/>
      <c r="IOR136" s="235"/>
      <c r="IOS136" s="235"/>
      <c r="IOT136" s="235"/>
      <c r="IOU136" s="235"/>
      <c r="IOV136" s="235"/>
      <c r="IOW136" s="235"/>
      <c r="IOX136" s="235"/>
      <c r="IOY136" s="235"/>
      <c r="IOZ136" s="235"/>
      <c r="IPA136" s="235"/>
      <c r="IPB136" s="235"/>
      <c r="IPC136" s="235"/>
      <c r="IPD136" s="235"/>
      <c r="IPE136" s="235"/>
      <c r="IPF136" s="235"/>
      <c r="IPG136" s="235"/>
      <c r="IPH136" s="235"/>
      <c r="IPI136" s="235"/>
      <c r="IPJ136" s="235"/>
      <c r="IPK136" s="235"/>
      <c r="IPL136" s="235"/>
      <c r="IPM136" s="235"/>
      <c r="IPN136" s="235"/>
      <c r="IPO136" s="235"/>
      <c r="IPP136" s="235"/>
      <c r="IPQ136" s="235"/>
      <c r="IPR136" s="235"/>
      <c r="IPS136" s="235"/>
      <c r="IPT136" s="235"/>
      <c r="IPU136" s="235"/>
      <c r="IPV136" s="235"/>
      <c r="IPW136" s="235"/>
      <c r="IPX136" s="235"/>
      <c r="IPY136" s="235"/>
      <c r="IPZ136" s="235"/>
      <c r="IQA136" s="235"/>
      <c r="IQB136" s="235"/>
      <c r="IQC136" s="235"/>
      <c r="IQD136" s="235"/>
      <c r="IQE136" s="235"/>
      <c r="IQF136" s="235"/>
      <c r="IQG136" s="235"/>
      <c r="IQH136" s="235"/>
      <c r="IQI136" s="235"/>
      <c r="IQJ136" s="235"/>
      <c r="IQK136" s="235"/>
      <c r="IQL136" s="235"/>
      <c r="IQM136" s="235"/>
      <c r="IQN136" s="235"/>
      <c r="IQO136" s="235"/>
      <c r="IQP136" s="235"/>
      <c r="IQQ136" s="235"/>
      <c r="IQR136" s="235"/>
      <c r="IQS136" s="235"/>
      <c r="IQT136" s="235"/>
      <c r="IQU136" s="235"/>
      <c r="IQV136" s="235"/>
      <c r="IQW136" s="235"/>
      <c r="IQX136" s="235"/>
      <c r="IQY136" s="235"/>
      <c r="IQZ136" s="235"/>
      <c r="IRA136" s="235"/>
      <c r="IRB136" s="235"/>
      <c r="IRC136" s="235"/>
      <c r="IRD136" s="235"/>
      <c r="IRE136" s="235"/>
      <c r="IRF136" s="235"/>
      <c r="IRG136" s="235"/>
      <c r="IRH136" s="235"/>
      <c r="IRI136" s="235"/>
      <c r="IRJ136" s="235"/>
      <c r="IRK136" s="235"/>
      <c r="IRL136" s="235"/>
      <c r="IRM136" s="235"/>
      <c r="IRN136" s="235"/>
      <c r="IRO136" s="235"/>
      <c r="IRP136" s="235"/>
      <c r="IRQ136" s="235"/>
      <c r="IRR136" s="235"/>
      <c r="IRS136" s="235"/>
      <c r="IRT136" s="235"/>
      <c r="IRU136" s="235"/>
      <c r="IRV136" s="235"/>
      <c r="IRW136" s="235"/>
      <c r="IRX136" s="235"/>
      <c r="IRY136" s="235"/>
      <c r="IRZ136" s="235"/>
      <c r="ISA136" s="235"/>
      <c r="ISB136" s="235"/>
      <c r="ISC136" s="235"/>
      <c r="ISD136" s="235"/>
      <c r="ISE136" s="235"/>
      <c r="ISF136" s="235"/>
      <c r="ISG136" s="235"/>
      <c r="ISH136" s="235"/>
      <c r="ISI136" s="235"/>
      <c r="ISJ136" s="235"/>
      <c r="ISK136" s="235"/>
      <c r="ISL136" s="235"/>
      <c r="ISM136" s="235"/>
      <c r="ISN136" s="235"/>
      <c r="ISO136" s="235"/>
      <c r="ISP136" s="235"/>
      <c r="ISQ136" s="235"/>
      <c r="ISR136" s="235"/>
      <c r="ISS136" s="235"/>
      <c r="IST136" s="235"/>
      <c r="ISU136" s="235"/>
      <c r="ISV136" s="235"/>
      <c r="ISW136" s="235"/>
      <c r="ISX136" s="235"/>
      <c r="ISY136" s="235"/>
      <c r="ISZ136" s="235"/>
      <c r="ITA136" s="235"/>
      <c r="ITB136" s="235"/>
      <c r="ITC136" s="235"/>
      <c r="ITD136" s="235"/>
      <c r="ITE136" s="235"/>
      <c r="ITF136" s="235"/>
      <c r="ITG136" s="235"/>
      <c r="ITH136" s="235"/>
      <c r="ITI136" s="235"/>
      <c r="ITJ136" s="235"/>
      <c r="ITK136" s="235"/>
      <c r="ITL136" s="235"/>
      <c r="ITM136" s="235"/>
      <c r="ITN136" s="235"/>
      <c r="ITO136" s="235"/>
      <c r="ITP136" s="235"/>
      <c r="ITQ136" s="235"/>
      <c r="ITR136" s="235"/>
      <c r="ITS136" s="235"/>
      <c r="ITT136" s="235"/>
      <c r="ITU136" s="235"/>
      <c r="ITV136" s="235"/>
      <c r="ITW136" s="235"/>
      <c r="ITX136" s="235"/>
      <c r="ITY136" s="235"/>
      <c r="ITZ136" s="235"/>
      <c r="IUA136" s="235"/>
      <c r="IUB136" s="235"/>
      <c r="IUC136" s="235"/>
      <c r="IUD136" s="235"/>
      <c r="IUE136" s="235"/>
      <c r="IUF136" s="235"/>
      <c r="IUG136" s="235"/>
      <c r="IUH136" s="235"/>
      <c r="IUI136" s="235"/>
      <c r="IUJ136" s="235"/>
      <c r="IUK136" s="235"/>
      <c r="IUL136" s="235"/>
      <c r="IUM136" s="235"/>
      <c r="IUN136" s="235"/>
      <c r="IUO136" s="235"/>
      <c r="IUP136" s="235"/>
      <c r="IUQ136" s="235"/>
      <c r="IUR136" s="235"/>
      <c r="IUS136" s="235"/>
      <c r="IUT136" s="235"/>
      <c r="IUU136" s="235"/>
      <c r="IUV136" s="235"/>
      <c r="IUW136" s="235"/>
      <c r="IUX136" s="235"/>
      <c r="IUY136" s="235"/>
      <c r="IUZ136" s="235"/>
      <c r="IVA136" s="235"/>
      <c r="IVB136" s="235"/>
      <c r="IVC136" s="235"/>
      <c r="IVD136" s="235"/>
      <c r="IVE136" s="235"/>
      <c r="IVF136" s="235"/>
      <c r="IVG136" s="235"/>
      <c r="IVH136" s="235"/>
      <c r="IVI136" s="235"/>
      <c r="IVJ136" s="235"/>
      <c r="IVK136" s="235"/>
      <c r="IVL136" s="235"/>
      <c r="IVM136" s="235"/>
      <c r="IVN136" s="235"/>
      <c r="IVO136" s="235"/>
      <c r="IVP136" s="235"/>
      <c r="IVQ136" s="235"/>
      <c r="IVR136" s="235"/>
      <c r="IVS136" s="235"/>
      <c r="IVT136" s="235"/>
      <c r="IVU136" s="235"/>
      <c r="IVV136" s="235"/>
      <c r="IVW136" s="235"/>
      <c r="IVX136" s="235"/>
      <c r="IVY136" s="235"/>
      <c r="IVZ136" s="235"/>
      <c r="IWA136" s="235"/>
      <c r="IWB136" s="235"/>
      <c r="IWC136" s="235"/>
      <c r="IWD136" s="235"/>
      <c r="IWE136" s="235"/>
      <c r="IWF136" s="235"/>
      <c r="IWG136" s="235"/>
      <c r="IWH136" s="235"/>
      <c r="IWI136" s="235"/>
      <c r="IWJ136" s="235"/>
      <c r="IWK136" s="235"/>
      <c r="IWL136" s="235"/>
      <c r="IWM136" s="235"/>
      <c r="IWN136" s="235"/>
      <c r="IWO136" s="235"/>
      <c r="IWP136" s="235"/>
      <c r="IWQ136" s="235"/>
      <c r="IWR136" s="235"/>
      <c r="IWS136" s="235"/>
      <c r="IWT136" s="235"/>
      <c r="IWU136" s="235"/>
      <c r="IWV136" s="235"/>
      <c r="IWW136" s="235"/>
      <c r="IWX136" s="235"/>
      <c r="IWY136" s="235"/>
      <c r="IWZ136" s="235"/>
      <c r="IXA136" s="235"/>
      <c r="IXB136" s="235"/>
      <c r="IXC136" s="235"/>
      <c r="IXD136" s="235"/>
      <c r="IXE136" s="235"/>
      <c r="IXF136" s="235"/>
      <c r="IXG136" s="235"/>
      <c r="IXH136" s="235"/>
      <c r="IXI136" s="235"/>
      <c r="IXJ136" s="235"/>
      <c r="IXK136" s="235"/>
      <c r="IXL136" s="235"/>
      <c r="IXM136" s="235"/>
      <c r="IXN136" s="235"/>
      <c r="IXO136" s="235"/>
      <c r="IXP136" s="235"/>
      <c r="IXQ136" s="235"/>
      <c r="IXR136" s="235"/>
      <c r="IXS136" s="235"/>
      <c r="IXT136" s="235"/>
      <c r="IXU136" s="235"/>
      <c r="IXV136" s="235"/>
      <c r="IXW136" s="235"/>
      <c r="IXX136" s="235"/>
      <c r="IXY136" s="235"/>
      <c r="IXZ136" s="235"/>
      <c r="IYA136" s="235"/>
      <c r="IYB136" s="235"/>
      <c r="IYC136" s="235"/>
      <c r="IYD136" s="235"/>
      <c r="IYE136" s="235"/>
      <c r="IYF136" s="235"/>
      <c r="IYG136" s="235"/>
      <c r="IYH136" s="235"/>
      <c r="IYI136" s="235"/>
      <c r="IYJ136" s="235"/>
      <c r="IYK136" s="235"/>
      <c r="IYL136" s="235"/>
      <c r="IYM136" s="235"/>
      <c r="IYN136" s="235"/>
      <c r="IYO136" s="235"/>
      <c r="IYP136" s="235"/>
      <c r="IYQ136" s="235"/>
      <c r="IYR136" s="235"/>
      <c r="IYS136" s="235"/>
      <c r="IYT136" s="235"/>
      <c r="IYU136" s="235"/>
      <c r="IYV136" s="235"/>
      <c r="IYW136" s="235"/>
      <c r="IYX136" s="235"/>
      <c r="IYY136" s="235"/>
      <c r="IYZ136" s="235"/>
      <c r="IZA136" s="235"/>
      <c r="IZB136" s="235"/>
      <c r="IZC136" s="235"/>
      <c r="IZD136" s="235"/>
      <c r="IZE136" s="235"/>
      <c r="IZF136" s="235"/>
      <c r="IZG136" s="235"/>
      <c r="IZH136" s="235"/>
      <c r="IZI136" s="235"/>
      <c r="IZJ136" s="235"/>
      <c r="IZK136" s="235"/>
      <c r="IZL136" s="235"/>
      <c r="IZM136" s="235"/>
      <c r="IZN136" s="235"/>
      <c r="IZO136" s="235"/>
      <c r="IZP136" s="235"/>
      <c r="IZQ136" s="235"/>
      <c r="IZR136" s="235"/>
      <c r="IZS136" s="235"/>
      <c r="IZT136" s="235"/>
      <c r="IZU136" s="235"/>
      <c r="IZV136" s="235"/>
      <c r="IZW136" s="235"/>
      <c r="IZX136" s="235"/>
      <c r="IZY136" s="235"/>
      <c r="IZZ136" s="235"/>
      <c r="JAA136" s="235"/>
      <c r="JAB136" s="235"/>
      <c r="JAC136" s="235"/>
      <c r="JAD136" s="235"/>
      <c r="JAE136" s="235"/>
      <c r="JAF136" s="235"/>
      <c r="JAG136" s="235"/>
      <c r="JAH136" s="235"/>
      <c r="JAI136" s="235"/>
      <c r="JAJ136" s="235"/>
      <c r="JAK136" s="235"/>
      <c r="JAL136" s="235"/>
      <c r="JAM136" s="235"/>
      <c r="JAN136" s="235"/>
      <c r="JAO136" s="235"/>
      <c r="JAP136" s="235"/>
      <c r="JAQ136" s="235"/>
      <c r="JAR136" s="235"/>
      <c r="JAS136" s="235"/>
      <c r="JAT136" s="235"/>
      <c r="JAU136" s="235"/>
      <c r="JAV136" s="235"/>
      <c r="JAW136" s="235"/>
      <c r="JAX136" s="235"/>
      <c r="JAY136" s="235"/>
      <c r="JAZ136" s="235"/>
      <c r="JBA136" s="235"/>
      <c r="JBB136" s="235"/>
      <c r="JBC136" s="235"/>
      <c r="JBD136" s="235"/>
      <c r="JBE136" s="235"/>
      <c r="JBF136" s="235"/>
      <c r="JBG136" s="235"/>
      <c r="JBH136" s="235"/>
      <c r="JBI136" s="235"/>
      <c r="JBJ136" s="235"/>
      <c r="JBK136" s="235"/>
      <c r="JBL136" s="235"/>
      <c r="JBM136" s="235"/>
      <c r="JBN136" s="235"/>
      <c r="JBO136" s="235"/>
      <c r="JBP136" s="235"/>
      <c r="JBQ136" s="235"/>
      <c r="JBR136" s="235"/>
      <c r="JBS136" s="235"/>
      <c r="JBT136" s="235"/>
      <c r="JBU136" s="235"/>
      <c r="JBV136" s="235"/>
      <c r="JBW136" s="235"/>
      <c r="JBX136" s="235"/>
      <c r="JBY136" s="235"/>
      <c r="JBZ136" s="235"/>
      <c r="JCA136" s="235"/>
      <c r="JCB136" s="235"/>
      <c r="JCC136" s="235"/>
      <c r="JCD136" s="235"/>
      <c r="JCE136" s="235"/>
      <c r="JCF136" s="235"/>
      <c r="JCG136" s="235"/>
      <c r="JCH136" s="235"/>
      <c r="JCI136" s="235"/>
      <c r="JCJ136" s="235"/>
      <c r="JCK136" s="235"/>
      <c r="JCL136" s="235"/>
      <c r="JCM136" s="235"/>
      <c r="JCN136" s="235"/>
      <c r="JCO136" s="235"/>
      <c r="JCP136" s="235"/>
      <c r="JCQ136" s="235"/>
      <c r="JCR136" s="235"/>
      <c r="JCS136" s="235"/>
      <c r="JCT136" s="235"/>
      <c r="JCU136" s="235"/>
      <c r="JCV136" s="235"/>
      <c r="JCW136" s="235"/>
      <c r="JCX136" s="235"/>
      <c r="JCY136" s="235"/>
      <c r="JCZ136" s="235"/>
      <c r="JDA136" s="235"/>
      <c r="JDB136" s="235"/>
      <c r="JDC136" s="235"/>
      <c r="JDD136" s="235"/>
      <c r="JDE136" s="235"/>
      <c r="JDF136" s="235"/>
      <c r="JDG136" s="235"/>
      <c r="JDH136" s="235"/>
      <c r="JDI136" s="235"/>
      <c r="JDJ136" s="235"/>
      <c r="JDK136" s="235"/>
      <c r="JDL136" s="235"/>
      <c r="JDM136" s="235"/>
      <c r="JDN136" s="235"/>
      <c r="JDO136" s="235"/>
      <c r="JDP136" s="235"/>
      <c r="JDQ136" s="235"/>
      <c r="JDR136" s="235"/>
      <c r="JDS136" s="235"/>
      <c r="JDT136" s="235"/>
      <c r="JDU136" s="235"/>
      <c r="JDV136" s="235"/>
      <c r="JDW136" s="235"/>
      <c r="JDX136" s="235"/>
      <c r="JDY136" s="235"/>
      <c r="JDZ136" s="235"/>
      <c r="JEA136" s="235"/>
      <c r="JEB136" s="235"/>
      <c r="JEC136" s="235"/>
      <c r="JED136" s="235"/>
      <c r="JEE136" s="235"/>
      <c r="JEF136" s="235"/>
      <c r="JEG136" s="235"/>
      <c r="JEH136" s="235"/>
      <c r="JEI136" s="235"/>
      <c r="JEJ136" s="235"/>
      <c r="JEK136" s="235"/>
      <c r="JEL136" s="235"/>
      <c r="JEM136" s="235"/>
      <c r="JEN136" s="235"/>
      <c r="JEO136" s="235"/>
      <c r="JEP136" s="235"/>
      <c r="JEQ136" s="235"/>
      <c r="JER136" s="235"/>
      <c r="JES136" s="235"/>
      <c r="JET136" s="235"/>
      <c r="JEU136" s="235"/>
      <c r="JEV136" s="235"/>
      <c r="JEW136" s="235"/>
      <c r="JEX136" s="235"/>
      <c r="JEY136" s="235"/>
      <c r="JEZ136" s="235"/>
      <c r="JFA136" s="235"/>
      <c r="JFB136" s="235"/>
      <c r="JFC136" s="235"/>
      <c r="JFD136" s="235"/>
      <c r="JFE136" s="235"/>
      <c r="JFF136" s="235"/>
      <c r="JFG136" s="235"/>
      <c r="JFH136" s="235"/>
      <c r="JFI136" s="235"/>
      <c r="JFJ136" s="235"/>
      <c r="JFK136" s="235"/>
      <c r="JFL136" s="235"/>
      <c r="JFM136" s="235"/>
      <c r="JFN136" s="235"/>
      <c r="JFO136" s="235"/>
      <c r="JFP136" s="235"/>
      <c r="JFQ136" s="235"/>
      <c r="JFR136" s="235"/>
      <c r="JFS136" s="235"/>
      <c r="JFT136" s="235"/>
      <c r="JFU136" s="235"/>
      <c r="JFV136" s="235"/>
      <c r="JFW136" s="235"/>
      <c r="JFX136" s="235"/>
      <c r="JFY136" s="235"/>
      <c r="JFZ136" s="235"/>
      <c r="JGA136" s="235"/>
      <c r="JGB136" s="235"/>
      <c r="JGC136" s="235"/>
      <c r="JGD136" s="235"/>
      <c r="JGE136" s="235"/>
      <c r="JGF136" s="235"/>
      <c r="JGG136" s="235"/>
      <c r="JGH136" s="235"/>
      <c r="JGI136" s="235"/>
      <c r="JGJ136" s="235"/>
      <c r="JGK136" s="235"/>
      <c r="JGL136" s="235"/>
      <c r="JGM136" s="235"/>
      <c r="JGN136" s="235"/>
      <c r="JGO136" s="235"/>
      <c r="JGP136" s="235"/>
      <c r="JGQ136" s="235"/>
      <c r="JGR136" s="235"/>
      <c r="JGS136" s="235"/>
      <c r="JGT136" s="235"/>
      <c r="JGU136" s="235"/>
      <c r="JGV136" s="235"/>
      <c r="JGW136" s="235"/>
      <c r="JGX136" s="235"/>
      <c r="JGY136" s="235"/>
      <c r="JGZ136" s="235"/>
      <c r="JHA136" s="235"/>
      <c r="JHB136" s="235"/>
      <c r="JHC136" s="235"/>
      <c r="JHD136" s="235"/>
      <c r="JHE136" s="235"/>
      <c r="JHF136" s="235"/>
      <c r="JHG136" s="235"/>
      <c r="JHH136" s="235"/>
      <c r="JHI136" s="235"/>
      <c r="JHJ136" s="235"/>
      <c r="JHK136" s="235"/>
      <c r="JHL136" s="235"/>
      <c r="JHM136" s="235"/>
      <c r="JHN136" s="235"/>
      <c r="JHO136" s="235"/>
      <c r="JHP136" s="235"/>
      <c r="JHQ136" s="235"/>
      <c r="JHR136" s="235"/>
      <c r="JHS136" s="235"/>
      <c r="JHT136" s="235"/>
      <c r="JHU136" s="235"/>
      <c r="JHV136" s="235"/>
      <c r="JHW136" s="235"/>
      <c r="JHX136" s="235"/>
      <c r="JHY136" s="235"/>
      <c r="JHZ136" s="235"/>
      <c r="JIA136" s="235"/>
      <c r="JIB136" s="235"/>
      <c r="JIC136" s="235"/>
      <c r="JID136" s="235"/>
      <c r="JIE136" s="235"/>
      <c r="JIF136" s="235"/>
      <c r="JIG136" s="235"/>
      <c r="JIH136" s="235"/>
      <c r="JII136" s="235"/>
      <c r="JIJ136" s="235"/>
      <c r="JIK136" s="235"/>
      <c r="JIL136" s="235"/>
      <c r="JIM136" s="235"/>
      <c r="JIN136" s="235"/>
      <c r="JIO136" s="235"/>
      <c r="JIP136" s="235"/>
      <c r="JIQ136" s="235"/>
      <c r="JIR136" s="235"/>
      <c r="JIS136" s="235"/>
      <c r="JIT136" s="235"/>
      <c r="JIU136" s="235"/>
      <c r="JIV136" s="235"/>
      <c r="JIW136" s="235"/>
      <c r="JIX136" s="235"/>
      <c r="JIY136" s="235"/>
      <c r="JIZ136" s="235"/>
      <c r="JJA136" s="235"/>
      <c r="JJB136" s="235"/>
      <c r="JJC136" s="235"/>
      <c r="JJD136" s="235"/>
      <c r="JJE136" s="235"/>
      <c r="JJF136" s="235"/>
      <c r="JJG136" s="235"/>
      <c r="JJH136" s="235"/>
      <c r="JJI136" s="235"/>
      <c r="JJJ136" s="235"/>
      <c r="JJK136" s="235"/>
      <c r="JJL136" s="235"/>
      <c r="JJM136" s="235"/>
      <c r="JJN136" s="235"/>
      <c r="JJO136" s="235"/>
      <c r="JJP136" s="235"/>
      <c r="JJQ136" s="235"/>
      <c r="JJR136" s="235"/>
      <c r="JJS136" s="235"/>
      <c r="JJT136" s="235"/>
      <c r="JJU136" s="235"/>
      <c r="JJV136" s="235"/>
      <c r="JJW136" s="235"/>
      <c r="JJX136" s="235"/>
      <c r="JJY136" s="235"/>
      <c r="JJZ136" s="235"/>
      <c r="JKA136" s="235"/>
      <c r="JKB136" s="235"/>
      <c r="JKC136" s="235"/>
      <c r="JKD136" s="235"/>
      <c r="JKE136" s="235"/>
      <c r="JKF136" s="235"/>
      <c r="JKG136" s="235"/>
      <c r="JKH136" s="235"/>
      <c r="JKI136" s="235"/>
      <c r="JKJ136" s="235"/>
      <c r="JKK136" s="235"/>
      <c r="JKL136" s="235"/>
      <c r="JKM136" s="235"/>
      <c r="JKN136" s="235"/>
      <c r="JKO136" s="235"/>
      <c r="JKP136" s="235"/>
      <c r="JKQ136" s="235"/>
      <c r="JKR136" s="235"/>
      <c r="JKS136" s="235"/>
      <c r="JKT136" s="235"/>
      <c r="JKU136" s="235"/>
      <c r="JKV136" s="235"/>
      <c r="JKW136" s="235"/>
      <c r="JKX136" s="235"/>
      <c r="JKY136" s="235"/>
      <c r="JKZ136" s="235"/>
      <c r="JLA136" s="235"/>
      <c r="JLB136" s="235"/>
      <c r="JLC136" s="235"/>
      <c r="JLD136" s="235"/>
      <c r="JLE136" s="235"/>
      <c r="JLF136" s="235"/>
      <c r="JLG136" s="235"/>
      <c r="JLH136" s="235"/>
      <c r="JLI136" s="235"/>
      <c r="JLJ136" s="235"/>
      <c r="JLK136" s="235"/>
      <c r="JLL136" s="235"/>
      <c r="JLM136" s="235"/>
      <c r="JLN136" s="235"/>
      <c r="JLO136" s="235"/>
      <c r="JLP136" s="235"/>
      <c r="JLQ136" s="235"/>
      <c r="JLR136" s="235"/>
      <c r="JLS136" s="235"/>
      <c r="JLT136" s="235"/>
      <c r="JLU136" s="235"/>
      <c r="JLV136" s="235"/>
      <c r="JLW136" s="235"/>
      <c r="JLX136" s="235"/>
      <c r="JLY136" s="235"/>
      <c r="JLZ136" s="235"/>
      <c r="JMA136" s="235"/>
      <c r="JMB136" s="235"/>
      <c r="JMC136" s="235"/>
      <c r="JMD136" s="235"/>
      <c r="JME136" s="235"/>
      <c r="JMF136" s="235"/>
      <c r="JMG136" s="235"/>
      <c r="JMH136" s="235"/>
      <c r="JMI136" s="235"/>
      <c r="JMJ136" s="235"/>
      <c r="JMK136" s="235"/>
      <c r="JML136" s="235"/>
      <c r="JMM136" s="235"/>
      <c r="JMN136" s="235"/>
      <c r="JMO136" s="235"/>
      <c r="JMP136" s="235"/>
      <c r="JMQ136" s="235"/>
      <c r="JMR136" s="235"/>
      <c r="JMS136" s="235"/>
      <c r="JMT136" s="235"/>
      <c r="JMU136" s="235"/>
      <c r="JMV136" s="235"/>
      <c r="JMW136" s="235"/>
      <c r="JMX136" s="235"/>
      <c r="JMY136" s="235"/>
      <c r="JMZ136" s="235"/>
      <c r="JNA136" s="235"/>
      <c r="JNB136" s="235"/>
      <c r="JNC136" s="235"/>
      <c r="JND136" s="235"/>
      <c r="JNE136" s="235"/>
      <c r="JNF136" s="235"/>
      <c r="JNG136" s="235"/>
      <c r="JNH136" s="235"/>
      <c r="JNI136" s="235"/>
      <c r="JNJ136" s="235"/>
      <c r="JNK136" s="235"/>
      <c r="JNL136" s="235"/>
      <c r="JNM136" s="235"/>
      <c r="JNN136" s="235"/>
      <c r="JNO136" s="235"/>
      <c r="JNP136" s="235"/>
      <c r="JNQ136" s="235"/>
      <c r="JNR136" s="235"/>
      <c r="JNS136" s="235"/>
      <c r="JNT136" s="235"/>
      <c r="JNU136" s="235"/>
      <c r="JNV136" s="235"/>
      <c r="JNW136" s="235"/>
      <c r="JNX136" s="235"/>
      <c r="JNY136" s="235"/>
      <c r="JNZ136" s="235"/>
      <c r="JOA136" s="235"/>
      <c r="JOB136" s="235"/>
      <c r="JOC136" s="235"/>
      <c r="JOD136" s="235"/>
      <c r="JOE136" s="235"/>
      <c r="JOF136" s="235"/>
      <c r="JOG136" s="235"/>
      <c r="JOH136" s="235"/>
      <c r="JOI136" s="235"/>
      <c r="JOJ136" s="235"/>
      <c r="JOK136" s="235"/>
      <c r="JOL136" s="235"/>
      <c r="JOM136" s="235"/>
      <c r="JON136" s="235"/>
      <c r="JOO136" s="235"/>
      <c r="JOP136" s="235"/>
      <c r="JOQ136" s="235"/>
      <c r="JOR136" s="235"/>
      <c r="JOS136" s="235"/>
      <c r="JOT136" s="235"/>
      <c r="JOU136" s="235"/>
      <c r="JOV136" s="235"/>
      <c r="JOW136" s="235"/>
      <c r="JOX136" s="235"/>
      <c r="JOY136" s="235"/>
      <c r="JOZ136" s="235"/>
      <c r="JPA136" s="235"/>
      <c r="JPB136" s="235"/>
      <c r="JPC136" s="235"/>
      <c r="JPD136" s="235"/>
      <c r="JPE136" s="235"/>
      <c r="JPF136" s="235"/>
      <c r="JPG136" s="235"/>
      <c r="JPH136" s="235"/>
      <c r="JPI136" s="235"/>
      <c r="JPJ136" s="235"/>
      <c r="JPK136" s="235"/>
      <c r="JPL136" s="235"/>
      <c r="JPM136" s="235"/>
      <c r="JPN136" s="235"/>
      <c r="JPO136" s="235"/>
      <c r="JPP136" s="235"/>
      <c r="JPQ136" s="235"/>
      <c r="JPR136" s="235"/>
      <c r="JPS136" s="235"/>
      <c r="JPT136" s="235"/>
      <c r="JPU136" s="235"/>
      <c r="JPV136" s="235"/>
      <c r="JPW136" s="235"/>
      <c r="JPX136" s="235"/>
      <c r="JPY136" s="235"/>
      <c r="JPZ136" s="235"/>
      <c r="JQA136" s="235"/>
      <c r="JQB136" s="235"/>
      <c r="JQC136" s="235"/>
      <c r="JQD136" s="235"/>
      <c r="JQE136" s="235"/>
      <c r="JQF136" s="235"/>
      <c r="JQG136" s="235"/>
      <c r="JQH136" s="235"/>
      <c r="JQI136" s="235"/>
      <c r="JQJ136" s="235"/>
      <c r="JQK136" s="235"/>
      <c r="JQL136" s="235"/>
      <c r="JQM136" s="235"/>
      <c r="JQN136" s="235"/>
      <c r="JQO136" s="235"/>
      <c r="JQP136" s="235"/>
      <c r="JQQ136" s="235"/>
      <c r="JQR136" s="235"/>
      <c r="JQS136" s="235"/>
      <c r="JQT136" s="235"/>
      <c r="JQU136" s="235"/>
      <c r="JQV136" s="235"/>
      <c r="JQW136" s="235"/>
      <c r="JQX136" s="235"/>
      <c r="JQY136" s="235"/>
      <c r="JQZ136" s="235"/>
      <c r="JRA136" s="235"/>
      <c r="JRB136" s="235"/>
      <c r="JRC136" s="235"/>
      <c r="JRD136" s="235"/>
      <c r="JRE136" s="235"/>
      <c r="JRF136" s="235"/>
      <c r="JRG136" s="235"/>
      <c r="JRH136" s="235"/>
      <c r="JRI136" s="235"/>
      <c r="JRJ136" s="235"/>
      <c r="JRK136" s="235"/>
      <c r="JRL136" s="235"/>
      <c r="JRM136" s="235"/>
      <c r="JRN136" s="235"/>
      <c r="JRO136" s="235"/>
      <c r="JRP136" s="235"/>
      <c r="JRQ136" s="235"/>
      <c r="JRR136" s="235"/>
      <c r="JRS136" s="235"/>
      <c r="JRT136" s="235"/>
      <c r="JRU136" s="235"/>
      <c r="JRV136" s="235"/>
      <c r="JRW136" s="235"/>
      <c r="JRX136" s="235"/>
      <c r="JRY136" s="235"/>
      <c r="JRZ136" s="235"/>
      <c r="JSA136" s="235"/>
      <c r="JSB136" s="235"/>
      <c r="JSC136" s="235"/>
      <c r="JSD136" s="235"/>
      <c r="JSE136" s="235"/>
      <c r="JSF136" s="235"/>
      <c r="JSG136" s="235"/>
      <c r="JSH136" s="235"/>
      <c r="JSI136" s="235"/>
      <c r="JSJ136" s="235"/>
      <c r="JSK136" s="235"/>
      <c r="JSL136" s="235"/>
      <c r="JSM136" s="235"/>
      <c r="JSN136" s="235"/>
      <c r="JSO136" s="235"/>
      <c r="JSP136" s="235"/>
      <c r="JSQ136" s="235"/>
      <c r="JSR136" s="235"/>
      <c r="JSS136" s="235"/>
      <c r="JST136" s="235"/>
      <c r="JSU136" s="235"/>
      <c r="JSV136" s="235"/>
      <c r="JSW136" s="235"/>
      <c r="JSX136" s="235"/>
      <c r="JSY136" s="235"/>
      <c r="JSZ136" s="235"/>
      <c r="JTA136" s="235"/>
      <c r="JTB136" s="235"/>
      <c r="JTC136" s="235"/>
      <c r="JTD136" s="235"/>
      <c r="JTE136" s="235"/>
      <c r="JTF136" s="235"/>
      <c r="JTG136" s="235"/>
      <c r="JTH136" s="235"/>
      <c r="JTI136" s="235"/>
      <c r="JTJ136" s="235"/>
      <c r="JTK136" s="235"/>
      <c r="JTL136" s="235"/>
      <c r="JTM136" s="235"/>
      <c r="JTN136" s="235"/>
      <c r="JTO136" s="235"/>
      <c r="JTP136" s="235"/>
      <c r="JTQ136" s="235"/>
      <c r="JTR136" s="235"/>
      <c r="JTS136" s="235"/>
      <c r="JTT136" s="235"/>
      <c r="JTU136" s="235"/>
      <c r="JTV136" s="235"/>
      <c r="JTW136" s="235"/>
      <c r="JTX136" s="235"/>
      <c r="JTY136" s="235"/>
      <c r="JTZ136" s="235"/>
      <c r="JUA136" s="235"/>
      <c r="JUB136" s="235"/>
      <c r="JUC136" s="235"/>
      <c r="JUD136" s="235"/>
      <c r="JUE136" s="235"/>
      <c r="JUF136" s="235"/>
      <c r="JUG136" s="235"/>
      <c r="JUH136" s="235"/>
      <c r="JUI136" s="235"/>
      <c r="JUJ136" s="235"/>
      <c r="JUK136" s="235"/>
      <c r="JUL136" s="235"/>
      <c r="JUM136" s="235"/>
      <c r="JUN136" s="235"/>
      <c r="JUO136" s="235"/>
      <c r="JUP136" s="235"/>
      <c r="JUQ136" s="235"/>
      <c r="JUR136" s="235"/>
      <c r="JUS136" s="235"/>
      <c r="JUT136" s="235"/>
      <c r="JUU136" s="235"/>
      <c r="JUV136" s="235"/>
      <c r="JUW136" s="235"/>
      <c r="JUX136" s="235"/>
      <c r="JUY136" s="235"/>
      <c r="JUZ136" s="235"/>
      <c r="JVA136" s="235"/>
      <c r="JVB136" s="235"/>
      <c r="JVC136" s="235"/>
      <c r="JVD136" s="235"/>
      <c r="JVE136" s="235"/>
      <c r="JVF136" s="235"/>
      <c r="JVG136" s="235"/>
      <c r="JVH136" s="235"/>
      <c r="JVI136" s="235"/>
      <c r="JVJ136" s="235"/>
      <c r="JVK136" s="235"/>
      <c r="JVL136" s="235"/>
      <c r="JVM136" s="235"/>
      <c r="JVN136" s="235"/>
      <c r="JVO136" s="235"/>
      <c r="JVP136" s="235"/>
      <c r="JVQ136" s="235"/>
      <c r="JVR136" s="235"/>
      <c r="JVS136" s="235"/>
      <c r="JVT136" s="235"/>
      <c r="JVU136" s="235"/>
      <c r="JVV136" s="235"/>
      <c r="JVW136" s="235"/>
      <c r="JVX136" s="235"/>
      <c r="JVY136" s="235"/>
      <c r="JVZ136" s="235"/>
      <c r="JWA136" s="235"/>
      <c r="JWB136" s="235"/>
      <c r="JWC136" s="235"/>
      <c r="JWD136" s="235"/>
      <c r="JWE136" s="235"/>
      <c r="JWF136" s="235"/>
      <c r="JWG136" s="235"/>
      <c r="JWH136" s="235"/>
      <c r="JWI136" s="235"/>
      <c r="JWJ136" s="235"/>
      <c r="JWK136" s="235"/>
      <c r="JWL136" s="235"/>
      <c r="JWM136" s="235"/>
      <c r="JWN136" s="235"/>
      <c r="JWO136" s="235"/>
      <c r="JWP136" s="235"/>
      <c r="JWQ136" s="235"/>
      <c r="JWR136" s="235"/>
      <c r="JWS136" s="235"/>
      <c r="JWT136" s="235"/>
      <c r="JWU136" s="235"/>
      <c r="JWV136" s="235"/>
      <c r="JWW136" s="235"/>
      <c r="JWX136" s="235"/>
      <c r="JWY136" s="235"/>
      <c r="JWZ136" s="235"/>
      <c r="JXA136" s="235"/>
      <c r="JXB136" s="235"/>
      <c r="JXC136" s="235"/>
      <c r="JXD136" s="235"/>
      <c r="JXE136" s="235"/>
      <c r="JXF136" s="235"/>
      <c r="JXG136" s="235"/>
      <c r="JXH136" s="235"/>
      <c r="JXI136" s="235"/>
      <c r="JXJ136" s="235"/>
      <c r="JXK136" s="235"/>
      <c r="JXL136" s="235"/>
      <c r="JXM136" s="235"/>
      <c r="JXN136" s="235"/>
      <c r="JXO136" s="235"/>
      <c r="JXP136" s="235"/>
      <c r="JXQ136" s="235"/>
      <c r="JXR136" s="235"/>
      <c r="JXS136" s="235"/>
      <c r="JXT136" s="235"/>
      <c r="JXU136" s="235"/>
      <c r="JXV136" s="235"/>
      <c r="JXW136" s="235"/>
      <c r="JXX136" s="235"/>
      <c r="JXY136" s="235"/>
      <c r="JXZ136" s="235"/>
      <c r="JYA136" s="235"/>
      <c r="JYB136" s="235"/>
      <c r="JYC136" s="235"/>
      <c r="JYD136" s="235"/>
      <c r="JYE136" s="235"/>
      <c r="JYF136" s="235"/>
      <c r="JYG136" s="235"/>
      <c r="JYH136" s="235"/>
      <c r="JYI136" s="235"/>
      <c r="JYJ136" s="235"/>
      <c r="JYK136" s="235"/>
      <c r="JYL136" s="235"/>
      <c r="JYM136" s="235"/>
      <c r="JYN136" s="235"/>
      <c r="JYO136" s="235"/>
      <c r="JYP136" s="235"/>
      <c r="JYQ136" s="235"/>
      <c r="JYR136" s="235"/>
      <c r="JYS136" s="235"/>
      <c r="JYT136" s="235"/>
      <c r="JYU136" s="235"/>
      <c r="JYV136" s="235"/>
      <c r="JYW136" s="235"/>
      <c r="JYX136" s="235"/>
      <c r="JYY136" s="235"/>
      <c r="JYZ136" s="235"/>
      <c r="JZA136" s="235"/>
      <c r="JZB136" s="235"/>
      <c r="JZC136" s="235"/>
      <c r="JZD136" s="235"/>
      <c r="JZE136" s="235"/>
      <c r="JZF136" s="235"/>
      <c r="JZG136" s="235"/>
      <c r="JZH136" s="235"/>
      <c r="JZI136" s="235"/>
      <c r="JZJ136" s="235"/>
      <c r="JZK136" s="235"/>
      <c r="JZL136" s="235"/>
      <c r="JZM136" s="235"/>
      <c r="JZN136" s="235"/>
      <c r="JZO136" s="235"/>
      <c r="JZP136" s="235"/>
      <c r="JZQ136" s="235"/>
      <c r="JZR136" s="235"/>
      <c r="JZS136" s="235"/>
      <c r="JZT136" s="235"/>
      <c r="JZU136" s="235"/>
      <c r="JZV136" s="235"/>
      <c r="JZW136" s="235"/>
      <c r="JZX136" s="235"/>
      <c r="JZY136" s="235"/>
      <c r="JZZ136" s="235"/>
      <c r="KAA136" s="235"/>
      <c r="KAB136" s="235"/>
      <c r="KAC136" s="235"/>
      <c r="KAD136" s="235"/>
      <c r="KAE136" s="235"/>
      <c r="KAF136" s="235"/>
      <c r="KAG136" s="235"/>
      <c r="KAH136" s="235"/>
      <c r="KAI136" s="235"/>
      <c r="KAJ136" s="235"/>
      <c r="KAK136" s="235"/>
      <c r="KAL136" s="235"/>
      <c r="KAM136" s="235"/>
      <c r="KAN136" s="235"/>
      <c r="KAO136" s="235"/>
      <c r="KAP136" s="235"/>
      <c r="KAQ136" s="235"/>
      <c r="KAR136" s="235"/>
      <c r="KAS136" s="235"/>
      <c r="KAT136" s="235"/>
      <c r="KAU136" s="235"/>
      <c r="KAV136" s="235"/>
      <c r="KAW136" s="235"/>
      <c r="KAX136" s="235"/>
      <c r="KAY136" s="235"/>
      <c r="KAZ136" s="235"/>
      <c r="KBA136" s="235"/>
      <c r="KBB136" s="235"/>
      <c r="KBC136" s="235"/>
      <c r="KBD136" s="235"/>
      <c r="KBE136" s="235"/>
      <c r="KBF136" s="235"/>
      <c r="KBG136" s="235"/>
      <c r="KBH136" s="235"/>
      <c r="KBI136" s="235"/>
      <c r="KBJ136" s="235"/>
      <c r="KBK136" s="235"/>
      <c r="KBL136" s="235"/>
      <c r="KBM136" s="235"/>
      <c r="KBN136" s="235"/>
      <c r="KBO136" s="235"/>
      <c r="KBP136" s="235"/>
      <c r="KBQ136" s="235"/>
      <c r="KBR136" s="235"/>
      <c r="KBS136" s="235"/>
      <c r="KBT136" s="235"/>
      <c r="KBU136" s="235"/>
      <c r="KBV136" s="235"/>
      <c r="KBW136" s="235"/>
      <c r="KBX136" s="235"/>
      <c r="KBY136" s="235"/>
      <c r="KBZ136" s="235"/>
      <c r="KCA136" s="235"/>
      <c r="KCB136" s="235"/>
      <c r="KCC136" s="235"/>
      <c r="KCD136" s="235"/>
      <c r="KCE136" s="235"/>
      <c r="KCF136" s="235"/>
      <c r="KCG136" s="235"/>
      <c r="KCH136" s="235"/>
      <c r="KCI136" s="235"/>
      <c r="KCJ136" s="235"/>
      <c r="KCK136" s="235"/>
      <c r="KCL136" s="235"/>
      <c r="KCM136" s="235"/>
      <c r="KCN136" s="235"/>
      <c r="KCO136" s="235"/>
      <c r="KCP136" s="235"/>
      <c r="KCQ136" s="235"/>
      <c r="KCR136" s="235"/>
      <c r="KCS136" s="235"/>
      <c r="KCT136" s="235"/>
      <c r="KCU136" s="235"/>
      <c r="KCV136" s="235"/>
      <c r="KCW136" s="235"/>
      <c r="KCX136" s="235"/>
      <c r="KCY136" s="235"/>
      <c r="KCZ136" s="235"/>
      <c r="KDA136" s="235"/>
      <c r="KDB136" s="235"/>
      <c r="KDC136" s="235"/>
      <c r="KDD136" s="235"/>
      <c r="KDE136" s="235"/>
      <c r="KDF136" s="235"/>
      <c r="KDG136" s="235"/>
      <c r="KDH136" s="235"/>
      <c r="KDI136" s="235"/>
      <c r="KDJ136" s="235"/>
      <c r="KDK136" s="235"/>
      <c r="KDL136" s="235"/>
      <c r="KDM136" s="235"/>
      <c r="KDN136" s="235"/>
      <c r="KDO136" s="235"/>
      <c r="KDP136" s="235"/>
      <c r="KDQ136" s="235"/>
      <c r="KDR136" s="235"/>
      <c r="KDS136" s="235"/>
      <c r="KDT136" s="235"/>
      <c r="KDU136" s="235"/>
      <c r="KDV136" s="235"/>
      <c r="KDW136" s="235"/>
      <c r="KDX136" s="235"/>
      <c r="KDY136" s="235"/>
      <c r="KDZ136" s="235"/>
      <c r="KEA136" s="235"/>
      <c r="KEB136" s="235"/>
      <c r="KEC136" s="235"/>
      <c r="KED136" s="235"/>
      <c r="KEE136" s="235"/>
      <c r="KEF136" s="235"/>
      <c r="KEG136" s="235"/>
      <c r="KEH136" s="235"/>
      <c r="KEI136" s="235"/>
      <c r="KEJ136" s="235"/>
      <c r="KEK136" s="235"/>
      <c r="KEL136" s="235"/>
      <c r="KEM136" s="235"/>
      <c r="KEN136" s="235"/>
      <c r="KEO136" s="235"/>
      <c r="KEP136" s="235"/>
      <c r="KEQ136" s="235"/>
      <c r="KER136" s="235"/>
      <c r="KES136" s="235"/>
      <c r="KET136" s="235"/>
      <c r="KEU136" s="235"/>
      <c r="KEV136" s="235"/>
      <c r="KEW136" s="235"/>
      <c r="KEX136" s="235"/>
      <c r="KEY136" s="235"/>
      <c r="KEZ136" s="235"/>
      <c r="KFA136" s="235"/>
      <c r="KFB136" s="235"/>
      <c r="KFC136" s="235"/>
      <c r="KFD136" s="235"/>
      <c r="KFE136" s="235"/>
      <c r="KFF136" s="235"/>
      <c r="KFG136" s="235"/>
      <c r="KFH136" s="235"/>
      <c r="KFI136" s="235"/>
      <c r="KFJ136" s="235"/>
      <c r="KFK136" s="235"/>
      <c r="KFL136" s="235"/>
      <c r="KFM136" s="235"/>
      <c r="KFN136" s="235"/>
      <c r="KFO136" s="235"/>
      <c r="KFP136" s="235"/>
      <c r="KFQ136" s="235"/>
      <c r="KFR136" s="235"/>
      <c r="KFS136" s="235"/>
      <c r="KFT136" s="235"/>
      <c r="KFU136" s="235"/>
      <c r="KFV136" s="235"/>
      <c r="KFW136" s="235"/>
      <c r="KFX136" s="235"/>
      <c r="KFY136" s="235"/>
      <c r="KFZ136" s="235"/>
      <c r="KGA136" s="235"/>
      <c r="KGB136" s="235"/>
      <c r="KGC136" s="235"/>
      <c r="KGD136" s="235"/>
      <c r="KGE136" s="235"/>
      <c r="KGF136" s="235"/>
      <c r="KGG136" s="235"/>
      <c r="KGH136" s="235"/>
      <c r="KGI136" s="235"/>
      <c r="KGJ136" s="235"/>
      <c r="KGK136" s="235"/>
      <c r="KGL136" s="235"/>
      <c r="KGM136" s="235"/>
      <c r="KGN136" s="235"/>
      <c r="KGO136" s="235"/>
      <c r="KGP136" s="235"/>
      <c r="KGQ136" s="235"/>
      <c r="KGR136" s="235"/>
      <c r="KGS136" s="235"/>
      <c r="KGT136" s="235"/>
      <c r="KGU136" s="235"/>
      <c r="KGV136" s="235"/>
      <c r="KGW136" s="235"/>
      <c r="KGX136" s="235"/>
      <c r="KGY136" s="235"/>
      <c r="KGZ136" s="235"/>
      <c r="KHA136" s="235"/>
      <c r="KHB136" s="235"/>
      <c r="KHC136" s="235"/>
      <c r="KHD136" s="235"/>
      <c r="KHE136" s="235"/>
      <c r="KHF136" s="235"/>
      <c r="KHG136" s="235"/>
      <c r="KHH136" s="235"/>
      <c r="KHI136" s="235"/>
      <c r="KHJ136" s="235"/>
      <c r="KHK136" s="235"/>
      <c r="KHL136" s="235"/>
      <c r="KHM136" s="235"/>
      <c r="KHN136" s="235"/>
      <c r="KHO136" s="235"/>
      <c r="KHP136" s="235"/>
      <c r="KHQ136" s="235"/>
      <c r="KHR136" s="235"/>
      <c r="KHS136" s="235"/>
      <c r="KHT136" s="235"/>
      <c r="KHU136" s="235"/>
      <c r="KHV136" s="235"/>
      <c r="KHW136" s="235"/>
      <c r="KHX136" s="235"/>
      <c r="KHY136" s="235"/>
      <c r="KHZ136" s="235"/>
      <c r="KIA136" s="235"/>
      <c r="KIB136" s="235"/>
      <c r="KIC136" s="235"/>
      <c r="KID136" s="235"/>
      <c r="KIE136" s="235"/>
      <c r="KIF136" s="235"/>
      <c r="KIG136" s="235"/>
      <c r="KIH136" s="235"/>
      <c r="KII136" s="235"/>
      <c r="KIJ136" s="235"/>
      <c r="KIK136" s="235"/>
      <c r="KIL136" s="235"/>
      <c r="KIM136" s="235"/>
      <c r="KIN136" s="235"/>
      <c r="KIO136" s="235"/>
      <c r="KIP136" s="235"/>
      <c r="KIQ136" s="235"/>
      <c r="KIR136" s="235"/>
      <c r="KIS136" s="235"/>
      <c r="KIT136" s="235"/>
      <c r="KIU136" s="235"/>
      <c r="KIV136" s="235"/>
      <c r="KIW136" s="235"/>
      <c r="KIX136" s="235"/>
      <c r="KIY136" s="235"/>
      <c r="KIZ136" s="235"/>
      <c r="KJA136" s="235"/>
      <c r="KJB136" s="235"/>
      <c r="KJC136" s="235"/>
      <c r="KJD136" s="235"/>
      <c r="KJE136" s="235"/>
      <c r="KJF136" s="235"/>
      <c r="KJG136" s="235"/>
      <c r="KJH136" s="235"/>
      <c r="KJI136" s="235"/>
      <c r="KJJ136" s="235"/>
      <c r="KJK136" s="235"/>
      <c r="KJL136" s="235"/>
      <c r="KJM136" s="235"/>
      <c r="KJN136" s="235"/>
      <c r="KJO136" s="235"/>
      <c r="KJP136" s="235"/>
      <c r="KJQ136" s="235"/>
      <c r="KJR136" s="235"/>
      <c r="KJS136" s="235"/>
      <c r="KJT136" s="235"/>
      <c r="KJU136" s="235"/>
      <c r="KJV136" s="235"/>
      <c r="KJW136" s="235"/>
      <c r="KJX136" s="235"/>
      <c r="KJY136" s="235"/>
      <c r="KJZ136" s="235"/>
      <c r="KKA136" s="235"/>
      <c r="KKB136" s="235"/>
      <c r="KKC136" s="235"/>
      <c r="KKD136" s="235"/>
      <c r="KKE136" s="235"/>
      <c r="KKF136" s="235"/>
      <c r="KKG136" s="235"/>
      <c r="KKH136" s="235"/>
      <c r="KKI136" s="235"/>
      <c r="KKJ136" s="235"/>
      <c r="KKK136" s="235"/>
      <c r="KKL136" s="235"/>
      <c r="KKM136" s="235"/>
      <c r="KKN136" s="235"/>
      <c r="KKO136" s="235"/>
      <c r="KKP136" s="235"/>
      <c r="KKQ136" s="235"/>
      <c r="KKR136" s="235"/>
      <c r="KKS136" s="235"/>
      <c r="KKT136" s="235"/>
      <c r="KKU136" s="235"/>
      <c r="KKV136" s="235"/>
      <c r="KKW136" s="235"/>
      <c r="KKX136" s="235"/>
      <c r="KKY136" s="235"/>
      <c r="KKZ136" s="235"/>
      <c r="KLA136" s="235"/>
      <c r="KLB136" s="235"/>
      <c r="KLC136" s="235"/>
      <c r="KLD136" s="235"/>
      <c r="KLE136" s="235"/>
      <c r="KLF136" s="235"/>
      <c r="KLG136" s="235"/>
      <c r="KLH136" s="235"/>
      <c r="KLI136" s="235"/>
      <c r="KLJ136" s="235"/>
      <c r="KLK136" s="235"/>
      <c r="KLL136" s="235"/>
      <c r="KLM136" s="235"/>
      <c r="KLN136" s="235"/>
      <c r="KLO136" s="235"/>
      <c r="KLP136" s="235"/>
      <c r="KLQ136" s="235"/>
      <c r="KLR136" s="235"/>
      <c r="KLS136" s="235"/>
      <c r="KLT136" s="235"/>
      <c r="KLU136" s="235"/>
      <c r="KLV136" s="235"/>
      <c r="KLW136" s="235"/>
      <c r="KLX136" s="235"/>
      <c r="KLY136" s="235"/>
      <c r="KLZ136" s="235"/>
      <c r="KMA136" s="235"/>
      <c r="KMB136" s="235"/>
      <c r="KMC136" s="235"/>
      <c r="KMD136" s="235"/>
      <c r="KME136" s="235"/>
      <c r="KMF136" s="235"/>
      <c r="KMG136" s="235"/>
      <c r="KMH136" s="235"/>
      <c r="KMI136" s="235"/>
      <c r="KMJ136" s="235"/>
      <c r="KMK136" s="235"/>
      <c r="KML136" s="235"/>
      <c r="KMM136" s="235"/>
      <c r="KMN136" s="235"/>
      <c r="KMO136" s="235"/>
      <c r="KMP136" s="235"/>
      <c r="KMQ136" s="235"/>
      <c r="KMR136" s="235"/>
      <c r="KMS136" s="235"/>
      <c r="KMT136" s="235"/>
      <c r="KMU136" s="235"/>
      <c r="KMV136" s="235"/>
      <c r="KMW136" s="235"/>
      <c r="KMX136" s="235"/>
      <c r="KMY136" s="235"/>
      <c r="KMZ136" s="235"/>
      <c r="KNA136" s="235"/>
      <c r="KNB136" s="235"/>
      <c r="KNC136" s="235"/>
      <c r="KND136" s="235"/>
      <c r="KNE136" s="235"/>
      <c r="KNF136" s="235"/>
      <c r="KNG136" s="235"/>
      <c r="KNH136" s="235"/>
      <c r="KNI136" s="235"/>
      <c r="KNJ136" s="235"/>
      <c r="KNK136" s="235"/>
      <c r="KNL136" s="235"/>
      <c r="KNM136" s="235"/>
      <c r="KNN136" s="235"/>
      <c r="KNO136" s="235"/>
      <c r="KNP136" s="235"/>
      <c r="KNQ136" s="235"/>
      <c r="KNR136" s="235"/>
      <c r="KNS136" s="235"/>
      <c r="KNT136" s="235"/>
      <c r="KNU136" s="235"/>
      <c r="KNV136" s="235"/>
      <c r="KNW136" s="235"/>
      <c r="KNX136" s="235"/>
      <c r="KNY136" s="235"/>
      <c r="KNZ136" s="235"/>
      <c r="KOA136" s="235"/>
      <c r="KOB136" s="235"/>
      <c r="KOC136" s="235"/>
      <c r="KOD136" s="235"/>
      <c r="KOE136" s="235"/>
      <c r="KOF136" s="235"/>
      <c r="KOG136" s="235"/>
      <c r="KOH136" s="235"/>
      <c r="KOI136" s="235"/>
      <c r="KOJ136" s="235"/>
      <c r="KOK136" s="235"/>
      <c r="KOL136" s="235"/>
      <c r="KOM136" s="235"/>
      <c r="KON136" s="235"/>
      <c r="KOO136" s="235"/>
      <c r="KOP136" s="235"/>
      <c r="KOQ136" s="235"/>
      <c r="KOR136" s="235"/>
      <c r="KOS136" s="235"/>
      <c r="KOT136" s="235"/>
      <c r="KOU136" s="235"/>
      <c r="KOV136" s="235"/>
      <c r="KOW136" s="235"/>
      <c r="KOX136" s="235"/>
      <c r="KOY136" s="235"/>
      <c r="KOZ136" s="235"/>
      <c r="KPA136" s="235"/>
      <c r="KPB136" s="235"/>
      <c r="KPC136" s="235"/>
      <c r="KPD136" s="235"/>
      <c r="KPE136" s="235"/>
      <c r="KPF136" s="235"/>
      <c r="KPG136" s="235"/>
      <c r="KPH136" s="235"/>
      <c r="KPI136" s="235"/>
      <c r="KPJ136" s="235"/>
      <c r="KPK136" s="235"/>
      <c r="KPL136" s="235"/>
      <c r="KPM136" s="235"/>
      <c r="KPN136" s="235"/>
      <c r="KPO136" s="235"/>
      <c r="KPP136" s="235"/>
      <c r="KPQ136" s="235"/>
      <c r="KPR136" s="235"/>
      <c r="KPS136" s="235"/>
      <c r="KPT136" s="235"/>
      <c r="KPU136" s="235"/>
      <c r="KPV136" s="235"/>
      <c r="KPW136" s="235"/>
      <c r="KPX136" s="235"/>
      <c r="KPY136" s="235"/>
      <c r="KPZ136" s="235"/>
      <c r="KQA136" s="235"/>
      <c r="KQB136" s="235"/>
      <c r="KQC136" s="235"/>
      <c r="KQD136" s="235"/>
      <c r="KQE136" s="235"/>
      <c r="KQF136" s="235"/>
      <c r="KQG136" s="235"/>
      <c r="KQH136" s="235"/>
      <c r="KQI136" s="235"/>
      <c r="KQJ136" s="235"/>
      <c r="KQK136" s="235"/>
      <c r="KQL136" s="235"/>
      <c r="KQM136" s="235"/>
      <c r="KQN136" s="235"/>
      <c r="KQO136" s="235"/>
      <c r="KQP136" s="235"/>
      <c r="KQQ136" s="235"/>
      <c r="KQR136" s="235"/>
      <c r="KQS136" s="235"/>
      <c r="KQT136" s="235"/>
      <c r="KQU136" s="235"/>
      <c r="KQV136" s="235"/>
      <c r="KQW136" s="235"/>
      <c r="KQX136" s="235"/>
      <c r="KQY136" s="235"/>
      <c r="KQZ136" s="235"/>
      <c r="KRA136" s="235"/>
      <c r="KRB136" s="235"/>
      <c r="KRC136" s="235"/>
      <c r="KRD136" s="235"/>
      <c r="KRE136" s="235"/>
      <c r="KRF136" s="235"/>
      <c r="KRG136" s="235"/>
      <c r="KRH136" s="235"/>
      <c r="KRI136" s="235"/>
      <c r="KRJ136" s="235"/>
      <c r="KRK136" s="235"/>
      <c r="KRL136" s="235"/>
      <c r="KRM136" s="235"/>
      <c r="KRN136" s="235"/>
      <c r="KRO136" s="235"/>
      <c r="KRP136" s="235"/>
      <c r="KRQ136" s="235"/>
      <c r="KRR136" s="235"/>
      <c r="KRS136" s="235"/>
      <c r="KRT136" s="235"/>
      <c r="KRU136" s="235"/>
      <c r="KRV136" s="235"/>
      <c r="KRW136" s="235"/>
      <c r="KRX136" s="235"/>
      <c r="KRY136" s="235"/>
      <c r="KRZ136" s="235"/>
      <c r="KSA136" s="235"/>
      <c r="KSB136" s="235"/>
      <c r="KSC136" s="235"/>
      <c r="KSD136" s="235"/>
      <c r="KSE136" s="235"/>
      <c r="KSF136" s="235"/>
      <c r="KSG136" s="235"/>
      <c r="KSH136" s="235"/>
      <c r="KSI136" s="235"/>
      <c r="KSJ136" s="235"/>
      <c r="KSK136" s="235"/>
      <c r="KSL136" s="235"/>
      <c r="KSM136" s="235"/>
      <c r="KSN136" s="235"/>
      <c r="KSO136" s="235"/>
      <c r="KSP136" s="235"/>
      <c r="KSQ136" s="235"/>
      <c r="KSR136" s="235"/>
      <c r="KSS136" s="235"/>
      <c r="KST136" s="235"/>
      <c r="KSU136" s="235"/>
      <c r="KSV136" s="235"/>
      <c r="KSW136" s="235"/>
      <c r="KSX136" s="235"/>
      <c r="KSY136" s="235"/>
      <c r="KSZ136" s="235"/>
      <c r="KTA136" s="235"/>
      <c r="KTB136" s="235"/>
      <c r="KTC136" s="235"/>
      <c r="KTD136" s="235"/>
      <c r="KTE136" s="235"/>
      <c r="KTF136" s="235"/>
      <c r="KTG136" s="235"/>
      <c r="KTH136" s="235"/>
      <c r="KTI136" s="235"/>
      <c r="KTJ136" s="235"/>
      <c r="KTK136" s="235"/>
      <c r="KTL136" s="235"/>
      <c r="KTM136" s="235"/>
      <c r="KTN136" s="235"/>
      <c r="KTO136" s="235"/>
      <c r="KTP136" s="235"/>
      <c r="KTQ136" s="235"/>
      <c r="KTR136" s="235"/>
      <c r="KTS136" s="235"/>
      <c r="KTT136" s="235"/>
      <c r="KTU136" s="235"/>
      <c r="KTV136" s="235"/>
      <c r="KTW136" s="235"/>
      <c r="KTX136" s="235"/>
      <c r="KTY136" s="235"/>
      <c r="KTZ136" s="235"/>
      <c r="KUA136" s="235"/>
      <c r="KUB136" s="235"/>
      <c r="KUC136" s="235"/>
      <c r="KUD136" s="235"/>
      <c r="KUE136" s="235"/>
      <c r="KUF136" s="235"/>
      <c r="KUG136" s="235"/>
      <c r="KUH136" s="235"/>
      <c r="KUI136" s="235"/>
      <c r="KUJ136" s="235"/>
      <c r="KUK136" s="235"/>
      <c r="KUL136" s="235"/>
      <c r="KUM136" s="235"/>
      <c r="KUN136" s="235"/>
      <c r="KUO136" s="235"/>
      <c r="KUP136" s="235"/>
      <c r="KUQ136" s="235"/>
      <c r="KUR136" s="235"/>
      <c r="KUS136" s="235"/>
      <c r="KUT136" s="235"/>
      <c r="KUU136" s="235"/>
      <c r="KUV136" s="235"/>
      <c r="KUW136" s="235"/>
      <c r="KUX136" s="235"/>
      <c r="KUY136" s="235"/>
      <c r="KUZ136" s="235"/>
      <c r="KVA136" s="235"/>
      <c r="KVB136" s="235"/>
      <c r="KVC136" s="235"/>
      <c r="KVD136" s="235"/>
      <c r="KVE136" s="235"/>
      <c r="KVF136" s="235"/>
      <c r="KVG136" s="235"/>
      <c r="KVH136" s="235"/>
      <c r="KVI136" s="235"/>
      <c r="KVJ136" s="235"/>
      <c r="KVK136" s="235"/>
      <c r="KVL136" s="235"/>
      <c r="KVM136" s="235"/>
      <c r="KVN136" s="235"/>
      <c r="KVO136" s="235"/>
      <c r="KVP136" s="235"/>
      <c r="KVQ136" s="235"/>
      <c r="KVR136" s="235"/>
      <c r="KVS136" s="235"/>
      <c r="KVT136" s="235"/>
      <c r="KVU136" s="235"/>
      <c r="KVV136" s="235"/>
      <c r="KVW136" s="235"/>
      <c r="KVX136" s="235"/>
      <c r="KVY136" s="235"/>
      <c r="KVZ136" s="235"/>
      <c r="KWA136" s="235"/>
      <c r="KWB136" s="235"/>
      <c r="KWC136" s="235"/>
      <c r="KWD136" s="235"/>
      <c r="KWE136" s="235"/>
      <c r="KWF136" s="235"/>
      <c r="KWG136" s="235"/>
      <c r="KWH136" s="235"/>
      <c r="KWI136" s="235"/>
      <c r="KWJ136" s="235"/>
      <c r="KWK136" s="235"/>
      <c r="KWL136" s="235"/>
      <c r="KWM136" s="235"/>
      <c r="KWN136" s="235"/>
      <c r="KWO136" s="235"/>
      <c r="KWP136" s="235"/>
      <c r="KWQ136" s="235"/>
      <c r="KWR136" s="235"/>
      <c r="KWS136" s="235"/>
      <c r="KWT136" s="235"/>
      <c r="KWU136" s="235"/>
      <c r="KWV136" s="235"/>
      <c r="KWW136" s="235"/>
      <c r="KWX136" s="235"/>
      <c r="KWY136" s="235"/>
      <c r="KWZ136" s="235"/>
      <c r="KXA136" s="235"/>
      <c r="KXB136" s="235"/>
      <c r="KXC136" s="235"/>
      <c r="KXD136" s="235"/>
      <c r="KXE136" s="235"/>
      <c r="KXF136" s="235"/>
      <c r="KXG136" s="235"/>
      <c r="KXH136" s="235"/>
      <c r="KXI136" s="235"/>
      <c r="KXJ136" s="235"/>
      <c r="KXK136" s="235"/>
      <c r="KXL136" s="235"/>
      <c r="KXM136" s="235"/>
      <c r="KXN136" s="235"/>
      <c r="KXO136" s="235"/>
      <c r="KXP136" s="235"/>
      <c r="KXQ136" s="235"/>
      <c r="KXR136" s="235"/>
      <c r="KXS136" s="235"/>
      <c r="KXT136" s="235"/>
      <c r="KXU136" s="235"/>
      <c r="KXV136" s="235"/>
      <c r="KXW136" s="235"/>
      <c r="KXX136" s="235"/>
      <c r="KXY136" s="235"/>
      <c r="KXZ136" s="235"/>
      <c r="KYA136" s="235"/>
      <c r="KYB136" s="235"/>
      <c r="KYC136" s="235"/>
      <c r="KYD136" s="235"/>
      <c r="KYE136" s="235"/>
      <c r="KYF136" s="235"/>
      <c r="KYG136" s="235"/>
      <c r="KYH136" s="235"/>
      <c r="KYI136" s="235"/>
      <c r="KYJ136" s="235"/>
      <c r="KYK136" s="235"/>
      <c r="KYL136" s="235"/>
      <c r="KYM136" s="235"/>
      <c r="KYN136" s="235"/>
      <c r="KYO136" s="235"/>
      <c r="KYP136" s="235"/>
      <c r="KYQ136" s="235"/>
      <c r="KYR136" s="235"/>
      <c r="KYS136" s="235"/>
      <c r="KYT136" s="235"/>
      <c r="KYU136" s="235"/>
      <c r="KYV136" s="235"/>
      <c r="KYW136" s="235"/>
      <c r="KYX136" s="235"/>
      <c r="KYY136" s="235"/>
      <c r="KYZ136" s="235"/>
      <c r="KZA136" s="235"/>
      <c r="KZB136" s="235"/>
      <c r="KZC136" s="235"/>
      <c r="KZD136" s="235"/>
      <c r="KZE136" s="235"/>
      <c r="KZF136" s="235"/>
      <c r="KZG136" s="235"/>
      <c r="KZH136" s="235"/>
      <c r="KZI136" s="235"/>
      <c r="KZJ136" s="235"/>
      <c r="KZK136" s="235"/>
      <c r="KZL136" s="235"/>
      <c r="KZM136" s="235"/>
      <c r="KZN136" s="235"/>
      <c r="KZO136" s="235"/>
      <c r="KZP136" s="235"/>
      <c r="KZQ136" s="235"/>
      <c r="KZR136" s="235"/>
      <c r="KZS136" s="235"/>
      <c r="KZT136" s="235"/>
      <c r="KZU136" s="235"/>
      <c r="KZV136" s="235"/>
      <c r="KZW136" s="235"/>
      <c r="KZX136" s="235"/>
      <c r="KZY136" s="235"/>
      <c r="KZZ136" s="235"/>
      <c r="LAA136" s="235"/>
      <c r="LAB136" s="235"/>
      <c r="LAC136" s="235"/>
      <c r="LAD136" s="235"/>
      <c r="LAE136" s="235"/>
      <c r="LAF136" s="235"/>
      <c r="LAG136" s="235"/>
      <c r="LAH136" s="235"/>
      <c r="LAI136" s="235"/>
      <c r="LAJ136" s="235"/>
      <c r="LAK136" s="235"/>
      <c r="LAL136" s="235"/>
      <c r="LAM136" s="235"/>
      <c r="LAN136" s="235"/>
      <c r="LAO136" s="235"/>
      <c r="LAP136" s="235"/>
      <c r="LAQ136" s="235"/>
      <c r="LAR136" s="235"/>
      <c r="LAS136" s="235"/>
      <c r="LAT136" s="235"/>
      <c r="LAU136" s="235"/>
      <c r="LAV136" s="235"/>
      <c r="LAW136" s="235"/>
      <c r="LAX136" s="235"/>
      <c r="LAY136" s="235"/>
      <c r="LAZ136" s="235"/>
      <c r="LBA136" s="235"/>
      <c r="LBB136" s="235"/>
      <c r="LBC136" s="235"/>
      <c r="LBD136" s="235"/>
      <c r="LBE136" s="235"/>
      <c r="LBF136" s="235"/>
      <c r="LBG136" s="235"/>
      <c r="LBH136" s="235"/>
      <c r="LBI136" s="235"/>
      <c r="LBJ136" s="235"/>
      <c r="LBK136" s="235"/>
      <c r="LBL136" s="235"/>
      <c r="LBM136" s="235"/>
      <c r="LBN136" s="235"/>
      <c r="LBO136" s="235"/>
      <c r="LBP136" s="235"/>
      <c r="LBQ136" s="235"/>
      <c r="LBR136" s="235"/>
      <c r="LBS136" s="235"/>
      <c r="LBT136" s="235"/>
      <c r="LBU136" s="235"/>
      <c r="LBV136" s="235"/>
      <c r="LBW136" s="235"/>
      <c r="LBX136" s="235"/>
      <c r="LBY136" s="235"/>
      <c r="LBZ136" s="235"/>
      <c r="LCA136" s="235"/>
      <c r="LCB136" s="235"/>
      <c r="LCC136" s="235"/>
      <c r="LCD136" s="235"/>
      <c r="LCE136" s="235"/>
      <c r="LCF136" s="235"/>
      <c r="LCG136" s="235"/>
      <c r="LCH136" s="235"/>
      <c r="LCI136" s="235"/>
      <c r="LCJ136" s="235"/>
      <c r="LCK136" s="235"/>
      <c r="LCL136" s="235"/>
      <c r="LCM136" s="235"/>
      <c r="LCN136" s="235"/>
      <c r="LCO136" s="235"/>
      <c r="LCP136" s="235"/>
      <c r="LCQ136" s="235"/>
      <c r="LCR136" s="235"/>
      <c r="LCS136" s="235"/>
      <c r="LCT136" s="235"/>
      <c r="LCU136" s="235"/>
      <c r="LCV136" s="235"/>
      <c r="LCW136" s="235"/>
      <c r="LCX136" s="235"/>
      <c r="LCY136" s="235"/>
      <c r="LCZ136" s="235"/>
      <c r="LDA136" s="235"/>
      <c r="LDB136" s="235"/>
      <c r="LDC136" s="235"/>
      <c r="LDD136" s="235"/>
      <c r="LDE136" s="235"/>
      <c r="LDF136" s="235"/>
      <c r="LDG136" s="235"/>
      <c r="LDH136" s="235"/>
      <c r="LDI136" s="235"/>
      <c r="LDJ136" s="235"/>
      <c r="LDK136" s="235"/>
      <c r="LDL136" s="235"/>
      <c r="LDM136" s="235"/>
      <c r="LDN136" s="235"/>
      <c r="LDO136" s="235"/>
      <c r="LDP136" s="235"/>
      <c r="LDQ136" s="235"/>
      <c r="LDR136" s="235"/>
      <c r="LDS136" s="235"/>
      <c r="LDT136" s="235"/>
      <c r="LDU136" s="235"/>
      <c r="LDV136" s="235"/>
      <c r="LDW136" s="235"/>
      <c r="LDX136" s="235"/>
      <c r="LDY136" s="235"/>
      <c r="LDZ136" s="235"/>
      <c r="LEA136" s="235"/>
      <c r="LEB136" s="235"/>
      <c r="LEC136" s="235"/>
      <c r="LED136" s="235"/>
      <c r="LEE136" s="235"/>
      <c r="LEF136" s="235"/>
      <c r="LEG136" s="235"/>
      <c r="LEH136" s="235"/>
      <c r="LEI136" s="235"/>
      <c r="LEJ136" s="235"/>
      <c r="LEK136" s="235"/>
      <c r="LEL136" s="235"/>
      <c r="LEM136" s="235"/>
      <c r="LEN136" s="235"/>
      <c r="LEO136" s="235"/>
      <c r="LEP136" s="235"/>
      <c r="LEQ136" s="235"/>
      <c r="LER136" s="235"/>
      <c r="LES136" s="235"/>
      <c r="LET136" s="235"/>
      <c r="LEU136" s="235"/>
      <c r="LEV136" s="235"/>
      <c r="LEW136" s="235"/>
      <c r="LEX136" s="235"/>
      <c r="LEY136" s="235"/>
      <c r="LEZ136" s="235"/>
      <c r="LFA136" s="235"/>
      <c r="LFB136" s="235"/>
      <c r="LFC136" s="235"/>
      <c r="LFD136" s="235"/>
      <c r="LFE136" s="235"/>
      <c r="LFF136" s="235"/>
      <c r="LFG136" s="235"/>
      <c r="LFH136" s="235"/>
      <c r="LFI136" s="235"/>
      <c r="LFJ136" s="235"/>
      <c r="LFK136" s="235"/>
      <c r="LFL136" s="235"/>
      <c r="LFM136" s="235"/>
      <c r="LFN136" s="235"/>
      <c r="LFO136" s="235"/>
      <c r="LFP136" s="235"/>
      <c r="LFQ136" s="235"/>
      <c r="LFR136" s="235"/>
      <c r="LFS136" s="235"/>
      <c r="LFT136" s="235"/>
      <c r="LFU136" s="235"/>
      <c r="LFV136" s="235"/>
      <c r="LFW136" s="235"/>
      <c r="LFX136" s="235"/>
      <c r="LFY136" s="235"/>
      <c r="LFZ136" s="235"/>
      <c r="LGA136" s="235"/>
      <c r="LGB136" s="235"/>
      <c r="LGC136" s="235"/>
      <c r="LGD136" s="235"/>
      <c r="LGE136" s="235"/>
      <c r="LGF136" s="235"/>
      <c r="LGG136" s="235"/>
      <c r="LGH136" s="235"/>
      <c r="LGI136" s="235"/>
      <c r="LGJ136" s="235"/>
      <c r="LGK136" s="235"/>
      <c r="LGL136" s="235"/>
      <c r="LGM136" s="235"/>
      <c r="LGN136" s="235"/>
      <c r="LGO136" s="235"/>
      <c r="LGP136" s="235"/>
      <c r="LGQ136" s="235"/>
      <c r="LGR136" s="235"/>
      <c r="LGS136" s="235"/>
      <c r="LGT136" s="235"/>
      <c r="LGU136" s="235"/>
      <c r="LGV136" s="235"/>
      <c r="LGW136" s="235"/>
      <c r="LGX136" s="235"/>
      <c r="LGY136" s="235"/>
      <c r="LGZ136" s="235"/>
      <c r="LHA136" s="235"/>
      <c r="LHB136" s="235"/>
      <c r="LHC136" s="235"/>
      <c r="LHD136" s="235"/>
      <c r="LHE136" s="235"/>
      <c r="LHF136" s="235"/>
      <c r="LHG136" s="235"/>
      <c r="LHH136" s="235"/>
      <c r="LHI136" s="235"/>
      <c r="LHJ136" s="235"/>
      <c r="LHK136" s="235"/>
      <c r="LHL136" s="235"/>
      <c r="LHM136" s="235"/>
      <c r="LHN136" s="235"/>
      <c r="LHO136" s="235"/>
      <c r="LHP136" s="235"/>
      <c r="LHQ136" s="235"/>
      <c r="LHR136" s="235"/>
      <c r="LHS136" s="235"/>
      <c r="LHT136" s="235"/>
      <c r="LHU136" s="235"/>
      <c r="LHV136" s="235"/>
      <c r="LHW136" s="235"/>
      <c r="LHX136" s="235"/>
      <c r="LHY136" s="235"/>
      <c r="LHZ136" s="235"/>
      <c r="LIA136" s="235"/>
      <c r="LIB136" s="235"/>
      <c r="LIC136" s="235"/>
      <c r="LID136" s="235"/>
      <c r="LIE136" s="235"/>
      <c r="LIF136" s="235"/>
      <c r="LIG136" s="235"/>
      <c r="LIH136" s="235"/>
      <c r="LII136" s="235"/>
      <c r="LIJ136" s="235"/>
      <c r="LIK136" s="235"/>
      <c r="LIL136" s="235"/>
      <c r="LIM136" s="235"/>
      <c r="LIN136" s="235"/>
      <c r="LIO136" s="235"/>
      <c r="LIP136" s="235"/>
      <c r="LIQ136" s="235"/>
      <c r="LIR136" s="235"/>
      <c r="LIS136" s="235"/>
      <c r="LIT136" s="235"/>
      <c r="LIU136" s="235"/>
      <c r="LIV136" s="235"/>
      <c r="LIW136" s="235"/>
      <c r="LIX136" s="235"/>
      <c r="LIY136" s="235"/>
      <c r="LIZ136" s="235"/>
      <c r="LJA136" s="235"/>
      <c r="LJB136" s="235"/>
      <c r="LJC136" s="235"/>
      <c r="LJD136" s="235"/>
      <c r="LJE136" s="235"/>
      <c r="LJF136" s="235"/>
      <c r="LJG136" s="235"/>
      <c r="LJH136" s="235"/>
      <c r="LJI136" s="235"/>
      <c r="LJJ136" s="235"/>
      <c r="LJK136" s="235"/>
      <c r="LJL136" s="235"/>
      <c r="LJM136" s="235"/>
      <c r="LJN136" s="235"/>
      <c r="LJO136" s="235"/>
      <c r="LJP136" s="235"/>
      <c r="LJQ136" s="235"/>
      <c r="LJR136" s="235"/>
      <c r="LJS136" s="235"/>
      <c r="LJT136" s="235"/>
      <c r="LJU136" s="235"/>
      <c r="LJV136" s="235"/>
      <c r="LJW136" s="235"/>
      <c r="LJX136" s="235"/>
      <c r="LJY136" s="235"/>
      <c r="LJZ136" s="235"/>
      <c r="LKA136" s="235"/>
      <c r="LKB136" s="235"/>
      <c r="LKC136" s="235"/>
      <c r="LKD136" s="235"/>
      <c r="LKE136" s="235"/>
      <c r="LKF136" s="235"/>
      <c r="LKG136" s="235"/>
      <c r="LKH136" s="235"/>
      <c r="LKI136" s="235"/>
      <c r="LKJ136" s="235"/>
      <c r="LKK136" s="235"/>
      <c r="LKL136" s="235"/>
      <c r="LKM136" s="235"/>
      <c r="LKN136" s="235"/>
      <c r="LKO136" s="235"/>
      <c r="LKP136" s="235"/>
      <c r="LKQ136" s="235"/>
      <c r="LKR136" s="235"/>
      <c r="LKS136" s="235"/>
      <c r="LKT136" s="235"/>
      <c r="LKU136" s="235"/>
      <c r="LKV136" s="235"/>
      <c r="LKW136" s="235"/>
      <c r="LKX136" s="235"/>
      <c r="LKY136" s="235"/>
      <c r="LKZ136" s="235"/>
      <c r="LLA136" s="235"/>
      <c r="LLB136" s="235"/>
      <c r="LLC136" s="235"/>
      <c r="LLD136" s="235"/>
      <c r="LLE136" s="235"/>
      <c r="LLF136" s="235"/>
      <c r="LLG136" s="235"/>
      <c r="LLH136" s="235"/>
      <c r="LLI136" s="235"/>
      <c r="LLJ136" s="235"/>
      <c r="LLK136" s="235"/>
      <c r="LLL136" s="235"/>
      <c r="LLM136" s="235"/>
      <c r="LLN136" s="235"/>
      <c r="LLO136" s="235"/>
      <c r="LLP136" s="235"/>
      <c r="LLQ136" s="235"/>
      <c r="LLR136" s="235"/>
      <c r="LLS136" s="235"/>
      <c r="LLT136" s="235"/>
      <c r="LLU136" s="235"/>
      <c r="LLV136" s="235"/>
      <c r="LLW136" s="235"/>
      <c r="LLX136" s="235"/>
      <c r="LLY136" s="235"/>
      <c r="LLZ136" s="235"/>
      <c r="LMA136" s="235"/>
      <c r="LMB136" s="235"/>
      <c r="LMC136" s="235"/>
      <c r="LMD136" s="235"/>
      <c r="LME136" s="235"/>
      <c r="LMF136" s="235"/>
      <c r="LMG136" s="235"/>
      <c r="LMH136" s="235"/>
      <c r="LMI136" s="235"/>
      <c r="LMJ136" s="235"/>
      <c r="LMK136" s="235"/>
      <c r="LML136" s="235"/>
      <c r="LMM136" s="235"/>
      <c r="LMN136" s="235"/>
      <c r="LMO136" s="235"/>
      <c r="LMP136" s="235"/>
      <c r="LMQ136" s="235"/>
      <c r="LMR136" s="235"/>
      <c r="LMS136" s="235"/>
      <c r="LMT136" s="235"/>
      <c r="LMU136" s="235"/>
      <c r="LMV136" s="235"/>
      <c r="LMW136" s="235"/>
      <c r="LMX136" s="235"/>
      <c r="LMY136" s="235"/>
      <c r="LMZ136" s="235"/>
      <c r="LNA136" s="235"/>
      <c r="LNB136" s="235"/>
      <c r="LNC136" s="235"/>
      <c r="LND136" s="235"/>
      <c r="LNE136" s="235"/>
      <c r="LNF136" s="235"/>
      <c r="LNG136" s="235"/>
      <c r="LNH136" s="235"/>
      <c r="LNI136" s="235"/>
      <c r="LNJ136" s="235"/>
      <c r="LNK136" s="235"/>
      <c r="LNL136" s="235"/>
      <c r="LNM136" s="235"/>
      <c r="LNN136" s="235"/>
      <c r="LNO136" s="235"/>
      <c r="LNP136" s="235"/>
      <c r="LNQ136" s="235"/>
      <c r="LNR136" s="235"/>
      <c r="LNS136" s="235"/>
      <c r="LNT136" s="235"/>
      <c r="LNU136" s="235"/>
      <c r="LNV136" s="235"/>
      <c r="LNW136" s="235"/>
      <c r="LNX136" s="235"/>
      <c r="LNY136" s="235"/>
      <c r="LNZ136" s="235"/>
      <c r="LOA136" s="235"/>
      <c r="LOB136" s="235"/>
      <c r="LOC136" s="235"/>
      <c r="LOD136" s="235"/>
      <c r="LOE136" s="235"/>
      <c r="LOF136" s="235"/>
      <c r="LOG136" s="235"/>
      <c r="LOH136" s="235"/>
      <c r="LOI136" s="235"/>
      <c r="LOJ136" s="235"/>
      <c r="LOK136" s="235"/>
      <c r="LOL136" s="235"/>
      <c r="LOM136" s="235"/>
      <c r="LON136" s="235"/>
      <c r="LOO136" s="235"/>
      <c r="LOP136" s="235"/>
      <c r="LOQ136" s="235"/>
      <c r="LOR136" s="235"/>
      <c r="LOS136" s="235"/>
      <c r="LOT136" s="235"/>
      <c r="LOU136" s="235"/>
      <c r="LOV136" s="235"/>
      <c r="LOW136" s="235"/>
      <c r="LOX136" s="235"/>
      <c r="LOY136" s="235"/>
      <c r="LOZ136" s="235"/>
      <c r="LPA136" s="235"/>
      <c r="LPB136" s="235"/>
      <c r="LPC136" s="235"/>
      <c r="LPD136" s="235"/>
      <c r="LPE136" s="235"/>
      <c r="LPF136" s="235"/>
      <c r="LPG136" s="235"/>
      <c r="LPH136" s="235"/>
      <c r="LPI136" s="235"/>
      <c r="LPJ136" s="235"/>
      <c r="LPK136" s="235"/>
      <c r="LPL136" s="235"/>
      <c r="LPM136" s="235"/>
      <c r="LPN136" s="235"/>
      <c r="LPO136" s="235"/>
      <c r="LPP136" s="235"/>
      <c r="LPQ136" s="235"/>
      <c r="LPR136" s="235"/>
      <c r="LPS136" s="235"/>
      <c r="LPT136" s="235"/>
      <c r="LPU136" s="235"/>
      <c r="LPV136" s="235"/>
      <c r="LPW136" s="235"/>
      <c r="LPX136" s="235"/>
      <c r="LPY136" s="235"/>
      <c r="LPZ136" s="235"/>
      <c r="LQA136" s="235"/>
      <c r="LQB136" s="235"/>
      <c r="LQC136" s="235"/>
      <c r="LQD136" s="235"/>
      <c r="LQE136" s="235"/>
      <c r="LQF136" s="235"/>
      <c r="LQG136" s="235"/>
      <c r="LQH136" s="235"/>
      <c r="LQI136" s="235"/>
      <c r="LQJ136" s="235"/>
      <c r="LQK136" s="235"/>
      <c r="LQL136" s="235"/>
      <c r="LQM136" s="235"/>
      <c r="LQN136" s="235"/>
      <c r="LQO136" s="235"/>
      <c r="LQP136" s="235"/>
      <c r="LQQ136" s="235"/>
      <c r="LQR136" s="235"/>
      <c r="LQS136" s="235"/>
      <c r="LQT136" s="235"/>
      <c r="LQU136" s="235"/>
      <c r="LQV136" s="235"/>
      <c r="LQW136" s="235"/>
      <c r="LQX136" s="235"/>
      <c r="LQY136" s="235"/>
      <c r="LQZ136" s="235"/>
      <c r="LRA136" s="235"/>
      <c r="LRB136" s="235"/>
      <c r="LRC136" s="235"/>
      <c r="LRD136" s="235"/>
      <c r="LRE136" s="235"/>
      <c r="LRF136" s="235"/>
      <c r="LRG136" s="235"/>
      <c r="LRH136" s="235"/>
      <c r="LRI136" s="235"/>
      <c r="LRJ136" s="235"/>
      <c r="LRK136" s="235"/>
      <c r="LRL136" s="235"/>
      <c r="LRM136" s="235"/>
      <c r="LRN136" s="235"/>
      <c r="LRO136" s="235"/>
      <c r="LRP136" s="235"/>
      <c r="LRQ136" s="235"/>
      <c r="LRR136" s="235"/>
      <c r="LRS136" s="235"/>
      <c r="LRT136" s="235"/>
      <c r="LRU136" s="235"/>
      <c r="LRV136" s="235"/>
      <c r="LRW136" s="235"/>
      <c r="LRX136" s="235"/>
      <c r="LRY136" s="235"/>
      <c r="LRZ136" s="235"/>
      <c r="LSA136" s="235"/>
      <c r="LSB136" s="235"/>
      <c r="LSC136" s="235"/>
      <c r="LSD136" s="235"/>
      <c r="LSE136" s="235"/>
      <c r="LSF136" s="235"/>
      <c r="LSG136" s="235"/>
      <c r="LSH136" s="235"/>
      <c r="LSI136" s="235"/>
      <c r="LSJ136" s="235"/>
      <c r="LSK136" s="235"/>
      <c r="LSL136" s="235"/>
      <c r="LSM136" s="235"/>
      <c r="LSN136" s="235"/>
      <c r="LSO136" s="235"/>
      <c r="LSP136" s="235"/>
      <c r="LSQ136" s="235"/>
      <c r="LSR136" s="235"/>
      <c r="LSS136" s="235"/>
      <c r="LST136" s="235"/>
      <c r="LSU136" s="235"/>
      <c r="LSV136" s="235"/>
      <c r="LSW136" s="235"/>
      <c r="LSX136" s="235"/>
      <c r="LSY136" s="235"/>
      <c r="LSZ136" s="235"/>
      <c r="LTA136" s="235"/>
      <c r="LTB136" s="235"/>
      <c r="LTC136" s="235"/>
      <c r="LTD136" s="235"/>
      <c r="LTE136" s="235"/>
      <c r="LTF136" s="235"/>
      <c r="LTG136" s="235"/>
      <c r="LTH136" s="235"/>
      <c r="LTI136" s="235"/>
      <c r="LTJ136" s="235"/>
      <c r="LTK136" s="235"/>
      <c r="LTL136" s="235"/>
      <c r="LTM136" s="235"/>
      <c r="LTN136" s="235"/>
      <c r="LTO136" s="235"/>
      <c r="LTP136" s="235"/>
      <c r="LTQ136" s="235"/>
      <c r="LTR136" s="235"/>
      <c r="LTS136" s="235"/>
      <c r="LTT136" s="235"/>
      <c r="LTU136" s="235"/>
      <c r="LTV136" s="235"/>
      <c r="LTW136" s="235"/>
      <c r="LTX136" s="235"/>
      <c r="LTY136" s="235"/>
      <c r="LTZ136" s="235"/>
      <c r="LUA136" s="235"/>
      <c r="LUB136" s="235"/>
      <c r="LUC136" s="235"/>
      <c r="LUD136" s="235"/>
      <c r="LUE136" s="235"/>
      <c r="LUF136" s="235"/>
      <c r="LUG136" s="235"/>
      <c r="LUH136" s="235"/>
      <c r="LUI136" s="235"/>
      <c r="LUJ136" s="235"/>
      <c r="LUK136" s="235"/>
      <c r="LUL136" s="235"/>
      <c r="LUM136" s="235"/>
      <c r="LUN136" s="235"/>
      <c r="LUO136" s="235"/>
      <c r="LUP136" s="235"/>
      <c r="LUQ136" s="235"/>
      <c r="LUR136" s="235"/>
      <c r="LUS136" s="235"/>
      <c r="LUT136" s="235"/>
      <c r="LUU136" s="235"/>
      <c r="LUV136" s="235"/>
      <c r="LUW136" s="235"/>
      <c r="LUX136" s="235"/>
      <c r="LUY136" s="235"/>
      <c r="LUZ136" s="235"/>
      <c r="LVA136" s="235"/>
      <c r="LVB136" s="235"/>
      <c r="LVC136" s="235"/>
      <c r="LVD136" s="235"/>
      <c r="LVE136" s="235"/>
      <c r="LVF136" s="235"/>
      <c r="LVG136" s="235"/>
      <c r="LVH136" s="235"/>
      <c r="LVI136" s="235"/>
      <c r="LVJ136" s="235"/>
      <c r="LVK136" s="235"/>
      <c r="LVL136" s="235"/>
      <c r="LVM136" s="235"/>
      <c r="LVN136" s="235"/>
      <c r="LVO136" s="235"/>
      <c r="LVP136" s="235"/>
      <c r="LVQ136" s="235"/>
      <c r="LVR136" s="235"/>
      <c r="LVS136" s="235"/>
      <c r="LVT136" s="235"/>
      <c r="LVU136" s="235"/>
      <c r="LVV136" s="235"/>
      <c r="LVW136" s="235"/>
      <c r="LVX136" s="235"/>
      <c r="LVY136" s="235"/>
      <c r="LVZ136" s="235"/>
      <c r="LWA136" s="235"/>
      <c r="LWB136" s="235"/>
      <c r="LWC136" s="235"/>
      <c r="LWD136" s="235"/>
      <c r="LWE136" s="235"/>
      <c r="LWF136" s="235"/>
      <c r="LWG136" s="235"/>
      <c r="LWH136" s="235"/>
      <c r="LWI136" s="235"/>
      <c r="LWJ136" s="235"/>
      <c r="LWK136" s="235"/>
      <c r="LWL136" s="235"/>
      <c r="LWM136" s="235"/>
      <c r="LWN136" s="235"/>
      <c r="LWO136" s="235"/>
      <c r="LWP136" s="235"/>
      <c r="LWQ136" s="235"/>
      <c r="LWR136" s="235"/>
      <c r="LWS136" s="235"/>
      <c r="LWT136" s="235"/>
      <c r="LWU136" s="235"/>
      <c r="LWV136" s="235"/>
      <c r="LWW136" s="235"/>
      <c r="LWX136" s="235"/>
      <c r="LWY136" s="235"/>
      <c r="LWZ136" s="235"/>
      <c r="LXA136" s="235"/>
      <c r="LXB136" s="235"/>
      <c r="LXC136" s="235"/>
      <c r="LXD136" s="235"/>
      <c r="LXE136" s="235"/>
      <c r="LXF136" s="235"/>
      <c r="LXG136" s="235"/>
      <c r="LXH136" s="235"/>
      <c r="LXI136" s="235"/>
      <c r="LXJ136" s="235"/>
      <c r="LXK136" s="235"/>
      <c r="LXL136" s="235"/>
      <c r="LXM136" s="235"/>
      <c r="LXN136" s="235"/>
      <c r="LXO136" s="235"/>
      <c r="LXP136" s="235"/>
      <c r="LXQ136" s="235"/>
      <c r="LXR136" s="235"/>
      <c r="LXS136" s="235"/>
      <c r="LXT136" s="235"/>
      <c r="LXU136" s="235"/>
      <c r="LXV136" s="235"/>
      <c r="LXW136" s="235"/>
      <c r="LXX136" s="235"/>
      <c r="LXY136" s="235"/>
      <c r="LXZ136" s="235"/>
      <c r="LYA136" s="235"/>
      <c r="LYB136" s="235"/>
      <c r="LYC136" s="235"/>
      <c r="LYD136" s="235"/>
      <c r="LYE136" s="235"/>
      <c r="LYF136" s="235"/>
      <c r="LYG136" s="235"/>
      <c r="LYH136" s="235"/>
      <c r="LYI136" s="235"/>
      <c r="LYJ136" s="235"/>
      <c r="LYK136" s="235"/>
      <c r="LYL136" s="235"/>
      <c r="LYM136" s="235"/>
      <c r="LYN136" s="235"/>
      <c r="LYO136" s="235"/>
      <c r="LYP136" s="235"/>
      <c r="LYQ136" s="235"/>
      <c r="LYR136" s="235"/>
      <c r="LYS136" s="235"/>
      <c r="LYT136" s="235"/>
      <c r="LYU136" s="235"/>
      <c r="LYV136" s="235"/>
      <c r="LYW136" s="235"/>
      <c r="LYX136" s="235"/>
      <c r="LYY136" s="235"/>
      <c r="LYZ136" s="235"/>
      <c r="LZA136" s="235"/>
      <c r="LZB136" s="235"/>
      <c r="LZC136" s="235"/>
      <c r="LZD136" s="235"/>
      <c r="LZE136" s="235"/>
      <c r="LZF136" s="235"/>
      <c r="LZG136" s="235"/>
      <c r="LZH136" s="235"/>
      <c r="LZI136" s="235"/>
      <c r="LZJ136" s="235"/>
      <c r="LZK136" s="235"/>
      <c r="LZL136" s="235"/>
      <c r="LZM136" s="235"/>
      <c r="LZN136" s="235"/>
      <c r="LZO136" s="235"/>
      <c r="LZP136" s="235"/>
      <c r="LZQ136" s="235"/>
      <c r="LZR136" s="235"/>
      <c r="LZS136" s="235"/>
      <c r="LZT136" s="235"/>
      <c r="LZU136" s="235"/>
      <c r="LZV136" s="235"/>
      <c r="LZW136" s="235"/>
      <c r="LZX136" s="235"/>
      <c r="LZY136" s="235"/>
      <c r="LZZ136" s="235"/>
      <c r="MAA136" s="235"/>
      <c r="MAB136" s="235"/>
      <c r="MAC136" s="235"/>
      <c r="MAD136" s="235"/>
      <c r="MAE136" s="235"/>
      <c r="MAF136" s="235"/>
      <c r="MAG136" s="235"/>
      <c r="MAH136" s="235"/>
      <c r="MAI136" s="235"/>
      <c r="MAJ136" s="235"/>
      <c r="MAK136" s="235"/>
      <c r="MAL136" s="235"/>
      <c r="MAM136" s="235"/>
      <c r="MAN136" s="235"/>
      <c r="MAO136" s="235"/>
      <c r="MAP136" s="235"/>
      <c r="MAQ136" s="235"/>
      <c r="MAR136" s="235"/>
      <c r="MAS136" s="235"/>
      <c r="MAT136" s="235"/>
      <c r="MAU136" s="235"/>
      <c r="MAV136" s="235"/>
      <c r="MAW136" s="235"/>
      <c r="MAX136" s="235"/>
      <c r="MAY136" s="235"/>
      <c r="MAZ136" s="235"/>
      <c r="MBA136" s="235"/>
      <c r="MBB136" s="235"/>
      <c r="MBC136" s="235"/>
      <c r="MBD136" s="235"/>
      <c r="MBE136" s="235"/>
      <c r="MBF136" s="235"/>
      <c r="MBG136" s="235"/>
      <c r="MBH136" s="235"/>
      <c r="MBI136" s="235"/>
      <c r="MBJ136" s="235"/>
      <c r="MBK136" s="235"/>
      <c r="MBL136" s="235"/>
      <c r="MBM136" s="235"/>
      <c r="MBN136" s="235"/>
      <c r="MBO136" s="235"/>
      <c r="MBP136" s="235"/>
      <c r="MBQ136" s="235"/>
      <c r="MBR136" s="235"/>
      <c r="MBS136" s="235"/>
      <c r="MBT136" s="235"/>
      <c r="MBU136" s="235"/>
      <c r="MBV136" s="235"/>
      <c r="MBW136" s="235"/>
      <c r="MBX136" s="235"/>
      <c r="MBY136" s="235"/>
      <c r="MBZ136" s="235"/>
      <c r="MCA136" s="235"/>
      <c r="MCB136" s="235"/>
      <c r="MCC136" s="235"/>
      <c r="MCD136" s="235"/>
      <c r="MCE136" s="235"/>
      <c r="MCF136" s="235"/>
      <c r="MCG136" s="235"/>
      <c r="MCH136" s="235"/>
      <c r="MCI136" s="235"/>
      <c r="MCJ136" s="235"/>
      <c r="MCK136" s="235"/>
      <c r="MCL136" s="235"/>
      <c r="MCM136" s="235"/>
      <c r="MCN136" s="235"/>
      <c r="MCO136" s="235"/>
      <c r="MCP136" s="235"/>
      <c r="MCQ136" s="235"/>
      <c r="MCR136" s="235"/>
      <c r="MCS136" s="235"/>
      <c r="MCT136" s="235"/>
      <c r="MCU136" s="235"/>
      <c r="MCV136" s="235"/>
      <c r="MCW136" s="235"/>
      <c r="MCX136" s="235"/>
      <c r="MCY136" s="235"/>
      <c r="MCZ136" s="235"/>
      <c r="MDA136" s="235"/>
      <c r="MDB136" s="235"/>
      <c r="MDC136" s="235"/>
      <c r="MDD136" s="235"/>
      <c r="MDE136" s="235"/>
      <c r="MDF136" s="235"/>
      <c r="MDG136" s="235"/>
      <c r="MDH136" s="235"/>
      <c r="MDI136" s="235"/>
      <c r="MDJ136" s="235"/>
      <c r="MDK136" s="235"/>
      <c r="MDL136" s="235"/>
      <c r="MDM136" s="235"/>
      <c r="MDN136" s="235"/>
      <c r="MDO136" s="235"/>
      <c r="MDP136" s="235"/>
      <c r="MDQ136" s="235"/>
      <c r="MDR136" s="235"/>
      <c r="MDS136" s="235"/>
      <c r="MDT136" s="235"/>
      <c r="MDU136" s="235"/>
      <c r="MDV136" s="235"/>
      <c r="MDW136" s="235"/>
      <c r="MDX136" s="235"/>
      <c r="MDY136" s="235"/>
      <c r="MDZ136" s="235"/>
      <c r="MEA136" s="235"/>
      <c r="MEB136" s="235"/>
      <c r="MEC136" s="235"/>
      <c r="MED136" s="235"/>
      <c r="MEE136" s="235"/>
      <c r="MEF136" s="235"/>
      <c r="MEG136" s="235"/>
      <c r="MEH136" s="235"/>
      <c r="MEI136" s="235"/>
      <c r="MEJ136" s="235"/>
      <c r="MEK136" s="235"/>
      <c r="MEL136" s="235"/>
      <c r="MEM136" s="235"/>
      <c r="MEN136" s="235"/>
      <c r="MEO136" s="235"/>
      <c r="MEP136" s="235"/>
      <c r="MEQ136" s="235"/>
      <c r="MER136" s="235"/>
      <c r="MES136" s="235"/>
      <c r="MET136" s="235"/>
      <c r="MEU136" s="235"/>
      <c r="MEV136" s="235"/>
      <c r="MEW136" s="235"/>
      <c r="MEX136" s="235"/>
      <c r="MEY136" s="235"/>
      <c r="MEZ136" s="235"/>
      <c r="MFA136" s="235"/>
      <c r="MFB136" s="235"/>
      <c r="MFC136" s="235"/>
      <c r="MFD136" s="235"/>
      <c r="MFE136" s="235"/>
      <c r="MFF136" s="235"/>
      <c r="MFG136" s="235"/>
      <c r="MFH136" s="235"/>
      <c r="MFI136" s="235"/>
      <c r="MFJ136" s="235"/>
      <c r="MFK136" s="235"/>
      <c r="MFL136" s="235"/>
      <c r="MFM136" s="235"/>
      <c r="MFN136" s="235"/>
      <c r="MFO136" s="235"/>
      <c r="MFP136" s="235"/>
      <c r="MFQ136" s="235"/>
      <c r="MFR136" s="235"/>
      <c r="MFS136" s="235"/>
      <c r="MFT136" s="235"/>
      <c r="MFU136" s="235"/>
      <c r="MFV136" s="235"/>
      <c r="MFW136" s="235"/>
      <c r="MFX136" s="235"/>
      <c r="MFY136" s="235"/>
      <c r="MFZ136" s="235"/>
      <c r="MGA136" s="235"/>
      <c r="MGB136" s="235"/>
      <c r="MGC136" s="235"/>
      <c r="MGD136" s="235"/>
      <c r="MGE136" s="235"/>
      <c r="MGF136" s="235"/>
      <c r="MGG136" s="235"/>
      <c r="MGH136" s="235"/>
      <c r="MGI136" s="235"/>
      <c r="MGJ136" s="235"/>
      <c r="MGK136" s="235"/>
      <c r="MGL136" s="235"/>
      <c r="MGM136" s="235"/>
      <c r="MGN136" s="235"/>
      <c r="MGO136" s="235"/>
      <c r="MGP136" s="235"/>
      <c r="MGQ136" s="235"/>
      <c r="MGR136" s="235"/>
      <c r="MGS136" s="235"/>
      <c r="MGT136" s="235"/>
      <c r="MGU136" s="235"/>
      <c r="MGV136" s="235"/>
      <c r="MGW136" s="235"/>
      <c r="MGX136" s="235"/>
      <c r="MGY136" s="235"/>
      <c r="MGZ136" s="235"/>
      <c r="MHA136" s="235"/>
      <c r="MHB136" s="235"/>
      <c r="MHC136" s="235"/>
      <c r="MHD136" s="235"/>
      <c r="MHE136" s="235"/>
      <c r="MHF136" s="235"/>
      <c r="MHG136" s="235"/>
      <c r="MHH136" s="235"/>
      <c r="MHI136" s="235"/>
      <c r="MHJ136" s="235"/>
      <c r="MHK136" s="235"/>
      <c r="MHL136" s="235"/>
      <c r="MHM136" s="235"/>
      <c r="MHN136" s="235"/>
      <c r="MHO136" s="235"/>
      <c r="MHP136" s="235"/>
      <c r="MHQ136" s="235"/>
      <c r="MHR136" s="235"/>
      <c r="MHS136" s="235"/>
      <c r="MHT136" s="235"/>
      <c r="MHU136" s="235"/>
      <c r="MHV136" s="235"/>
      <c r="MHW136" s="235"/>
      <c r="MHX136" s="235"/>
      <c r="MHY136" s="235"/>
      <c r="MHZ136" s="235"/>
      <c r="MIA136" s="235"/>
      <c r="MIB136" s="235"/>
      <c r="MIC136" s="235"/>
      <c r="MID136" s="235"/>
      <c r="MIE136" s="235"/>
      <c r="MIF136" s="235"/>
      <c r="MIG136" s="235"/>
      <c r="MIH136" s="235"/>
      <c r="MII136" s="235"/>
      <c r="MIJ136" s="235"/>
      <c r="MIK136" s="235"/>
      <c r="MIL136" s="235"/>
      <c r="MIM136" s="235"/>
      <c r="MIN136" s="235"/>
      <c r="MIO136" s="235"/>
      <c r="MIP136" s="235"/>
      <c r="MIQ136" s="235"/>
      <c r="MIR136" s="235"/>
      <c r="MIS136" s="235"/>
      <c r="MIT136" s="235"/>
      <c r="MIU136" s="235"/>
      <c r="MIV136" s="235"/>
      <c r="MIW136" s="235"/>
      <c r="MIX136" s="235"/>
      <c r="MIY136" s="235"/>
      <c r="MIZ136" s="235"/>
      <c r="MJA136" s="235"/>
      <c r="MJB136" s="235"/>
      <c r="MJC136" s="235"/>
      <c r="MJD136" s="235"/>
      <c r="MJE136" s="235"/>
      <c r="MJF136" s="235"/>
      <c r="MJG136" s="235"/>
      <c r="MJH136" s="235"/>
      <c r="MJI136" s="235"/>
      <c r="MJJ136" s="235"/>
      <c r="MJK136" s="235"/>
      <c r="MJL136" s="235"/>
      <c r="MJM136" s="235"/>
      <c r="MJN136" s="235"/>
      <c r="MJO136" s="235"/>
      <c r="MJP136" s="235"/>
      <c r="MJQ136" s="235"/>
      <c r="MJR136" s="235"/>
      <c r="MJS136" s="235"/>
      <c r="MJT136" s="235"/>
      <c r="MJU136" s="235"/>
      <c r="MJV136" s="235"/>
      <c r="MJW136" s="235"/>
      <c r="MJX136" s="235"/>
      <c r="MJY136" s="235"/>
      <c r="MJZ136" s="235"/>
      <c r="MKA136" s="235"/>
      <c r="MKB136" s="235"/>
      <c r="MKC136" s="235"/>
      <c r="MKD136" s="235"/>
      <c r="MKE136" s="235"/>
      <c r="MKF136" s="235"/>
      <c r="MKG136" s="235"/>
      <c r="MKH136" s="235"/>
      <c r="MKI136" s="235"/>
      <c r="MKJ136" s="235"/>
      <c r="MKK136" s="235"/>
      <c r="MKL136" s="235"/>
      <c r="MKM136" s="235"/>
      <c r="MKN136" s="235"/>
      <c r="MKO136" s="235"/>
      <c r="MKP136" s="235"/>
      <c r="MKQ136" s="235"/>
      <c r="MKR136" s="235"/>
      <c r="MKS136" s="235"/>
      <c r="MKT136" s="235"/>
      <c r="MKU136" s="235"/>
      <c r="MKV136" s="235"/>
      <c r="MKW136" s="235"/>
      <c r="MKX136" s="235"/>
      <c r="MKY136" s="235"/>
      <c r="MKZ136" s="235"/>
      <c r="MLA136" s="235"/>
      <c r="MLB136" s="235"/>
      <c r="MLC136" s="235"/>
      <c r="MLD136" s="235"/>
      <c r="MLE136" s="235"/>
      <c r="MLF136" s="235"/>
      <c r="MLG136" s="235"/>
      <c r="MLH136" s="235"/>
      <c r="MLI136" s="235"/>
      <c r="MLJ136" s="235"/>
      <c r="MLK136" s="235"/>
      <c r="MLL136" s="235"/>
      <c r="MLM136" s="235"/>
      <c r="MLN136" s="235"/>
      <c r="MLO136" s="235"/>
      <c r="MLP136" s="235"/>
      <c r="MLQ136" s="235"/>
      <c r="MLR136" s="235"/>
      <c r="MLS136" s="235"/>
      <c r="MLT136" s="235"/>
      <c r="MLU136" s="235"/>
      <c r="MLV136" s="235"/>
      <c r="MLW136" s="235"/>
      <c r="MLX136" s="235"/>
      <c r="MLY136" s="235"/>
      <c r="MLZ136" s="235"/>
      <c r="MMA136" s="235"/>
      <c r="MMB136" s="235"/>
      <c r="MMC136" s="235"/>
      <c r="MMD136" s="235"/>
      <c r="MME136" s="235"/>
      <c r="MMF136" s="235"/>
      <c r="MMG136" s="235"/>
      <c r="MMH136" s="235"/>
      <c r="MMI136" s="235"/>
      <c r="MMJ136" s="235"/>
      <c r="MMK136" s="235"/>
      <c r="MML136" s="235"/>
      <c r="MMM136" s="235"/>
      <c r="MMN136" s="235"/>
      <c r="MMO136" s="235"/>
      <c r="MMP136" s="235"/>
      <c r="MMQ136" s="235"/>
      <c r="MMR136" s="235"/>
      <c r="MMS136" s="235"/>
      <c r="MMT136" s="235"/>
      <c r="MMU136" s="235"/>
      <c r="MMV136" s="235"/>
      <c r="MMW136" s="235"/>
      <c r="MMX136" s="235"/>
      <c r="MMY136" s="235"/>
      <c r="MMZ136" s="235"/>
      <c r="MNA136" s="235"/>
      <c r="MNB136" s="235"/>
      <c r="MNC136" s="235"/>
      <c r="MND136" s="235"/>
      <c r="MNE136" s="235"/>
      <c r="MNF136" s="235"/>
      <c r="MNG136" s="235"/>
      <c r="MNH136" s="235"/>
      <c r="MNI136" s="235"/>
      <c r="MNJ136" s="235"/>
      <c r="MNK136" s="235"/>
      <c r="MNL136" s="235"/>
      <c r="MNM136" s="235"/>
      <c r="MNN136" s="235"/>
      <c r="MNO136" s="235"/>
      <c r="MNP136" s="235"/>
      <c r="MNQ136" s="235"/>
      <c r="MNR136" s="235"/>
      <c r="MNS136" s="235"/>
      <c r="MNT136" s="235"/>
      <c r="MNU136" s="235"/>
      <c r="MNV136" s="235"/>
      <c r="MNW136" s="235"/>
      <c r="MNX136" s="235"/>
      <c r="MNY136" s="235"/>
      <c r="MNZ136" s="235"/>
      <c r="MOA136" s="235"/>
      <c r="MOB136" s="235"/>
      <c r="MOC136" s="235"/>
      <c r="MOD136" s="235"/>
      <c r="MOE136" s="235"/>
      <c r="MOF136" s="235"/>
      <c r="MOG136" s="235"/>
      <c r="MOH136" s="235"/>
      <c r="MOI136" s="235"/>
      <c r="MOJ136" s="235"/>
      <c r="MOK136" s="235"/>
      <c r="MOL136" s="235"/>
      <c r="MOM136" s="235"/>
      <c r="MON136" s="235"/>
      <c r="MOO136" s="235"/>
      <c r="MOP136" s="235"/>
      <c r="MOQ136" s="235"/>
      <c r="MOR136" s="235"/>
      <c r="MOS136" s="235"/>
      <c r="MOT136" s="235"/>
      <c r="MOU136" s="235"/>
      <c r="MOV136" s="235"/>
      <c r="MOW136" s="235"/>
      <c r="MOX136" s="235"/>
      <c r="MOY136" s="235"/>
      <c r="MOZ136" s="235"/>
      <c r="MPA136" s="235"/>
      <c r="MPB136" s="235"/>
      <c r="MPC136" s="235"/>
      <c r="MPD136" s="235"/>
      <c r="MPE136" s="235"/>
      <c r="MPF136" s="235"/>
      <c r="MPG136" s="235"/>
      <c r="MPH136" s="235"/>
      <c r="MPI136" s="235"/>
      <c r="MPJ136" s="235"/>
      <c r="MPK136" s="235"/>
      <c r="MPL136" s="235"/>
      <c r="MPM136" s="235"/>
      <c r="MPN136" s="235"/>
      <c r="MPO136" s="235"/>
      <c r="MPP136" s="235"/>
      <c r="MPQ136" s="235"/>
      <c r="MPR136" s="235"/>
      <c r="MPS136" s="235"/>
      <c r="MPT136" s="235"/>
      <c r="MPU136" s="235"/>
      <c r="MPV136" s="235"/>
      <c r="MPW136" s="235"/>
      <c r="MPX136" s="235"/>
      <c r="MPY136" s="235"/>
      <c r="MPZ136" s="235"/>
      <c r="MQA136" s="235"/>
      <c r="MQB136" s="235"/>
      <c r="MQC136" s="235"/>
      <c r="MQD136" s="235"/>
      <c r="MQE136" s="235"/>
      <c r="MQF136" s="235"/>
      <c r="MQG136" s="235"/>
      <c r="MQH136" s="235"/>
      <c r="MQI136" s="235"/>
      <c r="MQJ136" s="235"/>
      <c r="MQK136" s="235"/>
      <c r="MQL136" s="235"/>
      <c r="MQM136" s="235"/>
      <c r="MQN136" s="235"/>
      <c r="MQO136" s="235"/>
      <c r="MQP136" s="235"/>
      <c r="MQQ136" s="235"/>
      <c r="MQR136" s="235"/>
      <c r="MQS136" s="235"/>
      <c r="MQT136" s="235"/>
      <c r="MQU136" s="235"/>
      <c r="MQV136" s="235"/>
      <c r="MQW136" s="235"/>
      <c r="MQX136" s="235"/>
      <c r="MQY136" s="235"/>
      <c r="MQZ136" s="235"/>
      <c r="MRA136" s="235"/>
      <c r="MRB136" s="235"/>
      <c r="MRC136" s="235"/>
      <c r="MRD136" s="235"/>
      <c r="MRE136" s="235"/>
      <c r="MRF136" s="235"/>
      <c r="MRG136" s="235"/>
      <c r="MRH136" s="235"/>
      <c r="MRI136" s="235"/>
      <c r="MRJ136" s="235"/>
      <c r="MRK136" s="235"/>
      <c r="MRL136" s="235"/>
      <c r="MRM136" s="235"/>
      <c r="MRN136" s="235"/>
      <c r="MRO136" s="235"/>
      <c r="MRP136" s="235"/>
      <c r="MRQ136" s="235"/>
      <c r="MRR136" s="235"/>
      <c r="MRS136" s="235"/>
      <c r="MRT136" s="235"/>
      <c r="MRU136" s="235"/>
      <c r="MRV136" s="235"/>
      <c r="MRW136" s="235"/>
      <c r="MRX136" s="235"/>
      <c r="MRY136" s="235"/>
      <c r="MRZ136" s="235"/>
      <c r="MSA136" s="235"/>
      <c r="MSB136" s="235"/>
      <c r="MSC136" s="235"/>
      <c r="MSD136" s="235"/>
      <c r="MSE136" s="235"/>
      <c r="MSF136" s="235"/>
      <c r="MSG136" s="235"/>
      <c r="MSH136" s="235"/>
      <c r="MSI136" s="235"/>
      <c r="MSJ136" s="235"/>
      <c r="MSK136" s="235"/>
      <c r="MSL136" s="235"/>
      <c r="MSM136" s="235"/>
      <c r="MSN136" s="235"/>
      <c r="MSO136" s="235"/>
      <c r="MSP136" s="235"/>
      <c r="MSQ136" s="235"/>
      <c r="MSR136" s="235"/>
      <c r="MSS136" s="235"/>
      <c r="MST136" s="235"/>
      <c r="MSU136" s="235"/>
      <c r="MSV136" s="235"/>
      <c r="MSW136" s="235"/>
      <c r="MSX136" s="235"/>
      <c r="MSY136" s="235"/>
      <c r="MSZ136" s="235"/>
      <c r="MTA136" s="235"/>
      <c r="MTB136" s="235"/>
      <c r="MTC136" s="235"/>
      <c r="MTD136" s="235"/>
      <c r="MTE136" s="235"/>
      <c r="MTF136" s="235"/>
      <c r="MTG136" s="235"/>
      <c r="MTH136" s="235"/>
      <c r="MTI136" s="235"/>
      <c r="MTJ136" s="235"/>
      <c r="MTK136" s="235"/>
      <c r="MTL136" s="235"/>
      <c r="MTM136" s="235"/>
      <c r="MTN136" s="235"/>
      <c r="MTO136" s="235"/>
      <c r="MTP136" s="235"/>
      <c r="MTQ136" s="235"/>
      <c r="MTR136" s="235"/>
      <c r="MTS136" s="235"/>
      <c r="MTT136" s="235"/>
      <c r="MTU136" s="235"/>
      <c r="MTV136" s="235"/>
      <c r="MTW136" s="235"/>
      <c r="MTX136" s="235"/>
      <c r="MTY136" s="235"/>
      <c r="MTZ136" s="235"/>
      <c r="MUA136" s="235"/>
      <c r="MUB136" s="235"/>
      <c r="MUC136" s="235"/>
      <c r="MUD136" s="235"/>
      <c r="MUE136" s="235"/>
      <c r="MUF136" s="235"/>
      <c r="MUG136" s="235"/>
      <c r="MUH136" s="235"/>
      <c r="MUI136" s="235"/>
      <c r="MUJ136" s="235"/>
      <c r="MUK136" s="235"/>
      <c r="MUL136" s="235"/>
      <c r="MUM136" s="235"/>
      <c r="MUN136" s="235"/>
      <c r="MUO136" s="235"/>
      <c r="MUP136" s="235"/>
      <c r="MUQ136" s="235"/>
      <c r="MUR136" s="235"/>
      <c r="MUS136" s="235"/>
      <c r="MUT136" s="235"/>
      <c r="MUU136" s="235"/>
      <c r="MUV136" s="235"/>
      <c r="MUW136" s="235"/>
      <c r="MUX136" s="235"/>
      <c r="MUY136" s="235"/>
      <c r="MUZ136" s="235"/>
      <c r="MVA136" s="235"/>
      <c r="MVB136" s="235"/>
      <c r="MVC136" s="235"/>
      <c r="MVD136" s="235"/>
      <c r="MVE136" s="235"/>
      <c r="MVF136" s="235"/>
      <c r="MVG136" s="235"/>
      <c r="MVH136" s="235"/>
      <c r="MVI136" s="235"/>
      <c r="MVJ136" s="235"/>
      <c r="MVK136" s="235"/>
      <c r="MVL136" s="235"/>
      <c r="MVM136" s="235"/>
      <c r="MVN136" s="235"/>
      <c r="MVO136" s="235"/>
      <c r="MVP136" s="235"/>
      <c r="MVQ136" s="235"/>
      <c r="MVR136" s="235"/>
      <c r="MVS136" s="235"/>
      <c r="MVT136" s="235"/>
      <c r="MVU136" s="235"/>
      <c r="MVV136" s="235"/>
      <c r="MVW136" s="235"/>
      <c r="MVX136" s="235"/>
      <c r="MVY136" s="235"/>
      <c r="MVZ136" s="235"/>
      <c r="MWA136" s="235"/>
      <c r="MWB136" s="235"/>
      <c r="MWC136" s="235"/>
      <c r="MWD136" s="235"/>
      <c r="MWE136" s="235"/>
      <c r="MWF136" s="235"/>
      <c r="MWG136" s="235"/>
      <c r="MWH136" s="235"/>
      <c r="MWI136" s="235"/>
      <c r="MWJ136" s="235"/>
      <c r="MWK136" s="235"/>
      <c r="MWL136" s="235"/>
      <c r="MWM136" s="235"/>
      <c r="MWN136" s="235"/>
      <c r="MWO136" s="235"/>
      <c r="MWP136" s="235"/>
      <c r="MWQ136" s="235"/>
      <c r="MWR136" s="235"/>
      <c r="MWS136" s="235"/>
      <c r="MWT136" s="235"/>
      <c r="MWU136" s="235"/>
      <c r="MWV136" s="235"/>
      <c r="MWW136" s="235"/>
      <c r="MWX136" s="235"/>
      <c r="MWY136" s="235"/>
      <c r="MWZ136" s="235"/>
      <c r="MXA136" s="235"/>
      <c r="MXB136" s="235"/>
      <c r="MXC136" s="235"/>
      <c r="MXD136" s="235"/>
      <c r="MXE136" s="235"/>
      <c r="MXF136" s="235"/>
      <c r="MXG136" s="235"/>
      <c r="MXH136" s="235"/>
      <c r="MXI136" s="235"/>
      <c r="MXJ136" s="235"/>
      <c r="MXK136" s="235"/>
      <c r="MXL136" s="235"/>
      <c r="MXM136" s="235"/>
      <c r="MXN136" s="235"/>
      <c r="MXO136" s="235"/>
      <c r="MXP136" s="235"/>
      <c r="MXQ136" s="235"/>
      <c r="MXR136" s="235"/>
      <c r="MXS136" s="235"/>
      <c r="MXT136" s="235"/>
      <c r="MXU136" s="235"/>
      <c r="MXV136" s="235"/>
      <c r="MXW136" s="235"/>
      <c r="MXX136" s="235"/>
      <c r="MXY136" s="235"/>
      <c r="MXZ136" s="235"/>
      <c r="MYA136" s="235"/>
      <c r="MYB136" s="235"/>
      <c r="MYC136" s="235"/>
      <c r="MYD136" s="235"/>
      <c r="MYE136" s="235"/>
      <c r="MYF136" s="235"/>
      <c r="MYG136" s="235"/>
      <c r="MYH136" s="235"/>
      <c r="MYI136" s="235"/>
      <c r="MYJ136" s="235"/>
      <c r="MYK136" s="235"/>
      <c r="MYL136" s="235"/>
      <c r="MYM136" s="235"/>
      <c r="MYN136" s="235"/>
      <c r="MYO136" s="235"/>
      <c r="MYP136" s="235"/>
      <c r="MYQ136" s="235"/>
      <c r="MYR136" s="235"/>
      <c r="MYS136" s="235"/>
      <c r="MYT136" s="235"/>
      <c r="MYU136" s="235"/>
      <c r="MYV136" s="235"/>
      <c r="MYW136" s="235"/>
      <c r="MYX136" s="235"/>
      <c r="MYY136" s="235"/>
      <c r="MYZ136" s="235"/>
      <c r="MZA136" s="235"/>
      <c r="MZB136" s="235"/>
      <c r="MZC136" s="235"/>
      <c r="MZD136" s="235"/>
      <c r="MZE136" s="235"/>
      <c r="MZF136" s="235"/>
      <c r="MZG136" s="235"/>
      <c r="MZH136" s="235"/>
      <c r="MZI136" s="235"/>
      <c r="MZJ136" s="235"/>
      <c r="MZK136" s="235"/>
      <c r="MZL136" s="235"/>
      <c r="MZM136" s="235"/>
      <c r="MZN136" s="235"/>
      <c r="MZO136" s="235"/>
      <c r="MZP136" s="235"/>
      <c r="MZQ136" s="235"/>
      <c r="MZR136" s="235"/>
      <c r="MZS136" s="235"/>
      <c r="MZT136" s="235"/>
      <c r="MZU136" s="235"/>
      <c r="MZV136" s="235"/>
      <c r="MZW136" s="235"/>
      <c r="MZX136" s="235"/>
      <c r="MZY136" s="235"/>
      <c r="MZZ136" s="235"/>
      <c r="NAA136" s="235"/>
      <c r="NAB136" s="235"/>
      <c r="NAC136" s="235"/>
      <c r="NAD136" s="235"/>
      <c r="NAE136" s="235"/>
      <c r="NAF136" s="235"/>
      <c r="NAG136" s="235"/>
      <c r="NAH136" s="235"/>
      <c r="NAI136" s="235"/>
      <c r="NAJ136" s="235"/>
      <c r="NAK136" s="235"/>
      <c r="NAL136" s="235"/>
      <c r="NAM136" s="235"/>
      <c r="NAN136" s="235"/>
      <c r="NAO136" s="235"/>
      <c r="NAP136" s="235"/>
      <c r="NAQ136" s="235"/>
      <c r="NAR136" s="235"/>
      <c r="NAS136" s="235"/>
      <c r="NAT136" s="235"/>
      <c r="NAU136" s="235"/>
      <c r="NAV136" s="235"/>
      <c r="NAW136" s="235"/>
      <c r="NAX136" s="235"/>
      <c r="NAY136" s="235"/>
      <c r="NAZ136" s="235"/>
      <c r="NBA136" s="235"/>
      <c r="NBB136" s="235"/>
      <c r="NBC136" s="235"/>
      <c r="NBD136" s="235"/>
      <c r="NBE136" s="235"/>
      <c r="NBF136" s="235"/>
      <c r="NBG136" s="235"/>
      <c r="NBH136" s="235"/>
      <c r="NBI136" s="235"/>
      <c r="NBJ136" s="235"/>
      <c r="NBK136" s="235"/>
      <c r="NBL136" s="235"/>
      <c r="NBM136" s="235"/>
      <c r="NBN136" s="235"/>
      <c r="NBO136" s="235"/>
      <c r="NBP136" s="235"/>
      <c r="NBQ136" s="235"/>
      <c r="NBR136" s="235"/>
      <c r="NBS136" s="235"/>
      <c r="NBT136" s="235"/>
      <c r="NBU136" s="235"/>
      <c r="NBV136" s="235"/>
      <c r="NBW136" s="235"/>
      <c r="NBX136" s="235"/>
      <c r="NBY136" s="235"/>
      <c r="NBZ136" s="235"/>
      <c r="NCA136" s="235"/>
      <c r="NCB136" s="235"/>
      <c r="NCC136" s="235"/>
      <c r="NCD136" s="235"/>
      <c r="NCE136" s="235"/>
      <c r="NCF136" s="235"/>
      <c r="NCG136" s="235"/>
      <c r="NCH136" s="235"/>
      <c r="NCI136" s="235"/>
      <c r="NCJ136" s="235"/>
      <c r="NCK136" s="235"/>
      <c r="NCL136" s="235"/>
      <c r="NCM136" s="235"/>
      <c r="NCN136" s="235"/>
      <c r="NCO136" s="235"/>
      <c r="NCP136" s="235"/>
      <c r="NCQ136" s="235"/>
      <c r="NCR136" s="235"/>
      <c r="NCS136" s="235"/>
      <c r="NCT136" s="235"/>
      <c r="NCU136" s="235"/>
      <c r="NCV136" s="235"/>
      <c r="NCW136" s="235"/>
      <c r="NCX136" s="235"/>
      <c r="NCY136" s="235"/>
      <c r="NCZ136" s="235"/>
      <c r="NDA136" s="235"/>
      <c r="NDB136" s="235"/>
      <c r="NDC136" s="235"/>
      <c r="NDD136" s="235"/>
      <c r="NDE136" s="235"/>
      <c r="NDF136" s="235"/>
      <c r="NDG136" s="235"/>
      <c r="NDH136" s="235"/>
      <c r="NDI136" s="235"/>
      <c r="NDJ136" s="235"/>
      <c r="NDK136" s="235"/>
      <c r="NDL136" s="235"/>
      <c r="NDM136" s="235"/>
      <c r="NDN136" s="235"/>
      <c r="NDO136" s="235"/>
      <c r="NDP136" s="235"/>
      <c r="NDQ136" s="235"/>
      <c r="NDR136" s="235"/>
      <c r="NDS136" s="235"/>
      <c r="NDT136" s="235"/>
      <c r="NDU136" s="235"/>
      <c r="NDV136" s="235"/>
      <c r="NDW136" s="235"/>
      <c r="NDX136" s="235"/>
      <c r="NDY136" s="235"/>
      <c r="NDZ136" s="235"/>
      <c r="NEA136" s="235"/>
      <c r="NEB136" s="235"/>
      <c r="NEC136" s="235"/>
      <c r="NED136" s="235"/>
      <c r="NEE136" s="235"/>
      <c r="NEF136" s="235"/>
      <c r="NEG136" s="235"/>
      <c r="NEH136" s="235"/>
      <c r="NEI136" s="235"/>
      <c r="NEJ136" s="235"/>
      <c r="NEK136" s="235"/>
      <c r="NEL136" s="235"/>
      <c r="NEM136" s="235"/>
      <c r="NEN136" s="235"/>
      <c r="NEO136" s="235"/>
      <c r="NEP136" s="235"/>
      <c r="NEQ136" s="235"/>
      <c r="NER136" s="235"/>
      <c r="NES136" s="235"/>
      <c r="NET136" s="235"/>
      <c r="NEU136" s="235"/>
      <c r="NEV136" s="235"/>
      <c r="NEW136" s="235"/>
      <c r="NEX136" s="235"/>
      <c r="NEY136" s="235"/>
      <c r="NEZ136" s="235"/>
      <c r="NFA136" s="235"/>
      <c r="NFB136" s="235"/>
      <c r="NFC136" s="235"/>
      <c r="NFD136" s="235"/>
      <c r="NFE136" s="235"/>
      <c r="NFF136" s="235"/>
      <c r="NFG136" s="235"/>
      <c r="NFH136" s="235"/>
      <c r="NFI136" s="235"/>
      <c r="NFJ136" s="235"/>
      <c r="NFK136" s="235"/>
      <c r="NFL136" s="235"/>
      <c r="NFM136" s="235"/>
      <c r="NFN136" s="235"/>
      <c r="NFO136" s="235"/>
      <c r="NFP136" s="235"/>
      <c r="NFQ136" s="235"/>
      <c r="NFR136" s="235"/>
      <c r="NFS136" s="235"/>
      <c r="NFT136" s="235"/>
      <c r="NFU136" s="235"/>
      <c r="NFV136" s="235"/>
      <c r="NFW136" s="235"/>
      <c r="NFX136" s="235"/>
      <c r="NFY136" s="235"/>
      <c r="NFZ136" s="235"/>
      <c r="NGA136" s="235"/>
      <c r="NGB136" s="235"/>
      <c r="NGC136" s="235"/>
      <c r="NGD136" s="235"/>
      <c r="NGE136" s="235"/>
      <c r="NGF136" s="235"/>
      <c r="NGG136" s="235"/>
      <c r="NGH136" s="235"/>
      <c r="NGI136" s="235"/>
      <c r="NGJ136" s="235"/>
      <c r="NGK136" s="235"/>
      <c r="NGL136" s="235"/>
      <c r="NGM136" s="235"/>
      <c r="NGN136" s="235"/>
      <c r="NGO136" s="235"/>
      <c r="NGP136" s="235"/>
      <c r="NGQ136" s="235"/>
      <c r="NGR136" s="235"/>
      <c r="NGS136" s="235"/>
      <c r="NGT136" s="235"/>
      <c r="NGU136" s="235"/>
      <c r="NGV136" s="235"/>
      <c r="NGW136" s="235"/>
      <c r="NGX136" s="235"/>
      <c r="NGY136" s="235"/>
      <c r="NGZ136" s="235"/>
      <c r="NHA136" s="235"/>
      <c r="NHB136" s="235"/>
      <c r="NHC136" s="235"/>
      <c r="NHD136" s="235"/>
      <c r="NHE136" s="235"/>
      <c r="NHF136" s="235"/>
      <c r="NHG136" s="235"/>
      <c r="NHH136" s="235"/>
      <c r="NHI136" s="235"/>
      <c r="NHJ136" s="235"/>
      <c r="NHK136" s="235"/>
      <c r="NHL136" s="235"/>
      <c r="NHM136" s="235"/>
      <c r="NHN136" s="235"/>
      <c r="NHO136" s="235"/>
      <c r="NHP136" s="235"/>
      <c r="NHQ136" s="235"/>
      <c r="NHR136" s="235"/>
      <c r="NHS136" s="235"/>
      <c r="NHT136" s="235"/>
      <c r="NHU136" s="235"/>
      <c r="NHV136" s="235"/>
      <c r="NHW136" s="235"/>
      <c r="NHX136" s="235"/>
      <c r="NHY136" s="235"/>
      <c r="NHZ136" s="235"/>
      <c r="NIA136" s="235"/>
      <c r="NIB136" s="235"/>
      <c r="NIC136" s="235"/>
      <c r="NID136" s="235"/>
      <c r="NIE136" s="235"/>
      <c r="NIF136" s="235"/>
      <c r="NIG136" s="235"/>
      <c r="NIH136" s="235"/>
      <c r="NII136" s="235"/>
      <c r="NIJ136" s="235"/>
      <c r="NIK136" s="235"/>
      <c r="NIL136" s="235"/>
      <c r="NIM136" s="235"/>
      <c r="NIN136" s="235"/>
      <c r="NIO136" s="235"/>
      <c r="NIP136" s="235"/>
      <c r="NIQ136" s="235"/>
      <c r="NIR136" s="235"/>
      <c r="NIS136" s="235"/>
      <c r="NIT136" s="235"/>
      <c r="NIU136" s="235"/>
      <c r="NIV136" s="235"/>
      <c r="NIW136" s="235"/>
      <c r="NIX136" s="235"/>
      <c r="NIY136" s="235"/>
      <c r="NIZ136" s="235"/>
      <c r="NJA136" s="235"/>
      <c r="NJB136" s="235"/>
      <c r="NJC136" s="235"/>
      <c r="NJD136" s="235"/>
      <c r="NJE136" s="235"/>
      <c r="NJF136" s="235"/>
      <c r="NJG136" s="235"/>
      <c r="NJH136" s="235"/>
      <c r="NJI136" s="235"/>
      <c r="NJJ136" s="235"/>
      <c r="NJK136" s="235"/>
      <c r="NJL136" s="235"/>
      <c r="NJM136" s="235"/>
      <c r="NJN136" s="235"/>
      <c r="NJO136" s="235"/>
      <c r="NJP136" s="235"/>
      <c r="NJQ136" s="235"/>
      <c r="NJR136" s="235"/>
      <c r="NJS136" s="235"/>
      <c r="NJT136" s="235"/>
      <c r="NJU136" s="235"/>
      <c r="NJV136" s="235"/>
      <c r="NJW136" s="235"/>
      <c r="NJX136" s="235"/>
      <c r="NJY136" s="235"/>
      <c r="NJZ136" s="235"/>
      <c r="NKA136" s="235"/>
      <c r="NKB136" s="235"/>
      <c r="NKC136" s="235"/>
      <c r="NKD136" s="235"/>
      <c r="NKE136" s="235"/>
      <c r="NKF136" s="235"/>
      <c r="NKG136" s="235"/>
      <c r="NKH136" s="235"/>
      <c r="NKI136" s="235"/>
      <c r="NKJ136" s="235"/>
      <c r="NKK136" s="235"/>
      <c r="NKL136" s="235"/>
      <c r="NKM136" s="235"/>
      <c r="NKN136" s="235"/>
      <c r="NKO136" s="235"/>
      <c r="NKP136" s="235"/>
      <c r="NKQ136" s="235"/>
      <c r="NKR136" s="235"/>
      <c r="NKS136" s="235"/>
      <c r="NKT136" s="235"/>
      <c r="NKU136" s="235"/>
      <c r="NKV136" s="235"/>
      <c r="NKW136" s="235"/>
      <c r="NKX136" s="235"/>
      <c r="NKY136" s="235"/>
      <c r="NKZ136" s="235"/>
      <c r="NLA136" s="235"/>
      <c r="NLB136" s="235"/>
      <c r="NLC136" s="235"/>
      <c r="NLD136" s="235"/>
      <c r="NLE136" s="235"/>
      <c r="NLF136" s="235"/>
      <c r="NLG136" s="235"/>
      <c r="NLH136" s="235"/>
      <c r="NLI136" s="235"/>
      <c r="NLJ136" s="235"/>
      <c r="NLK136" s="235"/>
      <c r="NLL136" s="235"/>
      <c r="NLM136" s="235"/>
      <c r="NLN136" s="235"/>
      <c r="NLO136" s="235"/>
      <c r="NLP136" s="235"/>
      <c r="NLQ136" s="235"/>
      <c r="NLR136" s="235"/>
      <c r="NLS136" s="235"/>
      <c r="NLT136" s="235"/>
      <c r="NLU136" s="235"/>
      <c r="NLV136" s="235"/>
      <c r="NLW136" s="235"/>
      <c r="NLX136" s="235"/>
      <c r="NLY136" s="235"/>
      <c r="NLZ136" s="235"/>
      <c r="NMA136" s="235"/>
      <c r="NMB136" s="235"/>
      <c r="NMC136" s="235"/>
      <c r="NMD136" s="235"/>
      <c r="NME136" s="235"/>
      <c r="NMF136" s="235"/>
      <c r="NMG136" s="235"/>
      <c r="NMH136" s="235"/>
      <c r="NMI136" s="235"/>
      <c r="NMJ136" s="235"/>
      <c r="NMK136" s="235"/>
      <c r="NML136" s="235"/>
      <c r="NMM136" s="235"/>
      <c r="NMN136" s="235"/>
      <c r="NMO136" s="235"/>
      <c r="NMP136" s="235"/>
      <c r="NMQ136" s="235"/>
      <c r="NMR136" s="235"/>
      <c r="NMS136" s="235"/>
      <c r="NMT136" s="235"/>
      <c r="NMU136" s="235"/>
      <c r="NMV136" s="235"/>
      <c r="NMW136" s="235"/>
      <c r="NMX136" s="235"/>
      <c r="NMY136" s="235"/>
      <c r="NMZ136" s="235"/>
      <c r="NNA136" s="235"/>
      <c r="NNB136" s="235"/>
      <c r="NNC136" s="235"/>
      <c r="NND136" s="235"/>
      <c r="NNE136" s="235"/>
      <c r="NNF136" s="235"/>
      <c r="NNG136" s="235"/>
      <c r="NNH136" s="235"/>
      <c r="NNI136" s="235"/>
      <c r="NNJ136" s="235"/>
      <c r="NNK136" s="235"/>
      <c r="NNL136" s="235"/>
      <c r="NNM136" s="235"/>
      <c r="NNN136" s="235"/>
      <c r="NNO136" s="235"/>
      <c r="NNP136" s="235"/>
      <c r="NNQ136" s="235"/>
      <c r="NNR136" s="235"/>
      <c r="NNS136" s="235"/>
      <c r="NNT136" s="235"/>
      <c r="NNU136" s="235"/>
      <c r="NNV136" s="235"/>
      <c r="NNW136" s="235"/>
      <c r="NNX136" s="235"/>
      <c r="NNY136" s="235"/>
      <c r="NNZ136" s="235"/>
      <c r="NOA136" s="235"/>
      <c r="NOB136" s="235"/>
      <c r="NOC136" s="235"/>
      <c r="NOD136" s="235"/>
      <c r="NOE136" s="235"/>
      <c r="NOF136" s="235"/>
      <c r="NOG136" s="235"/>
      <c r="NOH136" s="235"/>
      <c r="NOI136" s="235"/>
      <c r="NOJ136" s="235"/>
      <c r="NOK136" s="235"/>
      <c r="NOL136" s="235"/>
      <c r="NOM136" s="235"/>
      <c r="NON136" s="235"/>
      <c r="NOO136" s="235"/>
      <c r="NOP136" s="235"/>
      <c r="NOQ136" s="235"/>
      <c r="NOR136" s="235"/>
      <c r="NOS136" s="235"/>
      <c r="NOT136" s="235"/>
      <c r="NOU136" s="235"/>
      <c r="NOV136" s="235"/>
      <c r="NOW136" s="235"/>
      <c r="NOX136" s="235"/>
      <c r="NOY136" s="235"/>
      <c r="NOZ136" s="235"/>
      <c r="NPA136" s="235"/>
      <c r="NPB136" s="235"/>
      <c r="NPC136" s="235"/>
      <c r="NPD136" s="235"/>
      <c r="NPE136" s="235"/>
      <c r="NPF136" s="235"/>
      <c r="NPG136" s="235"/>
      <c r="NPH136" s="235"/>
      <c r="NPI136" s="235"/>
      <c r="NPJ136" s="235"/>
      <c r="NPK136" s="235"/>
      <c r="NPL136" s="235"/>
      <c r="NPM136" s="235"/>
      <c r="NPN136" s="235"/>
      <c r="NPO136" s="235"/>
      <c r="NPP136" s="235"/>
      <c r="NPQ136" s="235"/>
      <c r="NPR136" s="235"/>
      <c r="NPS136" s="235"/>
      <c r="NPT136" s="235"/>
      <c r="NPU136" s="235"/>
      <c r="NPV136" s="235"/>
      <c r="NPW136" s="235"/>
      <c r="NPX136" s="235"/>
      <c r="NPY136" s="235"/>
      <c r="NPZ136" s="235"/>
      <c r="NQA136" s="235"/>
      <c r="NQB136" s="235"/>
      <c r="NQC136" s="235"/>
      <c r="NQD136" s="235"/>
      <c r="NQE136" s="235"/>
      <c r="NQF136" s="235"/>
      <c r="NQG136" s="235"/>
      <c r="NQH136" s="235"/>
      <c r="NQI136" s="235"/>
      <c r="NQJ136" s="235"/>
      <c r="NQK136" s="235"/>
      <c r="NQL136" s="235"/>
      <c r="NQM136" s="235"/>
      <c r="NQN136" s="235"/>
      <c r="NQO136" s="235"/>
      <c r="NQP136" s="235"/>
      <c r="NQQ136" s="235"/>
      <c r="NQR136" s="235"/>
      <c r="NQS136" s="235"/>
      <c r="NQT136" s="235"/>
      <c r="NQU136" s="235"/>
      <c r="NQV136" s="235"/>
      <c r="NQW136" s="235"/>
      <c r="NQX136" s="235"/>
      <c r="NQY136" s="235"/>
      <c r="NQZ136" s="235"/>
      <c r="NRA136" s="235"/>
      <c r="NRB136" s="235"/>
      <c r="NRC136" s="235"/>
      <c r="NRD136" s="235"/>
      <c r="NRE136" s="235"/>
      <c r="NRF136" s="235"/>
      <c r="NRG136" s="235"/>
      <c r="NRH136" s="235"/>
      <c r="NRI136" s="235"/>
      <c r="NRJ136" s="235"/>
      <c r="NRK136" s="235"/>
      <c r="NRL136" s="235"/>
      <c r="NRM136" s="235"/>
      <c r="NRN136" s="235"/>
      <c r="NRO136" s="235"/>
      <c r="NRP136" s="235"/>
      <c r="NRQ136" s="235"/>
      <c r="NRR136" s="235"/>
      <c r="NRS136" s="235"/>
      <c r="NRT136" s="235"/>
      <c r="NRU136" s="235"/>
      <c r="NRV136" s="235"/>
      <c r="NRW136" s="235"/>
      <c r="NRX136" s="235"/>
      <c r="NRY136" s="235"/>
      <c r="NRZ136" s="235"/>
      <c r="NSA136" s="235"/>
      <c r="NSB136" s="235"/>
      <c r="NSC136" s="235"/>
      <c r="NSD136" s="235"/>
      <c r="NSE136" s="235"/>
      <c r="NSF136" s="235"/>
      <c r="NSG136" s="235"/>
      <c r="NSH136" s="235"/>
      <c r="NSI136" s="235"/>
      <c r="NSJ136" s="235"/>
      <c r="NSK136" s="235"/>
      <c r="NSL136" s="235"/>
      <c r="NSM136" s="235"/>
      <c r="NSN136" s="235"/>
      <c r="NSO136" s="235"/>
      <c r="NSP136" s="235"/>
      <c r="NSQ136" s="235"/>
      <c r="NSR136" s="235"/>
      <c r="NSS136" s="235"/>
      <c r="NST136" s="235"/>
      <c r="NSU136" s="235"/>
      <c r="NSV136" s="235"/>
      <c r="NSW136" s="235"/>
      <c r="NSX136" s="235"/>
      <c r="NSY136" s="235"/>
      <c r="NSZ136" s="235"/>
      <c r="NTA136" s="235"/>
      <c r="NTB136" s="235"/>
      <c r="NTC136" s="235"/>
      <c r="NTD136" s="235"/>
      <c r="NTE136" s="235"/>
      <c r="NTF136" s="235"/>
      <c r="NTG136" s="235"/>
      <c r="NTH136" s="235"/>
      <c r="NTI136" s="235"/>
      <c r="NTJ136" s="235"/>
      <c r="NTK136" s="235"/>
      <c r="NTL136" s="235"/>
      <c r="NTM136" s="235"/>
      <c r="NTN136" s="235"/>
      <c r="NTO136" s="235"/>
      <c r="NTP136" s="235"/>
      <c r="NTQ136" s="235"/>
      <c r="NTR136" s="235"/>
      <c r="NTS136" s="235"/>
      <c r="NTT136" s="235"/>
      <c r="NTU136" s="235"/>
      <c r="NTV136" s="235"/>
      <c r="NTW136" s="235"/>
      <c r="NTX136" s="235"/>
      <c r="NTY136" s="235"/>
      <c r="NTZ136" s="235"/>
      <c r="NUA136" s="235"/>
      <c r="NUB136" s="235"/>
      <c r="NUC136" s="235"/>
      <c r="NUD136" s="235"/>
      <c r="NUE136" s="235"/>
      <c r="NUF136" s="235"/>
      <c r="NUG136" s="235"/>
      <c r="NUH136" s="235"/>
      <c r="NUI136" s="235"/>
      <c r="NUJ136" s="235"/>
      <c r="NUK136" s="235"/>
      <c r="NUL136" s="235"/>
      <c r="NUM136" s="235"/>
      <c r="NUN136" s="235"/>
      <c r="NUO136" s="235"/>
      <c r="NUP136" s="235"/>
      <c r="NUQ136" s="235"/>
      <c r="NUR136" s="235"/>
      <c r="NUS136" s="235"/>
      <c r="NUT136" s="235"/>
      <c r="NUU136" s="235"/>
      <c r="NUV136" s="235"/>
      <c r="NUW136" s="235"/>
      <c r="NUX136" s="235"/>
      <c r="NUY136" s="235"/>
      <c r="NUZ136" s="235"/>
      <c r="NVA136" s="235"/>
      <c r="NVB136" s="235"/>
      <c r="NVC136" s="235"/>
      <c r="NVD136" s="235"/>
      <c r="NVE136" s="235"/>
      <c r="NVF136" s="235"/>
      <c r="NVG136" s="235"/>
      <c r="NVH136" s="235"/>
      <c r="NVI136" s="235"/>
      <c r="NVJ136" s="235"/>
      <c r="NVK136" s="235"/>
      <c r="NVL136" s="235"/>
      <c r="NVM136" s="235"/>
      <c r="NVN136" s="235"/>
      <c r="NVO136" s="235"/>
      <c r="NVP136" s="235"/>
      <c r="NVQ136" s="235"/>
      <c r="NVR136" s="235"/>
      <c r="NVS136" s="235"/>
      <c r="NVT136" s="235"/>
      <c r="NVU136" s="235"/>
      <c r="NVV136" s="235"/>
      <c r="NVW136" s="235"/>
      <c r="NVX136" s="235"/>
      <c r="NVY136" s="235"/>
      <c r="NVZ136" s="235"/>
      <c r="NWA136" s="235"/>
      <c r="NWB136" s="235"/>
      <c r="NWC136" s="235"/>
      <c r="NWD136" s="235"/>
      <c r="NWE136" s="235"/>
      <c r="NWF136" s="235"/>
      <c r="NWG136" s="235"/>
      <c r="NWH136" s="235"/>
      <c r="NWI136" s="235"/>
      <c r="NWJ136" s="235"/>
      <c r="NWK136" s="235"/>
      <c r="NWL136" s="235"/>
      <c r="NWM136" s="235"/>
      <c r="NWN136" s="235"/>
      <c r="NWO136" s="235"/>
      <c r="NWP136" s="235"/>
      <c r="NWQ136" s="235"/>
      <c r="NWR136" s="235"/>
      <c r="NWS136" s="235"/>
      <c r="NWT136" s="235"/>
      <c r="NWU136" s="235"/>
      <c r="NWV136" s="235"/>
      <c r="NWW136" s="235"/>
      <c r="NWX136" s="235"/>
      <c r="NWY136" s="235"/>
      <c r="NWZ136" s="235"/>
      <c r="NXA136" s="235"/>
      <c r="NXB136" s="235"/>
      <c r="NXC136" s="235"/>
      <c r="NXD136" s="235"/>
      <c r="NXE136" s="235"/>
      <c r="NXF136" s="235"/>
      <c r="NXG136" s="235"/>
      <c r="NXH136" s="235"/>
      <c r="NXI136" s="235"/>
      <c r="NXJ136" s="235"/>
      <c r="NXK136" s="235"/>
      <c r="NXL136" s="235"/>
      <c r="NXM136" s="235"/>
      <c r="NXN136" s="235"/>
      <c r="NXO136" s="235"/>
      <c r="NXP136" s="235"/>
      <c r="NXQ136" s="235"/>
      <c r="NXR136" s="235"/>
      <c r="NXS136" s="235"/>
      <c r="NXT136" s="235"/>
      <c r="NXU136" s="235"/>
      <c r="NXV136" s="235"/>
      <c r="NXW136" s="235"/>
      <c r="NXX136" s="235"/>
      <c r="NXY136" s="235"/>
      <c r="NXZ136" s="235"/>
      <c r="NYA136" s="235"/>
      <c r="NYB136" s="235"/>
      <c r="NYC136" s="235"/>
      <c r="NYD136" s="235"/>
      <c r="NYE136" s="235"/>
      <c r="NYF136" s="235"/>
      <c r="NYG136" s="235"/>
      <c r="NYH136" s="235"/>
      <c r="NYI136" s="235"/>
      <c r="NYJ136" s="235"/>
      <c r="NYK136" s="235"/>
      <c r="NYL136" s="235"/>
      <c r="NYM136" s="235"/>
      <c r="NYN136" s="235"/>
      <c r="NYO136" s="235"/>
      <c r="NYP136" s="235"/>
      <c r="NYQ136" s="235"/>
      <c r="NYR136" s="235"/>
      <c r="NYS136" s="235"/>
      <c r="NYT136" s="235"/>
      <c r="NYU136" s="235"/>
      <c r="NYV136" s="235"/>
      <c r="NYW136" s="235"/>
      <c r="NYX136" s="235"/>
      <c r="NYY136" s="235"/>
      <c r="NYZ136" s="235"/>
      <c r="NZA136" s="235"/>
      <c r="NZB136" s="235"/>
      <c r="NZC136" s="235"/>
      <c r="NZD136" s="235"/>
      <c r="NZE136" s="235"/>
      <c r="NZF136" s="235"/>
      <c r="NZG136" s="235"/>
      <c r="NZH136" s="235"/>
      <c r="NZI136" s="235"/>
      <c r="NZJ136" s="235"/>
      <c r="NZK136" s="235"/>
      <c r="NZL136" s="235"/>
      <c r="NZM136" s="235"/>
      <c r="NZN136" s="235"/>
      <c r="NZO136" s="235"/>
      <c r="NZP136" s="235"/>
      <c r="NZQ136" s="235"/>
      <c r="NZR136" s="235"/>
      <c r="NZS136" s="235"/>
      <c r="NZT136" s="235"/>
      <c r="NZU136" s="235"/>
      <c r="NZV136" s="235"/>
      <c r="NZW136" s="235"/>
      <c r="NZX136" s="235"/>
      <c r="NZY136" s="235"/>
      <c r="NZZ136" s="235"/>
      <c r="OAA136" s="235"/>
      <c r="OAB136" s="235"/>
      <c r="OAC136" s="235"/>
      <c r="OAD136" s="235"/>
      <c r="OAE136" s="235"/>
      <c r="OAF136" s="235"/>
      <c r="OAG136" s="235"/>
      <c r="OAH136" s="235"/>
      <c r="OAI136" s="235"/>
      <c r="OAJ136" s="235"/>
      <c r="OAK136" s="235"/>
      <c r="OAL136" s="235"/>
      <c r="OAM136" s="235"/>
      <c r="OAN136" s="235"/>
      <c r="OAO136" s="235"/>
      <c r="OAP136" s="235"/>
      <c r="OAQ136" s="235"/>
      <c r="OAR136" s="235"/>
      <c r="OAS136" s="235"/>
      <c r="OAT136" s="235"/>
      <c r="OAU136" s="235"/>
      <c r="OAV136" s="235"/>
      <c r="OAW136" s="235"/>
      <c r="OAX136" s="235"/>
      <c r="OAY136" s="235"/>
      <c r="OAZ136" s="235"/>
      <c r="OBA136" s="235"/>
      <c r="OBB136" s="235"/>
      <c r="OBC136" s="235"/>
      <c r="OBD136" s="235"/>
      <c r="OBE136" s="235"/>
      <c r="OBF136" s="235"/>
      <c r="OBG136" s="235"/>
      <c r="OBH136" s="235"/>
      <c r="OBI136" s="235"/>
      <c r="OBJ136" s="235"/>
      <c r="OBK136" s="235"/>
      <c r="OBL136" s="235"/>
      <c r="OBM136" s="235"/>
      <c r="OBN136" s="235"/>
      <c r="OBO136" s="235"/>
      <c r="OBP136" s="235"/>
      <c r="OBQ136" s="235"/>
      <c r="OBR136" s="235"/>
      <c r="OBS136" s="235"/>
      <c r="OBT136" s="235"/>
      <c r="OBU136" s="235"/>
      <c r="OBV136" s="235"/>
      <c r="OBW136" s="235"/>
      <c r="OBX136" s="235"/>
      <c r="OBY136" s="235"/>
      <c r="OBZ136" s="235"/>
      <c r="OCA136" s="235"/>
      <c r="OCB136" s="235"/>
      <c r="OCC136" s="235"/>
      <c r="OCD136" s="235"/>
      <c r="OCE136" s="235"/>
      <c r="OCF136" s="235"/>
      <c r="OCG136" s="235"/>
      <c r="OCH136" s="235"/>
      <c r="OCI136" s="235"/>
      <c r="OCJ136" s="235"/>
      <c r="OCK136" s="235"/>
      <c r="OCL136" s="235"/>
      <c r="OCM136" s="235"/>
      <c r="OCN136" s="235"/>
      <c r="OCO136" s="235"/>
      <c r="OCP136" s="235"/>
      <c r="OCQ136" s="235"/>
      <c r="OCR136" s="235"/>
      <c r="OCS136" s="235"/>
      <c r="OCT136" s="235"/>
      <c r="OCU136" s="235"/>
      <c r="OCV136" s="235"/>
      <c r="OCW136" s="235"/>
      <c r="OCX136" s="235"/>
      <c r="OCY136" s="235"/>
      <c r="OCZ136" s="235"/>
      <c r="ODA136" s="235"/>
      <c r="ODB136" s="235"/>
      <c r="ODC136" s="235"/>
      <c r="ODD136" s="235"/>
      <c r="ODE136" s="235"/>
      <c r="ODF136" s="235"/>
      <c r="ODG136" s="235"/>
      <c r="ODH136" s="235"/>
      <c r="ODI136" s="235"/>
      <c r="ODJ136" s="235"/>
      <c r="ODK136" s="235"/>
      <c r="ODL136" s="235"/>
      <c r="ODM136" s="235"/>
      <c r="ODN136" s="235"/>
      <c r="ODO136" s="235"/>
      <c r="ODP136" s="235"/>
      <c r="ODQ136" s="235"/>
      <c r="ODR136" s="235"/>
      <c r="ODS136" s="235"/>
      <c r="ODT136" s="235"/>
      <c r="ODU136" s="235"/>
      <c r="ODV136" s="235"/>
      <c r="ODW136" s="235"/>
      <c r="ODX136" s="235"/>
      <c r="ODY136" s="235"/>
      <c r="ODZ136" s="235"/>
      <c r="OEA136" s="235"/>
      <c r="OEB136" s="235"/>
      <c r="OEC136" s="235"/>
      <c r="OED136" s="235"/>
      <c r="OEE136" s="235"/>
      <c r="OEF136" s="235"/>
      <c r="OEG136" s="235"/>
      <c r="OEH136" s="235"/>
      <c r="OEI136" s="235"/>
      <c r="OEJ136" s="235"/>
      <c r="OEK136" s="235"/>
      <c r="OEL136" s="235"/>
      <c r="OEM136" s="235"/>
      <c r="OEN136" s="235"/>
      <c r="OEO136" s="235"/>
      <c r="OEP136" s="235"/>
      <c r="OEQ136" s="235"/>
      <c r="OER136" s="235"/>
      <c r="OES136" s="235"/>
      <c r="OET136" s="235"/>
      <c r="OEU136" s="235"/>
      <c r="OEV136" s="235"/>
      <c r="OEW136" s="235"/>
      <c r="OEX136" s="235"/>
      <c r="OEY136" s="235"/>
      <c r="OEZ136" s="235"/>
      <c r="OFA136" s="235"/>
      <c r="OFB136" s="235"/>
      <c r="OFC136" s="235"/>
      <c r="OFD136" s="235"/>
      <c r="OFE136" s="235"/>
      <c r="OFF136" s="235"/>
      <c r="OFG136" s="235"/>
      <c r="OFH136" s="235"/>
      <c r="OFI136" s="235"/>
      <c r="OFJ136" s="235"/>
      <c r="OFK136" s="235"/>
      <c r="OFL136" s="235"/>
      <c r="OFM136" s="235"/>
      <c r="OFN136" s="235"/>
      <c r="OFO136" s="235"/>
      <c r="OFP136" s="235"/>
      <c r="OFQ136" s="235"/>
      <c r="OFR136" s="235"/>
      <c r="OFS136" s="235"/>
      <c r="OFT136" s="235"/>
      <c r="OFU136" s="235"/>
      <c r="OFV136" s="235"/>
      <c r="OFW136" s="235"/>
      <c r="OFX136" s="235"/>
      <c r="OFY136" s="235"/>
      <c r="OFZ136" s="235"/>
      <c r="OGA136" s="235"/>
      <c r="OGB136" s="235"/>
      <c r="OGC136" s="235"/>
      <c r="OGD136" s="235"/>
      <c r="OGE136" s="235"/>
      <c r="OGF136" s="235"/>
      <c r="OGG136" s="235"/>
      <c r="OGH136" s="235"/>
      <c r="OGI136" s="235"/>
      <c r="OGJ136" s="235"/>
      <c r="OGK136" s="235"/>
      <c r="OGL136" s="235"/>
      <c r="OGM136" s="235"/>
      <c r="OGN136" s="235"/>
      <c r="OGO136" s="235"/>
      <c r="OGP136" s="235"/>
      <c r="OGQ136" s="235"/>
      <c r="OGR136" s="235"/>
      <c r="OGS136" s="235"/>
      <c r="OGT136" s="235"/>
      <c r="OGU136" s="235"/>
      <c r="OGV136" s="235"/>
      <c r="OGW136" s="235"/>
      <c r="OGX136" s="235"/>
      <c r="OGY136" s="235"/>
      <c r="OGZ136" s="235"/>
      <c r="OHA136" s="235"/>
      <c r="OHB136" s="235"/>
      <c r="OHC136" s="235"/>
      <c r="OHD136" s="235"/>
      <c r="OHE136" s="235"/>
      <c r="OHF136" s="235"/>
      <c r="OHG136" s="235"/>
      <c r="OHH136" s="235"/>
      <c r="OHI136" s="235"/>
      <c r="OHJ136" s="235"/>
      <c r="OHK136" s="235"/>
      <c r="OHL136" s="235"/>
      <c r="OHM136" s="235"/>
      <c r="OHN136" s="235"/>
      <c r="OHO136" s="235"/>
      <c r="OHP136" s="235"/>
      <c r="OHQ136" s="235"/>
      <c r="OHR136" s="235"/>
      <c r="OHS136" s="235"/>
      <c r="OHT136" s="235"/>
      <c r="OHU136" s="235"/>
      <c r="OHV136" s="235"/>
      <c r="OHW136" s="235"/>
      <c r="OHX136" s="235"/>
      <c r="OHY136" s="235"/>
      <c r="OHZ136" s="235"/>
      <c r="OIA136" s="235"/>
      <c r="OIB136" s="235"/>
      <c r="OIC136" s="235"/>
      <c r="OID136" s="235"/>
      <c r="OIE136" s="235"/>
      <c r="OIF136" s="235"/>
      <c r="OIG136" s="235"/>
      <c r="OIH136" s="235"/>
      <c r="OII136" s="235"/>
      <c r="OIJ136" s="235"/>
      <c r="OIK136" s="235"/>
      <c r="OIL136" s="235"/>
      <c r="OIM136" s="235"/>
      <c r="OIN136" s="235"/>
      <c r="OIO136" s="235"/>
      <c r="OIP136" s="235"/>
      <c r="OIQ136" s="235"/>
      <c r="OIR136" s="235"/>
      <c r="OIS136" s="235"/>
      <c r="OIT136" s="235"/>
      <c r="OIU136" s="235"/>
      <c r="OIV136" s="235"/>
      <c r="OIW136" s="235"/>
      <c r="OIX136" s="235"/>
      <c r="OIY136" s="235"/>
      <c r="OIZ136" s="235"/>
      <c r="OJA136" s="235"/>
      <c r="OJB136" s="235"/>
      <c r="OJC136" s="235"/>
      <c r="OJD136" s="235"/>
      <c r="OJE136" s="235"/>
      <c r="OJF136" s="235"/>
      <c r="OJG136" s="235"/>
      <c r="OJH136" s="235"/>
      <c r="OJI136" s="235"/>
      <c r="OJJ136" s="235"/>
      <c r="OJK136" s="235"/>
      <c r="OJL136" s="235"/>
      <c r="OJM136" s="235"/>
      <c r="OJN136" s="235"/>
      <c r="OJO136" s="235"/>
      <c r="OJP136" s="235"/>
      <c r="OJQ136" s="235"/>
      <c r="OJR136" s="235"/>
      <c r="OJS136" s="235"/>
      <c r="OJT136" s="235"/>
      <c r="OJU136" s="235"/>
      <c r="OJV136" s="235"/>
      <c r="OJW136" s="235"/>
      <c r="OJX136" s="235"/>
      <c r="OJY136" s="235"/>
      <c r="OJZ136" s="235"/>
      <c r="OKA136" s="235"/>
      <c r="OKB136" s="235"/>
      <c r="OKC136" s="235"/>
      <c r="OKD136" s="235"/>
      <c r="OKE136" s="235"/>
      <c r="OKF136" s="235"/>
      <c r="OKG136" s="235"/>
      <c r="OKH136" s="235"/>
      <c r="OKI136" s="235"/>
      <c r="OKJ136" s="235"/>
      <c r="OKK136" s="235"/>
      <c r="OKL136" s="235"/>
      <c r="OKM136" s="235"/>
      <c r="OKN136" s="235"/>
      <c r="OKO136" s="235"/>
      <c r="OKP136" s="235"/>
      <c r="OKQ136" s="235"/>
      <c r="OKR136" s="235"/>
      <c r="OKS136" s="235"/>
      <c r="OKT136" s="235"/>
      <c r="OKU136" s="235"/>
      <c r="OKV136" s="235"/>
      <c r="OKW136" s="235"/>
      <c r="OKX136" s="235"/>
      <c r="OKY136" s="235"/>
      <c r="OKZ136" s="235"/>
      <c r="OLA136" s="235"/>
      <c r="OLB136" s="235"/>
      <c r="OLC136" s="235"/>
      <c r="OLD136" s="235"/>
      <c r="OLE136" s="235"/>
      <c r="OLF136" s="235"/>
      <c r="OLG136" s="235"/>
      <c r="OLH136" s="235"/>
      <c r="OLI136" s="235"/>
      <c r="OLJ136" s="235"/>
      <c r="OLK136" s="235"/>
      <c r="OLL136" s="235"/>
      <c r="OLM136" s="235"/>
      <c r="OLN136" s="235"/>
      <c r="OLO136" s="235"/>
      <c r="OLP136" s="235"/>
      <c r="OLQ136" s="235"/>
      <c r="OLR136" s="235"/>
      <c r="OLS136" s="235"/>
      <c r="OLT136" s="235"/>
      <c r="OLU136" s="235"/>
      <c r="OLV136" s="235"/>
      <c r="OLW136" s="235"/>
      <c r="OLX136" s="235"/>
      <c r="OLY136" s="235"/>
      <c r="OLZ136" s="235"/>
      <c r="OMA136" s="235"/>
      <c r="OMB136" s="235"/>
      <c r="OMC136" s="235"/>
      <c r="OMD136" s="235"/>
      <c r="OME136" s="235"/>
      <c r="OMF136" s="235"/>
      <c r="OMG136" s="235"/>
      <c r="OMH136" s="235"/>
      <c r="OMI136" s="235"/>
      <c r="OMJ136" s="235"/>
      <c r="OMK136" s="235"/>
      <c r="OML136" s="235"/>
      <c r="OMM136" s="235"/>
      <c r="OMN136" s="235"/>
      <c r="OMO136" s="235"/>
      <c r="OMP136" s="235"/>
      <c r="OMQ136" s="235"/>
      <c r="OMR136" s="235"/>
      <c r="OMS136" s="235"/>
      <c r="OMT136" s="235"/>
      <c r="OMU136" s="235"/>
      <c r="OMV136" s="235"/>
      <c r="OMW136" s="235"/>
      <c r="OMX136" s="235"/>
      <c r="OMY136" s="235"/>
      <c r="OMZ136" s="235"/>
      <c r="ONA136" s="235"/>
      <c r="ONB136" s="235"/>
      <c r="ONC136" s="235"/>
      <c r="OND136" s="235"/>
      <c r="ONE136" s="235"/>
      <c r="ONF136" s="235"/>
      <c r="ONG136" s="235"/>
      <c r="ONH136" s="235"/>
      <c r="ONI136" s="235"/>
      <c r="ONJ136" s="235"/>
      <c r="ONK136" s="235"/>
      <c r="ONL136" s="235"/>
      <c r="ONM136" s="235"/>
      <c r="ONN136" s="235"/>
      <c r="ONO136" s="235"/>
      <c r="ONP136" s="235"/>
      <c r="ONQ136" s="235"/>
      <c r="ONR136" s="235"/>
      <c r="ONS136" s="235"/>
      <c r="ONT136" s="235"/>
      <c r="ONU136" s="235"/>
      <c r="ONV136" s="235"/>
      <c r="ONW136" s="235"/>
      <c r="ONX136" s="235"/>
      <c r="ONY136" s="235"/>
      <c r="ONZ136" s="235"/>
      <c r="OOA136" s="235"/>
      <c r="OOB136" s="235"/>
      <c r="OOC136" s="235"/>
      <c r="OOD136" s="235"/>
      <c r="OOE136" s="235"/>
      <c r="OOF136" s="235"/>
      <c r="OOG136" s="235"/>
      <c r="OOH136" s="235"/>
      <c r="OOI136" s="235"/>
      <c r="OOJ136" s="235"/>
      <c r="OOK136" s="235"/>
      <c r="OOL136" s="235"/>
      <c r="OOM136" s="235"/>
      <c r="OON136" s="235"/>
      <c r="OOO136" s="235"/>
      <c r="OOP136" s="235"/>
      <c r="OOQ136" s="235"/>
      <c r="OOR136" s="235"/>
      <c r="OOS136" s="235"/>
      <c r="OOT136" s="235"/>
      <c r="OOU136" s="235"/>
      <c r="OOV136" s="235"/>
      <c r="OOW136" s="235"/>
      <c r="OOX136" s="235"/>
      <c r="OOY136" s="235"/>
      <c r="OOZ136" s="235"/>
      <c r="OPA136" s="235"/>
      <c r="OPB136" s="235"/>
      <c r="OPC136" s="235"/>
      <c r="OPD136" s="235"/>
      <c r="OPE136" s="235"/>
      <c r="OPF136" s="235"/>
      <c r="OPG136" s="235"/>
      <c r="OPH136" s="235"/>
      <c r="OPI136" s="235"/>
      <c r="OPJ136" s="235"/>
      <c r="OPK136" s="235"/>
      <c r="OPL136" s="235"/>
      <c r="OPM136" s="235"/>
      <c r="OPN136" s="235"/>
      <c r="OPO136" s="235"/>
      <c r="OPP136" s="235"/>
      <c r="OPQ136" s="235"/>
      <c r="OPR136" s="235"/>
      <c r="OPS136" s="235"/>
      <c r="OPT136" s="235"/>
      <c r="OPU136" s="235"/>
      <c r="OPV136" s="235"/>
      <c r="OPW136" s="235"/>
      <c r="OPX136" s="235"/>
      <c r="OPY136" s="235"/>
      <c r="OPZ136" s="235"/>
      <c r="OQA136" s="235"/>
      <c r="OQB136" s="235"/>
      <c r="OQC136" s="235"/>
      <c r="OQD136" s="235"/>
      <c r="OQE136" s="235"/>
      <c r="OQF136" s="235"/>
      <c r="OQG136" s="235"/>
      <c r="OQH136" s="235"/>
      <c r="OQI136" s="235"/>
      <c r="OQJ136" s="235"/>
      <c r="OQK136" s="235"/>
      <c r="OQL136" s="235"/>
      <c r="OQM136" s="235"/>
      <c r="OQN136" s="235"/>
      <c r="OQO136" s="235"/>
      <c r="OQP136" s="235"/>
      <c r="OQQ136" s="235"/>
      <c r="OQR136" s="235"/>
      <c r="OQS136" s="235"/>
      <c r="OQT136" s="235"/>
      <c r="OQU136" s="235"/>
      <c r="OQV136" s="235"/>
      <c r="OQW136" s="235"/>
      <c r="OQX136" s="235"/>
      <c r="OQY136" s="235"/>
      <c r="OQZ136" s="235"/>
      <c r="ORA136" s="235"/>
      <c r="ORB136" s="235"/>
      <c r="ORC136" s="235"/>
      <c r="ORD136" s="235"/>
      <c r="ORE136" s="235"/>
      <c r="ORF136" s="235"/>
      <c r="ORG136" s="235"/>
      <c r="ORH136" s="235"/>
      <c r="ORI136" s="235"/>
      <c r="ORJ136" s="235"/>
      <c r="ORK136" s="235"/>
      <c r="ORL136" s="235"/>
      <c r="ORM136" s="235"/>
      <c r="ORN136" s="235"/>
      <c r="ORO136" s="235"/>
      <c r="ORP136" s="235"/>
      <c r="ORQ136" s="235"/>
      <c r="ORR136" s="235"/>
      <c r="ORS136" s="235"/>
      <c r="ORT136" s="235"/>
      <c r="ORU136" s="235"/>
      <c r="ORV136" s="235"/>
      <c r="ORW136" s="235"/>
      <c r="ORX136" s="235"/>
      <c r="ORY136" s="235"/>
      <c r="ORZ136" s="235"/>
      <c r="OSA136" s="235"/>
      <c r="OSB136" s="235"/>
      <c r="OSC136" s="235"/>
      <c r="OSD136" s="235"/>
      <c r="OSE136" s="235"/>
      <c r="OSF136" s="235"/>
      <c r="OSG136" s="235"/>
      <c r="OSH136" s="235"/>
      <c r="OSI136" s="235"/>
      <c r="OSJ136" s="235"/>
      <c r="OSK136" s="235"/>
      <c r="OSL136" s="235"/>
      <c r="OSM136" s="235"/>
      <c r="OSN136" s="235"/>
      <c r="OSO136" s="235"/>
      <c r="OSP136" s="235"/>
      <c r="OSQ136" s="235"/>
      <c r="OSR136" s="235"/>
      <c r="OSS136" s="235"/>
      <c r="OST136" s="235"/>
      <c r="OSU136" s="235"/>
      <c r="OSV136" s="235"/>
      <c r="OSW136" s="235"/>
      <c r="OSX136" s="235"/>
      <c r="OSY136" s="235"/>
      <c r="OSZ136" s="235"/>
      <c r="OTA136" s="235"/>
      <c r="OTB136" s="235"/>
      <c r="OTC136" s="235"/>
      <c r="OTD136" s="235"/>
      <c r="OTE136" s="235"/>
      <c r="OTF136" s="235"/>
      <c r="OTG136" s="235"/>
      <c r="OTH136" s="235"/>
      <c r="OTI136" s="235"/>
      <c r="OTJ136" s="235"/>
      <c r="OTK136" s="235"/>
      <c r="OTL136" s="235"/>
      <c r="OTM136" s="235"/>
      <c r="OTN136" s="235"/>
      <c r="OTO136" s="235"/>
      <c r="OTP136" s="235"/>
      <c r="OTQ136" s="235"/>
      <c r="OTR136" s="235"/>
      <c r="OTS136" s="235"/>
      <c r="OTT136" s="235"/>
      <c r="OTU136" s="235"/>
      <c r="OTV136" s="235"/>
      <c r="OTW136" s="235"/>
      <c r="OTX136" s="235"/>
      <c r="OTY136" s="235"/>
      <c r="OTZ136" s="235"/>
      <c r="OUA136" s="235"/>
      <c r="OUB136" s="235"/>
      <c r="OUC136" s="235"/>
      <c r="OUD136" s="235"/>
      <c r="OUE136" s="235"/>
      <c r="OUF136" s="235"/>
      <c r="OUG136" s="235"/>
      <c r="OUH136" s="235"/>
      <c r="OUI136" s="235"/>
      <c r="OUJ136" s="235"/>
      <c r="OUK136" s="235"/>
      <c r="OUL136" s="235"/>
      <c r="OUM136" s="235"/>
      <c r="OUN136" s="235"/>
      <c r="OUO136" s="235"/>
      <c r="OUP136" s="235"/>
      <c r="OUQ136" s="235"/>
      <c r="OUR136" s="235"/>
      <c r="OUS136" s="235"/>
      <c r="OUT136" s="235"/>
      <c r="OUU136" s="235"/>
      <c r="OUV136" s="235"/>
      <c r="OUW136" s="235"/>
      <c r="OUX136" s="235"/>
      <c r="OUY136" s="235"/>
      <c r="OUZ136" s="235"/>
      <c r="OVA136" s="235"/>
      <c r="OVB136" s="235"/>
      <c r="OVC136" s="235"/>
      <c r="OVD136" s="235"/>
      <c r="OVE136" s="235"/>
      <c r="OVF136" s="235"/>
      <c r="OVG136" s="235"/>
      <c r="OVH136" s="235"/>
      <c r="OVI136" s="235"/>
      <c r="OVJ136" s="235"/>
      <c r="OVK136" s="235"/>
      <c r="OVL136" s="235"/>
      <c r="OVM136" s="235"/>
      <c r="OVN136" s="235"/>
      <c r="OVO136" s="235"/>
      <c r="OVP136" s="235"/>
      <c r="OVQ136" s="235"/>
      <c r="OVR136" s="235"/>
      <c r="OVS136" s="235"/>
      <c r="OVT136" s="235"/>
      <c r="OVU136" s="235"/>
      <c r="OVV136" s="235"/>
      <c r="OVW136" s="235"/>
      <c r="OVX136" s="235"/>
      <c r="OVY136" s="235"/>
      <c r="OVZ136" s="235"/>
      <c r="OWA136" s="235"/>
      <c r="OWB136" s="235"/>
      <c r="OWC136" s="235"/>
      <c r="OWD136" s="235"/>
      <c r="OWE136" s="235"/>
      <c r="OWF136" s="235"/>
      <c r="OWG136" s="235"/>
      <c r="OWH136" s="235"/>
      <c r="OWI136" s="235"/>
      <c r="OWJ136" s="235"/>
      <c r="OWK136" s="235"/>
      <c r="OWL136" s="235"/>
      <c r="OWM136" s="235"/>
      <c r="OWN136" s="235"/>
      <c r="OWO136" s="235"/>
      <c r="OWP136" s="235"/>
      <c r="OWQ136" s="235"/>
      <c r="OWR136" s="235"/>
      <c r="OWS136" s="235"/>
      <c r="OWT136" s="235"/>
      <c r="OWU136" s="235"/>
      <c r="OWV136" s="235"/>
      <c r="OWW136" s="235"/>
      <c r="OWX136" s="235"/>
      <c r="OWY136" s="235"/>
      <c r="OWZ136" s="235"/>
      <c r="OXA136" s="235"/>
      <c r="OXB136" s="235"/>
      <c r="OXC136" s="235"/>
      <c r="OXD136" s="235"/>
      <c r="OXE136" s="235"/>
      <c r="OXF136" s="235"/>
      <c r="OXG136" s="235"/>
      <c r="OXH136" s="235"/>
      <c r="OXI136" s="235"/>
      <c r="OXJ136" s="235"/>
      <c r="OXK136" s="235"/>
      <c r="OXL136" s="235"/>
      <c r="OXM136" s="235"/>
      <c r="OXN136" s="235"/>
      <c r="OXO136" s="235"/>
      <c r="OXP136" s="235"/>
      <c r="OXQ136" s="235"/>
      <c r="OXR136" s="235"/>
      <c r="OXS136" s="235"/>
      <c r="OXT136" s="235"/>
      <c r="OXU136" s="235"/>
      <c r="OXV136" s="235"/>
      <c r="OXW136" s="235"/>
      <c r="OXX136" s="235"/>
      <c r="OXY136" s="235"/>
      <c r="OXZ136" s="235"/>
      <c r="OYA136" s="235"/>
      <c r="OYB136" s="235"/>
      <c r="OYC136" s="235"/>
      <c r="OYD136" s="235"/>
      <c r="OYE136" s="235"/>
      <c r="OYF136" s="235"/>
      <c r="OYG136" s="235"/>
      <c r="OYH136" s="235"/>
      <c r="OYI136" s="235"/>
      <c r="OYJ136" s="235"/>
      <c r="OYK136" s="235"/>
      <c r="OYL136" s="235"/>
      <c r="OYM136" s="235"/>
      <c r="OYN136" s="235"/>
      <c r="OYO136" s="235"/>
      <c r="OYP136" s="235"/>
      <c r="OYQ136" s="235"/>
      <c r="OYR136" s="235"/>
      <c r="OYS136" s="235"/>
      <c r="OYT136" s="235"/>
      <c r="OYU136" s="235"/>
      <c r="OYV136" s="235"/>
      <c r="OYW136" s="235"/>
      <c r="OYX136" s="235"/>
      <c r="OYY136" s="235"/>
      <c r="OYZ136" s="235"/>
      <c r="OZA136" s="235"/>
      <c r="OZB136" s="235"/>
      <c r="OZC136" s="235"/>
      <c r="OZD136" s="235"/>
      <c r="OZE136" s="235"/>
      <c r="OZF136" s="235"/>
      <c r="OZG136" s="235"/>
      <c r="OZH136" s="235"/>
      <c r="OZI136" s="235"/>
      <c r="OZJ136" s="235"/>
      <c r="OZK136" s="235"/>
      <c r="OZL136" s="235"/>
      <c r="OZM136" s="235"/>
      <c r="OZN136" s="235"/>
      <c r="OZO136" s="235"/>
      <c r="OZP136" s="235"/>
      <c r="OZQ136" s="235"/>
      <c r="OZR136" s="235"/>
      <c r="OZS136" s="235"/>
      <c r="OZT136" s="235"/>
      <c r="OZU136" s="235"/>
      <c r="OZV136" s="235"/>
      <c r="OZW136" s="235"/>
      <c r="OZX136" s="235"/>
      <c r="OZY136" s="235"/>
      <c r="OZZ136" s="235"/>
      <c r="PAA136" s="235"/>
      <c r="PAB136" s="235"/>
      <c r="PAC136" s="235"/>
      <c r="PAD136" s="235"/>
      <c r="PAE136" s="235"/>
      <c r="PAF136" s="235"/>
      <c r="PAG136" s="235"/>
      <c r="PAH136" s="235"/>
      <c r="PAI136" s="235"/>
      <c r="PAJ136" s="235"/>
      <c r="PAK136" s="235"/>
      <c r="PAL136" s="235"/>
      <c r="PAM136" s="235"/>
      <c r="PAN136" s="235"/>
      <c r="PAO136" s="235"/>
      <c r="PAP136" s="235"/>
      <c r="PAQ136" s="235"/>
      <c r="PAR136" s="235"/>
      <c r="PAS136" s="235"/>
      <c r="PAT136" s="235"/>
      <c r="PAU136" s="235"/>
      <c r="PAV136" s="235"/>
      <c r="PAW136" s="235"/>
      <c r="PAX136" s="235"/>
      <c r="PAY136" s="235"/>
      <c r="PAZ136" s="235"/>
      <c r="PBA136" s="235"/>
      <c r="PBB136" s="235"/>
      <c r="PBC136" s="235"/>
      <c r="PBD136" s="235"/>
      <c r="PBE136" s="235"/>
      <c r="PBF136" s="235"/>
      <c r="PBG136" s="235"/>
      <c r="PBH136" s="235"/>
      <c r="PBI136" s="235"/>
      <c r="PBJ136" s="235"/>
      <c r="PBK136" s="235"/>
      <c r="PBL136" s="235"/>
      <c r="PBM136" s="235"/>
      <c r="PBN136" s="235"/>
      <c r="PBO136" s="235"/>
      <c r="PBP136" s="235"/>
      <c r="PBQ136" s="235"/>
      <c r="PBR136" s="235"/>
      <c r="PBS136" s="235"/>
      <c r="PBT136" s="235"/>
      <c r="PBU136" s="235"/>
      <c r="PBV136" s="235"/>
      <c r="PBW136" s="235"/>
      <c r="PBX136" s="235"/>
      <c r="PBY136" s="235"/>
      <c r="PBZ136" s="235"/>
      <c r="PCA136" s="235"/>
      <c r="PCB136" s="235"/>
      <c r="PCC136" s="235"/>
      <c r="PCD136" s="235"/>
      <c r="PCE136" s="235"/>
      <c r="PCF136" s="235"/>
      <c r="PCG136" s="235"/>
      <c r="PCH136" s="235"/>
      <c r="PCI136" s="235"/>
      <c r="PCJ136" s="235"/>
      <c r="PCK136" s="235"/>
      <c r="PCL136" s="235"/>
      <c r="PCM136" s="235"/>
      <c r="PCN136" s="235"/>
      <c r="PCO136" s="235"/>
      <c r="PCP136" s="235"/>
      <c r="PCQ136" s="235"/>
      <c r="PCR136" s="235"/>
      <c r="PCS136" s="235"/>
      <c r="PCT136" s="235"/>
      <c r="PCU136" s="235"/>
      <c r="PCV136" s="235"/>
      <c r="PCW136" s="235"/>
      <c r="PCX136" s="235"/>
      <c r="PCY136" s="235"/>
      <c r="PCZ136" s="235"/>
      <c r="PDA136" s="235"/>
      <c r="PDB136" s="235"/>
      <c r="PDC136" s="235"/>
      <c r="PDD136" s="235"/>
      <c r="PDE136" s="235"/>
      <c r="PDF136" s="235"/>
      <c r="PDG136" s="235"/>
      <c r="PDH136" s="235"/>
      <c r="PDI136" s="235"/>
      <c r="PDJ136" s="235"/>
      <c r="PDK136" s="235"/>
      <c r="PDL136" s="235"/>
      <c r="PDM136" s="235"/>
      <c r="PDN136" s="235"/>
      <c r="PDO136" s="235"/>
      <c r="PDP136" s="235"/>
      <c r="PDQ136" s="235"/>
      <c r="PDR136" s="235"/>
      <c r="PDS136" s="235"/>
      <c r="PDT136" s="235"/>
      <c r="PDU136" s="235"/>
      <c r="PDV136" s="235"/>
      <c r="PDW136" s="235"/>
      <c r="PDX136" s="235"/>
      <c r="PDY136" s="235"/>
      <c r="PDZ136" s="235"/>
      <c r="PEA136" s="235"/>
      <c r="PEB136" s="235"/>
      <c r="PEC136" s="235"/>
      <c r="PED136" s="235"/>
      <c r="PEE136" s="235"/>
      <c r="PEF136" s="235"/>
      <c r="PEG136" s="235"/>
      <c r="PEH136" s="235"/>
      <c r="PEI136" s="235"/>
      <c r="PEJ136" s="235"/>
      <c r="PEK136" s="235"/>
      <c r="PEL136" s="235"/>
      <c r="PEM136" s="235"/>
      <c r="PEN136" s="235"/>
      <c r="PEO136" s="235"/>
      <c r="PEP136" s="235"/>
      <c r="PEQ136" s="235"/>
      <c r="PER136" s="235"/>
      <c r="PES136" s="235"/>
      <c r="PET136" s="235"/>
      <c r="PEU136" s="235"/>
      <c r="PEV136" s="235"/>
      <c r="PEW136" s="235"/>
      <c r="PEX136" s="235"/>
      <c r="PEY136" s="235"/>
      <c r="PEZ136" s="235"/>
      <c r="PFA136" s="235"/>
      <c r="PFB136" s="235"/>
      <c r="PFC136" s="235"/>
      <c r="PFD136" s="235"/>
      <c r="PFE136" s="235"/>
      <c r="PFF136" s="235"/>
      <c r="PFG136" s="235"/>
      <c r="PFH136" s="235"/>
      <c r="PFI136" s="235"/>
      <c r="PFJ136" s="235"/>
      <c r="PFK136" s="235"/>
      <c r="PFL136" s="235"/>
      <c r="PFM136" s="235"/>
      <c r="PFN136" s="235"/>
      <c r="PFO136" s="235"/>
      <c r="PFP136" s="235"/>
      <c r="PFQ136" s="235"/>
      <c r="PFR136" s="235"/>
      <c r="PFS136" s="235"/>
      <c r="PFT136" s="235"/>
      <c r="PFU136" s="235"/>
      <c r="PFV136" s="235"/>
      <c r="PFW136" s="235"/>
      <c r="PFX136" s="235"/>
      <c r="PFY136" s="235"/>
      <c r="PFZ136" s="235"/>
      <c r="PGA136" s="235"/>
      <c r="PGB136" s="235"/>
      <c r="PGC136" s="235"/>
      <c r="PGD136" s="235"/>
      <c r="PGE136" s="235"/>
      <c r="PGF136" s="235"/>
      <c r="PGG136" s="235"/>
      <c r="PGH136" s="235"/>
      <c r="PGI136" s="235"/>
      <c r="PGJ136" s="235"/>
      <c r="PGK136" s="235"/>
      <c r="PGL136" s="235"/>
      <c r="PGM136" s="235"/>
      <c r="PGN136" s="235"/>
      <c r="PGO136" s="235"/>
      <c r="PGP136" s="235"/>
      <c r="PGQ136" s="235"/>
      <c r="PGR136" s="235"/>
      <c r="PGS136" s="235"/>
      <c r="PGT136" s="235"/>
      <c r="PGU136" s="235"/>
      <c r="PGV136" s="235"/>
      <c r="PGW136" s="235"/>
      <c r="PGX136" s="235"/>
      <c r="PGY136" s="235"/>
      <c r="PGZ136" s="235"/>
      <c r="PHA136" s="235"/>
      <c r="PHB136" s="235"/>
      <c r="PHC136" s="235"/>
      <c r="PHD136" s="235"/>
      <c r="PHE136" s="235"/>
      <c r="PHF136" s="235"/>
      <c r="PHG136" s="235"/>
      <c r="PHH136" s="235"/>
      <c r="PHI136" s="235"/>
      <c r="PHJ136" s="235"/>
      <c r="PHK136" s="235"/>
      <c r="PHL136" s="235"/>
      <c r="PHM136" s="235"/>
      <c r="PHN136" s="235"/>
      <c r="PHO136" s="235"/>
      <c r="PHP136" s="235"/>
      <c r="PHQ136" s="235"/>
      <c r="PHR136" s="235"/>
      <c r="PHS136" s="235"/>
      <c r="PHT136" s="235"/>
      <c r="PHU136" s="235"/>
      <c r="PHV136" s="235"/>
      <c r="PHW136" s="235"/>
      <c r="PHX136" s="235"/>
      <c r="PHY136" s="235"/>
      <c r="PHZ136" s="235"/>
      <c r="PIA136" s="235"/>
      <c r="PIB136" s="235"/>
      <c r="PIC136" s="235"/>
      <c r="PID136" s="235"/>
      <c r="PIE136" s="235"/>
      <c r="PIF136" s="235"/>
      <c r="PIG136" s="235"/>
      <c r="PIH136" s="235"/>
      <c r="PII136" s="235"/>
      <c r="PIJ136" s="235"/>
      <c r="PIK136" s="235"/>
      <c r="PIL136" s="235"/>
      <c r="PIM136" s="235"/>
      <c r="PIN136" s="235"/>
      <c r="PIO136" s="235"/>
      <c r="PIP136" s="235"/>
      <c r="PIQ136" s="235"/>
      <c r="PIR136" s="235"/>
      <c r="PIS136" s="235"/>
      <c r="PIT136" s="235"/>
      <c r="PIU136" s="235"/>
      <c r="PIV136" s="235"/>
      <c r="PIW136" s="235"/>
      <c r="PIX136" s="235"/>
      <c r="PIY136" s="235"/>
      <c r="PIZ136" s="235"/>
      <c r="PJA136" s="235"/>
      <c r="PJB136" s="235"/>
      <c r="PJC136" s="235"/>
      <c r="PJD136" s="235"/>
      <c r="PJE136" s="235"/>
      <c r="PJF136" s="235"/>
      <c r="PJG136" s="235"/>
      <c r="PJH136" s="235"/>
      <c r="PJI136" s="235"/>
      <c r="PJJ136" s="235"/>
      <c r="PJK136" s="235"/>
      <c r="PJL136" s="235"/>
      <c r="PJM136" s="235"/>
      <c r="PJN136" s="235"/>
      <c r="PJO136" s="235"/>
      <c r="PJP136" s="235"/>
      <c r="PJQ136" s="235"/>
      <c r="PJR136" s="235"/>
      <c r="PJS136" s="235"/>
      <c r="PJT136" s="235"/>
      <c r="PJU136" s="235"/>
      <c r="PJV136" s="235"/>
      <c r="PJW136" s="235"/>
      <c r="PJX136" s="235"/>
      <c r="PJY136" s="235"/>
      <c r="PJZ136" s="235"/>
      <c r="PKA136" s="235"/>
      <c r="PKB136" s="235"/>
      <c r="PKC136" s="235"/>
      <c r="PKD136" s="235"/>
      <c r="PKE136" s="235"/>
      <c r="PKF136" s="235"/>
      <c r="PKG136" s="235"/>
      <c r="PKH136" s="235"/>
      <c r="PKI136" s="235"/>
      <c r="PKJ136" s="235"/>
      <c r="PKK136" s="235"/>
      <c r="PKL136" s="235"/>
      <c r="PKM136" s="235"/>
      <c r="PKN136" s="235"/>
      <c r="PKO136" s="235"/>
      <c r="PKP136" s="235"/>
      <c r="PKQ136" s="235"/>
      <c r="PKR136" s="235"/>
      <c r="PKS136" s="235"/>
      <c r="PKT136" s="235"/>
      <c r="PKU136" s="235"/>
      <c r="PKV136" s="235"/>
      <c r="PKW136" s="235"/>
      <c r="PKX136" s="235"/>
      <c r="PKY136" s="235"/>
      <c r="PKZ136" s="235"/>
      <c r="PLA136" s="235"/>
      <c r="PLB136" s="235"/>
      <c r="PLC136" s="235"/>
      <c r="PLD136" s="235"/>
      <c r="PLE136" s="235"/>
      <c r="PLF136" s="235"/>
      <c r="PLG136" s="235"/>
      <c r="PLH136" s="235"/>
      <c r="PLI136" s="235"/>
      <c r="PLJ136" s="235"/>
      <c r="PLK136" s="235"/>
      <c r="PLL136" s="235"/>
      <c r="PLM136" s="235"/>
      <c r="PLN136" s="235"/>
      <c r="PLO136" s="235"/>
      <c r="PLP136" s="235"/>
      <c r="PLQ136" s="235"/>
      <c r="PLR136" s="235"/>
      <c r="PLS136" s="235"/>
      <c r="PLT136" s="235"/>
      <c r="PLU136" s="235"/>
      <c r="PLV136" s="235"/>
      <c r="PLW136" s="235"/>
      <c r="PLX136" s="235"/>
      <c r="PLY136" s="235"/>
      <c r="PLZ136" s="235"/>
      <c r="PMA136" s="235"/>
      <c r="PMB136" s="235"/>
      <c r="PMC136" s="235"/>
      <c r="PMD136" s="235"/>
      <c r="PME136" s="235"/>
      <c r="PMF136" s="235"/>
      <c r="PMG136" s="235"/>
      <c r="PMH136" s="235"/>
      <c r="PMI136" s="235"/>
      <c r="PMJ136" s="235"/>
      <c r="PMK136" s="235"/>
      <c r="PML136" s="235"/>
      <c r="PMM136" s="235"/>
      <c r="PMN136" s="235"/>
      <c r="PMO136" s="235"/>
      <c r="PMP136" s="235"/>
      <c r="PMQ136" s="235"/>
      <c r="PMR136" s="235"/>
      <c r="PMS136" s="235"/>
      <c r="PMT136" s="235"/>
      <c r="PMU136" s="235"/>
      <c r="PMV136" s="235"/>
      <c r="PMW136" s="235"/>
      <c r="PMX136" s="235"/>
      <c r="PMY136" s="235"/>
      <c r="PMZ136" s="235"/>
      <c r="PNA136" s="235"/>
      <c r="PNB136" s="235"/>
      <c r="PNC136" s="235"/>
      <c r="PND136" s="235"/>
      <c r="PNE136" s="235"/>
      <c r="PNF136" s="235"/>
      <c r="PNG136" s="235"/>
      <c r="PNH136" s="235"/>
      <c r="PNI136" s="235"/>
      <c r="PNJ136" s="235"/>
      <c r="PNK136" s="235"/>
      <c r="PNL136" s="235"/>
      <c r="PNM136" s="235"/>
      <c r="PNN136" s="235"/>
      <c r="PNO136" s="235"/>
      <c r="PNP136" s="235"/>
      <c r="PNQ136" s="235"/>
      <c r="PNR136" s="235"/>
      <c r="PNS136" s="235"/>
      <c r="PNT136" s="235"/>
      <c r="PNU136" s="235"/>
      <c r="PNV136" s="235"/>
      <c r="PNW136" s="235"/>
      <c r="PNX136" s="235"/>
      <c r="PNY136" s="235"/>
      <c r="PNZ136" s="235"/>
      <c r="POA136" s="235"/>
      <c r="POB136" s="235"/>
      <c r="POC136" s="235"/>
      <c r="POD136" s="235"/>
      <c r="POE136" s="235"/>
      <c r="POF136" s="235"/>
      <c r="POG136" s="235"/>
      <c r="POH136" s="235"/>
      <c r="POI136" s="235"/>
      <c r="POJ136" s="235"/>
      <c r="POK136" s="235"/>
      <c r="POL136" s="235"/>
      <c r="POM136" s="235"/>
      <c r="PON136" s="235"/>
      <c r="POO136" s="235"/>
      <c r="POP136" s="235"/>
      <c r="POQ136" s="235"/>
      <c r="POR136" s="235"/>
      <c r="POS136" s="235"/>
      <c r="POT136" s="235"/>
      <c r="POU136" s="235"/>
      <c r="POV136" s="235"/>
      <c r="POW136" s="235"/>
      <c r="POX136" s="235"/>
      <c r="POY136" s="235"/>
      <c r="POZ136" s="235"/>
      <c r="PPA136" s="235"/>
      <c r="PPB136" s="235"/>
      <c r="PPC136" s="235"/>
      <c r="PPD136" s="235"/>
      <c r="PPE136" s="235"/>
      <c r="PPF136" s="235"/>
      <c r="PPG136" s="235"/>
      <c r="PPH136" s="235"/>
      <c r="PPI136" s="235"/>
      <c r="PPJ136" s="235"/>
      <c r="PPK136" s="235"/>
      <c r="PPL136" s="235"/>
      <c r="PPM136" s="235"/>
      <c r="PPN136" s="235"/>
      <c r="PPO136" s="235"/>
      <c r="PPP136" s="235"/>
      <c r="PPQ136" s="235"/>
      <c r="PPR136" s="235"/>
      <c r="PPS136" s="235"/>
      <c r="PPT136" s="235"/>
      <c r="PPU136" s="235"/>
      <c r="PPV136" s="235"/>
      <c r="PPW136" s="235"/>
      <c r="PPX136" s="235"/>
      <c r="PPY136" s="235"/>
      <c r="PPZ136" s="235"/>
      <c r="PQA136" s="235"/>
      <c r="PQB136" s="235"/>
      <c r="PQC136" s="235"/>
      <c r="PQD136" s="235"/>
      <c r="PQE136" s="235"/>
      <c r="PQF136" s="235"/>
      <c r="PQG136" s="235"/>
      <c r="PQH136" s="235"/>
      <c r="PQI136" s="235"/>
      <c r="PQJ136" s="235"/>
      <c r="PQK136" s="235"/>
      <c r="PQL136" s="235"/>
      <c r="PQM136" s="235"/>
      <c r="PQN136" s="235"/>
      <c r="PQO136" s="235"/>
      <c r="PQP136" s="235"/>
      <c r="PQQ136" s="235"/>
      <c r="PQR136" s="235"/>
      <c r="PQS136" s="235"/>
      <c r="PQT136" s="235"/>
      <c r="PQU136" s="235"/>
      <c r="PQV136" s="235"/>
      <c r="PQW136" s="235"/>
      <c r="PQX136" s="235"/>
      <c r="PQY136" s="235"/>
      <c r="PQZ136" s="235"/>
      <c r="PRA136" s="235"/>
      <c r="PRB136" s="235"/>
      <c r="PRC136" s="235"/>
      <c r="PRD136" s="235"/>
      <c r="PRE136" s="235"/>
      <c r="PRF136" s="235"/>
      <c r="PRG136" s="235"/>
      <c r="PRH136" s="235"/>
      <c r="PRI136" s="235"/>
      <c r="PRJ136" s="235"/>
      <c r="PRK136" s="235"/>
      <c r="PRL136" s="235"/>
      <c r="PRM136" s="235"/>
      <c r="PRN136" s="235"/>
      <c r="PRO136" s="235"/>
      <c r="PRP136" s="235"/>
      <c r="PRQ136" s="235"/>
      <c r="PRR136" s="235"/>
      <c r="PRS136" s="235"/>
      <c r="PRT136" s="235"/>
      <c r="PRU136" s="235"/>
      <c r="PRV136" s="235"/>
      <c r="PRW136" s="235"/>
      <c r="PRX136" s="235"/>
      <c r="PRY136" s="235"/>
      <c r="PRZ136" s="235"/>
      <c r="PSA136" s="235"/>
      <c r="PSB136" s="235"/>
      <c r="PSC136" s="235"/>
      <c r="PSD136" s="235"/>
      <c r="PSE136" s="235"/>
      <c r="PSF136" s="235"/>
      <c r="PSG136" s="235"/>
      <c r="PSH136" s="235"/>
      <c r="PSI136" s="235"/>
      <c r="PSJ136" s="235"/>
      <c r="PSK136" s="235"/>
      <c r="PSL136" s="235"/>
      <c r="PSM136" s="235"/>
      <c r="PSN136" s="235"/>
      <c r="PSO136" s="235"/>
      <c r="PSP136" s="235"/>
      <c r="PSQ136" s="235"/>
      <c r="PSR136" s="235"/>
      <c r="PSS136" s="235"/>
      <c r="PST136" s="235"/>
      <c r="PSU136" s="235"/>
      <c r="PSV136" s="235"/>
      <c r="PSW136" s="235"/>
      <c r="PSX136" s="235"/>
      <c r="PSY136" s="235"/>
      <c r="PSZ136" s="235"/>
      <c r="PTA136" s="235"/>
      <c r="PTB136" s="235"/>
      <c r="PTC136" s="235"/>
      <c r="PTD136" s="235"/>
      <c r="PTE136" s="235"/>
      <c r="PTF136" s="235"/>
      <c r="PTG136" s="235"/>
      <c r="PTH136" s="235"/>
      <c r="PTI136" s="235"/>
      <c r="PTJ136" s="235"/>
      <c r="PTK136" s="235"/>
      <c r="PTL136" s="235"/>
      <c r="PTM136" s="235"/>
      <c r="PTN136" s="235"/>
      <c r="PTO136" s="235"/>
      <c r="PTP136" s="235"/>
      <c r="PTQ136" s="235"/>
      <c r="PTR136" s="235"/>
      <c r="PTS136" s="235"/>
      <c r="PTT136" s="235"/>
      <c r="PTU136" s="235"/>
      <c r="PTV136" s="235"/>
      <c r="PTW136" s="235"/>
      <c r="PTX136" s="235"/>
      <c r="PTY136" s="235"/>
      <c r="PTZ136" s="235"/>
      <c r="PUA136" s="235"/>
      <c r="PUB136" s="235"/>
      <c r="PUC136" s="235"/>
      <c r="PUD136" s="235"/>
      <c r="PUE136" s="235"/>
      <c r="PUF136" s="235"/>
      <c r="PUG136" s="235"/>
      <c r="PUH136" s="235"/>
      <c r="PUI136" s="235"/>
      <c r="PUJ136" s="235"/>
      <c r="PUK136" s="235"/>
      <c r="PUL136" s="235"/>
      <c r="PUM136" s="235"/>
      <c r="PUN136" s="235"/>
      <c r="PUO136" s="235"/>
      <c r="PUP136" s="235"/>
      <c r="PUQ136" s="235"/>
      <c r="PUR136" s="235"/>
      <c r="PUS136" s="235"/>
      <c r="PUT136" s="235"/>
      <c r="PUU136" s="235"/>
      <c r="PUV136" s="235"/>
      <c r="PUW136" s="235"/>
      <c r="PUX136" s="235"/>
      <c r="PUY136" s="235"/>
      <c r="PUZ136" s="235"/>
      <c r="PVA136" s="235"/>
      <c r="PVB136" s="235"/>
      <c r="PVC136" s="235"/>
      <c r="PVD136" s="235"/>
      <c r="PVE136" s="235"/>
      <c r="PVF136" s="235"/>
      <c r="PVG136" s="235"/>
      <c r="PVH136" s="235"/>
      <c r="PVI136" s="235"/>
      <c r="PVJ136" s="235"/>
      <c r="PVK136" s="235"/>
      <c r="PVL136" s="235"/>
      <c r="PVM136" s="235"/>
      <c r="PVN136" s="235"/>
      <c r="PVO136" s="235"/>
      <c r="PVP136" s="235"/>
      <c r="PVQ136" s="235"/>
      <c r="PVR136" s="235"/>
      <c r="PVS136" s="235"/>
      <c r="PVT136" s="235"/>
      <c r="PVU136" s="235"/>
      <c r="PVV136" s="235"/>
      <c r="PVW136" s="235"/>
      <c r="PVX136" s="235"/>
      <c r="PVY136" s="235"/>
      <c r="PVZ136" s="235"/>
      <c r="PWA136" s="235"/>
      <c r="PWB136" s="235"/>
      <c r="PWC136" s="235"/>
      <c r="PWD136" s="235"/>
      <c r="PWE136" s="235"/>
      <c r="PWF136" s="235"/>
      <c r="PWG136" s="235"/>
      <c r="PWH136" s="235"/>
      <c r="PWI136" s="235"/>
      <c r="PWJ136" s="235"/>
      <c r="PWK136" s="235"/>
      <c r="PWL136" s="235"/>
      <c r="PWM136" s="235"/>
      <c r="PWN136" s="235"/>
      <c r="PWO136" s="235"/>
      <c r="PWP136" s="235"/>
      <c r="PWQ136" s="235"/>
      <c r="PWR136" s="235"/>
      <c r="PWS136" s="235"/>
      <c r="PWT136" s="235"/>
      <c r="PWU136" s="235"/>
      <c r="PWV136" s="235"/>
      <c r="PWW136" s="235"/>
      <c r="PWX136" s="235"/>
      <c r="PWY136" s="235"/>
      <c r="PWZ136" s="235"/>
      <c r="PXA136" s="235"/>
      <c r="PXB136" s="235"/>
      <c r="PXC136" s="235"/>
      <c r="PXD136" s="235"/>
      <c r="PXE136" s="235"/>
      <c r="PXF136" s="235"/>
      <c r="PXG136" s="235"/>
      <c r="PXH136" s="235"/>
      <c r="PXI136" s="235"/>
      <c r="PXJ136" s="235"/>
      <c r="PXK136" s="235"/>
      <c r="PXL136" s="235"/>
      <c r="PXM136" s="235"/>
      <c r="PXN136" s="235"/>
      <c r="PXO136" s="235"/>
      <c r="PXP136" s="235"/>
      <c r="PXQ136" s="235"/>
      <c r="PXR136" s="235"/>
      <c r="PXS136" s="235"/>
      <c r="PXT136" s="235"/>
      <c r="PXU136" s="235"/>
      <c r="PXV136" s="235"/>
      <c r="PXW136" s="235"/>
      <c r="PXX136" s="235"/>
      <c r="PXY136" s="235"/>
      <c r="PXZ136" s="235"/>
      <c r="PYA136" s="235"/>
      <c r="PYB136" s="235"/>
      <c r="PYC136" s="235"/>
      <c r="PYD136" s="235"/>
      <c r="PYE136" s="235"/>
      <c r="PYF136" s="235"/>
      <c r="PYG136" s="235"/>
      <c r="PYH136" s="235"/>
      <c r="PYI136" s="235"/>
      <c r="PYJ136" s="235"/>
      <c r="PYK136" s="235"/>
      <c r="PYL136" s="235"/>
      <c r="PYM136" s="235"/>
      <c r="PYN136" s="235"/>
      <c r="PYO136" s="235"/>
      <c r="PYP136" s="235"/>
      <c r="PYQ136" s="235"/>
      <c r="PYR136" s="235"/>
      <c r="PYS136" s="235"/>
      <c r="PYT136" s="235"/>
      <c r="PYU136" s="235"/>
      <c r="PYV136" s="235"/>
      <c r="PYW136" s="235"/>
      <c r="PYX136" s="235"/>
      <c r="PYY136" s="235"/>
      <c r="PYZ136" s="235"/>
      <c r="PZA136" s="235"/>
      <c r="PZB136" s="235"/>
      <c r="PZC136" s="235"/>
      <c r="PZD136" s="235"/>
      <c r="PZE136" s="235"/>
      <c r="PZF136" s="235"/>
      <c r="PZG136" s="235"/>
      <c r="PZH136" s="235"/>
      <c r="PZI136" s="235"/>
      <c r="PZJ136" s="235"/>
      <c r="PZK136" s="235"/>
      <c r="PZL136" s="235"/>
      <c r="PZM136" s="235"/>
      <c r="PZN136" s="235"/>
      <c r="PZO136" s="235"/>
      <c r="PZP136" s="235"/>
      <c r="PZQ136" s="235"/>
      <c r="PZR136" s="235"/>
      <c r="PZS136" s="235"/>
      <c r="PZT136" s="235"/>
      <c r="PZU136" s="235"/>
      <c r="PZV136" s="235"/>
      <c r="PZW136" s="235"/>
      <c r="PZX136" s="235"/>
      <c r="PZY136" s="235"/>
      <c r="PZZ136" s="235"/>
      <c r="QAA136" s="235"/>
      <c r="QAB136" s="235"/>
      <c r="QAC136" s="235"/>
      <c r="QAD136" s="235"/>
      <c r="QAE136" s="235"/>
      <c r="QAF136" s="235"/>
      <c r="QAG136" s="235"/>
      <c r="QAH136" s="235"/>
      <c r="QAI136" s="235"/>
      <c r="QAJ136" s="235"/>
      <c r="QAK136" s="235"/>
      <c r="QAL136" s="235"/>
      <c r="QAM136" s="235"/>
      <c r="QAN136" s="235"/>
      <c r="QAO136" s="235"/>
      <c r="QAP136" s="235"/>
      <c r="QAQ136" s="235"/>
      <c r="QAR136" s="235"/>
      <c r="QAS136" s="235"/>
      <c r="QAT136" s="235"/>
      <c r="QAU136" s="235"/>
      <c r="QAV136" s="235"/>
      <c r="QAW136" s="235"/>
      <c r="QAX136" s="235"/>
      <c r="QAY136" s="235"/>
      <c r="QAZ136" s="235"/>
      <c r="QBA136" s="235"/>
      <c r="QBB136" s="235"/>
      <c r="QBC136" s="235"/>
      <c r="QBD136" s="235"/>
      <c r="QBE136" s="235"/>
      <c r="QBF136" s="235"/>
      <c r="QBG136" s="235"/>
      <c r="QBH136" s="235"/>
      <c r="QBI136" s="235"/>
      <c r="QBJ136" s="235"/>
      <c r="QBK136" s="235"/>
      <c r="QBL136" s="235"/>
      <c r="QBM136" s="235"/>
      <c r="QBN136" s="235"/>
      <c r="QBO136" s="235"/>
      <c r="QBP136" s="235"/>
      <c r="QBQ136" s="235"/>
      <c r="QBR136" s="235"/>
      <c r="QBS136" s="235"/>
      <c r="QBT136" s="235"/>
      <c r="QBU136" s="235"/>
      <c r="QBV136" s="235"/>
      <c r="QBW136" s="235"/>
      <c r="QBX136" s="235"/>
      <c r="QBY136" s="235"/>
      <c r="QBZ136" s="235"/>
      <c r="QCA136" s="235"/>
      <c r="QCB136" s="235"/>
      <c r="QCC136" s="235"/>
      <c r="QCD136" s="235"/>
      <c r="QCE136" s="235"/>
      <c r="QCF136" s="235"/>
      <c r="QCG136" s="235"/>
      <c r="QCH136" s="235"/>
      <c r="QCI136" s="235"/>
      <c r="QCJ136" s="235"/>
      <c r="QCK136" s="235"/>
      <c r="QCL136" s="235"/>
      <c r="QCM136" s="235"/>
      <c r="QCN136" s="235"/>
      <c r="QCO136" s="235"/>
      <c r="QCP136" s="235"/>
      <c r="QCQ136" s="235"/>
      <c r="QCR136" s="235"/>
      <c r="QCS136" s="235"/>
      <c r="QCT136" s="235"/>
      <c r="QCU136" s="235"/>
      <c r="QCV136" s="235"/>
      <c r="QCW136" s="235"/>
      <c r="QCX136" s="235"/>
      <c r="QCY136" s="235"/>
      <c r="QCZ136" s="235"/>
      <c r="QDA136" s="235"/>
      <c r="QDB136" s="235"/>
      <c r="QDC136" s="235"/>
      <c r="QDD136" s="235"/>
      <c r="QDE136" s="235"/>
      <c r="QDF136" s="235"/>
      <c r="QDG136" s="235"/>
      <c r="QDH136" s="235"/>
      <c r="QDI136" s="235"/>
      <c r="QDJ136" s="235"/>
      <c r="QDK136" s="235"/>
      <c r="QDL136" s="235"/>
      <c r="QDM136" s="235"/>
      <c r="QDN136" s="235"/>
      <c r="QDO136" s="235"/>
      <c r="QDP136" s="235"/>
      <c r="QDQ136" s="235"/>
      <c r="QDR136" s="235"/>
      <c r="QDS136" s="235"/>
      <c r="QDT136" s="235"/>
      <c r="QDU136" s="235"/>
      <c r="QDV136" s="235"/>
      <c r="QDW136" s="235"/>
      <c r="QDX136" s="235"/>
      <c r="QDY136" s="235"/>
      <c r="QDZ136" s="235"/>
      <c r="QEA136" s="235"/>
      <c r="QEB136" s="235"/>
      <c r="QEC136" s="235"/>
      <c r="QED136" s="235"/>
      <c r="QEE136" s="235"/>
      <c r="QEF136" s="235"/>
      <c r="QEG136" s="235"/>
      <c r="QEH136" s="235"/>
      <c r="QEI136" s="235"/>
      <c r="QEJ136" s="235"/>
      <c r="QEK136" s="235"/>
      <c r="QEL136" s="235"/>
      <c r="QEM136" s="235"/>
      <c r="QEN136" s="235"/>
      <c r="QEO136" s="235"/>
      <c r="QEP136" s="235"/>
      <c r="QEQ136" s="235"/>
      <c r="QER136" s="235"/>
      <c r="QES136" s="235"/>
      <c r="QET136" s="235"/>
      <c r="QEU136" s="235"/>
      <c r="QEV136" s="235"/>
      <c r="QEW136" s="235"/>
      <c r="QEX136" s="235"/>
      <c r="QEY136" s="235"/>
      <c r="QEZ136" s="235"/>
      <c r="QFA136" s="235"/>
      <c r="QFB136" s="235"/>
      <c r="QFC136" s="235"/>
      <c r="QFD136" s="235"/>
      <c r="QFE136" s="235"/>
      <c r="QFF136" s="235"/>
      <c r="QFG136" s="235"/>
      <c r="QFH136" s="235"/>
      <c r="QFI136" s="235"/>
      <c r="QFJ136" s="235"/>
      <c r="QFK136" s="235"/>
      <c r="QFL136" s="235"/>
      <c r="QFM136" s="235"/>
      <c r="QFN136" s="235"/>
      <c r="QFO136" s="235"/>
      <c r="QFP136" s="235"/>
      <c r="QFQ136" s="235"/>
      <c r="QFR136" s="235"/>
      <c r="QFS136" s="235"/>
      <c r="QFT136" s="235"/>
      <c r="QFU136" s="235"/>
      <c r="QFV136" s="235"/>
      <c r="QFW136" s="235"/>
      <c r="QFX136" s="235"/>
      <c r="QFY136" s="235"/>
      <c r="QFZ136" s="235"/>
      <c r="QGA136" s="235"/>
      <c r="QGB136" s="235"/>
      <c r="QGC136" s="235"/>
      <c r="QGD136" s="235"/>
      <c r="QGE136" s="235"/>
      <c r="QGF136" s="235"/>
      <c r="QGG136" s="235"/>
      <c r="QGH136" s="235"/>
      <c r="QGI136" s="235"/>
      <c r="QGJ136" s="235"/>
      <c r="QGK136" s="235"/>
      <c r="QGL136" s="235"/>
      <c r="QGM136" s="235"/>
      <c r="QGN136" s="235"/>
      <c r="QGO136" s="235"/>
      <c r="QGP136" s="235"/>
      <c r="QGQ136" s="235"/>
      <c r="QGR136" s="235"/>
      <c r="QGS136" s="235"/>
      <c r="QGT136" s="235"/>
      <c r="QGU136" s="235"/>
      <c r="QGV136" s="235"/>
      <c r="QGW136" s="235"/>
      <c r="QGX136" s="235"/>
      <c r="QGY136" s="235"/>
      <c r="QGZ136" s="235"/>
      <c r="QHA136" s="235"/>
      <c r="QHB136" s="235"/>
      <c r="QHC136" s="235"/>
      <c r="QHD136" s="235"/>
      <c r="QHE136" s="235"/>
      <c r="QHF136" s="235"/>
      <c r="QHG136" s="235"/>
      <c r="QHH136" s="235"/>
      <c r="QHI136" s="235"/>
      <c r="QHJ136" s="235"/>
      <c r="QHK136" s="235"/>
      <c r="QHL136" s="235"/>
      <c r="QHM136" s="235"/>
      <c r="QHN136" s="235"/>
      <c r="QHO136" s="235"/>
      <c r="QHP136" s="235"/>
      <c r="QHQ136" s="235"/>
      <c r="QHR136" s="235"/>
      <c r="QHS136" s="235"/>
      <c r="QHT136" s="235"/>
      <c r="QHU136" s="235"/>
      <c r="QHV136" s="235"/>
      <c r="QHW136" s="235"/>
      <c r="QHX136" s="235"/>
      <c r="QHY136" s="235"/>
      <c r="QHZ136" s="235"/>
      <c r="QIA136" s="235"/>
      <c r="QIB136" s="235"/>
      <c r="QIC136" s="235"/>
      <c r="QID136" s="235"/>
      <c r="QIE136" s="235"/>
      <c r="QIF136" s="235"/>
      <c r="QIG136" s="235"/>
      <c r="QIH136" s="235"/>
      <c r="QII136" s="235"/>
      <c r="QIJ136" s="235"/>
      <c r="QIK136" s="235"/>
      <c r="QIL136" s="235"/>
      <c r="QIM136" s="235"/>
      <c r="QIN136" s="235"/>
      <c r="QIO136" s="235"/>
      <c r="QIP136" s="235"/>
      <c r="QIQ136" s="235"/>
      <c r="QIR136" s="235"/>
      <c r="QIS136" s="235"/>
      <c r="QIT136" s="235"/>
      <c r="QIU136" s="235"/>
      <c r="QIV136" s="235"/>
      <c r="QIW136" s="235"/>
      <c r="QIX136" s="235"/>
      <c r="QIY136" s="235"/>
      <c r="QIZ136" s="235"/>
      <c r="QJA136" s="235"/>
      <c r="QJB136" s="235"/>
      <c r="QJC136" s="235"/>
      <c r="QJD136" s="235"/>
      <c r="QJE136" s="235"/>
      <c r="QJF136" s="235"/>
      <c r="QJG136" s="235"/>
      <c r="QJH136" s="235"/>
      <c r="QJI136" s="235"/>
      <c r="QJJ136" s="235"/>
      <c r="QJK136" s="235"/>
      <c r="QJL136" s="235"/>
      <c r="QJM136" s="235"/>
      <c r="QJN136" s="235"/>
      <c r="QJO136" s="235"/>
      <c r="QJP136" s="235"/>
      <c r="QJQ136" s="235"/>
      <c r="QJR136" s="235"/>
      <c r="QJS136" s="235"/>
      <c r="QJT136" s="235"/>
      <c r="QJU136" s="235"/>
      <c r="QJV136" s="235"/>
      <c r="QJW136" s="235"/>
      <c r="QJX136" s="235"/>
      <c r="QJY136" s="235"/>
      <c r="QJZ136" s="235"/>
      <c r="QKA136" s="235"/>
      <c r="QKB136" s="235"/>
      <c r="QKC136" s="235"/>
      <c r="QKD136" s="235"/>
      <c r="QKE136" s="235"/>
      <c r="QKF136" s="235"/>
      <c r="QKG136" s="235"/>
      <c r="QKH136" s="235"/>
      <c r="QKI136" s="235"/>
      <c r="QKJ136" s="235"/>
      <c r="QKK136" s="235"/>
      <c r="QKL136" s="235"/>
      <c r="QKM136" s="235"/>
      <c r="QKN136" s="235"/>
      <c r="QKO136" s="235"/>
      <c r="QKP136" s="235"/>
      <c r="QKQ136" s="235"/>
      <c r="QKR136" s="235"/>
      <c r="QKS136" s="235"/>
      <c r="QKT136" s="235"/>
      <c r="QKU136" s="235"/>
      <c r="QKV136" s="235"/>
      <c r="QKW136" s="235"/>
      <c r="QKX136" s="235"/>
      <c r="QKY136" s="235"/>
      <c r="QKZ136" s="235"/>
      <c r="QLA136" s="235"/>
      <c r="QLB136" s="235"/>
      <c r="QLC136" s="235"/>
      <c r="QLD136" s="235"/>
      <c r="QLE136" s="235"/>
      <c r="QLF136" s="235"/>
      <c r="QLG136" s="235"/>
      <c r="QLH136" s="235"/>
      <c r="QLI136" s="235"/>
      <c r="QLJ136" s="235"/>
      <c r="QLK136" s="235"/>
      <c r="QLL136" s="235"/>
      <c r="QLM136" s="235"/>
      <c r="QLN136" s="235"/>
      <c r="QLO136" s="235"/>
      <c r="QLP136" s="235"/>
      <c r="QLQ136" s="235"/>
      <c r="QLR136" s="235"/>
      <c r="QLS136" s="235"/>
      <c r="QLT136" s="235"/>
      <c r="QLU136" s="235"/>
      <c r="QLV136" s="235"/>
      <c r="QLW136" s="235"/>
      <c r="QLX136" s="235"/>
      <c r="QLY136" s="235"/>
      <c r="QLZ136" s="235"/>
      <c r="QMA136" s="235"/>
      <c r="QMB136" s="235"/>
      <c r="QMC136" s="235"/>
      <c r="QMD136" s="235"/>
      <c r="QME136" s="235"/>
      <c r="QMF136" s="235"/>
      <c r="QMG136" s="235"/>
      <c r="QMH136" s="235"/>
      <c r="QMI136" s="235"/>
      <c r="QMJ136" s="235"/>
      <c r="QMK136" s="235"/>
      <c r="QML136" s="235"/>
      <c r="QMM136" s="235"/>
      <c r="QMN136" s="235"/>
      <c r="QMO136" s="235"/>
      <c r="QMP136" s="235"/>
      <c r="QMQ136" s="235"/>
      <c r="QMR136" s="235"/>
      <c r="QMS136" s="235"/>
      <c r="QMT136" s="235"/>
      <c r="QMU136" s="235"/>
      <c r="QMV136" s="235"/>
      <c r="QMW136" s="235"/>
      <c r="QMX136" s="235"/>
      <c r="QMY136" s="235"/>
      <c r="QMZ136" s="235"/>
      <c r="QNA136" s="235"/>
      <c r="QNB136" s="235"/>
      <c r="QNC136" s="235"/>
      <c r="QND136" s="235"/>
      <c r="QNE136" s="235"/>
      <c r="QNF136" s="235"/>
      <c r="QNG136" s="235"/>
      <c r="QNH136" s="235"/>
      <c r="QNI136" s="235"/>
      <c r="QNJ136" s="235"/>
      <c r="QNK136" s="235"/>
      <c r="QNL136" s="235"/>
      <c r="QNM136" s="235"/>
      <c r="QNN136" s="235"/>
      <c r="QNO136" s="235"/>
      <c r="QNP136" s="235"/>
      <c r="QNQ136" s="235"/>
      <c r="QNR136" s="235"/>
      <c r="QNS136" s="235"/>
      <c r="QNT136" s="235"/>
      <c r="QNU136" s="235"/>
      <c r="QNV136" s="235"/>
      <c r="QNW136" s="235"/>
      <c r="QNX136" s="235"/>
      <c r="QNY136" s="235"/>
      <c r="QNZ136" s="235"/>
      <c r="QOA136" s="235"/>
      <c r="QOB136" s="235"/>
      <c r="QOC136" s="235"/>
      <c r="QOD136" s="235"/>
      <c r="QOE136" s="235"/>
      <c r="QOF136" s="235"/>
      <c r="QOG136" s="235"/>
      <c r="QOH136" s="235"/>
      <c r="QOI136" s="235"/>
      <c r="QOJ136" s="235"/>
      <c r="QOK136" s="235"/>
      <c r="QOL136" s="235"/>
      <c r="QOM136" s="235"/>
      <c r="QON136" s="235"/>
      <c r="QOO136" s="235"/>
      <c r="QOP136" s="235"/>
      <c r="QOQ136" s="235"/>
      <c r="QOR136" s="235"/>
      <c r="QOS136" s="235"/>
      <c r="QOT136" s="235"/>
      <c r="QOU136" s="235"/>
      <c r="QOV136" s="235"/>
      <c r="QOW136" s="235"/>
      <c r="QOX136" s="235"/>
      <c r="QOY136" s="235"/>
      <c r="QOZ136" s="235"/>
      <c r="QPA136" s="235"/>
      <c r="QPB136" s="235"/>
      <c r="QPC136" s="235"/>
      <c r="QPD136" s="235"/>
      <c r="QPE136" s="235"/>
      <c r="QPF136" s="235"/>
      <c r="QPG136" s="235"/>
      <c r="QPH136" s="235"/>
      <c r="QPI136" s="235"/>
      <c r="QPJ136" s="235"/>
      <c r="QPK136" s="235"/>
      <c r="QPL136" s="235"/>
      <c r="QPM136" s="235"/>
      <c r="QPN136" s="235"/>
      <c r="QPO136" s="235"/>
      <c r="QPP136" s="235"/>
      <c r="QPQ136" s="235"/>
      <c r="QPR136" s="235"/>
      <c r="QPS136" s="235"/>
      <c r="QPT136" s="235"/>
      <c r="QPU136" s="235"/>
      <c r="QPV136" s="235"/>
      <c r="QPW136" s="235"/>
      <c r="QPX136" s="235"/>
      <c r="QPY136" s="235"/>
      <c r="QPZ136" s="235"/>
      <c r="QQA136" s="235"/>
      <c r="QQB136" s="235"/>
      <c r="QQC136" s="235"/>
      <c r="QQD136" s="235"/>
      <c r="QQE136" s="235"/>
      <c r="QQF136" s="235"/>
      <c r="QQG136" s="235"/>
      <c r="QQH136" s="235"/>
      <c r="QQI136" s="235"/>
      <c r="QQJ136" s="235"/>
      <c r="QQK136" s="235"/>
      <c r="QQL136" s="235"/>
      <c r="QQM136" s="235"/>
      <c r="QQN136" s="235"/>
      <c r="QQO136" s="235"/>
      <c r="QQP136" s="235"/>
      <c r="QQQ136" s="235"/>
      <c r="QQR136" s="235"/>
      <c r="QQS136" s="235"/>
      <c r="QQT136" s="235"/>
      <c r="QQU136" s="235"/>
      <c r="QQV136" s="235"/>
      <c r="QQW136" s="235"/>
      <c r="QQX136" s="235"/>
      <c r="QQY136" s="235"/>
      <c r="QQZ136" s="235"/>
      <c r="QRA136" s="235"/>
      <c r="QRB136" s="235"/>
      <c r="QRC136" s="235"/>
      <c r="QRD136" s="235"/>
      <c r="QRE136" s="235"/>
      <c r="QRF136" s="235"/>
      <c r="QRG136" s="235"/>
      <c r="QRH136" s="235"/>
      <c r="QRI136" s="235"/>
      <c r="QRJ136" s="235"/>
      <c r="QRK136" s="235"/>
      <c r="QRL136" s="235"/>
      <c r="QRM136" s="235"/>
      <c r="QRN136" s="235"/>
      <c r="QRO136" s="235"/>
      <c r="QRP136" s="235"/>
      <c r="QRQ136" s="235"/>
      <c r="QRR136" s="235"/>
      <c r="QRS136" s="235"/>
      <c r="QRT136" s="235"/>
      <c r="QRU136" s="235"/>
      <c r="QRV136" s="235"/>
      <c r="QRW136" s="235"/>
      <c r="QRX136" s="235"/>
      <c r="QRY136" s="235"/>
      <c r="QRZ136" s="235"/>
      <c r="QSA136" s="235"/>
      <c r="QSB136" s="235"/>
      <c r="QSC136" s="235"/>
      <c r="QSD136" s="235"/>
      <c r="QSE136" s="235"/>
      <c r="QSF136" s="235"/>
      <c r="QSG136" s="235"/>
      <c r="QSH136" s="235"/>
      <c r="QSI136" s="235"/>
      <c r="QSJ136" s="235"/>
      <c r="QSK136" s="235"/>
      <c r="QSL136" s="235"/>
      <c r="QSM136" s="235"/>
      <c r="QSN136" s="235"/>
      <c r="QSO136" s="235"/>
      <c r="QSP136" s="235"/>
      <c r="QSQ136" s="235"/>
      <c r="QSR136" s="235"/>
      <c r="QSS136" s="235"/>
      <c r="QST136" s="235"/>
      <c r="QSU136" s="235"/>
      <c r="QSV136" s="235"/>
      <c r="QSW136" s="235"/>
      <c r="QSX136" s="235"/>
      <c r="QSY136" s="235"/>
      <c r="QSZ136" s="235"/>
      <c r="QTA136" s="235"/>
      <c r="QTB136" s="235"/>
      <c r="QTC136" s="235"/>
      <c r="QTD136" s="235"/>
      <c r="QTE136" s="235"/>
      <c r="QTF136" s="235"/>
      <c r="QTG136" s="235"/>
      <c r="QTH136" s="235"/>
      <c r="QTI136" s="235"/>
      <c r="QTJ136" s="235"/>
      <c r="QTK136" s="235"/>
      <c r="QTL136" s="235"/>
      <c r="QTM136" s="235"/>
      <c r="QTN136" s="235"/>
      <c r="QTO136" s="235"/>
      <c r="QTP136" s="235"/>
      <c r="QTQ136" s="235"/>
      <c r="QTR136" s="235"/>
      <c r="QTS136" s="235"/>
      <c r="QTT136" s="235"/>
      <c r="QTU136" s="235"/>
      <c r="QTV136" s="235"/>
      <c r="QTW136" s="235"/>
      <c r="QTX136" s="235"/>
      <c r="QTY136" s="235"/>
      <c r="QTZ136" s="235"/>
      <c r="QUA136" s="235"/>
      <c r="QUB136" s="235"/>
      <c r="QUC136" s="235"/>
      <c r="QUD136" s="235"/>
      <c r="QUE136" s="235"/>
      <c r="QUF136" s="235"/>
      <c r="QUG136" s="235"/>
      <c r="QUH136" s="235"/>
      <c r="QUI136" s="235"/>
      <c r="QUJ136" s="235"/>
      <c r="QUK136" s="235"/>
      <c r="QUL136" s="235"/>
      <c r="QUM136" s="235"/>
      <c r="QUN136" s="235"/>
      <c r="QUO136" s="235"/>
      <c r="QUP136" s="235"/>
      <c r="QUQ136" s="235"/>
      <c r="QUR136" s="235"/>
      <c r="QUS136" s="235"/>
      <c r="QUT136" s="235"/>
      <c r="QUU136" s="235"/>
      <c r="QUV136" s="235"/>
      <c r="QUW136" s="235"/>
      <c r="QUX136" s="235"/>
      <c r="QUY136" s="235"/>
      <c r="QUZ136" s="235"/>
      <c r="QVA136" s="235"/>
      <c r="QVB136" s="235"/>
      <c r="QVC136" s="235"/>
      <c r="QVD136" s="235"/>
      <c r="QVE136" s="235"/>
      <c r="QVF136" s="235"/>
      <c r="QVG136" s="235"/>
      <c r="QVH136" s="235"/>
      <c r="QVI136" s="235"/>
      <c r="QVJ136" s="235"/>
      <c r="QVK136" s="235"/>
      <c r="QVL136" s="235"/>
      <c r="QVM136" s="235"/>
      <c r="QVN136" s="235"/>
      <c r="QVO136" s="235"/>
      <c r="QVP136" s="235"/>
      <c r="QVQ136" s="235"/>
      <c r="QVR136" s="235"/>
      <c r="QVS136" s="235"/>
      <c r="QVT136" s="235"/>
      <c r="QVU136" s="235"/>
      <c r="QVV136" s="235"/>
      <c r="QVW136" s="235"/>
      <c r="QVX136" s="235"/>
      <c r="QVY136" s="235"/>
      <c r="QVZ136" s="235"/>
      <c r="QWA136" s="235"/>
      <c r="QWB136" s="235"/>
      <c r="QWC136" s="235"/>
      <c r="QWD136" s="235"/>
      <c r="QWE136" s="235"/>
      <c r="QWF136" s="235"/>
      <c r="QWG136" s="235"/>
      <c r="QWH136" s="235"/>
      <c r="QWI136" s="235"/>
      <c r="QWJ136" s="235"/>
      <c r="QWK136" s="235"/>
      <c r="QWL136" s="235"/>
      <c r="QWM136" s="235"/>
      <c r="QWN136" s="235"/>
      <c r="QWO136" s="235"/>
      <c r="QWP136" s="235"/>
      <c r="QWQ136" s="235"/>
      <c r="QWR136" s="235"/>
      <c r="QWS136" s="235"/>
      <c r="QWT136" s="235"/>
      <c r="QWU136" s="235"/>
      <c r="QWV136" s="235"/>
      <c r="QWW136" s="235"/>
      <c r="QWX136" s="235"/>
      <c r="QWY136" s="235"/>
      <c r="QWZ136" s="235"/>
      <c r="QXA136" s="235"/>
      <c r="QXB136" s="235"/>
      <c r="QXC136" s="235"/>
      <c r="QXD136" s="235"/>
      <c r="QXE136" s="235"/>
      <c r="QXF136" s="235"/>
      <c r="QXG136" s="235"/>
      <c r="QXH136" s="235"/>
      <c r="QXI136" s="235"/>
      <c r="QXJ136" s="235"/>
      <c r="QXK136" s="235"/>
      <c r="QXL136" s="235"/>
      <c r="QXM136" s="235"/>
      <c r="QXN136" s="235"/>
      <c r="QXO136" s="235"/>
      <c r="QXP136" s="235"/>
      <c r="QXQ136" s="235"/>
      <c r="QXR136" s="235"/>
      <c r="QXS136" s="235"/>
      <c r="QXT136" s="235"/>
      <c r="QXU136" s="235"/>
      <c r="QXV136" s="235"/>
      <c r="QXW136" s="235"/>
      <c r="QXX136" s="235"/>
      <c r="QXY136" s="235"/>
      <c r="QXZ136" s="235"/>
      <c r="QYA136" s="235"/>
      <c r="QYB136" s="235"/>
      <c r="QYC136" s="235"/>
      <c r="QYD136" s="235"/>
      <c r="QYE136" s="235"/>
      <c r="QYF136" s="235"/>
      <c r="QYG136" s="235"/>
      <c r="QYH136" s="235"/>
      <c r="QYI136" s="235"/>
      <c r="QYJ136" s="235"/>
      <c r="QYK136" s="235"/>
      <c r="QYL136" s="235"/>
      <c r="QYM136" s="235"/>
      <c r="QYN136" s="235"/>
      <c r="QYO136" s="235"/>
      <c r="QYP136" s="235"/>
      <c r="QYQ136" s="235"/>
      <c r="QYR136" s="235"/>
      <c r="QYS136" s="235"/>
      <c r="QYT136" s="235"/>
      <c r="QYU136" s="235"/>
      <c r="QYV136" s="235"/>
      <c r="QYW136" s="235"/>
      <c r="QYX136" s="235"/>
      <c r="QYY136" s="235"/>
      <c r="QYZ136" s="235"/>
      <c r="QZA136" s="235"/>
      <c r="QZB136" s="235"/>
      <c r="QZC136" s="235"/>
      <c r="QZD136" s="235"/>
      <c r="QZE136" s="235"/>
      <c r="QZF136" s="235"/>
      <c r="QZG136" s="235"/>
      <c r="QZH136" s="235"/>
      <c r="QZI136" s="235"/>
      <c r="QZJ136" s="235"/>
      <c r="QZK136" s="235"/>
      <c r="QZL136" s="235"/>
      <c r="QZM136" s="235"/>
      <c r="QZN136" s="235"/>
      <c r="QZO136" s="235"/>
      <c r="QZP136" s="235"/>
      <c r="QZQ136" s="235"/>
      <c r="QZR136" s="235"/>
      <c r="QZS136" s="235"/>
      <c r="QZT136" s="235"/>
      <c r="QZU136" s="235"/>
      <c r="QZV136" s="235"/>
      <c r="QZW136" s="235"/>
      <c r="QZX136" s="235"/>
      <c r="QZY136" s="235"/>
      <c r="QZZ136" s="235"/>
      <c r="RAA136" s="235"/>
      <c r="RAB136" s="235"/>
      <c r="RAC136" s="235"/>
      <c r="RAD136" s="235"/>
      <c r="RAE136" s="235"/>
      <c r="RAF136" s="235"/>
      <c r="RAG136" s="235"/>
      <c r="RAH136" s="235"/>
      <c r="RAI136" s="235"/>
      <c r="RAJ136" s="235"/>
      <c r="RAK136" s="235"/>
      <c r="RAL136" s="235"/>
      <c r="RAM136" s="235"/>
      <c r="RAN136" s="235"/>
      <c r="RAO136" s="235"/>
      <c r="RAP136" s="235"/>
      <c r="RAQ136" s="235"/>
      <c r="RAR136" s="235"/>
      <c r="RAS136" s="235"/>
      <c r="RAT136" s="235"/>
      <c r="RAU136" s="235"/>
      <c r="RAV136" s="235"/>
      <c r="RAW136" s="235"/>
      <c r="RAX136" s="235"/>
      <c r="RAY136" s="235"/>
      <c r="RAZ136" s="235"/>
      <c r="RBA136" s="235"/>
      <c r="RBB136" s="235"/>
      <c r="RBC136" s="235"/>
      <c r="RBD136" s="235"/>
      <c r="RBE136" s="235"/>
      <c r="RBF136" s="235"/>
      <c r="RBG136" s="235"/>
      <c r="RBH136" s="235"/>
      <c r="RBI136" s="235"/>
      <c r="RBJ136" s="235"/>
      <c r="RBK136" s="235"/>
      <c r="RBL136" s="235"/>
      <c r="RBM136" s="235"/>
      <c r="RBN136" s="235"/>
      <c r="RBO136" s="235"/>
      <c r="RBP136" s="235"/>
      <c r="RBQ136" s="235"/>
      <c r="RBR136" s="235"/>
      <c r="RBS136" s="235"/>
      <c r="RBT136" s="235"/>
      <c r="RBU136" s="235"/>
      <c r="RBV136" s="235"/>
      <c r="RBW136" s="235"/>
      <c r="RBX136" s="235"/>
      <c r="RBY136" s="235"/>
      <c r="RBZ136" s="235"/>
      <c r="RCA136" s="235"/>
      <c r="RCB136" s="235"/>
      <c r="RCC136" s="235"/>
      <c r="RCD136" s="235"/>
      <c r="RCE136" s="235"/>
      <c r="RCF136" s="235"/>
      <c r="RCG136" s="235"/>
      <c r="RCH136" s="235"/>
      <c r="RCI136" s="235"/>
      <c r="RCJ136" s="235"/>
      <c r="RCK136" s="235"/>
      <c r="RCL136" s="235"/>
      <c r="RCM136" s="235"/>
      <c r="RCN136" s="235"/>
      <c r="RCO136" s="235"/>
      <c r="RCP136" s="235"/>
      <c r="RCQ136" s="235"/>
      <c r="RCR136" s="235"/>
      <c r="RCS136" s="235"/>
      <c r="RCT136" s="235"/>
      <c r="RCU136" s="235"/>
      <c r="RCV136" s="235"/>
      <c r="RCW136" s="235"/>
      <c r="RCX136" s="235"/>
      <c r="RCY136" s="235"/>
      <c r="RCZ136" s="235"/>
      <c r="RDA136" s="235"/>
      <c r="RDB136" s="235"/>
      <c r="RDC136" s="235"/>
      <c r="RDD136" s="235"/>
      <c r="RDE136" s="235"/>
      <c r="RDF136" s="235"/>
      <c r="RDG136" s="235"/>
      <c r="RDH136" s="235"/>
      <c r="RDI136" s="235"/>
      <c r="RDJ136" s="235"/>
      <c r="RDK136" s="235"/>
      <c r="RDL136" s="235"/>
      <c r="RDM136" s="235"/>
      <c r="RDN136" s="235"/>
      <c r="RDO136" s="235"/>
      <c r="RDP136" s="235"/>
      <c r="RDQ136" s="235"/>
      <c r="RDR136" s="235"/>
      <c r="RDS136" s="235"/>
      <c r="RDT136" s="235"/>
      <c r="RDU136" s="235"/>
      <c r="RDV136" s="235"/>
      <c r="RDW136" s="235"/>
      <c r="RDX136" s="235"/>
      <c r="RDY136" s="235"/>
      <c r="RDZ136" s="235"/>
      <c r="REA136" s="235"/>
      <c r="REB136" s="235"/>
      <c r="REC136" s="235"/>
      <c r="RED136" s="235"/>
      <c r="REE136" s="235"/>
      <c r="REF136" s="235"/>
      <c r="REG136" s="235"/>
      <c r="REH136" s="235"/>
      <c r="REI136" s="235"/>
      <c r="REJ136" s="235"/>
      <c r="REK136" s="235"/>
      <c r="REL136" s="235"/>
      <c r="REM136" s="235"/>
      <c r="REN136" s="235"/>
      <c r="REO136" s="235"/>
      <c r="REP136" s="235"/>
      <c r="REQ136" s="235"/>
      <c r="RER136" s="235"/>
      <c r="RES136" s="235"/>
      <c r="RET136" s="235"/>
      <c r="REU136" s="235"/>
      <c r="REV136" s="235"/>
      <c r="REW136" s="235"/>
      <c r="REX136" s="235"/>
      <c r="REY136" s="235"/>
      <c r="REZ136" s="235"/>
      <c r="RFA136" s="235"/>
      <c r="RFB136" s="235"/>
      <c r="RFC136" s="235"/>
      <c r="RFD136" s="235"/>
      <c r="RFE136" s="235"/>
      <c r="RFF136" s="235"/>
      <c r="RFG136" s="235"/>
      <c r="RFH136" s="235"/>
      <c r="RFI136" s="235"/>
      <c r="RFJ136" s="235"/>
      <c r="RFK136" s="235"/>
      <c r="RFL136" s="235"/>
      <c r="RFM136" s="235"/>
      <c r="RFN136" s="235"/>
      <c r="RFO136" s="235"/>
      <c r="RFP136" s="235"/>
      <c r="RFQ136" s="235"/>
      <c r="RFR136" s="235"/>
      <c r="RFS136" s="235"/>
      <c r="RFT136" s="235"/>
      <c r="RFU136" s="235"/>
      <c r="RFV136" s="235"/>
      <c r="RFW136" s="235"/>
      <c r="RFX136" s="235"/>
      <c r="RFY136" s="235"/>
      <c r="RFZ136" s="235"/>
      <c r="RGA136" s="235"/>
      <c r="RGB136" s="235"/>
      <c r="RGC136" s="235"/>
      <c r="RGD136" s="235"/>
      <c r="RGE136" s="235"/>
      <c r="RGF136" s="235"/>
      <c r="RGG136" s="235"/>
      <c r="RGH136" s="235"/>
      <c r="RGI136" s="235"/>
      <c r="RGJ136" s="235"/>
      <c r="RGK136" s="235"/>
      <c r="RGL136" s="235"/>
      <c r="RGM136" s="235"/>
      <c r="RGN136" s="235"/>
      <c r="RGO136" s="235"/>
      <c r="RGP136" s="235"/>
      <c r="RGQ136" s="235"/>
      <c r="RGR136" s="235"/>
      <c r="RGS136" s="235"/>
      <c r="RGT136" s="235"/>
      <c r="RGU136" s="235"/>
      <c r="RGV136" s="235"/>
      <c r="RGW136" s="235"/>
      <c r="RGX136" s="235"/>
      <c r="RGY136" s="235"/>
      <c r="RGZ136" s="235"/>
      <c r="RHA136" s="235"/>
      <c r="RHB136" s="235"/>
      <c r="RHC136" s="235"/>
      <c r="RHD136" s="235"/>
      <c r="RHE136" s="235"/>
      <c r="RHF136" s="235"/>
      <c r="RHG136" s="235"/>
      <c r="RHH136" s="235"/>
      <c r="RHI136" s="235"/>
      <c r="RHJ136" s="235"/>
      <c r="RHK136" s="235"/>
      <c r="RHL136" s="235"/>
      <c r="RHM136" s="235"/>
      <c r="RHN136" s="235"/>
      <c r="RHO136" s="235"/>
      <c r="RHP136" s="235"/>
      <c r="RHQ136" s="235"/>
      <c r="RHR136" s="235"/>
      <c r="RHS136" s="235"/>
      <c r="RHT136" s="235"/>
      <c r="RHU136" s="235"/>
      <c r="RHV136" s="235"/>
      <c r="RHW136" s="235"/>
      <c r="RHX136" s="235"/>
      <c r="RHY136" s="235"/>
      <c r="RHZ136" s="235"/>
      <c r="RIA136" s="235"/>
      <c r="RIB136" s="235"/>
      <c r="RIC136" s="235"/>
      <c r="RID136" s="235"/>
      <c r="RIE136" s="235"/>
      <c r="RIF136" s="235"/>
      <c r="RIG136" s="235"/>
      <c r="RIH136" s="235"/>
      <c r="RII136" s="235"/>
      <c r="RIJ136" s="235"/>
      <c r="RIK136" s="235"/>
      <c r="RIL136" s="235"/>
      <c r="RIM136" s="235"/>
      <c r="RIN136" s="235"/>
      <c r="RIO136" s="235"/>
      <c r="RIP136" s="235"/>
      <c r="RIQ136" s="235"/>
      <c r="RIR136" s="235"/>
      <c r="RIS136" s="235"/>
      <c r="RIT136" s="235"/>
      <c r="RIU136" s="235"/>
      <c r="RIV136" s="235"/>
      <c r="RIW136" s="235"/>
      <c r="RIX136" s="235"/>
      <c r="RIY136" s="235"/>
      <c r="RIZ136" s="235"/>
      <c r="RJA136" s="235"/>
      <c r="RJB136" s="235"/>
      <c r="RJC136" s="235"/>
      <c r="RJD136" s="235"/>
      <c r="RJE136" s="235"/>
      <c r="RJF136" s="235"/>
      <c r="RJG136" s="235"/>
      <c r="RJH136" s="235"/>
      <c r="RJI136" s="235"/>
      <c r="RJJ136" s="235"/>
      <c r="RJK136" s="235"/>
      <c r="RJL136" s="235"/>
      <c r="RJM136" s="235"/>
      <c r="RJN136" s="235"/>
      <c r="RJO136" s="235"/>
      <c r="RJP136" s="235"/>
      <c r="RJQ136" s="235"/>
      <c r="RJR136" s="235"/>
      <c r="RJS136" s="235"/>
      <c r="RJT136" s="235"/>
      <c r="RJU136" s="235"/>
      <c r="RJV136" s="235"/>
      <c r="RJW136" s="235"/>
      <c r="RJX136" s="235"/>
      <c r="RJY136" s="235"/>
      <c r="RJZ136" s="235"/>
      <c r="RKA136" s="235"/>
      <c r="RKB136" s="235"/>
      <c r="RKC136" s="235"/>
      <c r="RKD136" s="235"/>
      <c r="RKE136" s="235"/>
      <c r="RKF136" s="235"/>
      <c r="RKG136" s="235"/>
      <c r="RKH136" s="235"/>
      <c r="RKI136" s="235"/>
      <c r="RKJ136" s="235"/>
      <c r="RKK136" s="235"/>
      <c r="RKL136" s="235"/>
      <c r="RKM136" s="235"/>
      <c r="RKN136" s="235"/>
      <c r="RKO136" s="235"/>
      <c r="RKP136" s="235"/>
      <c r="RKQ136" s="235"/>
      <c r="RKR136" s="235"/>
      <c r="RKS136" s="235"/>
      <c r="RKT136" s="235"/>
      <c r="RKU136" s="235"/>
      <c r="RKV136" s="235"/>
      <c r="RKW136" s="235"/>
      <c r="RKX136" s="235"/>
      <c r="RKY136" s="235"/>
      <c r="RKZ136" s="235"/>
      <c r="RLA136" s="235"/>
      <c r="RLB136" s="235"/>
      <c r="RLC136" s="235"/>
      <c r="RLD136" s="235"/>
      <c r="RLE136" s="235"/>
      <c r="RLF136" s="235"/>
      <c r="RLG136" s="235"/>
      <c r="RLH136" s="235"/>
      <c r="RLI136" s="235"/>
      <c r="RLJ136" s="235"/>
      <c r="RLK136" s="235"/>
      <c r="RLL136" s="235"/>
      <c r="RLM136" s="235"/>
      <c r="RLN136" s="235"/>
      <c r="RLO136" s="235"/>
      <c r="RLP136" s="235"/>
      <c r="RLQ136" s="235"/>
      <c r="RLR136" s="235"/>
      <c r="RLS136" s="235"/>
      <c r="RLT136" s="235"/>
      <c r="RLU136" s="235"/>
      <c r="RLV136" s="235"/>
      <c r="RLW136" s="235"/>
      <c r="RLX136" s="235"/>
      <c r="RLY136" s="235"/>
      <c r="RLZ136" s="235"/>
      <c r="RMA136" s="235"/>
      <c r="RMB136" s="235"/>
      <c r="RMC136" s="235"/>
      <c r="RMD136" s="235"/>
      <c r="RME136" s="235"/>
      <c r="RMF136" s="235"/>
      <c r="RMG136" s="235"/>
      <c r="RMH136" s="235"/>
      <c r="RMI136" s="235"/>
      <c r="RMJ136" s="235"/>
      <c r="RMK136" s="235"/>
      <c r="RML136" s="235"/>
      <c r="RMM136" s="235"/>
      <c r="RMN136" s="235"/>
      <c r="RMO136" s="235"/>
      <c r="RMP136" s="235"/>
      <c r="RMQ136" s="235"/>
      <c r="RMR136" s="235"/>
      <c r="RMS136" s="235"/>
      <c r="RMT136" s="235"/>
      <c r="RMU136" s="235"/>
      <c r="RMV136" s="235"/>
      <c r="RMW136" s="235"/>
      <c r="RMX136" s="235"/>
      <c r="RMY136" s="235"/>
      <c r="RMZ136" s="235"/>
      <c r="RNA136" s="235"/>
      <c r="RNB136" s="235"/>
      <c r="RNC136" s="235"/>
      <c r="RND136" s="235"/>
      <c r="RNE136" s="235"/>
      <c r="RNF136" s="235"/>
      <c r="RNG136" s="235"/>
      <c r="RNH136" s="235"/>
      <c r="RNI136" s="235"/>
      <c r="RNJ136" s="235"/>
      <c r="RNK136" s="235"/>
      <c r="RNL136" s="235"/>
      <c r="RNM136" s="235"/>
      <c r="RNN136" s="235"/>
      <c r="RNO136" s="235"/>
      <c r="RNP136" s="235"/>
      <c r="RNQ136" s="235"/>
      <c r="RNR136" s="235"/>
      <c r="RNS136" s="235"/>
      <c r="RNT136" s="235"/>
      <c r="RNU136" s="235"/>
      <c r="RNV136" s="235"/>
      <c r="RNW136" s="235"/>
      <c r="RNX136" s="235"/>
      <c r="RNY136" s="235"/>
      <c r="RNZ136" s="235"/>
      <c r="ROA136" s="235"/>
      <c r="ROB136" s="235"/>
      <c r="ROC136" s="235"/>
      <c r="ROD136" s="235"/>
      <c r="ROE136" s="235"/>
      <c r="ROF136" s="235"/>
      <c r="ROG136" s="235"/>
      <c r="ROH136" s="235"/>
      <c r="ROI136" s="235"/>
      <c r="ROJ136" s="235"/>
      <c r="ROK136" s="235"/>
      <c r="ROL136" s="235"/>
      <c r="ROM136" s="235"/>
      <c r="RON136" s="235"/>
      <c r="ROO136" s="235"/>
      <c r="ROP136" s="235"/>
      <c r="ROQ136" s="235"/>
      <c r="ROR136" s="235"/>
      <c r="ROS136" s="235"/>
      <c r="ROT136" s="235"/>
      <c r="ROU136" s="235"/>
      <c r="ROV136" s="235"/>
      <c r="ROW136" s="235"/>
      <c r="ROX136" s="235"/>
      <c r="ROY136" s="235"/>
      <c r="ROZ136" s="235"/>
      <c r="RPA136" s="235"/>
      <c r="RPB136" s="235"/>
      <c r="RPC136" s="235"/>
      <c r="RPD136" s="235"/>
      <c r="RPE136" s="235"/>
      <c r="RPF136" s="235"/>
      <c r="RPG136" s="235"/>
      <c r="RPH136" s="235"/>
      <c r="RPI136" s="235"/>
      <c r="RPJ136" s="235"/>
      <c r="RPK136" s="235"/>
      <c r="RPL136" s="235"/>
      <c r="RPM136" s="235"/>
      <c r="RPN136" s="235"/>
      <c r="RPO136" s="235"/>
      <c r="RPP136" s="235"/>
      <c r="RPQ136" s="235"/>
      <c r="RPR136" s="235"/>
      <c r="RPS136" s="235"/>
      <c r="RPT136" s="235"/>
      <c r="RPU136" s="235"/>
      <c r="RPV136" s="235"/>
      <c r="RPW136" s="235"/>
      <c r="RPX136" s="235"/>
      <c r="RPY136" s="235"/>
      <c r="RPZ136" s="235"/>
      <c r="RQA136" s="235"/>
      <c r="RQB136" s="235"/>
      <c r="RQC136" s="235"/>
      <c r="RQD136" s="235"/>
      <c r="RQE136" s="235"/>
      <c r="RQF136" s="235"/>
      <c r="RQG136" s="235"/>
      <c r="RQH136" s="235"/>
      <c r="RQI136" s="235"/>
      <c r="RQJ136" s="235"/>
      <c r="RQK136" s="235"/>
      <c r="RQL136" s="235"/>
      <c r="RQM136" s="235"/>
      <c r="RQN136" s="235"/>
      <c r="RQO136" s="235"/>
      <c r="RQP136" s="235"/>
      <c r="RQQ136" s="235"/>
      <c r="RQR136" s="235"/>
      <c r="RQS136" s="235"/>
      <c r="RQT136" s="235"/>
      <c r="RQU136" s="235"/>
      <c r="RQV136" s="235"/>
      <c r="RQW136" s="235"/>
      <c r="RQX136" s="235"/>
      <c r="RQY136" s="235"/>
      <c r="RQZ136" s="235"/>
      <c r="RRA136" s="235"/>
      <c r="RRB136" s="235"/>
      <c r="RRC136" s="235"/>
      <c r="RRD136" s="235"/>
      <c r="RRE136" s="235"/>
      <c r="RRF136" s="235"/>
      <c r="RRG136" s="235"/>
      <c r="RRH136" s="235"/>
      <c r="RRI136" s="235"/>
      <c r="RRJ136" s="235"/>
      <c r="RRK136" s="235"/>
      <c r="RRL136" s="235"/>
      <c r="RRM136" s="235"/>
      <c r="RRN136" s="235"/>
      <c r="RRO136" s="235"/>
      <c r="RRP136" s="235"/>
      <c r="RRQ136" s="235"/>
      <c r="RRR136" s="235"/>
      <c r="RRS136" s="235"/>
      <c r="RRT136" s="235"/>
      <c r="RRU136" s="235"/>
      <c r="RRV136" s="235"/>
      <c r="RRW136" s="235"/>
      <c r="RRX136" s="235"/>
      <c r="RRY136" s="235"/>
      <c r="RRZ136" s="235"/>
      <c r="RSA136" s="235"/>
      <c r="RSB136" s="235"/>
      <c r="RSC136" s="235"/>
      <c r="RSD136" s="235"/>
      <c r="RSE136" s="235"/>
      <c r="RSF136" s="235"/>
      <c r="RSG136" s="235"/>
      <c r="RSH136" s="235"/>
      <c r="RSI136" s="235"/>
      <c r="RSJ136" s="235"/>
      <c r="RSK136" s="235"/>
      <c r="RSL136" s="235"/>
      <c r="RSM136" s="235"/>
      <c r="RSN136" s="235"/>
      <c r="RSO136" s="235"/>
      <c r="RSP136" s="235"/>
      <c r="RSQ136" s="235"/>
      <c r="RSR136" s="235"/>
      <c r="RSS136" s="235"/>
      <c r="RST136" s="235"/>
      <c r="RSU136" s="235"/>
      <c r="RSV136" s="235"/>
      <c r="RSW136" s="235"/>
      <c r="RSX136" s="235"/>
      <c r="RSY136" s="235"/>
      <c r="RSZ136" s="235"/>
      <c r="RTA136" s="235"/>
      <c r="RTB136" s="235"/>
      <c r="RTC136" s="235"/>
      <c r="RTD136" s="235"/>
      <c r="RTE136" s="235"/>
      <c r="RTF136" s="235"/>
      <c r="RTG136" s="235"/>
      <c r="RTH136" s="235"/>
      <c r="RTI136" s="235"/>
      <c r="RTJ136" s="235"/>
      <c r="RTK136" s="235"/>
      <c r="RTL136" s="235"/>
      <c r="RTM136" s="235"/>
      <c r="RTN136" s="235"/>
      <c r="RTO136" s="235"/>
      <c r="RTP136" s="235"/>
      <c r="RTQ136" s="235"/>
      <c r="RTR136" s="235"/>
      <c r="RTS136" s="235"/>
      <c r="RTT136" s="235"/>
      <c r="RTU136" s="235"/>
      <c r="RTV136" s="235"/>
      <c r="RTW136" s="235"/>
      <c r="RTX136" s="235"/>
      <c r="RTY136" s="235"/>
      <c r="RTZ136" s="235"/>
      <c r="RUA136" s="235"/>
      <c r="RUB136" s="235"/>
      <c r="RUC136" s="235"/>
      <c r="RUD136" s="235"/>
      <c r="RUE136" s="235"/>
      <c r="RUF136" s="235"/>
      <c r="RUG136" s="235"/>
      <c r="RUH136" s="235"/>
      <c r="RUI136" s="235"/>
      <c r="RUJ136" s="235"/>
      <c r="RUK136" s="235"/>
      <c r="RUL136" s="235"/>
      <c r="RUM136" s="235"/>
      <c r="RUN136" s="235"/>
      <c r="RUO136" s="235"/>
      <c r="RUP136" s="235"/>
      <c r="RUQ136" s="235"/>
      <c r="RUR136" s="235"/>
      <c r="RUS136" s="235"/>
      <c r="RUT136" s="235"/>
      <c r="RUU136" s="235"/>
      <c r="RUV136" s="235"/>
      <c r="RUW136" s="235"/>
      <c r="RUX136" s="235"/>
      <c r="RUY136" s="235"/>
      <c r="RUZ136" s="235"/>
      <c r="RVA136" s="235"/>
      <c r="RVB136" s="235"/>
      <c r="RVC136" s="235"/>
      <c r="RVD136" s="235"/>
      <c r="RVE136" s="235"/>
      <c r="RVF136" s="235"/>
      <c r="RVG136" s="235"/>
      <c r="RVH136" s="235"/>
      <c r="RVI136" s="235"/>
      <c r="RVJ136" s="235"/>
      <c r="RVK136" s="235"/>
      <c r="RVL136" s="235"/>
      <c r="RVM136" s="235"/>
      <c r="RVN136" s="235"/>
      <c r="RVO136" s="235"/>
      <c r="RVP136" s="235"/>
      <c r="RVQ136" s="235"/>
      <c r="RVR136" s="235"/>
      <c r="RVS136" s="235"/>
      <c r="RVT136" s="235"/>
      <c r="RVU136" s="235"/>
      <c r="RVV136" s="235"/>
      <c r="RVW136" s="235"/>
      <c r="RVX136" s="235"/>
      <c r="RVY136" s="235"/>
      <c r="RVZ136" s="235"/>
      <c r="RWA136" s="235"/>
      <c r="RWB136" s="235"/>
      <c r="RWC136" s="235"/>
      <c r="RWD136" s="235"/>
      <c r="RWE136" s="235"/>
      <c r="RWF136" s="235"/>
      <c r="RWG136" s="235"/>
      <c r="RWH136" s="235"/>
      <c r="RWI136" s="235"/>
      <c r="RWJ136" s="235"/>
      <c r="RWK136" s="235"/>
      <c r="RWL136" s="235"/>
      <c r="RWM136" s="235"/>
      <c r="RWN136" s="235"/>
      <c r="RWO136" s="235"/>
      <c r="RWP136" s="235"/>
      <c r="RWQ136" s="235"/>
      <c r="RWR136" s="235"/>
      <c r="RWS136" s="235"/>
      <c r="RWT136" s="235"/>
      <c r="RWU136" s="235"/>
      <c r="RWV136" s="235"/>
      <c r="RWW136" s="235"/>
      <c r="RWX136" s="235"/>
      <c r="RWY136" s="235"/>
      <c r="RWZ136" s="235"/>
      <c r="RXA136" s="235"/>
      <c r="RXB136" s="235"/>
      <c r="RXC136" s="235"/>
      <c r="RXD136" s="235"/>
      <c r="RXE136" s="235"/>
      <c r="RXF136" s="235"/>
      <c r="RXG136" s="235"/>
      <c r="RXH136" s="235"/>
      <c r="RXI136" s="235"/>
      <c r="RXJ136" s="235"/>
      <c r="RXK136" s="235"/>
      <c r="RXL136" s="235"/>
      <c r="RXM136" s="235"/>
      <c r="RXN136" s="235"/>
      <c r="RXO136" s="235"/>
      <c r="RXP136" s="235"/>
      <c r="RXQ136" s="235"/>
      <c r="RXR136" s="235"/>
      <c r="RXS136" s="235"/>
      <c r="RXT136" s="235"/>
      <c r="RXU136" s="235"/>
      <c r="RXV136" s="235"/>
      <c r="RXW136" s="235"/>
      <c r="RXX136" s="235"/>
      <c r="RXY136" s="235"/>
      <c r="RXZ136" s="235"/>
      <c r="RYA136" s="235"/>
      <c r="RYB136" s="235"/>
      <c r="RYC136" s="235"/>
      <c r="RYD136" s="235"/>
      <c r="RYE136" s="235"/>
      <c r="RYF136" s="235"/>
      <c r="RYG136" s="235"/>
      <c r="RYH136" s="235"/>
      <c r="RYI136" s="235"/>
      <c r="RYJ136" s="235"/>
      <c r="RYK136" s="235"/>
      <c r="RYL136" s="235"/>
      <c r="RYM136" s="235"/>
      <c r="RYN136" s="235"/>
      <c r="RYO136" s="235"/>
      <c r="RYP136" s="235"/>
      <c r="RYQ136" s="235"/>
      <c r="RYR136" s="235"/>
      <c r="RYS136" s="235"/>
      <c r="RYT136" s="235"/>
      <c r="RYU136" s="235"/>
      <c r="RYV136" s="235"/>
      <c r="RYW136" s="235"/>
      <c r="RYX136" s="235"/>
      <c r="RYY136" s="235"/>
      <c r="RYZ136" s="235"/>
      <c r="RZA136" s="235"/>
      <c r="RZB136" s="235"/>
      <c r="RZC136" s="235"/>
      <c r="RZD136" s="235"/>
      <c r="RZE136" s="235"/>
      <c r="RZF136" s="235"/>
      <c r="RZG136" s="235"/>
      <c r="RZH136" s="235"/>
      <c r="RZI136" s="235"/>
      <c r="RZJ136" s="235"/>
      <c r="RZK136" s="235"/>
      <c r="RZL136" s="235"/>
      <c r="RZM136" s="235"/>
      <c r="RZN136" s="235"/>
      <c r="RZO136" s="235"/>
      <c r="RZP136" s="235"/>
      <c r="RZQ136" s="235"/>
      <c r="RZR136" s="235"/>
      <c r="RZS136" s="235"/>
      <c r="RZT136" s="235"/>
      <c r="RZU136" s="235"/>
      <c r="RZV136" s="235"/>
      <c r="RZW136" s="235"/>
      <c r="RZX136" s="235"/>
      <c r="RZY136" s="235"/>
      <c r="RZZ136" s="235"/>
      <c r="SAA136" s="235"/>
      <c r="SAB136" s="235"/>
      <c r="SAC136" s="235"/>
      <c r="SAD136" s="235"/>
      <c r="SAE136" s="235"/>
      <c r="SAF136" s="235"/>
      <c r="SAG136" s="235"/>
      <c r="SAH136" s="235"/>
      <c r="SAI136" s="235"/>
      <c r="SAJ136" s="235"/>
      <c r="SAK136" s="235"/>
      <c r="SAL136" s="235"/>
      <c r="SAM136" s="235"/>
      <c r="SAN136" s="235"/>
      <c r="SAO136" s="235"/>
      <c r="SAP136" s="235"/>
      <c r="SAQ136" s="235"/>
      <c r="SAR136" s="235"/>
      <c r="SAS136" s="235"/>
      <c r="SAT136" s="235"/>
      <c r="SAU136" s="235"/>
      <c r="SAV136" s="235"/>
      <c r="SAW136" s="235"/>
      <c r="SAX136" s="235"/>
      <c r="SAY136" s="235"/>
      <c r="SAZ136" s="235"/>
      <c r="SBA136" s="235"/>
      <c r="SBB136" s="235"/>
      <c r="SBC136" s="235"/>
      <c r="SBD136" s="235"/>
      <c r="SBE136" s="235"/>
      <c r="SBF136" s="235"/>
      <c r="SBG136" s="235"/>
      <c r="SBH136" s="235"/>
      <c r="SBI136" s="235"/>
      <c r="SBJ136" s="235"/>
      <c r="SBK136" s="235"/>
      <c r="SBL136" s="235"/>
      <c r="SBM136" s="235"/>
      <c r="SBN136" s="235"/>
      <c r="SBO136" s="235"/>
      <c r="SBP136" s="235"/>
      <c r="SBQ136" s="235"/>
      <c r="SBR136" s="235"/>
      <c r="SBS136" s="235"/>
      <c r="SBT136" s="235"/>
      <c r="SBU136" s="235"/>
      <c r="SBV136" s="235"/>
      <c r="SBW136" s="235"/>
      <c r="SBX136" s="235"/>
      <c r="SBY136" s="235"/>
      <c r="SBZ136" s="235"/>
      <c r="SCA136" s="235"/>
      <c r="SCB136" s="235"/>
      <c r="SCC136" s="235"/>
      <c r="SCD136" s="235"/>
      <c r="SCE136" s="235"/>
      <c r="SCF136" s="235"/>
      <c r="SCG136" s="235"/>
      <c r="SCH136" s="235"/>
      <c r="SCI136" s="235"/>
      <c r="SCJ136" s="235"/>
      <c r="SCK136" s="235"/>
      <c r="SCL136" s="235"/>
      <c r="SCM136" s="235"/>
      <c r="SCN136" s="235"/>
      <c r="SCO136" s="235"/>
      <c r="SCP136" s="235"/>
      <c r="SCQ136" s="235"/>
      <c r="SCR136" s="235"/>
      <c r="SCS136" s="235"/>
      <c r="SCT136" s="235"/>
      <c r="SCU136" s="235"/>
      <c r="SCV136" s="235"/>
      <c r="SCW136" s="235"/>
      <c r="SCX136" s="235"/>
      <c r="SCY136" s="235"/>
      <c r="SCZ136" s="235"/>
      <c r="SDA136" s="235"/>
      <c r="SDB136" s="235"/>
      <c r="SDC136" s="235"/>
      <c r="SDD136" s="235"/>
      <c r="SDE136" s="235"/>
      <c r="SDF136" s="235"/>
      <c r="SDG136" s="235"/>
      <c r="SDH136" s="235"/>
      <c r="SDI136" s="235"/>
      <c r="SDJ136" s="235"/>
      <c r="SDK136" s="235"/>
      <c r="SDL136" s="235"/>
      <c r="SDM136" s="235"/>
      <c r="SDN136" s="235"/>
      <c r="SDO136" s="235"/>
      <c r="SDP136" s="235"/>
      <c r="SDQ136" s="235"/>
      <c r="SDR136" s="235"/>
      <c r="SDS136" s="235"/>
      <c r="SDT136" s="235"/>
      <c r="SDU136" s="235"/>
      <c r="SDV136" s="235"/>
      <c r="SDW136" s="235"/>
      <c r="SDX136" s="235"/>
      <c r="SDY136" s="235"/>
      <c r="SDZ136" s="235"/>
      <c r="SEA136" s="235"/>
      <c r="SEB136" s="235"/>
      <c r="SEC136" s="235"/>
      <c r="SED136" s="235"/>
      <c r="SEE136" s="235"/>
      <c r="SEF136" s="235"/>
      <c r="SEG136" s="235"/>
      <c r="SEH136" s="235"/>
      <c r="SEI136" s="235"/>
      <c r="SEJ136" s="235"/>
      <c r="SEK136" s="235"/>
      <c r="SEL136" s="235"/>
      <c r="SEM136" s="235"/>
      <c r="SEN136" s="235"/>
      <c r="SEO136" s="235"/>
      <c r="SEP136" s="235"/>
      <c r="SEQ136" s="235"/>
      <c r="SER136" s="235"/>
      <c r="SES136" s="235"/>
      <c r="SET136" s="235"/>
      <c r="SEU136" s="235"/>
      <c r="SEV136" s="235"/>
      <c r="SEW136" s="235"/>
      <c r="SEX136" s="235"/>
      <c r="SEY136" s="235"/>
      <c r="SEZ136" s="235"/>
      <c r="SFA136" s="235"/>
      <c r="SFB136" s="235"/>
      <c r="SFC136" s="235"/>
      <c r="SFD136" s="235"/>
      <c r="SFE136" s="235"/>
      <c r="SFF136" s="235"/>
      <c r="SFG136" s="235"/>
      <c r="SFH136" s="235"/>
      <c r="SFI136" s="235"/>
      <c r="SFJ136" s="235"/>
      <c r="SFK136" s="235"/>
      <c r="SFL136" s="235"/>
      <c r="SFM136" s="235"/>
      <c r="SFN136" s="235"/>
      <c r="SFO136" s="235"/>
      <c r="SFP136" s="235"/>
      <c r="SFQ136" s="235"/>
      <c r="SFR136" s="235"/>
      <c r="SFS136" s="235"/>
      <c r="SFT136" s="235"/>
      <c r="SFU136" s="235"/>
      <c r="SFV136" s="235"/>
      <c r="SFW136" s="235"/>
      <c r="SFX136" s="235"/>
      <c r="SFY136" s="235"/>
      <c r="SFZ136" s="235"/>
      <c r="SGA136" s="235"/>
      <c r="SGB136" s="235"/>
      <c r="SGC136" s="235"/>
      <c r="SGD136" s="235"/>
      <c r="SGE136" s="235"/>
      <c r="SGF136" s="235"/>
      <c r="SGG136" s="235"/>
      <c r="SGH136" s="235"/>
      <c r="SGI136" s="235"/>
      <c r="SGJ136" s="235"/>
      <c r="SGK136" s="235"/>
      <c r="SGL136" s="235"/>
      <c r="SGM136" s="235"/>
      <c r="SGN136" s="235"/>
      <c r="SGO136" s="235"/>
      <c r="SGP136" s="235"/>
      <c r="SGQ136" s="235"/>
      <c r="SGR136" s="235"/>
      <c r="SGS136" s="235"/>
      <c r="SGT136" s="235"/>
      <c r="SGU136" s="235"/>
      <c r="SGV136" s="235"/>
      <c r="SGW136" s="235"/>
      <c r="SGX136" s="235"/>
      <c r="SGY136" s="235"/>
      <c r="SGZ136" s="235"/>
      <c r="SHA136" s="235"/>
      <c r="SHB136" s="235"/>
      <c r="SHC136" s="235"/>
      <c r="SHD136" s="235"/>
      <c r="SHE136" s="235"/>
      <c r="SHF136" s="235"/>
      <c r="SHG136" s="235"/>
      <c r="SHH136" s="235"/>
      <c r="SHI136" s="235"/>
      <c r="SHJ136" s="235"/>
      <c r="SHK136" s="235"/>
      <c r="SHL136" s="235"/>
      <c r="SHM136" s="235"/>
      <c r="SHN136" s="235"/>
      <c r="SHO136" s="235"/>
      <c r="SHP136" s="235"/>
      <c r="SHQ136" s="235"/>
      <c r="SHR136" s="235"/>
      <c r="SHS136" s="235"/>
      <c r="SHT136" s="235"/>
      <c r="SHU136" s="235"/>
      <c r="SHV136" s="235"/>
      <c r="SHW136" s="235"/>
      <c r="SHX136" s="235"/>
      <c r="SHY136" s="235"/>
      <c r="SHZ136" s="235"/>
      <c r="SIA136" s="235"/>
      <c r="SIB136" s="235"/>
      <c r="SIC136" s="235"/>
      <c r="SID136" s="235"/>
      <c r="SIE136" s="235"/>
      <c r="SIF136" s="235"/>
      <c r="SIG136" s="235"/>
      <c r="SIH136" s="235"/>
      <c r="SII136" s="235"/>
      <c r="SIJ136" s="235"/>
      <c r="SIK136" s="235"/>
      <c r="SIL136" s="235"/>
      <c r="SIM136" s="235"/>
      <c r="SIN136" s="235"/>
      <c r="SIO136" s="235"/>
      <c r="SIP136" s="235"/>
      <c r="SIQ136" s="235"/>
      <c r="SIR136" s="235"/>
      <c r="SIS136" s="235"/>
      <c r="SIT136" s="235"/>
      <c r="SIU136" s="235"/>
      <c r="SIV136" s="235"/>
      <c r="SIW136" s="235"/>
      <c r="SIX136" s="235"/>
      <c r="SIY136" s="235"/>
      <c r="SIZ136" s="235"/>
      <c r="SJA136" s="235"/>
      <c r="SJB136" s="235"/>
      <c r="SJC136" s="235"/>
      <c r="SJD136" s="235"/>
      <c r="SJE136" s="235"/>
      <c r="SJF136" s="235"/>
      <c r="SJG136" s="235"/>
      <c r="SJH136" s="235"/>
      <c r="SJI136" s="235"/>
      <c r="SJJ136" s="235"/>
      <c r="SJK136" s="235"/>
      <c r="SJL136" s="235"/>
      <c r="SJM136" s="235"/>
      <c r="SJN136" s="235"/>
      <c r="SJO136" s="235"/>
      <c r="SJP136" s="235"/>
      <c r="SJQ136" s="235"/>
      <c r="SJR136" s="235"/>
      <c r="SJS136" s="235"/>
      <c r="SJT136" s="235"/>
      <c r="SJU136" s="235"/>
      <c r="SJV136" s="235"/>
      <c r="SJW136" s="235"/>
      <c r="SJX136" s="235"/>
      <c r="SJY136" s="235"/>
      <c r="SJZ136" s="235"/>
      <c r="SKA136" s="235"/>
      <c r="SKB136" s="235"/>
      <c r="SKC136" s="235"/>
      <c r="SKD136" s="235"/>
      <c r="SKE136" s="235"/>
      <c r="SKF136" s="235"/>
      <c r="SKG136" s="235"/>
      <c r="SKH136" s="235"/>
      <c r="SKI136" s="235"/>
      <c r="SKJ136" s="235"/>
      <c r="SKK136" s="235"/>
      <c r="SKL136" s="235"/>
      <c r="SKM136" s="235"/>
      <c r="SKN136" s="235"/>
      <c r="SKO136" s="235"/>
      <c r="SKP136" s="235"/>
      <c r="SKQ136" s="235"/>
      <c r="SKR136" s="235"/>
      <c r="SKS136" s="235"/>
      <c r="SKT136" s="235"/>
      <c r="SKU136" s="235"/>
      <c r="SKV136" s="235"/>
      <c r="SKW136" s="235"/>
      <c r="SKX136" s="235"/>
      <c r="SKY136" s="235"/>
      <c r="SKZ136" s="235"/>
      <c r="SLA136" s="235"/>
      <c r="SLB136" s="235"/>
      <c r="SLC136" s="235"/>
      <c r="SLD136" s="235"/>
      <c r="SLE136" s="235"/>
      <c r="SLF136" s="235"/>
      <c r="SLG136" s="235"/>
      <c r="SLH136" s="235"/>
      <c r="SLI136" s="235"/>
      <c r="SLJ136" s="235"/>
      <c r="SLK136" s="235"/>
      <c r="SLL136" s="235"/>
      <c r="SLM136" s="235"/>
      <c r="SLN136" s="235"/>
      <c r="SLO136" s="235"/>
      <c r="SLP136" s="235"/>
      <c r="SLQ136" s="235"/>
      <c r="SLR136" s="235"/>
      <c r="SLS136" s="235"/>
      <c r="SLT136" s="235"/>
      <c r="SLU136" s="235"/>
      <c r="SLV136" s="235"/>
      <c r="SLW136" s="235"/>
      <c r="SLX136" s="235"/>
      <c r="SLY136" s="235"/>
      <c r="SLZ136" s="235"/>
      <c r="SMA136" s="235"/>
      <c r="SMB136" s="235"/>
      <c r="SMC136" s="235"/>
      <c r="SMD136" s="235"/>
      <c r="SME136" s="235"/>
      <c r="SMF136" s="235"/>
      <c r="SMG136" s="235"/>
      <c r="SMH136" s="235"/>
      <c r="SMI136" s="235"/>
      <c r="SMJ136" s="235"/>
      <c r="SMK136" s="235"/>
      <c r="SML136" s="235"/>
      <c r="SMM136" s="235"/>
      <c r="SMN136" s="235"/>
      <c r="SMO136" s="235"/>
      <c r="SMP136" s="235"/>
      <c r="SMQ136" s="235"/>
      <c r="SMR136" s="235"/>
      <c r="SMS136" s="235"/>
      <c r="SMT136" s="235"/>
      <c r="SMU136" s="235"/>
      <c r="SMV136" s="235"/>
      <c r="SMW136" s="235"/>
      <c r="SMX136" s="235"/>
      <c r="SMY136" s="235"/>
      <c r="SMZ136" s="235"/>
      <c r="SNA136" s="235"/>
      <c r="SNB136" s="235"/>
      <c r="SNC136" s="235"/>
      <c r="SND136" s="235"/>
      <c r="SNE136" s="235"/>
      <c r="SNF136" s="235"/>
      <c r="SNG136" s="235"/>
      <c r="SNH136" s="235"/>
      <c r="SNI136" s="235"/>
      <c r="SNJ136" s="235"/>
      <c r="SNK136" s="235"/>
      <c r="SNL136" s="235"/>
      <c r="SNM136" s="235"/>
      <c r="SNN136" s="235"/>
      <c r="SNO136" s="235"/>
      <c r="SNP136" s="235"/>
      <c r="SNQ136" s="235"/>
      <c r="SNR136" s="235"/>
      <c r="SNS136" s="235"/>
      <c r="SNT136" s="235"/>
      <c r="SNU136" s="235"/>
      <c r="SNV136" s="235"/>
      <c r="SNW136" s="235"/>
      <c r="SNX136" s="235"/>
      <c r="SNY136" s="235"/>
      <c r="SNZ136" s="235"/>
      <c r="SOA136" s="235"/>
      <c r="SOB136" s="235"/>
      <c r="SOC136" s="235"/>
      <c r="SOD136" s="235"/>
      <c r="SOE136" s="235"/>
      <c r="SOF136" s="235"/>
      <c r="SOG136" s="235"/>
      <c r="SOH136" s="235"/>
      <c r="SOI136" s="235"/>
      <c r="SOJ136" s="235"/>
      <c r="SOK136" s="235"/>
      <c r="SOL136" s="235"/>
      <c r="SOM136" s="235"/>
      <c r="SON136" s="235"/>
      <c r="SOO136" s="235"/>
      <c r="SOP136" s="235"/>
      <c r="SOQ136" s="235"/>
      <c r="SOR136" s="235"/>
      <c r="SOS136" s="235"/>
      <c r="SOT136" s="235"/>
      <c r="SOU136" s="235"/>
      <c r="SOV136" s="235"/>
      <c r="SOW136" s="235"/>
      <c r="SOX136" s="235"/>
      <c r="SOY136" s="235"/>
      <c r="SOZ136" s="235"/>
      <c r="SPA136" s="235"/>
      <c r="SPB136" s="235"/>
      <c r="SPC136" s="235"/>
      <c r="SPD136" s="235"/>
      <c r="SPE136" s="235"/>
      <c r="SPF136" s="235"/>
      <c r="SPG136" s="235"/>
      <c r="SPH136" s="235"/>
      <c r="SPI136" s="235"/>
      <c r="SPJ136" s="235"/>
      <c r="SPK136" s="235"/>
      <c r="SPL136" s="235"/>
      <c r="SPM136" s="235"/>
      <c r="SPN136" s="235"/>
      <c r="SPO136" s="235"/>
      <c r="SPP136" s="235"/>
      <c r="SPQ136" s="235"/>
      <c r="SPR136" s="235"/>
      <c r="SPS136" s="235"/>
      <c r="SPT136" s="235"/>
      <c r="SPU136" s="235"/>
      <c r="SPV136" s="235"/>
      <c r="SPW136" s="235"/>
      <c r="SPX136" s="235"/>
      <c r="SPY136" s="235"/>
      <c r="SPZ136" s="235"/>
      <c r="SQA136" s="235"/>
      <c r="SQB136" s="235"/>
      <c r="SQC136" s="235"/>
      <c r="SQD136" s="235"/>
      <c r="SQE136" s="235"/>
      <c r="SQF136" s="235"/>
      <c r="SQG136" s="235"/>
      <c r="SQH136" s="235"/>
      <c r="SQI136" s="235"/>
      <c r="SQJ136" s="235"/>
      <c r="SQK136" s="235"/>
      <c r="SQL136" s="235"/>
      <c r="SQM136" s="235"/>
      <c r="SQN136" s="235"/>
      <c r="SQO136" s="235"/>
      <c r="SQP136" s="235"/>
      <c r="SQQ136" s="235"/>
      <c r="SQR136" s="235"/>
      <c r="SQS136" s="235"/>
      <c r="SQT136" s="235"/>
      <c r="SQU136" s="235"/>
      <c r="SQV136" s="235"/>
      <c r="SQW136" s="235"/>
      <c r="SQX136" s="235"/>
      <c r="SQY136" s="235"/>
      <c r="SQZ136" s="235"/>
      <c r="SRA136" s="235"/>
      <c r="SRB136" s="235"/>
      <c r="SRC136" s="235"/>
      <c r="SRD136" s="235"/>
      <c r="SRE136" s="235"/>
      <c r="SRF136" s="235"/>
      <c r="SRG136" s="235"/>
      <c r="SRH136" s="235"/>
      <c r="SRI136" s="235"/>
      <c r="SRJ136" s="235"/>
      <c r="SRK136" s="235"/>
      <c r="SRL136" s="235"/>
      <c r="SRM136" s="235"/>
      <c r="SRN136" s="235"/>
      <c r="SRO136" s="235"/>
      <c r="SRP136" s="235"/>
      <c r="SRQ136" s="235"/>
      <c r="SRR136" s="235"/>
      <c r="SRS136" s="235"/>
      <c r="SRT136" s="235"/>
      <c r="SRU136" s="235"/>
      <c r="SRV136" s="235"/>
      <c r="SRW136" s="235"/>
      <c r="SRX136" s="235"/>
      <c r="SRY136" s="235"/>
      <c r="SRZ136" s="235"/>
      <c r="SSA136" s="235"/>
      <c r="SSB136" s="235"/>
      <c r="SSC136" s="235"/>
      <c r="SSD136" s="235"/>
      <c r="SSE136" s="235"/>
      <c r="SSF136" s="235"/>
      <c r="SSG136" s="235"/>
      <c r="SSH136" s="235"/>
      <c r="SSI136" s="235"/>
      <c r="SSJ136" s="235"/>
      <c r="SSK136" s="235"/>
      <c r="SSL136" s="235"/>
      <c r="SSM136" s="235"/>
      <c r="SSN136" s="235"/>
      <c r="SSO136" s="235"/>
      <c r="SSP136" s="235"/>
      <c r="SSQ136" s="235"/>
      <c r="SSR136" s="235"/>
      <c r="SSS136" s="235"/>
      <c r="SST136" s="235"/>
      <c r="SSU136" s="235"/>
      <c r="SSV136" s="235"/>
      <c r="SSW136" s="235"/>
      <c r="SSX136" s="235"/>
      <c r="SSY136" s="235"/>
      <c r="SSZ136" s="235"/>
      <c r="STA136" s="235"/>
      <c r="STB136" s="235"/>
      <c r="STC136" s="235"/>
      <c r="STD136" s="235"/>
      <c r="STE136" s="235"/>
      <c r="STF136" s="235"/>
      <c r="STG136" s="235"/>
      <c r="STH136" s="235"/>
      <c r="STI136" s="235"/>
      <c r="STJ136" s="235"/>
      <c r="STK136" s="235"/>
      <c r="STL136" s="235"/>
      <c r="STM136" s="235"/>
      <c r="STN136" s="235"/>
      <c r="STO136" s="235"/>
      <c r="STP136" s="235"/>
      <c r="STQ136" s="235"/>
      <c r="STR136" s="235"/>
      <c r="STS136" s="235"/>
      <c r="STT136" s="235"/>
      <c r="STU136" s="235"/>
      <c r="STV136" s="235"/>
      <c r="STW136" s="235"/>
      <c r="STX136" s="235"/>
      <c r="STY136" s="235"/>
      <c r="STZ136" s="235"/>
      <c r="SUA136" s="235"/>
      <c r="SUB136" s="235"/>
      <c r="SUC136" s="235"/>
      <c r="SUD136" s="235"/>
      <c r="SUE136" s="235"/>
      <c r="SUF136" s="235"/>
      <c r="SUG136" s="235"/>
      <c r="SUH136" s="235"/>
      <c r="SUI136" s="235"/>
      <c r="SUJ136" s="235"/>
      <c r="SUK136" s="235"/>
      <c r="SUL136" s="235"/>
      <c r="SUM136" s="235"/>
      <c r="SUN136" s="235"/>
      <c r="SUO136" s="235"/>
      <c r="SUP136" s="235"/>
      <c r="SUQ136" s="235"/>
      <c r="SUR136" s="235"/>
      <c r="SUS136" s="235"/>
      <c r="SUT136" s="235"/>
      <c r="SUU136" s="235"/>
      <c r="SUV136" s="235"/>
      <c r="SUW136" s="235"/>
      <c r="SUX136" s="235"/>
      <c r="SUY136" s="235"/>
      <c r="SUZ136" s="235"/>
      <c r="SVA136" s="235"/>
      <c r="SVB136" s="235"/>
      <c r="SVC136" s="235"/>
      <c r="SVD136" s="235"/>
      <c r="SVE136" s="235"/>
      <c r="SVF136" s="235"/>
      <c r="SVG136" s="235"/>
      <c r="SVH136" s="235"/>
      <c r="SVI136" s="235"/>
      <c r="SVJ136" s="235"/>
      <c r="SVK136" s="235"/>
      <c r="SVL136" s="235"/>
      <c r="SVM136" s="235"/>
      <c r="SVN136" s="235"/>
      <c r="SVO136" s="235"/>
      <c r="SVP136" s="235"/>
      <c r="SVQ136" s="235"/>
      <c r="SVR136" s="235"/>
      <c r="SVS136" s="235"/>
      <c r="SVT136" s="235"/>
      <c r="SVU136" s="235"/>
      <c r="SVV136" s="235"/>
      <c r="SVW136" s="235"/>
      <c r="SVX136" s="235"/>
      <c r="SVY136" s="235"/>
      <c r="SVZ136" s="235"/>
      <c r="SWA136" s="235"/>
      <c r="SWB136" s="235"/>
      <c r="SWC136" s="235"/>
      <c r="SWD136" s="235"/>
      <c r="SWE136" s="235"/>
      <c r="SWF136" s="235"/>
      <c r="SWG136" s="235"/>
      <c r="SWH136" s="235"/>
      <c r="SWI136" s="235"/>
      <c r="SWJ136" s="235"/>
      <c r="SWK136" s="235"/>
      <c r="SWL136" s="235"/>
      <c r="SWM136" s="235"/>
      <c r="SWN136" s="235"/>
      <c r="SWO136" s="235"/>
      <c r="SWP136" s="235"/>
      <c r="SWQ136" s="235"/>
      <c r="SWR136" s="235"/>
      <c r="SWS136" s="235"/>
      <c r="SWT136" s="235"/>
      <c r="SWU136" s="235"/>
      <c r="SWV136" s="235"/>
      <c r="SWW136" s="235"/>
      <c r="SWX136" s="235"/>
      <c r="SWY136" s="235"/>
      <c r="SWZ136" s="235"/>
      <c r="SXA136" s="235"/>
      <c r="SXB136" s="235"/>
      <c r="SXC136" s="235"/>
      <c r="SXD136" s="235"/>
      <c r="SXE136" s="235"/>
      <c r="SXF136" s="235"/>
      <c r="SXG136" s="235"/>
      <c r="SXH136" s="235"/>
      <c r="SXI136" s="235"/>
      <c r="SXJ136" s="235"/>
      <c r="SXK136" s="235"/>
      <c r="SXL136" s="235"/>
      <c r="SXM136" s="235"/>
      <c r="SXN136" s="235"/>
      <c r="SXO136" s="235"/>
      <c r="SXP136" s="235"/>
      <c r="SXQ136" s="235"/>
      <c r="SXR136" s="235"/>
      <c r="SXS136" s="235"/>
      <c r="SXT136" s="235"/>
      <c r="SXU136" s="235"/>
      <c r="SXV136" s="235"/>
      <c r="SXW136" s="235"/>
      <c r="SXX136" s="235"/>
      <c r="SXY136" s="235"/>
      <c r="SXZ136" s="235"/>
      <c r="SYA136" s="235"/>
      <c r="SYB136" s="235"/>
      <c r="SYC136" s="235"/>
      <c r="SYD136" s="235"/>
      <c r="SYE136" s="235"/>
      <c r="SYF136" s="235"/>
      <c r="SYG136" s="235"/>
      <c r="SYH136" s="235"/>
      <c r="SYI136" s="235"/>
      <c r="SYJ136" s="235"/>
      <c r="SYK136" s="235"/>
      <c r="SYL136" s="235"/>
      <c r="SYM136" s="235"/>
      <c r="SYN136" s="235"/>
      <c r="SYO136" s="235"/>
      <c r="SYP136" s="235"/>
      <c r="SYQ136" s="235"/>
      <c r="SYR136" s="235"/>
      <c r="SYS136" s="235"/>
      <c r="SYT136" s="235"/>
      <c r="SYU136" s="235"/>
      <c r="SYV136" s="235"/>
      <c r="SYW136" s="235"/>
      <c r="SYX136" s="235"/>
      <c r="SYY136" s="235"/>
      <c r="SYZ136" s="235"/>
      <c r="SZA136" s="235"/>
      <c r="SZB136" s="235"/>
      <c r="SZC136" s="235"/>
      <c r="SZD136" s="235"/>
      <c r="SZE136" s="235"/>
      <c r="SZF136" s="235"/>
      <c r="SZG136" s="235"/>
      <c r="SZH136" s="235"/>
      <c r="SZI136" s="235"/>
      <c r="SZJ136" s="235"/>
      <c r="SZK136" s="235"/>
      <c r="SZL136" s="235"/>
      <c r="SZM136" s="235"/>
      <c r="SZN136" s="235"/>
      <c r="SZO136" s="235"/>
      <c r="SZP136" s="235"/>
      <c r="SZQ136" s="235"/>
      <c r="SZR136" s="235"/>
      <c r="SZS136" s="235"/>
      <c r="SZT136" s="235"/>
      <c r="SZU136" s="235"/>
      <c r="SZV136" s="235"/>
      <c r="SZW136" s="235"/>
      <c r="SZX136" s="235"/>
      <c r="SZY136" s="235"/>
      <c r="SZZ136" s="235"/>
      <c r="TAA136" s="235"/>
      <c r="TAB136" s="235"/>
      <c r="TAC136" s="235"/>
      <c r="TAD136" s="235"/>
      <c r="TAE136" s="235"/>
      <c r="TAF136" s="235"/>
      <c r="TAG136" s="235"/>
      <c r="TAH136" s="235"/>
      <c r="TAI136" s="235"/>
      <c r="TAJ136" s="235"/>
      <c r="TAK136" s="235"/>
      <c r="TAL136" s="235"/>
      <c r="TAM136" s="235"/>
      <c r="TAN136" s="235"/>
      <c r="TAO136" s="235"/>
      <c r="TAP136" s="235"/>
      <c r="TAQ136" s="235"/>
      <c r="TAR136" s="235"/>
      <c r="TAS136" s="235"/>
      <c r="TAT136" s="235"/>
      <c r="TAU136" s="235"/>
      <c r="TAV136" s="235"/>
      <c r="TAW136" s="235"/>
      <c r="TAX136" s="235"/>
      <c r="TAY136" s="235"/>
      <c r="TAZ136" s="235"/>
      <c r="TBA136" s="235"/>
      <c r="TBB136" s="235"/>
      <c r="TBC136" s="235"/>
      <c r="TBD136" s="235"/>
      <c r="TBE136" s="235"/>
      <c r="TBF136" s="235"/>
      <c r="TBG136" s="235"/>
      <c r="TBH136" s="235"/>
      <c r="TBI136" s="235"/>
      <c r="TBJ136" s="235"/>
      <c r="TBK136" s="235"/>
      <c r="TBL136" s="235"/>
      <c r="TBM136" s="235"/>
      <c r="TBN136" s="235"/>
      <c r="TBO136" s="235"/>
      <c r="TBP136" s="235"/>
      <c r="TBQ136" s="235"/>
      <c r="TBR136" s="235"/>
      <c r="TBS136" s="235"/>
      <c r="TBT136" s="235"/>
      <c r="TBU136" s="235"/>
      <c r="TBV136" s="235"/>
      <c r="TBW136" s="235"/>
      <c r="TBX136" s="235"/>
      <c r="TBY136" s="235"/>
      <c r="TBZ136" s="235"/>
      <c r="TCA136" s="235"/>
      <c r="TCB136" s="235"/>
      <c r="TCC136" s="235"/>
      <c r="TCD136" s="235"/>
      <c r="TCE136" s="235"/>
      <c r="TCF136" s="235"/>
      <c r="TCG136" s="235"/>
      <c r="TCH136" s="235"/>
      <c r="TCI136" s="235"/>
      <c r="TCJ136" s="235"/>
      <c r="TCK136" s="235"/>
      <c r="TCL136" s="235"/>
      <c r="TCM136" s="235"/>
      <c r="TCN136" s="235"/>
      <c r="TCO136" s="235"/>
      <c r="TCP136" s="235"/>
      <c r="TCQ136" s="235"/>
      <c r="TCR136" s="235"/>
      <c r="TCS136" s="235"/>
      <c r="TCT136" s="235"/>
      <c r="TCU136" s="235"/>
      <c r="TCV136" s="235"/>
      <c r="TCW136" s="235"/>
      <c r="TCX136" s="235"/>
      <c r="TCY136" s="235"/>
      <c r="TCZ136" s="235"/>
      <c r="TDA136" s="235"/>
      <c r="TDB136" s="235"/>
      <c r="TDC136" s="235"/>
      <c r="TDD136" s="235"/>
      <c r="TDE136" s="235"/>
      <c r="TDF136" s="235"/>
      <c r="TDG136" s="235"/>
      <c r="TDH136" s="235"/>
      <c r="TDI136" s="235"/>
      <c r="TDJ136" s="235"/>
      <c r="TDK136" s="235"/>
      <c r="TDL136" s="235"/>
      <c r="TDM136" s="235"/>
      <c r="TDN136" s="235"/>
      <c r="TDO136" s="235"/>
      <c r="TDP136" s="235"/>
      <c r="TDQ136" s="235"/>
      <c r="TDR136" s="235"/>
      <c r="TDS136" s="235"/>
      <c r="TDT136" s="235"/>
      <c r="TDU136" s="235"/>
      <c r="TDV136" s="235"/>
      <c r="TDW136" s="235"/>
      <c r="TDX136" s="235"/>
      <c r="TDY136" s="235"/>
      <c r="TDZ136" s="235"/>
      <c r="TEA136" s="235"/>
      <c r="TEB136" s="235"/>
      <c r="TEC136" s="235"/>
      <c r="TED136" s="235"/>
      <c r="TEE136" s="235"/>
      <c r="TEF136" s="235"/>
      <c r="TEG136" s="235"/>
      <c r="TEH136" s="235"/>
      <c r="TEI136" s="235"/>
      <c r="TEJ136" s="235"/>
      <c r="TEK136" s="235"/>
      <c r="TEL136" s="235"/>
      <c r="TEM136" s="235"/>
      <c r="TEN136" s="235"/>
      <c r="TEO136" s="235"/>
      <c r="TEP136" s="235"/>
      <c r="TEQ136" s="235"/>
      <c r="TER136" s="235"/>
      <c r="TES136" s="235"/>
      <c r="TET136" s="235"/>
      <c r="TEU136" s="235"/>
      <c r="TEV136" s="235"/>
      <c r="TEW136" s="235"/>
      <c r="TEX136" s="235"/>
      <c r="TEY136" s="235"/>
      <c r="TEZ136" s="235"/>
      <c r="TFA136" s="235"/>
      <c r="TFB136" s="235"/>
      <c r="TFC136" s="235"/>
      <c r="TFD136" s="235"/>
      <c r="TFE136" s="235"/>
      <c r="TFF136" s="235"/>
      <c r="TFG136" s="235"/>
      <c r="TFH136" s="235"/>
      <c r="TFI136" s="235"/>
      <c r="TFJ136" s="235"/>
      <c r="TFK136" s="235"/>
      <c r="TFL136" s="235"/>
      <c r="TFM136" s="235"/>
      <c r="TFN136" s="235"/>
      <c r="TFO136" s="235"/>
      <c r="TFP136" s="235"/>
      <c r="TFQ136" s="235"/>
      <c r="TFR136" s="235"/>
      <c r="TFS136" s="235"/>
      <c r="TFT136" s="235"/>
      <c r="TFU136" s="235"/>
      <c r="TFV136" s="235"/>
      <c r="TFW136" s="235"/>
      <c r="TFX136" s="235"/>
      <c r="TFY136" s="235"/>
      <c r="TFZ136" s="235"/>
      <c r="TGA136" s="235"/>
      <c r="TGB136" s="235"/>
      <c r="TGC136" s="235"/>
      <c r="TGD136" s="235"/>
      <c r="TGE136" s="235"/>
      <c r="TGF136" s="235"/>
      <c r="TGG136" s="235"/>
      <c r="TGH136" s="235"/>
      <c r="TGI136" s="235"/>
      <c r="TGJ136" s="235"/>
      <c r="TGK136" s="235"/>
      <c r="TGL136" s="235"/>
      <c r="TGM136" s="235"/>
      <c r="TGN136" s="235"/>
      <c r="TGO136" s="235"/>
      <c r="TGP136" s="235"/>
      <c r="TGQ136" s="235"/>
      <c r="TGR136" s="235"/>
      <c r="TGS136" s="235"/>
      <c r="TGT136" s="235"/>
      <c r="TGU136" s="235"/>
      <c r="TGV136" s="235"/>
      <c r="TGW136" s="235"/>
      <c r="TGX136" s="235"/>
      <c r="TGY136" s="235"/>
      <c r="TGZ136" s="235"/>
      <c r="THA136" s="235"/>
      <c r="THB136" s="235"/>
      <c r="THC136" s="235"/>
      <c r="THD136" s="235"/>
      <c r="THE136" s="235"/>
      <c r="THF136" s="235"/>
      <c r="THG136" s="235"/>
      <c r="THH136" s="235"/>
      <c r="THI136" s="235"/>
      <c r="THJ136" s="235"/>
      <c r="THK136" s="235"/>
      <c r="THL136" s="235"/>
      <c r="THM136" s="235"/>
      <c r="THN136" s="235"/>
      <c r="THO136" s="235"/>
      <c r="THP136" s="235"/>
      <c r="THQ136" s="235"/>
      <c r="THR136" s="235"/>
      <c r="THS136" s="235"/>
      <c r="THT136" s="235"/>
      <c r="THU136" s="235"/>
      <c r="THV136" s="235"/>
      <c r="THW136" s="235"/>
      <c r="THX136" s="235"/>
      <c r="THY136" s="235"/>
      <c r="THZ136" s="235"/>
      <c r="TIA136" s="235"/>
      <c r="TIB136" s="235"/>
      <c r="TIC136" s="235"/>
      <c r="TID136" s="235"/>
      <c r="TIE136" s="235"/>
      <c r="TIF136" s="235"/>
      <c r="TIG136" s="235"/>
      <c r="TIH136" s="235"/>
      <c r="TII136" s="235"/>
      <c r="TIJ136" s="235"/>
      <c r="TIK136" s="235"/>
      <c r="TIL136" s="235"/>
      <c r="TIM136" s="235"/>
      <c r="TIN136" s="235"/>
      <c r="TIO136" s="235"/>
      <c r="TIP136" s="235"/>
      <c r="TIQ136" s="235"/>
      <c r="TIR136" s="235"/>
      <c r="TIS136" s="235"/>
      <c r="TIT136" s="235"/>
      <c r="TIU136" s="235"/>
      <c r="TIV136" s="235"/>
      <c r="TIW136" s="235"/>
      <c r="TIX136" s="235"/>
      <c r="TIY136" s="235"/>
      <c r="TIZ136" s="235"/>
      <c r="TJA136" s="235"/>
      <c r="TJB136" s="235"/>
      <c r="TJC136" s="235"/>
      <c r="TJD136" s="235"/>
      <c r="TJE136" s="235"/>
      <c r="TJF136" s="235"/>
      <c r="TJG136" s="235"/>
      <c r="TJH136" s="235"/>
      <c r="TJI136" s="235"/>
      <c r="TJJ136" s="235"/>
      <c r="TJK136" s="235"/>
      <c r="TJL136" s="235"/>
      <c r="TJM136" s="235"/>
      <c r="TJN136" s="235"/>
      <c r="TJO136" s="235"/>
      <c r="TJP136" s="235"/>
      <c r="TJQ136" s="235"/>
      <c r="TJR136" s="235"/>
      <c r="TJS136" s="235"/>
      <c r="TJT136" s="235"/>
      <c r="TJU136" s="235"/>
      <c r="TJV136" s="235"/>
      <c r="TJW136" s="235"/>
      <c r="TJX136" s="235"/>
      <c r="TJY136" s="235"/>
      <c r="TJZ136" s="235"/>
      <c r="TKA136" s="235"/>
      <c r="TKB136" s="235"/>
      <c r="TKC136" s="235"/>
      <c r="TKD136" s="235"/>
      <c r="TKE136" s="235"/>
      <c r="TKF136" s="235"/>
      <c r="TKG136" s="235"/>
      <c r="TKH136" s="235"/>
      <c r="TKI136" s="235"/>
      <c r="TKJ136" s="235"/>
      <c r="TKK136" s="235"/>
      <c r="TKL136" s="235"/>
      <c r="TKM136" s="235"/>
      <c r="TKN136" s="235"/>
      <c r="TKO136" s="235"/>
      <c r="TKP136" s="235"/>
      <c r="TKQ136" s="235"/>
      <c r="TKR136" s="235"/>
      <c r="TKS136" s="235"/>
      <c r="TKT136" s="235"/>
      <c r="TKU136" s="235"/>
      <c r="TKV136" s="235"/>
      <c r="TKW136" s="235"/>
      <c r="TKX136" s="235"/>
      <c r="TKY136" s="235"/>
      <c r="TKZ136" s="235"/>
      <c r="TLA136" s="235"/>
      <c r="TLB136" s="235"/>
      <c r="TLC136" s="235"/>
      <c r="TLD136" s="235"/>
      <c r="TLE136" s="235"/>
      <c r="TLF136" s="235"/>
      <c r="TLG136" s="235"/>
      <c r="TLH136" s="235"/>
      <c r="TLI136" s="235"/>
      <c r="TLJ136" s="235"/>
      <c r="TLK136" s="235"/>
      <c r="TLL136" s="235"/>
      <c r="TLM136" s="235"/>
      <c r="TLN136" s="235"/>
      <c r="TLO136" s="235"/>
      <c r="TLP136" s="235"/>
      <c r="TLQ136" s="235"/>
      <c r="TLR136" s="235"/>
      <c r="TLS136" s="235"/>
      <c r="TLT136" s="235"/>
      <c r="TLU136" s="235"/>
      <c r="TLV136" s="235"/>
      <c r="TLW136" s="235"/>
      <c r="TLX136" s="235"/>
      <c r="TLY136" s="235"/>
      <c r="TLZ136" s="235"/>
      <c r="TMA136" s="235"/>
      <c r="TMB136" s="235"/>
      <c r="TMC136" s="235"/>
      <c r="TMD136" s="235"/>
      <c r="TME136" s="235"/>
      <c r="TMF136" s="235"/>
      <c r="TMG136" s="235"/>
      <c r="TMH136" s="235"/>
      <c r="TMI136" s="235"/>
      <c r="TMJ136" s="235"/>
      <c r="TMK136" s="235"/>
      <c r="TML136" s="235"/>
      <c r="TMM136" s="235"/>
      <c r="TMN136" s="235"/>
      <c r="TMO136" s="235"/>
      <c r="TMP136" s="235"/>
      <c r="TMQ136" s="235"/>
      <c r="TMR136" s="235"/>
      <c r="TMS136" s="235"/>
      <c r="TMT136" s="235"/>
      <c r="TMU136" s="235"/>
      <c r="TMV136" s="235"/>
      <c r="TMW136" s="235"/>
      <c r="TMX136" s="235"/>
      <c r="TMY136" s="235"/>
      <c r="TMZ136" s="235"/>
      <c r="TNA136" s="235"/>
      <c r="TNB136" s="235"/>
      <c r="TNC136" s="235"/>
      <c r="TND136" s="235"/>
      <c r="TNE136" s="235"/>
      <c r="TNF136" s="235"/>
      <c r="TNG136" s="235"/>
      <c r="TNH136" s="235"/>
      <c r="TNI136" s="235"/>
      <c r="TNJ136" s="235"/>
      <c r="TNK136" s="235"/>
      <c r="TNL136" s="235"/>
      <c r="TNM136" s="235"/>
      <c r="TNN136" s="235"/>
      <c r="TNO136" s="235"/>
      <c r="TNP136" s="235"/>
      <c r="TNQ136" s="235"/>
      <c r="TNR136" s="235"/>
      <c r="TNS136" s="235"/>
      <c r="TNT136" s="235"/>
      <c r="TNU136" s="235"/>
      <c r="TNV136" s="235"/>
      <c r="TNW136" s="235"/>
      <c r="TNX136" s="235"/>
      <c r="TNY136" s="235"/>
      <c r="TNZ136" s="235"/>
      <c r="TOA136" s="235"/>
      <c r="TOB136" s="235"/>
      <c r="TOC136" s="235"/>
      <c r="TOD136" s="235"/>
      <c r="TOE136" s="235"/>
      <c r="TOF136" s="235"/>
      <c r="TOG136" s="235"/>
      <c r="TOH136" s="235"/>
      <c r="TOI136" s="235"/>
      <c r="TOJ136" s="235"/>
      <c r="TOK136" s="235"/>
      <c r="TOL136" s="235"/>
      <c r="TOM136" s="235"/>
      <c r="TON136" s="235"/>
      <c r="TOO136" s="235"/>
      <c r="TOP136" s="235"/>
      <c r="TOQ136" s="235"/>
      <c r="TOR136" s="235"/>
      <c r="TOS136" s="235"/>
      <c r="TOT136" s="235"/>
      <c r="TOU136" s="235"/>
      <c r="TOV136" s="235"/>
      <c r="TOW136" s="235"/>
      <c r="TOX136" s="235"/>
      <c r="TOY136" s="235"/>
      <c r="TOZ136" s="235"/>
      <c r="TPA136" s="235"/>
      <c r="TPB136" s="235"/>
      <c r="TPC136" s="235"/>
      <c r="TPD136" s="235"/>
      <c r="TPE136" s="235"/>
      <c r="TPF136" s="235"/>
      <c r="TPG136" s="235"/>
      <c r="TPH136" s="235"/>
      <c r="TPI136" s="235"/>
      <c r="TPJ136" s="235"/>
      <c r="TPK136" s="235"/>
      <c r="TPL136" s="235"/>
      <c r="TPM136" s="235"/>
      <c r="TPN136" s="235"/>
      <c r="TPO136" s="235"/>
      <c r="TPP136" s="235"/>
      <c r="TPQ136" s="235"/>
      <c r="TPR136" s="235"/>
      <c r="TPS136" s="235"/>
      <c r="TPT136" s="235"/>
      <c r="TPU136" s="235"/>
      <c r="TPV136" s="235"/>
      <c r="TPW136" s="235"/>
      <c r="TPX136" s="235"/>
      <c r="TPY136" s="235"/>
      <c r="TPZ136" s="235"/>
      <c r="TQA136" s="235"/>
      <c r="TQB136" s="235"/>
      <c r="TQC136" s="235"/>
      <c r="TQD136" s="235"/>
      <c r="TQE136" s="235"/>
      <c r="TQF136" s="235"/>
      <c r="TQG136" s="235"/>
      <c r="TQH136" s="235"/>
      <c r="TQI136" s="235"/>
      <c r="TQJ136" s="235"/>
      <c r="TQK136" s="235"/>
      <c r="TQL136" s="235"/>
      <c r="TQM136" s="235"/>
      <c r="TQN136" s="235"/>
      <c r="TQO136" s="235"/>
      <c r="TQP136" s="235"/>
      <c r="TQQ136" s="235"/>
      <c r="TQR136" s="235"/>
      <c r="TQS136" s="235"/>
      <c r="TQT136" s="235"/>
      <c r="TQU136" s="235"/>
      <c r="TQV136" s="235"/>
      <c r="TQW136" s="235"/>
      <c r="TQX136" s="235"/>
      <c r="TQY136" s="235"/>
      <c r="TQZ136" s="235"/>
      <c r="TRA136" s="235"/>
      <c r="TRB136" s="235"/>
      <c r="TRC136" s="235"/>
      <c r="TRD136" s="235"/>
      <c r="TRE136" s="235"/>
      <c r="TRF136" s="235"/>
      <c r="TRG136" s="235"/>
      <c r="TRH136" s="235"/>
      <c r="TRI136" s="235"/>
      <c r="TRJ136" s="235"/>
      <c r="TRK136" s="235"/>
      <c r="TRL136" s="235"/>
      <c r="TRM136" s="235"/>
      <c r="TRN136" s="235"/>
      <c r="TRO136" s="235"/>
      <c r="TRP136" s="235"/>
      <c r="TRQ136" s="235"/>
      <c r="TRR136" s="235"/>
      <c r="TRS136" s="235"/>
      <c r="TRT136" s="235"/>
      <c r="TRU136" s="235"/>
      <c r="TRV136" s="235"/>
      <c r="TRW136" s="235"/>
      <c r="TRX136" s="235"/>
      <c r="TRY136" s="235"/>
      <c r="TRZ136" s="235"/>
      <c r="TSA136" s="235"/>
      <c r="TSB136" s="235"/>
      <c r="TSC136" s="235"/>
      <c r="TSD136" s="235"/>
      <c r="TSE136" s="235"/>
      <c r="TSF136" s="235"/>
      <c r="TSG136" s="235"/>
      <c r="TSH136" s="235"/>
      <c r="TSI136" s="235"/>
      <c r="TSJ136" s="235"/>
      <c r="TSK136" s="235"/>
      <c r="TSL136" s="235"/>
      <c r="TSM136" s="235"/>
      <c r="TSN136" s="235"/>
      <c r="TSO136" s="235"/>
      <c r="TSP136" s="235"/>
      <c r="TSQ136" s="235"/>
      <c r="TSR136" s="235"/>
      <c r="TSS136" s="235"/>
      <c r="TST136" s="235"/>
      <c r="TSU136" s="235"/>
      <c r="TSV136" s="235"/>
      <c r="TSW136" s="235"/>
      <c r="TSX136" s="235"/>
      <c r="TSY136" s="235"/>
      <c r="TSZ136" s="235"/>
      <c r="TTA136" s="235"/>
      <c r="TTB136" s="235"/>
      <c r="TTC136" s="235"/>
      <c r="TTD136" s="235"/>
      <c r="TTE136" s="235"/>
      <c r="TTF136" s="235"/>
      <c r="TTG136" s="235"/>
      <c r="TTH136" s="235"/>
      <c r="TTI136" s="235"/>
      <c r="TTJ136" s="235"/>
      <c r="TTK136" s="235"/>
      <c r="TTL136" s="235"/>
      <c r="TTM136" s="235"/>
      <c r="TTN136" s="235"/>
      <c r="TTO136" s="235"/>
      <c r="TTP136" s="235"/>
      <c r="TTQ136" s="235"/>
      <c r="TTR136" s="235"/>
      <c r="TTS136" s="235"/>
      <c r="TTT136" s="235"/>
      <c r="TTU136" s="235"/>
      <c r="TTV136" s="235"/>
      <c r="TTW136" s="235"/>
      <c r="TTX136" s="235"/>
      <c r="TTY136" s="235"/>
      <c r="TTZ136" s="235"/>
      <c r="TUA136" s="235"/>
      <c r="TUB136" s="235"/>
      <c r="TUC136" s="235"/>
      <c r="TUD136" s="235"/>
      <c r="TUE136" s="235"/>
      <c r="TUF136" s="235"/>
      <c r="TUG136" s="235"/>
      <c r="TUH136" s="235"/>
      <c r="TUI136" s="235"/>
      <c r="TUJ136" s="235"/>
      <c r="TUK136" s="235"/>
      <c r="TUL136" s="235"/>
      <c r="TUM136" s="235"/>
      <c r="TUN136" s="235"/>
      <c r="TUO136" s="235"/>
      <c r="TUP136" s="235"/>
      <c r="TUQ136" s="235"/>
      <c r="TUR136" s="235"/>
      <c r="TUS136" s="235"/>
      <c r="TUT136" s="235"/>
      <c r="TUU136" s="235"/>
      <c r="TUV136" s="235"/>
      <c r="TUW136" s="235"/>
      <c r="TUX136" s="235"/>
      <c r="TUY136" s="235"/>
      <c r="TUZ136" s="235"/>
      <c r="TVA136" s="235"/>
      <c r="TVB136" s="235"/>
      <c r="TVC136" s="235"/>
      <c r="TVD136" s="235"/>
      <c r="TVE136" s="235"/>
      <c r="TVF136" s="235"/>
      <c r="TVG136" s="235"/>
      <c r="TVH136" s="235"/>
      <c r="TVI136" s="235"/>
      <c r="TVJ136" s="235"/>
      <c r="TVK136" s="235"/>
      <c r="TVL136" s="235"/>
      <c r="TVM136" s="235"/>
      <c r="TVN136" s="235"/>
      <c r="TVO136" s="235"/>
      <c r="TVP136" s="235"/>
      <c r="TVQ136" s="235"/>
      <c r="TVR136" s="235"/>
      <c r="TVS136" s="235"/>
      <c r="TVT136" s="235"/>
      <c r="TVU136" s="235"/>
      <c r="TVV136" s="235"/>
      <c r="TVW136" s="235"/>
      <c r="TVX136" s="235"/>
      <c r="TVY136" s="235"/>
      <c r="TVZ136" s="235"/>
      <c r="TWA136" s="235"/>
      <c r="TWB136" s="235"/>
      <c r="TWC136" s="235"/>
      <c r="TWD136" s="235"/>
      <c r="TWE136" s="235"/>
      <c r="TWF136" s="235"/>
      <c r="TWG136" s="235"/>
      <c r="TWH136" s="235"/>
      <c r="TWI136" s="235"/>
      <c r="TWJ136" s="235"/>
      <c r="TWK136" s="235"/>
      <c r="TWL136" s="235"/>
      <c r="TWM136" s="235"/>
      <c r="TWN136" s="235"/>
      <c r="TWO136" s="235"/>
      <c r="TWP136" s="235"/>
      <c r="TWQ136" s="235"/>
      <c r="TWR136" s="235"/>
      <c r="TWS136" s="235"/>
      <c r="TWT136" s="235"/>
      <c r="TWU136" s="235"/>
      <c r="TWV136" s="235"/>
      <c r="TWW136" s="235"/>
      <c r="TWX136" s="235"/>
      <c r="TWY136" s="235"/>
      <c r="TWZ136" s="235"/>
      <c r="TXA136" s="235"/>
      <c r="TXB136" s="235"/>
      <c r="TXC136" s="235"/>
      <c r="TXD136" s="235"/>
      <c r="TXE136" s="235"/>
      <c r="TXF136" s="235"/>
      <c r="TXG136" s="235"/>
      <c r="TXH136" s="235"/>
      <c r="TXI136" s="235"/>
      <c r="TXJ136" s="235"/>
      <c r="TXK136" s="235"/>
      <c r="TXL136" s="235"/>
      <c r="TXM136" s="235"/>
      <c r="TXN136" s="235"/>
      <c r="TXO136" s="235"/>
      <c r="TXP136" s="235"/>
      <c r="TXQ136" s="235"/>
      <c r="TXR136" s="235"/>
      <c r="TXS136" s="235"/>
      <c r="TXT136" s="235"/>
      <c r="TXU136" s="235"/>
      <c r="TXV136" s="235"/>
      <c r="TXW136" s="235"/>
      <c r="TXX136" s="235"/>
      <c r="TXY136" s="235"/>
      <c r="TXZ136" s="235"/>
      <c r="TYA136" s="235"/>
      <c r="TYB136" s="235"/>
      <c r="TYC136" s="235"/>
      <c r="TYD136" s="235"/>
      <c r="TYE136" s="235"/>
      <c r="TYF136" s="235"/>
      <c r="TYG136" s="235"/>
      <c r="TYH136" s="235"/>
      <c r="TYI136" s="235"/>
      <c r="TYJ136" s="235"/>
      <c r="TYK136" s="235"/>
      <c r="TYL136" s="235"/>
      <c r="TYM136" s="235"/>
      <c r="TYN136" s="235"/>
      <c r="TYO136" s="235"/>
      <c r="TYP136" s="235"/>
      <c r="TYQ136" s="235"/>
      <c r="TYR136" s="235"/>
      <c r="TYS136" s="235"/>
      <c r="TYT136" s="235"/>
      <c r="TYU136" s="235"/>
      <c r="TYV136" s="235"/>
      <c r="TYW136" s="235"/>
      <c r="TYX136" s="235"/>
      <c r="TYY136" s="235"/>
      <c r="TYZ136" s="235"/>
      <c r="TZA136" s="235"/>
      <c r="TZB136" s="235"/>
      <c r="TZC136" s="235"/>
      <c r="TZD136" s="235"/>
      <c r="TZE136" s="235"/>
      <c r="TZF136" s="235"/>
      <c r="TZG136" s="235"/>
      <c r="TZH136" s="235"/>
      <c r="TZI136" s="235"/>
      <c r="TZJ136" s="235"/>
      <c r="TZK136" s="235"/>
      <c r="TZL136" s="235"/>
      <c r="TZM136" s="235"/>
      <c r="TZN136" s="235"/>
      <c r="TZO136" s="235"/>
      <c r="TZP136" s="235"/>
      <c r="TZQ136" s="235"/>
      <c r="TZR136" s="235"/>
      <c r="TZS136" s="235"/>
      <c r="TZT136" s="235"/>
      <c r="TZU136" s="235"/>
      <c r="TZV136" s="235"/>
      <c r="TZW136" s="235"/>
      <c r="TZX136" s="235"/>
      <c r="TZY136" s="235"/>
      <c r="TZZ136" s="235"/>
      <c r="UAA136" s="235"/>
      <c r="UAB136" s="235"/>
      <c r="UAC136" s="235"/>
      <c r="UAD136" s="235"/>
      <c r="UAE136" s="235"/>
      <c r="UAF136" s="235"/>
      <c r="UAG136" s="235"/>
      <c r="UAH136" s="235"/>
      <c r="UAI136" s="235"/>
      <c r="UAJ136" s="235"/>
      <c r="UAK136" s="235"/>
      <c r="UAL136" s="235"/>
      <c r="UAM136" s="235"/>
      <c r="UAN136" s="235"/>
      <c r="UAO136" s="235"/>
      <c r="UAP136" s="235"/>
      <c r="UAQ136" s="235"/>
      <c r="UAR136" s="235"/>
      <c r="UAS136" s="235"/>
      <c r="UAT136" s="235"/>
      <c r="UAU136" s="235"/>
      <c r="UAV136" s="235"/>
      <c r="UAW136" s="235"/>
      <c r="UAX136" s="235"/>
      <c r="UAY136" s="235"/>
      <c r="UAZ136" s="235"/>
      <c r="UBA136" s="235"/>
      <c r="UBB136" s="235"/>
      <c r="UBC136" s="235"/>
      <c r="UBD136" s="235"/>
      <c r="UBE136" s="235"/>
      <c r="UBF136" s="235"/>
      <c r="UBG136" s="235"/>
      <c r="UBH136" s="235"/>
      <c r="UBI136" s="235"/>
      <c r="UBJ136" s="235"/>
      <c r="UBK136" s="235"/>
      <c r="UBL136" s="235"/>
      <c r="UBM136" s="235"/>
      <c r="UBN136" s="235"/>
      <c r="UBO136" s="235"/>
      <c r="UBP136" s="235"/>
      <c r="UBQ136" s="235"/>
      <c r="UBR136" s="235"/>
      <c r="UBS136" s="235"/>
      <c r="UBT136" s="235"/>
      <c r="UBU136" s="235"/>
      <c r="UBV136" s="235"/>
      <c r="UBW136" s="235"/>
      <c r="UBX136" s="235"/>
      <c r="UBY136" s="235"/>
      <c r="UBZ136" s="235"/>
      <c r="UCA136" s="235"/>
      <c r="UCB136" s="235"/>
      <c r="UCC136" s="235"/>
      <c r="UCD136" s="235"/>
      <c r="UCE136" s="235"/>
      <c r="UCF136" s="235"/>
      <c r="UCG136" s="235"/>
      <c r="UCH136" s="235"/>
      <c r="UCI136" s="235"/>
      <c r="UCJ136" s="235"/>
      <c r="UCK136" s="235"/>
      <c r="UCL136" s="235"/>
      <c r="UCM136" s="235"/>
      <c r="UCN136" s="235"/>
      <c r="UCO136" s="235"/>
      <c r="UCP136" s="235"/>
      <c r="UCQ136" s="235"/>
      <c r="UCR136" s="235"/>
      <c r="UCS136" s="235"/>
      <c r="UCT136" s="235"/>
      <c r="UCU136" s="235"/>
      <c r="UCV136" s="235"/>
      <c r="UCW136" s="235"/>
      <c r="UCX136" s="235"/>
      <c r="UCY136" s="235"/>
      <c r="UCZ136" s="235"/>
      <c r="UDA136" s="235"/>
      <c r="UDB136" s="235"/>
      <c r="UDC136" s="235"/>
      <c r="UDD136" s="235"/>
      <c r="UDE136" s="235"/>
      <c r="UDF136" s="235"/>
      <c r="UDG136" s="235"/>
      <c r="UDH136" s="235"/>
      <c r="UDI136" s="235"/>
      <c r="UDJ136" s="235"/>
      <c r="UDK136" s="235"/>
      <c r="UDL136" s="235"/>
      <c r="UDM136" s="235"/>
      <c r="UDN136" s="235"/>
      <c r="UDO136" s="235"/>
      <c r="UDP136" s="235"/>
      <c r="UDQ136" s="235"/>
      <c r="UDR136" s="235"/>
      <c r="UDS136" s="235"/>
      <c r="UDT136" s="235"/>
      <c r="UDU136" s="235"/>
      <c r="UDV136" s="235"/>
      <c r="UDW136" s="235"/>
      <c r="UDX136" s="235"/>
      <c r="UDY136" s="235"/>
      <c r="UDZ136" s="235"/>
      <c r="UEA136" s="235"/>
      <c r="UEB136" s="235"/>
      <c r="UEC136" s="235"/>
      <c r="UED136" s="235"/>
      <c r="UEE136" s="235"/>
      <c r="UEF136" s="235"/>
      <c r="UEG136" s="235"/>
      <c r="UEH136" s="235"/>
      <c r="UEI136" s="235"/>
      <c r="UEJ136" s="235"/>
      <c r="UEK136" s="235"/>
      <c r="UEL136" s="235"/>
      <c r="UEM136" s="235"/>
      <c r="UEN136" s="235"/>
      <c r="UEO136" s="235"/>
      <c r="UEP136" s="235"/>
      <c r="UEQ136" s="235"/>
      <c r="UER136" s="235"/>
      <c r="UES136" s="235"/>
      <c r="UET136" s="235"/>
      <c r="UEU136" s="235"/>
      <c r="UEV136" s="235"/>
      <c r="UEW136" s="235"/>
      <c r="UEX136" s="235"/>
      <c r="UEY136" s="235"/>
      <c r="UEZ136" s="235"/>
      <c r="UFA136" s="235"/>
      <c r="UFB136" s="235"/>
      <c r="UFC136" s="235"/>
      <c r="UFD136" s="235"/>
      <c r="UFE136" s="235"/>
      <c r="UFF136" s="235"/>
      <c r="UFG136" s="235"/>
      <c r="UFH136" s="235"/>
      <c r="UFI136" s="235"/>
      <c r="UFJ136" s="235"/>
      <c r="UFK136" s="235"/>
      <c r="UFL136" s="235"/>
      <c r="UFM136" s="235"/>
      <c r="UFN136" s="235"/>
      <c r="UFO136" s="235"/>
      <c r="UFP136" s="235"/>
      <c r="UFQ136" s="235"/>
      <c r="UFR136" s="235"/>
      <c r="UFS136" s="235"/>
      <c r="UFT136" s="235"/>
      <c r="UFU136" s="235"/>
      <c r="UFV136" s="235"/>
      <c r="UFW136" s="235"/>
      <c r="UFX136" s="235"/>
      <c r="UFY136" s="235"/>
      <c r="UFZ136" s="235"/>
      <c r="UGA136" s="235"/>
      <c r="UGB136" s="235"/>
      <c r="UGC136" s="235"/>
      <c r="UGD136" s="235"/>
      <c r="UGE136" s="235"/>
      <c r="UGF136" s="235"/>
      <c r="UGG136" s="235"/>
      <c r="UGH136" s="235"/>
      <c r="UGI136" s="235"/>
      <c r="UGJ136" s="235"/>
      <c r="UGK136" s="235"/>
      <c r="UGL136" s="235"/>
      <c r="UGM136" s="235"/>
      <c r="UGN136" s="235"/>
      <c r="UGO136" s="235"/>
      <c r="UGP136" s="235"/>
      <c r="UGQ136" s="235"/>
      <c r="UGR136" s="235"/>
      <c r="UGS136" s="235"/>
      <c r="UGT136" s="235"/>
      <c r="UGU136" s="235"/>
      <c r="UGV136" s="235"/>
      <c r="UGW136" s="235"/>
      <c r="UGX136" s="235"/>
      <c r="UGY136" s="235"/>
      <c r="UGZ136" s="235"/>
      <c r="UHA136" s="235"/>
      <c r="UHB136" s="235"/>
      <c r="UHC136" s="235"/>
      <c r="UHD136" s="235"/>
      <c r="UHE136" s="235"/>
      <c r="UHF136" s="235"/>
      <c r="UHG136" s="235"/>
      <c r="UHH136" s="235"/>
      <c r="UHI136" s="235"/>
      <c r="UHJ136" s="235"/>
      <c r="UHK136" s="235"/>
      <c r="UHL136" s="235"/>
      <c r="UHM136" s="235"/>
      <c r="UHN136" s="235"/>
      <c r="UHO136" s="235"/>
      <c r="UHP136" s="235"/>
      <c r="UHQ136" s="235"/>
      <c r="UHR136" s="235"/>
      <c r="UHS136" s="235"/>
      <c r="UHT136" s="235"/>
      <c r="UHU136" s="235"/>
      <c r="UHV136" s="235"/>
      <c r="UHW136" s="235"/>
      <c r="UHX136" s="235"/>
      <c r="UHY136" s="235"/>
      <c r="UHZ136" s="235"/>
      <c r="UIA136" s="235"/>
      <c r="UIB136" s="235"/>
      <c r="UIC136" s="235"/>
      <c r="UID136" s="235"/>
      <c r="UIE136" s="235"/>
      <c r="UIF136" s="235"/>
      <c r="UIG136" s="235"/>
      <c r="UIH136" s="235"/>
      <c r="UII136" s="235"/>
      <c r="UIJ136" s="235"/>
      <c r="UIK136" s="235"/>
      <c r="UIL136" s="235"/>
      <c r="UIM136" s="235"/>
      <c r="UIN136" s="235"/>
      <c r="UIO136" s="235"/>
      <c r="UIP136" s="235"/>
      <c r="UIQ136" s="235"/>
      <c r="UIR136" s="235"/>
      <c r="UIS136" s="235"/>
      <c r="UIT136" s="235"/>
      <c r="UIU136" s="235"/>
      <c r="UIV136" s="235"/>
      <c r="UIW136" s="235"/>
      <c r="UIX136" s="235"/>
      <c r="UIY136" s="235"/>
      <c r="UIZ136" s="235"/>
      <c r="UJA136" s="235"/>
      <c r="UJB136" s="235"/>
      <c r="UJC136" s="235"/>
      <c r="UJD136" s="235"/>
      <c r="UJE136" s="235"/>
      <c r="UJF136" s="235"/>
      <c r="UJG136" s="235"/>
      <c r="UJH136" s="235"/>
      <c r="UJI136" s="235"/>
      <c r="UJJ136" s="235"/>
      <c r="UJK136" s="235"/>
      <c r="UJL136" s="235"/>
      <c r="UJM136" s="235"/>
      <c r="UJN136" s="235"/>
      <c r="UJO136" s="235"/>
      <c r="UJP136" s="235"/>
      <c r="UJQ136" s="235"/>
      <c r="UJR136" s="235"/>
      <c r="UJS136" s="235"/>
      <c r="UJT136" s="235"/>
      <c r="UJU136" s="235"/>
      <c r="UJV136" s="235"/>
      <c r="UJW136" s="235"/>
      <c r="UJX136" s="235"/>
      <c r="UJY136" s="235"/>
      <c r="UJZ136" s="235"/>
      <c r="UKA136" s="235"/>
      <c r="UKB136" s="235"/>
      <c r="UKC136" s="235"/>
      <c r="UKD136" s="235"/>
      <c r="UKE136" s="235"/>
      <c r="UKF136" s="235"/>
      <c r="UKG136" s="235"/>
      <c r="UKH136" s="235"/>
      <c r="UKI136" s="235"/>
      <c r="UKJ136" s="235"/>
      <c r="UKK136" s="235"/>
      <c r="UKL136" s="235"/>
      <c r="UKM136" s="235"/>
      <c r="UKN136" s="235"/>
      <c r="UKO136" s="235"/>
      <c r="UKP136" s="235"/>
      <c r="UKQ136" s="235"/>
      <c r="UKR136" s="235"/>
      <c r="UKS136" s="235"/>
      <c r="UKT136" s="235"/>
      <c r="UKU136" s="235"/>
      <c r="UKV136" s="235"/>
      <c r="UKW136" s="235"/>
      <c r="UKX136" s="235"/>
      <c r="UKY136" s="235"/>
      <c r="UKZ136" s="235"/>
      <c r="ULA136" s="235"/>
      <c r="ULB136" s="235"/>
      <c r="ULC136" s="235"/>
      <c r="ULD136" s="235"/>
      <c r="ULE136" s="235"/>
      <c r="ULF136" s="235"/>
      <c r="ULG136" s="235"/>
      <c r="ULH136" s="235"/>
      <c r="ULI136" s="235"/>
      <c r="ULJ136" s="235"/>
      <c r="ULK136" s="235"/>
      <c r="ULL136" s="235"/>
      <c r="ULM136" s="235"/>
      <c r="ULN136" s="235"/>
      <c r="ULO136" s="235"/>
      <c r="ULP136" s="235"/>
      <c r="ULQ136" s="235"/>
      <c r="ULR136" s="235"/>
      <c r="ULS136" s="235"/>
      <c r="ULT136" s="235"/>
      <c r="ULU136" s="235"/>
      <c r="ULV136" s="235"/>
      <c r="ULW136" s="235"/>
      <c r="ULX136" s="235"/>
      <c r="ULY136" s="235"/>
      <c r="ULZ136" s="235"/>
      <c r="UMA136" s="235"/>
      <c r="UMB136" s="235"/>
      <c r="UMC136" s="235"/>
      <c r="UMD136" s="235"/>
      <c r="UME136" s="235"/>
      <c r="UMF136" s="235"/>
      <c r="UMG136" s="235"/>
      <c r="UMH136" s="235"/>
      <c r="UMI136" s="235"/>
      <c r="UMJ136" s="235"/>
      <c r="UMK136" s="235"/>
      <c r="UML136" s="235"/>
      <c r="UMM136" s="235"/>
      <c r="UMN136" s="235"/>
      <c r="UMO136" s="235"/>
      <c r="UMP136" s="235"/>
      <c r="UMQ136" s="235"/>
      <c r="UMR136" s="235"/>
      <c r="UMS136" s="235"/>
      <c r="UMT136" s="235"/>
      <c r="UMU136" s="235"/>
      <c r="UMV136" s="235"/>
      <c r="UMW136" s="235"/>
      <c r="UMX136" s="235"/>
      <c r="UMY136" s="235"/>
      <c r="UMZ136" s="235"/>
      <c r="UNA136" s="235"/>
      <c r="UNB136" s="235"/>
      <c r="UNC136" s="235"/>
      <c r="UND136" s="235"/>
      <c r="UNE136" s="235"/>
      <c r="UNF136" s="235"/>
      <c r="UNG136" s="235"/>
      <c r="UNH136" s="235"/>
      <c r="UNI136" s="235"/>
      <c r="UNJ136" s="235"/>
      <c r="UNK136" s="235"/>
      <c r="UNL136" s="235"/>
      <c r="UNM136" s="235"/>
      <c r="UNN136" s="235"/>
      <c r="UNO136" s="235"/>
      <c r="UNP136" s="235"/>
      <c r="UNQ136" s="235"/>
      <c r="UNR136" s="235"/>
      <c r="UNS136" s="235"/>
      <c r="UNT136" s="235"/>
      <c r="UNU136" s="235"/>
      <c r="UNV136" s="235"/>
      <c r="UNW136" s="235"/>
      <c r="UNX136" s="235"/>
      <c r="UNY136" s="235"/>
      <c r="UNZ136" s="235"/>
      <c r="UOA136" s="235"/>
      <c r="UOB136" s="235"/>
      <c r="UOC136" s="235"/>
      <c r="UOD136" s="235"/>
      <c r="UOE136" s="235"/>
      <c r="UOF136" s="235"/>
      <c r="UOG136" s="235"/>
      <c r="UOH136" s="235"/>
      <c r="UOI136" s="235"/>
      <c r="UOJ136" s="235"/>
      <c r="UOK136" s="235"/>
      <c r="UOL136" s="235"/>
      <c r="UOM136" s="235"/>
      <c r="UON136" s="235"/>
      <c r="UOO136" s="235"/>
      <c r="UOP136" s="235"/>
      <c r="UOQ136" s="235"/>
      <c r="UOR136" s="235"/>
      <c r="UOS136" s="235"/>
      <c r="UOT136" s="235"/>
      <c r="UOU136" s="235"/>
      <c r="UOV136" s="235"/>
      <c r="UOW136" s="235"/>
      <c r="UOX136" s="235"/>
      <c r="UOY136" s="235"/>
      <c r="UOZ136" s="235"/>
      <c r="UPA136" s="235"/>
      <c r="UPB136" s="235"/>
      <c r="UPC136" s="235"/>
      <c r="UPD136" s="235"/>
      <c r="UPE136" s="235"/>
      <c r="UPF136" s="235"/>
      <c r="UPG136" s="235"/>
      <c r="UPH136" s="235"/>
      <c r="UPI136" s="235"/>
      <c r="UPJ136" s="235"/>
      <c r="UPK136" s="235"/>
      <c r="UPL136" s="235"/>
      <c r="UPM136" s="235"/>
      <c r="UPN136" s="235"/>
      <c r="UPO136" s="235"/>
      <c r="UPP136" s="235"/>
      <c r="UPQ136" s="235"/>
      <c r="UPR136" s="235"/>
      <c r="UPS136" s="235"/>
      <c r="UPT136" s="235"/>
      <c r="UPU136" s="235"/>
      <c r="UPV136" s="235"/>
      <c r="UPW136" s="235"/>
      <c r="UPX136" s="235"/>
      <c r="UPY136" s="235"/>
      <c r="UPZ136" s="235"/>
      <c r="UQA136" s="235"/>
      <c r="UQB136" s="235"/>
      <c r="UQC136" s="235"/>
      <c r="UQD136" s="235"/>
      <c r="UQE136" s="235"/>
      <c r="UQF136" s="235"/>
      <c r="UQG136" s="235"/>
      <c r="UQH136" s="235"/>
      <c r="UQI136" s="235"/>
      <c r="UQJ136" s="235"/>
      <c r="UQK136" s="235"/>
      <c r="UQL136" s="235"/>
      <c r="UQM136" s="235"/>
      <c r="UQN136" s="235"/>
      <c r="UQO136" s="235"/>
      <c r="UQP136" s="235"/>
      <c r="UQQ136" s="235"/>
      <c r="UQR136" s="235"/>
      <c r="UQS136" s="235"/>
      <c r="UQT136" s="235"/>
      <c r="UQU136" s="235"/>
      <c r="UQV136" s="235"/>
      <c r="UQW136" s="235"/>
      <c r="UQX136" s="235"/>
      <c r="UQY136" s="235"/>
      <c r="UQZ136" s="235"/>
      <c r="URA136" s="235"/>
      <c r="URB136" s="235"/>
      <c r="URC136" s="235"/>
      <c r="URD136" s="235"/>
      <c r="URE136" s="235"/>
      <c r="URF136" s="235"/>
      <c r="URG136" s="235"/>
      <c r="URH136" s="235"/>
      <c r="URI136" s="235"/>
      <c r="URJ136" s="235"/>
      <c r="URK136" s="235"/>
      <c r="URL136" s="235"/>
      <c r="URM136" s="235"/>
      <c r="URN136" s="235"/>
      <c r="URO136" s="235"/>
      <c r="URP136" s="235"/>
      <c r="URQ136" s="235"/>
      <c r="URR136" s="235"/>
      <c r="URS136" s="235"/>
      <c r="URT136" s="235"/>
      <c r="URU136" s="235"/>
      <c r="URV136" s="235"/>
      <c r="URW136" s="235"/>
      <c r="URX136" s="235"/>
      <c r="URY136" s="235"/>
      <c r="URZ136" s="235"/>
      <c r="USA136" s="235"/>
      <c r="USB136" s="235"/>
      <c r="USC136" s="235"/>
      <c r="USD136" s="235"/>
      <c r="USE136" s="235"/>
      <c r="USF136" s="235"/>
      <c r="USG136" s="235"/>
      <c r="USH136" s="235"/>
      <c r="USI136" s="235"/>
      <c r="USJ136" s="235"/>
      <c r="USK136" s="235"/>
      <c r="USL136" s="235"/>
      <c r="USM136" s="235"/>
      <c r="USN136" s="235"/>
      <c r="USO136" s="235"/>
      <c r="USP136" s="235"/>
      <c r="USQ136" s="235"/>
      <c r="USR136" s="235"/>
      <c r="USS136" s="235"/>
      <c r="UST136" s="235"/>
      <c r="USU136" s="235"/>
      <c r="USV136" s="235"/>
      <c r="USW136" s="235"/>
      <c r="USX136" s="235"/>
      <c r="USY136" s="235"/>
      <c r="USZ136" s="235"/>
      <c r="UTA136" s="235"/>
      <c r="UTB136" s="235"/>
      <c r="UTC136" s="235"/>
      <c r="UTD136" s="235"/>
      <c r="UTE136" s="235"/>
      <c r="UTF136" s="235"/>
      <c r="UTG136" s="235"/>
      <c r="UTH136" s="235"/>
      <c r="UTI136" s="235"/>
      <c r="UTJ136" s="235"/>
      <c r="UTK136" s="235"/>
      <c r="UTL136" s="235"/>
      <c r="UTM136" s="235"/>
      <c r="UTN136" s="235"/>
      <c r="UTO136" s="235"/>
      <c r="UTP136" s="235"/>
      <c r="UTQ136" s="235"/>
      <c r="UTR136" s="235"/>
      <c r="UTS136" s="235"/>
      <c r="UTT136" s="235"/>
      <c r="UTU136" s="235"/>
      <c r="UTV136" s="235"/>
      <c r="UTW136" s="235"/>
      <c r="UTX136" s="235"/>
      <c r="UTY136" s="235"/>
      <c r="UTZ136" s="235"/>
      <c r="UUA136" s="235"/>
      <c r="UUB136" s="235"/>
      <c r="UUC136" s="235"/>
      <c r="UUD136" s="235"/>
      <c r="UUE136" s="235"/>
      <c r="UUF136" s="235"/>
      <c r="UUG136" s="235"/>
      <c r="UUH136" s="235"/>
      <c r="UUI136" s="235"/>
      <c r="UUJ136" s="235"/>
      <c r="UUK136" s="235"/>
      <c r="UUL136" s="235"/>
      <c r="UUM136" s="235"/>
      <c r="UUN136" s="235"/>
      <c r="UUO136" s="235"/>
      <c r="UUP136" s="235"/>
      <c r="UUQ136" s="235"/>
      <c r="UUR136" s="235"/>
      <c r="UUS136" s="235"/>
      <c r="UUT136" s="235"/>
      <c r="UUU136" s="235"/>
      <c r="UUV136" s="235"/>
      <c r="UUW136" s="235"/>
      <c r="UUX136" s="235"/>
      <c r="UUY136" s="235"/>
      <c r="UUZ136" s="235"/>
      <c r="UVA136" s="235"/>
      <c r="UVB136" s="235"/>
      <c r="UVC136" s="235"/>
      <c r="UVD136" s="235"/>
      <c r="UVE136" s="235"/>
      <c r="UVF136" s="235"/>
      <c r="UVG136" s="235"/>
      <c r="UVH136" s="235"/>
      <c r="UVI136" s="235"/>
      <c r="UVJ136" s="235"/>
      <c r="UVK136" s="235"/>
      <c r="UVL136" s="235"/>
      <c r="UVM136" s="235"/>
      <c r="UVN136" s="235"/>
      <c r="UVO136" s="235"/>
      <c r="UVP136" s="235"/>
      <c r="UVQ136" s="235"/>
      <c r="UVR136" s="235"/>
      <c r="UVS136" s="235"/>
      <c r="UVT136" s="235"/>
      <c r="UVU136" s="235"/>
      <c r="UVV136" s="235"/>
      <c r="UVW136" s="235"/>
      <c r="UVX136" s="235"/>
      <c r="UVY136" s="235"/>
      <c r="UVZ136" s="235"/>
      <c r="UWA136" s="235"/>
      <c r="UWB136" s="235"/>
      <c r="UWC136" s="235"/>
      <c r="UWD136" s="235"/>
      <c r="UWE136" s="235"/>
      <c r="UWF136" s="235"/>
      <c r="UWG136" s="235"/>
      <c r="UWH136" s="235"/>
      <c r="UWI136" s="235"/>
      <c r="UWJ136" s="235"/>
      <c r="UWK136" s="235"/>
      <c r="UWL136" s="235"/>
      <c r="UWM136" s="235"/>
      <c r="UWN136" s="235"/>
      <c r="UWO136" s="235"/>
      <c r="UWP136" s="235"/>
      <c r="UWQ136" s="235"/>
      <c r="UWR136" s="235"/>
      <c r="UWS136" s="235"/>
      <c r="UWT136" s="235"/>
      <c r="UWU136" s="235"/>
      <c r="UWV136" s="235"/>
      <c r="UWW136" s="235"/>
      <c r="UWX136" s="235"/>
      <c r="UWY136" s="235"/>
      <c r="UWZ136" s="235"/>
      <c r="UXA136" s="235"/>
      <c r="UXB136" s="235"/>
      <c r="UXC136" s="235"/>
      <c r="UXD136" s="235"/>
      <c r="UXE136" s="235"/>
      <c r="UXF136" s="235"/>
      <c r="UXG136" s="235"/>
      <c r="UXH136" s="235"/>
      <c r="UXI136" s="235"/>
      <c r="UXJ136" s="235"/>
      <c r="UXK136" s="235"/>
      <c r="UXL136" s="235"/>
      <c r="UXM136" s="235"/>
      <c r="UXN136" s="235"/>
      <c r="UXO136" s="235"/>
      <c r="UXP136" s="235"/>
      <c r="UXQ136" s="235"/>
      <c r="UXR136" s="235"/>
      <c r="UXS136" s="235"/>
      <c r="UXT136" s="235"/>
      <c r="UXU136" s="235"/>
      <c r="UXV136" s="235"/>
      <c r="UXW136" s="235"/>
      <c r="UXX136" s="235"/>
      <c r="UXY136" s="235"/>
      <c r="UXZ136" s="235"/>
      <c r="UYA136" s="235"/>
      <c r="UYB136" s="235"/>
      <c r="UYC136" s="235"/>
      <c r="UYD136" s="235"/>
      <c r="UYE136" s="235"/>
      <c r="UYF136" s="235"/>
      <c r="UYG136" s="235"/>
      <c r="UYH136" s="235"/>
      <c r="UYI136" s="235"/>
      <c r="UYJ136" s="235"/>
      <c r="UYK136" s="235"/>
      <c r="UYL136" s="235"/>
      <c r="UYM136" s="235"/>
      <c r="UYN136" s="235"/>
      <c r="UYO136" s="235"/>
      <c r="UYP136" s="235"/>
      <c r="UYQ136" s="235"/>
      <c r="UYR136" s="235"/>
      <c r="UYS136" s="235"/>
      <c r="UYT136" s="235"/>
      <c r="UYU136" s="235"/>
      <c r="UYV136" s="235"/>
      <c r="UYW136" s="235"/>
      <c r="UYX136" s="235"/>
      <c r="UYY136" s="235"/>
      <c r="UYZ136" s="235"/>
      <c r="UZA136" s="235"/>
      <c r="UZB136" s="235"/>
      <c r="UZC136" s="235"/>
      <c r="UZD136" s="235"/>
      <c r="UZE136" s="235"/>
      <c r="UZF136" s="235"/>
      <c r="UZG136" s="235"/>
      <c r="UZH136" s="235"/>
      <c r="UZI136" s="235"/>
      <c r="UZJ136" s="235"/>
      <c r="UZK136" s="235"/>
      <c r="UZL136" s="235"/>
      <c r="UZM136" s="235"/>
      <c r="UZN136" s="235"/>
      <c r="UZO136" s="235"/>
      <c r="UZP136" s="235"/>
      <c r="UZQ136" s="235"/>
      <c r="UZR136" s="235"/>
      <c r="UZS136" s="235"/>
      <c r="UZT136" s="235"/>
      <c r="UZU136" s="235"/>
      <c r="UZV136" s="235"/>
      <c r="UZW136" s="235"/>
      <c r="UZX136" s="235"/>
      <c r="UZY136" s="235"/>
      <c r="UZZ136" s="235"/>
      <c r="VAA136" s="235"/>
      <c r="VAB136" s="235"/>
      <c r="VAC136" s="235"/>
      <c r="VAD136" s="235"/>
      <c r="VAE136" s="235"/>
      <c r="VAF136" s="235"/>
      <c r="VAG136" s="235"/>
      <c r="VAH136" s="235"/>
      <c r="VAI136" s="235"/>
      <c r="VAJ136" s="235"/>
      <c r="VAK136" s="235"/>
      <c r="VAL136" s="235"/>
      <c r="VAM136" s="235"/>
      <c r="VAN136" s="235"/>
      <c r="VAO136" s="235"/>
      <c r="VAP136" s="235"/>
      <c r="VAQ136" s="235"/>
      <c r="VAR136" s="235"/>
      <c r="VAS136" s="235"/>
      <c r="VAT136" s="235"/>
      <c r="VAU136" s="235"/>
      <c r="VAV136" s="235"/>
      <c r="VAW136" s="235"/>
      <c r="VAX136" s="235"/>
      <c r="VAY136" s="235"/>
      <c r="VAZ136" s="235"/>
      <c r="VBA136" s="235"/>
      <c r="VBB136" s="235"/>
      <c r="VBC136" s="235"/>
      <c r="VBD136" s="235"/>
      <c r="VBE136" s="235"/>
      <c r="VBF136" s="235"/>
      <c r="VBG136" s="235"/>
      <c r="VBH136" s="235"/>
      <c r="VBI136" s="235"/>
      <c r="VBJ136" s="235"/>
      <c r="VBK136" s="235"/>
      <c r="VBL136" s="235"/>
      <c r="VBM136" s="235"/>
      <c r="VBN136" s="235"/>
      <c r="VBO136" s="235"/>
      <c r="VBP136" s="235"/>
      <c r="VBQ136" s="235"/>
      <c r="VBR136" s="235"/>
      <c r="VBS136" s="235"/>
      <c r="VBT136" s="235"/>
      <c r="VBU136" s="235"/>
      <c r="VBV136" s="235"/>
      <c r="VBW136" s="235"/>
      <c r="VBX136" s="235"/>
      <c r="VBY136" s="235"/>
      <c r="VBZ136" s="235"/>
      <c r="VCA136" s="235"/>
      <c r="VCB136" s="235"/>
      <c r="VCC136" s="235"/>
      <c r="VCD136" s="235"/>
      <c r="VCE136" s="235"/>
      <c r="VCF136" s="235"/>
      <c r="VCG136" s="235"/>
      <c r="VCH136" s="235"/>
      <c r="VCI136" s="235"/>
      <c r="VCJ136" s="235"/>
      <c r="VCK136" s="235"/>
      <c r="VCL136" s="235"/>
      <c r="VCM136" s="235"/>
      <c r="VCN136" s="235"/>
      <c r="VCO136" s="235"/>
      <c r="VCP136" s="235"/>
      <c r="VCQ136" s="235"/>
      <c r="VCR136" s="235"/>
      <c r="VCS136" s="235"/>
      <c r="VCT136" s="235"/>
      <c r="VCU136" s="235"/>
      <c r="VCV136" s="235"/>
      <c r="VCW136" s="235"/>
      <c r="VCX136" s="235"/>
      <c r="VCY136" s="235"/>
      <c r="VCZ136" s="235"/>
      <c r="VDA136" s="235"/>
      <c r="VDB136" s="235"/>
      <c r="VDC136" s="235"/>
      <c r="VDD136" s="235"/>
      <c r="VDE136" s="235"/>
      <c r="VDF136" s="235"/>
      <c r="VDG136" s="235"/>
      <c r="VDH136" s="235"/>
      <c r="VDI136" s="235"/>
      <c r="VDJ136" s="235"/>
      <c r="VDK136" s="235"/>
      <c r="VDL136" s="235"/>
      <c r="VDM136" s="235"/>
      <c r="VDN136" s="235"/>
      <c r="VDO136" s="235"/>
      <c r="VDP136" s="235"/>
      <c r="VDQ136" s="235"/>
      <c r="VDR136" s="235"/>
      <c r="VDS136" s="235"/>
      <c r="VDT136" s="235"/>
      <c r="VDU136" s="235"/>
      <c r="VDV136" s="235"/>
      <c r="VDW136" s="235"/>
      <c r="VDX136" s="235"/>
      <c r="VDY136" s="235"/>
      <c r="VDZ136" s="235"/>
      <c r="VEA136" s="235"/>
      <c r="VEB136" s="235"/>
      <c r="VEC136" s="235"/>
      <c r="VED136" s="235"/>
      <c r="VEE136" s="235"/>
      <c r="VEF136" s="235"/>
      <c r="VEG136" s="235"/>
      <c r="VEH136" s="235"/>
      <c r="VEI136" s="235"/>
      <c r="VEJ136" s="235"/>
      <c r="VEK136" s="235"/>
      <c r="VEL136" s="235"/>
      <c r="VEM136" s="235"/>
      <c r="VEN136" s="235"/>
      <c r="VEO136" s="235"/>
      <c r="VEP136" s="235"/>
      <c r="VEQ136" s="235"/>
      <c r="VER136" s="235"/>
      <c r="VES136" s="235"/>
      <c r="VET136" s="235"/>
      <c r="VEU136" s="235"/>
      <c r="VEV136" s="235"/>
      <c r="VEW136" s="235"/>
      <c r="VEX136" s="235"/>
      <c r="VEY136" s="235"/>
      <c r="VEZ136" s="235"/>
      <c r="VFA136" s="235"/>
      <c r="VFB136" s="235"/>
      <c r="VFC136" s="235"/>
      <c r="VFD136" s="235"/>
      <c r="VFE136" s="235"/>
      <c r="VFF136" s="235"/>
      <c r="VFG136" s="235"/>
      <c r="VFH136" s="235"/>
      <c r="VFI136" s="235"/>
      <c r="VFJ136" s="235"/>
      <c r="VFK136" s="235"/>
      <c r="VFL136" s="235"/>
      <c r="VFM136" s="235"/>
      <c r="VFN136" s="235"/>
      <c r="VFO136" s="235"/>
      <c r="VFP136" s="235"/>
      <c r="VFQ136" s="235"/>
      <c r="VFR136" s="235"/>
      <c r="VFS136" s="235"/>
      <c r="VFT136" s="235"/>
      <c r="VFU136" s="235"/>
      <c r="VFV136" s="235"/>
      <c r="VFW136" s="235"/>
      <c r="VFX136" s="235"/>
      <c r="VFY136" s="235"/>
      <c r="VFZ136" s="235"/>
      <c r="VGA136" s="235"/>
      <c r="VGB136" s="235"/>
      <c r="VGC136" s="235"/>
      <c r="VGD136" s="235"/>
      <c r="VGE136" s="235"/>
      <c r="VGF136" s="235"/>
      <c r="VGG136" s="235"/>
      <c r="VGH136" s="235"/>
      <c r="VGI136" s="235"/>
      <c r="VGJ136" s="235"/>
      <c r="VGK136" s="235"/>
      <c r="VGL136" s="235"/>
      <c r="VGM136" s="235"/>
      <c r="VGN136" s="235"/>
      <c r="VGO136" s="235"/>
      <c r="VGP136" s="235"/>
      <c r="VGQ136" s="235"/>
      <c r="VGR136" s="235"/>
      <c r="VGS136" s="235"/>
      <c r="VGT136" s="235"/>
      <c r="VGU136" s="235"/>
      <c r="VGV136" s="235"/>
      <c r="VGW136" s="235"/>
      <c r="VGX136" s="235"/>
      <c r="VGY136" s="235"/>
      <c r="VGZ136" s="235"/>
      <c r="VHA136" s="235"/>
      <c r="VHB136" s="235"/>
      <c r="VHC136" s="235"/>
      <c r="VHD136" s="235"/>
      <c r="VHE136" s="235"/>
      <c r="VHF136" s="235"/>
      <c r="VHG136" s="235"/>
      <c r="VHH136" s="235"/>
      <c r="VHI136" s="235"/>
      <c r="VHJ136" s="235"/>
      <c r="VHK136" s="235"/>
      <c r="VHL136" s="235"/>
      <c r="VHM136" s="235"/>
      <c r="VHN136" s="235"/>
      <c r="VHO136" s="235"/>
      <c r="VHP136" s="235"/>
      <c r="VHQ136" s="235"/>
      <c r="VHR136" s="235"/>
      <c r="VHS136" s="235"/>
      <c r="VHT136" s="235"/>
      <c r="VHU136" s="235"/>
      <c r="VHV136" s="235"/>
      <c r="VHW136" s="235"/>
      <c r="VHX136" s="235"/>
      <c r="VHY136" s="235"/>
      <c r="VHZ136" s="235"/>
      <c r="VIA136" s="235"/>
      <c r="VIB136" s="235"/>
      <c r="VIC136" s="235"/>
      <c r="VID136" s="235"/>
      <c r="VIE136" s="235"/>
      <c r="VIF136" s="235"/>
      <c r="VIG136" s="235"/>
      <c r="VIH136" s="235"/>
      <c r="VII136" s="235"/>
      <c r="VIJ136" s="235"/>
      <c r="VIK136" s="235"/>
      <c r="VIL136" s="235"/>
      <c r="VIM136" s="235"/>
      <c r="VIN136" s="235"/>
      <c r="VIO136" s="235"/>
      <c r="VIP136" s="235"/>
      <c r="VIQ136" s="235"/>
      <c r="VIR136" s="235"/>
      <c r="VIS136" s="235"/>
      <c r="VIT136" s="235"/>
      <c r="VIU136" s="235"/>
      <c r="VIV136" s="235"/>
      <c r="VIW136" s="235"/>
      <c r="VIX136" s="235"/>
      <c r="VIY136" s="235"/>
      <c r="VIZ136" s="235"/>
      <c r="VJA136" s="235"/>
      <c r="VJB136" s="235"/>
      <c r="VJC136" s="235"/>
      <c r="VJD136" s="235"/>
      <c r="VJE136" s="235"/>
      <c r="VJF136" s="235"/>
      <c r="VJG136" s="235"/>
      <c r="VJH136" s="235"/>
      <c r="VJI136" s="235"/>
      <c r="VJJ136" s="235"/>
      <c r="VJK136" s="235"/>
      <c r="VJL136" s="235"/>
      <c r="VJM136" s="235"/>
      <c r="VJN136" s="235"/>
      <c r="VJO136" s="235"/>
      <c r="VJP136" s="235"/>
      <c r="VJQ136" s="235"/>
      <c r="VJR136" s="235"/>
      <c r="VJS136" s="235"/>
      <c r="VJT136" s="235"/>
      <c r="VJU136" s="235"/>
      <c r="VJV136" s="235"/>
      <c r="VJW136" s="235"/>
      <c r="VJX136" s="235"/>
      <c r="VJY136" s="235"/>
      <c r="VJZ136" s="235"/>
      <c r="VKA136" s="235"/>
      <c r="VKB136" s="235"/>
      <c r="VKC136" s="235"/>
      <c r="VKD136" s="235"/>
      <c r="VKE136" s="235"/>
      <c r="VKF136" s="235"/>
      <c r="VKG136" s="235"/>
      <c r="VKH136" s="235"/>
      <c r="VKI136" s="235"/>
      <c r="VKJ136" s="235"/>
      <c r="VKK136" s="235"/>
      <c r="VKL136" s="235"/>
      <c r="VKM136" s="235"/>
      <c r="VKN136" s="235"/>
      <c r="VKO136" s="235"/>
      <c r="VKP136" s="235"/>
      <c r="VKQ136" s="235"/>
      <c r="VKR136" s="235"/>
      <c r="VKS136" s="235"/>
      <c r="VKT136" s="235"/>
      <c r="VKU136" s="235"/>
      <c r="VKV136" s="235"/>
      <c r="VKW136" s="235"/>
      <c r="VKX136" s="235"/>
      <c r="VKY136" s="235"/>
      <c r="VKZ136" s="235"/>
      <c r="VLA136" s="235"/>
      <c r="VLB136" s="235"/>
      <c r="VLC136" s="235"/>
      <c r="VLD136" s="235"/>
      <c r="VLE136" s="235"/>
      <c r="VLF136" s="235"/>
      <c r="VLG136" s="235"/>
      <c r="VLH136" s="235"/>
      <c r="VLI136" s="235"/>
      <c r="VLJ136" s="235"/>
      <c r="VLK136" s="235"/>
      <c r="VLL136" s="235"/>
      <c r="VLM136" s="235"/>
      <c r="VLN136" s="235"/>
      <c r="VLO136" s="235"/>
      <c r="VLP136" s="235"/>
      <c r="VLQ136" s="235"/>
      <c r="VLR136" s="235"/>
      <c r="VLS136" s="235"/>
      <c r="VLT136" s="235"/>
      <c r="VLU136" s="235"/>
      <c r="VLV136" s="235"/>
      <c r="VLW136" s="235"/>
      <c r="VLX136" s="235"/>
      <c r="VLY136" s="235"/>
      <c r="VLZ136" s="235"/>
      <c r="VMA136" s="235"/>
      <c r="VMB136" s="235"/>
      <c r="VMC136" s="235"/>
      <c r="VMD136" s="235"/>
      <c r="VME136" s="235"/>
      <c r="VMF136" s="235"/>
      <c r="VMG136" s="235"/>
      <c r="VMH136" s="235"/>
      <c r="VMI136" s="235"/>
      <c r="VMJ136" s="235"/>
      <c r="VMK136" s="235"/>
      <c r="VML136" s="235"/>
      <c r="VMM136" s="235"/>
      <c r="VMN136" s="235"/>
      <c r="VMO136" s="235"/>
      <c r="VMP136" s="235"/>
      <c r="VMQ136" s="235"/>
      <c r="VMR136" s="235"/>
      <c r="VMS136" s="235"/>
      <c r="VMT136" s="235"/>
      <c r="VMU136" s="235"/>
      <c r="VMV136" s="235"/>
      <c r="VMW136" s="235"/>
      <c r="VMX136" s="235"/>
      <c r="VMY136" s="235"/>
      <c r="VMZ136" s="235"/>
      <c r="VNA136" s="235"/>
      <c r="VNB136" s="235"/>
      <c r="VNC136" s="235"/>
      <c r="VND136" s="235"/>
      <c r="VNE136" s="235"/>
      <c r="VNF136" s="235"/>
      <c r="VNG136" s="235"/>
      <c r="VNH136" s="235"/>
      <c r="VNI136" s="235"/>
      <c r="VNJ136" s="235"/>
      <c r="VNK136" s="235"/>
      <c r="VNL136" s="235"/>
      <c r="VNM136" s="235"/>
      <c r="VNN136" s="235"/>
      <c r="VNO136" s="235"/>
      <c r="VNP136" s="235"/>
      <c r="VNQ136" s="235"/>
      <c r="VNR136" s="235"/>
      <c r="VNS136" s="235"/>
      <c r="VNT136" s="235"/>
      <c r="VNU136" s="235"/>
      <c r="VNV136" s="235"/>
      <c r="VNW136" s="235"/>
      <c r="VNX136" s="235"/>
      <c r="VNY136" s="235"/>
      <c r="VNZ136" s="235"/>
      <c r="VOA136" s="235"/>
      <c r="VOB136" s="235"/>
      <c r="VOC136" s="235"/>
      <c r="VOD136" s="235"/>
      <c r="VOE136" s="235"/>
      <c r="VOF136" s="235"/>
      <c r="VOG136" s="235"/>
      <c r="VOH136" s="235"/>
      <c r="VOI136" s="235"/>
      <c r="VOJ136" s="235"/>
      <c r="VOK136" s="235"/>
      <c r="VOL136" s="235"/>
      <c r="VOM136" s="235"/>
      <c r="VON136" s="235"/>
      <c r="VOO136" s="235"/>
      <c r="VOP136" s="235"/>
      <c r="VOQ136" s="235"/>
      <c r="VOR136" s="235"/>
      <c r="VOS136" s="235"/>
      <c r="VOT136" s="235"/>
      <c r="VOU136" s="235"/>
      <c r="VOV136" s="235"/>
      <c r="VOW136" s="235"/>
      <c r="VOX136" s="235"/>
      <c r="VOY136" s="235"/>
      <c r="VOZ136" s="235"/>
      <c r="VPA136" s="235"/>
      <c r="VPB136" s="235"/>
      <c r="VPC136" s="235"/>
      <c r="VPD136" s="235"/>
      <c r="VPE136" s="235"/>
      <c r="VPF136" s="235"/>
      <c r="VPG136" s="235"/>
      <c r="VPH136" s="235"/>
      <c r="VPI136" s="235"/>
      <c r="VPJ136" s="235"/>
      <c r="VPK136" s="235"/>
      <c r="VPL136" s="235"/>
      <c r="VPM136" s="235"/>
      <c r="VPN136" s="235"/>
      <c r="VPO136" s="235"/>
      <c r="VPP136" s="235"/>
      <c r="VPQ136" s="235"/>
      <c r="VPR136" s="235"/>
      <c r="VPS136" s="235"/>
      <c r="VPT136" s="235"/>
      <c r="VPU136" s="235"/>
      <c r="VPV136" s="235"/>
      <c r="VPW136" s="235"/>
      <c r="VPX136" s="235"/>
      <c r="VPY136" s="235"/>
      <c r="VPZ136" s="235"/>
      <c r="VQA136" s="235"/>
      <c r="VQB136" s="235"/>
      <c r="VQC136" s="235"/>
      <c r="VQD136" s="235"/>
      <c r="VQE136" s="235"/>
      <c r="VQF136" s="235"/>
      <c r="VQG136" s="235"/>
      <c r="VQH136" s="235"/>
      <c r="VQI136" s="235"/>
      <c r="VQJ136" s="235"/>
      <c r="VQK136" s="235"/>
      <c r="VQL136" s="235"/>
      <c r="VQM136" s="235"/>
      <c r="VQN136" s="235"/>
      <c r="VQO136" s="235"/>
      <c r="VQP136" s="235"/>
      <c r="VQQ136" s="235"/>
      <c r="VQR136" s="235"/>
      <c r="VQS136" s="235"/>
      <c r="VQT136" s="235"/>
      <c r="VQU136" s="235"/>
      <c r="VQV136" s="235"/>
      <c r="VQW136" s="235"/>
      <c r="VQX136" s="235"/>
      <c r="VQY136" s="235"/>
      <c r="VQZ136" s="235"/>
      <c r="VRA136" s="235"/>
      <c r="VRB136" s="235"/>
      <c r="VRC136" s="235"/>
      <c r="VRD136" s="235"/>
      <c r="VRE136" s="235"/>
      <c r="VRF136" s="235"/>
      <c r="VRG136" s="235"/>
      <c r="VRH136" s="235"/>
      <c r="VRI136" s="235"/>
      <c r="VRJ136" s="235"/>
      <c r="VRK136" s="235"/>
      <c r="VRL136" s="235"/>
      <c r="VRM136" s="235"/>
      <c r="VRN136" s="235"/>
      <c r="VRO136" s="235"/>
      <c r="VRP136" s="235"/>
      <c r="VRQ136" s="235"/>
      <c r="VRR136" s="235"/>
      <c r="VRS136" s="235"/>
      <c r="VRT136" s="235"/>
      <c r="VRU136" s="235"/>
      <c r="VRV136" s="235"/>
      <c r="VRW136" s="235"/>
      <c r="VRX136" s="235"/>
      <c r="VRY136" s="235"/>
      <c r="VRZ136" s="235"/>
      <c r="VSA136" s="235"/>
      <c r="VSB136" s="235"/>
      <c r="VSC136" s="235"/>
      <c r="VSD136" s="235"/>
      <c r="VSE136" s="235"/>
      <c r="VSF136" s="235"/>
      <c r="VSG136" s="235"/>
      <c r="VSH136" s="235"/>
      <c r="VSI136" s="235"/>
      <c r="VSJ136" s="235"/>
      <c r="VSK136" s="235"/>
      <c r="VSL136" s="235"/>
      <c r="VSM136" s="235"/>
      <c r="VSN136" s="235"/>
      <c r="VSO136" s="235"/>
      <c r="VSP136" s="235"/>
      <c r="VSQ136" s="235"/>
      <c r="VSR136" s="235"/>
      <c r="VSS136" s="235"/>
      <c r="VST136" s="235"/>
      <c r="VSU136" s="235"/>
      <c r="VSV136" s="235"/>
      <c r="VSW136" s="235"/>
      <c r="VSX136" s="235"/>
      <c r="VSY136" s="235"/>
      <c r="VSZ136" s="235"/>
      <c r="VTA136" s="235"/>
      <c r="VTB136" s="235"/>
      <c r="VTC136" s="235"/>
      <c r="VTD136" s="235"/>
      <c r="VTE136" s="235"/>
      <c r="VTF136" s="235"/>
      <c r="VTG136" s="235"/>
      <c r="VTH136" s="235"/>
      <c r="VTI136" s="235"/>
      <c r="VTJ136" s="235"/>
      <c r="VTK136" s="235"/>
      <c r="VTL136" s="235"/>
      <c r="VTM136" s="235"/>
      <c r="VTN136" s="235"/>
      <c r="VTO136" s="235"/>
      <c r="VTP136" s="235"/>
      <c r="VTQ136" s="235"/>
      <c r="VTR136" s="235"/>
      <c r="VTS136" s="235"/>
      <c r="VTT136" s="235"/>
      <c r="VTU136" s="235"/>
      <c r="VTV136" s="235"/>
      <c r="VTW136" s="235"/>
      <c r="VTX136" s="235"/>
      <c r="VTY136" s="235"/>
      <c r="VTZ136" s="235"/>
      <c r="VUA136" s="235"/>
      <c r="VUB136" s="235"/>
      <c r="VUC136" s="235"/>
      <c r="VUD136" s="235"/>
      <c r="VUE136" s="235"/>
      <c r="VUF136" s="235"/>
      <c r="VUG136" s="235"/>
      <c r="VUH136" s="235"/>
      <c r="VUI136" s="235"/>
      <c r="VUJ136" s="235"/>
      <c r="VUK136" s="235"/>
      <c r="VUL136" s="235"/>
      <c r="VUM136" s="235"/>
      <c r="VUN136" s="235"/>
      <c r="VUO136" s="235"/>
      <c r="VUP136" s="235"/>
      <c r="VUQ136" s="235"/>
      <c r="VUR136" s="235"/>
      <c r="VUS136" s="235"/>
      <c r="VUT136" s="235"/>
      <c r="VUU136" s="235"/>
      <c r="VUV136" s="235"/>
      <c r="VUW136" s="235"/>
      <c r="VUX136" s="235"/>
      <c r="VUY136" s="235"/>
      <c r="VUZ136" s="235"/>
      <c r="VVA136" s="235"/>
      <c r="VVB136" s="235"/>
      <c r="VVC136" s="235"/>
      <c r="VVD136" s="235"/>
      <c r="VVE136" s="235"/>
      <c r="VVF136" s="235"/>
      <c r="VVG136" s="235"/>
      <c r="VVH136" s="235"/>
      <c r="VVI136" s="235"/>
      <c r="VVJ136" s="235"/>
      <c r="VVK136" s="235"/>
      <c r="VVL136" s="235"/>
      <c r="VVM136" s="235"/>
      <c r="VVN136" s="235"/>
      <c r="VVO136" s="235"/>
      <c r="VVP136" s="235"/>
      <c r="VVQ136" s="235"/>
      <c r="VVR136" s="235"/>
      <c r="VVS136" s="235"/>
      <c r="VVT136" s="235"/>
      <c r="VVU136" s="235"/>
      <c r="VVV136" s="235"/>
      <c r="VVW136" s="235"/>
      <c r="VVX136" s="235"/>
      <c r="VVY136" s="235"/>
      <c r="VVZ136" s="235"/>
      <c r="VWA136" s="235"/>
      <c r="VWB136" s="235"/>
      <c r="VWC136" s="235"/>
      <c r="VWD136" s="235"/>
      <c r="VWE136" s="235"/>
      <c r="VWF136" s="235"/>
      <c r="VWG136" s="235"/>
      <c r="VWH136" s="235"/>
      <c r="VWI136" s="235"/>
      <c r="VWJ136" s="235"/>
      <c r="VWK136" s="235"/>
      <c r="VWL136" s="235"/>
      <c r="VWM136" s="235"/>
      <c r="VWN136" s="235"/>
      <c r="VWO136" s="235"/>
      <c r="VWP136" s="235"/>
      <c r="VWQ136" s="235"/>
      <c r="VWR136" s="235"/>
      <c r="VWS136" s="235"/>
      <c r="VWT136" s="235"/>
      <c r="VWU136" s="235"/>
      <c r="VWV136" s="235"/>
      <c r="VWW136" s="235"/>
      <c r="VWX136" s="235"/>
      <c r="VWY136" s="235"/>
      <c r="VWZ136" s="235"/>
      <c r="VXA136" s="235"/>
      <c r="VXB136" s="235"/>
      <c r="VXC136" s="235"/>
      <c r="VXD136" s="235"/>
      <c r="VXE136" s="235"/>
      <c r="VXF136" s="235"/>
      <c r="VXG136" s="235"/>
      <c r="VXH136" s="235"/>
      <c r="VXI136" s="235"/>
      <c r="VXJ136" s="235"/>
      <c r="VXK136" s="235"/>
      <c r="VXL136" s="235"/>
      <c r="VXM136" s="235"/>
      <c r="VXN136" s="235"/>
      <c r="VXO136" s="235"/>
      <c r="VXP136" s="235"/>
      <c r="VXQ136" s="235"/>
      <c r="VXR136" s="235"/>
      <c r="VXS136" s="235"/>
      <c r="VXT136" s="235"/>
      <c r="VXU136" s="235"/>
      <c r="VXV136" s="235"/>
      <c r="VXW136" s="235"/>
      <c r="VXX136" s="235"/>
      <c r="VXY136" s="235"/>
      <c r="VXZ136" s="235"/>
      <c r="VYA136" s="235"/>
      <c r="VYB136" s="235"/>
      <c r="VYC136" s="235"/>
      <c r="VYD136" s="235"/>
      <c r="VYE136" s="235"/>
      <c r="VYF136" s="235"/>
      <c r="VYG136" s="235"/>
      <c r="VYH136" s="235"/>
      <c r="VYI136" s="235"/>
      <c r="VYJ136" s="235"/>
      <c r="VYK136" s="235"/>
      <c r="VYL136" s="235"/>
      <c r="VYM136" s="235"/>
      <c r="VYN136" s="235"/>
      <c r="VYO136" s="235"/>
      <c r="VYP136" s="235"/>
      <c r="VYQ136" s="235"/>
      <c r="VYR136" s="235"/>
      <c r="VYS136" s="235"/>
      <c r="VYT136" s="235"/>
      <c r="VYU136" s="235"/>
      <c r="VYV136" s="235"/>
      <c r="VYW136" s="235"/>
      <c r="VYX136" s="235"/>
      <c r="VYY136" s="235"/>
      <c r="VYZ136" s="235"/>
      <c r="VZA136" s="235"/>
      <c r="VZB136" s="235"/>
      <c r="VZC136" s="235"/>
      <c r="VZD136" s="235"/>
      <c r="VZE136" s="235"/>
      <c r="VZF136" s="235"/>
      <c r="VZG136" s="235"/>
      <c r="VZH136" s="235"/>
      <c r="VZI136" s="235"/>
      <c r="VZJ136" s="235"/>
      <c r="VZK136" s="235"/>
      <c r="VZL136" s="235"/>
      <c r="VZM136" s="235"/>
      <c r="VZN136" s="235"/>
      <c r="VZO136" s="235"/>
      <c r="VZP136" s="235"/>
      <c r="VZQ136" s="235"/>
      <c r="VZR136" s="235"/>
      <c r="VZS136" s="235"/>
      <c r="VZT136" s="235"/>
      <c r="VZU136" s="235"/>
      <c r="VZV136" s="235"/>
      <c r="VZW136" s="235"/>
      <c r="VZX136" s="235"/>
      <c r="VZY136" s="235"/>
      <c r="VZZ136" s="235"/>
      <c r="WAA136" s="235"/>
      <c r="WAB136" s="235"/>
      <c r="WAC136" s="235"/>
      <c r="WAD136" s="235"/>
      <c r="WAE136" s="235"/>
      <c r="WAF136" s="235"/>
      <c r="WAG136" s="235"/>
      <c r="WAH136" s="235"/>
      <c r="WAI136" s="235"/>
      <c r="WAJ136" s="235"/>
      <c r="WAK136" s="235"/>
      <c r="WAL136" s="235"/>
      <c r="WAM136" s="235"/>
      <c r="WAN136" s="235"/>
      <c r="WAO136" s="235"/>
      <c r="WAP136" s="235"/>
      <c r="WAQ136" s="235"/>
      <c r="WAR136" s="235"/>
      <c r="WAS136" s="235"/>
      <c r="WAT136" s="235"/>
      <c r="WAU136" s="235"/>
      <c r="WAV136" s="235"/>
      <c r="WAW136" s="235"/>
      <c r="WAX136" s="235"/>
      <c r="WAY136" s="235"/>
      <c r="WAZ136" s="235"/>
      <c r="WBA136" s="235"/>
      <c r="WBB136" s="235"/>
      <c r="WBC136" s="235"/>
      <c r="WBD136" s="235"/>
      <c r="WBE136" s="235"/>
      <c r="WBF136" s="235"/>
      <c r="WBG136" s="235"/>
      <c r="WBH136" s="235"/>
      <c r="WBI136" s="235"/>
      <c r="WBJ136" s="235"/>
      <c r="WBK136" s="235"/>
      <c r="WBL136" s="235"/>
      <c r="WBM136" s="235"/>
      <c r="WBN136" s="235"/>
      <c r="WBO136" s="235"/>
      <c r="WBP136" s="235"/>
      <c r="WBQ136" s="235"/>
      <c r="WBR136" s="235"/>
      <c r="WBS136" s="235"/>
      <c r="WBT136" s="235"/>
      <c r="WBU136" s="235"/>
      <c r="WBV136" s="235"/>
      <c r="WBW136" s="235"/>
      <c r="WBX136" s="235"/>
      <c r="WBY136" s="235"/>
      <c r="WBZ136" s="235"/>
      <c r="WCA136" s="235"/>
      <c r="WCB136" s="235"/>
      <c r="WCC136" s="235"/>
      <c r="WCD136" s="235"/>
      <c r="WCE136" s="235"/>
      <c r="WCF136" s="235"/>
      <c r="WCG136" s="235"/>
      <c r="WCH136" s="235"/>
      <c r="WCI136" s="235"/>
      <c r="WCJ136" s="235"/>
      <c r="WCK136" s="235"/>
      <c r="WCL136" s="235"/>
      <c r="WCM136" s="235"/>
      <c r="WCN136" s="235"/>
      <c r="WCO136" s="235"/>
      <c r="WCP136" s="235"/>
      <c r="WCQ136" s="235"/>
      <c r="WCR136" s="235"/>
      <c r="WCS136" s="235"/>
      <c r="WCT136" s="235"/>
      <c r="WCU136" s="235"/>
      <c r="WCV136" s="235"/>
      <c r="WCW136" s="235"/>
      <c r="WCX136" s="235"/>
      <c r="WCY136" s="235"/>
      <c r="WCZ136" s="235"/>
      <c r="WDA136" s="235"/>
      <c r="WDB136" s="235"/>
      <c r="WDC136" s="235"/>
      <c r="WDD136" s="235"/>
      <c r="WDE136" s="235"/>
      <c r="WDF136" s="235"/>
      <c r="WDG136" s="235"/>
      <c r="WDH136" s="235"/>
      <c r="WDI136" s="235"/>
      <c r="WDJ136" s="235"/>
      <c r="WDK136" s="235"/>
      <c r="WDL136" s="235"/>
      <c r="WDM136" s="235"/>
      <c r="WDN136" s="235"/>
      <c r="WDO136" s="235"/>
      <c r="WDP136" s="235"/>
      <c r="WDQ136" s="235"/>
      <c r="WDR136" s="235"/>
      <c r="WDS136" s="235"/>
      <c r="WDT136" s="235"/>
      <c r="WDU136" s="235"/>
      <c r="WDV136" s="235"/>
      <c r="WDW136" s="235"/>
      <c r="WDX136" s="235"/>
      <c r="WDY136" s="235"/>
      <c r="WDZ136" s="235"/>
      <c r="WEA136" s="235"/>
      <c r="WEB136" s="235"/>
      <c r="WEC136" s="235"/>
      <c r="WED136" s="235"/>
      <c r="WEE136" s="235"/>
      <c r="WEF136" s="235"/>
      <c r="WEG136" s="235"/>
      <c r="WEH136" s="235"/>
      <c r="WEI136" s="235"/>
      <c r="WEJ136" s="235"/>
      <c r="WEK136" s="235"/>
      <c r="WEL136" s="235"/>
      <c r="WEM136" s="235"/>
      <c r="WEN136" s="235"/>
      <c r="WEO136" s="235"/>
      <c r="WEP136" s="235"/>
      <c r="WEQ136" s="235"/>
      <c r="WER136" s="235"/>
      <c r="WES136" s="235"/>
      <c r="WET136" s="235"/>
      <c r="WEU136" s="235"/>
      <c r="WEV136" s="235"/>
      <c r="WEW136" s="235"/>
      <c r="WEX136" s="235"/>
      <c r="WEY136" s="235"/>
      <c r="WEZ136" s="235"/>
      <c r="WFA136" s="235"/>
      <c r="WFB136" s="235"/>
      <c r="WFC136" s="235"/>
      <c r="WFD136" s="235"/>
      <c r="WFE136" s="235"/>
      <c r="WFF136" s="235"/>
      <c r="WFG136" s="235"/>
      <c r="WFH136" s="235"/>
      <c r="WFI136" s="235"/>
      <c r="WFJ136" s="235"/>
      <c r="WFK136" s="235"/>
      <c r="WFL136" s="235"/>
      <c r="WFM136" s="235"/>
      <c r="WFN136" s="235"/>
      <c r="WFO136" s="235"/>
      <c r="WFP136" s="235"/>
      <c r="WFQ136" s="235"/>
      <c r="WFR136" s="235"/>
      <c r="WFS136" s="235"/>
      <c r="WFT136" s="235"/>
      <c r="WFU136" s="235"/>
      <c r="WFV136" s="235"/>
      <c r="WFW136" s="235"/>
      <c r="WFX136" s="235"/>
      <c r="WFY136" s="235"/>
      <c r="WFZ136" s="235"/>
      <c r="WGA136" s="235"/>
      <c r="WGB136" s="235"/>
      <c r="WGC136" s="235"/>
      <c r="WGD136" s="235"/>
      <c r="WGE136" s="235"/>
      <c r="WGF136" s="235"/>
      <c r="WGG136" s="235"/>
      <c r="WGH136" s="235"/>
      <c r="WGI136" s="235"/>
      <c r="WGJ136" s="235"/>
      <c r="WGK136" s="235"/>
      <c r="WGL136" s="235"/>
      <c r="WGM136" s="235"/>
      <c r="WGN136" s="235"/>
      <c r="WGO136" s="235"/>
      <c r="WGP136" s="235"/>
      <c r="WGQ136" s="235"/>
      <c r="WGR136" s="235"/>
      <c r="WGS136" s="235"/>
      <c r="WGT136" s="235"/>
      <c r="WGU136" s="235"/>
      <c r="WGV136" s="235"/>
      <c r="WGW136" s="235"/>
      <c r="WGX136" s="235"/>
      <c r="WGY136" s="235"/>
      <c r="WGZ136" s="235"/>
      <c r="WHA136" s="235"/>
      <c r="WHB136" s="235"/>
      <c r="WHC136" s="235"/>
      <c r="WHD136" s="235"/>
      <c r="WHE136" s="235"/>
      <c r="WHF136" s="235"/>
      <c r="WHG136" s="235"/>
      <c r="WHH136" s="235"/>
      <c r="WHI136" s="235"/>
      <c r="WHJ136" s="235"/>
      <c r="WHK136" s="235"/>
      <c r="WHL136" s="235"/>
      <c r="WHM136" s="235"/>
      <c r="WHN136" s="235"/>
      <c r="WHO136" s="235"/>
      <c r="WHP136" s="235"/>
      <c r="WHQ136" s="235"/>
      <c r="WHR136" s="235"/>
      <c r="WHS136" s="235"/>
      <c r="WHT136" s="235"/>
      <c r="WHU136" s="235"/>
      <c r="WHV136" s="235"/>
      <c r="WHW136" s="235"/>
      <c r="WHX136" s="235"/>
      <c r="WHY136" s="235"/>
      <c r="WHZ136" s="235"/>
      <c r="WIA136" s="235"/>
      <c r="WIB136" s="235"/>
      <c r="WIC136" s="235"/>
      <c r="WID136" s="235"/>
      <c r="WIE136" s="235"/>
      <c r="WIF136" s="235"/>
      <c r="WIG136" s="235"/>
      <c r="WIH136" s="235"/>
      <c r="WII136" s="235"/>
      <c r="WIJ136" s="235"/>
      <c r="WIK136" s="235"/>
      <c r="WIL136" s="235"/>
      <c r="WIM136" s="235"/>
      <c r="WIN136" s="235"/>
      <c r="WIO136" s="235"/>
      <c r="WIP136" s="235"/>
      <c r="WIQ136" s="235"/>
      <c r="WIR136" s="235"/>
      <c r="WIS136" s="235"/>
      <c r="WIT136" s="235"/>
      <c r="WIU136" s="235"/>
      <c r="WIV136" s="235"/>
      <c r="WIW136" s="235"/>
      <c r="WIX136" s="235"/>
      <c r="WIY136" s="235"/>
      <c r="WIZ136" s="235"/>
      <c r="WJA136" s="235"/>
      <c r="WJB136" s="235"/>
      <c r="WJC136" s="235"/>
      <c r="WJD136" s="235"/>
      <c r="WJE136" s="235"/>
      <c r="WJF136" s="235"/>
      <c r="WJG136" s="235"/>
      <c r="WJH136" s="235"/>
      <c r="WJI136" s="235"/>
      <c r="WJJ136" s="235"/>
      <c r="WJK136" s="235"/>
      <c r="WJL136" s="235"/>
      <c r="WJM136" s="235"/>
      <c r="WJN136" s="235"/>
      <c r="WJO136" s="235"/>
      <c r="WJP136" s="235"/>
      <c r="WJQ136" s="235"/>
      <c r="WJR136" s="235"/>
      <c r="WJS136" s="235"/>
      <c r="WJT136" s="235"/>
      <c r="WJU136" s="235"/>
      <c r="WJV136" s="235"/>
      <c r="WJW136" s="235"/>
      <c r="WJX136" s="235"/>
      <c r="WJY136" s="235"/>
      <c r="WJZ136" s="235"/>
      <c r="WKA136" s="235"/>
      <c r="WKB136" s="235"/>
      <c r="WKC136" s="235"/>
      <c r="WKD136" s="235"/>
      <c r="WKE136" s="235"/>
      <c r="WKF136" s="235"/>
      <c r="WKG136" s="235"/>
      <c r="WKH136" s="235"/>
      <c r="WKI136" s="235"/>
      <c r="WKJ136" s="235"/>
      <c r="WKK136" s="235"/>
      <c r="WKL136" s="235"/>
      <c r="WKM136" s="235"/>
      <c r="WKN136" s="235"/>
      <c r="WKO136" s="235"/>
      <c r="WKP136" s="235"/>
      <c r="WKQ136" s="235"/>
      <c r="WKR136" s="235"/>
      <c r="WKS136" s="235"/>
      <c r="WKT136" s="235"/>
      <c r="WKU136" s="235"/>
      <c r="WKV136" s="235"/>
      <c r="WKW136" s="235"/>
      <c r="WKX136" s="235"/>
      <c r="WKY136" s="235"/>
      <c r="WKZ136" s="235"/>
      <c r="WLA136" s="235"/>
      <c r="WLB136" s="235"/>
      <c r="WLC136" s="235"/>
      <c r="WLD136" s="235"/>
      <c r="WLE136" s="235"/>
      <c r="WLF136" s="235"/>
      <c r="WLG136" s="235"/>
      <c r="WLH136" s="235"/>
      <c r="WLI136" s="235"/>
      <c r="WLJ136" s="235"/>
      <c r="WLK136" s="235"/>
      <c r="WLL136" s="235"/>
      <c r="WLM136" s="235"/>
      <c r="WLN136" s="235"/>
      <c r="WLO136" s="235"/>
      <c r="WLP136" s="235"/>
      <c r="WLQ136" s="235"/>
      <c r="WLR136" s="235"/>
      <c r="WLS136" s="235"/>
      <c r="WLT136" s="235"/>
      <c r="WLU136" s="235"/>
      <c r="WLV136" s="235"/>
      <c r="WLW136" s="235"/>
      <c r="WLX136" s="235"/>
      <c r="WLY136" s="235"/>
      <c r="WLZ136" s="235"/>
      <c r="WMA136" s="235"/>
      <c r="WMB136" s="235"/>
      <c r="WMC136" s="235"/>
      <c r="WMD136" s="235"/>
      <c r="WME136" s="235"/>
      <c r="WMF136" s="235"/>
      <c r="WMG136" s="235"/>
      <c r="WMH136" s="235"/>
      <c r="WMI136" s="235"/>
      <c r="WMJ136" s="235"/>
      <c r="WMK136" s="235"/>
      <c r="WML136" s="235"/>
      <c r="WMM136" s="235"/>
      <c r="WMN136" s="235"/>
      <c r="WMO136" s="235"/>
      <c r="WMP136" s="235"/>
      <c r="WMQ136" s="235"/>
      <c r="WMR136" s="235"/>
      <c r="WMS136" s="235"/>
      <c r="WMT136" s="235"/>
      <c r="WMU136" s="235"/>
      <c r="WMV136" s="235"/>
      <c r="WMW136" s="235"/>
      <c r="WMX136" s="235"/>
      <c r="WMY136" s="235"/>
      <c r="WMZ136" s="235"/>
      <c r="WNA136" s="235"/>
      <c r="WNB136" s="235"/>
      <c r="WNC136" s="235"/>
      <c r="WND136" s="235"/>
      <c r="WNE136" s="235"/>
      <c r="WNF136" s="235"/>
      <c r="WNG136" s="235"/>
      <c r="WNH136" s="235"/>
      <c r="WNI136" s="235"/>
      <c r="WNJ136" s="235"/>
      <c r="WNK136" s="235"/>
      <c r="WNL136" s="235"/>
      <c r="WNM136" s="235"/>
      <c r="WNN136" s="235"/>
      <c r="WNO136" s="235"/>
      <c r="WNP136" s="235"/>
      <c r="WNQ136" s="235"/>
      <c r="WNR136" s="235"/>
      <c r="WNS136" s="235"/>
      <c r="WNT136" s="235"/>
      <c r="WNU136" s="235"/>
      <c r="WNV136" s="235"/>
      <c r="WNW136" s="235"/>
      <c r="WNX136" s="235"/>
      <c r="WNY136" s="235"/>
      <c r="WNZ136" s="235"/>
      <c r="WOA136" s="235"/>
      <c r="WOB136" s="235"/>
      <c r="WOC136" s="235"/>
      <c r="WOD136" s="235"/>
      <c r="WOE136" s="235"/>
      <c r="WOF136" s="235"/>
      <c r="WOG136" s="235"/>
      <c r="WOH136" s="235"/>
      <c r="WOI136" s="235"/>
      <c r="WOJ136" s="235"/>
      <c r="WOK136" s="235"/>
      <c r="WOL136" s="235"/>
      <c r="WOM136" s="235"/>
      <c r="WON136" s="235"/>
      <c r="WOO136" s="235"/>
      <c r="WOP136" s="235"/>
      <c r="WOQ136" s="235"/>
      <c r="WOR136" s="235"/>
      <c r="WOS136" s="235"/>
      <c r="WOT136" s="235"/>
      <c r="WOU136" s="235"/>
      <c r="WOV136" s="235"/>
      <c r="WOW136" s="235"/>
      <c r="WOX136" s="235"/>
      <c r="WOY136" s="235"/>
      <c r="WOZ136" s="235"/>
      <c r="WPA136" s="235"/>
      <c r="WPB136" s="235"/>
      <c r="WPC136" s="235"/>
      <c r="WPD136" s="235"/>
      <c r="WPE136" s="235"/>
      <c r="WPF136" s="235"/>
      <c r="WPG136" s="235"/>
      <c r="WPH136" s="235"/>
      <c r="WPI136" s="235"/>
      <c r="WPJ136" s="235"/>
      <c r="WPK136" s="235"/>
      <c r="WPL136" s="235"/>
      <c r="WPM136" s="235"/>
      <c r="WPN136" s="235"/>
      <c r="WPO136" s="235"/>
      <c r="WPP136" s="235"/>
      <c r="WPQ136" s="235"/>
      <c r="WPR136" s="235"/>
      <c r="WPS136" s="235"/>
      <c r="WPT136" s="235"/>
      <c r="WPU136" s="235"/>
      <c r="WPV136" s="235"/>
      <c r="WPW136" s="235"/>
      <c r="WPX136" s="235"/>
      <c r="WPY136" s="235"/>
      <c r="WPZ136" s="235"/>
      <c r="WQA136" s="235"/>
      <c r="WQB136" s="235"/>
      <c r="WQC136" s="235"/>
      <c r="WQD136" s="235"/>
      <c r="WQE136" s="235"/>
      <c r="WQF136" s="235"/>
      <c r="WQG136" s="235"/>
      <c r="WQH136" s="235"/>
      <c r="WQI136" s="235"/>
      <c r="WQJ136" s="235"/>
      <c r="WQK136" s="235"/>
      <c r="WQL136" s="235"/>
      <c r="WQM136" s="235"/>
      <c r="WQN136" s="235"/>
      <c r="WQO136" s="235"/>
      <c r="WQP136" s="235"/>
      <c r="WQQ136" s="235"/>
      <c r="WQR136" s="235"/>
      <c r="WQS136" s="235"/>
      <c r="WQT136" s="235"/>
      <c r="WQU136" s="235"/>
      <c r="WQV136" s="235"/>
      <c r="WQW136" s="235"/>
      <c r="WQX136" s="235"/>
      <c r="WQY136" s="235"/>
      <c r="WQZ136" s="235"/>
      <c r="WRA136" s="235"/>
      <c r="WRB136" s="235"/>
      <c r="WRC136" s="235"/>
      <c r="WRD136" s="235"/>
      <c r="WRE136" s="235"/>
      <c r="WRF136" s="235"/>
      <c r="WRG136" s="235"/>
      <c r="WRH136" s="235"/>
      <c r="WRI136" s="235"/>
      <c r="WRJ136" s="235"/>
      <c r="WRK136" s="235"/>
      <c r="WRL136" s="235"/>
      <c r="WRM136" s="235"/>
      <c r="WRN136" s="235"/>
      <c r="WRO136" s="235"/>
      <c r="WRP136" s="235"/>
      <c r="WRQ136" s="235"/>
      <c r="WRR136" s="235"/>
      <c r="WRS136" s="235"/>
      <c r="WRT136" s="235"/>
      <c r="WRU136" s="235"/>
      <c r="WRV136" s="235"/>
      <c r="WRW136" s="235"/>
      <c r="WRX136" s="235"/>
      <c r="WRY136" s="235"/>
      <c r="WRZ136" s="235"/>
      <c r="WSA136" s="235"/>
      <c r="WSB136" s="235"/>
      <c r="WSC136" s="235"/>
      <c r="WSD136" s="235"/>
      <c r="WSE136" s="235"/>
      <c r="WSF136" s="235"/>
      <c r="WSG136" s="235"/>
      <c r="WSH136" s="235"/>
      <c r="WSI136" s="235"/>
      <c r="WSJ136" s="235"/>
      <c r="WSK136" s="235"/>
      <c r="WSL136" s="235"/>
      <c r="WSM136" s="235"/>
      <c r="WSN136" s="235"/>
      <c r="WSO136" s="235"/>
      <c r="WSP136" s="235"/>
      <c r="WSQ136" s="235"/>
      <c r="WSR136" s="235"/>
      <c r="WSS136" s="235"/>
      <c r="WST136" s="235"/>
      <c r="WSU136" s="235"/>
      <c r="WSV136" s="235"/>
      <c r="WSW136" s="235"/>
      <c r="WSX136" s="235"/>
      <c r="WSY136" s="235"/>
      <c r="WSZ136" s="235"/>
      <c r="WTA136" s="235"/>
      <c r="WTB136" s="235"/>
      <c r="WTC136" s="235"/>
      <c r="WTD136" s="235"/>
      <c r="WTE136" s="235"/>
      <c r="WTF136" s="235"/>
      <c r="WTG136" s="235"/>
      <c r="WTH136" s="235"/>
      <c r="WTI136" s="235"/>
      <c r="WTJ136" s="235"/>
      <c r="WTK136" s="235"/>
      <c r="WTL136" s="235"/>
      <c r="WTM136" s="235"/>
      <c r="WTN136" s="235"/>
      <c r="WTO136" s="235"/>
      <c r="WTP136" s="235"/>
      <c r="WTQ136" s="235"/>
      <c r="WTR136" s="235"/>
      <c r="WTS136" s="235"/>
      <c r="WTT136" s="235"/>
      <c r="WTU136" s="235"/>
      <c r="WTV136" s="235"/>
      <c r="WTW136" s="235"/>
      <c r="WTX136" s="235"/>
      <c r="WTY136" s="235"/>
      <c r="WTZ136" s="235"/>
      <c r="WUA136" s="235"/>
      <c r="WUB136" s="235"/>
      <c r="WUC136" s="235"/>
      <c r="WUD136" s="235"/>
      <c r="WUE136" s="235"/>
      <c r="WUF136" s="235"/>
      <c r="WUG136" s="235"/>
      <c r="WUH136" s="235"/>
      <c r="WUI136" s="235"/>
      <c r="WUJ136" s="235"/>
      <c r="WUK136" s="235"/>
      <c r="WUL136" s="235"/>
      <c r="WUM136" s="235"/>
      <c r="WUN136" s="235"/>
      <c r="WUO136" s="235"/>
      <c r="WUP136" s="235"/>
      <c r="WUQ136" s="235"/>
      <c r="WUR136" s="235"/>
      <c r="WUS136" s="235"/>
      <c r="WUT136" s="235"/>
      <c r="WUU136" s="235"/>
      <c r="WUV136" s="235"/>
      <c r="WUW136" s="235"/>
      <c r="WUX136" s="235"/>
      <c r="WUY136" s="235"/>
      <c r="WUZ136" s="235"/>
      <c r="WVA136" s="235"/>
      <c r="WVB136" s="235"/>
      <c r="WVC136" s="235"/>
      <c r="WVD136" s="235"/>
      <c r="WVE136" s="235"/>
      <c r="WVF136" s="235"/>
      <c r="WVG136" s="235"/>
      <c r="WVH136" s="235"/>
      <c r="WVI136" s="235"/>
      <c r="WVJ136" s="235"/>
      <c r="WVK136" s="235"/>
      <c r="WVL136" s="235"/>
      <c r="WVM136" s="235"/>
      <c r="WVN136" s="235"/>
      <c r="WVO136" s="235"/>
      <c r="WVP136" s="235"/>
      <c r="WVQ136" s="235"/>
      <c r="WVR136" s="235"/>
      <c r="WVS136" s="235"/>
      <c r="WVT136" s="235"/>
      <c r="WVU136" s="235"/>
      <c r="WVV136" s="235"/>
      <c r="WVW136" s="235"/>
      <c r="WVX136" s="235"/>
      <c r="WVY136" s="235"/>
      <c r="WVZ136" s="235"/>
      <c r="WWA136" s="235"/>
      <c r="WWB136" s="235"/>
      <c r="WWC136" s="235"/>
      <c r="WWD136" s="235"/>
      <c r="WWE136" s="235"/>
      <c r="WWF136" s="235"/>
      <c r="WWG136" s="235"/>
      <c r="WWH136" s="235"/>
      <c r="WWI136" s="235"/>
      <c r="WWJ136" s="235"/>
      <c r="WWK136" s="235"/>
      <c r="WWL136" s="235"/>
      <c r="WWM136" s="235"/>
      <c r="WWN136" s="235"/>
      <c r="WWO136" s="235"/>
      <c r="WWP136" s="235"/>
      <c r="WWQ136" s="235"/>
      <c r="WWR136" s="235"/>
      <c r="WWS136" s="235"/>
      <c r="WWT136" s="235"/>
      <c r="WWU136" s="235"/>
      <c r="WWV136" s="235"/>
      <c r="WWW136" s="235"/>
      <c r="WWX136" s="235"/>
      <c r="WWY136" s="235"/>
      <c r="WWZ136" s="235"/>
      <c r="WXA136" s="235"/>
      <c r="WXB136" s="235"/>
      <c r="WXC136" s="235"/>
      <c r="WXD136" s="235"/>
      <c r="WXE136" s="235"/>
      <c r="WXF136" s="235"/>
      <c r="WXG136" s="235"/>
      <c r="WXH136" s="235"/>
      <c r="WXI136" s="235"/>
      <c r="WXJ136" s="235"/>
      <c r="WXK136" s="235"/>
      <c r="WXL136" s="235"/>
      <c r="WXM136" s="235"/>
      <c r="WXN136" s="235"/>
      <c r="WXO136" s="235"/>
      <c r="WXP136" s="235"/>
      <c r="WXQ136" s="235"/>
      <c r="WXR136" s="235"/>
      <c r="WXS136" s="235"/>
      <c r="WXT136" s="235"/>
      <c r="WXU136" s="235"/>
      <c r="WXV136" s="235"/>
      <c r="WXW136" s="235"/>
      <c r="WXX136" s="235"/>
      <c r="WXY136" s="235"/>
      <c r="WXZ136" s="235"/>
      <c r="WYA136" s="235"/>
      <c r="WYB136" s="235"/>
      <c r="WYC136" s="235"/>
      <c r="WYD136" s="235"/>
      <c r="WYE136" s="235"/>
      <c r="WYF136" s="235"/>
      <c r="WYG136" s="235"/>
      <c r="WYH136" s="235"/>
      <c r="WYI136" s="235"/>
      <c r="WYJ136" s="235"/>
      <c r="WYK136" s="235"/>
      <c r="WYL136" s="235"/>
      <c r="WYM136" s="235"/>
      <c r="WYN136" s="235"/>
      <c r="WYO136" s="235"/>
      <c r="WYP136" s="235"/>
      <c r="WYQ136" s="235"/>
      <c r="WYR136" s="235"/>
      <c r="WYS136" s="235"/>
      <c r="WYT136" s="235"/>
      <c r="WYU136" s="235"/>
      <c r="WYV136" s="235"/>
      <c r="WYW136" s="235"/>
      <c r="WYX136" s="235"/>
      <c r="WYY136" s="235"/>
      <c r="WYZ136" s="235"/>
      <c r="WZA136" s="235"/>
      <c r="WZB136" s="235"/>
      <c r="WZC136" s="235"/>
      <c r="WZD136" s="235"/>
      <c r="WZE136" s="235"/>
      <c r="WZF136" s="235"/>
      <c r="WZG136" s="235"/>
      <c r="WZH136" s="235"/>
      <c r="WZI136" s="235"/>
      <c r="WZJ136" s="235"/>
      <c r="WZK136" s="235"/>
      <c r="WZL136" s="235"/>
      <c r="WZM136" s="235"/>
      <c r="WZN136" s="235"/>
      <c r="WZO136" s="235"/>
      <c r="WZP136" s="235"/>
      <c r="WZQ136" s="235"/>
      <c r="WZR136" s="235"/>
      <c r="WZS136" s="235"/>
      <c r="WZT136" s="235"/>
      <c r="WZU136" s="235"/>
      <c r="WZV136" s="235"/>
      <c r="WZW136" s="235"/>
      <c r="WZX136" s="235"/>
      <c r="WZY136" s="235"/>
      <c r="WZZ136" s="235"/>
      <c r="XAA136" s="235"/>
      <c r="XAB136" s="235"/>
      <c r="XAC136" s="235"/>
      <c r="XAD136" s="235"/>
      <c r="XAE136" s="235"/>
      <c r="XAF136" s="235"/>
      <c r="XAG136" s="235"/>
      <c r="XAH136" s="235"/>
      <c r="XAI136" s="235"/>
      <c r="XAJ136" s="235"/>
      <c r="XAK136" s="235"/>
      <c r="XAL136" s="235"/>
      <c r="XAM136" s="235"/>
      <c r="XAN136" s="235"/>
      <c r="XAO136" s="235"/>
      <c r="XAP136" s="235"/>
      <c r="XAQ136" s="235"/>
      <c r="XAR136" s="235"/>
      <c r="XAS136" s="235"/>
      <c r="XAT136" s="235"/>
      <c r="XAU136" s="235"/>
      <c r="XAV136" s="235"/>
      <c r="XAW136" s="235"/>
      <c r="XAX136" s="235"/>
      <c r="XAY136" s="235"/>
      <c r="XAZ136" s="235"/>
      <c r="XBA136" s="235"/>
      <c r="XBB136" s="235"/>
      <c r="XBC136" s="235"/>
      <c r="XBD136" s="235"/>
      <c r="XBE136" s="235"/>
      <c r="XBF136" s="235"/>
      <c r="XBG136" s="235"/>
      <c r="XBH136" s="235"/>
      <c r="XBI136" s="235"/>
      <c r="XBJ136" s="235"/>
      <c r="XBK136" s="235"/>
      <c r="XBL136" s="235"/>
      <c r="XBM136" s="235"/>
      <c r="XBN136" s="235"/>
      <c r="XBO136" s="235"/>
      <c r="XBP136" s="235"/>
      <c r="XBQ136" s="235"/>
      <c r="XBR136" s="235"/>
      <c r="XBS136" s="235"/>
      <c r="XBT136" s="235"/>
      <c r="XBU136" s="235"/>
      <c r="XBV136" s="235"/>
      <c r="XBW136" s="235"/>
      <c r="XBX136" s="235"/>
      <c r="XBY136" s="235"/>
      <c r="XBZ136" s="235"/>
      <c r="XCA136" s="235"/>
      <c r="XCB136" s="235"/>
      <c r="XCC136" s="235"/>
      <c r="XCD136" s="235"/>
      <c r="XCE136" s="235"/>
      <c r="XCF136" s="235"/>
      <c r="XCG136" s="235"/>
      <c r="XCH136" s="235"/>
      <c r="XCI136" s="235"/>
      <c r="XCJ136" s="235"/>
      <c r="XCK136" s="235"/>
      <c r="XCL136" s="235"/>
      <c r="XCM136" s="235"/>
      <c r="XCN136" s="235"/>
      <c r="XCO136" s="235"/>
      <c r="XCP136" s="235"/>
      <c r="XCQ136" s="235"/>
      <c r="XCR136" s="235"/>
      <c r="XCS136" s="235"/>
      <c r="XCT136" s="235"/>
      <c r="XCU136" s="235"/>
      <c r="XCV136" s="235"/>
      <c r="XCW136" s="235"/>
      <c r="XCX136" s="235"/>
      <c r="XCY136" s="235"/>
      <c r="XCZ136" s="235"/>
      <c r="XDA136" s="235"/>
      <c r="XDB136" s="235"/>
      <c r="XDC136" s="235"/>
      <c r="XDD136" s="235"/>
      <c r="XDE136" s="235"/>
      <c r="XDF136" s="235"/>
      <c r="XDG136" s="235"/>
      <c r="XDH136" s="235"/>
      <c r="XDI136" s="235"/>
      <c r="XDJ136" s="235"/>
      <c r="XDK136" s="235"/>
      <c r="XDL136" s="235"/>
      <c r="XDM136" s="235"/>
      <c r="XDN136" s="235"/>
      <c r="XDO136" s="235"/>
      <c r="XDP136" s="235"/>
      <c r="XDQ136" s="235"/>
      <c r="XDR136" s="235"/>
      <c r="XDS136" s="235"/>
      <c r="XDT136" s="235"/>
      <c r="XDU136" s="235"/>
      <c r="XDV136" s="235"/>
      <c r="XDW136" s="235"/>
      <c r="XDX136" s="235"/>
      <c r="XDY136" s="235"/>
      <c r="XDZ136" s="235"/>
      <c r="XEA136" s="235"/>
      <c r="XEB136" s="235"/>
      <c r="XEC136" s="235"/>
      <c r="XED136" s="235"/>
      <c r="XEE136" s="235"/>
      <c r="XEF136" s="235"/>
      <c r="XEG136" s="235"/>
      <c r="XEH136" s="235"/>
      <c r="XEI136" s="235"/>
      <c r="XEJ136" s="235"/>
      <c r="XEK136" s="235"/>
      <c r="XEL136" s="235"/>
      <c r="XEM136" s="235"/>
      <c r="XEN136" s="235"/>
      <c r="XEO136" s="235"/>
      <c r="XEP136" s="235"/>
      <c r="XEQ136" s="235"/>
      <c r="XER136" s="235"/>
      <c r="XES136" s="235"/>
      <c r="XET136" s="235"/>
      <c r="XEU136" s="235"/>
      <c r="XEV136" s="235"/>
      <c r="XEW136" s="235"/>
    </row>
    <row r="137" s="127" customFormat="1" ht="27" customHeight="1" spans="1:1024 1025:16377">
      <c r="A137" s="221">
        <v>131</v>
      </c>
      <c r="B137" s="245" t="s">
        <v>2449</v>
      </c>
      <c r="C137" s="246" t="s">
        <v>2479</v>
      </c>
      <c r="D137" s="224" t="s">
        <v>1996</v>
      </c>
      <c r="E137" s="225" t="s">
        <v>2200</v>
      </c>
      <c r="F137" s="226" t="s">
        <v>2480</v>
      </c>
      <c r="G137" s="227" t="s">
        <v>2481</v>
      </c>
      <c r="H137" s="226" t="str">
        <f>IF(G137="","",VLOOKUP(G137,'附表8-合同明细采集底稿'!B:I,2,0))</f>
        <v>沁春锦苑1#35#、大门楼施工协议（大门#）</v>
      </c>
      <c r="I137" s="66" t="str">
        <f>IF(G137="","",VLOOKUP(G137,'附表8-合同明细采集底稿'!B:I,3,0))</f>
        <v>建设工程合同</v>
      </c>
      <c r="J137" s="226" t="str">
        <f>IF(G137="","",VLOOKUP(G137,'附表8-合同明细采集底稿'!B:I,4,0))</f>
        <v>新疆通力建设集团股份有限公司（孟）</v>
      </c>
      <c r="K137" s="226" t="s">
        <v>2007</v>
      </c>
      <c r="L137" s="227">
        <v>6500231130</v>
      </c>
      <c r="M137" s="227" t="s">
        <v>2482</v>
      </c>
      <c r="N137" s="228">
        <v>326524.24</v>
      </c>
      <c r="O137" s="229">
        <v>355911.42</v>
      </c>
      <c r="P137" s="229">
        <v>326524.24</v>
      </c>
      <c r="Q137" s="229"/>
      <c r="R137" s="229">
        <f t="shared" si="5"/>
        <v>326524.24</v>
      </c>
      <c r="S137" s="230">
        <f>IFERROR(VLOOKUP(G137,'附表8-合同明细采集底稿'!B:M,12,0),100%)</f>
        <v>0.331924265795271</v>
      </c>
      <c r="T137" s="229">
        <f t="shared" si="6"/>
        <v>108381.32</v>
      </c>
      <c r="U137" s="168" t="s">
        <v>2483</v>
      </c>
      <c r="V137" s="231" t="s">
        <v>309</v>
      </c>
      <c r="W137" s="232">
        <f>IF('附表1-面积统计表'!$D$29=0,"",IF(AND(V137="共同成本费用",Z137="总建筑面积法"),ROUND(T137/'附表1-面积统计表'!$D$29*'附表1-面积统计表'!$D$5,2),IF(AND(V137="共同成本费用",Z137="可售建筑面积法"),ROUND(T137/'附表1-面积统计表'!$F$29*'附表1-面积统计表'!$F$5,2),"请手工填写")))</f>
        <v>102040.06</v>
      </c>
      <c r="X137" s="232" t="str">
        <f>IF(SUM('附表1-面积统计表'!$D$6)=0,"",SUM(T137)-SUM(W137)-SUM(Y137))</f>
        <v/>
      </c>
      <c r="Y137" s="232">
        <f>IF(SUM('附表1-面积统计表'!$D$6)=0,SUM(T137)-SUM(W137),IF('附表1-面积统计表'!$D$29=0,"",IF(AND(V137="共同成本费用",Z137="总建筑面积法"),ROUND(T137/'附表1-面积统计表'!$D$29*'附表1-面积统计表'!$D$7,2),IF(AND(V137="共同成本费用",Z137="可售建筑面积法"),ROUND(T137/'附表1-面积统计表'!$F$29*'附表1-面积统计表'!$F$7,2),"请手工填写"))))</f>
        <v>6341.26000000001</v>
      </c>
      <c r="Z137" s="233" t="s">
        <v>282</v>
      </c>
      <c r="AA137" s="226"/>
      <c r="AB137" s="234" t="s">
        <v>1986</v>
      </c>
      <c r="AC137" s="234"/>
      <c r="AD137" s="235"/>
      <c r="AE137" s="235"/>
      <c r="AF137" s="235"/>
      <c r="AG137" s="235"/>
      <c r="AH137" s="235"/>
      <c r="AI137" s="235"/>
      <c r="AJ137" s="235"/>
      <c r="AK137" s="235"/>
      <c r="AL137" s="235"/>
      <c r="AM137" s="235"/>
      <c r="AN137" s="235"/>
      <c r="AO137" s="235"/>
      <c r="AP137" s="235"/>
      <c r="AQ137" s="235"/>
      <c r="AR137" s="235"/>
      <c r="AS137" s="235"/>
      <c r="AT137" s="235"/>
      <c r="AU137" s="235"/>
      <c r="AV137" s="235"/>
      <c r="AW137" s="235"/>
      <c r="AX137" s="235"/>
      <c r="AY137" s="235"/>
      <c r="AZ137" s="235"/>
      <c r="BA137" s="235"/>
      <c r="BB137" s="235"/>
      <c r="BC137" s="235"/>
      <c r="BD137" s="235"/>
      <c r="BE137" s="235"/>
      <c r="BF137" s="235"/>
      <c r="BG137" s="235"/>
      <c r="BH137" s="235"/>
      <c r="BI137" s="235"/>
      <c r="BJ137" s="235"/>
      <c r="BK137" s="235"/>
      <c r="BL137" s="235"/>
      <c r="BM137" s="235"/>
      <c r="BN137" s="235"/>
      <c r="BO137" s="235"/>
      <c r="BP137" s="235"/>
      <c r="BQ137" s="235"/>
      <c r="BR137" s="235"/>
      <c r="BS137" s="235"/>
      <c r="BT137" s="235"/>
      <c r="BU137" s="235"/>
      <c r="BV137" s="235"/>
      <c r="BW137" s="235"/>
      <c r="BX137" s="235"/>
      <c r="BY137" s="235"/>
      <c r="BZ137" s="235"/>
      <c r="CA137" s="235"/>
      <c r="CB137" s="235"/>
      <c r="CC137" s="235"/>
      <c r="CD137" s="235"/>
      <c r="CE137" s="235"/>
      <c r="CF137" s="235"/>
      <c r="CG137" s="235"/>
      <c r="CH137" s="235"/>
      <c r="CI137" s="235"/>
      <c r="CJ137" s="235"/>
      <c r="CK137" s="235"/>
      <c r="CL137" s="235"/>
      <c r="CM137" s="235"/>
      <c r="CN137" s="235"/>
      <c r="CO137" s="235"/>
      <c r="CP137" s="235"/>
      <c r="CQ137" s="235"/>
      <c r="CR137" s="235"/>
      <c r="CS137" s="235"/>
      <c r="CT137" s="235"/>
      <c r="CU137" s="235"/>
      <c r="CV137" s="235"/>
      <c r="CW137" s="235"/>
      <c r="CX137" s="235"/>
      <c r="CY137" s="235"/>
      <c r="CZ137" s="235"/>
      <c r="DA137" s="235"/>
      <c r="DB137" s="235"/>
      <c r="DC137" s="235"/>
      <c r="DD137" s="235"/>
      <c r="DE137" s="235"/>
      <c r="DF137" s="235"/>
      <c r="DG137" s="235"/>
      <c r="DH137" s="235"/>
      <c r="DI137" s="235"/>
      <c r="DJ137" s="235"/>
      <c r="DK137" s="235"/>
      <c r="DL137" s="235"/>
      <c r="DM137" s="235"/>
      <c r="DN137" s="235"/>
      <c r="DO137" s="235"/>
      <c r="DP137" s="235"/>
      <c r="DQ137" s="235"/>
      <c r="DR137" s="235"/>
      <c r="DS137" s="235"/>
      <c r="DT137" s="235"/>
      <c r="DU137" s="235"/>
      <c r="DV137" s="235"/>
      <c r="DW137" s="235"/>
      <c r="DX137" s="235"/>
      <c r="DY137" s="235"/>
      <c r="DZ137" s="235"/>
      <c r="EA137" s="235"/>
      <c r="EB137" s="235"/>
      <c r="EC137" s="235"/>
      <c r="ED137" s="235"/>
      <c r="EE137" s="235"/>
      <c r="EF137" s="235"/>
      <c r="EG137" s="235"/>
      <c r="EH137" s="235"/>
      <c r="EI137" s="235"/>
      <c r="EJ137" s="235"/>
      <c r="EK137" s="235"/>
      <c r="EL137" s="235"/>
      <c r="EM137" s="235"/>
      <c r="EN137" s="235"/>
      <c r="EO137" s="235"/>
      <c r="EP137" s="235"/>
      <c r="EQ137" s="235"/>
      <c r="ER137" s="235"/>
      <c r="ES137" s="235"/>
      <c r="ET137" s="235"/>
      <c r="EU137" s="235"/>
      <c r="EV137" s="235"/>
      <c r="EW137" s="235"/>
      <c r="EX137" s="235"/>
      <c r="EY137" s="235"/>
      <c r="EZ137" s="235"/>
      <c r="FA137" s="235"/>
      <c r="FB137" s="235"/>
      <c r="FC137" s="235"/>
      <c r="FD137" s="235"/>
      <c r="FE137" s="235"/>
      <c r="FF137" s="235"/>
      <c r="FG137" s="235"/>
      <c r="FH137" s="235"/>
      <c r="FI137" s="235"/>
      <c r="FJ137" s="235"/>
      <c r="FK137" s="235"/>
      <c r="FL137" s="235"/>
      <c r="FM137" s="235"/>
      <c r="FN137" s="235"/>
      <c r="FO137" s="235"/>
      <c r="FP137" s="235"/>
      <c r="FQ137" s="235"/>
      <c r="FR137" s="235"/>
      <c r="FS137" s="235"/>
      <c r="FT137" s="235"/>
      <c r="FU137" s="235"/>
      <c r="FV137" s="235"/>
      <c r="FW137" s="235"/>
      <c r="FX137" s="235"/>
      <c r="FY137" s="235"/>
      <c r="FZ137" s="235"/>
      <c r="GA137" s="235"/>
      <c r="GB137" s="235"/>
      <c r="GC137" s="235"/>
      <c r="GD137" s="235"/>
      <c r="GE137" s="235"/>
      <c r="GF137" s="235"/>
      <c r="GG137" s="235"/>
      <c r="GH137" s="235"/>
      <c r="GI137" s="235"/>
      <c r="GJ137" s="235"/>
      <c r="GK137" s="235"/>
      <c r="GL137" s="235"/>
      <c r="GM137" s="235"/>
      <c r="GN137" s="235"/>
      <c r="GO137" s="235"/>
      <c r="GP137" s="235"/>
      <c r="GQ137" s="235"/>
      <c r="GR137" s="235"/>
      <c r="GS137" s="235"/>
      <c r="GT137" s="235"/>
      <c r="GU137" s="235"/>
      <c r="GV137" s="235"/>
      <c r="GW137" s="235"/>
      <c r="GX137" s="235"/>
      <c r="GY137" s="235"/>
      <c r="GZ137" s="235"/>
      <c r="HA137" s="235"/>
      <c r="HB137" s="235"/>
      <c r="HC137" s="235"/>
      <c r="HD137" s="235"/>
      <c r="HE137" s="235"/>
      <c r="HF137" s="235"/>
      <c r="HG137" s="235"/>
      <c r="HH137" s="235"/>
      <c r="HI137" s="235"/>
      <c r="HJ137" s="235"/>
      <c r="HK137" s="235"/>
      <c r="HL137" s="235"/>
      <c r="HM137" s="235"/>
      <c r="HN137" s="235"/>
      <c r="HO137" s="235"/>
      <c r="HP137" s="235"/>
      <c r="HQ137" s="235"/>
      <c r="HR137" s="235"/>
      <c r="HS137" s="235"/>
      <c r="HT137" s="235"/>
      <c r="HU137" s="235"/>
      <c r="HV137" s="235"/>
      <c r="HW137" s="235"/>
      <c r="HX137" s="235"/>
      <c r="HY137" s="235"/>
      <c r="HZ137" s="235"/>
      <c r="IA137" s="235"/>
      <c r="IB137" s="235"/>
      <c r="IC137" s="235"/>
      <c r="ID137" s="235"/>
      <c r="IE137" s="235"/>
      <c r="IF137" s="235"/>
      <c r="IG137" s="235"/>
      <c r="IH137" s="235"/>
      <c r="II137" s="235"/>
      <c r="IJ137" s="235"/>
      <c r="IK137" s="235"/>
      <c r="IL137" s="235"/>
      <c r="IM137" s="235"/>
      <c r="IN137" s="235"/>
      <c r="IO137" s="235"/>
      <c r="IP137" s="235"/>
      <c r="IQ137" s="235"/>
      <c r="IR137" s="235"/>
      <c r="IS137" s="235"/>
      <c r="IT137" s="235"/>
      <c r="IU137" s="235"/>
      <c r="IV137" s="235"/>
      <c r="IW137" s="235"/>
      <c r="IX137" s="235"/>
      <c r="IY137" s="235"/>
      <c r="IZ137" s="235"/>
      <c r="JA137" s="235"/>
      <c r="JB137" s="235"/>
      <c r="JC137" s="235"/>
      <c r="JD137" s="235"/>
      <c r="JE137" s="235"/>
      <c r="JF137" s="235"/>
      <c r="JG137" s="235"/>
      <c r="JH137" s="235"/>
      <c r="JI137" s="235"/>
      <c r="JJ137" s="235"/>
      <c r="JK137" s="235"/>
      <c r="JL137" s="235"/>
      <c r="JM137" s="235"/>
      <c r="JN137" s="235"/>
      <c r="JO137" s="235"/>
      <c r="JP137" s="235"/>
      <c r="JQ137" s="235"/>
      <c r="JR137" s="235"/>
      <c r="JS137" s="235"/>
      <c r="JT137" s="235"/>
      <c r="JU137" s="235"/>
      <c r="JV137" s="235"/>
      <c r="JW137" s="235"/>
      <c r="JX137" s="235"/>
      <c r="JY137" s="235"/>
      <c r="JZ137" s="235"/>
      <c r="KA137" s="235"/>
      <c r="KB137" s="235"/>
      <c r="KC137" s="235"/>
      <c r="KD137" s="235"/>
      <c r="KE137" s="235"/>
      <c r="KF137" s="235"/>
      <c r="KG137" s="235"/>
      <c r="KH137" s="235"/>
      <c r="KI137" s="235"/>
      <c r="KJ137" s="235"/>
      <c r="KK137" s="235"/>
      <c r="KL137" s="235"/>
      <c r="KM137" s="235"/>
      <c r="KN137" s="235"/>
      <c r="KO137" s="235"/>
      <c r="KP137" s="235"/>
      <c r="KQ137" s="235"/>
      <c r="KR137" s="235"/>
      <c r="KS137" s="235"/>
      <c r="KT137" s="235"/>
      <c r="KU137" s="235"/>
      <c r="KV137" s="235"/>
      <c r="KW137" s="235"/>
      <c r="KX137" s="235"/>
      <c r="KY137" s="235"/>
      <c r="KZ137" s="235"/>
      <c r="LA137" s="235"/>
      <c r="LB137" s="235"/>
      <c r="LC137" s="235"/>
      <c r="LD137" s="235"/>
      <c r="LE137" s="235"/>
      <c r="LF137" s="235"/>
      <c r="LG137" s="235"/>
      <c r="LH137" s="235"/>
      <c r="LI137" s="235"/>
      <c r="LJ137" s="235"/>
      <c r="LK137" s="235"/>
      <c r="LL137" s="235"/>
      <c r="LM137" s="235"/>
      <c r="LN137" s="235"/>
      <c r="LO137" s="235"/>
      <c r="LP137" s="235"/>
      <c r="LQ137" s="235"/>
      <c r="LR137" s="235"/>
      <c r="LS137" s="235"/>
      <c r="LT137" s="235"/>
      <c r="LU137" s="235"/>
      <c r="LV137" s="235"/>
      <c r="LW137" s="235"/>
      <c r="LX137" s="235"/>
      <c r="LY137" s="235"/>
      <c r="LZ137" s="235"/>
      <c r="MA137" s="235"/>
      <c r="MB137" s="235"/>
      <c r="MC137" s="235"/>
      <c r="MD137" s="235"/>
      <c r="ME137" s="235"/>
      <c r="MF137" s="235"/>
      <c r="MG137" s="235"/>
      <c r="MH137" s="235"/>
      <c r="MI137" s="235"/>
      <c r="MJ137" s="235"/>
      <c r="MK137" s="235"/>
      <c r="ML137" s="235"/>
      <c r="MM137" s="235"/>
      <c r="MN137" s="235"/>
      <c r="MO137" s="235"/>
      <c r="MP137" s="235"/>
      <c r="MQ137" s="235"/>
      <c r="MR137" s="235"/>
      <c r="MS137" s="235"/>
      <c r="MT137" s="235"/>
      <c r="MU137" s="235"/>
      <c r="MV137" s="235"/>
      <c r="MW137" s="235"/>
      <c r="MX137" s="235"/>
      <c r="MY137" s="235"/>
      <c r="MZ137" s="235"/>
      <c r="NA137" s="235"/>
      <c r="NB137" s="235"/>
      <c r="NC137" s="235"/>
      <c r="ND137" s="235"/>
      <c r="NE137" s="235"/>
      <c r="NF137" s="235"/>
      <c r="NG137" s="235"/>
      <c r="NH137" s="235"/>
      <c r="NI137" s="235"/>
      <c r="NJ137" s="235"/>
      <c r="NK137" s="235"/>
      <c r="NL137" s="235"/>
      <c r="NM137" s="235"/>
      <c r="NN137" s="235"/>
      <c r="NO137" s="235"/>
      <c r="NP137" s="235"/>
      <c r="NQ137" s="235"/>
      <c r="NR137" s="235"/>
      <c r="NS137" s="235"/>
      <c r="NT137" s="235"/>
      <c r="NU137" s="235"/>
      <c r="NV137" s="235"/>
      <c r="NW137" s="235"/>
      <c r="NX137" s="235"/>
      <c r="NY137" s="235"/>
      <c r="NZ137" s="235"/>
      <c r="OA137" s="235"/>
      <c r="OB137" s="235"/>
      <c r="OC137" s="235"/>
      <c r="OD137" s="235"/>
      <c r="OE137" s="235"/>
      <c r="OF137" s="235"/>
      <c r="OG137" s="235"/>
      <c r="OH137" s="235"/>
      <c r="OI137" s="235"/>
      <c r="OJ137" s="235"/>
      <c r="OK137" s="235"/>
      <c r="OL137" s="235"/>
      <c r="OM137" s="235"/>
      <c r="ON137" s="235"/>
      <c r="OO137" s="235"/>
      <c r="OP137" s="235"/>
      <c r="OQ137" s="235"/>
      <c r="OR137" s="235"/>
      <c r="OS137" s="235"/>
      <c r="OT137" s="235"/>
      <c r="OU137" s="235"/>
      <c r="OV137" s="235"/>
      <c r="OW137" s="235"/>
      <c r="OX137" s="235"/>
      <c r="OY137" s="235"/>
      <c r="OZ137" s="235"/>
      <c r="PA137" s="235"/>
      <c r="PB137" s="235"/>
      <c r="PC137" s="235"/>
      <c r="PD137" s="235"/>
      <c r="PE137" s="235"/>
      <c r="PF137" s="235"/>
      <c r="PG137" s="235"/>
      <c r="PH137" s="235"/>
      <c r="PI137" s="235"/>
      <c r="PJ137" s="235"/>
      <c r="PK137" s="235"/>
      <c r="PL137" s="235"/>
      <c r="PM137" s="235"/>
      <c r="PN137" s="235"/>
      <c r="PO137" s="235"/>
      <c r="PP137" s="235"/>
      <c r="PQ137" s="235"/>
      <c r="PR137" s="235"/>
      <c r="PS137" s="235"/>
      <c r="PT137" s="235"/>
      <c r="PU137" s="235"/>
      <c r="PV137" s="235"/>
      <c r="PW137" s="235"/>
      <c r="PX137" s="235"/>
      <c r="PY137" s="235"/>
      <c r="PZ137" s="235"/>
      <c r="QA137" s="235"/>
      <c r="QB137" s="235"/>
      <c r="QC137" s="235"/>
      <c r="QD137" s="235"/>
      <c r="QE137" s="235"/>
      <c r="QF137" s="235"/>
      <c r="QG137" s="235"/>
      <c r="QH137" s="235"/>
      <c r="QI137" s="235"/>
      <c r="QJ137" s="235"/>
      <c r="QK137" s="235"/>
      <c r="QL137" s="235"/>
      <c r="QM137" s="235"/>
      <c r="QN137" s="235"/>
      <c r="QO137" s="235"/>
      <c r="QP137" s="235"/>
      <c r="QQ137" s="235"/>
      <c r="QR137" s="235"/>
      <c r="QS137" s="235"/>
      <c r="QT137" s="235"/>
      <c r="QU137" s="235"/>
      <c r="QV137" s="235"/>
      <c r="QW137" s="235"/>
      <c r="QX137" s="235"/>
      <c r="QY137" s="235"/>
      <c r="QZ137" s="235"/>
      <c r="RA137" s="235"/>
      <c r="RB137" s="235"/>
      <c r="RC137" s="235"/>
      <c r="RD137" s="235"/>
      <c r="RE137" s="235"/>
      <c r="RF137" s="235"/>
      <c r="RG137" s="235"/>
      <c r="RH137" s="235"/>
      <c r="RI137" s="235"/>
      <c r="RJ137" s="235"/>
      <c r="RK137" s="235"/>
      <c r="RL137" s="235"/>
      <c r="RM137" s="235"/>
      <c r="RN137" s="235"/>
      <c r="RO137" s="235"/>
      <c r="RP137" s="235"/>
      <c r="RQ137" s="235"/>
      <c r="RR137" s="235"/>
      <c r="RS137" s="235"/>
      <c r="RT137" s="235"/>
      <c r="RU137" s="235"/>
      <c r="RV137" s="235"/>
      <c r="RW137" s="235"/>
      <c r="RX137" s="235"/>
      <c r="RY137" s="235"/>
      <c r="RZ137" s="235"/>
      <c r="SA137" s="235"/>
      <c r="SB137" s="235"/>
      <c r="SC137" s="235"/>
      <c r="SD137" s="235"/>
      <c r="SE137" s="235"/>
      <c r="SF137" s="235"/>
      <c r="SG137" s="235"/>
      <c r="SH137" s="235"/>
      <c r="SI137" s="235"/>
      <c r="SJ137" s="235"/>
      <c r="SK137" s="235"/>
      <c r="SL137" s="235"/>
      <c r="SM137" s="235"/>
      <c r="SN137" s="235"/>
      <c r="SO137" s="235"/>
      <c r="SP137" s="235"/>
      <c r="SQ137" s="235"/>
      <c r="SR137" s="235"/>
      <c r="SS137" s="235"/>
      <c r="ST137" s="235"/>
      <c r="SU137" s="235"/>
      <c r="SV137" s="235"/>
      <c r="SW137" s="235"/>
      <c r="SX137" s="235"/>
      <c r="SY137" s="235"/>
      <c r="SZ137" s="235"/>
      <c r="TA137" s="235"/>
      <c r="TB137" s="235"/>
      <c r="TC137" s="235"/>
      <c r="TD137" s="235"/>
      <c r="TE137" s="235"/>
      <c r="TF137" s="235"/>
      <c r="TG137" s="235"/>
      <c r="TH137" s="235"/>
      <c r="TI137" s="235"/>
      <c r="TJ137" s="235"/>
      <c r="TK137" s="235"/>
      <c r="TL137" s="235"/>
      <c r="TM137" s="235"/>
      <c r="TN137" s="235"/>
      <c r="TO137" s="235"/>
      <c r="TP137" s="235"/>
      <c r="TQ137" s="235"/>
      <c r="TR137" s="235"/>
      <c r="TS137" s="235"/>
      <c r="TT137" s="235"/>
      <c r="TU137" s="235"/>
      <c r="TV137" s="235"/>
      <c r="TW137" s="235"/>
      <c r="TX137" s="235"/>
      <c r="TY137" s="235"/>
      <c r="TZ137" s="235"/>
      <c r="UA137" s="235"/>
      <c r="UB137" s="235"/>
      <c r="UC137" s="235"/>
      <c r="UD137" s="235"/>
      <c r="UE137" s="235"/>
      <c r="UF137" s="235"/>
      <c r="UG137" s="235"/>
      <c r="UH137" s="235"/>
      <c r="UI137" s="235"/>
      <c r="UJ137" s="235"/>
      <c r="UK137" s="235"/>
      <c r="UL137" s="235"/>
      <c r="UM137" s="235"/>
      <c r="UN137" s="235"/>
      <c r="UO137" s="235"/>
      <c r="UP137" s="235"/>
      <c r="UQ137" s="235"/>
      <c r="UR137" s="235"/>
      <c r="US137" s="235"/>
      <c r="UT137" s="235"/>
      <c r="UU137" s="235"/>
      <c r="UV137" s="235"/>
      <c r="UW137" s="235"/>
      <c r="UX137" s="235"/>
      <c r="UY137" s="235"/>
      <c r="UZ137" s="235"/>
      <c r="VA137" s="235"/>
      <c r="VB137" s="235"/>
      <c r="VC137" s="235"/>
      <c r="VD137" s="235"/>
      <c r="VE137" s="235"/>
      <c r="VF137" s="235"/>
      <c r="VG137" s="235"/>
      <c r="VH137" s="235"/>
      <c r="VI137" s="235"/>
      <c r="VJ137" s="235"/>
      <c r="VK137" s="235"/>
      <c r="VL137" s="235"/>
      <c r="VM137" s="235"/>
      <c r="VN137" s="235"/>
      <c r="VO137" s="235"/>
      <c r="VP137" s="235"/>
      <c r="VQ137" s="235"/>
      <c r="VR137" s="235"/>
      <c r="VS137" s="235"/>
      <c r="VT137" s="235"/>
      <c r="VU137" s="235"/>
      <c r="VV137" s="235"/>
      <c r="VW137" s="235"/>
      <c r="VX137" s="235"/>
      <c r="VY137" s="235"/>
      <c r="VZ137" s="235"/>
      <c r="WA137" s="235"/>
      <c r="WB137" s="235"/>
      <c r="WC137" s="235"/>
      <c r="WD137" s="235"/>
      <c r="WE137" s="235"/>
      <c r="WF137" s="235"/>
      <c r="WG137" s="235"/>
      <c r="WH137" s="235"/>
      <c r="WI137" s="235"/>
      <c r="WJ137" s="235"/>
      <c r="WK137" s="235"/>
      <c r="WL137" s="235"/>
      <c r="WM137" s="235"/>
      <c r="WN137" s="235"/>
      <c r="WO137" s="235"/>
      <c r="WP137" s="235"/>
      <c r="WQ137" s="235"/>
      <c r="WR137" s="235"/>
      <c r="WS137" s="235"/>
      <c r="WT137" s="235"/>
      <c r="WU137" s="235"/>
      <c r="WV137" s="235"/>
      <c r="WW137" s="235"/>
      <c r="WX137" s="235"/>
      <c r="WY137" s="235"/>
      <c r="WZ137" s="235"/>
      <c r="XA137" s="235"/>
      <c r="XB137" s="235"/>
      <c r="XC137" s="235"/>
      <c r="XD137" s="235"/>
      <c r="XE137" s="235"/>
      <c r="XF137" s="235"/>
      <c r="XG137" s="235"/>
      <c r="XH137" s="235"/>
      <c r="XI137" s="235"/>
      <c r="XJ137" s="235"/>
      <c r="XK137" s="235"/>
      <c r="XL137" s="235"/>
      <c r="XM137" s="235"/>
      <c r="XN137" s="235"/>
      <c r="XO137" s="235"/>
      <c r="XP137" s="235"/>
      <c r="XQ137" s="235"/>
      <c r="XR137" s="235"/>
      <c r="XS137" s="235"/>
      <c r="XT137" s="235"/>
      <c r="XU137" s="235"/>
      <c r="XV137" s="235"/>
      <c r="XW137" s="235"/>
      <c r="XX137" s="235"/>
      <c r="XY137" s="235"/>
      <c r="XZ137" s="235"/>
      <c r="YA137" s="235"/>
      <c r="YB137" s="235"/>
      <c r="YC137" s="235"/>
      <c r="YD137" s="235"/>
      <c r="YE137" s="235"/>
      <c r="YF137" s="235"/>
      <c r="YG137" s="235"/>
      <c r="YH137" s="235"/>
      <c r="YI137" s="235"/>
      <c r="YJ137" s="235"/>
      <c r="YK137" s="235"/>
      <c r="YL137" s="235"/>
      <c r="YM137" s="235"/>
      <c r="YN137" s="235"/>
      <c r="YO137" s="235"/>
      <c r="YP137" s="235"/>
      <c r="YQ137" s="235"/>
      <c r="YR137" s="235"/>
      <c r="YS137" s="235"/>
      <c r="YT137" s="235"/>
      <c r="YU137" s="235"/>
      <c r="YV137" s="235"/>
      <c r="YW137" s="235"/>
      <c r="YX137" s="235"/>
      <c r="YY137" s="235"/>
      <c r="YZ137" s="235"/>
      <c r="ZA137" s="235"/>
      <c r="ZB137" s="235"/>
      <c r="ZC137" s="235"/>
      <c r="ZD137" s="235"/>
      <c r="ZE137" s="235"/>
      <c r="ZF137" s="235"/>
      <c r="ZG137" s="235"/>
      <c r="ZH137" s="235"/>
      <c r="ZI137" s="235"/>
      <c r="ZJ137" s="235"/>
      <c r="ZK137" s="235"/>
      <c r="ZL137" s="235"/>
      <c r="ZM137" s="235"/>
      <c r="ZN137" s="235"/>
      <c r="ZO137" s="235"/>
      <c r="ZP137" s="235"/>
      <c r="ZQ137" s="235"/>
      <c r="ZR137" s="235"/>
      <c r="ZS137" s="235"/>
      <c r="ZT137" s="235"/>
      <c r="ZU137" s="235"/>
      <c r="ZV137" s="235"/>
      <c r="ZW137" s="235"/>
      <c r="ZX137" s="235"/>
      <c r="ZY137" s="235"/>
      <c r="ZZ137" s="235"/>
      <c r="AAA137" s="235"/>
      <c r="AAB137" s="235"/>
      <c r="AAC137" s="235"/>
      <c r="AAD137" s="235"/>
      <c r="AAE137" s="235"/>
      <c r="AAF137" s="235"/>
      <c r="AAG137" s="235"/>
      <c r="AAH137" s="235"/>
      <c r="AAI137" s="235"/>
      <c r="AAJ137" s="235"/>
      <c r="AAK137" s="235"/>
      <c r="AAL137" s="235"/>
      <c r="AAM137" s="235"/>
      <c r="AAN137" s="235"/>
      <c r="AAO137" s="235"/>
      <c r="AAP137" s="235"/>
      <c r="AAQ137" s="235"/>
      <c r="AAR137" s="235"/>
      <c r="AAS137" s="235"/>
      <c r="AAT137" s="235"/>
      <c r="AAU137" s="235"/>
      <c r="AAV137" s="235"/>
      <c r="AAW137" s="235"/>
      <c r="AAX137" s="235"/>
      <c r="AAY137" s="235"/>
      <c r="AAZ137" s="235"/>
      <c r="ABA137" s="235"/>
      <c r="ABB137" s="235"/>
      <c r="ABC137" s="235"/>
      <c r="ABD137" s="235"/>
      <c r="ABE137" s="235"/>
      <c r="ABF137" s="235"/>
      <c r="ABG137" s="235"/>
      <c r="ABH137" s="235"/>
      <c r="ABI137" s="235"/>
      <c r="ABJ137" s="235"/>
      <c r="ABK137" s="235"/>
      <c r="ABL137" s="235"/>
      <c r="ABM137" s="235"/>
      <c r="ABN137" s="235"/>
      <c r="ABO137" s="235"/>
      <c r="ABP137" s="235"/>
      <c r="ABQ137" s="235"/>
      <c r="ABR137" s="235"/>
      <c r="ABS137" s="235"/>
      <c r="ABT137" s="235"/>
      <c r="ABU137" s="235"/>
      <c r="ABV137" s="235"/>
      <c r="ABW137" s="235"/>
      <c r="ABX137" s="235"/>
      <c r="ABY137" s="235"/>
      <c r="ABZ137" s="235"/>
      <c r="ACA137" s="235"/>
      <c r="ACB137" s="235"/>
      <c r="ACC137" s="235"/>
      <c r="ACD137" s="235"/>
      <c r="ACE137" s="235"/>
      <c r="ACF137" s="235"/>
      <c r="ACG137" s="235"/>
      <c r="ACH137" s="235"/>
      <c r="ACI137" s="235"/>
      <c r="ACJ137" s="235"/>
      <c r="ACK137" s="235"/>
      <c r="ACL137" s="235"/>
      <c r="ACM137" s="235"/>
      <c r="ACN137" s="235"/>
      <c r="ACO137" s="235"/>
      <c r="ACP137" s="235"/>
      <c r="ACQ137" s="235"/>
      <c r="ACR137" s="235"/>
      <c r="ACS137" s="235"/>
      <c r="ACT137" s="235"/>
      <c r="ACU137" s="235"/>
      <c r="ACV137" s="235"/>
      <c r="ACW137" s="235"/>
      <c r="ACX137" s="235"/>
      <c r="ACY137" s="235"/>
      <c r="ACZ137" s="235"/>
      <c r="ADA137" s="235"/>
      <c r="ADB137" s="235"/>
      <c r="ADC137" s="235"/>
      <c r="ADD137" s="235"/>
      <c r="ADE137" s="235"/>
      <c r="ADF137" s="235"/>
      <c r="ADG137" s="235"/>
      <c r="ADH137" s="235"/>
      <c r="ADI137" s="235"/>
      <c r="ADJ137" s="235"/>
      <c r="ADK137" s="235"/>
      <c r="ADL137" s="235"/>
      <c r="ADM137" s="235"/>
      <c r="ADN137" s="235"/>
      <c r="ADO137" s="235"/>
      <c r="ADP137" s="235"/>
      <c r="ADQ137" s="235"/>
      <c r="ADR137" s="235"/>
      <c r="ADS137" s="235"/>
      <c r="ADT137" s="235"/>
      <c r="ADU137" s="235"/>
      <c r="ADV137" s="235"/>
      <c r="ADW137" s="235"/>
      <c r="ADX137" s="235"/>
      <c r="ADY137" s="235"/>
      <c r="ADZ137" s="235"/>
      <c r="AEA137" s="235"/>
      <c r="AEB137" s="235"/>
      <c r="AEC137" s="235"/>
      <c r="AED137" s="235"/>
      <c r="AEE137" s="235"/>
      <c r="AEF137" s="235"/>
      <c r="AEG137" s="235"/>
      <c r="AEH137" s="235"/>
      <c r="AEI137" s="235"/>
      <c r="AEJ137" s="235"/>
      <c r="AEK137" s="235"/>
      <c r="AEL137" s="235"/>
      <c r="AEM137" s="235"/>
      <c r="AEN137" s="235"/>
      <c r="AEO137" s="235"/>
      <c r="AEP137" s="235"/>
      <c r="AEQ137" s="235"/>
      <c r="AER137" s="235"/>
      <c r="AES137" s="235"/>
      <c r="AET137" s="235"/>
      <c r="AEU137" s="235"/>
      <c r="AEV137" s="235"/>
      <c r="AEW137" s="235"/>
      <c r="AEX137" s="235"/>
      <c r="AEY137" s="235"/>
      <c r="AEZ137" s="235"/>
      <c r="AFA137" s="235"/>
      <c r="AFB137" s="235"/>
      <c r="AFC137" s="235"/>
      <c r="AFD137" s="235"/>
      <c r="AFE137" s="235"/>
      <c r="AFF137" s="235"/>
      <c r="AFG137" s="235"/>
      <c r="AFH137" s="235"/>
      <c r="AFI137" s="235"/>
      <c r="AFJ137" s="235"/>
      <c r="AFK137" s="235"/>
      <c r="AFL137" s="235"/>
      <c r="AFM137" s="235"/>
      <c r="AFN137" s="235"/>
      <c r="AFO137" s="235"/>
      <c r="AFP137" s="235"/>
      <c r="AFQ137" s="235"/>
      <c r="AFR137" s="235"/>
      <c r="AFS137" s="235"/>
      <c r="AFT137" s="235"/>
      <c r="AFU137" s="235"/>
      <c r="AFV137" s="235"/>
      <c r="AFW137" s="235"/>
      <c r="AFX137" s="235"/>
      <c r="AFY137" s="235"/>
      <c r="AFZ137" s="235"/>
      <c r="AGA137" s="235"/>
      <c r="AGB137" s="235"/>
      <c r="AGC137" s="235"/>
      <c r="AGD137" s="235"/>
      <c r="AGE137" s="235"/>
      <c r="AGF137" s="235"/>
      <c r="AGG137" s="235"/>
      <c r="AGH137" s="235"/>
      <c r="AGI137" s="235"/>
      <c r="AGJ137" s="235"/>
      <c r="AGK137" s="235"/>
      <c r="AGL137" s="235"/>
      <c r="AGM137" s="235"/>
      <c r="AGN137" s="235"/>
      <c r="AGO137" s="235"/>
      <c r="AGP137" s="235"/>
      <c r="AGQ137" s="235"/>
      <c r="AGR137" s="235"/>
      <c r="AGS137" s="235"/>
      <c r="AGT137" s="235"/>
      <c r="AGU137" s="235"/>
      <c r="AGV137" s="235"/>
      <c r="AGW137" s="235"/>
      <c r="AGX137" s="235"/>
      <c r="AGY137" s="235"/>
      <c r="AGZ137" s="235"/>
      <c r="AHA137" s="235"/>
      <c r="AHB137" s="235"/>
      <c r="AHC137" s="235"/>
      <c r="AHD137" s="235"/>
      <c r="AHE137" s="235"/>
      <c r="AHF137" s="235"/>
      <c r="AHG137" s="235"/>
      <c r="AHH137" s="235"/>
      <c r="AHI137" s="235"/>
      <c r="AHJ137" s="235"/>
      <c r="AHK137" s="235"/>
      <c r="AHL137" s="235"/>
      <c r="AHM137" s="235"/>
      <c r="AHN137" s="235"/>
      <c r="AHO137" s="235"/>
      <c r="AHP137" s="235"/>
      <c r="AHQ137" s="235"/>
      <c r="AHR137" s="235"/>
      <c r="AHS137" s="235"/>
      <c r="AHT137" s="235"/>
      <c r="AHU137" s="235"/>
      <c r="AHV137" s="235"/>
      <c r="AHW137" s="235"/>
      <c r="AHX137" s="235"/>
      <c r="AHY137" s="235"/>
      <c r="AHZ137" s="235"/>
      <c r="AIA137" s="235"/>
      <c r="AIB137" s="235"/>
      <c r="AIC137" s="235"/>
      <c r="AID137" s="235"/>
      <c r="AIE137" s="235"/>
      <c r="AIF137" s="235"/>
      <c r="AIG137" s="235"/>
      <c r="AIH137" s="235"/>
      <c r="AII137" s="235"/>
      <c r="AIJ137" s="235"/>
      <c r="AIK137" s="235"/>
      <c r="AIL137" s="235"/>
      <c r="AIM137" s="235"/>
      <c r="AIN137" s="235"/>
      <c r="AIO137" s="235"/>
      <c r="AIP137" s="235"/>
      <c r="AIQ137" s="235"/>
      <c r="AIR137" s="235"/>
      <c r="AIS137" s="235"/>
      <c r="AIT137" s="235"/>
      <c r="AIU137" s="235"/>
      <c r="AIV137" s="235"/>
      <c r="AIW137" s="235"/>
      <c r="AIX137" s="235"/>
      <c r="AIY137" s="235"/>
      <c r="AIZ137" s="235"/>
      <c r="AJA137" s="235"/>
      <c r="AJB137" s="235"/>
      <c r="AJC137" s="235"/>
      <c r="AJD137" s="235"/>
      <c r="AJE137" s="235"/>
      <c r="AJF137" s="235"/>
      <c r="AJG137" s="235"/>
      <c r="AJH137" s="235"/>
      <c r="AJI137" s="235"/>
      <c r="AJJ137" s="235"/>
      <c r="AJK137" s="235"/>
      <c r="AJL137" s="235"/>
      <c r="AJM137" s="235"/>
      <c r="AJN137" s="235"/>
      <c r="AJO137" s="235"/>
      <c r="AJP137" s="235"/>
      <c r="AJQ137" s="235"/>
      <c r="AJR137" s="235"/>
      <c r="AJS137" s="235"/>
      <c r="AJT137" s="235"/>
      <c r="AJU137" s="235"/>
      <c r="AJV137" s="235"/>
      <c r="AJW137" s="235"/>
      <c r="AJX137" s="235"/>
      <c r="AJY137" s="235"/>
      <c r="AJZ137" s="235"/>
      <c r="AKA137" s="235"/>
      <c r="AKB137" s="235"/>
      <c r="AKC137" s="235"/>
      <c r="AKD137" s="235"/>
      <c r="AKE137" s="235"/>
      <c r="AKF137" s="235"/>
      <c r="AKG137" s="235"/>
      <c r="AKH137" s="235"/>
      <c r="AKI137" s="235"/>
      <c r="AKJ137" s="235"/>
      <c r="AKK137" s="235"/>
      <c r="AKL137" s="235"/>
      <c r="AKM137" s="235"/>
      <c r="AKN137" s="235"/>
      <c r="AKO137" s="235"/>
      <c r="AKP137" s="235"/>
      <c r="AKQ137" s="235"/>
      <c r="AKR137" s="235"/>
      <c r="AKS137" s="235"/>
      <c r="AKT137" s="235"/>
      <c r="AKU137" s="235"/>
      <c r="AKV137" s="235"/>
      <c r="AKW137" s="235"/>
      <c r="AKX137" s="235"/>
      <c r="AKY137" s="235"/>
      <c r="AKZ137" s="235"/>
      <c r="ALA137" s="235"/>
      <c r="ALB137" s="235"/>
      <c r="ALC137" s="235"/>
      <c r="ALD137" s="235"/>
      <c r="ALE137" s="235"/>
      <c r="ALF137" s="235"/>
      <c r="ALG137" s="235"/>
      <c r="ALH137" s="235"/>
      <c r="ALI137" s="235"/>
      <c r="ALJ137" s="235"/>
      <c r="ALK137" s="235"/>
      <c r="ALL137" s="235"/>
      <c r="ALM137" s="235"/>
      <c r="ALN137" s="235"/>
      <c r="ALO137" s="235"/>
      <c r="ALP137" s="235"/>
      <c r="ALQ137" s="235"/>
      <c r="ALR137" s="235"/>
      <c r="ALS137" s="235"/>
      <c r="ALT137" s="235"/>
      <c r="ALU137" s="235"/>
      <c r="ALV137" s="235"/>
      <c r="ALW137" s="235"/>
      <c r="ALX137" s="235"/>
      <c r="ALY137" s="235"/>
      <c r="ALZ137" s="235"/>
      <c r="AMA137" s="235"/>
      <c r="AMB137" s="235"/>
      <c r="AMC137" s="235"/>
      <c r="AMD137" s="235"/>
      <c r="AME137" s="235"/>
      <c r="AMF137" s="235"/>
      <c r="AMG137" s="235"/>
      <c r="AMH137" s="235"/>
      <c r="AMI137" s="235"/>
      <c r="AMJ137" s="235"/>
      <c r="AMK137" s="235"/>
      <c r="AML137" s="235"/>
      <c r="AMM137" s="235"/>
      <c r="AMN137" s="235"/>
      <c r="AMO137" s="235"/>
      <c r="AMP137" s="235"/>
      <c r="AMQ137" s="235"/>
      <c r="AMR137" s="235"/>
      <c r="AMS137" s="235"/>
      <c r="AMT137" s="235"/>
      <c r="AMU137" s="235"/>
      <c r="AMV137" s="235"/>
      <c r="AMW137" s="235"/>
      <c r="AMX137" s="235"/>
      <c r="AMY137" s="235"/>
      <c r="AMZ137" s="235"/>
      <c r="ANA137" s="235"/>
      <c r="ANB137" s="235"/>
      <c r="ANC137" s="235"/>
      <c r="AND137" s="235"/>
      <c r="ANE137" s="235"/>
      <c r="ANF137" s="235"/>
      <c r="ANG137" s="235"/>
      <c r="ANH137" s="235"/>
      <c r="ANI137" s="235"/>
      <c r="ANJ137" s="235"/>
      <c r="ANK137" s="235"/>
      <c r="ANL137" s="235"/>
      <c r="ANM137" s="235"/>
      <c r="ANN137" s="235"/>
      <c r="ANO137" s="235"/>
      <c r="ANP137" s="235"/>
      <c r="ANQ137" s="235"/>
      <c r="ANR137" s="235"/>
      <c r="ANS137" s="235"/>
      <c r="ANT137" s="235"/>
      <c r="ANU137" s="235"/>
      <c r="ANV137" s="235"/>
      <c r="ANW137" s="235"/>
      <c r="ANX137" s="235"/>
      <c r="ANY137" s="235"/>
      <c r="ANZ137" s="235"/>
      <c r="AOA137" s="235"/>
      <c r="AOB137" s="235"/>
      <c r="AOC137" s="235"/>
      <c r="AOD137" s="235"/>
      <c r="AOE137" s="235"/>
      <c r="AOF137" s="235"/>
      <c r="AOG137" s="235"/>
      <c r="AOH137" s="235"/>
      <c r="AOI137" s="235"/>
      <c r="AOJ137" s="235"/>
      <c r="AOK137" s="235"/>
      <c r="AOL137" s="235"/>
      <c r="AOM137" s="235"/>
      <c r="AON137" s="235"/>
      <c r="AOO137" s="235"/>
      <c r="AOP137" s="235"/>
      <c r="AOQ137" s="235"/>
      <c r="AOR137" s="235"/>
      <c r="AOS137" s="235"/>
      <c r="AOT137" s="235"/>
      <c r="AOU137" s="235"/>
      <c r="AOV137" s="235"/>
      <c r="AOW137" s="235"/>
      <c r="AOX137" s="235"/>
      <c r="AOY137" s="235"/>
      <c r="AOZ137" s="235"/>
      <c r="APA137" s="235"/>
      <c r="APB137" s="235"/>
      <c r="APC137" s="235"/>
      <c r="APD137" s="235"/>
      <c r="APE137" s="235"/>
      <c r="APF137" s="235"/>
      <c r="APG137" s="235"/>
      <c r="APH137" s="235"/>
      <c r="API137" s="235"/>
      <c r="APJ137" s="235"/>
      <c r="APK137" s="235"/>
      <c r="APL137" s="235"/>
      <c r="APM137" s="235"/>
      <c r="APN137" s="235"/>
      <c r="APO137" s="235"/>
      <c r="APP137" s="235"/>
      <c r="APQ137" s="235"/>
      <c r="APR137" s="235"/>
      <c r="APS137" s="235"/>
      <c r="APT137" s="235"/>
      <c r="APU137" s="235"/>
      <c r="APV137" s="235"/>
      <c r="APW137" s="235"/>
      <c r="APX137" s="235"/>
      <c r="APY137" s="235"/>
      <c r="APZ137" s="235"/>
      <c r="AQA137" s="235"/>
      <c r="AQB137" s="235"/>
      <c r="AQC137" s="235"/>
      <c r="AQD137" s="235"/>
      <c r="AQE137" s="235"/>
      <c r="AQF137" s="235"/>
      <c r="AQG137" s="235"/>
      <c r="AQH137" s="235"/>
      <c r="AQI137" s="235"/>
      <c r="AQJ137" s="235"/>
      <c r="AQK137" s="235"/>
      <c r="AQL137" s="235"/>
      <c r="AQM137" s="235"/>
      <c r="AQN137" s="235"/>
      <c r="AQO137" s="235"/>
      <c r="AQP137" s="235"/>
      <c r="AQQ137" s="235"/>
      <c r="AQR137" s="235"/>
      <c r="AQS137" s="235"/>
      <c r="AQT137" s="235"/>
      <c r="AQU137" s="235"/>
      <c r="AQV137" s="235"/>
      <c r="AQW137" s="235"/>
      <c r="AQX137" s="235"/>
      <c r="AQY137" s="235"/>
      <c r="AQZ137" s="235"/>
      <c r="ARA137" s="235"/>
      <c r="ARB137" s="235"/>
      <c r="ARC137" s="235"/>
      <c r="ARD137" s="235"/>
      <c r="ARE137" s="235"/>
      <c r="ARF137" s="235"/>
      <c r="ARG137" s="235"/>
      <c r="ARH137" s="235"/>
      <c r="ARI137" s="235"/>
      <c r="ARJ137" s="235"/>
      <c r="ARK137" s="235"/>
      <c r="ARL137" s="235"/>
      <c r="ARM137" s="235"/>
      <c r="ARN137" s="235"/>
      <c r="ARO137" s="235"/>
      <c r="ARP137" s="235"/>
      <c r="ARQ137" s="235"/>
      <c r="ARR137" s="235"/>
      <c r="ARS137" s="235"/>
      <c r="ART137" s="235"/>
      <c r="ARU137" s="235"/>
      <c r="ARV137" s="235"/>
      <c r="ARW137" s="235"/>
      <c r="ARX137" s="235"/>
      <c r="ARY137" s="235"/>
      <c r="ARZ137" s="235"/>
      <c r="ASA137" s="235"/>
      <c r="ASB137" s="235"/>
      <c r="ASC137" s="235"/>
      <c r="ASD137" s="235"/>
      <c r="ASE137" s="235"/>
      <c r="ASF137" s="235"/>
      <c r="ASG137" s="235"/>
      <c r="ASH137" s="235"/>
      <c r="ASI137" s="235"/>
      <c r="ASJ137" s="235"/>
      <c r="ASK137" s="235"/>
      <c r="ASL137" s="235"/>
      <c r="ASM137" s="235"/>
      <c r="ASN137" s="235"/>
      <c r="ASO137" s="235"/>
      <c r="ASP137" s="235"/>
      <c r="ASQ137" s="235"/>
      <c r="ASR137" s="235"/>
      <c r="ASS137" s="235"/>
      <c r="AST137" s="235"/>
      <c r="ASU137" s="235"/>
      <c r="ASV137" s="235"/>
      <c r="ASW137" s="235"/>
      <c r="ASX137" s="235"/>
      <c r="ASY137" s="235"/>
      <c r="ASZ137" s="235"/>
      <c r="ATA137" s="235"/>
      <c r="ATB137" s="235"/>
      <c r="ATC137" s="235"/>
      <c r="ATD137" s="235"/>
      <c r="ATE137" s="235"/>
      <c r="ATF137" s="235"/>
      <c r="ATG137" s="235"/>
      <c r="ATH137" s="235"/>
      <c r="ATI137" s="235"/>
      <c r="ATJ137" s="235"/>
      <c r="ATK137" s="235"/>
      <c r="ATL137" s="235"/>
      <c r="ATM137" s="235"/>
      <c r="ATN137" s="235"/>
      <c r="ATO137" s="235"/>
      <c r="ATP137" s="235"/>
      <c r="ATQ137" s="235"/>
      <c r="ATR137" s="235"/>
      <c r="ATS137" s="235"/>
      <c r="ATT137" s="235"/>
      <c r="ATU137" s="235"/>
      <c r="ATV137" s="235"/>
      <c r="ATW137" s="235"/>
      <c r="ATX137" s="235"/>
      <c r="ATY137" s="235"/>
      <c r="ATZ137" s="235"/>
      <c r="AUA137" s="235"/>
      <c r="AUB137" s="235"/>
      <c r="AUC137" s="235"/>
      <c r="AUD137" s="235"/>
      <c r="AUE137" s="235"/>
      <c r="AUF137" s="235"/>
      <c r="AUG137" s="235"/>
      <c r="AUH137" s="235"/>
      <c r="AUI137" s="235"/>
      <c r="AUJ137" s="235"/>
      <c r="AUK137" s="235"/>
      <c r="AUL137" s="235"/>
      <c r="AUM137" s="235"/>
      <c r="AUN137" s="235"/>
      <c r="AUO137" s="235"/>
      <c r="AUP137" s="235"/>
      <c r="AUQ137" s="235"/>
      <c r="AUR137" s="235"/>
      <c r="AUS137" s="235"/>
      <c r="AUT137" s="235"/>
      <c r="AUU137" s="235"/>
      <c r="AUV137" s="235"/>
      <c r="AUW137" s="235"/>
      <c r="AUX137" s="235"/>
      <c r="AUY137" s="235"/>
      <c r="AUZ137" s="235"/>
      <c r="AVA137" s="235"/>
      <c r="AVB137" s="235"/>
      <c r="AVC137" s="235"/>
      <c r="AVD137" s="235"/>
      <c r="AVE137" s="235"/>
      <c r="AVF137" s="235"/>
      <c r="AVG137" s="235"/>
      <c r="AVH137" s="235"/>
      <c r="AVI137" s="235"/>
      <c r="AVJ137" s="235"/>
      <c r="AVK137" s="235"/>
      <c r="AVL137" s="235"/>
      <c r="AVM137" s="235"/>
      <c r="AVN137" s="235"/>
      <c r="AVO137" s="235"/>
      <c r="AVP137" s="235"/>
      <c r="AVQ137" s="235"/>
      <c r="AVR137" s="235"/>
      <c r="AVS137" s="235"/>
      <c r="AVT137" s="235"/>
      <c r="AVU137" s="235"/>
      <c r="AVV137" s="235"/>
      <c r="AVW137" s="235"/>
      <c r="AVX137" s="235"/>
      <c r="AVY137" s="235"/>
      <c r="AVZ137" s="235"/>
      <c r="AWA137" s="235"/>
      <c r="AWB137" s="235"/>
      <c r="AWC137" s="235"/>
      <c r="AWD137" s="235"/>
      <c r="AWE137" s="235"/>
      <c r="AWF137" s="235"/>
      <c r="AWG137" s="235"/>
      <c r="AWH137" s="235"/>
      <c r="AWI137" s="235"/>
      <c r="AWJ137" s="235"/>
      <c r="AWK137" s="235"/>
      <c r="AWL137" s="235"/>
      <c r="AWM137" s="235"/>
      <c r="AWN137" s="235"/>
      <c r="AWO137" s="235"/>
      <c r="AWP137" s="235"/>
      <c r="AWQ137" s="235"/>
      <c r="AWR137" s="235"/>
      <c r="AWS137" s="235"/>
      <c r="AWT137" s="235"/>
      <c r="AWU137" s="235"/>
      <c r="AWV137" s="235"/>
      <c r="AWW137" s="235"/>
      <c r="AWX137" s="235"/>
      <c r="AWY137" s="235"/>
      <c r="AWZ137" s="235"/>
      <c r="AXA137" s="235"/>
      <c r="AXB137" s="235"/>
      <c r="AXC137" s="235"/>
      <c r="AXD137" s="235"/>
      <c r="AXE137" s="235"/>
      <c r="AXF137" s="235"/>
      <c r="AXG137" s="235"/>
      <c r="AXH137" s="235"/>
      <c r="AXI137" s="235"/>
      <c r="AXJ137" s="235"/>
      <c r="AXK137" s="235"/>
      <c r="AXL137" s="235"/>
      <c r="AXM137" s="235"/>
      <c r="AXN137" s="235"/>
      <c r="AXO137" s="235"/>
      <c r="AXP137" s="235"/>
      <c r="AXQ137" s="235"/>
      <c r="AXR137" s="235"/>
      <c r="AXS137" s="235"/>
      <c r="AXT137" s="235"/>
      <c r="AXU137" s="235"/>
      <c r="AXV137" s="235"/>
      <c r="AXW137" s="235"/>
      <c r="AXX137" s="235"/>
      <c r="AXY137" s="235"/>
      <c r="AXZ137" s="235"/>
      <c r="AYA137" s="235"/>
      <c r="AYB137" s="235"/>
      <c r="AYC137" s="235"/>
      <c r="AYD137" s="235"/>
      <c r="AYE137" s="235"/>
      <c r="AYF137" s="235"/>
      <c r="AYG137" s="235"/>
      <c r="AYH137" s="235"/>
      <c r="AYI137" s="235"/>
      <c r="AYJ137" s="235"/>
      <c r="AYK137" s="235"/>
      <c r="AYL137" s="235"/>
      <c r="AYM137" s="235"/>
      <c r="AYN137" s="235"/>
      <c r="AYO137" s="235"/>
      <c r="AYP137" s="235"/>
      <c r="AYQ137" s="235"/>
      <c r="AYR137" s="235"/>
      <c r="AYS137" s="235"/>
      <c r="AYT137" s="235"/>
      <c r="AYU137" s="235"/>
      <c r="AYV137" s="235"/>
      <c r="AYW137" s="235"/>
      <c r="AYX137" s="235"/>
      <c r="AYY137" s="235"/>
      <c r="AYZ137" s="235"/>
      <c r="AZA137" s="235"/>
      <c r="AZB137" s="235"/>
      <c r="AZC137" s="235"/>
      <c r="AZD137" s="235"/>
      <c r="AZE137" s="235"/>
      <c r="AZF137" s="235"/>
      <c r="AZG137" s="235"/>
      <c r="AZH137" s="235"/>
      <c r="AZI137" s="235"/>
      <c r="AZJ137" s="235"/>
      <c r="AZK137" s="235"/>
      <c r="AZL137" s="235"/>
      <c r="AZM137" s="235"/>
      <c r="AZN137" s="235"/>
      <c r="AZO137" s="235"/>
      <c r="AZP137" s="235"/>
      <c r="AZQ137" s="235"/>
      <c r="AZR137" s="235"/>
      <c r="AZS137" s="235"/>
      <c r="AZT137" s="235"/>
      <c r="AZU137" s="235"/>
      <c r="AZV137" s="235"/>
      <c r="AZW137" s="235"/>
      <c r="AZX137" s="235"/>
      <c r="AZY137" s="235"/>
      <c r="AZZ137" s="235"/>
      <c r="BAA137" s="235"/>
      <c r="BAB137" s="235"/>
      <c r="BAC137" s="235"/>
      <c r="BAD137" s="235"/>
      <c r="BAE137" s="235"/>
      <c r="BAF137" s="235"/>
      <c r="BAG137" s="235"/>
      <c r="BAH137" s="235"/>
      <c r="BAI137" s="235"/>
      <c r="BAJ137" s="235"/>
      <c r="BAK137" s="235"/>
      <c r="BAL137" s="235"/>
      <c r="BAM137" s="235"/>
      <c r="BAN137" s="235"/>
      <c r="BAO137" s="235"/>
      <c r="BAP137" s="235"/>
      <c r="BAQ137" s="235"/>
      <c r="BAR137" s="235"/>
      <c r="BAS137" s="235"/>
      <c r="BAT137" s="235"/>
      <c r="BAU137" s="235"/>
      <c r="BAV137" s="235"/>
      <c r="BAW137" s="235"/>
      <c r="BAX137" s="235"/>
      <c r="BAY137" s="235"/>
      <c r="BAZ137" s="235"/>
      <c r="BBA137" s="235"/>
      <c r="BBB137" s="235"/>
      <c r="BBC137" s="235"/>
      <c r="BBD137" s="235"/>
      <c r="BBE137" s="235"/>
      <c r="BBF137" s="235"/>
      <c r="BBG137" s="235"/>
      <c r="BBH137" s="235"/>
      <c r="BBI137" s="235"/>
      <c r="BBJ137" s="235"/>
      <c r="BBK137" s="235"/>
      <c r="BBL137" s="235"/>
      <c r="BBM137" s="235"/>
      <c r="BBN137" s="235"/>
      <c r="BBO137" s="235"/>
      <c r="BBP137" s="235"/>
      <c r="BBQ137" s="235"/>
      <c r="BBR137" s="235"/>
      <c r="BBS137" s="235"/>
      <c r="BBT137" s="235"/>
      <c r="BBU137" s="235"/>
      <c r="BBV137" s="235"/>
      <c r="BBW137" s="235"/>
      <c r="BBX137" s="235"/>
      <c r="BBY137" s="235"/>
      <c r="BBZ137" s="235"/>
      <c r="BCA137" s="235"/>
      <c r="BCB137" s="235"/>
      <c r="BCC137" s="235"/>
      <c r="BCD137" s="235"/>
      <c r="BCE137" s="235"/>
      <c r="BCF137" s="235"/>
      <c r="BCG137" s="235"/>
      <c r="BCH137" s="235"/>
      <c r="BCI137" s="235"/>
      <c r="BCJ137" s="235"/>
      <c r="BCK137" s="235"/>
      <c r="BCL137" s="235"/>
      <c r="BCM137" s="235"/>
      <c r="BCN137" s="235"/>
      <c r="BCO137" s="235"/>
      <c r="BCP137" s="235"/>
      <c r="BCQ137" s="235"/>
      <c r="BCR137" s="235"/>
      <c r="BCS137" s="235"/>
      <c r="BCT137" s="235"/>
      <c r="BCU137" s="235"/>
      <c r="BCV137" s="235"/>
      <c r="BCW137" s="235"/>
      <c r="BCX137" s="235"/>
      <c r="BCY137" s="235"/>
      <c r="BCZ137" s="235"/>
      <c r="BDA137" s="235"/>
      <c r="BDB137" s="235"/>
      <c r="BDC137" s="235"/>
      <c r="BDD137" s="235"/>
      <c r="BDE137" s="235"/>
      <c r="BDF137" s="235"/>
      <c r="BDG137" s="235"/>
      <c r="BDH137" s="235"/>
      <c r="BDI137" s="235"/>
      <c r="BDJ137" s="235"/>
      <c r="BDK137" s="235"/>
      <c r="BDL137" s="235"/>
      <c r="BDM137" s="235"/>
      <c r="BDN137" s="235"/>
      <c r="BDO137" s="235"/>
      <c r="BDP137" s="235"/>
      <c r="BDQ137" s="235"/>
      <c r="BDR137" s="235"/>
      <c r="BDS137" s="235"/>
      <c r="BDT137" s="235"/>
      <c r="BDU137" s="235"/>
      <c r="BDV137" s="235"/>
      <c r="BDW137" s="235"/>
      <c r="BDX137" s="235"/>
      <c r="BDY137" s="235"/>
      <c r="BDZ137" s="235"/>
      <c r="BEA137" s="235"/>
      <c r="BEB137" s="235"/>
      <c r="BEC137" s="235"/>
      <c r="BED137" s="235"/>
      <c r="BEE137" s="235"/>
      <c r="BEF137" s="235"/>
      <c r="BEG137" s="235"/>
      <c r="BEH137" s="235"/>
      <c r="BEI137" s="235"/>
      <c r="BEJ137" s="235"/>
      <c r="BEK137" s="235"/>
      <c r="BEL137" s="235"/>
      <c r="BEM137" s="235"/>
      <c r="BEN137" s="235"/>
      <c r="BEO137" s="235"/>
      <c r="BEP137" s="235"/>
      <c r="BEQ137" s="235"/>
      <c r="BER137" s="235"/>
      <c r="BES137" s="235"/>
      <c r="BET137" s="235"/>
      <c r="BEU137" s="235"/>
      <c r="BEV137" s="235"/>
      <c r="BEW137" s="235"/>
      <c r="BEX137" s="235"/>
      <c r="BEY137" s="235"/>
      <c r="BEZ137" s="235"/>
      <c r="BFA137" s="235"/>
      <c r="BFB137" s="235"/>
      <c r="BFC137" s="235"/>
      <c r="BFD137" s="235"/>
      <c r="BFE137" s="235"/>
      <c r="BFF137" s="235"/>
      <c r="BFG137" s="235"/>
      <c r="BFH137" s="235"/>
      <c r="BFI137" s="235"/>
      <c r="BFJ137" s="235"/>
      <c r="BFK137" s="235"/>
      <c r="BFL137" s="235"/>
      <c r="BFM137" s="235"/>
      <c r="BFN137" s="235"/>
      <c r="BFO137" s="235"/>
      <c r="BFP137" s="235"/>
      <c r="BFQ137" s="235"/>
      <c r="BFR137" s="235"/>
      <c r="BFS137" s="235"/>
      <c r="BFT137" s="235"/>
      <c r="BFU137" s="235"/>
      <c r="BFV137" s="235"/>
      <c r="BFW137" s="235"/>
      <c r="BFX137" s="235"/>
      <c r="BFY137" s="235"/>
      <c r="BFZ137" s="235"/>
      <c r="BGA137" s="235"/>
      <c r="BGB137" s="235"/>
      <c r="BGC137" s="235"/>
      <c r="BGD137" s="235"/>
      <c r="BGE137" s="235"/>
      <c r="BGF137" s="235"/>
      <c r="BGG137" s="235"/>
      <c r="BGH137" s="235"/>
      <c r="BGI137" s="235"/>
      <c r="BGJ137" s="235"/>
      <c r="BGK137" s="235"/>
      <c r="BGL137" s="235"/>
      <c r="BGM137" s="235"/>
      <c r="BGN137" s="235"/>
      <c r="BGO137" s="235"/>
      <c r="BGP137" s="235"/>
      <c r="BGQ137" s="235"/>
      <c r="BGR137" s="235"/>
      <c r="BGS137" s="235"/>
      <c r="BGT137" s="235"/>
      <c r="BGU137" s="235"/>
      <c r="BGV137" s="235"/>
      <c r="BGW137" s="235"/>
      <c r="BGX137" s="235"/>
      <c r="BGY137" s="235"/>
      <c r="BGZ137" s="235"/>
      <c r="BHA137" s="235"/>
      <c r="BHB137" s="235"/>
      <c r="BHC137" s="235"/>
      <c r="BHD137" s="235"/>
      <c r="BHE137" s="235"/>
      <c r="BHF137" s="235"/>
      <c r="BHG137" s="235"/>
      <c r="BHH137" s="235"/>
      <c r="BHI137" s="235"/>
      <c r="BHJ137" s="235"/>
      <c r="BHK137" s="235"/>
      <c r="BHL137" s="235"/>
      <c r="BHM137" s="235"/>
      <c r="BHN137" s="235"/>
      <c r="BHO137" s="235"/>
      <c r="BHP137" s="235"/>
      <c r="BHQ137" s="235"/>
      <c r="BHR137" s="235"/>
      <c r="BHS137" s="235"/>
      <c r="BHT137" s="235"/>
      <c r="BHU137" s="235"/>
      <c r="BHV137" s="235"/>
      <c r="BHW137" s="235"/>
      <c r="BHX137" s="235"/>
      <c r="BHY137" s="235"/>
      <c r="BHZ137" s="235"/>
      <c r="BIA137" s="235"/>
      <c r="BIB137" s="235"/>
      <c r="BIC137" s="235"/>
      <c r="BID137" s="235"/>
      <c r="BIE137" s="235"/>
      <c r="BIF137" s="235"/>
      <c r="BIG137" s="235"/>
      <c r="BIH137" s="235"/>
      <c r="BII137" s="235"/>
      <c r="BIJ137" s="235"/>
      <c r="BIK137" s="235"/>
      <c r="BIL137" s="235"/>
      <c r="BIM137" s="235"/>
      <c r="BIN137" s="235"/>
      <c r="BIO137" s="235"/>
      <c r="BIP137" s="235"/>
      <c r="BIQ137" s="235"/>
      <c r="BIR137" s="235"/>
      <c r="BIS137" s="235"/>
      <c r="BIT137" s="235"/>
      <c r="BIU137" s="235"/>
      <c r="BIV137" s="235"/>
      <c r="BIW137" s="235"/>
      <c r="BIX137" s="235"/>
      <c r="BIY137" s="235"/>
      <c r="BIZ137" s="235"/>
      <c r="BJA137" s="235"/>
      <c r="BJB137" s="235"/>
      <c r="BJC137" s="235"/>
      <c r="BJD137" s="235"/>
      <c r="BJE137" s="235"/>
      <c r="BJF137" s="235"/>
      <c r="BJG137" s="235"/>
      <c r="BJH137" s="235"/>
      <c r="BJI137" s="235"/>
      <c r="BJJ137" s="235"/>
      <c r="BJK137" s="235"/>
      <c r="BJL137" s="235"/>
      <c r="BJM137" s="235"/>
      <c r="BJN137" s="235"/>
      <c r="BJO137" s="235"/>
      <c r="BJP137" s="235"/>
      <c r="BJQ137" s="235"/>
      <c r="BJR137" s="235"/>
      <c r="BJS137" s="235"/>
      <c r="BJT137" s="235"/>
      <c r="BJU137" s="235"/>
      <c r="BJV137" s="235"/>
      <c r="BJW137" s="235"/>
      <c r="BJX137" s="235"/>
      <c r="BJY137" s="235"/>
      <c r="BJZ137" s="235"/>
      <c r="BKA137" s="235"/>
      <c r="BKB137" s="235"/>
      <c r="BKC137" s="235"/>
      <c r="BKD137" s="235"/>
      <c r="BKE137" s="235"/>
      <c r="BKF137" s="235"/>
      <c r="BKG137" s="235"/>
      <c r="BKH137" s="235"/>
      <c r="BKI137" s="235"/>
      <c r="BKJ137" s="235"/>
      <c r="BKK137" s="235"/>
      <c r="BKL137" s="235"/>
      <c r="BKM137" s="235"/>
      <c r="BKN137" s="235"/>
      <c r="BKO137" s="235"/>
      <c r="BKP137" s="235"/>
      <c r="BKQ137" s="235"/>
      <c r="BKR137" s="235"/>
      <c r="BKS137" s="235"/>
      <c r="BKT137" s="235"/>
      <c r="BKU137" s="235"/>
      <c r="BKV137" s="235"/>
      <c r="BKW137" s="235"/>
      <c r="BKX137" s="235"/>
      <c r="BKY137" s="235"/>
      <c r="BKZ137" s="235"/>
      <c r="BLA137" s="235"/>
      <c r="BLB137" s="235"/>
      <c r="BLC137" s="235"/>
      <c r="BLD137" s="235"/>
      <c r="BLE137" s="235"/>
      <c r="BLF137" s="235"/>
      <c r="BLG137" s="235"/>
      <c r="BLH137" s="235"/>
      <c r="BLI137" s="235"/>
      <c r="BLJ137" s="235"/>
      <c r="BLK137" s="235"/>
      <c r="BLL137" s="235"/>
      <c r="BLM137" s="235"/>
      <c r="BLN137" s="235"/>
      <c r="BLO137" s="235"/>
      <c r="BLP137" s="235"/>
      <c r="BLQ137" s="235"/>
      <c r="BLR137" s="235"/>
      <c r="BLS137" s="235"/>
      <c r="BLT137" s="235"/>
      <c r="BLU137" s="235"/>
      <c r="BLV137" s="235"/>
      <c r="BLW137" s="235"/>
      <c r="BLX137" s="235"/>
      <c r="BLY137" s="235"/>
      <c r="BLZ137" s="235"/>
      <c r="BMA137" s="235"/>
      <c r="BMB137" s="235"/>
      <c r="BMC137" s="235"/>
      <c r="BMD137" s="235"/>
      <c r="BME137" s="235"/>
      <c r="BMF137" s="235"/>
      <c r="BMG137" s="235"/>
      <c r="BMH137" s="235"/>
      <c r="BMI137" s="235"/>
      <c r="BMJ137" s="235"/>
      <c r="BMK137" s="235"/>
      <c r="BML137" s="235"/>
      <c r="BMM137" s="235"/>
      <c r="BMN137" s="235"/>
      <c r="BMO137" s="235"/>
      <c r="BMP137" s="235"/>
      <c r="BMQ137" s="235"/>
      <c r="BMR137" s="235"/>
      <c r="BMS137" s="235"/>
      <c r="BMT137" s="235"/>
      <c r="BMU137" s="235"/>
      <c r="BMV137" s="235"/>
      <c r="BMW137" s="235"/>
      <c r="BMX137" s="235"/>
      <c r="BMY137" s="235"/>
      <c r="BMZ137" s="235"/>
      <c r="BNA137" s="235"/>
      <c r="BNB137" s="235"/>
      <c r="BNC137" s="235"/>
      <c r="BND137" s="235"/>
      <c r="BNE137" s="235"/>
      <c r="BNF137" s="235"/>
      <c r="BNG137" s="235"/>
      <c r="BNH137" s="235"/>
      <c r="BNI137" s="235"/>
      <c r="BNJ137" s="235"/>
      <c r="BNK137" s="235"/>
      <c r="BNL137" s="235"/>
      <c r="BNM137" s="235"/>
      <c r="BNN137" s="235"/>
      <c r="BNO137" s="235"/>
      <c r="BNP137" s="235"/>
      <c r="BNQ137" s="235"/>
      <c r="BNR137" s="235"/>
      <c r="BNS137" s="235"/>
      <c r="BNT137" s="235"/>
      <c r="BNU137" s="235"/>
      <c r="BNV137" s="235"/>
      <c r="BNW137" s="235"/>
      <c r="BNX137" s="235"/>
      <c r="BNY137" s="235"/>
      <c r="BNZ137" s="235"/>
      <c r="BOA137" s="235"/>
      <c r="BOB137" s="235"/>
      <c r="BOC137" s="235"/>
      <c r="BOD137" s="235"/>
      <c r="BOE137" s="235"/>
      <c r="BOF137" s="235"/>
      <c r="BOG137" s="235"/>
      <c r="BOH137" s="235"/>
      <c r="BOI137" s="235"/>
      <c r="BOJ137" s="235"/>
      <c r="BOK137" s="235"/>
      <c r="BOL137" s="235"/>
      <c r="BOM137" s="235"/>
      <c r="BON137" s="235"/>
      <c r="BOO137" s="235"/>
      <c r="BOP137" s="235"/>
      <c r="BOQ137" s="235"/>
      <c r="BOR137" s="235"/>
      <c r="BOS137" s="235"/>
      <c r="BOT137" s="235"/>
      <c r="BOU137" s="235"/>
      <c r="BOV137" s="235"/>
      <c r="BOW137" s="235"/>
      <c r="BOX137" s="235"/>
      <c r="BOY137" s="235"/>
      <c r="BOZ137" s="235"/>
      <c r="BPA137" s="235"/>
      <c r="BPB137" s="235"/>
      <c r="BPC137" s="235"/>
      <c r="BPD137" s="235"/>
      <c r="BPE137" s="235"/>
      <c r="BPF137" s="235"/>
      <c r="BPG137" s="235"/>
      <c r="BPH137" s="235"/>
      <c r="BPI137" s="235"/>
      <c r="BPJ137" s="235"/>
      <c r="BPK137" s="235"/>
      <c r="BPL137" s="235"/>
      <c r="BPM137" s="235"/>
      <c r="BPN137" s="235"/>
      <c r="BPO137" s="235"/>
      <c r="BPP137" s="235"/>
      <c r="BPQ137" s="235"/>
      <c r="BPR137" s="235"/>
      <c r="BPS137" s="235"/>
      <c r="BPT137" s="235"/>
      <c r="BPU137" s="235"/>
      <c r="BPV137" s="235"/>
      <c r="BPW137" s="235"/>
      <c r="BPX137" s="235"/>
      <c r="BPY137" s="235"/>
      <c r="BPZ137" s="235"/>
      <c r="BQA137" s="235"/>
      <c r="BQB137" s="235"/>
      <c r="BQC137" s="235"/>
      <c r="BQD137" s="235"/>
      <c r="BQE137" s="235"/>
      <c r="BQF137" s="235"/>
      <c r="BQG137" s="235"/>
      <c r="BQH137" s="235"/>
      <c r="BQI137" s="235"/>
      <c r="BQJ137" s="235"/>
      <c r="BQK137" s="235"/>
      <c r="BQL137" s="235"/>
      <c r="BQM137" s="235"/>
      <c r="BQN137" s="235"/>
      <c r="BQO137" s="235"/>
      <c r="BQP137" s="235"/>
      <c r="BQQ137" s="235"/>
      <c r="BQR137" s="235"/>
      <c r="BQS137" s="235"/>
      <c r="BQT137" s="235"/>
      <c r="BQU137" s="235"/>
      <c r="BQV137" s="235"/>
      <c r="BQW137" s="235"/>
      <c r="BQX137" s="235"/>
      <c r="BQY137" s="235"/>
      <c r="BQZ137" s="235"/>
      <c r="BRA137" s="235"/>
      <c r="BRB137" s="235"/>
      <c r="BRC137" s="235"/>
      <c r="BRD137" s="235"/>
      <c r="BRE137" s="235"/>
      <c r="BRF137" s="235"/>
      <c r="BRG137" s="235"/>
      <c r="BRH137" s="235"/>
      <c r="BRI137" s="235"/>
      <c r="BRJ137" s="235"/>
      <c r="BRK137" s="235"/>
      <c r="BRL137" s="235"/>
      <c r="BRM137" s="235"/>
      <c r="BRN137" s="235"/>
      <c r="BRO137" s="235"/>
      <c r="BRP137" s="235"/>
      <c r="BRQ137" s="235"/>
      <c r="BRR137" s="235"/>
      <c r="BRS137" s="235"/>
      <c r="BRT137" s="235"/>
      <c r="BRU137" s="235"/>
      <c r="BRV137" s="235"/>
      <c r="BRW137" s="235"/>
      <c r="BRX137" s="235"/>
      <c r="BRY137" s="235"/>
      <c r="BRZ137" s="235"/>
      <c r="BSA137" s="235"/>
      <c r="BSB137" s="235"/>
      <c r="BSC137" s="235"/>
      <c r="BSD137" s="235"/>
      <c r="BSE137" s="235"/>
      <c r="BSF137" s="235"/>
      <c r="BSG137" s="235"/>
      <c r="BSH137" s="235"/>
      <c r="BSI137" s="235"/>
      <c r="BSJ137" s="235"/>
      <c r="BSK137" s="235"/>
      <c r="BSL137" s="235"/>
      <c r="BSM137" s="235"/>
      <c r="BSN137" s="235"/>
      <c r="BSO137" s="235"/>
      <c r="BSP137" s="235"/>
      <c r="BSQ137" s="235"/>
      <c r="BSR137" s="235"/>
      <c r="BSS137" s="235"/>
      <c r="BST137" s="235"/>
      <c r="BSU137" s="235"/>
      <c r="BSV137" s="235"/>
      <c r="BSW137" s="235"/>
      <c r="BSX137" s="235"/>
      <c r="BSY137" s="235"/>
      <c r="BSZ137" s="235"/>
      <c r="BTA137" s="235"/>
      <c r="BTB137" s="235"/>
      <c r="BTC137" s="235"/>
      <c r="BTD137" s="235"/>
      <c r="BTE137" s="235"/>
      <c r="BTF137" s="235"/>
      <c r="BTG137" s="235"/>
      <c r="BTH137" s="235"/>
      <c r="BTI137" s="235"/>
      <c r="BTJ137" s="235"/>
      <c r="BTK137" s="235"/>
      <c r="BTL137" s="235"/>
      <c r="BTM137" s="235"/>
      <c r="BTN137" s="235"/>
      <c r="BTO137" s="235"/>
      <c r="BTP137" s="235"/>
      <c r="BTQ137" s="235"/>
      <c r="BTR137" s="235"/>
      <c r="BTS137" s="235"/>
      <c r="BTT137" s="235"/>
      <c r="BTU137" s="235"/>
      <c r="BTV137" s="235"/>
      <c r="BTW137" s="235"/>
      <c r="BTX137" s="235"/>
      <c r="BTY137" s="235"/>
      <c r="BTZ137" s="235"/>
      <c r="BUA137" s="235"/>
      <c r="BUB137" s="235"/>
      <c r="BUC137" s="235"/>
      <c r="BUD137" s="235"/>
      <c r="BUE137" s="235"/>
      <c r="BUF137" s="235"/>
      <c r="BUG137" s="235"/>
      <c r="BUH137" s="235"/>
      <c r="BUI137" s="235"/>
      <c r="BUJ137" s="235"/>
      <c r="BUK137" s="235"/>
      <c r="BUL137" s="235"/>
      <c r="BUM137" s="235"/>
      <c r="BUN137" s="235"/>
      <c r="BUO137" s="235"/>
      <c r="BUP137" s="235"/>
      <c r="BUQ137" s="235"/>
      <c r="BUR137" s="235"/>
      <c r="BUS137" s="235"/>
      <c r="BUT137" s="235"/>
      <c r="BUU137" s="235"/>
      <c r="BUV137" s="235"/>
      <c r="BUW137" s="235"/>
      <c r="BUX137" s="235"/>
      <c r="BUY137" s="235"/>
      <c r="BUZ137" s="235"/>
      <c r="BVA137" s="235"/>
      <c r="BVB137" s="235"/>
      <c r="BVC137" s="235"/>
      <c r="BVD137" s="235"/>
      <c r="BVE137" s="235"/>
      <c r="BVF137" s="235"/>
      <c r="BVG137" s="235"/>
      <c r="BVH137" s="235"/>
      <c r="BVI137" s="235"/>
      <c r="BVJ137" s="235"/>
      <c r="BVK137" s="235"/>
      <c r="BVL137" s="235"/>
      <c r="BVM137" s="235"/>
      <c r="BVN137" s="235"/>
      <c r="BVO137" s="235"/>
      <c r="BVP137" s="235"/>
      <c r="BVQ137" s="235"/>
      <c r="BVR137" s="235"/>
      <c r="BVS137" s="235"/>
      <c r="BVT137" s="235"/>
      <c r="BVU137" s="235"/>
      <c r="BVV137" s="235"/>
      <c r="BVW137" s="235"/>
      <c r="BVX137" s="235"/>
      <c r="BVY137" s="235"/>
      <c r="BVZ137" s="235"/>
      <c r="BWA137" s="235"/>
      <c r="BWB137" s="235"/>
      <c r="BWC137" s="235"/>
      <c r="BWD137" s="235"/>
      <c r="BWE137" s="235"/>
      <c r="BWF137" s="235"/>
      <c r="BWG137" s="235"/>
      <c r="BWH137" s="235"/>
      <c r="BWI137" s="235"/>
      <c r="BWJ137" s="235"/>
      <c r="BWK137" s="235"/>
      <c r="BWL137" s="235"/>
      <c r="BWM137" s="235"/>
      <c r="BWN137" s="235"/>
      <c r="BWO137" s="235"/>
      <c r="BWP137" s="235"/>
      <c r="BWQ137" s="235"/>
      <c r="BWR137" s="235"/>
      <c r="BWS137" s="235"/>
      <c r="BWT137" s="235"/>
      <c r="BWU137" s="235"/>
      <c r="BWV137" s="235"/>
      <c r="BWW137" s="235"/>
      <c r="BWX137" s="235"/>
      <c r="BWY137" s="235"/>
      <c r="BWZ137" s="235"/>
      <c r="BXA137" s="235"/>
      <c r="BXB137" s="235"/>
      <c r="BXC137" s="235"/>
      <c r="BXD137" s="235"/>
      <c r="BXE137" s="235"/>
      <c r="BXF137" s="235"/>
      <c r="BXG137" s="235"/>
      <c r="BXH137" s="235"/>
      <c r="BXI137" s="235"/>
      <c r="BXJ137" s="235"/>
      <c r="BXK137" s="235"/>
      <c r="BXL137" s="235"/>
      <c r="BXM137" s="235"/>
      <c r="BXN137" s="235"/>
      <c r="BXO137" s="235"/>
      <c r="BXP137" s="235"/>
      <c r="BXQ137" s="235"/>
      <c r="BXR137" s="235"/>
      <c r="BXS137" s="235"/>
      <c r="BXT137" s="235"/>
      <c r="BXU137" s="235"/>
      <c r="BXV137" s="235"/>
      <c r="BXW137" s="235"/>
      <c r="BXX137" s="235"/>
      <c r="BXY137" s="235"/>
      <c r="BXZ137" s="235"/>
      <c r="BYA137" s="235"/>
      <c r="BYB137" s="235"/>
      <c r="BYC137" s="235"/>
      <c r="BYD137" s="235"/>
      <c r="BYE137" s="235"/>
      <c r="BYF137" s="235"/>
      <c r="BYG137" s="235"/>
      <c r="BYH137" s="235"/>
      <c r="BYI137" s="235"/>
      <c r="BYJ137" s="235"/>
      <c r="BYK137" s="235"/>
      <c r="BYL137" s="235"/>
      <c r="BYM137" s="235"/>
      <c r="BYN137" s="235"/>
      <c r="BYO137" s="235"/>
      <c r="BYP137" s="235"/>
      <c r="BYQ137" s="235"/>
      <c r="BYR137" s="235"/>
      <c r="BYS137" s="235"/>
      <c r="BYT137" s="235"/>
      <c r="BYU137" s="235"/>
      <c r="BYV137" s="235"/>
      <c r="BYW137" s="235"/>
      <c r="BYX137" s="235"/>
      <c r="BYY137" s="235"/>
      <c r="BYZ137" s="235"/>
      <c r="BZA137" s="235"/>
      <c r="BZB137" s="235"/>
      <c r="BZC137" s="235"/>
      <c r="BZD137" s="235"/>
      <c r="BZE137" s="235"/>
      <c r="BZF137" s="235"/>
      <c r="BZG137" s="235"/>
      <c r="BZH137" s="235"/>
      <c r="BZI137" s="235"/>
      <c r="BZJ137" s="235"/>
      <c r="BZK137" s="235"/>
      <c r="BZL137" s="235"/>
      <c r="BZM137" s="235"/>
      <c r="BZN137" s="235"/>
      <c r="BZO137" s="235"/>
      <c r="BZP137" s="235"/>
      <c r="BZQ137" s="235"/>
      <c r="BZR137" s="235"/>
      <c r="BZS137" s="235"/>
      <c r="BZT137" s="235"/>
      <c r="BZU137" s="235"/>
      <c r="BZV137" s="235"/>
      <c r="BZW137" s="235"/>
      <c r="BZX137" s="235"/>
      <c r="BZY137" s="235"/>
      <c r="BZZ137" s="235"/>
      <c r="CAA137" s="235"/>
      <c r="CAB137" s="235"/>
      <c r="CAC137" s="235"/>
      <c r="CAD137" s="235"/>
      <c r="CAE137" s="235"/>
      <c r="CAF137" s="235"/>
      <c r="CAG137" s="235"/>
      <c r="CAH137" s="235"/>
      <c r="CAI137" s="235"/>
      <c r="CAJ137" s="235"/>
      <c r="CAK137" s="235"/>
      <c r="CAL137" s="235"/>
      <c r="CAM137" s="235"/>
      <c r="CAN137" s="235"/>
      <c r="CAO137" s="235"/>
      <c r="CAP137" s="235"/>
      <c r="CAQ137" s="235"/>
      <c r="CAR137" s="235"/>
      <c r="CAS137" s="235"/>
      <c r="CAT137" s="235"/>
      <c r="CAU137" s="235"/>
      <c r="CAV137" s="235"/>
      <c r="CAW137" s="235"/>
      <c r="CAX137" s="235"/>
      <c r="CAY137" s="235"/>
      <c r="CAZ137" s="235"/>
      <c r="CBA137" s="235"/>
      <c r="CBB137" s="235"/>
      <c r="CBC137" s="235"/>
      <c r="CBD137" s="235"/>
      <c r="CBE137" s="235"/>
      <c r="CBF137" s="235"/>
      <c r="CBG137" s="235"/>
      <c r="CBH137" s="235"/>
      <c r="CBI137" s="235"/>
      <c r="CBJ137" s="235"/>
      <c r="CBK137" s="235"/>
      <c r="CBL137" s="235"/>
      <c r="CBM137" s="235"/>
      <c r="CBN137" s="235"/>
      <c r="CBO137" s="235"/>
      <c r="CBP137" s="235"/>
      <c r="CBQ137" s="235"/>
      <c r="CBR137" s="235"/>
      <c r="CBS137" s="235"/>
      <c r="CBT137" s="235"/>
      <c r="CBU137" s="235"/>
      <c r="CBV137" s="235"/>
      <c r="CBW137" s="235"/>
      <c r="CBX137" s="235"/>
      <c r="CBY137" s="235"/>
      <c r="CBZ137" s="235"/>
      <c r="CCA137" s="235"/>
      <c r="CCB137" s="235"/>
      <c r="CCC137" s="235"/>
      <c r="CCD137" s="235"/>
      <c r="CCE137" s="235"/>
      <c r="CCF137" s="235"/>
      <c r="CCG137" s="235"/>
      <c r="CCH137" s="235"/>
      <c r="CCI137" s="235"/>
      <c r="CCJ137" s="235"/>
      <c r="CCK137" s="235"/>
      <c r="CCL137" s="235"/>
      <c r="CCM137" s="235"/>
      <c r="CCN137" s="235"/>
      <c r="CCO137" s="235"/>
      <c r="CCP137" s="235"/>
      <c r="CCQ137" s="235"/>
      <c r="CCR137" s="235"/>
      <c r="CCS137" s="235"/>
      <c r="CCT137" s="235"/>
      <c r="CCU137" s="235"/>
      <c r="CCV137" s="235"/>
      <c r="CCW137" s="235"/>
      <c r="CCX137" s="235"/>
      <c r="CCY137" s="235"/>
      <c r="CCZ137" s="235"/>
      <c r="CDA137" s="235"/>
      <c r="CDB137" s="235"/>
      <c r="CDC137" s="235"/>
      <c r="CDD137" s="235"/>
      <c r="CDE137" s="235"/>
      <c r="CDF137" s="235"/>
      <c r="CDG137" s="235"/>
      <c r="CDH137" s="235"/>
      <c r="CDI137" s="235"/>
      <c r="CDJ137" s="235"/>
      <c r="CDK137" s="235"/>
      <c r="CDL137" s="235"/>
      <c r="CDM137" s="235"/>
      <c r="CDN137" s="235"/>
      <c r="CDO137" s="235"/>
      <c r="CDP137" s="235"/>
      <c r="CDQ137" s="235"/>
      <c r="CDR137" s="235"/>
      <c r="CDS137" s="235"/>
      <c r="CDT137" s="235"/>
      <c r="CDU137" s="235"/>
      <c r="CDV137" s="235"/>
      <c r="CDW137" s="235"/>
      <c r="CDX137" s="235"/>
      <c r="CDY137" s="235"/>
      <c r="CDZ137" s="235"/>
      <c r="CEA137" s="235"/>
      <c r="CEB137" s="235"/>
      <c r="CEC137" s="235"/>
      <c r="CED137" s="235"/>
      <c r="CEE137" s="235"/>
      <c r="CEF137" s="235"/>
      <c r="CEG137" s="235"/>
      <c r="CEH137" s="235"/>
      <c r="CEI137" s="235"/>
      <c r="CEJ137" s="235"/>
      <c r="CEK137" s="235"/>
      <c r="CEL137" s="235"/>
      <c r="CEM137" s="235"/>
      <c r="CEN137" s="235"/>
      <c r="CEO137" s="235"/>
      <c r="CEP137" s="235"/>
      <c r="CEQ137" s="235"/>
      <c r="CER137" s="235"/>
      <c r="CES137" s="235"/>
      <c r="CET137" s="235"/>
      <c r="CEU137" s="235"/>
      <c r="CEV137" s="235"/>
      <c r="CEW137" s="235"/>
      <c r="CEX137" s="235"/>
      <c r="CEY137" s="235"/>
      <c r="CEZ137" s="235"/>
      <c r="CFA137" s="235"/>
      <c r="CFB137" s="235"/>
      <c r="CFC137" s="235"/>
      <c r="CFD137" s="235"/>
      <c r="CFE137" s="235"/>
      <c r="CFF137" s="235"/>
      <c r="CFG137" s="235"/>
      <c r="CFH137" s="235"/>
      <c r="CFI137" s="235"/>
      <c r="CFJ137" s="235"/>
      <c r="CFK137" s="235"/>
      <c r="CFL137" s="235"/>
      <c r="CFM137" s="235"/>
      <c r="CFN137" s="235"/>
      <c r="CFO137" s="235"/>
      <c r="CFP137" s="235"/>
      <c r="CFQ137" s="235"/>
      <c r="CFR137" s="235"/>
      <c r="CFS137" s="235"/>
      <c r="CFT137" s="235"/>
      <c r="CFU137" s="235"/>
      <c r="CFV137" s="235"/>
      <c r="CFW137" s="235"/>
      <c r="CFX137" s="235"/>
      <c r="CFY137" s="235"/>
      <c r="CFZ137" s="235"/>
      <c r="CGA137" s="235"/>
      <c r="CGB137" s="235"/>
      <c r="CGC137" s="235"/>
      <c r="CGD137" s="235"/>
      <c r="CGE137" s="235"/>
      <c r="CGF137" s="235"/>
      <c r="CGG137" s="235"/>
      <c r="CGH137" s="235"/>
      <c r="CGI137" s="235"/>
      <c r="CGJ137" s="235"/>
      <c r="CGK137" s="235"/>
      <c r="CGL137" s="235"/>
      <c r="CGM137" s="235"/>
      <c r="CGN137" s="235"/>
      <c r="CGO137" s="235"/>
      <c r="CGP137" s="235"/>
      <c r="CGQ137" s="235"/>
      <c r="CGR137" s="235"/>
      <c r="CGS137" s="235"/>
      <c r="CGT137" s="235"/>
      <c r="CGU137" s="235"/>
      <c r="CGV137" s="235"/>
      <c r="CGW137" s="235"/>
      <c r="CGX137" s="235"/>
      <c r="CGY137" s="235"/>
      <c r="CGZ137" s="235"/>
      <c r="CHA137" s="235"/>
      <c r="CHB137" s="235"/>
      <c r="CHC137" s="235"/>
      <c r="CHD137" s="235"/>
      <c r="CHE137" s="235"/>
      <c r="CHF137" s="235"/>
      <c r="CHG137" s="235"/>
      <c r="CHH137" s="235"/>
      <c r="CHI137" s="235"/>
      <c r="CHJ137" s="235"/>
      <c r="CHK137" s="235"/>
      <c r="CHL137" s="235"/>
      <c r="CHM137" s="235"/>
      <c r="CHN137" s="235"/>
      <c r="CHO137" s="235"/>
      <c r="CHP137" s="235"/>
      <c r="CHQ137" s="235"/>
      <c r="CHR137" s="235"/>
      <c r="CHS137" s="235"/>
      <c r="CHT137" s="235"/>
      <c r="CHU137" s="235"/>
      <c r="CHV137" s="235"/>
      <c r="CHW137" s="235"/>
      <c r="CHX137" s="235"/>
      <c r="CHY137" s="235"/>
      <c r="CHZ137" s="235"/>
      <c r="CIA137" s="235"/>
      <c r="CIB137" s="235"/>
      <c r="CIC137" s="235"/>
      <c r="CID137" s="235"/>
      <c r="CIE137" s="235"/>
      <c r="CIF137" s="235"/>
      <c r="CIG137" s="235"/>
      <c r="CIH137" s="235"/>
      <c r="CII137" s="235"/>
      <c r="CIJ137" s="235"/>
      <c r="CIK137" s="235"/>
      <c r="CIL137" s="235"/>
      <c r="CIM137" s="235"/>
      <c r="CIN137" s="235"/>
      <c r="CIO137" s="235"/>
      <c r="CIP137" s="235"/>
      <c r="CIQ137" s="235"/>
      <c r="CIR137" s="235"/>
      <c r="CIS137" s="235"/>
      <c r="CIT137" s="235"/>
      <c r="CIU137" s="235"/>
      <c r="CIV137" s="235"/>
      <c r="CIW137" s="235"/>
      <c r="CIX137" s="235"/>
      <c r="CIY137" s="235"/>
      <c r="CIZ137" s="235"/>
      <c r="CJA137" s="235"/>
      <c r="CJB137" s="235"/>
      <c r="CJC137" s="235"/>
      <c r="CJD137" s="235"/>
      <c r="CJE137" s="235"/>
      <c r="CJF137" s="235"/>
      <c r="CJG137" s="235"/>
      <c r="CJH137" s="235"/>
      <c r="CJI137" s="235"/>
      <c r="CJJ137" s="235"/>
      <c r="CJK137" s="235"/>
      <c r="CJL137" s="235"/>
      <c r="CJM137" s="235"/>
      <c r="CJN137" s="235"/>
      <c r="CJO137" s="235"/>
      <c r="CJP137" s="235"/>
      <c r="CJQ137" s="235"/>
      <c r="CJR137" s="235"/>
      <c r="CJS137" s="235"/>
      <c r="CJT137" s="235"/>
      <c r="CJU137" s="235"/>
      <c r="CJV137" s="235"/>
      <c r="CJW137" s="235"/>
      <c r="CJX137" s="235"/>
      <c r="CJY137" s="235"/>
      <c r="CJZ137" s="235"/>
      <c r="CKA137" s="235"/>
      <c r="CKB137" s="235"/>
      <c r="CKC137" s="235"/>
      <c r="CKD137" s="235"/>
      <c r="CKE137" s="235"/>
      <c r="CKF137" s="235"/>
      <c r="CKG137" s="235"/>
      <c r="CKH137" s="235"/>
      <c r="CKI137" s="235"/>
      <c r="CKJ137" s="235"/>
      <c r="CKK137" s="235"/>
      <c r="CKL137" s="235"/>
      <c r="CKM137" s="235"/>
      <c r="CKN137" s="235"/>
      <c r="CKO137" s="235"/>
      <c r="CKP137" s="235"/>
      <c r="CKQ137" s="235"/>
      <c r="CKR137" s="235"/>
      <c r="CKS137" s="235"/>
      <c r="CKT137" s="235"/>
      <c r="CKU137" s="235"/>
      <c r="CKV137" s="235"/>
      <c r="CKW137" s="235"/>
      <c r="CKX137" s="235"/>
      <c r="CKY137" s="235"/>
      <c r="CKZ137" s="235"/>
      <c r="CLA137" s="235"/>
      <c r="CLB137" s="235"/>
      <c r="CLC137" s="235"/>
      <c r="CLD137" s="235"/>
      <c r="CLE137" s="235"/>
      <c r="CLF137" s="235"/>
      <c r="CLG137" s="235"/>
      <c r="CLH137" s="235"/>
      <c r="CLI137" s="235"/>
      <c r="CLJ137" s="235"/>
      <c r="CLK137" s="235"/>
      <c r="CLL137" s="235"/>
      <c r="CLM137" s="235"/>
      <c r="CLN137" s="235"/>
      <c r="CLO137" s="235"/>
      <c r="CLP137" s="235"/>
      <c r="CLQ137" s="235"/>
      <c r="CLR137" s="235"/>
      <c r="CLS137" s="235"/>
      <c r="CLT137" s="235"/>
      <c r="CLU137" s="235"/>
      <c r="CLV137" s="235"/>
      <c r="CLW137" s="235"/>
      <c r="CLX137" s="235"/>
      <c r="CLY137" s="235"/>
      <c r="CLZ137" s="235"/>
      <c r="CMA137" s="235"/>
      <c r="CMB137" s="235"/>
      <c r="CMC137" s="235"/>
      <c r="CMD137" s="235"/>
      <c r="CME137" s="235"/>
      <c r="CMF137" s="235"/>
      <c r="CMG137" s="235"/>
      <c r="CMH137" s="235"/>
      <c r="CMI137" s="235"/>
      <c r="CMJ137" s="235"/>
      <c r="CMK137" s="235"/>
      <c r="CML137" s="235"/>
      <c r="CMM137" s="235"/>
      <c r="CMN137" s="235"/>
      <c r="CMO137" s="235"/>
      <c r="CMP137" s="235"/>
      <c r="CMQ137" s="235"/>
      <c r="CMR137" s="235"/>
      <c r="CMS137" s="235"/>
      <c r="CMT137" s="235"/>
      <c r="CMU137" s="235"/>
      <c r="CMV137" s="235"/>
      <c r="CMW137" s="235"/>
      <c r="CMX137" s="235"/>
      <c r="CMY137" s="235"/>
      <c r="CMZ137" s="235"/>
      <c r="CNA137" s="235"/>
      <c r="CNB137" s="235"/>
      <c r="CNC137" s="235"/>
      <c r="CND137" s="235"/>
      <c r="CNE137" s="235"/>
      <c r="CNF137" s="235"/>
      <c r="CNG137" s="235"/>
      <c r="CNH137" s="235"/>
      <c r="CNI137" s="235"/>
      <c r="CNJ137" s="235"/>
      <c r="CNK137" s="235"/>
      <c r="CNL137" s="235"/>
      <c r="CNM137" s="235"/>
      <c r="CNN137" s="235"/>
      <c r="CNO137" s="235"/>
      <c r="CNP137" s="235"/>
      <c r="CNQ137" s="235"/>
      <c r="CNR137" s="235"/>
      <c r="CNS137" s="235"/>
      <c r="CNT137" s="235"/>
      <c r="CNU137" s="235"/>
      <c r="CNV137" s="235"/>
      <c r="CNW137" s="235"/>
      <c r="CNX137" s="235"/>
      <c r="CNY137" s="235"/>
      <c r="CNZ137" s="235"/>
      <c r="COA137" s="235"/>
      <c r="COB137" s="235"/>
      <c r="COC137" s="235"/>
      <c r="COD137" s="235"/>
      <c r="COE137" s="235"/>
      <c r="COF137" s="235"/>
      <c r="COG137" s="235"/>
      <c r="COH137" s="235"/>
      <c r="COI137" s="235"/>
      <c r="COJ137" s="235"/>
      <c r="COK137" s="235"/>
      <c r="COL137" s="235"/>
      <c r="COM137" s="235"/>
      <c r="CON137" s="235"/>
      <c r="COO137" s="235"/>
      <c r="COP137" s="235"/>
      <c r="COQ137" s="235"/>
      <c r="COR137" s="235"/>
      <c r="COS137" s="235"/>
      <c r="COT137" s="235"/>
      <c r="COU137" s="235"/>
      <c r="COV137" s="235"/>
      <c r="COW137" s="235"/>
      <c r="COX137" s="235"/>
      <c r="COY137" s="235"/>
      <c r="COZ137" s="235"/>
      <c r="CPA137" s="235"/>
      <c r="CPB137" s="235"/>
      <c r="CPC137" s="235"/>
      <c r="CPD137" s="235"/>
      <c r="CPE137" s="235"/>
      <c r="CPF137" s="235"/>
      <c r="CPG137" s="235"/>
      <c r="CPH137" s="235"/>
      <c r="CPI137" s="235"/>
      <c r="CPJ137" s="235"/>
      <c r="CPK137" s="235"/>
      <c r="CPL137" s="235"/>
      <c r="CPM137" s="235"/>
      <c r="CPN137" s="235"/>
      <c r="CPO137" s="235"/>
      <c r="CPP137" s="235"/>
      <c r="CPQ137" s="235"/>
      <c r="CPR137" s="235"/>
      <c r="CPS137" s="235"/>
      <c r="CPT137" s="235"/>
      <c r="CPU137" s="235"/>
      <c r="CPV137" s="235"/>
      <c r="CPW137" s="235"/>
      <c r="CPX137" s="235"/>
      <c r="CPY137" s="235"/>
      <c r="CPZ137" s="235"/>
      <c r="CQA137" s="235"/>
      <c r="CQB137" s="235"/>
      <c r="CQC137" s="235"/>
      <c r="CQD137" s="235"/>
      <c r="CQE137" s="235"/>
      <c r="CQF137" s="235"/>
      <c r="CQG137" s="235"/>
      <c r="CQH137" s="235"/>
      <c r="CQI137" s="235"/>
      <c r="CQJ137" s="235"/>
      <c r="CQK137" s="235"/>
      <c r="CQL137" s="235"/>
      <c r="CQM137" s="235"/>
      <c r="CQN137" s="235"/>
      <c r="CQO137" s="235"/>
      <c r="CQP137" s="235"/>
      <c r="CQQ137" s="235"/>
      <c r="CQR137" s="235"/>
      <c r="CQS137" s="235"/>
      <c r="CQT137" s="235"/>
      <c r="CQU137" s="235"/>
      <c r="CQV137" s="235"/>
      <c r="CQW137" s="235"/>
      <c r="CQX137" s="235"/>
      <c r="CQY137" s="235"/>
      <c r="CQZ137" s="235"/>
      <c r="CRA137" s="235"/>
      <c r="CRB137" s="235"/>
      <c r="CRC137" s="235"/>
      <c r="CRD137" s="235"/>
      <c r="CRE137" s="235"/>
      <c r="CRF137" s="235"/>
      <c r="CRG137" s="235"/>
      <c r="CRH137" s="235"/>
      <c r="CRI137" s="235"/>
      <c r="CRJ137" s="235"/>
      <c r="CRK137" s="235"/>
      <c r="CRL137" s="235"/>
      <c r="CRM137" s="235"/>
      <c r="CRN137" s="235"/>
      <c r="CRO137" s="235"/>
      <c r="CRP137" s="235"/>
      <c r="CRQ137" s="235"/>
      <c r="CRR137" s="235"/>
      <c r="CRS137" s="235"/>
      <c r="CRT137" s="235"/>
      <c r="CRU137" s="235"/>
      <c r="CRV137" s="235"/>
      <c r="CRW137" s="235"/>
      <c r="CRX137" s="235"/>
      <c r="CRY137" s="235"/>
      <c r="CRZ137" s="235"/>
      <c r="CSA137" s="235"/>
      <c r="CSB137" s="235"/>
      <c r="CSC137" s="235"/>
      <c r="CSD137" s="235"/>
      <c r="CSE137" s="235"/>
      <c r="CSF137" s="235"/>
      <c r="CSG137" s="235"/>
      <c r="CSH137" s="235"/>
      <c r="CSI137" s="235"/>
      <c r="CSJ137" s="235"/>
      <c r="CSK137" s="235"/>
      <c r="CSL137" s="235"/>
      <c r="CSM137" s="235"/>
      <c r="CSN137" s="235"/>
      <c r="CSO137" s="235"/>
      <c r="CSP137" s="235"/>
      <c r="CSQ137" s="235"/>
      <c r="CSR137" s="235"/>
      <c r="CSS137" s="235"/>
      <c r="CST137" s="235"/>
      <c r="CSU137" s="235"/>
      <c r="CSV137" s="235"/>
      <c r="CSW137" s="235"/>
      <c r="CSX137" s="235"/>
      <c r="CSY137" s="235"/>
      <c r="CSZ137" s="235"/>
      <c r="CTA137" s="235"/>
      <c r="CTB137" s="235"/>
      <c r="CTC137" s="235"/>
      <c r="CTD137" s="235"/>
      <c r="CTE137" s="235"/>
      <c r="CTF137" s="235"/>
      <c r="CTG137" s="235"/>
      <c r="CTH137" s="235"/>
      <c r="CTI137" s="235"/>
      <c r="CTJ137" s="235"/>
      <c r="CTK137" s="235"/>
      <c r="CTL137" s="235"/>
      <c r="CTM137" s="235"/>
      <c r="CTN137" s="235"/>
      <c r="CTO137" s="235"/>
      <c r="CTP137" s="235"/>
      <c r="CTQ137" s="235"/>
      <c r="CTR137" s="235"/>
      <c r="CTS137" s="235"/>
      <c r="CTT137" s="235"/>
      <c r="CTU137" s="235"/>
      <c r="CTV137" s="235"/>
      <c r="CTW137" s="235"/>
      <c r="CTX137" s="235"/>
      <c r="CTY137" s="235"/>
      <c r="CTZ137" s="235"/>
      <c r="CUA137" s="235"/>
      <c r="CUB137" s="235"/>
      <c r="CUC137" s="235"/>
      <c r="CUD137" s="235"/>
      <c r="CUE137" s="235"/>
      <c r="CUF137" s="235"/>
      <c r="CUG137" s="235"/>
      <c r="CUH137" s="235"/>
      <c r="CUI137" s="235"/>
      <c r="CUJ137" s="235"/>
      <c r="CUK137" s="235"/>
      <c r="CUL137" s="235"/>
      <c r="CUM137" s="235"/>
      <c r="CUN137" s="235"/>
      <c r="CUO137" s="235"/>
      <c r="CUP137" s="235"/>
      <c r="CUQ137" s="235"/>
      <c r="CUR137" s="235"/>
      <c r="CUS137" s="235"/>
      <c r="CUT137" s="235"/>
      <c r="CUU137" s="235"/>
      <c r="CUV137" s="235"/>
      <c r="CUW137" s="235"/>
      <c r="CUX137" s="235"/>
      <c r="CUY137" s="235"/>
      <c r="CUZ137" s="235"/>
      <c r="CVA137" s="235"/>
      <c r="CVB137" s="235"/>
      <c r="CVC137" s="235"/>
      <c r="CVD137" s="235"/>
      <c r="CVE137" s="235"/>
      <c r="CVF137" s="235"/>
      <c r="CVG137" s="235"/>
      <c r="CVH137" s="235"/>
      <c r="CVI137" s="235"/>
      <c r="CVJ137" s="235"/>
      <c r="CVK137" s="235"/>
      <c r="CVL137" s="235"/>
      <c r="CVM137" s="235"/>
      <c r="CVN137" s="235"/>
      <c r="CVO137" s="235"/>
      <c r="CVP137" s="235"/>
      <c r="CVQ137" s="235"/>
      <c r="CVR137" s="235"/>
      <c r="CVS137" s="235"/>
      <c r="CVT137" s="235"/>
      <c r="CVU137" s="235"/>
      <c r="CVV137" s="235"/>
      <c r="CVW137" s="235"/>
      <c r="CVX137" s="235"/>
      <c r="CVY137" s="235"/>
      <c r="CVZ137" s="235"/>
      <c r="CWA137" s="235"/>
      <c r="CWB137" s="235"/>
      <c r="CWC137" s="235"/>
      <c r="CWD137" s="235"/>
      <c r="CWE137" s="235"/>
      <c r="CWF137" s="235"/>
      <c r="CWG137" s="235"/>
      <c r="CWH137" s="235"/>
      <c r="CWI137" s="235"/>
      <c r="CWJ137" s="235"/>
      <c r="CWK137" s="235"/>
      <c r="CWL137" s="235"/>
      <c r="CWM137" s="235"/>
      <c r="CWN137" s="235"/>
      <c r="CWO137" s="235"/>
      <c r="CWP137" s="235"/>
      <c r="CWQ137" s="235"/>
      <c r="CWR137" s="235"/>
      <c r="CWS137" s="235"/>
      <c r="CWT137" s="235"/>
      <c r="CWU137" s="235"/>
      <c r="CWV137" s="235"/>
      <c r="CWW137" s="235"/>
      <c r="CWX137" s="235"/>
      <c r="CWY137" s="235"/>
      <c r="CWZ137" s="235"/>
      <c r="CXA137" s="235"/>
      <c r="CXB137" s="235"/>
      <c r="CXC137" s="235"/>
      <c r="CXD137" s="235"/>
      <c r="CXE137" s="235"/>
      <c r="CXF137" s="235"/>
      <c r="CXG137" s="235"/>
      <c r="CXH137" s="235"/>
      <c r="CXI137" s="235"/>
      <c r="CXJ137" s="235"/>
      <c r="CXK137" s="235"/>
      <c r="CXL137" s="235"/>
      <c r="CXM137" s="235"/>
      <c r="CXN137" s="235"/>
      <c r="CXO137" s="235"/>
      <c r="CXP137" s="235"/>
      <c r="CXQ137" s="235"/>
      <c r="CXR137" s="235"/>
      <c r="CXS137" s="235"/>
      <c r="CXT137" s="235"/>
      <c r="CXU137" s="235"/>
      <c r="CXV137" s="235"/>
      <c r="CXW137" s="235"/>
      <c r="CXX137" s="235"/>
      <c r="CXY137" s="235"/>
      <c r="CXZ137" s="235"/>
      <c r="CYA137" s="235"/>
      <c r="CYB137" s="235"/>
      <c r="CYC137" s="235"/>
      <c r="CYD137" s="235"/>
      <c r="CYE137" s="235"/>
      <c r="CYF137" s="235"/>
      <c r="CYG137" s="235"/>
      <c r="CYH137" s="235"/>
      <c r="CYI137" s="235"/>
      <c r="CYJ137" s="235"/>
      <c r="CYK137" s="235"/>
      <c r="CYL137" s="235"/>
      <c r="CYM137" s="235"/>
      <c r="CYN137" s="235"/>
      <c r="CYO137" s="235"/>
      <c r="CYP137" s="235"/>
      <c r="CYQ137" s="235"/>
      <c r="CYR137" s="235"/>
      <c r="CYS137" s="235"/>
      <c r="CYT137" s="235"/>
      <c r="CYU137" s="235"/>
      <c r="CYV137" s="235"/>
      <c r="CYW137" s="235"/>
      <c r="CYX137" s="235"/>
      <c r="CYY137" s="235"/>
      <c r="CYZ137" s="235"/>
      <c r="CZA137" s="235"/>
      <c r="CZB137" s="235"/>
      <c r="CZC137" s="235"/>
      <c r="CZD137" s="235"/>
      <c r="CZE137" s="235"/>
      <c r="CZF137" s="235"/>
      <c r="CZG137" s="235"/>
      <c r="CZH137" s="235"/>
      <c r="CZI137" s="235"/>
      <c r="CZJ137" s="235"/>
      <c r="CZK137" s="235"/>
      <c r="CZL137" s="235"/>
      <c r="CZM137" s="235"/>
      <c r="CZN137" s="235"/>
      <c r="CZO137" s="235"/>
      <c r="CZP137" s="235"/>
      <c r="CZQ137" s="235"/>
      <c r="CZR137" s="235"/>
      <c r="CZS137" s="235"/>
      <c r="CZT137" s="235"/>
      <c r="CZU137" s="235"/>
      <c r="CZV137" s="235"/>
      <c r="CZW137" s="235"/>
      <c r="CZX137" s="235"/>
      <c r="CZY137" s="235"/>
      <c r="CZZ137" s="235"/>
      <c r="DAA137" s="235"/>
      <c r="DAB137" s="235"/>
      <c r="DAC137" s="235"/>
      <c r="DAD137" s="235"/>
      <c r="DAE137" s="235"/>
      <c r="DAF137" s="235"/>
      <c r="DAG137" s="235"/>
      <c r="DAH137" s="235"/>
      <c r="DAI137" s="235"/>
      <c r="DAJ137" s="235"/>
      <c r="DAK137" s="235"/>
      <c r="DAL137" s="235"/>
      <c r="DAM137" s="235"/>
      <c r="DAN137" s="235"/>
      <c r="DAO137" s="235"/>
      <c r="DAP137" s="235"/>
      <c r="DAQ137" s="235"/>
      <c r="DAR137" s="235"/>
      <c r="DAS137" s="235"/>
      <c r="DAT137" s="235"/>
      <c r="DAU137" s="235"/>
      <c r="DAV137" s="235"/>
      <c r="DAW137" s="235"/>
      <c r="DAX137" s="235"/>
      <c r="DAY137" s="235"/>
      <c r="DAZ137" s="235"/>
      <c r="DBA137" s="235"/>
      <c r="DBB137" s="235"/>
      <c r="DBC137" s="235"/>
      <c r="DBD137" s="235"/>
      <c r="DBE137" s="235"/>
      <c r="DBF137" s="235"/>
      <c r="DBG137" s="235"/>
      <c r="DBH137" s="235"/>
      <c r="DBI137" s="235"/>
      <c r="DBJ137" s="235"/>
      <c r="DBK137" s="235"/>
      <c r="DBL137" s="235"/>
      <c r="DBM137" s="235"/>
      <c r="DBN137" s="235"/>
      <c r="DBO137" s="235"/>
      <c r="DBP137" s="235"/>
      <c r="DBQ137" s="235"/>
      <c r="DBR137" s="235"/>
      <c r="DBS137" s="235"/>
      <c r="DBT137" s="235"/>
      <c r="DBU137" s="235"/>
      <c r="DBV137" s="235"/>
      <c r="DBW137" s="235"/>
      <c r="DBX137" s="235"/>
      <c r="DBY137" s="235"/>
      <c r="DBZ137" s="235"/>
      <c r="DCA137" s="235"/>
      <c r="DCB137" s="235"/>
      <c r="DCC137" s="235"/>
      <c r="DCD137" s="235"/>
      <c r="DCE137" s="235"/>
      <c r="DCF137" s="235"/>
      <c r="DCG137" s="235"/>
      <c r="DCH137" s="235"/>
      <c r="DCI137" s="235"/>
      <c r="DCJ137" s="235"/>
      <c r="DCK137" s="235"/>
      <c r="DCL137" s="235"/>
      <c r="DCM137" s="235"/>
      <c r="DCN137" s="235"/>
      <c r="DCO137" s="235"/>
      <c r="DCP137" s="235"/>
      <c r="DCQ137" s="235"/>
      <c r="DCR137" s="235"/>
      <c r="DCS137" s="235"/>
      <c r="DCT137" s="235"/>
      <c r="DCU137" s="235"/>
      <c r="DCV137" s="235"/>
      <c r="DCW137" s="235"/>
      <c r="DCX137" s="235"/>
      <c r="DCY137" s="235"/>
      <c r="DCZ137" s="235"/>
      <c r="DDA137" s="235"/>
      <c r="DDB137" s="235"/>
      <c r="DDC137" s="235"/>
      <c r="DDD137" s="235"/>
      <c r="DDE137" s="235"/>
      <c r="DDF137" s="235"/>
      <c r="DDG137" s="235"/>
      <c r="DDH137" s="235"/>
      <c r="DDI137" s="235"/>
      <c r="DDJ137" s="235"/>
      <c r="DDK137" s="235"/>
      <c r="DDL137" s="235"/>
      <c r="DDM137" s="235"/>
      <c r="DDN137" s="235"/>
      <c r="DDO137" s="235"/>
      <c r="DDP137" s="235"/>
      <c r="DDQ137" s="235"/>
      <c r="DDR137" s="235"/>
      <c r="DDS137" s="235"/>
      <c r="DDT137" s="235"/>
      <c r="DDU137" s="235"/>
      <c r="DDV137" s="235"/>
      <c r="DDW137" s="235"/>
      <c r="DDX137" s="235"/>
      <c r="DDY137" s="235"/>
      <c r="DDZ137" s="235"/>
      <c r="DEA137" s="235"/>
      <c r="DEB137" s="235"/>
      <c r="DEC137" s="235"/>
      <c r="DED137" s="235"/>
      <c r="DEE137" s="235"/>
      <c r="DEF137" s="235"/>
      <c r="DEG137" s="235"/>
      <c r="DEH137" s="235"/>
      <c r="DEI137" s="235"/>
      <c r="DEJ137" s="235"/>
      <c r="DEK137" s="235"/>
      <c r="DEL137" s="235"/>
      <c r="DEM137" s="235"/>
      <c r="DEN137" s="235"/>
      <c r="DEO137" s="235"/>
      <c r="DEP137" s="235"/>
      <c r="DEQ137" s="235"/>
      <c r="DER137" s="235"/>
      <c r="DES137" s="235"/>
      <c r="DET137" s="235"/>
      <c r="DEU137" s="235"/>
      <c r="DEV137" s="235"/>
      <c r="DEW137" s="235"/>
      <c r="DEX137" s="235"/>
      <c r="DEY137" s="235"/>
      <c r="DEZ137" s="235"/>
      <c r="DFA137" s="235"/>
      <c r="DFB137" s="235"/>
      <c r="DFC137" s="235"/>
      <c r="DFD137" s="235"/>
      <c r="DFE137" s="235"/>
      <c r="DFF137" s="235"/>
      <c r="DFG137" s="235"/>
      <c r="DFH137" s="235"/>
      <c r="DFI137" s="235"/>
      <c r="DFJ137" s="235"/>
      <c r="DFK137" s="235"/>
      <c r="DFL137" s="235"/>
      <c r="DFM137" s="235"/>
      <c r="DFN137" s="235"/>
      <c r="DFO137" s="235"/>
      <c r="DFP137" s="235"/>
      <c r="DFQ137" s="235"/>
      <c r="DFR137" s="235"/>
      <c r="DFS137" s="235"/>
      <c r="DFT137" s="235"/>
      <c r="DFU137" s="235"/>
      <c r="DFV137" s="235"/>
      <c r="DFW137" s="235"/>
      <c r="DFX137" s="235"/>
      <c r="DFY137" s="235"/>
      <c r="DFZ137" s="235"/>
      <c r="DGA137" s="235"/>
      <c r="DGB137" s="235"/>
      <c r="DGC137" s="235"/>
      <c r="DGD137" s="235"/>
      <c r="DGE137" s="235"/>
      <c r="DGF137" s="235"/>
      <c r="DGG137" s="235"/>
      <c r="DGH137" s="235"/>
      <c r="DGI137" s="235"/>
      <c r="DGJ137" s="235"/>
      <c r="DGK137" s="235"/>
      <c r="DGL137" s="235"/>
      <c r="DGM137" s="235"/>
      <c r="DGN137" s="235"/>
      <c r="DGO137" s="235"/>
      <c r="DGP137" s="235"/>
      <c r="DGQ137" s="235"/>
      <c r="DGR137" s="235"/>
      <c r="DGS137" s="235"/>
      <c r="DGT137" s="235"/>
      <c r="DGU137" s="235"/>
      <c r="DGV137" s="235"/>
      <c r="DGW137" s="235"/>
      <c r="DGX137" s="235"/>
      <c r="DGY137" s="235"/>
      <c r="DGZ137" s="235"/>
      <c r="DHA137" s="235"/>
      <c r="DHB137" s="235"/>
      <c r="DHC137" s="235"/>
      <c r="DHD137" s="235"/>
      <c r="DHE137" s="235"/>
      <c r="DHF137" s="235"/>
      <c r="DHG137" s="235"/>
      <c r="DHH137" s="235"/>
      <c r="DHI137" s="235"/>
      <c r="DHJ137" s="235"/>
      <c r="DHK137" s="235"/>
      <c r="DHL137" s="235"/>
      <c r="DHM137" s="235"/>
      <c r="DHN137" s="235"/>
      <c r="DHO137" s="235"/>
      <c r="DHP137" s="235"/>
      <c r="DHQ137" s="235"/>
      <c r="DHR137" s="235"/>
      <c r="DHS137" s="235"/>
      <c r="DHT137" s="235"/>
      <c r="DHU137" s="235"/>
      <c r="DHV137" s="235"/>
      <c r="DHW137" s="235"/>
      <c r="DHX137" s="235"/>
      <c r="DHY137" s="235"/>
      <c r="DHZ137" s="235"/>
      <c r="DIA137" s="235"/>
      <c r="DIB137" s="235"/>
      <c r="DIC137" s="235"/>
      <c r="DID137" s="235"/>
      <c r="DIE137" s="235"/>
      <c r="DIF137" s="235"/>
      <c r="DIG137" s="235"/>
      <c r="DIH137" s="235"/>
      <c r="DII137" s="235"/>
      <c r="DIJ137" s="235"/>
      <c r="DIK137" s="235"/>
      <c r="DIL137" s="235"/>
      <c r="DIM137" s="235"/>
      <c r="DIN137" s="235"/>
      <c r="DIO137" s="235"/>
      <c r="DIP137" s="235"/>
      <c r="DIQ137" s="235"/>
      <c r="DIR137" s="235"/>
      <c r="DIS137" s="235"/>
      <c r="DIT137" s="235"/>
      <c r="DIU137" s="235"/>
      <c r="DIV137" s="235"/>
      <c r="DIW137" s="235"/>
      <c r="DIX137" s="235"/>
      <c r="DIY137" s="235"/>
      <c r="DIZ137" s="235"/>
      <c r="DJA137" s="235"/>
      <c r="DJB137" s="235"/>
      <c r="DJC137" s="235"/>
      <c r="DJD137" s="235"/>
      <c r="DJE137" s="235"/>
      <c r="DJF137" s="235"/>
      <c r="DJG137" s="235"/>
      <c r="DJH137" s="235"/>
      <c r="DJI137" s="235"/>
      <c r="DJJ137" s="235"/>
      <c r="DJK137" s="235"/>
      <c r="DJL137" s="235"/>
      <c r="DJM137" s="235"/>
      <c r="DJN137" s="235"/>
      <c r="DJO137" s="235"/>
      <c r="DJP137" s="235"/>
      <c r="DJQ137" s="235"/>
      <c r="DJR137" s="235"/>
      <c r="DJS137" s="235"/>
      <c r="DJT137" s="235"/>
      <c r="DJU137" s="235"/>
      <c r="DJV137" s="235"/>
      <c r="DJW137" s="235"/>
      <c r="DJX137" s="235"/>
      <c r="DJY137" s="235"/>
      <c r="DJZ137" s="235"/>
      <c r="DKA137" s="235"/>
      <c r="DKB137" s="235"/>
      <c r="DKC137" s="235"/>
      <c r="DKD137" s="235"/>
      <c r="DKE137" s="235"/>
      <c r="DKF137" s="235"/>
      <c r="DKG137" s="235"/>
      <c r="DKH137" s="235"/>
      <c r="DKI137" s="235"/>
      <c r="DKJ137" s="235"/>
      <c r="DKK137" s="235"/>
      <c r="DKL137" s="235"/>
      <c r="DKM137" s="235"/>
      <c r="DKN137" s="235"/>
      <c r="DKO137" s="235"/>
      <c r="DKP137" s="235"/>
      <c r="DKQ137" s="235"/>
      <c r="DKR137" s="235"/>
      <c r="DKS137" s="235"/>
      <c r="DKT137" s="235"/>
      <c r="DKU137" s="235"/>
      <c r="DKV137" s="235"/>
      <c r="DKW137" s="235"/>
      <c r="DKX137" s="235"/>
      <c r="DKY137" s="235"/>
      <c r="DKZ137" s="235"/>
      <c r="DLA137" s="235"/>
      <c r="DLB137" s="235"/>
      <c r="DLC137" s="235"/>
      <c r="DLD137" s="235"/>
      <c r="DLE137" s="235"/>
      <c r="DLF137" s="235"/>
      <c r="DLG137" s="235"/>
      <c r="DLH137" s="235"/>
      <c r="DLI137" s="235"/>
      <c r="DLJ137" s="235"/>
      <c r="DLK137" s="235"/>
      <c r="DLL137" s="235"/>
      <c r="DLM137" s="235"/>
      <c r="DLN137" s="235"/>
      <c r="DLO137" s="235"/>
      <c r="DLP137" s="235"/>
      <c r="DLQ137" s="235"/>
      <c r="DLR137" s="235"/>
      <c r="DLS137" s="235"/>
      <c r="DLT137" s="235"/>
      <c r="DLU137" s="235"/>
      <c r="DLV137" s="235"/>
      <c r="DLW137" s="235"/>
      <c r="DLX137" s="235"/>
      <c r="DLY137" s="235"/>
      <c r="DLZ137" s="235"/>
      <c r="DMA137" s="235"/>
      <c r="DMB137" s="235"/>
      <c r="DMC137" s="235"/>
      <c r="DMD137" s="235"/>
      <c r="DME137" s="235"/>
      <c r="DMF137" s="235"/>
      <c r="DMG137" s="235"/>
      <c r="DMH137" s="235"/>
      <c r="DMI137" s="235"/>
      <c r="DMJ137" s="235"/>
      <c r="DMK137" s="235"/>
      <c r="DML137" s="235"/>
      <c r="DMM137" s="235"/>
      <c r="DMN137" s="235"/>
      <c r="DMO137" s="235"/>
      <c r="DMP137" s="235"/>
      <c r="DMQ137" s="235"/>
      <c r="DMR137" s="235"/>
      <c r="DMS137" s="235"/>
      <c r="DMT137" s="235"/>
      <c r="DMU137" s="235"/>
      <c r="DMV137" s="235"/>
      <c r="DMW137" s="235"/>
      <c r="DMX137" s="235"/>
      <c r="DMY137" s="235"/>
      <c r="DMZ137" s="235"/>
      <c r="DNA137" s="235"/>
      <c r="DNB137" s="235"/>
      <c r="DNC137" s="235"/>
      <c r="DND137" s="235"/>
      <c r="DNE137" s="235"/>
      <c r="DNF137" s="235"/>
      <c r="DNG137" s="235"/>
      <c r="DNH137" s="235"/>
      <c r="DNI137" s="235"/>
      <c r="DNJ137" s="235"/>
      <c r="DNK137" s="235"/>
      <c r="DNL137" s="235"/>
      <c r="DNM137" s="235"/>
      <c r="DNN137" s="235"/>
      <c r="DNO137" s="235"/>
      <c r="DNP137" s="235"/>
      <c r="DNQ137" s="235"/>
      <c r="DNR137" s="235"/>
      <c r="DNS137" s="235"/>
      <c r="DNT137" s="235"/>
      <c r="DNU137" s="235"/>
      <c r="DNV137" s="235"/>
      <c r="DNW137" s="235"/>
      <c r="DNX137" s="235"/>
      <c r="DNY137" s="235"/>
      <c r="DNZ137" s="235"/>
      <c r="DOA137" s="235"/>
      <c r="DOB137" s="235"/>
      <c r="DOC137" s="235"/>
      <c r="DOD137" s="235"/>
      <c r="DOE137" s="235"/>
      <c r="DOF137" s="235"/>
      <c r="DOG137" s="235"/>
      <c r="DOH137" s="235"/>
      <c r="DOI137" s="235"/>
      <c r="DOJ137" s="235"/>
      <c r="DOK137" s="235"/>
      <c r="DOL137" s="235"/>
      <c r="DOM137" s="235"/>
      <c r="DON137" s="235"/>
      <c r="DOO137" s="235"/>
      <c r="DOP137" s="235"/>
      <c r="DOQ137" s="235"/>
      <c r="DOR137" s="235"/>
      <c r="DOS137" s="235"/>
      <c r="DOT137" s="235"/>
      <c r="DOU137" s="235"/>
      <c r="DOV137" s="235"/>
      <c r="DOW137" s="235"/>
      <c r="DOX137" s="235"/>
      <c r="DOY137" s="235"/>
      <c r="DOZ137" s="235"/>
      <c r="DPA137" s="235"/>
      <c r="DPB137" s="235"/>
      <c r="DPC137" s="235"/>
      <c r="DPD137" s="235"/>
      <c r="DPE137" s="235"/>
      <c r="DPF137" s="235"/>
      <c r="DPG137" s="235"/>
      <c r="DPH137" s="235"/>
      <c r="DPI137" s="235"/>
      <c r="DPJ137" s="235"/>
      <c r="DPK137" s="235"/>
      <c r="DPL137" s="235"/>
      <c r="DPM137" s="235"/>
      <c r="DPN137" s="235"/>
      <c r="DPO137" s="235"/>
      <c r="DPP137" s="235"/>
      <c r="DPQ137" s="235"/>
      <c r="DPR137" s="235"/>
      <c r="DPS137" s="235"/>
      <c r="DPT137" s="235"/>
      <c r="DPU137" s="235"/>
      <c r="DPV137" s="235"/>
      <c r="DPW137" s="235"/>
      <c r="DPX137" s="235"/>
      <c r="DPY137" s="235"/>
      <c r="DPZ137" s="235"/>
      <c r="DQA137" s="235"/>
      <c r="DQB137" s="235"/>
      <c r="DQC137" s="235"/>
      <c r="DQD137" s="235"/>
      <c r="DQE137" s="235"/>
      <c r="DQF137" s="235"/>
      <c r="DQG137" s="235"/>
      <c r="DQH137" s="235"/>
      <c r="DQI137" s="235"/>
      <c r="DQJ137" s="235"/>
      <c r="DQK137" s="235"/>
      <c r="DQL137" s="235"/>
      <c r="DQM137" s="235"/>
      <c r="DQN137" s="235"/>
      <c r="DQO137" s="235"/>
      <c r="DQP137" s="235"/>
      <c r="DQQ137" s="235"/>
      <c r="DQR137" s="235"/>
      <c r="DQS137" s="235"/>
      <c r="DQT137" s="235"/>
      <c r="DQU137" s="235"/>
      <c r="DQV137" s="235"/>
      <c r="DQW137" s="235"/>
      <c r="DQX137" s="235"/>
      <c r="DQY137" s="235"/>
      <c r="DQZ137" s="235"/>
      <c r="DRA137" s="235"/>
      <c r="DRB137" s="235"/>
      <c r="DRC137" s="235"/>
      <c r="DRD137" s="235"/>
      <c r="DRE137" s="235"/>
      <c r="DRF137" s="235"/>
      <c r="DRG137" s="235"/>
      <c r="DRH137" s="235"/>
      <c r="DRI137" s="235"/>
      <c r="DRJ137" s="235"/>
      <c r="DRK137" s="235"/>
      <c r="DRL137" s="235"/>
      <c r="DRM137" s="235"/>
      <c r="DRN137" s="235"/>
      <c r="DRO137" s="235"/>
      <c r="DRP137" s="235"/>
      <c r="DRQ137" s="235"/>
      <c r="DRR137" s="235"/>
      <c r="DRS137" s="235"/>
      <c r="DRT137" s="235"/>
      <c r="DRU137" s="235"/>
      <c r="DRV137" s="235"/>
      <c r="DRW137" s="235"/>
      <c r="DRX137" s="235"/>
      <c r="DRY137" s="235"/>
      <c r="DRZ137" s="235"/>
      <c r="DSA137" s="235"/>
      <c r="DSB137" s="235"/>
      <c r="DSC137" s="235"/>
      <c r="DSD137" s="235"/>
      <c r="DSE137" s="235"/>
      <c r="DSF137" s="235"/>
      <c r="DSG137" s="235"/>
      <c r="DSH137" s="235"/>
      <c r="DSI137" s="235"/>
      <c r="DSJ137" s="235"/>
      <c r="DSK137" s="235"/>
      <c r="DSL137" s="235"/>
      <c r="DSM137" s="235"/>
      <c r="DSN137" s="235"/>
      <c r="DSO137" s="235"/>
      <c r="DSP137" s="235"/>
      <c r="DSQ137" s="235"/>
      <c r="DSR137" s="235"/>
      <c r="DSS137" s="235"/>
      <c r="DST137" s="235"/>
      <c r="DSU137" s="235"/>
      <c r="DSV137" s="235"/>
      <c r="DSW137" s="235"/>
      <c r="DSX137" s="235"/>
      <c r="DSY137" s="235"/>
      <c r="DSZ137" s="235"/>
      <c r="DTA137" s="235"/>
      <c r="DTB137" s="235"/>
      <c r="DTC137" s="235"/>
      <c r="DTD137" s="235"/>
      <c r="DTE137" s="235"/>
      <c r="DTF137" s="235"/>
      <c r="DTG137" s="235"/>
      <c r="DTH137" s="235"/>
      <c r="DTI137" s="235"/>
      <c r="DTJ137" s="235"/>
      <c r="DTK137" s="235"/>
      <c r="DTL137" s="235"/>
      <c r="DTM137" s="235"/>
      <c r="DTN137" s="235"/>
      <c r="DTO137" s="235"/>
      <c r="DTP137" s="235"/>
      <c r="DTQ137" s="235"/>
      <c r="DTR137" s="235"/>
      <c r="DTS137" s="235"/>
      <c r="DTT137" s="235"/>
      <c r="DTU137" s="235"/>
      <c r="DTV137" s="235"/>
      <c r="DTW137" s="235"/>
      <c r="DTX137" s="235"/>
      <c r="DTY137" s="235"/>
      <c r="DTZ137" s="235"/>
      <c r="DUA137" s="235"/>
      <c r="DUB137" s="235"/>
      <c r="DUC137" s="235"/>
      <c r="DUD137" s="235"/>
      <c r="DUE137" s="235"/>
      <c r="DUF137" s="235"/>
      <c r="DUG137" s="235"/>
      <c r="DUH137" s="235"/>
      <c r="DUI137" s="235"/>
      <c r="DUJ137" s="235"/>
      <c r="DUK137" s="235"/>
      <c r="DUL137" s="235"/>
      <c r="DUM137" s="235"/>
      <c r="DUN137" s="235"/>
      <c r="DUO137" s="235"/>
      <c r="DUP137" s="235"/>
      <c r="DUQ137" s="235"/>
      <c r="DUR137" s="235"/>
      <c r="DUS137" s="235"/>
      <c r="DUT137" s="235"/>
      <c r="DUU137" s="235"/>
      <c r="DUV137" s="235"/>
      <c r="DUW137" s="235"/>
      <c r="DUX137" s="235"/>
      <c r="DUY137" s="235"/>
      <c r="DUZ137" s="235"/>
      <c r="DVA137" s="235"/>
      <c r="DVB137" s="235"/>
      <c r="DVC137" s="235"/>
      <c r="DVD137" s="235"/>
      <c r="DVE137" s="235"/>
      <c r="DVF137" s="235"/>
      <c r="DVG137" s="235"/>
      <c r="DVH137" s="235"/>
      <c r="DVI137" s="235"/>
      <c r="DVJ137" s="235"/>
      <c r="DVK137" s="235"/>
      <c r="DVL137" s="235"/>
      <c r="DVM137" s="235"/>
      <c r="DVN137" s="235"/>
      <c r="DVO137" s="235"/>
      <c r="DVP137" s="235"/>
      <c r="DVQ137" s="235"/>
      <c r="DVR137" s="235"/>
      <c r="DVS137" s="235"/>
      <c r="DVT137" s="235"/>
      <c r="DVU137" s="235"/>
      <c r="DVV137" s="235"/>
      <c r="DVW137" s="235"/>
      <c r="DVX137" s="235"/>
      <c r="DVY137" s="235"/>
      <c r="DVZ137" s="235"/>
      <c r="DWA137" s="235"/>
      <c r="DWB137" s="235"/>
      <c r="DWC137" s="235"/>
      <c r="DWD137" s="235"/>
      <c r="DWE137" s="235"/>
      <c r="DWF137" s="235"/>
      <c r="DWG137" s="235"/>
      <c r="DWH137" s="235"/>
      <c r="DWI137" s="235"/>
      <c r="DWJ137" s="235"/>
      <c r="DWK137" s="235"/>
      <c r="DWL137" s="235"/>
      <c r="DWM137" s="235"/>
      <c r="DWN137" s="235"/>
      <c r="DWO137" s="235"/>
      <c r="DWP137" s="235"/>
      <c r="DWQ137" s="235"/>
      <c r="DWR137" s="235"/>
      <c r="DWS137" s="235"/>
      <c r="DWT137" s="235"/>
      <c r="DWU137" s="235"/>
      <c r="DWV137" s="235"/>
      <c r="DWW137" s="235"/>
      <c r="DWX137" s="235"/>
      <c r="DWY137" s="235"/>
      <c r="DWZ137" s="235"/>
      <c r="DXA137" s="235"/>
      <c r="DXB137" s="235"/>
      <c r="DXC137" s="235"/>
      <c r="DXD137" s="235"/>
      <c r="DXE137" s="235"/>
      <c r="DXF137" s="235"/>
      <c r="DXG137" s="235"/>
      <c r="DXH137" s="235"/>
      <c r="DXI137" s="235"/>
      <c r="DXJ137" s="235"/>
      <c r="DXK137" s="235"/>
      <c r="DXL137" s="235"/>
      <c r="DXM137" s="235"/>
      <c r="DXN137" s="235"/>
      <c r="DXO137" s="235"/>
      <c r="DXP137" s="235"/>
      <c r="DXQ137" s="235"/>
      <c r="DXR137" s="235"/>
      <c r="DXS137" s="235"/>
      <c r="DXT137" s="235"/>
      <c r="DXU137" s="235"/>
      <c r="DXV137" s="235"/>
      <c r="DXW137" s="235"/>
      <c r="DXX137" s="235"/>
      <c r="DXY137" s="235"/>
      <c r="DXZ137" s="235"/>
      <c r="DYA137" s="235"/>
      <c r="DYB137" s="235"/>
      <c r="DYC137" s="235"/>
      <c r="DYD137" s="235"/>
      <c r="DYE137" s="235"/>
      <c r="DYF137" s="235"/>
      <c r="DYG137" s="235"/>
      <c r="DYH137" s="235"/>
      <c r="DYI137" s="235"/>
      <c r="DYJ137" s="235"/>
      <c r="DYK137" s="235"/>
      <c r="DYL137" s="235"/>
      <c r="DYM137" s="235"/>
      <c r="DYN137" s="235"/>
      <c r="DYO137" s="235"/>
      <c r="DYP137" s="235"/>
      <c r="DYQ137" s="235"/>
      <c r="DYR137" s="235"/>
      <c r="DYS137" s="235"/>
      <c r="DYT137" s="235"/>
      <c r="DYU137" s="235"/>
      <c r="DYV137" s="235"/>
      <c r="DYW137" s="235"/>
      <c r="DYX137" s="235"/>
      <c r="DYY137" s="235"/>
      <c r="DYZ137" s="235"/>
      <c r="DZA137" s="235"/>
      <c r="DZB137" s="235"/>
      <c r="DZC137" s="235"/>
      <c r="DZD137" s="235"/>
      <c r="DZE137" s="235"/>
      <c r="DZF137" s="235"/>
      <c r="DZG137" s="235"/>
      <c r="DZH137" s="235"/>
      <c r="DZI137" s="235"/>
      <c r="DZJ137" s="235"/>
      <c r="DZK137" s="235"/>
      <c r="DZL137" s="235"/>
      <c r="DZM137" s="235"/>
      <c r="DZN137" s="235"/>
      <c r="DZO137" s="235"/>
      <c r="DZP137" s="235"/>
      <c r="DZQ137" s="235"/>
      <c r="DZR137" s="235"/>
      <c r="DZS137" s="235"/>
      <c r="DZT137" s="235"/>
      <c r="DZU137" s="235"/>
      <c r="DZV137" s="235"/>
      <c r="DZW137" s="235"/>
      <c r="DZX137" s="235"/>
      <c r="DZY137" s="235"/>
      <c r="DZZ137" s="235"/>
      <c r="EAA137" s="235"/>
      <c r="EAB137" s="235"/>
      <c r="EAC137" s="235"/>
      <c r="EAD137" s="235"/>
      <c r="EAE137" s="235"/>
      <c r="EAF137" s="235"/>
      <c r="EAG137" s="235"/>
      <c r="EAH137" s="235"/>
      <c r="EAI137" s="235"/>
      <c r="EAJ137" s="235"/>
      <c r="EAK137" s="235"/>
      <c r="EAL137" s="235"/>
      <c r="EAM137" s="235"/>
      <c r="EAN137" s="235"/>
      <c r="EAO137" s="235"/>
      <c r="EAP137" s="235"/>
      <c r="EAQ137" s="235"/>
      <c r="EAR137" s="235"/>
      <c r="EAS137" s="235"/>
      <c r="EAT137" s="235"/>
      <c r="EAU137" s="235"/>
      <c r="EAV137" s="235"/>
      <c r="EAW137" s="235"/>
      <c r="EAX137" s="235"/>
      <c r="EAY137" s="235"/>
      <c r="EAZ137" s="235"/>
      <c r="EBA137" s="235"/>
      <c r="EBB137" s="235"/>
      <c r="EBC137" s="235"/>
      <c r="EBD137" s="235"/>
      <c r="EBE137" s="235"/>
      <c r="EBF137" s="235"/>
      <c r="EBG137" s="235"/>
      <c r="EBH137" s="235"/>
      <c r="EBI137" s="235"/>
      <c r="EBJ137" s="235"/>
      <c r="EBK137" s="235"/>
      <c r="EBL137" s="235"/>
      <c r="EBM137" s="235"/>
      <c r="EBN137" s="235"/>
      <c r="EBO137" s="235"/>
      <c r="EBP137" s="235"/>
      <c r="EBQ137" s="235"/>
      <c r="EBR137" s="235"/>
      <c r="EBS137" s="235"/>
      <c r="EBT137" s="235"/>
      <c r="EBU137" s="235"/>
      <c r="EBV137" s="235"/>
      <c r="EBW137" s="235"/>
      <c r="EBX137" s="235"/>
      <c r="EBY137" s="235"/>
      <c r="EBZ137" s="235"/>
      <c r="ECA137" s="235"/>
      <c r="ECB137" s="235"/>
      <c r="ECC137" s="235"/>
      <c r="ECD137" s="235"/>
      <c r="ECE137" s="235"/>
      <c r="ECF137" s="235"/>
      <c r="ECG137" s="235"/>
      <c r="ECH137" s="235"/>
      <c r="ECI137" s="235"/>
      <c r="ECJ137" s="235"/>
      <c r="ECK137" s="235"/>
      <c r="ECL137" s="235"/>
      <c r="ECM137" s="235"/>
      <c r="ECN137" s="235"/>
      <c r="ECO137" s="235"/>
      <c r="ECP137" s="235"/>
      <c r="ECQ137" s="235"/>
      <c r="ECR137" s="235"/>
      <c r="ECS137" s="235"/>
      <c r="ECT137" s="235"/>
      <c r="ECU137" s="235"/>
      <c r="ECV137" s="235"/>
      <c r="ECW137" s="235"/>
      <c r="ECX137" s="235"/>
      <c r="ECY137" s="235"/>
      <c r="ECZ137" s="235"/>
      <c r="EDA137" s="235"/>
      <c r="EDB137" s="235"/>
      <c r="EDC137" s="235"/>
      <c r="EDD137" s="235"/>
      <c r="EDE137" s="235"/>
      <c r="EDF137" s="235"/>
      <c r="EDG137" s="235"/>
      <c r="EDH137" s="235"/>
      <c r="EDI137" s="235"/>
      <c r="EDJ137" s="235"/>
      <c r="EDK137" s="235"/>
      <c r="EDL137" s="235"/>
      <c r="EDM137" s="235"/>
      <c r="EDN137" s="235"/>
      <c r="EDO137" s="235"/>
      <c r="EDP137" s="235"/>
      <c r="EDQ137" s="235"/>
      <c r="EDR137" s="235"/>
      <c r="EDS137" s="235"/>
      <c r="EDT137" s="235"/>
      <c r="EDU137" s="235"/>
      <c r="EDV137" s="235"/>
      <c r="EDW137" s="235"/>
      <c r="EDX137" s="235"/>
      <c r="EDY137" s="235"/>
      <c r="EDZ137" s="235"/>
      <c r="EEA137" s="235"/>
      <c r="EEB137" s="235"/>
      <c r="EEC137" s="235"/>
      <c r="EED137" s="235"/>
      <c r="EEE137" s="235"/>
      <c r="EEF137" s="235"/>
      <c r="EEG137" s="235"/>
      <c r="EEH137" s="235"/>
      <c r="EEI137" s="235"/>
      <c r="EEJ137" s="235"/>
      <c r="EEK137" s="235"/>
      <c r="EEL137" s="235"/>
      <c r="EEM137" s="235"/>
      <c r="EEN137" s="235"/>
      <c r="EEO137" s="235"/>
      <c r="EEP137" s="235"/>
      <c r="EEQ137" s="235"/>
      <c r="EER137" s="235"/>
      <c r="EES137" s="235"/>
      <c r="EET137" s="235"/>
      <c r="EEU137" s="235"/>
      <c r="EEV137" s="235"/>
      <c r="EEW137" s="235"/>
      <c r="EEX137" s="235"/>
      <c r="EEY137" s="235"/>
      <c r="EEZ137" s="235"/>
      <c r="EFA137" s="235"/>
      <c r="EFB137" s="235"/>
      <c r="EFC137" s="235"/>
      <c r="EFD137" s="235"/>
      <c r="EFE137" s="235"/>
      <c r="EFF137" s="235"/>
      <c r="EFG137" s="235"/>
      <c r="EFH137" s="235"/>
      <c r="EFI137" s="235"/>
      <c r="EFJ137" s="235"/>
      <c r="EFK137" s="235"/>
      <c r="EFL137" s="235"/>
      <c r="EFM137" s="235"/>
      <c r="EFN137" s="235"/>
      <c r="EFO137" s="235"/>
      <c r="EFP137" s="235"/>
      <c r="EFQ137" s="235"/>
      <c r="EFR137" s="235"/>
      <c r="EFS137" s="235"/>
      <c r="EFT137" s="235"/>
      <c r="EFU137" s="235"/>
      <c r="EFV137" s="235"/>
      <c r="EFW137" s="235"/>
      <c r="EFX137" s="235"/>
      <c r="EFY137" s="235"/>
      <c r="EFZ137" s="235"/>
      <c r="EGA137" s="235"/>
      <c r="EGB137" s="235"/>
      <c r="EGC137" s="235"/>
      <c r="EGD137" s="235"/>
      <c r="EGE137" s="235"/>
      <c r="EGF137" s="235"/>
      <c r="EGG137" s="235"/>
      <c r="EGH137" s="235"/>
      <c r="EGI137" s="235"/>
      <c r="EGJ137" s="235"/>
      <c r="EGK137" s="235"/>
      <c r="EGL137" s="235"/>
      <c r="EGM137" s="235"/>
      <c r="EGN137" s="235"/>
      <c r="EGO137" s="235"/>
      <c r="EGP137" s="235"/>
      <c r="EGQ137" s="235"/>
      <c r="EGR137" s="235"/>
      <c r="EGS137" s="235"/>
      <c r="EGT137" s="235"/>
      <c r="EGU137" s="235"/>
      <c r="EGV137" s="235"/>
      <c r="EGW137" s="235"/>
      <c r="EGX137" s="235"/>
      <c r="EGY137" s="235"/>
      <c r="EGZ137" s="235"/>
      <c r="EHA137" s="235"/>
      <c r="EHB137" s="235"/>
      <c r="EHC137" s="235"/>
      <c r="EHD137" s="235"/>
      <c r="EHE137" s="235"/>
      <c r="EHF137" s="235"/>
      <c r="EHG137" s="235"/>
      <c r="EHH137" s="235"/>
      <c r="EHI137" s="235"/>
      <c r="EHJ137" s="235"/>
      <c r="EHK137" s="235"/>
      <c r="EHL137" s="235"/>
      <c r="EHM137" s="235"/>
      <c r="EHN137" s="235"/>
      <c r="EHO137" s="235"/>
      <c r="EHP137" s="235"/>
      <c r="EHQ137" s="235"/>
      <c r="EHR137" s="235"/>
      <c r="EHS137" s="235"/>
      <c r="EHT137" s="235"/>
      <c r="EHU137" s="235"/>
      <c r="EHV137" s="235"/>
      <c r="EHW137" s="235"/>
      <c r="EHX137" s="235"/>
      <c r="EHY137" s="235"/>
      <c r="EHZ137" s="235"/>
      <c r="EIA137" s="235"/>
      <c r="EIB137" s="235"/>
      <c r="EIC137" s="235"/>
      <c r="EID137" s="235"/>
      <c r="EIE137" s="235"/>
      <c r="EIF137" s="235"/>
      <c r="EIG137" s="235"/>
      <c r="EIH137" s="235"/>
      <c r="EII137" s="235"/>
      <c r="EIJ137" s="235"/>
      <c r="EIK137" s="235"/>
      <c r="EIL137" s="235"/>
      <c r="EIM137" s="235"/>
      <c r="EIN137" s="235"/>
      <c r="EIO137" s="235"/>
      <c r="EIP137" s="235"/>
      <c r="EIQ137" s="235"/>
      <c r="EIR137" s="235"/>
      <c r="EIS137" s="235"/>
      <c r="EIT137" s="235"/>
      <c r="EIU137" s="235"/>
      <c r="EIV137" s="235"/>
      <c r="EIW137" s="235"/>
      <c r="EIX137" s="235"/>
      <c r="EIY137" s="235"/>
      <c r="EIZ137" s="235"/>
      <c r="EJA137" s="235"/>
      <c r="EJB137" s="235"/>
      <c r="EJC137" s="235"/>
      <c r="EJD137" s="235"/>
      <c r="EJE137" s="235"/>
      <c r="EJF137" s="235"/>
      <c r="EJG137" s="235"/>
      <c r="EJH137" s="235"/>
      <c r="EJI137" s="235"/>
      <c r="EJJ137" s="235"/>
      <c r="EJK137" s="235"/>
      <c r="EJL137" s="235"/>
      <c r="EJM137" s="235"/>
      <c r="EJN137" s="235"/>
      <c r="EJO137" s="235"/>
      <c r="EJP137" s="235"/>
      <c r="EJQ137" s="235"/>
      <c r="EJR137" s="235"/>
      <c r="EJS137" s="235"/>
      <c r="EJT137" s="235"/>
      <c r="EJU137" s="235"/>
      <c r="EJV137" s="235"/>
      <c r="EJW137" s="235"/>
      <c r="EJX137" s="235"/>
      <c r="EJY137" s="235"/>
      <c r="EJZ137" s="235"/>
      <c r="EKA137" s="235"/>
      <c r="EKB137" s="235"/>
      <c r="EKC137" s="235"/>
      <c r="EKD137" s="235"/>
      <c r="EKE137" s="235"/>
      <c r="EKF137" s="235"/>
      <c r="EKG137" s="235"/>
      <c r="EKH137" s="235"/>
      <c r="EKI137" s="235"/>
      <c r="EKJ137" s="235"/>
      <c r="EKK137" s="235"/>
      <c r="EKL137" s="235"/>
      <c r="EKM137" s="235"/>
      <c r="EKN137" s="235"/>
      <c r="EKO137" s="235"/>
      <c r="EKP137" s="235"/>
      <c r="EKQ137" s="235"/>
      <c r="EKR137" s="235"/>
      <c r="EKS137" s="235"/>
      <c r="EKT137" s="235"/>
      <c r="EKU137" s="235"/>
      <c r="EKV137" s="235"/>
      <c r="EKW137" s="235"/>
      <c r="EKX137" s="235"/>
      <c r="EKY137" s="235"/>
      <c r="EKZ137" s="235"/>
      <c r="ELA137" s="235"/>
      <c r="ELB137" s="235"/>
      <c r="ELC137" s="235"/>
      <c r="ELD137" s="235"/>
      <c r="ELE137" s="235"/>
      <c r="ELF137" s="235"/>
      <c r="ELG137" s="235"/>
      <c r="ELH137" s="235"/>
      <c r="ELI137" s="235"/>
      <c r="ELJ137" s="235"/>
      <c r="ELK137" s="235"/>
      <c r="ELL137" s="235"/>
      <c r="ELM137" s="235"/>
      <c r="ELN137" s="235"/>
      <c r="ELO137" s="235"/>
      <c r="ELP137" s="235"/>
      <c r="ELQ137" s="235"/>
      <c r="ELR137" s="235"/>
      <c r="ELS137" s="235"/>
      <c r="ELT137" s="235"/>
      <c r="ELU137" s="235"/>
      <c r="ELV137" s="235"/>
      <c r="ELW137" s="235"/>
      <c r="ELX137" s="235"/>
      <c r="ELY137" s="235"/>
      <c r="ELZ137" s="235"/>
      <c r="EMA137" s="235"/>
      <c r="EMB137" s="235"/>
      <c r="EMC137" s="235"/>
      <c r="EMD137" s="235"/>
      <c r="EME137" s="235"/>
      <c r="EMF137" s="235"/>
      <c r="EMG137" s="235"/>
      <c r="EMH137" s="235"/>
      <c r="EMI137" s="235"/>
      <c r="EMJ137" s="235"/>
      <c r="EMK137" s="235"/>
      <c r="EML137" s="235"/>
      <c r="EMM137" s="235"/>
      <c r="EMN137" s="235"/>
      <c r="EMO137" s="235"/>
      <c r="EMP137" s="235"/>
      <c r="EMQ137" s="235"/>
      <c r="EMR137" s="235"/>
      <c r="EMS137" s="235"/>
      <c r="EMT137" s="235"/>
      <c r="EMU137" s="235"/>
      <c r="EMV137" s="235"/>
      <c r="EMW137" s="235"/>
      <c r="EMX137" s="235"/>
      <c r="EMY137" s="235"/>
      <c r="EMZ137" s="235"/>
      <c r="ENA137" s="235"/>
      <c r="ENB137" s="235"/>
      <c r="ENC137" s="235"/>
      <c r="END137" s="235"/>
      <c r="ENE137" s="235"/>
      <c r="ENF137" s="235"/>
      <c r="ENG137" s="235"/>
      <c r="ENH137" s="235"/>
      <c r="ENI137" s="235"/>
      <c r="ENJ137" s="235"/>
      <c r="ENK137" s="235"/>
      <c r="ENL137" s="235"/>
      <c r="ENM137" s="235"/>
      <c r="ENN137" s="235"/>
      <c r="ENO137" s="235"/>
      <c r="ENP137" s="235"/>
      <c r="ENQ137" s="235"/>
      <c r="ENR137" s="235"/>
      <c r="ENS137" s="235"/>
      <c r="ENT137" s="235"/>
      <c r="ENU137" s="235"/>
      <c r="ENV137" s="235"/>
      <c r="ENW137" s="235"/>
      <c r="ENX137" s="235"/>
      <c r="ENY137" s="235"/>
      <c r="ENZ137" s="235"/>
      <c r="EOA137" s="235"/>
      <c r="EOB137" s="235"/>
      <c r="EOC137" s="235"/>
      <c r="EOD137" s="235"/>
      <c r="EOE137" s="235"/>
      <c r="EOF137" s="235"/>
      <c r="EOG137" s="235"/>
      <c r="EOH137" s="235"/>
      <c r="EOI137" s="235"/>
      <c r="EOJ137" s="235"/>
      <c r="EOK137" s="235"/>
      <c r="EOL137" s="235"/>
      <c r="EOM137" s="235"/>
      <c r="EON137" s="235"/>
      <c r="EOO137" s="235"/>
      <c r="EOP137" s="235"/>
      <c r="EOQ137" s="235"/>
      <c r="EOR137" s="235"/>
      <c r="EOS137" s="235"/>
      <c r="EOT137" s="235"/>
      <c r="EOU137" s="235"/>
      <c r="EOV137" s="235"/>
      <c r="EOW137" s="235"/>
      <c r="EOX137" s="235"/>
      <c r="EOY137" s="235"/>
      <c r="EOZ137" s="235"/>
      <c r="EPA137" s="235"/>
      <c r="EPB137" s="235"/>
      <c r="EPC137" s="235"/>
      <c r="EPD137" s="235"/>
      <c r="EPE137" s="235"/>
      <c r="EPF137" s="235"/>
      <c r="EPG137" s="235"/>
      <c r="EPH137" s="235"/>
      <c r="EPI137" s="235"/>
      <c r="EPJ137" s="235"/>
      <c r="EPK137" s="235"/>
      <c r="EPL137" s="235"/>
      <c r="EPM137" s="235"/>
      <c r="EPN137" s="235"/>
      <c r="EPO137" s="235"/>
      <c r="EPP137" s="235"/>
      <c r="EPQ137" s="235"/>
      <c r="EPR137" s="235"/>
      <c r="EPS137" s="235"/>
      <c r="EPT137" s="235"/>
      <c r="EPU137" s="235"/>
      <c r="EPV137" s="235"/>
      <c r="EPW137" s="235"/>
      <c r="EPX137" s="235"/>
      <c r="EPY137" s="235"/>
      <c r="EPZ137" s="235"/>
      <c r="EQA137" s="235"/>
      <c r="EQB137" s="235"/>
      <c r="EQC137" s="235"/>
      <c r="EQD137" s="235"/>
      <c r="EQE137" s="235"/>
      <c r="EQF137" s="235"/>
      <c r="EQG137" s="235"/>
      <c r="EQH137" s="235"/>
      <c r="EQI137" s="235"/>
      <c r="EQJ137" s="235"/>
      <c r="EQK137" s="235"/>
      <c r="EQL137" s="235"/>
      <c r="EQM137" s="235"/>
      <c r="EQN137" s="235"/>
      <c r="EQO137" s="235"/>
      <c r="EQP137" s="235"/>
      <c r="EQQ137" s="235"/>
      <c r="EQR137" s="235"/>
      <c r="EQS137" s="235"/>
      <c r="EQT137" s="235"/>
      <c r="EQU137" s="235"/>
      <c r="EQV137" s="235"/>
      <c r="EQW137" s="235"/>
      <c r="EQX137" s="235"/>
      <c r="EQY137" s="235"/>
      <c r="EQZ137" s="235"/>
      <c r="ERA137" s="235"/>
      <c r="ERB137" s="235"/>
      <c r="ERC137" s="235"/>
      <c r="ERD137" s="235"/>
      <c r="ERE137" s="235"/>
      <c r="ERF137" s="235"/>
      <c r="ERG137" s="235"/>
      <c r="ERH137" s="235"/>
      <c r="ERI137" s="235"/>
      <c r="ERJ137" s="235"/>
      <c r="ERK137" s="235"/>
      <c r="ERL137" s="235"/>
      <c r="ERM137" s="235"/>
      <c r="ERN137" s="235"/>
      <c r="ERO137" s="235"/>
      <c r="ERP137" s="235"/>
      <c r="ERQ137" s="235"/>
      <c r="ERR137" s="235"/>
      <c r="ERS137" s="235"/>
      <c r="ERT137" s="235"/>
      <c r="ERU137" s="235"/>
      <c r="ERV137" s="235"/>
      <c r="ERW137" s="235"/>
      <c r="ERX137" s="235"/>
      <c r="ERY137" s="235"/>
      <c r="ERZ137" s="235"/>
      <c r="ESA137" s="235"/>
      <c r="ESB137" s="235"/>
      <c r="ESC137" s="235"/>
      <c r="ESD137" s="235"/>
      <c r="ESE137" s="235"/>
      <c r="ESF137" s="235"/>
      <c r="ESG137" s="235"/>
      <c r="ESH137" s="235"/>
      <c r="ESI137" s="235"/>
      <c r="ESJ137" s="235"/>
      <c r="ESK137" s="235"/>
      <c r="ESL137" s="235"/>
      <c r="ESM137" s="235"/>
      <c r="ESN137" s="235"/>
      <c r="ESO137" s="235"/>
      <c r="ESP137" s="235"/>
      <c r="ESQ137" s="235"/>
      <c r="ESR137" s="235"/>
      <c r="ESS137" s="235"/>
      <c r="EST137" s="235"/>
      <c r="ESU137" s="235"/>
      <c r="ESV137" s="235"/>
      <c r="ESW137" s="235"/>
      <c r="ESX137" s="235"/>
      <c r="ESY137" s="235"/>
      <c r="ESZ137" s="235"/>
      <c r="ETA137" s="235"/>
      <c r="ETB137" s="235"/>
      <c r="ETC137" s="235"/>
      <c r="ETD137" s="235"/>
      <c r="ETE137" s="235"/>
      <c r="ETF137" s="235"/>
      <c r="ETG137" s="235"/>
      <c r="ETH137" s="235"/>
      <c r="ETI137" s="235"/>
      <c r="ETJ137" s="235"/>
      <c r="ETK137" s="235"/>
      <c r="ETL137" s="235"/>
      <c r="ETM137" s="235"/>
      <c r="ETN137" s="235"/>
      <c r="ETO137" s="235"/>
      <c r="ETP137" s="235"/>
      <c r="ETQ137" s="235"/>
      <c r="ETR137" s="235"/>
      <c r="ETS137" s="235"/>
      <c r="ETT137" s="235"/>
      <c r="ETU137" s="235"/>
      <c r="ETV137" s="235"/>
      <c r="ETW137" s="235"/>
      <c r="ETX137" s="235"/>
      <c r="ETY137" s="235"/>
      <c r="ETZ137" s="235"/>
      <c r="EUA137" s="235"/>
      <c r="EUB137" s="235"/>
      <c r="EUC137" s="235"/>
      <c r="EUD137" s="235"/>
      <c r="EUE137" s="235"/>
      <c r="EUF137" s="235"/>
      <c r="EUG137" s="235"/>
      <c r="EUH137" s="235"/>
      <c r="EUI137" s="235"/>
      <c r="EUJ137" s="235"/>
      <c r="EUK137" s="235"/>
      <c r="EUL137" s="235"/>
      <c r="EUM137" s="235"/>
      <c r="EUN137" s="235"/>
      <c r="EUO137" s="235"/>
      <c r="EUP137" s="235"/>
      <c r="EUQ137" s="235"/>
      <c r="EUR137" s="235"/>
      <c r="EUS137" s="235"/>
      <c r="EUT137" s="235"/>
      <c r="EUU137" s="235"/>
      <c r="EUV137" s="235"/>
      <c r="EUW137" s="235"/>
      <c r="EUX137" s="235"/>
      <c r="EUY137" s="235"/>
      <c r="EUZ137" s="235"/>
      <c r="EVA137" s="235"/>
      <c r="EVB137" s="235"/>
      <c r="EVC137" s="235"/>
      <c r="EVD137" s="235"/>
      <c r="EVE137" s="235"/>
      <c r="EVF137" s="235"/>
      <c r="EVG137" s="235"/>
      <c r="EVH137" s="235"/>
      <c r="EVI137" s="235"/>
      <c r="EVJ137" s="235"/>
      <c r="EVK137" s="235"/>
      <c r="EVL137" s="235"/>
      <c r="EVM137" s="235"/>
      <c r="EVN137" s="235"/>
      <c r="EVO137" s="235"/>
      <c r="EVP137" s="235"/>
      <c r="EVQ137" s="235"/>
      <c r="EVR137" s="235"/>
      <c r="EVS137" s="235"/>
      <c r="EVT137" s="235"/>
      <c r="EVU137" s="235"/>
      <c r="EVV137" s="235"/>
      <c r="EVW137" s="235"/>
      <c r="EVX137" s="235"/>
      <c r="EVY137" s="235"/>
      <c r="EVZ137" s="235"/>
      <c r="EWA137" s="235"/>
      <c r="EWB137" s="235"/>
      <c r="EWC137" s="235"/>
      <c r="EWD137" s="235"/>
      <c r="EWE137" s="235"/>
      <c r="EWF137" s="235"/>
      <c r="EWG137" s="235"/>
      <c r="EWH137" s="235"/>
      <c r="EWI137" s="235"/>
      <c r="EWJ137" s="235"/>
      <c r="EWK137" s="235"/>
      <c r="EWL137" s="235"/>
      <c r="EWM137" s="235"/>
      <c r="EWN137" s="235"/>
      <c r="EWO137" s="235"/>
      <c r="EWP137" s="235"/>
      <c r="EWQ137" s="235"/>
      <c r="EWR137" s="235"/>
      <c r="EWS137" s="235"/>
      <c r="EWT137" s="235"/>
      <c r="EWU137" s="235"/>
      <c r="EWV137" s="235"/>
      <c r="EWW137" s="235"/>
      <c r="EWX137" s="235"/>
      <c r="EWY137" s="235"/>
      <c r="EWZ137" s="235"/>
      <c r="EXA137" s="235"/>
      <c r="EXB137" s="235"/>
      <c r="EXC137" s="235"/>
      <c r="EXD137" s="235"/>
      <c r="EXE137" s="235"/>
      <c r="EXF137" s="235"/>
      <c r="EXG137" s="235"/>
      <c r="EXH137" s="235"/>
      <c r="EXI137" s="235"/>
      <c r="EXJ137" s="235"/>
      <c r="EXK137" s="235"/>
      <c r="EXL137" s="235"/>
      <c r="EXM137" s="235"/>
      <c r="EXN137" s="235"/>
      <c r="EXO137" s="235"/>
      <c r="EXP137" s="235"/>
      <c r="EXQ137" s="235"/>
      <c r="EXR137" s="235"/>
      <c r="EXS137" s="235"/>
      <c r="EXT137" s="235"/>
      <c r="EXU137" s="235"/>
      <c r="EXV137" s="235"/>
      <c r="EXW137" s="235"/>
      <c r="EXX137" s="235"/>
      <c r="EXY137" s="235"/>
      <c r="EXZ137" s="235"/>
      <c r="EYA137" s="235"/>
      <c r="EYB137" s="235"/>
      <c r="EYC137" s="235"/>
      <c r="EYD137" s="235"/>
      <c r="EYE137" s="235"/>
      <c r="EYF137" s="235"/>
      <c r="EYG137" s="235"/>
      <c r="EYH137" s="235"/>
      <c r="EYI137" s="235"/>
      <c r="EYJ137" s="235"/>
      <c r="EYK137" s="235"/>
      <c r="EYL137" s="235"/>
      <c r="EYM137" s="235"/>
      <c r="EYN137" s="235"/>
      <c r="EYO137" s="235"/>
      <c r="EYP137" s="235"/>
      <c r="EYQ137" s="235"/>
      <c r="EYR137" s="235"/>
      <c r="EYS137" s="235"/>
      <c r="EYT137" s="235"/>
      <c r="EYU137" s="235"/>
      <c r="EYV137" s="235"/>
      <c r="EYW137" s="235"/>
      <c r="EYX137" s="235"/>
      <c r="EYY137" s="235"/>
      <c r="EYZ137" s="235"/>
      <c r="EZA137" s="235"/>
      <c r="EZB137" s="235"/>
      <c r="EZC137" s="235"/>
      <c r="EZD137" s="235"/>
      <c r="EZE137" s="235"/>
      <c r="EZF137" s="235"/>
      <c r="EZG137" s="235"/>
      <c r="EZH137" s="235"/>
      <c r="EZI137" s="235"/>
      <c r="EZJ137" s="235"/>
      <c r="EZK137" s="235"/>
      <c r="EZL137" s="235"/>
      <c r="EZM137" s="235"/>
      <c r="EZN137" s="235"/>
      <c r="EZO137" s="235"/>
      <c r="EZP137" s="235"/>
      <c r="EZQ137" s="235"/>
      <c r="EZR137" s="235"/>
      <c r="EZS137" s="235"/>
      <c r="EZT137" s="235"/>
      <c r="EZU137" s="235"/>
      <c r="EZV137" s="235"/>
      <c r="EZW137" s="235"/>
      <c r="EZX137" s="235"/>
      <c r="EZY137" s="235"/>
      <c r="EZZ137" s="235"/>
      <c r="FAA137" s="235"/>
      <c r="FAB137" s="235"/>
      <c r="FAC137" s="235"/>
      <c r="FAD137" s="235"/>
      <c r="FAE137" s="235"/>
      <c r="FAF137" s="235"/>
      <c r="FAG137" s="235"/>
      <c r="FAH137" s="235"/>
      <c r="FAI137" s="235"/>
      <c r="FAJ137" s="235"/>
      <c r="FAK137" s="235"/>
      <c r="FAL137" s="235"/>
      <c r="FAM137" s="235"/>
      <c r="FAN137" s="235"/>
      <c r="FAO137" s="235"/>
      <c r="FAP137" s="235"/>
      <c r="FAQ137" s="235"/>
      <c r="FAR137" s="235"/>
      <c r="FAS137" s="235"/>
      <c r="FAT137" s="235"/>
      <c r="FAU137" s="235"/>
      <c r="FAV137" s="235"/>
      <c r="FAW137" s="235"/>
      <c r="FAX137" s="235"/>
      <c r="FAY137" s="235"/>
      <c r="FAZ137" s="235"/>
      <c r="FBA137" s="235"/>
      <c r="FBB137" s="235"/>
      <c r="FBC137" s="235"/>
      <c r="FBD137" s="235"/>
      <c r="FBE137" s="235"/>
      <c r="FBF137" s="235"/>
      <c r="FBG137" s="235"/>
      <c r="FBH137" s="235"/>
      <c r="FBI137" s="235"/>
      <c r="FBJ137" s="235"/>
      <c r="FBK137" s="235"/>
      <c r="FBL137" s="235"/>
      <c r="FBM137" s="235"/>
      <c r="FBN137" s="235"/>
      <c r="FBO137" s="235"/>
      <c r="FBP137" s="235"/>
      <c r="FBQ137" s="235"/>
      <c r="FBR137" s="235"/>
      <c r="FBS137" s="235"/>
      <c r="FBT137" s="235"/>
      <c r="FBU137" s="235"/>
      <c r="FBV137" s="235"/>
      <c r="FBW137" s="235"/>
      <c r="FBX137" s="235"/>
      <c r="FBY137" s="235"/>
      <c r="FBZ137" s="235"/>
      <c r="FCA137" s="235"/>
      <c r="FCB137" s="235"/>
      <c r="FCC137" s="235"/>
      <c r="FCD137" s="235"/>
      <c r="FCE137" s="235"/>
      <c r="FCF137" s="235"/>
      <c r="FCG137" s="235"/>
      <c r="FCH137" s="235"/>
      <c r="FCI137" s="235"/>
      <c r="FCJ137" s="235"/>
      <c r="FCK137" s="235"/>
      <c r="FCL137" s="235"/>
      <c r="FCM137" s="235"/>
      <c r="FCN137" s="235"/>
      <c r="FCO137" s="235"/>
      <c r="FCP137" s="235"/>
      <c r="FCQ137" s="235"/>
      <c r="FCR137" s="235"/>
      <c r="FCS137" s="235"/>
      <c r="FCT137" s="235"/>
      <c r="FCU137" s="235"/>
      <c r="FCV137" s="235"/>
      <c r="FCW137" s="235"/>
      <c r="FCX137" s="235"/>
      <c r="FCY137" s="235"/>
      <c r="FCZ137" s="235"/>
      <c r="FDA137" s="235"/>
      <c r="FDB137" s="235"/>
      <c r="FDC137" s="235"/>
      <c r="FDD137" s="235"/>
      <c r="FDE137" s="235"/>
      <c r="FDF137" s="235"/>
      <c r="FDG137" s="235"/>
      <c r="FDH137" s="235"/>
      <c r="FDI137" s="235"/>
      <c r="FDJ137" s="235"/>
      <c r="FDK137" s="235"/>
      <c r="FDL137" s="235"/>
      <c r="FDM137" s="235"/>
      <c r="FDN137" s="235"/>
      <c r="FDO137" s="235"/>
      <c r="FDP137" s="235"/>
      <c r="FDQ137" s="235"/>
      <c r="FDR137" s="235"/>
      <c r="FDS137" s="235"/>
      <c r="FDT137" s="235"/>
      <c r="FDU137" s="235"/>
      <c r="FDV137" s="235"/>
      <c r="FDW137" s="235"/>
      <c r="FDX137" s="235"/>
      <c r="FDY137" s="235"/>
      <c r="FDZ137" s="235"/>
      <c r="FEA137" s="235"/>
      <c r="FEB137" s="235"/>
      <c r="FEC137" s="235"/>
      <c r="FED137" s="235"/>
      <c r="FEE137" s="235"/>
      <c r="FEF137" s="235"/>
      <c r="FEG137" s="235"/>
      <c r="FEH137" s="235"/>
      <c r="FEI137" s="235"/>
      <c r="FEJ137" s="235"/>
      <c r="FEK137" s="235"/>
      <c r="FEL137" s="235"/>
      <c r="FEM137" s="235"/>
      <c r="FEN137" s="235"/>
      <c r="FEO137" s="235"/>
      <c r="FEP137" s="235"/>
      <c r="FEQ137" s="235"/>
      <c r="FER137" s="235"/>
      <c r="FES137" s="235"/>
      <c r="FET137" s="235"/>
      <c r="FEU137" s="235"/>
      <c r="FEV137" s="235"/>
      <c r="FEW137" s="235"/>
      <c r="FEX137" s="235"/>
      <c r="FEY137" s="235"/>
      <c r="FEZ137" s="235"/>
      <c r="FFA137" s="235"/>
      <c r="FFB137" s="235"/>
      <c r="FFC137" s="235"/>
      <c r="FFD137" s="235"/>
      <c r="FFE137" s="235"/>
      <c r="FFF137" s="235"/>
      <c r="FFG137" s="235"/>
      <c r="FFH137" s="235"/>
      <c r="FFI137" s="235"/>
      <c r="FFJ137" s="235"/>
      <c r="FFK137" s="235"/>
      <c r="FFL137" s="235"/>
      <c r="FFM137" s="235"/>
      <c r="FFN137" s="235"/>
      <c r="FFO137" s="235"/>
      <c r="FFP137" s="235"/>
      <c r="FFQ137" s="235"/>
      <c r="FFR137" s="235"/>
      <c r="FFS137" s="235"/>
      <c r="FFT137" s="235"/>
      <c r="FFU137" s="235"/>
      <c r="FFV137" s="235"/>
      <c r="FFW137" s="235"/>
      <c r="FFX137" s="235"/>
      <c r="FFY137" s="235"/>
      <c r="FFZ137" s="235"/>
      <c r="FGA137" s="235"/>
      <c r="FGB137" s="235"/>
      <c r="FGC137" s="235"/>
      <c r="FGD137" s="235"/>
      <c r="FGE137" s="235"/>
      <c r="FGF137" s="235"/>
      <c r="FGG137" s="235"/>
      <c r="FGH137" s="235"/>
      <c r="FGI137" s="235"/>
      <c r="FGJ137" s="235"/>
      <c r="FGK137" s="235"/>
      <c r="FGL137" s="235"/>
      <c r="FGM137" s="235"/>
      <c r="FGN137" s="235"/>
      <c r="FGO137" s="235"/>
      <c r="FGP137" s="235"/>
      <c r="FGQ137" s="235"/>
      <c r="FGR137" s="235"/>
      <c r="FGS137" s="235"/>
      <c r="FGT137" s="235"/>
      <c r="FGU137" s="235"/>
      <c r="FGV137" s="235"/>
      <c r="FGW137" s="235"/>
      <c r="FGX137" s="235"/>
      <c r="FGY137" s="235"/>
      <c r="FGZ137" s="235"/>
      <c r="FHA137" s="235"/>
      <c r="FHB137" s="235"/>
      <c r="FHC137" s="235"/>
      <c r="FHD137" s="235"/>
      <c r="FHE137" s="235"/>
      <c r="FHF137" s="235"/>
      <c r="FHG137" s="235"/>
      <c r="FHH137" s="235"/>
      <c r="FHI137" s="235"/>
      <c r="FHJ137" s="235"/>
      <c r="FHK137" s="235"/>
      <c r="FHL137" s="235"/>
      <c r="FHM137" s="235"/>
      <c r="FHN137" s="235"/>
      <c r="FHO137" s="235"/>
      <c r="FHP137" s="235"/>
      <c r="FHQ137" s="235"/>
      <c r="FHR137" s="235"/>
      <c r="FHS137" s="235"/>
      <c r="FHT137" s="235"/>
      <c r="FHU137" s="235"/>
      <c r="FHV137" s="235"/>
      <c r="FHW137" s="235"/>
      <c r="FHX137" s="235"/>
      <c r="FHY137" s="235"/>
      <c r="FHZ137" s="235"/>
      <c r="FIA137" s="235"/>
      <c r="FIB137" s="235"/>
      <c r="FIC137" s="235"/>
      <c r="FID137" s="235"/>
      <c r="FIE137" s="235"/>
      <c r="FIF137" s="235"/>
      <c r="FIG137" s="235"/>
      <c r="FIH137" s="235"/>
      <c r="FII137" s="235"/>
      <c r="FIJ137" s="235"/>
      <c r="FIK137" s="235"/>
      <c r="FIL137" s="235"/>
      <c r="FIM137" s="235"/>
      <c r="FIN137" s="235"/>
      <c r="FIO137" s="235"/>
      <c r="FIP137" s="235"/>
      <c r="FIQ137" s="235"/>
      <c r="FIR137" s="235"/>
      <c r="FIS137" s="235"/>
      <c r="FIT137" s="235"/>
      <c r="FIU137" s="235"/>
      <c r="FIV137" s="235"/>
      <c r="FIW137" s="235"/>
      <c r="FIX137" s="235"/>
      <c r="FIY137" s="235"/>
      <c r="FIZ137" s="235"/>
      <c r="FJA137" s="235"/>
      <c r="FJB137" s="235"/>
      <c r="FJC137" s="235"/>
      <c r="FJD137" s="235"/>
      <c r="FJE137" s="235"/>
      <c r="FJF137" s="235"/>
      <c r="FJG137" s="235"/>
      <c r="FJH137" s="235"/>
      <c r="FJI137" s="235"/>
      <c r="FJJ137" s="235"/>
      <c r="FJK137" s="235"/>
      <c r="FJL137" s="235"/>
      <c r="FJM137" s="235"/>
      <c r="FJN137" s="235"/>
      <c r="FJO137" s="235"/>
      <c r="FJP137" s="235"/>
      <c r="FJQ137" s="235"/>
      <c r="FJR137" s="235"/>
      <c r="FJS137" s="235"/>
      <c r="FJT137" s="235"/>
      <c r="FJU137" s="235"/>
      <c r="FJV137" s="235"/>
      <c r="FJW137" s="235"/>
      <c r="FJX137" s="235"/>
      <c r="FJY137" s="235"/>
      <c r="FJZ137" s="235"/>
      <c r="FKA137" s="235"/>
      <c r="FKB137" s="235"/>
      <c r="FKC137" s="235"/>
      <c r="FKD137" s="235"/>
      <c r="FKE137" s="235"/>
      <c r="FKF137" s="235"/>
      <c r="FKG137" s="235"/>
      <c r="FKH137" s="235"/>
      <c r="FKI137" s="235"/>
      <c r="FKJ137" s="235"/>
      <c r="FKK137" s="235"/>
      <c r="FKL137" s="235"/>
      <c r="FKM137" s="235"/>
      <c r="FKN137" s="235"/>
      <c r="FKO137" s="235"/>
      <c r="FKP137" s="235"/>
      <c r="FKQ137" s="235"/>
      <c r="FKR137" s="235"/>
      <c r="FKS137" s="235"/>
      <c r="FKT137" s="235"/>
      <c r="FKU137" s="235"/>
      <c r="FKV137" s="235"/>
      <c r="FKW137" s="235"/>
      <c r="FKX137" s="235"/>
      <c r="FKY137" s="235"/>
      <c r="FKZ137" s="235"/>
      <c r="FLA137" s="235"/>
      <c r="FLB137" s="235"/>
      <c r="FLC137" s="235"/>
      <c r="FLD137" s="235"/>
      <c r="FLE137" s="235"/>
      <c r="FLF137" s="235"/>
      <c r="FLG137" s="235"/>
      <c r="FLH137" s="235"/>
      <c r="FLI137" s="235"/>
      <c r="FLJ137" s="235"/>
      <c r="FLK137" s="235"/>
      <c r="FLL137" s="235"/>
      <c r="FLM137" s="235"/>
      <c r="FLN137" s="235"/>
      <c r="FLO137" s="235"/>
      <c r="FLP137" s="235"/>
      <c r="FLQ137" s="235"/>
      <c r="FLR137" s="235"/>
      <c r="FLS137" s="235"/>
      <c r="FLT137" s="235"/>
      <c r="FLU137" s="235"/>
      <c r="FLV137" s="235"/>
      <c r="FLW137" s="235"/>
      <c r="FLX137" s="235"/>
      <c r="FLY137" s="235"/>
      <c r="FLZ137" s="235"/>
      <c r="FMA137" s="235"/>
      <c r="FMB137" s="235"/>
      <c r="FMC137" s="235"/>
      <c r="FMD137" s="235"/>
      <c r="FME137" s="235"/>
      <c r="FMF137" s="235"/>
      <c r="FMG137" s="235"/>
      <c r="FMH137" s="235"/>
      <c r="FMI137" s="235"/>
      <c r="FMJ137" s="235"/>
      <c r="FMK137" s="235"/>
      <c r="FML137" s="235"/>
      <c r="FMM137" s="235"/>
      <c r="FMN137" s="235"/>
      <c r="FMO137" s="235"/>
      <c r="FMP137" s="235"/>
      <c r="FMQ137" s="235"/>
      <c r="FMR137" s="235"/>
      <c r="FMS137" s="235"/>
      <c r="FMT137" s="235"/>
      <c r="FMU137" s="235"/>
      <c r="FMV137" s="235"/>
      <c r="FMW137" s="235"/>
      <c r="FMX137" s="235"/>
      <c r="FMY137" s="235"/>
      <c r="FMZ137" s="235"/>
      <c r="FNA137" s="235"/>
      <c r="FNB137" s="235"/>
      <c r="FNC137" s="235"/>
      <c r="FND137" s="235"/>
      <c r="FNE137" s="235"/>
      <c r="FNF137" s="235"/>
      <c r="FNG137" s="235"/>
      <c r="FNH137" s="235"/>
      <c r="FNI137" s="235"/>
      <c r="FNJ137" s="235"/>
      <c r="FNK137" s="235"/>
      <c r="FNL137" s="235"/>
      <c r="FNM137" s="235"/>
      <c r="FNN137" s="235"/>
      <c r="FNO137" s="235"/>
      <c r="FNP137" s="235"/>
      <c r="FNQ137" s="235"/>
      <c r="FNR137" s="235"/>
      <c r="FNS137" s="235"/>
      <c r="FNT137" s="235"/>
      <c r="FNU137" s="235"/>
      <c r="FNV137" s="235"/>
      <c r="FNW137" s="235"/>
      <c r="FNX137" s="235"/>
      <c r="FNY137" s="235"/>
      <c r="FNZ137" s="235"/>
      <c r="FOA137" s="235"/>
      <c r="FOB137" s="235"/>
      <c r="FOC137" s="235"/>
      <c r="FOD137" s="235"/>
      <c r="FOE137" s="235"/>
      <c r="FOF137" s="235"/>
      <c r="FOG137" s="235"/>
      <c r="FOH137" s="235"/>
      <c r="FOI137" s="235"/>
      <c r="FOJ137" s="235"/>
      <c r="FOK137" s="235"/>
      <c r="FOL137" s="235"/>
      <c r="FOM137" s="235"/>
      <c r="FON137" s="235"/>
      <c r="FOO137" s="235"/>
      <c r="FOP137" s="235"/>
      <c r="FOQ137" s="235"/>
      <c r="FOR137" s="235"/>
      <c r="FOS137" s="235"/>
      <c r="FOT137" s="235"/>
      <c r="FOU137" s="235"/>
      <c r="FOV137" s="235"/>
      <c r="FOW137" s="235"/>
      <c r="FOX137" s="235"/>
      <c r="FOY137" s="235"/>
      <c r="FOZ137" s="235"/>
      <c r="FPA137" s="235"/>
      <c r="FPB137" s="235"/>
      <c r="FPC137" s="235"/>
      <c r="FPD137" s="235"/>
      <c r="FPE137" s="235"/>
      <c r="FPF137" s="235"/>
      <c r="FPG137" s="235"/>
      <c r="FPH137" s="235"/>
      <c r="FPI137" s="235"/>
      <c r="FPJ137" s="235"/>
      <c r="FPK137" s="235"/>
      <c r="FPL137" s="235"/>
      <c r="FPM137" s="235"/>
      <c r="FPN137" s="235"/>
      <c r="FPO137" s="235"/>
      <c r="FPP137" s="235"/>
      <c r="FPQ137" s="235"/>
      <c r="FPR137" s="235"/>
      <c r="FPS137" s="235"/>
      <c r="FPT137" s="235"/>
      <c r="FPU137" s="235"/>
      <c r="FPV137" s="235"/>
      <c r="FPW137" s="235"/>
      <c r="FPX137" s="235"/>
      <c r="FPY137" s="235"/>
      <c r="FPZ137" s="235"/>
      <c r="FQA137" s="235"/>
      <c r="FQB137" s="235"/>
      <c r="FQC137" s="235"/>
      <c r="FQD137" s="235"/>
      <c r="FQE137" s="235"/>
      <c r="FQF137" s="235"/>
      <c r="FQG137" s="235"/>
      <c r="FQH137" s="235"/>
      <c r="FQI137" s="235"/>
      <c r="FQJ137" s="235"/>
      <c r="FQK137" s="235"/>
      <c r="FQL137" s="235"/>
      <c r="FQM137" s="235"/>
      <c r="FQN137" s="235"/>
      <c r="FQO137" s="235"/>
      <c r="FQP137" s="235"/>
      <c r="FQQ137" s="235"/>
      <c r="FQR137" s="235"/>
      <c r="FQS137" s="235"/>
      <c r="FQT137" s="235"/>
      <c r="FQU137" s="235"/>
      <c r="FQV137" s="235"/>
      <c r="FQW137" s="235"/>
      <c r="FQX137" s="235"/>
      <c r="FQY137" s="235"/>
      <c r="FQZ137" s="235"/>
      <c r="FRA137" s="235"/>
      <c r="FRB137" s="235"/>
      <c r="FRC137" s="235"/>
      <c r="FRD137" s="235"/>
      <c r="FRE137" s="235"/>
      <c r="FRF137" s="235"/>
      <c r="FRG137" s="235"/>
      <c r="FRH137" s="235"/>
      <c r="FRI137" s="235"/>
      <c r="FRJ137" s="235"/>
      <c r="FRK137" s="235"/>
      <c r="FRL137" s="235"/>
      <c r="FRM137" s="235"/>
      <c r="FRN137" s="235"/>
      <c r="FRO137" s="235"/>
      <c r="FRP137" s="235"/>
      <c r="FRQ137" s="235"/>
      <c r="FRR137" s="235"/>
      <c r="FRS137" s="235"/>
      <c r="FRT137" s="235"/>
      <c r="FRU137" s="235"/>
      <c r="FRV137" s="235"/>
      <c r="FRW137" s="235"/>
      <c r="FRX137" s="235"/>
      <c r="FRY137" s="235"/>
      <c r="FRZ137" s="235"/>
      <c r="FSA137" s="235"/>
      <c r="FSB137" s="235"/>
      <c r="FSC137" s="235"/>
      <c r="FSD137" s="235"/>
      <c r="FSE137" s="235"/>
      <c r="FSF137" s="235"/>
      <c r="FSG137" s="235"/>
      <c r="FSH137" s="235"/>
      <c r="FSI137" s="235"/>
      <c r="FSJ137" s="235"/>
      <c r="FSK137" s="235"/>
      <c r="FSL137" s="235"/>
      <c r="FSM137" s="235"/>
      <c r="FSN137" s="235"/>
      <c r="FSO137" s="235"/>
      <c r="FSP137" s="235"/>
      <c r="FSQ137" s="235"/>
      <c r="FSR137" s="235"/>
      <c r="FSS137" s="235"/>
      <c r="FST137" s="235"/>
      <c r="FSU137" s="235"/>
      <c r="FSV137" s="235"/>
      <c r="FSW137" s="235"/>
      <c r="FSX137" s="235"/>
      <c r="FSY137" s="235"/>
      <c r="FSZ137" s="235"/>
      <c r="FTA137" s="235"/>
      <c r="FTB137" s="235"/>
      <c r="FTC137" s="235"/>
      <c r="FTD137" s="235"/>
      <c r="FTE137" s="235"/>
      <c r="FTF137" s="235"/>
      <c r="FTG137" s="235"/>
      <c r="FTH137" s="235"/>
      <c r="FTI137" s="235"/>
      <c r="FTJ137" s="235"/>
      <c r="FTK137" s="235"/>
      <c r="FTL137" s="235"/>
      <c r="FTM137" s="235"/>
      <c r="FTN137" s="235"/>
      <c r="FTO137" s="235"/>
      <c r="FTP137" s="235"/>
      <c r="FTQ137" s="235"/>
      <c r="FTR137" s="235"/>
      <c r="FTS137" s="235"/>
      <c r="FTT137" s="235"/>
      <c r="FTU137" s="235"/>
      <c r="FTV137" s="235"/>
      <c r="FTW137" s="235"/>
      <c r="FTX137" s="235"/>
      <c r="FTY137" s="235"/>
      <c r="FTZ137" s="235"/>
      <c r="FUA137" s="235"/>
      <c r="FUB137" s="235"/>
      <c r="FUC137" s="235"/>
      <c r="FUD137" s="235"/>
      <c r="FUE137" s="235"/>
      <c r="FUF137" s="235"/>
      <c r="FUG137" s="235"/>
      <c r="FUH137" s="235"/>
      <c r="FUI137" s="235"/>
      <c r="FUJ137" s="235"/>
      <c r="FUK137" s="235"/>
      <c r="FUL137" s="235"/>
      <c r="FUM137" s="235"/>
      <c r="FUN137" s="235"/>
      <c r="FUO137" s="235"/>
      <c r="FUP137" s="235"/>
      <c r="FUQ137" s="235"/>
      <c r="FUR137" s="235"/>
      <c r="FUS137" s="235"/>
      <c r="FUT137" s="235"/>
      <c r="FUU137" s="235"/>
      <c r="FUV137" s="235"/>
      <c r="FUW137" s="235"/>
      <c r="FUX137" s="235"/>
      <c r="FUY137" s="235"/>
      <c r="FUZ137" s="235"/>
      <c r="FVA137" s="235"/>
      <c r="FVB137" s="235"/>
      <c r="FVC137" s="235"/>
      <c r="FVD137" s="235"/>
      <c r="FVE137" s="235"/>
      <c r="FVF137" s="235"/>
      <c r="FVG137" s="235"/>
      <c r="FVH137" s="235"/>
      <c r="FVI137" s="235"/>
      <c r="FVJ137" s="235"/>
      <c r="FVK137" s="235"/>
      <c r="FVL137" s="235"/>
      <c r="FVM137" s="235"/>
      <c r="FVN137" s="235"/>
      <c r="FVO137" s="235"/>
      <c r="FVP137" s="235"/>
      <c r="FVQ137" s="235"/>
      <c r="FVR137" s="235"/>
      <c r="FVS137" s="235"/>
      <c r="FVT137" s="235"/>
      <c r="FVU137" s="235"/>
      <c r="FVV137" s="235"/>
      <c r="FVW137" s="235"/>
      <c r="FVX137" s="235"/>
      <c r="FVY137" s="235"/>
      <c r="FVZ137" s="235"/>
      <c r="FWA137" s="235"/>
      <c r="FWB137" s="235"/>
      <c r="FWC137" s="235"/>
      <c r="FWD137" s="235"/>
      <c r="FWE137" s="235"/>
      <c r="FWF137" s="235"/>
      <c r="FWG137" s="235"/>
      <c r="FWH137" s="235"/>
      <c r="FWI137" s="235"/>
      <c r="FWJ137" s="235"/>
      <c r="FWK137" s="235"/>
      <c r="FWL137" s="235"/>
      <c r="FWM137" s="235"/>
      <c r="FWN137" s="235"/>
      <c r="FWO137" s="235"/>
      <c r="FWP137" s="235"/>
      <c r="FWQ137" s="235"/>
      <c r="FWR137" s="235"/>
      <c r="FWS137" s="235"/>
      <c r="FWT137" s="235"/>
      <c r="FWU137" s="235"/>
      <c r="FWV137" s="235"/>
      <c r="FWW137" s="235"/>
      <c r="FWX137" s="235"/>
      <c r="FWY137" s="235"/>
      <c r="FWZ137" s="235"/>
      <c r="FXA137" s="235"/>
      <c r="FXB137" s="235"/>
      <c r="FXC137" s="235"/>
      <c r="FXD137" s="235"/>
      <c r="FXE137" s="235"/>
      <c r="FXF137" s="235"/>
      <c r="FXG137" s="235"/>
      <c r="FXH137" s="235"/>
      <c r="FXI137" s="235"/>
      <c r="FXJ137" s="235"/>
      <c r="FXK137" s="235"/>
      <c r="FXL137" s="235"/>
      <c r="FXM137" s="235"/>
      <c r="FXN137" s="235"/>
      <c r="FXO137" s="235"/>
      <c r="FXP137" s="235"/>
      <c r="FXQ137" s="235"/>
      <c r="FXR137" s="235"/>
      <c r="FXS137" s="235"/>
      <c r="FXT137" s="235"/>
      <c r="FXU137" s="235"/>
      <c r="FXV137" s="235"/>
      <c r="FXW137" s="235"/>
      <c r="FXX137" s="235"/>
      <c r="FXY137" s="235"/>
      <c r="FXZ137" s="235"/>
      <c r="FYA137" s="235"/>
      <c r="FYB137" s="235"/>
      <c r="FYC137" s="235"/>
      <c r="FYD137" s="235"/>
      <c r="FYE137" s="235"/>
      <c r="FYF137" s="235"/>
      <c r="FYG137" s="235"/>
      <c r="FYH137" s="235"/>
      <c r="FYI137" s="235"/>
      <c r="FYJ137" s="235"/>
      <c r="FYK137" s="235"/>
      <c r="FYL137" s="235"/>
      <c r="FYM137" s="235"/>
      <c r="FYN137" s="235"/>
      <c r="FYO137" s="235"/>
      <c r="FYP137" s="235"/>
      <c r="FYQ137" s="235"/>
      <c r="FYR137" s="235"/>
      <c r="FYS137" s="235"/>
      <c r="FYT137" s="235"/>
      <c r="FYU137" s="235"/>
      <c r="FYV137" s="235"/>
      <c r="FYW137" s="235"/>
      <c r="FYX137" s="235"/>
      <c r="FYY137" s="235"/>
      <c r="FYZ137" s="235"/>
      <c r="FZA137" s="235"/>
      <c r="FZB137" s="235"/>
      <c r="FZC137" s="235"/>
      <c r="FZD137" s="235"/>
      <c r="FZE137" s="235"/>
      <c r="FZF137" s="235"/>
      <c r="FZG137" s="235"/>
      <c r="FZH137" s="235"/>
      <c r="FZI137" s="235"/>
      <c r="FZJ137" s="235"/>
      <c r="FZK137" s="235"/>
      <c r="FZL137" s="235"/>
      <c r="FZM137" s="235"/>
      <c r="FZN137" s="235"/>
      <c r="FZO137" s="235"/>
      <c r="FZP137" s="235"/>
      <c r="FZQ137" s="235"/>
      <c r="FZR137" s="235"/>
      <c r="FZS137" s="235"/>
      <c r="FZT137" s="235"/>
      <c r="FZU137" s="235"/>
      <c r="FZV137" s="235"/>
      <c r="FZW137" s="235"/>
      <c r="FZX137" s="235"/>
      <c r="FZY137" s="235"/>
      <c r="FZZ137" s="235"/>
      <c r="GAA137" s="235"/>
      <c r="GAB137" s="235"/>
      <c r="GAC137" s="235"/>
      <c r="GAD137" s="235"/>
      <c r="GAE137" s="235"/>
      <c r="GAF137" s="235"/>
      <c r="GAG137" s="235"/>
      <c r="GAH137" s="235"/>
      <c r="GAI137" s="235"/>
      <c r="GAJ137" s="235"/>
      <c r="GAK137" s="235"/>
      <c r="GAL137" s="235"/>
      <c r="GAM137" s="235"/>
      <c r="GAN137" s="235"/>
      <c r="GAO137" s="235"/>
      <c r="GAP137" s="235"/>
      <c r="GAQ137" s="235"/>
      <c r="GAR137" s="235"/>
      <c r="GAS137" s="235"/>
      <c r="GAT137" s="235"/>
      <c r="GAU137" s="235"/>
      <c r="GAV137" s="235"/>
      <c r="GAW137" s="235"/>
      <c r="GAX137" s="235"/>
      <c r="GAY137" s="235"/>
      <c r="GAZ137" s="235"/>
      <c r="GBA137" s="235"/>
      <c r="GBB137" s="235"/>
      <c r="GBC137" s="235"/>
      <c r="GBD137" s="235"/>
      <c r="GBE137" s="235"/>
      <c r="GBF137" s="235"/>
      <c r="GBG137" s="235"/>
      <c r="GBH137" s="235"/>
      <c r="GBI137" s="235"/>
      <c r="GBJ137" s="235"/>
      <c r="GBK137" s="235"/>
      <c r="GBL137" s="235"/>
      <c r="GBM137" s="235"/>
      <c r="GBN137" s="235"/>
      <c r="GBO137" s="235"/>
      <c r="GBP137" s="235"/>
      <c r="GBQ137" s="235"/>
      <c r="GBR137" s="235"/>
      <c r="GBS137" s="235"/>
      <c r="GBT137" s="235"/>
      <c r="GBU137" s="235"/>
      <c r="GBV137" s="235"/>
      <c r="GBW137" s="235"/>
      <c r="GBX137" s="235"/>
      <c r="GBY137" s="235"/>
      <c r="GBZ137" s="235"/>
      <c r="GCA137" s="235"/>
      <c r="GCB137" s="235"/>
      <c r="GCC137" s="235"/>
      <c r="GCD137" s="235"/>
      <c r="GCE137" s="235"/>
      <c r="GCF137" s="235"/>
      <c r="GCG137" s="235"/>
      <c r="GCH137" s="235"/>
      <c r="GCI137" s="235"/>
      <c r="GCJ137" s="235"/>
      <c r="GCK137" s="235"/>
      <c r="GCL137" s="235"/>
      <c r="GCM137" s="235"/>
      <c r="GCN137" s="235"/>
      <c r="GCO137" s="235"/>
      <c r="GCP137" s="235"/>
      <c r="GCQ137" s="235"/>
      <c r="GCR137" s="235"/>
      <c r="GCS137" s="235"/>
      <c r="GCT137" s="235"/>
      <c r="GCU137" s="235"/>
      <c r="GCV137" s="235"/>
      <c r="GCW137" s="235"/>
      <c r="GCX137" s="235"/>
      <c r="GCY137" s="235"/>
      <c r="GCZ137" s="235"/>
      <c r="GDA137" s="235"/>
      <c r="GDB137" s="235"/>
      <c r="GDC137" s="235"/>
      <c r="GDD137" s="235"/>
      <c r="GDE137" s="235"/>
      <c r="GDF137" s="235"/>
      <c r="GDG137" s="235"/>
      <c r="GDH137" s="235"/>
      <c r="GDI137" s="235"/>
      <c r="GDJ137" s="235"/>
      <c r="GDK137" s="235"/>
      <c r="GDL137" s="235"/>
      <c r="GDM137" s="235"/>
      <c r="GDN137" s="235"/>
      <c r="GDO137" s="235"/>
      <c r="GDP137" s="235"/>
      <c r="GDQ137" s="235"/>
      <c r="GDR137" s="235"/>
      <c r="GDS137" s="235"/>
      <c r="GDT137" s="235"/>
      <c r="GDU137" s="235"/>
      <c r="GDV137" s="235"/>
      <c r="GDW137" s="235"/>
      <c r="GDX137" s="235"/>
      <c r="GDY137" s="235"/>
      <c r="GDZ137" s="235"/>
      <c r="GEA137" s="235"/>
      <c r="GEB137" s="235"/>
      <c r="GEC137" s="235"/>
      <c r="GED137" s="235"/>
      <c r="GEE137" s="235"/>
      <c r="GEF137" s="235"/>
      <c r="GEG137" s="235"/>
      <c r="GEH137" s="235"/>
      <c r="GEI137" s="235"/>
      <c r="GEJ137" s="235"/>
      <c r="GEK137" s="235"/>
      <c r="GEL137" s="235"/>
      <c r="GEM137" s="235"/>
      <c r="GEN137" s="235"/>
      <c r="GEO137" s="235"/>
      <c r="GEP137" s="235"/>
      <c r="GEQ137" s="235"/>
      <c r="GER137" s="235"/>
      <c r="GES137" s="235"/>
      <c r="GET137" s="235"/>
      <c r="GEU137" s="235"/>
      <c r="GEV137" s="235"/>
      <c r="GEW137" s="235"/>
      <c r="GEX137" s="235"/>
      <c r="GEY137" s="235"/>
      <c r="GEZ137" s="235"/>
      <c r="GFA137" s="235"/>
      <c r="GFB137" s="235"/>
      <c r="GFC137" s="235"/>
      <c r="GFD137" s="235"/>
      <c r="GFE137" s="235"/>
      <c r="GFF137" s="235"/>
      <c r="GFG137" s="235"/>
      <c r="GFH137" s="235"/>
      <c r="GFI137" s="235"/>
      <c r="GFJ137" s="235"/>
      <c r="GFK137" s="235"/>
      <c r="GFL137" s="235"/>
      <c r="GFM137" s="235"/>
      <c r="GFN137" s="235"/>
      <c r="GFO137" s="235"/>
      <c r="GFP137" s="235"/>
      <c r="GFQ137" s="235"/>
      <c r="GFR137" s="235"/>
      <c r="GFS137" s="235"/>
      <c r="GFT137" s="235"/>
      <c r="GFU137" s="235"/>
      <c r="GFV137" s="235"/>
      <c r="GFW137" s="235"/>
      <c r="GFX137" s="235"/>
      <c r="GFY137" s="235"/>
      <c r="GFZ137" s="235"/>
      <c r="GGA137" s="235"/>
      <c r="GGB137" s="235"/>
      <c r="GGC137" s="235"/>
      <c r="GGD137" s="235"/>
      <c r="GGE137" s="235"/>
      <c r="GGF137" s="235"/>
      <c r="GGG137" s="235"/>
      <c r="GGH137" s="235"/>
      <c r="GGI137" s="235"/>
      <c r="GGJ137" s="235"/>
      <c r="GGK137" s="235"/>
      <c r="GGL137" s="235"/>
      <c r="GGM137" s="235"/>
      <c r="GGN137" s="235"/>
      <c r="GGO137" s="235"/>
      <c r="GGP137" s="235"/>
      <c r="GGQ137" s="235"/>
      <c r="GGR137" s="235"/>
      <c r="GGS137" s="235"/>
      <c r="GGT137" s="235"/>
      <c r="GGU137" s="235"/>
      <c r="GGV137" s="235"/>
      <c r="GGW137" s="235"/>
      <c r="GGX137" s="235"/>
      <c r="GGY137" s="235"/>
      <c r="GGZ137" s="235"/>
      <c r="GHA137" s="235"/>
      <c r="GHB137" s="235"/>
      <c r="GHC137" s="235"/>
      <c r="GHD137" s="235"/>
      <c r="GHE137" s="235"/>
      <c r="GHF137" s="235"/>
      <c r="GHG137" s="235"/>
      <c r="GHH137" s="235"/>
      <c r="GHI137" s="235"/>
      <c r="GHJ137" s="235"/>
      <c r="GHK137" s="235"/>
      <c r="GHL137" s="235"/>
      <c r="GHM137" s="235"/>
      <c r="GHN137" s="235"/>
      <c r="GHO137" s="235"/>
      <c r="GHP137" s="235"/>
      <c r="GHQ137" s="235"/>
      <c r="GHR137" s="235"/>
      <c r="GHS137" s="235"/>
      <c r="GHT137" s="235"/>
      <c r="GHU137" s="235"/>
      <c r="GHV137" s="235"/>
      <c r="GHW137" s="235"/>
      <c r="GHX137" s="235"/>
      <c r="GHY137" s="235"/>
      <c r="GHZ137" s="235"/>
      <c r="GIA137" s="235"/>
      <c r="GIB137" s="235"/>
      <c r="GIC137" s="235"/>
      <c r="GID137" s="235"/>
      <c r="GIE137" s="235"/>
      <c r="GIF137" s="235"/>
      <c r="GIG137" s="235"/>
      <c r="GIH137" s="235"/>
      <c r="GII137" s="235"/>
      <c r="GIJ137" s="235"/>
      <c r="GIK137" s="235"/>
      <c r="GIL137" s="235"/>
      <c r="GIM137" s="235"/>
      <c r="GIN137" s="235"/>
      <c r="GIO137" s="235"/>
      <c r="GIP137" s="235"/>
      <c r="GIQ137" s="235"/>
      <c r="GIR137" s="235"/>
      <c r="GIS137" s="235"/>
      <c r="GIT137" s="235"/>
      <c r="GIU137" s="235"/>
      <c r="GIV137" s="235"/>
      <c r="GIW137" s="235"/>
      <c r="GIX137" s="235"/>
      <c r="GIY137" s="235"/>
      <c r="GIZ137" s="235"/>
      <c r="GJA137" s="235"/>
      <c r="GJB137" s="235"/>
      <c r="GJC137" s="235"/>
      <c r="GJD137" s="235"/>
      <c r="GJE137" s="235"/>
      <c r="GJF137" s="235"/>
      <c r="GJG137" s="235"/>
      <c r="GJH137" s="235"/>
      <c r="GJI137" s="235"/>
      <c r="GJJ137" s="235"/>
      <c r="GJK137" s="235"/>
      <c r="GJL137" s="235"/>
      <c r="GJM137" s="235"/>
      <c r="GJN137" s="235"/>
      <c r="GJO137" s="235"/>
      <c r="GJP137" s="235"/>
      <c r="GJQ137" s="235"/>
      <c r="GJR137" s="235"/>
      <c r="GJS137" s="235"/>
      <c r="GJT137" s="235"/>
      <c r="GJU137" s="235"/>
      <c r="GJV137" s="235"/>
      <c r="GJW137" s="235"/>
      <c r="GJX137" s="235"/>
      <c r="GJY137" s="235"/>
      <c r="GJZ137" s="235"/>
      <c r="GKA137" s="235"/>
      <c r="GKB137" s="235"/>
      <c r="GKC137" s="235"/>
      <c r="GKD137" s="235"/>
      <c r="GKE137" s="235"/>
      <c r="GKF137" s="235"/>
      <c r="GKG137" s="235"/>
      <c r="GKH137" s="235"/>
      <c r="GKI137" s="235"/>
      <c r="GKJ137" s="235"/>
      <c r="GKK137" s="235"/>
      <c r="GKL137" s="235"/>
      <c r="GKM137" s="235"/>
      <c r="GKN137" s="235"/>
      <c r="GKO137" s="235"/>
      <c r="GKP137" s="235"/>
      <c r="GKQ137" s="235"/>
      <c r="GKR137" s="235"/>
      <c r="GKS137" s="235"/>
      <c r="GKT137" s="235"/>
      <c r="GKU137" s="235"/>
      <c r="GKV137" s="235"/>
      <c r="GKW137" s="235"/>
      <c r="GKX137" s="235"/>
      <c r="GKY137" s="235"/>
      <c r="GKZ137" s="235"/>
      <c r="GLA137" s="235"/>
      <c r="GLB137" s="235"/>
      <c r="GLC137" s="235"/>
      <c r="GLD137" s="235"/>
      <c r="GLE137" s="235"/>
      <c r="GLF137" s="235"/>
      <c r="GLG137" s="235"/>
      <c r="GLH137" s="235"/>
      <c r="GLI137" s="235"/>
      <c r="GLJ137" s="235"/>
      <c r="GLK137" s="235"/>
      <c r="GLL137" s="235"/>
      <c r="GLM137" s="235"/>
      <c r="GLN137" s="235"/>
      <c r="GLO137" s="235"/>
      <c r="GLP137" s="235"/>
      <c r="GLQ137" s="235"/>
      <c r="GLR137" s="235"/>
      <c r="GLS137" s="235"/>
      <c r="GLT137" s="235"/>
      <c r="GLU137" s="235"/>
      <c r="GLV137" s="235"/>
      <c r="GLW137" s="235"/>
      <c r="GLX137" s="235"/>
      <c r="GLY137" s="235"/>
      <c r="GLZ137" s="235"/>
      <c r="GMA137" s="235"/>
      <c r="GMB137" s="235"/>
      <c r="GMC137" s="235"/>
      <c r="GMD137" s="235"/>
      <c r="GME137" s="235"/>
      <c r="GMF137" s="235"/>
      <c r="GMG137" s="235"/>
      <c r="GMH137" s="235"/>
      <c r="GMI137" s="235"/>
      <c r="GMJ137" s="235"/>
      <c r="GMK137" s="235"/>
      <c r="GML137" s="235"/>
      <c r="GMM137" s="235"/>
      <c r="GMN137" s="235"/>
      <c r="GMO137" s="235"/>
      <c r="GMP137" s="235"/>
      <c r="GMQ137" s="235"/>
      <c r="GMR137" s="235"/>
      <c r="GMS137" s="235"/>
      <c r="GMT137" s="235"/>
      <c r="GMU137" s="235"/>
      <c r="GMV137" s="235"/>
      <c r="GMW137" s="235"/>
      <c r="GMX137" s="235"/>
      <c r="GMY137" s="235"/>
      <c r="GMZ137" s="235"/>
      <c r="GNA137" s="235"/>
      <c r="GNB137" s="235"/>
      <c r="GNC137" s="235"/>
      <c r="GND137" s="235"/>
      <c r="GNE137" s="235"/>
      <c r="GNF137" s="235"/>
      <c r="GNG137" s="235"/>
      <c r="GNH137" s="235"/>
      <c r="GNI137" s="235"/>
      <c r="GNJ137" s="235"/>
      <c r="GNK137" s="235"/>
      <c r="GNL137" s="235"/>
      <c r="GNM137" s="235"/>
      <c r="GNN137" s="235"/>
      <c r="GNO137" s="235"/>
      <c r="GNP137" s="235"/>
      <c r="GNQ137" s="235"/>
      <c r="GNR137" s="235"/>
      <c r="GNS137" s="235"/>
      <c r="GNT137" s="235"/>
      <c r="GNU137" s="235"/>
      <c r="GNV137" s="235"/>
      <c r="GNW137" s="235"/>
      <c r="GNX137" s="235"/>
      <c r="GNY137" s="235"/>
      <c r="GNZ137" s="235"/>
      <c r="GOA137" s="235"/>
      <c r="GOB137" s="235"/>
      <c r="GOC137" s="235"/>
      <c r="GOD137" s="235"/>
      <c r="GOE137" s="235"/>
      <c r="GOF137" s="235"/>
      <c r="GOG137" s="235"/>
      <c r="GOH137" s="235"/>
      <c r="GOI137" s="235"/>
      <c r="GOJ137" s="235"/>
      <c r="GOK137" s="235"/>
      <c r="GOL137" s="235"/>
      <c r="GOM137" s="235"/>
      <c r="GON137" s="235"/>
      <c r="GOO137" s="235"/>
      <c r="GOP137" s="235"/>
      <c r="GOQ137" s="235"/>
      <c r="GOR137" s="235"/>
      <c r="GOS137" s="235"/>
      <c r="GOT137" s="235"/>
      <c r="GOU137" s="235"/>
      <c r="GOV137" s="235"/>
      <c r="GOW137" s="235"/>
      <c r="GOX137" s="235"/>
      <c r="GOY137" s="235"/>
      <c r="GOZ137" s="235"/>
      <c r="GPA137" s="235"/>
      <c r="GPB137" s="235"/>
      <c r="GPC137" s="235"/>
      <c r="GPD137" s="235"/>
      <c r="GPE137" s="235"/>
      <c r="GPF137" s="235"/>
      <c r="GPG137" s="235"/>
      <c r="GPH137" s="235"/>
      <c r="GPI137" s="235"/>
      <c r="GPJ137" s="235"/>
      <c r="GPK137" s="235"/>
      <c r="GPL137" s="235"/>
      <c r="GPM137" s="235"/>
      <c r="GPN137" s="235"/>
      <c r="GPO137" s="235"/>
      <c r="GPP137" s="235"/>
      <c r="GPQ137" s="235"/>
      <c r="GPR137" s="235"/>
      <c r="GPS137" s="235"/>
      <c r="GPT137" s="235"/>
      <c r="GPU137" s="235"/>
      <c r="GPV137" s="235"/>
      <c r="GPW137" s="235"/>
      <c r="GPX137" s="235"/>
      <c r="GPY137" s="235"/>
      <c r="GPZ137" s="235"/>
      <c r="GQA137" s="235"/>
      <c r="GQB137" s="235"/>
      <c r="GQC137" s="235"/>
      <c r="GQD137" s="235"/>
      <c r="GQE137" s="235"/>
      <c r="GQF137" s="235"/>
      <c r="GQG137" s="235"/>
      <c r="GQH137" s="235"/>
      <c r="GQI137" s="235"/>
      <c r="GQJ137" s="235"/>
      <c r="GQK137" s="235"/>
      <c r="GQL137" s="235"/>
      <c r="GQM137" s="235"/>
      <c r="GQN137" s="235"/>
      <c r="GQO137" s="235"/>
      <c r="GQP137" s="235"/>
      <c r="GQQ137" s="235"/>
      <c r="GQR137" s="235"/>
      <c r="GQS137" s="235"/>
      <c r="GQT137" s="235"/>
      <c r="GQU137" s="235"/>
      <c r="GQV137" s="235"/>
      <c r="GQW137" s="235"/>
      <c r="GQX137" s="235"/>
      <c r="GQY137" s="235"/>
      <c r="GQZ137" s="235"/>
      <c r="GRA137" s="235"/>
      <c r="GRB137" s="235"/>
      <c r="GRC137" s="235"/>
      <c r="GRD137" s="235"/>
      <c r="GRE137" s="235"/>
      <c r="GRF137" s="235"/>
      <c r="GRG137" s="235"/>
      <c r="GRH137" s="235"/>
      <c r="GRI137" s="235"/>
      <c r="GRJ137" s="235"/>
      <c r="GRK137" s="235"/>
      <c r="GRL137" s="235"/>
      <c r="GRM137" s="235"/>
      <c r="GRN137" s="235"/>
      <c r="GRO137" s="235"/>
      <c r="GRP137" s="235"/>
      <c r="GRQ137" s="235"/>
      <c r="GRR137" s="235"/>
      <c r="GRS137" s="235"/>
      <c r="GRT137" s="235"/>
      <c r="GRU137" s="235"/>
      <c r="GRV137" s="235"/>
      <c r="GRW137" s="235"/>
      <c r="GRX137" s="235"/>
      <c r="GRY137" s="235"/>
      <c r="GRZ137" s="235"/>
      <c r="GSA137" s="235"/>
      <c r="GSB137" s="235"/>
      <c r="GSC137" s="235"/>
      <c r="GSD137" s="235"/>
      <c r="GSE137" s="235"/>
      <c r="GSF137" s="235"/>
      <c r="GSG137" s="235"/>
      <c r="GSH137" s="235"/>
      <c r="GSI137" s="235"/>
      <c r="GSJ137" s="235"/>
      <c r="GSK137" s="235"/>
      <c r="GSL137" s="235"/>
      <c r="GSM137" s="235"/>
      <c r="GSN137" s="235"/>
      <c r="GSO137" s="235"/>
      <c r="GSP137" s="235"/>
      <c r="GSQ137" s="235"/>
      <c r="GSR137" s="235"/>
      <c r="GSS137" s="235"/>
      <c r="GST137" s="235"/>
      <c r="GSU137" s="235"/>
      <c r="GSV137" s="235"/>
      <c r="GSW137" s="235"/>
      <c r="GSX137" s="235"/>
      <c r="GSY137" s="235"/>
      <c r="GSZ137" s="235"/>
      <c r="GTA137" s="235"/>
      <c r="GTB137" s="235"/>
      <c r="GTC137" s="235"/>
      <c r="GTD137" s="235"/>
      <c r="GTE137" s="235"/>
      <c r="GTF137" s="235"/>
      <c r="GTG137" s="235"/>
      <c r="GTH137" s="235"/>
      <c r="GTI137" s="235"/>
      <c r="GTJ137" s="235"/>
      <c r="GTK137" s="235"/>
      <c r="GTL137" s="235"/>
      <c r="GTM137" s="235"/>
      <c r="GTN137" s="235"/>
      <c r="GTO137" s="235"/>
      <c r="GTP137" s="235"/>
      <c r="GTQ137" s="235"/>
      <c r="GTR137" s="235"/>
      <c r="GTS137" s="235"/>
      <c r="GTT137" s="235"/>
      <c r="GTU137" s="235"/>
      <c r="GTV137" s="235"/>
      <c r="GTW137" s="235"/>
      <c r="GTX137" s="235"/>
      <c r="GTY137" s="235"/>
      <c r="GTZ137" s="235"/>
      <c r="GUA137" s="235"/>
      <c r="GUB137" s="235"/>
      <c r="GUC137" s="235"/>
      <c r="GUD137" s="235"/>
      <c r="GUE137" s="235"/>
      <c r="GUF137" s="235"/>
      <c r="GUG137" s="235"/>
      <c r="GUH137" s="235"/>
      <c r="GUI137" s="235"/>
      <c r="GUJ137" s="235"/>
      <c r="GUK137" s="235"/>
      <c r="GUL137" s="235"/>
      <c r="GUM137" s="235"/>
      <c r="GUN137" s="235"/>
      <c r="GUO137" s="235"/>
      <c r="GUP137" s="235"/>
      <c r="GUQ137" s="235"/>
      <c r="GUR137" s="235"/>
      <c r="GUS137" s="235"/>
      <c r="GUT137" s="235"/>
      <c r="GUU137" s="235"/>
      <c r="GUV137" s="235"/>
      <c r="GUW137" s="235"/>
      <c r="GUX137" s="235"/>
      <c r="GUY137" s="235"/>
      <c r="GUZ137" s="235"/>
      <c r="GVA137" s="235"/>
      <c r="GVB137" s="235"/>
      <c r="GVC137" s="235"/>
      <c r="GVD137" s="235"/>
      <c r="GVE137" s="235"/>
      <c r="GVF137" s="235"/>
      <c r="GVG137" s="235"/>
      <c r="GVH137" s="235"/>
      <c r="GVI137" s="235"/>
      <c r="GVJ137" s="235"/>
      <c r="GVK137" s="235"/>
      <c r="GVL137" s="235"/>
      <c r="GVM137" s="235"/>
      <c r="GVN137" s="235"/>
      <c r="GVO137" s="235"/>
      <c r="GVP137" s="235"/>
      <c r="GVQ137" s="235"/>
      <c r="GVR137" s="235"/>
      <c r="GVS137" s="235"/>
      <c r="GVT137" s="235"/>
      <c r="GVU137" s="235"/>
      <c r="GVV137" s="235"/>
      <c r="GVW137" s="235"/>
      <c r="GVX137" s="235"/>
      <c r="GVY137" s="235"/>
      <c r="GVZ137" s="235"/>
      <c r="GWA137" s="235"/>
      <c r="GWB137" s="235"/>
      <c r="GWC137" s="235"/>
      <c r="GWD137" s="235"/>
      <c r="GWE137" s="235"/>
      <c r="GWF137" s="235"/>
      <c r="GWG137" s="235"/>
      <c r="GWH137" s="235"/>
      <c r="GWI137" s="235"/>
      <c r="GWJ137" s="235"/>
      <c r="GWK137" s="235"/>
      <c r="GWL137" s="235"/>
      <c r="GWM137" s="235"/>
      <c r="GWN137" s="235"/>
      <c r="GWO137" s="235"/>
      <c r="GWP137" s="235"/>
      <c r="GWQ137" s="235"/>
      <c r="GWR137" s="235"/>
      <c r="GWS137" s="235"/>
      <c r="GWT137" s="235"/>
      <c r="GWU137" s="235"/>
      <c r="GWV137" s="235"/>
      <c r="GWW137" s="235"/>
      <c r="GWX137" s="235"/>
      <c r="GWY137" s="235"/>
      <c r="GWZ137" s="235"/>
      <c r="GXA137" s="235"/>
      <c r="GXB137" s="235"/>
      <c r="GXC137" s="235"/>
      <c r="GXD137" s="235"/>
      <c r="GXE137" s="235"/>
      <c r="GXF137" s="235"/>
      <c r="GXG137" s="235"/>
      <c r="GXH137" s="235"/>
      <c r="GXI137" s="235"/>
      <c r="GXJ137" s="235"/>
      <c r="GXK137" s="235"/>
      <c r="GXL137" s="235"/>
      <c r="GXM137" s="235"/>
      <c r="GXN137" s="235"/>
      <c r="GXO137" s="235"/>
      <c r="GXP137" s="235"/>
      <c r="GXQ137" s="235"/>
      <c r="GXR137" s="235"/>
      <c r="GXS137" s="235"/>
      <c r="GXT137" s="235"/>
      <c r="GXU137" s="235"/>
      <c r="GXV137" s="235"/>
      <c r="GXW137" s="235"/>
      <c r="GXX137" s="235"/>
      <c r="GXY137" s="235"/>
      <c r="GXZ137" s="235"/>
      <c r="GYA137" s="235"/>
      <c r="GYB137" s="235"/>
      <c r="GYC137" s="235"/>
      <c r="GYD137" s="235"/>
      <c r="GYE137" s="235"/>
      <c r="GYF137" s="235"/>
      <c r="GYG137" s="235"/>
      <c r="GYH137" s="235"/>
      <c r="GYI137" s="235"/>
      <c r="GYJ137" s="235"/>
      <c r="GYK137" s="235"/>
      <c r="GYL137" s="235"/>
      <c r="GYM137" s="235"/>
      <c r="GYN137" s="235"/>
      <c r="GYO137" s="235"/>
      <c r="GYP137" s="235"/>
      <c r="GYQ137" s="235"/>
      <c r="GYR137" s="235"/>
      <c r="GYS137" s="235"/>
      <c r="GYT137" s="235"/>
      <c r="GYU137" s="235"/>
      <c r="GYV137" s="235"/>
      <c r="GYW137" s="235"/>
      <c r="GYX137" s="235"/>
      <c r="GYY137" s="235"/>
      <c r="GYZ137" s="235"/>
      <c r="GZA137" s="235"/>
      <c r="GZB137" s="235"/>
      <c r="GZC137" s="235"/>
      <c r="GZD137" s="235"/>
      <c r="GZE137" s="235"/>
      <c r="GZF137" s="235"/>
      <c r="GZG137" s="235"/>
      <c r="GZH137" s="235"/>
      <c r="GZI137" s="235"/>
      <c r="GZJ137" s="235"/>
      <c r="GZK137" s="235"/>
      <c r="GZL137" s="235"/>
      <c r="GZM137" s="235"/>
      <c r="GZN137" s="235"/>
      <c r="GZO137" s="235"/>
      <c r="GZP137" s="235"/>
      <c r="GZQ137" s="235"/>
      <c r="GZR137" s="235"/>
      <c r="GZS137" s="235"/>
      <c r="GZT137" s="235"/>
      <c r="GZU137" s="235"/>
      <c r="GZV137" s="235"/>
      <c r="GZW137" s="235"/>
      <c r="GZX137" s="235"/>
      <c r="GZY137" s="235"/>
      <c r="GZZ137" s="235"/>
      <c r="HAA137" s="235"/>
      <c r="HAB137" s="235"/>
      <c r="HAC137" s="235"/>
      <c r="HAD137" s="235"/>
      <c r="HAE137" s="235"/>
      <c r="HAF137" s="235"/>
      <c r="HAG137" s="235"/>
      <c r="HAH137" s="235"/>
      <c r="HAI137" s="235"/>
      <c r="HAJ137" s="235"/>
      <c r="HAK137" s="235"/>
      <c r="HAL137" s="235"/>
      <c r="HAM137" s="235"/>
      <c r="HAN137" s="235"/>
      <c r="HAO137" s="235"/>
      <c r="HAP137" s="235"/>
      <c r="HAQ137" s="235"/>
      <c r="HAR137" s="235"/>
      <c r="HAS137" s="235"/>
      <c r="HAT137" s="235"/>
      <c r="HAU137" s="235"/>
      <c r="HAV137" s="235"/>
      <c r="HAW137" s="235"/>
      <c r="HAX137" s="235"/>
      <c r="HAY137" s="235"/>
      <c r="HAZ137" s="235"/>
      <c r="HBA137" s="235"/>
      <c r="HBB137" s="235"/>
      <c r="HBC137" s="235"/>
      <c r="HBD137" s="235"/>
      <c r="HBE137" s="235"/>
      <c r="HBF137" s="235"/>
      <c r="HBG137" s="235"/>
      <c r="HBH137" s="235"/>
      <c r="HBI137" s="235"/>
      <c r="HBJ137" s="235"/>
      <c r="HBK137" s="235"/>
      <c r="HBL137" s="235"/>
      <c r="HBM137" s="235"/>
      <c r="HBN137" s="235"/>
      <c r="HBO137" s="235"/>
      <c r="HBP137" s="235"/>
      <c r="HBQ137" s="235"/>
      <c r="HBR137" s="235"/>
      <c r="HBS137" s="235"/>
      <c r="HBT137" s="235"/>
      <c r="HBU137" s="235"/>
      <c r="HBV137" s="235"/>
      <c r="HBW137" s="235"/>
      <c r="HBX137" s="235"/>
      <c r="HBY137" s="235"/>
      <c r="HBZ137" s="235"/>
      <c r="HCA137" s="235"/>
      <c r="HCB137" s="235"/>
      <c r="HCC137" s="235"/>
      <c r="HCD137" s="235"/>
      <c r="HCE137" s="235"/>
      <c r="HCF137" s="235"/>
      <c r="HCG137" s="235"/>
      <c r="HCH137" s="235"/>
      <c r="HCI137" s="235"/>
      <c r="HCJ137" s="235"/>
      <c r="HCK137" s="235"/>
      <c r="HCL137" s="235"/>
      <c r="HCM137" s="235"/>
      <c r="HCN137" s="235"/>
      <c r="HCO137" s="235"/>
      <c r="HCP137" s="235"/>
      <c r="HCQ137" s="235"/>
      <c r="HCR137" s="235"/>
      <c r="HCS137" s="235"/>
      <c r="HCT137" s="235"/>
      <c r="HCU137" s="235"/>
      <c r="HCV137" s="235"/>
      <c r="HCW137" s="235"/>
      <c r="HCX137" s="235"/>
      <c r="HCY137" s="235"/>
      <c r="HCZ137" s="235"/>
      <c r="HDA137" s="235"/>
      <c r="HDB137" s="235"/>
      <c r="HDC137" s="235"/>
      <c r="HDD137" s="235"/>
      <c r="HDE137" s="235"/>
      <c r="HDF137" s="235"/>
      <c r="HDG137" s="235"/>
      <c r="HDH137" s="235"/>
      <c r="HDI137" s="235"/>
      <c r="HDJ137" s="235"/>
      <c r="HDK137" s="235"/>
      <c r="HDL137" s="235"/>
      <c r="HDM137" s="235"/>
      <c r="HDN137" s="235"/>
      <c r="HDO137" s="235"/>
      <c r="HDP137" s="235"/>
      <c r="HDQ137" s="235"/>
      <c r="HDR137" s="235"/>
      <c r="HDS137" s="235"/>
      <c r="HDT137" s="235"/>
      <c r="HDU137" s="235"/>
      <c r="HDV137" s="235"/>
      <c r="HDW137" s="235"/>
      <c r="HDX137" s="235"/>
      <c r="HDY137" s="235"/>
      <c r="HDZ137" s="235"/>
      <c r="HEA137" s="235"/>
      <c r="HEB137" s="235"/>
      <c r="HEC137" s="235"/>
      <c r="HED137" s="235"/>
      <c r="HEE137" s="235"/>
      <c r="HEF137" s="235"/>
      <c r="HEG137" s="235"/>
      <c r="HEH137" s="235"/>
      <c r="HEI137" s="235"/>
      <c r="HEJ137" s="235"/>
      <c r="HEK137" s="235"/>
      <c r="HEL137" s="235"/>
      <c r="HEM137" s="235"/>
      <c r="HEN137" s="235"/>
      <c r="HEO137" s="235"/>
      <c r="HEP137" s="235"/>
      <c r="HEQ137" s="235"/>
      <c r="HER137" s="235"/>
      <c r="HES137" s="235"/>
      <c r="HET137" s="235"/>
      <c r="HEU137" s="235"/>
      <c r="HEV137" s="235"/>
      <c r="HEW137" s="235"/>
      <c r="HEX137" s="235"/>
      <c r="HEY137" s="235"/>
      <c r="HEZ137" s="235"/>
      <c r="HFA137" s="235"/>
      <c r="HFB137" s="235"/>
      <c r="HFC137" s="235"/>
      <c r="HFD137" s="235"/>
      <c r="HFE137" s="235"/>
      <c r="HFF137" s="235"/>
      <c r="HFG137" s="235"/>
      <c r="HFH137" s="235"/>
      <c r="HFI137" s="235"/>
      <c r="HFJ137" s="235"/>
      <c r="HFK137" s="235"/>
      <c r="HFL137" s="235"/>
      <c r="HFM137" s="235"/>
      <c r="HFN137" s="235"/>
      <c r="HFO137" s="235"/>
      <c r="HFP137" s="235"/>
      <c r="HFQ137" s="235"/>
      <c r="HFR137" s="235"/>
      <c r="HFS137" s="235"/>
      <c r="HFT137" s="235"/>
      <c r="HFU137" s="235"/>
      <c r="HFV137" s="235"/>
      <c r="HFW137" s="235"/>
      <c r="HFX137" s="235"/>
      <c r="HFY137" s="235"/>
      <c r="HFZ137" s="235"/>
      <c r="HGA137" s="235"/>
      <c r="HGB137" s="235"/>
      <c r="HGC137" s="235"/>
      <c r="HGD137" s="235"/>
      <c r="HGE137" s="235"/>
      <c r="HGF137" s="235"/>
      <c r="HGG137" s="235"/>
      <c r="HGH137" s="235"/>
      <c r="HGI137" s="235"/>
      <c r="HGJ137" s="235"/>
      <c r="HGK137" s="235"/>
      <c r="HGL137" s="235"/>
      <c r="HGM137" s="235"/>
      <c r="HGN137" s="235"/>
      <c r="HGO137" s="235"/>
      <c r="HGP137" s="235"/>
      <c r="HGQ137" s="235"/>
      <c r="HGR137" s="235"/>
      <c r="HGS137" s="235"/>
      <c r="HGT137" s="235"/>
      <c r="HGU137" s="235"/>
      <c r="HGV137" s="235"/>
      <c r="HGW137" s="235"/>
      <c r="HGX137" s="235"/>
      <c r="HGY137" s="235"/>
      <c r="HGZ137" s="235"/>
      <c r="HHA137" s="235"/>
      <c r="HHB137" s="235"/>
      <c r="HHC137" s="235"/>
      <c r="HHD137" s="235"/>
      <c r="HHE137" s="235"/>
      <c r="HHF137" s="235"/>
      <c r="HHG137" s="235"/>
      <c r="HHH137" s="235"/>
      <c r="HHI137" s="235"/>
      <c r="HHJ137" s="235"/>
      <c r="HHK137" s="235"/>
      <c r="HHL137" s="235"/>
      <c r="HHM137" s="235"/>
      <c r="HHN137" s="235"/>
      <c r="HHO137" s="235"/>
      <c r="HHP137" s="235"/>
      <c r="HHQ137" s="235"/>
      <c r="HHR137" s="235"/>
      <c r="HHS137" s="235"/>
      <c r="HHT137" s="235"/>
      <c r="HHU137" s="235"/>
      <c r="HHV137" s="235"/>
      <c r="HHW137" s="235"/>
      <c r="HHX137" s="235"/>
      <c r="HHY137" s="235"/>
      <c r="HHZ137" s="235"/>
      <c r="HIA137" s="235"/>
      <c r="HIB137" s="235"/>
      <c r="HIC137" s="235"/>
      <c r="HID137" s="235"/>
      <c r="HIE137" s="235"/>
      <c r="HIF137" s="235"/>
      <c r="HIG137" s="235"/>
      <c r="HIH137" s="235"/>
      <c r="HII137" s="235"/>
      <c r="HIJ137" s="235"/>
      <c r="HIK137" s="235"/>
      <c r="HIL137" s="235"/>
      <c r="HIM137" s="235"/>
      <c r="HIN137" s="235"/>
      <c r="HIO137" s="235"/>
      <c r="HIP137" s="235"/>
      <c r="HIQ137" s="235"/>
      <c r="HIR137" s="235"/>
      <c r="HIS137" s="235"/>
      <c r="HIT137" s="235"/>
      <c r="HIU137" s="235"/>
      <c r="HIV137" s="235"/>
      <c r="HIW137" s="235"/>
      <c r="HIX137" s="235"/>
      <c r="HIY137" s="235"/>
      <c r="HIZ137" s="235"/>
      <c r="HJA137" s="235"/>
      <c r="HJB137" s="235"/>
      <c r="HJC137" s="235"/>
      <c r="HJD137" s="235"/>
      <c r="HJE137" s="235"/>
      <c r="HJF137" s="235"/>
      <c r="HJG137" s="235"/>
      <c r="HJH137" s="235"/>
      <c r="HJI137" s="235"/>
      <c r="HJJ137" s="235"/>
      <c r="HJK137" s="235"/>
      <c r="HJL137" s="235"/>
      <c r="HJM137" s="235"/>
      <c r="HJN137" s="235"/>
      <c r="HJO137" s="235"/>
      <c r="HJP137" s="235"/>
      <c r="HJQ137" s="235"/>
      <c r="HJR137" s="235"/>
      <c r="HJS137" s="235"/>
      <c r="HJT137" s="235"/>
      <c r="HJU137" s="235"/>
      <c r="HJV137" s="235"/>
      <c r="HJW137" s="235"/>
      <c r="HJX137" s="235"/>
      <c r="HJY137" s="235"/>
      <c r="HJZ137" s="235"/>
      <c r="HKA137" s="235"/>
      <c r="HKB137" s="235"/>
      <c r="HKC137" s="235"/>
      <c r="HKD137" s="235"/>
      <c r="HKE137" s="235"/>
      <c r="HKF137" s="235"/>
      <c r="HKG137" s="235"/>
      <c r="HKH137" s="235"/>
      <c r="HKI137" s="235"/>
      <c r="HKJ137" s="235"/>
      <c r="HKK137" s="235"/>
      <c r="HKL137" s="235"/>
      <c r="HKM137" s="235"/>
      <c r="HKN137" s="235"/>
      <c r="HKO137" s="235"/>
      <c r="HKP137" s="235"/>
      <c r="HKQ137" s="235"/>
      <c r="HKR137" s="235"/>
      <c r="HKS137" s="235"/>
      <c r="HKT137" s="235"/>
      <c r="HKU137" s="235"/>
      <c r="HKV137" s="235"/>
      <c r="HKW137" s="235"/>
      <c r="HKX137" s="235"/>
      <c r="HKY137" s="235"/>
      <c r="HKZ137" s="235"/>
      <c r="HLA137" s="235"/>
      <c r="HLB137" s="235"/>
      <c r="HLC137" s="235"/>
      <c r="HLD137" s="235"/>
      <c r="HLE137" s="235"/>
      <c r="HLF137" s="235"/>
      <c r="HLG137" s="235"/>
      <c r="HLH137" s="235"/>
      <c r="HLI137" s="235"/>
      <c r="HLJ137" s="235"/>
      <c r="HLK137" s="235"/>
      <c r="HLL137" s="235"/>
      <c r="HLM137" s="235"/>
      <c r="HLN137" s="235"/>
      <c r="HLO137" s="235"/>
      <c r="HLP137" s="235"/>
      <c r="HLQ137" s="235"/>
      <c r="HLR137" s="235"/>
      <c r="HLS137" s="235"/>
      <c r="HLT137" s="235"/>
      <c r="HLU137" s="235"/>
      <c r="HLV137" s="235"/>
      <c r="HLW137" s="235"/>
      <c r="HLX137" s="235"/>
      <c r="HLY137" s="235"/>
      <c r="HLZ137" s="235"/>
      <c r="HMA137" s="235"/>
      <c r="HMB137" s="235"/>
      <c r="HMC137" s="235"/>
      <c r="HMD137" s="235"/>
      <c r="HME137" s="235"/>
      <c r="HMF137" s="235"/>
      <c r="HMG137" s="235"/>
      <c r="HMH137" s="235"/>
      <c r="HMI137" s="235"/>
      <c r="HMJ137" s="235"/>
      <c r="HMK137" s="235"/>
      <c r="HML137" s="235"/>
      <c r="HMM137" s="235"/>
      <c r="HMN137" s="235"/>
      <c r="HMO137" s="235"/>
      <c r="HMP137" s="235"/>
      <c r="HMQ137" s="235"/>
      <c r="HMR137" s="235"/>
      <c r="HMS137" s="235"/>
      <c r="HMT137" s="235"/>
      <c r="HMU137" s="235"/>
      <c r="HMV137" s="235"/>
      <c r="HMW137" s="235"/>
      <c r="HMX137" s="235"/>
      <c r="HMY137" s="235"/>
      <c r="HMZ137" s="235"/>
      <c r="HNA137" s="235"/>
      <c r="HNB137" s="235"/>
      <c r="HNC137" s="235"/>
      <c r="HND137" s="235"/>
      <c r="HNE137" s="235"/>
      <c r="HNF137" s="235"/>
      <c r="HNG137" s="235"/>
      <c r="HNH137" s="235"/>
      <c r="HNI137" s="235"/>
      <c r="HNJ137" s="235"/>
      <c r="HNK137" s="235"/>
      <c r="HNL137" s="235"/>
      <c r="HNM137" s="235"/>
      <c r="HNN137" s="235"/>
      <c r="HNO137" s="235"/>
      <c r="HNP137" s="235"/>
      <c r="HNQ137" s="235"/>
      <c r="HNR137" s="235"/>
      <c r="HNS137" s="235"/>
      <c r="HNT137" s="235"/>
      <c r="HNU137" s="235"/>
      <c r="HNV137" s="235"/>
      <c r="HNW137" s="235"/>
      <c r="HNX137" s="235"/>
      <c r="HNY137" s="235"/>
      <c r="HNZ137" s="235"/>
      <c r="HOA137" s="235"/>
      <c r="HOB137" s="235"/>
      <c r="HOC137" s="235"/>
      <c r="HOD137" s="235"/>
      <c r="HOE137" s="235"/>
      <c r="HOF137" s="235"/>
      <c r="HOG137" s="235"/>
      <c r="HOH137" s="235"/>
      <c r="HOI137" s="235"/>
      <c r="HOJ137" s="235"/>
      <c r="HOK137" s="235"/>
      <c r="HOL137" s="235"/>
      <c r="HOM137" s="235"/>
      <c r="HON137" s="235"/>
      <c r="HOO137" s="235"/>
      <c r="HOP137" s="235"/>
      <c r="HOQ137" s="235"/>
      <c r="HOR137" s="235"/>
      <c r="HOS137" s="235"/>
      <c r="HOT137" s="235"/>
      <c r="HOU137" s="235"/>
      <c r="HOV137" s="235"/>
      <c r="HOW137" s="235"/>
      <c r="HOX137" s="235"/>
      <c r="HOY137" s="235"/>
      <c r="HOZ137" s="235"/>
      <c r="HPA137" s="235"/>
      <c r="HPB137" s="235"/>
      <c r="HPC137" s="235"/>
      <c r="HPD137" s="235"/>
      <c r="HPE137" s="235"/>
      <c r="HPF137" s="235"/>
      <c r="HPG137" s="235"/>
      <c r="HPH137" s="235"/>
      <c r="HPI137" s="235"/>
      <c r="HPJ137" s="235"/>
      <c r="HPK137" s="235"/>
      <c r="HPL137" s="235"/>
      <c r="HPM137" s="235"/>
      <c r="HPN137" s="235"/>
      <c r="HPO137" s="235"/>
      <c r="HPP137" s="235"/>
      <c r="HPQ137" s="235"/>
      <c r="HPR137" s="235"/>
      <c r="HPS137" s="235"/>
      <c r="HPT137" s="235"/>
      <c r="HPU137" s="235"/>
      <c r="HPV137" s="235"/>
      <c r="HPW137" s="235"/>
      <c r="HPX137" s="235"/>
      <c r="HPY137" s="235"/>
      <c r="HPZ137" s="235"/>
      <c r="HQA137" s="235"/>
      <c r="HQB137" s="235"/>
      <c r="HQC137" s="235"/>
      <c r="HQD137" s="235"/>
      <c r="HQE137" s="235"/>
      <c r="HQF137" s="235"/>
      <c r="HQG137" s="235"/>
      <c r="HQH137" s="235"/>
      <c r="HQI137" s="235"/>
      <c r="HQJ137" s="235"/>
      <c r="HQK137" s="235"/>
      <c r="HQL137" s="235"/>
      <c r="HQM137" s="235"/>
      <c r="HQN137" s="235"/>
      <c r="HQO137" s="235"/>
      <c r="HQP137" s="235"/>
      <c r="HQQ137" s="235"/>
      <c r="HQR137" s="235"/>
      <c r="HQS137" s="235"/>
      <c r="HQT137" s="235"/>
      <c r="HQU137" s="235"/>
      <c r="HQV137" s="235"/>
      <c r="HQW137" s="235"/>
      <c r="HQX137" s="235"/>
      <c r="HQY137" s="235"/>
      <c r="HQZ137" s="235"/>
      <c r="HRA137" s="235"/>
      <c r="HRB137" s="235"/>
      <c r="HRC137" s="235"/>
      <c r="HRD137" s="235"/>
      <c r="HRE137" s="235"/>
      <c r="HRF137" s="235"/>
      <c r="HRG137" s="235"/>
      <c r="HRH137" s="235"/>
      <c r="HRI137" s="235"/>
      <c r="HRJ137" s="235"/>
      <c r="HRK137" s="235"/>
      <c r="HRL137" s="235"/>
      <c r="HRM137" s="235"/>
      <c r="HRN137" s="235"/>
      <c r="HRO137" s="235"/>
      <c r="HRP137" s="235"/>
      <c r="HRQ137" s="235"/>
      <c r="HRR137" s="235"/>
      <c r="HRS137" s="235"/>
      <c r="HRT137" s="235"/>
      <c r="HRU137" s="235"/>
      <c r="HRV137" s="235"/>
      <c r="HRW137" s="235"/>
      <c r="HRX137" s="235"/>
      <c r="HRY137" s="235"/>
      <c r="HRZ137" s="235"/>
      <c r="HSA137" s="235"/>
      <c r="HSB137" s="235"/>
      <c r="HSC137" s="235"/>
      <c r="HSD137" s="235"/>
      <c r="HSE137" s="235"/>
      <c r="HSF137" s="235"/>
      <c r="HSG137" s="235"/>
      <c r="HSH137" s="235"/>
      <c r="HSI137" s="235"/>
      <c r="HSJ137" s="235"/>
      <c r="HSK137" s="235"/>
      <c r="HSL137" s="235"/>
      <c r="HSM137" s="235"/>
      <c r="HSN137" s="235"/>
      <c r="HSO137" s="235"/>
      <c r="HSP137" s="235"/>
      <c r="HSQ137" s="235"/>
      <c r="HSR137" s="235"/>
      <c r="HSS137" s="235"/>
      <c r="HST137" s="235"/>
      <c r="HSU137" s="235"/>
      <c r="HSV137" s="235"/>
      <c r="HSW137" s="235"/>
      <c r="HSX137" s="235"/>
      <c r="HSY137" s="235"/>
      <c r="HSZ137" s="235"/>
      <c r="HTA137" s="235"/>
      <c r="HTB137" s="235"/>
      <c r="HTC137" s="235"/>
      <c r="HTD137" s="235"/>
      <c r="HTE137" s="235"/>
      <c r="HTF137" s="235"/>
      <c r="HTG137" s="235"/>
      <c r="HTH137" s="235"/>
      <c r="HTI137" s="235"/>
      <c r="HTJ137" s="235"/>
      <c r="HTK137" s="235"/>
      <c r="HTL137" s="235"/>
      <c r="HTM137" s="235"/>
      <c r="HTN137" s="235"/>
      <c r="HTO137" s="235"/>
      <c r="HTP137" s="235"/>
      <c r="HTQ137" s="235"/>
      <c r="HTR137" s="235"/>
      <c r="HTS137" s="235"/>
      <c r="HTT137" s="235"/>
      <c r="HTU137" s="235"/>
      <c r="HTV137" s="235"/>
      <c r="HTW137" s="235"/>
      <c r="HTX137" s="235"/>
      <c r="HTY137" s="235"/>
      <c r="HTZ137" s="235"/>
      <c r="HUA137" s="235"/>
      <c r="HUB137" s="235"/>
      <c r="HUC137" s="235"/>
      <c r="HUD137" s="235"/>
      <c r="HUE137" s="235"/>
      <c r="HUF137" s="235"/>
      <c r="HUG137" s="235"/>
      <c r="HUH137" s="235"/>
      <c r="HUI137" s="235"/>
      <c r="HUJ137" s="235"/>
      <c r="HUK137" s="235"/>
      <c r="HUL137" s="235"/>
      <c r="HUM137" s="235"/>
      <c r="HUN137" s="235"/>
      <c r="HUO137" s="235"/>
      <c r="HUP137" s="235"/>
      <c r="HUQ137" s="235"/>
      <c r="HUR137" s="235"/>
      <c r="HUS137" s="235"/>
      <c r="HUT137" s="235"/>
      <c r="HUU137" s="235"/>
      <c r="HUV137" s="235"/>
      <c r="HUW137" s="235"/>
      <c r="HUX137" s="235"/>
      <c r="HUY137" s="235"/>
      <c r="HUZ137" s="235"/>
      <c r="HVA137" s="235"/>
      <c r="HVB137" s="235"/>
      <c r="HVC137" s="235"/>
      <c r="HVD137" s="235"/>
      <c r="HVE137" s="235"/>
      <c r="HVF137" s="235"/>
      <c r="HVG137" s="235"/>
      <c r="HVH137" s="235"/>
      <c r="HVI137" s="235"/>
      <c r="HVJ137" s="235"/>
      <c r="HVK137" s="235"/>
      <c r="HVL137" s="235"/>
      <c r="HVM137" s="235"/>
      <c r="HVN137" s="235"/>
      <c r="HVO137" s="235"/>
      <c r="HVP137" s="235"/>
      <c r="HVQ137" s="235"/>
      <c r="HVR137" s="235"/>
      <c r="HVS137" s="235"/>
      <c r="HVT137" s="235"/>
      <c r="HVU137" s="235"/>
      <c r="HVV137" s="235"/>
      <c r="HVW137" s="235"/>
      <c r="HVX137" s="235"/>
      <c r="HVY137" s="235"/>
      <c r="HVZ137" s="235"/>
      <c r="HWA137" s="235"/>
      <c r="HWB137" s="235"/>
      <c r="HWC137" s="235"/>
      <c r="HWD137" s="235"/>
      <c r="HWE137" s="235"/>
      <c r="HWF137" s="235"/>
      <c r="HWG137" s="235"/>
      <c r="HWH137" s="235"/>
      <c r="HWI137" s="235"/>
      <c r="HWJ137" s="235"/>
      <c r="HWK137" s="235"/>
      <c r="HWL137" s="235"/>
      <c r="HWM137" s="235"/>
      <c r="HWN137" s="235"/>
      <c r="HWO137" s="235"/>
      <c r="HWP137" s="235"/>
      <c r="HWQ137" s="235"/>
      <c r="HWR137" s="235"/>
      <c r="HWS137" s="235"/>
      <c r="HWT137" s="235"/>
      <c r="HWU137" s="235"/>
      <c r="HWV137" s="235"/>
      <c r="HWW137" s="235"/>
      <c r="HWX137" s="235"/>
      <c r="HWY137" s="235"/>
      <c r="HWZ137" s="235"/>
      <c r="HXA137" s="235"/>
      <c r="HXB137" s="235"/>
      <c r="HXC137" s="235"/>
      <c r="HXD137" s="235"/>
      <c r="HXE137" s="235"/>
      <c r="HXF137" s="235"/>
      <c r="HXG137" s="235"/>
      <c r="HXH137" s="235"/>
      <c r="HXI137" s="235"/>
      <c r="HXJ137" s="235"/>
      <c r="HXK137" s="235"/>
      <c r="HXL137" s="235"/>
      <c r="HXM137" s="235"/>
      <c r="HXN137" s="235"/>
      <c r="HXO137" s="235"/>
      <c r="HXP137" s="235"/>
      <c r="HXQ137" s="235"/>
      <c r="HXR137" s="235"/>
      <c r="HXS137" s="235"/>
      <c r="HXT137" s="235"/>
      <c r="HXU137" s="235"/>
      <c r="HXV137" s="235"/>
      <c r="HXW137" s="235"/>
      <c r="HXX137" s="235"/>
      <c r="HXY137" s="235"/>
      <c r="HXZ137" s="235"/>
      <c r="HYA137" s="235"/>
      <c r="HYB137" s="235"/>
      <c r="HYC137" s="235"/>
      <c r="HYD137" s="235"/>
      <c r="HYE137" s="235"/>
      <c r="HYF137" s="235"/>
      <c r="HYG137" s="235"/>
      <c r="HYH137" s="235"/>
      <c r="HYI137" s="235"/>
      <c r="HYJ137" s="235"/>
      <c r="HYK137" s="235"/>
      <c r="HYL137" s="235"/>
      <c r="HYM137" s="235"/>
      <c r="HYN137" s="235"/>
      <c r="HYO137" s="235"/>
      <c r="HYP137" s="235"/>
      <c r="HYQ137" s="235"/>
      <c r="HYR137" s="235"/>
      <c r="HYS137" s="235"/>
      <c r="HYT137" s="235"/>
      <c r="HYU137" s="235"/>
      <c r="HYV137" s="235"/>
      <c r="HYW137" s="235"/>
      <c r="HYX137" s="235"/>
      <c r="HYY137" s="235"/>
      <c r="HYZ137" s="235"/>
      <c r="HZA137" s="235"/>
      <c r="HZB137" s="235"/>
      <c r="HZC137" s="235"/>
      <c r="HZD137" s="235"/>
      <c r="HZE137" s="235"/>
      <c r="HZF137" s="235"/>
      <c r="HZG137" s="235"/>
      <c r="HZH137" s="235"/>
      <c r="HZI137" s="235"/>
      <c r="HZJ137" s="235"/>
      <c r="HZK137" s="235"/>
      <c r="HZL137" s="235"/>
      <c r="HZM137" s="235"/>
      <c r="HZN137" s="235"/>
      <c r="HZO137" s="235"/>
      <c r="HZP137" s="235"/>
      <c r="HZQ137" s="235"/>
      <c r="HZR137" s="235"/>
      <c r="HZS137" s="235"/>
      <c r="HZT137" s="235"/>
      <c r="HZU137" s="235"/>
      <c r="HZV137" s="235"/>
      <c r="HZW137" s="235"/>
      <c r="HZX137" s="235"/>
      <c r="HZY137" s="235"/>
      <c r="HZZ137" s="235"/>
      <c r="IAA137" s="235"/>
      <c r="IAB137" s="235"/>
      <c r="IAC137" s="235"/>
      <c r="IAD137" s="235"/>
      <c r="IAE137" s="235"/>
      <c r="IAF137" s="235"/>
      <c r="IAG137" s="235"/>
      <c r="IAH137" s="235"/>
      <c r="IAI137" s="235"/>
      <c r="IAJ137" s="235"/>
      <c r="IAK137" s="235"/>
      <c r="IAL137" s="235"/>
      <c r="IAM137" s="235"/>
      <c r="IAN137" s="235"/>
      <c r="IAO137" s="235"/>
      <c r="IAP137" s="235"/>
      <c r="IAQ137" s="235"/>
      <c r="IAR137" s="235"/>
      <c r="IAS137" s="235"/>
      <c r="IAT137" s="235"/>
      <c r="IAU137" s="235"/>
      <c r="IAV137" s="235"/>
      <c r="IAW137" s="235"/>
      <c r="IAX137" s="235"/>
      <c r="IAY137" s="235"/>
      <c r="IAZ137" s="235"/>
      <c r="IBA137" s="235"/>
      <c r="IBB137" s="235"/>
      <c r="IBC137" s="235"/>
      <c r="IBD137" s="235"/>
      <c r="IBE137" s="235"/>
      <c r="IBF137" s="235"/>
      <c r="IBG137" s="235"/>
      <c r="IBH137" s="235"/>
      <c r="IBI137" s="235"/>
      <c r="IBJ137" s="235"/>
      <c r="IBK137" s="235"/>
      <c r="IBL137" s="235"/>
      <c r="IBM137" s="235"/>
      <c r="IBN137" s="235"/>
      <c r="IBO137" s="235"/>
      <c r="IBP137" s="235"/>
      <c r="IBQ137" s="235"/>
      <c r="IBR137" s="235"/>
      <c r="IBS137" s="235"/>
      <c r="IBT137" s="235"/>
      <c r="IBU137" s="235"/>
      <c r="IBV137" s="235"/>
      <c r="IBW137" s="235"/>
      <c r="IBX137" s="235"/>
      <c r="IBY137" s="235"/>
      <c r="IBZ137" s="235"/>
      <c r="ICA137" s="235"/>
      <c r="ICB137" s="235"/>
      <c r="ICC137" s="235"/>
      <c r="ICD137" s="235"/>
      <c r="ICE137" s="235"/>
      <c r="ICF137" s="235"/>
      <c r="ICG137" s="235"/>
      <c r="ICH137" s="235"/>
      <c r="ICI137" s="235"/>
      <c r="ICJ137" s="235"/>
      <c r="ICK137" s="235"/>
      <c r="ICL137" s="235"/>
      <c r="ICM137" s="235"/>
      <c r="ICN137" s="235"/>
      <c r="ICO137" s="235"/>
      <c r="ICP137" s="235"/>
      <c r="ICQ137" s="235"/>
      <c r="ICR137" s="235"/>
      <c r="ICS137" s="235"/>
      <c r="ICT137" s="235"/>
      <c r="ICU137" s="235"/>
      <c r="ICV137" s="235"/>
      <c r="ICW137" s="235"/>
      <c r="ICX137" s="235"/>
      <c r="ICY137" s="235"/>
      <c r="ICZ137" s="235"/>
      <c r="IDA137" s="235"/>
      <c r="IDB137" s="235"/>
      <c r="IDC137" s="235"/>
      <c r="IDD137" s="235"/>
      <c r="IDE137" s="235"/>
      <c r="IDF137" s="235"/>
      <c r="IDG137" s="235"/>
      <c r="IDH137" s="235"/>
      <c r="IDI137" s="235"/>
      <c r="IDJ137" s="235"/>
      <c r="IDK137" s="235"/>
      <c r="IDL137" s="235"/>
      <c r="IDM137" s="235"/>
      <c r="IDN137" s="235"/>
      <c r="IDO137" s="235"/>
      <c r="IDP137" s="235"/>
      <c r="IDQ137" s="235"/>
      <c r="IDR137" s="235"/>
      <c r="IDS137" s="235"/>
      <c r="IDT137" s="235"/>
      <c r="IDU137" s="235"/>
      <c r="IDV137" s="235"/>
      <c r="IDW137" s="235"/>
      <c r="IDX137" s="235"/>
      <c r="IDY137" s="235"/>
      <c r="IDZ137" s="235"/>
      <c r="IEA137" s="235"/>
      <c r="IEB137" s="235"/>
      <c r="IEC137" s="235"/>
      <c r="IED137" s="235"/>
      <c r="IEE137" s="235"/>
      <c r="IEF137" s="235"/>
      <c r="IEG137" s="235"/>
      <c r="IEH137" s="235"/>
      <c r="IEI137" s="235"/>
      <c r="IEJ137" s="235"/>
      <c r="IEK137" s="235"/>
      <c r="IEL137" s="235"/>
      <c r="IEM137" s="235"/>
      <c r="IEN137" s="235"/>
      <c r="IEO137" s="235"/>
      <c r="IEP137" s="235"/>
      <c r="IEQ137" s="235"/>
      <c r="IER137" s="235"/>
      <c r="IES137" s="235"/>
      <c r="IET137" s="235"/>
      <c r="IEU137" s="235"/>
      <c r="IEV137" s="235"/>
      <c r="IEW137" s="235"/>
      <c r="IEX137" s="235"/>
      <c r="IEY137" s="235"/>
      <c r="IEZ137" s="235"/>
      <c r="IFA137" s="235"/>
      <c r="IFB137" s="235"/>
      <c r="IFC137" s="235"/>
      <c r="IFD137" s="235"/>
      <c r="IFE137" s="235"/>
      <c r="IFF137" s="235"/>
      <c r="IFG137" s="235"/>
      <c r="IFH137" s="235"/>
      <c r="IFI137" s="235"/>
      <c r="IFJ137" s="235"/>
      <c r="IFK137" s="235"/>
      <c r="IFL137" s="235"/>
      <c r="IFM137" s="235"/>
      <c r="IFN137" s="235"/>
      <c r="IFO137" s="235"/>
      <c r="IFP137" s="235"/>
      <c r="IFQ137" s="235"/>
      <c r="IFR137" s="235"/>
      <c r="IFS137" s="235"/>
      <c r="IFT137" s="235"/>
      <c r="IFU137" s="235"/>
      <c r="IFV137" s="235"/>
      <c r="IFW137" s="235"/>
      <c r="IFX137" s="235"/>
      <c r="IFY137" s="235"/>
      <c r="IFZ137" s="235"/>
      <c r="IGA137" s="235"/>
      <c r="IGB137" s="235"/>
      <c r="IGC137" s="235"/>
      <c r="IGD137" s="235"/>
      <c r="IGE137" s="235"/>
      <c r="IGF137" s="235"/>
      <c r="IGG137" s="235"/>
      <c r="IGH137" s="235"/>
      <c r="IGI137" s="235"/>
      <c r="IGJ137" s="235"/>
      <c r="IGK137" s="235"/>
      <c r="IGL137" s="235"/>
      <c r="IGM137" s="235"/>
      <c r="IGN137" s="235"/>
      <c r="IGO137" s="235"/>
      <c r="IGP137" s="235"/>
      <c r="IGQ137" s="235"/>
      <c r="IGR137" s="235"/>
      <c r="IGS137" s="235"/>
      <c r="IGT137" s="235"/>
      <c r="IGU137" s="235"/>
      <c r="IGV137" s="235"/>
      <c r="IGW137" s="235"/>
      <c r="IGX137" s="235"/>
      <c r="IGY137" s="235"/>
      <c r="IGZ137" s="235"/>
      <c r="IHA137" s="235"/>
      <c r="IHB137" s="235"/>
      <c r="IHC137" s="235"/>
      <c r="IHD137" s="235"/>
      <c r="IHE137" s="235"/>
      <c r="IHF137" s="235"/>
      <c r="IHG137" s="235"/>
      <c r="IHH137" s="235"/>
      <c r="IHI137" s="235"/>
      <c r="IHJ137" s="235"/>
      <c r="IHK137" s="235"/>
      <c r="IHL137" s="235"/>
      <c r="IHM137" s="235"/>
      <c r="IHN137" s="235"/>
      <c r="IHO137" s="235"/>
      <c r="IHP137" s="235"/>
      <c r="IHQ137" s="235"/>
      <c r="IHR137" s="235"/>
      <c r="IHS137" s="235"/>
      <c r="IHT137" s="235"/>
      <c r="IHU137" s="235"/>
      <c r="IHV137" s="235"/>
      <c r="IHW137" s="235"/>
      <c r="IHX137" s="235"/>
      <c r="IHY137" s="235"/>
      <c r="IHZ137" s="235"/>
      <c r="IIA137" s="235"/>
      <c r="IIB137" s="235"/>
      <c r="IIC137" s="235"/>
      <c r="IID137" s="235"/>
      <c r="IIE137" s="235"/>
      <c r="IIF137" s="235"/>
      <c r="IIG137" s="235"/>
      <c r="IIH137" s="235"/>
      <c r="III137" s="235"/>
      <c r="IIJ137" s="235"/>
      <c r="IIK137" s="235"/>
      <c r="IIL137" s="235"/>
      <c r="IIM137" s="235"/>
      <c r="IIN137" s="235"/>
      <c r="IIO137" s="235"/>
      <c r="IIP137" s="235"/>
      <c r="IIQ137" s="235"/>
      <c r="IIR137" s="235"/>
      <c r="IIS137" s="235"/>
      <c r="IIT137" s="235"/>
      <c r="IIU137" s="235"/>
      <c r="IIV137" s="235"/>
      <c r="IIW137" s="235"/>
      <c r="IIX137" s="235"/>
      <c r="IIY137" s="235"/>
      <c r="IIZ137" s="235"/>
      <c r="IJA137" s="235"/>
      <c r="IJB137" s="235"/>
      <c r="IJC137" s="235"/>
      <c r="IJD137" s="235"/>
      <c r="IJE137" s="235"/>
      <c r="IJF137" s="235"/>
      <c r="IJG137" s="235"/>
      <c r="IJH137" s="235"/>
      <c r="IJI137" s="235"/>
      <c r="IJJ137" s="235"/>
      <c r="IJK137" s="235"/>
      <c r="IJL137" s="235"/>
      <c r="IJM137" s="235"/>
      <c r="IJN137" s="235"/>
      <c r="IJO137" s="235"/>
      <c r="IJP137" s="235"/>
      <c r="IJQ137" s="235"/>
      <c r="IJR137" s="235"/>
      <c r="IJS137" s="235"/>
      <c r="IJT137" s="235"/>
      <c r="IJU137" s="235"/>
      <c r="IJV137" s="235"/>
      <c r="IJW137" s="235"/>
      <c r="IJX137" s="235"/>
      <c r="IJY137" s="235"/>
      <c r="IJZ137" s="235"/>
      <c r="IKA137" s="235"/>
      <c r="IKB137" s="235"/>
      <c r="IKC137" s="235"/>
      <c r="IKD137" s="235"/>
      <c r="IKE137" s="235"/>
      <c r="IKF137" s="235"/>
      <c r="IKG137" s="235"/>
      <c r="IKH137" s="235"/>
      <c r="IKI137" s="235"/>
      <c r="IKJ137" s="235"/>
      <c r="IKK137" s="235"/>
      <c r="IKL137" s="235"/>
      <c r="IKM137" s="235"/>
      <c r="IKN137" s="235"/>
      <c r="IKO137" s="235"/>
      <c r="IKP137" s="235"/>
      <c r="IKQ137" s="235"/>
      <c r="IKR137" s="235"/>
      <c r="IKS137" s="235"/>
      <c r="IKT137" s="235"/>
      <c r="IKU137" s="235"/>
      <c r="IKV137" s="235"/>
      <c r="IKW137" s="235"/>
      <c r="IKX137" s="235"/>
      <c r="IKY137" s="235"/>
      <c r="IKZ137" s="235"/>
      <c r="ILA137" s="235"/>
      <c r="ILB137" s="235"/>
      <c r="ILC137" s="235"/>
      <c r="ILD137" s="235"/>
      <c r="ILE137" s="235"/>
      <c r="ILF137" s="235"/>
      <c r="ILG137" s="235"/>
      <c r="ILH137" s="235"/>
      <c r="ILI137" s="235"/>
      <c r="ILJ137" s="235"/>
      <c r="ILK137" s="235"/>
      <c r="ILL137" s="235"/>
      <c r="ILM137" s="235"/>
      <c r="ILN137" s="235"/>
      <c r="ILO137" s="235"/>
      <c r="ILP137" s="235"/>
      <c r="ILQ137" s="235"/>
      <c r="ILR137" s="235"/>
      <c r="ILS137" s="235"/>
      <c r="ILT137" s="235"/>
      <c r="ILU137" s="235"/>
      <c r="ILV137" s="235"/>
      <c r="ILW137" s="235"/>
      <c r="ILX137" s="235"/>
      <c r="ILY137" s="235"/>
      <c r="ILZ137" s="235"/>
      <c r="IMA137" s="235"/>
      <c r="IMB137" s="235"/>
      <c r="IMC137" s="235"/>
      <c r="IMD137" s="235"/>
      <c r="IME137" s="235"/>
      <c r="IMF137" s="235"/>
      <c r="IMG137" s="235"/>
      <c r="IMH137" s="235"/>
      <c r="IMI137" s="235"/>
      <c r="IMJ137" s="235"/>
      <c r="IMK137" s="235"/>
      <c r="IML137" s="235"/>
      <c r="IMM137" s="235"/>
      <c r="IMN137" s="235"/>
      <c r="IMO137" s="235"/>
      <c r="IMP137" s="235"/>
      <c r="IMQ137" s="235"/>
      <c r="IMR137" s="235"/>
      <c r="IMS137" s="235"/>
      <c r="IMT137" s="235"/>
      <c r="IMU137" s="235"/>
      <c r="IMV137" s="235"/>
      <c r="IMW137" s="235"/>
      <c r="IMX137" s="235"/>
      <c r="IMY137" s="235"/>
      <c r="IMZ137" s="235"/>
      <c r="INA137" s="235"/>
      <c r="INB137" s="235"/>
      <c r="INC137" s="235"/>
      <c r="IND137" s="235"/>
      <c r="INE137" s="235"/>
      <c r="INF137" s="235"/>
      <c r="ING137" s="235"/>
      <c r="INH137" s="235"/>
      <c r="INI137" s="235"/>
      <c r="INJ137" s="235"/>
      <c r="INK137" s="235"/>
      <c r="INL137" s="235"/>
      <c r="INM137" s="235"/>
      <c r="INN137" s="235"/>
      <c r="INO137" s="235"/>
      <c r="INP137" s="235"/>
      <c r="INQ137" s="235"/>
      <c r="INR137" s="235"/>
      <c r="INS137" s="235"/>
      <c r="INT137" s="235"/>
      <c r="INU137" s="235"/>
      <c r="INV137" s="235"/>
      <c r="INW137" s="235"/>
      <c r="INX137" s="235"/>
      <c r="INY137" s="235"/>
      <c r="INZ137" s="235"/>
      <c r="IOA137" s="235"/>
      <c r="IOB137" s="235"/>
      <c r="IOC137" s="235"/>
      <c r="IOD137" s="235"/>
      <c r="IOE137" s="235"/>
      <c r="IOF137" s="235"/>
      <c r="IOG137" s="235"/>
      <c r="IOH137" s="235"/>
      <c r="IOI137" s="235"/>
      <c r="IOJ137" s="235"/>
      <c r="IOK137" s="235"/>
      <c r="IOL137" s="235"/>
      <c r="IOM137" s="235"/>
      <c r="ION137" s="235"/>
      <c r="IOO137" s="235"/>
      <c r="IOP137" s="235"/>
      <c r="IOQ137" s="235"/>
      <c r="IOR137" s="235"/>
      <c r="IOS137" s="235"/>
      <c r="IOT137" s="235"/>
      <c r="IOU137" s="235"/>
      <c r="IOV137" s="235"/>
      <c r="IOW137" s="235"/>
      <c r="IOX137" s="235"/>
      <c r="IOY137" s="235"/>
      <c r="IOZ137" s="235"/>
      <c r="IPA137" s="235"/>
      <c r="IPB137" s="235"/>
      <c r="IPC137" s="235"/>
      <c r="IPD137" s="235"/>
      <c r="IPE137" s="235"/>
      <c r="IPF137" s="235"/>
      <c r="IPG137" s="235"/>
      <c r="IPH137" s="235"/>
      <c r="IPI137" s="235"/>
      <c r="IPJ137" s="235"/>
      <c r="IPK137" s="235"/>
      <c r="IPL137" s="235"/>
      <c r="IPM137" s="235"/>
      <c r="IPN137" s="235"/>
      <c r="IPO137" s="235"/>
      <c r="IPP137" s="235"/>
      <c r="IPQ137" s="235"/>
      <c r="IPR137" s="235"/>
      <c r="IPS137" s="235"/>
      <c r="IPT137" s="235"/>
      <c r="IPU137" s="235"/>
      <c r="IPV137" s="235"/>
      <c r="IPW137" s="235"/>
      <c r="IPX137" s="235"/>
      <c r="IPY137" s="235"/>
      <c r="IPZ137" s="235"/>
      <c r="IQA137" s="235"/>
      <c r="IQB137" s="235"/>
      <c r="IQC137" s="235"/>
      <c r="IQD137" s="235"/>
      <c r="IQE137" s="235"/>
      <c r="IQF137" s="235"/>
      <c r="IQG137" s="235"/>
      <c r="IQH137" s="235"/>
      <c r="IQI137" s="235"/>
      <c r="IQJ137" s="235"/>
      <c r="IQK137" s="235"/>
      <c r="IQL137" s="235"/>
      <c r="IQM137" s="235"/>
      <c r="IQN137" s="235"/>
      <c r="IQO137" s="235"/>
      <c r="IQP137" s="235"/>
      <c r="IQQ137" s="235"/>
      <c r="IQR137" s="235"/>
      <c r="IQS137" s="235"/>
      <c r="IQT137" s="235"/>
      <c r="IQU137" s="235"/>
      <c r="IQV137" s="235"/>
      <c r="IQW137" s="235"/>
      <c r="IQX137" s="235"/>
      <c r="IQY137" s="235"/>
      <c r="IQZ137" s="235"/>
      <c r="IRA137" s="235"/>
      <c r="IRB137" s="235"/>
      <c r="IRC137" s="235"/>
      <c r="IRD137" s="235"/>
      <c r="IRE137" s="235"/>
      <c r="IRF137" s="235"/>
      <c r="IRG137" s="235"/>
      <c r="IRH137" s="235"/>
      <c r="IRI137" s="235"/>
      <c r="IRJ137" s="235"/>
      <c r="IRK137" s="235"/>
      <c r="IRL137" s="235"/>
      <c r="IRM137" s="235"/>
      <c r="IRN137" s="235"/>
      <c r="IRO137" s="235"/>
      <c r="IRP137" s="235"/>
      <c r="IRQ137" s="235"/>
      <c r="IRR137" s="235"/>
      <c r="IRS137" s="235"/>
      <c r="IRT137" s="235"/>
      <c r="IRU137" s="235"/>
      <c r="IRV137" s="235"/>
      <c r="IRW137" s="235"/>
      <c r="IRX137" s="235"/>
      <c r="IRY137" s="235"/>
      <c r="IRZ137" s="235"/>
      <c r="ISA137" s="235"/>
      <c r="ISB137" s="235"/>
      <c r="ISC137" s="235"/>
      <c r="ISD137" s="235"/>
      <c r="ISE137" s="235"/>
      <c r="ISF137" s="235"/>
      <c r="ISG137" s="235"/>
      <c r="ISH137" s="235"/>
      <c r="ISI137" s="235"/>
      <c r="ISJ137" s="235"/>
      <c r="ISK137" s="235"/>
      <c r="ISL137" s="235"/>
      <c r="ISM137" s="235"/>
      <c r="ISN137" s="235"/>
      <c r="ISO137" s="235"/>
      <c r="ISP137" s="235"/>
      <c r="ISQ137" s="235"/>
      <c r="ISR137" s="235"/>
      <c r="ISS137" s="235"/>
      <c r="IST137" s="235"/>
      <c r="ISU137" s="235"/>
      <c r="ISV137" s="235"/>
      <c r="ISW137" s="235"/>
      <c r="ISX137" s="235"/>
      <c r="ISY137" s="235"/>
      <c r="ISZ137" s="235"/>
      <c r="ITA137" s="235"/>
      <c r="ITB137" s="235"/>
      <c r="ITC137" s="235"/>
      <c r="ITD137" s="235"/>
      <c r="ITE137" s="235"/>
      <c r="ITF137" s="235"/>
      <c r="ITG137" s="235"/>
      <c r="ITH137" s="235"/>
      <c r="ITI137" s="235"/>
      <c r="ITJ137" s="235"/>
      <c r="ITK137" s="235"/>
      <c r="ITL137" s="235"/>
      <c r="ITM137" s="235"/>
      <c r="ITN137" s="235"/>
      <c r="ITO137" s="235"/>
      <c r="ITP137" s="235"/>
      <c r="ITQ137" s="235"/>
      <c r="ITR137" s="235"/>
      <c r="ITS137" s="235"/>
      <c r="ITT137" s="235"/>
      <c r="ITU137" s="235"/>
      <c r="ITV137" s="235"/>
      <c r="ITW137" s="235"/>
      <c r="ITX137" s="235"/>
      <c r="ITY137" s="235"/>
      <c r="ITZ137" s="235"/>
      <c r="IUA137" s="235"/>
      <c r="IUB137" s="235"/>
      <c r="IUC137" s="235"/>
      <c r="IUD137" s="235"/>
      <c r="IUE137" s="235"/>
      <c r="IUF137" s="235"/>
      <c r="IUG137" s="235"/>
      <c r="IUH137" s="235"/>
      <c r="IUI137" s="235"/>
      <c r="IUJ137" s="235"/>
      <c r="IUK137" s="235"/>
      <c r="IUL137" s="235"/>
      <c r="IUM137" s="235"/>
      <c r="IUN137" s="235"/>
      <c r="IUO137" s="235"/>
      <c r="IUP137" s="235"/>
      <c r="IUQ137" s="235"/>
      <c r="IUR137" s="235"/>
      <c r="IUS137" s="235"/>
      <c r="IUT137" s="235"/>
      <c r="IUU137" s="235"/>
      <c r="IUV137" s="235"/>
      <c r="IUW137" s="235"/>
      <c r="IUX137" s="235"/>
      <c r="IUY137" s="235"/>
      <c r="IUZ137" s="235"/>
      <c r="IVA137" s="235"/>
      <c r="IVB137" s="235"/>
      <c r="IVC137" s="235"/>
      <c r="IVD137" s="235"/>
      <c r="IVE137" s="235"/>
      <c r="IVF137" s="235"/>
      <c r="IVG137" s="235"/>
      <c r="IVH137" s="235"/>
      <c r="IVI137" s="235"/>
      <c r="IVJ137" s="235"/>
      <c r="IVK137" s="235"/>
      <c r="IVL137" s="235"/>
      <c r="IVM137" s="235"/>
      <c r="IVN137" s="235"/>
      <c r="IVO137" s="235"/>
      <c r="IVP137" s="235"/>
      <c r="IVQ137" s="235"/>
      <c r="IVR137" s="235"/>
      <c r="IVS137" s="235"/>
      <c r="IVT137" s="235"/>
      <c r="IVU137" s="235"/>
      <c r="IVV137" s="235"/>
      <c r="IVW137" s="235"/>
      <c r="IVX137" s="235"/>
      <c r="IVY137" s="235"/>
      <c r="IVZ137" s="235"/>
      <c r="IWA137" s="235"/>
      <c r="IWB137" s="235"/>
      <c r="IWC137" s="235"/>
      <c r="IWD137" s="235"/>
      <c r="IWE137" s="235"/>
      <c r="IWF137" s="235"/>
      <c r="IWG137" s="235"/>
      <c r="IWH137" s="235"/>
      <c r="IWI137" s="235"/>
      <c r="IWJ137" s="235"/>
      <c r="IWK137" s="235"/>
      <c r="IWL137" s="235"/>
      <c r="IWM137" s="235"/>
      <c r="IWN137" s="235"/>
      <c r="IWO137" s="235"/>
      <c r="IWP137" s="235"/>
      <c r="IWQ137" s="235"/>
      <c r="IWR137" s="235"/>
      <c r="IWS137" s="235"/>
      <c r="IWT137" s="235"/>
      <c r="IWU137" s="235"/>
      <c r="IWV137" s="235"/>
      <c r="IWW137" s="235"/>
      <c r="IWX137" s="235"/>
      <c r="IWY137" s="235"/>
      <c r="IWZ137" s="235"/>
      <c r="IXA137" s="235"/>
      <c r="IXB137" s="235"/>
      <c r="IXC137" s="235"/>
      <c r="IXD137" s="235"/>
      <c r="IXE137" s="235"/>
      <c r="IXF137" s="235"/>
      <c r="IXG137" s="235"/>
      <c r="IXH137" s="235"/>
      <c r="IXI137" s="235"/>
      <c r="IXJ137" s="235"/>
      <c r="IXK137" s="235"/>
      <c r="IXL137" s="235"/>
      <c r="IXM137" s="235"/>
      <c r="IXN137" s="235"/>
      <c r="IXO137" s="235"/>
      <c r="IXP137" s="235"/>
      <c r="IXQ137" s="235"/>
      <c r="IXR137" s="235"/>
      <c r="IXS137" s="235"/>
      <c r="IXT137" s="235"/>
      <c r="IXU137" s="235"/>
      <c r="IXV137" s="235"/>
      <c r="IXW137" s="235"/>
      <c r="IXX137" s="235"/>
      <c r="IXY137" s="235"/>
      <c r="IXZ137" s="235"/>
      <c r="IYA137" s="235"/>
      <c r="IYB137" s="235"/>
      <c r="IYC137" s="235"/>
      <c r="IYD137" s="235"/>
      <c r="IYE137" s="235"/>
      <c r="IYF137" s="235"/>
      <c r="IYG137" s="235"/>
      <c r="IYH137" s="235"/>
      <c r="IYI137" s="235"/>
      <c r="IYJ137" s="235"/>
      <c r="IYK137" s="235"/>
      <c r="IYL137" s="235"/>
      <c r="IYM137" s="235"/>
      <c r="IYN137" s="235"/>
      <c r="IYO137" s="235"/>
      <c r="IYP137" s="235"/>
      <c r="IYQ137" s="235"/>
      <c r="IYR137" s="235"/>
      <c r="IYS137" s="235"/>
      <c r="IYT137" s="235"/>
      <c r="IYU137" s="235"/>
      <c r="IYV137" s="235"/>
      <c r="IYW137" s="235"/>
      <c r="IYX137" s="235"/>
      <c r="IYY137" s="235"/>
      <c r="IYZ137" s="235"/>
      <c r="IZA137" s="235"/>
      <c r="IZB137" s="235"/>
      <c r="IZC137" s="235"/>
      <c r="IZD137" s="235"/>
      <c r="IZE137" s="235"/>
      <c r="IZF137" s="235"/>
      <c r="IZG137" s="235"/>
      <c r="IZH137" s="235"/>
      <c r="IZI137" s="235"/>
      <c r="IZJ137" s="235"/>
      <c r="IZK137" s="235"/>
      <c r="IZL137" s="235"/>
      <c r="IZM137" s="235"/>
      <c r="IZN137" s="235"/>
      <c r="IZO137" s="235"/>
      <c r="IZP137" s="235"/>
      <c r="IZQ137" s="235"/>
      <c r="IZR137" s="235"/>
      <c r="IZS137" s="235"/>
      <c r="IZT137" s="235"/>
      <c r="IZU137" s="235"/>
      <c r="IZV137" s="235"/>
      <c r="IZW137" s="235"/>
      <c r="IZX137" s="235"/>
      <c r="IZY137" s="235"/>
      <c r="IZZ137" s="235"/>
      <c r="JAA137" s="235"/>
      <c r="JAB137" s="235"/>
      <c r="JAC137" s="235"/>
      <c r="JAD137" s="235"/>
      <c r="JAE137" s="235"/>
      <c r="JAF137" s="235"/>
      <c r="JAG137" s="235"/>
      <c r="JAH137" s="235"/>
      <c r="JAI137" s="235"/>
      <c r="JAJ137" s="235"/>
      <c r="JAK137" s="235"/>
      <c r="JAL137" s="235"/>
      <c r="JAM137" s="235"/>
      <c r="JAN137" s="235"/>
      <c r="JAO137" s="235"/>
      <c r="JAP137" s="235"/>
      <c r="JAQ137" s="235"/>
      <c r="JAR137" s="235"/>
      <c r="JAS137" s="235"/>
      <c r="JAT137" s="235"/>
      <c r="JAU137" s="235"/>
      <c r="JAV137" s="235"/>
      <c r="JAW137" s="235"/>
      <c r="JAX137" s="235"/>
      <c r="JAY137" s="235"/>
      <c r="JAZ137" s="235"/>
      <c r="JBA137" s="235"/>
      <c r="JBB137" s="235"/>
      <c r="JBC137" s="235"/>
      <c r="JBD137" s="235"/>
      <c r="JBE137" s="235"/>
      <c r="JBF137" s="235"/>
      <c r="JBG137" s="235"/>
      <c r="JBH137" s="235"/>
      <c r="JBI137" s="235"/>
      <c r="JBJ137" s="235"/>
      <c r="JBK137" s="235"/>
      <c r="JBL137" s="235"/>
      <c r="JBM137" s="235"/>
      <c r="JBN137" s="235"/>
      <c r="JBO137" s="235"/>
      <c r="JBP137" s="235"/>
      <c r="JBQ137" s="235"/>
      <c r="JBR137" s="235"/>
      <c r="JBS137" s="235"/>
      <c r="JBT137" s="235"/>
      <c r="JBU137" s="235"/>
      <c r="JBV137" s="235"/>
      <c r="JBW137" s="235"/>
      <c r="JBX137" s="235"/>
      <c r="JBY137" s="235"/>
      <c r="JBZ137" s="235"/>
      <c r="JCA137" s="235"/>
      <c r="JCB137" s="235"/>
      <c r="JCC137" s="235"/>
      <c r="JCD137" s="235"/>
      <c r="JCE137" s="235"/>
      <c r="JCF137" s="235"/>
      <c r="JCG137" s="235"/>
      <c r="JCH137" s="235"/>
      <c r="JCI137" s="235"/>
      <c r="JCJ137" s="235"/>
      <c r="JCK137" s="235"/>
      <c r="JCL137" s="235"/>
      <c r="JCM137" s="235"/>
      <c r="JCN137" s="235"/>
      <c r="JCO137" s="235"/>
      <c r="JCP137" s="235"/>
      <c r="JCQ137" s="235"/>
      <c r="JCR137" s="235"/>
      <c r="JCS137" s="235"/>
      <c r="JCT137" s="235"/>
      <c r="JCU137" s="235"/>
      <c r="JCV137" s="235"/>
      <c r="JCW137" s="235"/>
      <c r="JCX137" s="235"/>
      <c r="JCY137" s="235"/>
      <c r="JCZ137" s="235"/>
      <c r="JDA137" s="235"/>
      <c r="JDB137" s="235"/>
      <c r="JDC137" s="235"/>
      <c r="JDD137" s="235"/>
      <c r="JDE137" s="235"/>
      <c r="JDF137" s="235"/>
      <c r="JDG137" s="235"/>
      <c r="JDH137" s="235"/>
      <c r="JDI137" s="235"/>
      <c r="JDJ137" s="235"/>
      <c r="JDK137" s="235"/>
      <c r="JDL137" s="235"/>
      <c r="JDM137" s="235"/>
      <c r="JDN137" s="235"/>
      <c r="JDO137" s="235"/>
      <c r="JDP137" s="235"/>
      <c r="JDQ137" s="235"/>
      <c r="JDR137" s="235"/>
      <c r="JDS137" s="235"/>
      <c r="JDT137" s="235"/>
      <c r="JDU137" s="235"/>
      <c r="JDV137" s="235"/>
      <c r="JDW137" s="235"/>
      <c r="JDX137" s="235"/>
      <c r="JDY137" s="235"/>
      <c r="JDZ137" s="235"/>
      <c r="JEA137" s="235"/>
      <c r="JEB137" s="235"/>
      <c r="JEC137" s="235"/>
      <c r="JED137" s="235"/>
      <c r="JEE137" s="235"/>
      <c r="JEF137" s="235"/>
      <c r="JEG137" s="235"/>
      <c r="JEH137" s="235"/>
      <c r="JEI137" s="235"/>
      <c r="JEJ137" s="235"/>
      <c r="JEK137" s="235"/>
      <c r="JEL137" s="235"/>
      <c r="JEM137" s="235"/>
      <c r="JEN137" s="235"/>
      <c r="JEO137" s="235"/>
      <c r="JEP137" s="235"/>
      <c r="JEQ137" s="235"/>
      <c r="JER137" s="235"/>
      <c r="JES137" s="235"/>
      <c r="JET137" s="235"/>
      <c r="JEU137" s="235"/>
      <c r="JEV137" s="235"/>
      <c r="JEW137" s="235"/>
      <c r="JEX137" s="235"/>
      <c r="JEY137" s="235"/>
      <c r="JEZ137" s="235"/>
      <c r="JFA137" s="235"/>
      <c r="JFB137" s="235"/>
      <c r="JFC137" s="235"/>
      <c r="JFD137" s="235"/>
      <c r="JFE137" s="235"/>
      <c r="JFF137" s="235"/>
      <c r="JFG137" s="235"/>
      <c r="JFH137" s="235"/>
      <c r="JFI137" s="235"/>
      <c r="JFJ137" s="235"/>
      <c r="JFK137" s="235"/>
      <c r="JFL137" s="235"/>
      <c r="JFM137" s="235"/>
      <c r="JFN137" s="235"/>
      <c r="JFO137" s="235"/>
      <c r="JFP137" s="235"/>
      <c r="JFQ137" s="235"/>
      <c r="JFR137" s="235"/>
      <c r="JFS137" s="235"/>
      <c r="JFT137" s="235"/>
      <c r="JFU137" s="235"/>
      <c r="JFV137" s="235"/>
      <c r="JFW137" s="235"/>
      <c r="JFX137" s="235"/>
      <c r="JFY137" s="235"/>
      <c r="JFZ137" s="235"/>
      <c r="JGA137" s="235"/>
      <c r="JGB137" s="235"/>
      <c r="JGC137" s="235"/>
      <c r="JGD137" s="235"/>
      <c r="JGE137" s="235"/>
      <c r="JGF137" s="235"/>
      <c r="JGG137" s="235"/>
      <c r="JGH137" s="235"/>
      <c r="JGI137" s="235"/>
      <c r="JGJ137" s="235"/>
      <c r="JGK137" s="235"/>
      <c r="JGL137" s="235"/>
      <c r="JGM137" s="235"/>
      <c r="JGN137" s="235"/>
      <c r="JGO137" s="235"/>
      <c r="JGP137" s="235"/>
      <c r="JGQ137" s="235"/>
      <c r="JGR137" s="235"/>
      <c r="JGS137" s="235"/>
      <c r="JGT137" s="235"/>
      <c r="JGU137" s="235"/>
      <c r="JGV137" s="235"/>
      <c r="JGW137" s="235"/>
      <c r="JGX137" s="235"/>
      <c r="JGY137" s="235"/>
      <c r="JGZ137" s="235"/>
      <c r="JHA137" s="235"/>
      <c r="JHB137" s="235"/>
      <c r="JHC137" s="235"/>
      <c r="JHD137" s="235"/>
      <c r="JHE137" s="235"/>
      <c r="JHF137" s="235"/>
      <c r="JHG137" s="235"/>
      <c r="JHH137" s="235"/>
      <c r="JHI137" s="235"/>
      <c r="JHJ137" s="235"/>
      <c r="JHK137" s="235"/>
      <c r="JHL137" s="235"/>
      <c r="JHM137" s="235"/>
      <c r="JHN137" s="235"/>
      <c r="JHO137" s="235"/>
      <c r="JHP137" s="235"/>
      <c r="JHQ137" s="235"/>
      <c r="JHR137" s="235"/>
      <c r="JHS137" s="235"/>
      <c r="JHT137" s="235"/>
      <c r="JHU137" s="235"/>
      <c r="JHV137" s="235"/>
      <c r="JHW137" s="235"/>
      <c r="JHX137" s="235"/>
      <c r="JHY137" s="235"/>
      <c r="JHZ137" s="235"/>
      <c r="JIA137" s="235"/>
      <c r="JIB137" s="235"/>
      <c r="JIC137" s="235"/>
      <c r="JID137" s="235"/>
      <c r="JIE137" s="235"/>
      <c r="JIF137" s="235"/>
      <c r="JIG137" s="235"/>
      <c r="JIH137" s="235"/>
      <c r="JII137" s="235"/>
      <c r="JIJ137" s="235"/>
      <c r="JIK137" s="235"/>
      <c r="JIL137" s="235"/>
      <c r="JIM137" s="235"/>
      <c r="JIN137" s="235"/>
      <c r="JIO137" s="235"/>
      <c r="JIP137" s="235"/>
      <c r="JIQ137" s="235"/>
      <c r="JIR137" s="235"/>
      <c r="JIS137" s="235"/>
      <c r="JIT137" s="235"/>
      <c r="JIU137" s="235"/>
      <c r="JIV137" s="235"/>
      <c r="JIW137" s="235"/>
      <c r="JIX137" s="235"/>
      <c r="JIY137" s="235"/>
      <c r="JIZ137" s="235"/>
      <c r="JJA137" s="235"/>
      <c r="JJB137" s="235"/>
      <c r="JJC137" s="235"/>
      <c r="JJD137" s="235"/>
      <c r="JJE137" s="235"/>
      <c r="JJF137" s="235"/>
      <c r="JJG137" s="235"/>
      <c r="JJH137" s="235"/>
      <c r="JJI137" s="235"/>
      <c r="JJJ137" s="235"/>
      <c r="JJK137" s="235"/>
      <c r="JJL137" s="235"/>
      <c r="JJM137" s="235"/>
      <c r="JJN137" s="235"/>
      <c r="JJO137" s="235"/>
      <c r="JJP137" s="235"/>
      <c r="JJQ137" s="235"/>
      <c r="JJR137" s="235"/>
      <c r="JJS137" s="235"/>
      <c r="JJT137" s="235"/>
      <c r="JJU137" s="235"/>
      <c r="JJV137" s="235"/>
      <c r="JJW137" s="235"/>
      <c r="JJX137" s="235"/>
      <c r="JJY137" s="235"/>
      <c r="JJZ137" s="235"/>
      <c r="JKA137" s="235"/>
      <c r="JKB137" s="235"/>
      <c r="JKC137" s="235"/>
      <c r="JKD137" s="235"/>
      <c r="JKE137" s="235"/>
      <c r="JKF137" s="235"/>
      <c r="JKG137" s="235"/>
      <c r="JKH137" s="235"/>
      <c r="JKI137" s="235"/>
      <c r="JKJ137" s="235"/>
      <c r="JKK137" s="235"/>
      <c r="JKL137" s="235"/>
      <c r="JKM137" s="235"/>
      <c r="JKN137" s="235"/>
      <c r="JKO137" s="235"/>
      <c r="JKP137" s="235"/>
      <c r="JKQ137" s="235"/>
      <c r="JKR137" s="235"/>
      <c r="JKS137" s="235"/>
      <c r="JKT137" s="235"/>
      <c r="JKU137" s="235"/>
      <c r="JKV137" s="235"/>
      <c r="JKW137" s="235"/>
      <c r="JKX137" s="235"/>
      <c r="JKY137" s="235"/>
      <c r="JKZ137" s="235"/>
      <c r="JLA137" s="235"/>
      <c r="JLB137" s="235"/>
      <c r="JLC137" s="235"/>
      <c r="JLD137" s="235"/>
      <c r="JLE137" s="235"/>
      <c r="JLF137" s="235"/>
      <c r="JLG137" s="235"/>
      <c r="JLH137" s="235"/>
      <c r="JLI137" s="235"/>
      <c r="JLJ137" s="235"/>
      <c r="JLK137" s="235"/>
      <c r="JLL137" s="235"/>
      <c r="JLM137" s="235"/>
      <c r="JLN137" s="235"/>
      <c r="JLO137" s="235"/>
      <c r="JLP137" s="235"/>
      <c r="JLQ137" s="235"/>
      <c r="JLR137" s="235"/>
      <c r="JLS137" s="235"/>
      <c r="JLT137" s="235"/>
      <c r="JLU137" s="235"/>
      <c r="JLV137" s="235"/>
      <c r="JLW137" s="235"/>
      <c r="JLX137" s="235"/>
      <c r="JLY137" s="235"/>
      <c r="JLZ137" s="235"/>
      <c r="JMA137" s="235"/>
      <c r="JMB137" s="235"/>
      <c r="JMC137" s="235"/>
      <c r="JMD137" s="235"/>
      <c r="JME137" s="235"/>
      <c r="JMF137" s="235"/>
      <c r="JMG137" s="235"/>
      <c r="JMH137" s="235"/>
      <c r="JMI137" s="235"/>
      <c r="JMJ137" s="235"/>
      <c r="JMK137" s="235"/>
      <c r="JML137" s="235"/>
      <c r="JMM137" s="235"/>
      <c r="JMN137" s="235"/>
      <c r="JMO137" s="235"/>
      <c r="JMP137" s="235"/>
      <c r="JMQ137" s="235"/>
      <c r="JMR137" s="235"/>
      <c r="JMS137" s="235"/>
      <c r="JMT137" s="235"/>
      <c r="JMU137" s="235"/>
      <c r="JMV137" s="235"/>
      <c r="JMW137" s="235"/>
      <c r="JMX137" s="235"/>
      <c r="JMY137" s="235"/>
      <c r="JMZ137" s="235"/>
      <c r="JNA137" s="235"/>
      <c r="JNB137" s="235"/>
      <c r="JNC137" s="235"/>
      <c r="JND137" s="235"/>
      <c r="JNE137" s="235"/>
      <c r="JNF137" s="235"/>
      <c r="JNG137" s="235"/>
      <c r="JNH137" s="235"/>
      <c r="JNI137" s="235"/>
      <c r="JNJ137" s="235"/>
      <c r="JNK137" s="235"/>
      <c r="JNL137" s="235"/>
      <c r="JNM137" s="235"/>
      <c r="JNN137" s="235"/>
      <c r="JNO137" s="235"/>
      <c r="JNP137" s="235"/>
      <c r="JNQ137" s="235"/>
      <c r="JNR137" s="235"/>
      <c r="JNS137" s="235"/>
      <c r="JNT137" s="235"/>
      <c r="JNU137" s="235"/>
      <c r="JNV137" s="235"/>
      <c r="JNW137" s="235"/>
      <c r="JNX137" s="235"/>
      <c r="JNY137" s="235"/>
      <c r="JNZ137" s="235"/>
      <c r="JOA137" s="235"/>
      <c r="JOB137" s="235"/>
      <c r="JOC137" s="235"/>
      <c r="JOD137" s="235"/>
      <c r="JOE137" s="235"/>
      <c r="JOF137" s="235"/>
      <c r="JOG137" s="235"/>
      <c r="JOH137" s="235"/>
      <c r="JOI137" s="235"/>
      <c r="JOJ137" s="235"/>
      <c r="JOK137" s="235"/>
      <c r="JOL137" s="235"/>
      <c r="JOM137" s="235"/>
      <c r="JON137" s="235"/>
      <c r="JOO137" s="235"/>
      <c r="JOP137" s="235"/>
      <c r="JOQ137" s="235"/>
      <c r="JOR137" s="235"/>
      <c r="JOS137" s="235"/>
      <c r="JOT137" s="235"/>
      <c r="JOU137" s="235"/>
      <c r="JOV137" s="235"/>
      <c r="JOW137" s="235"/>
      <c r="JOX137" s="235"/>
      <c r="JOY137" s="235"/>
      <c r="JOZ137" s="235"/>
      <c r="JPA137" s="235"/>
      <c r="JPB137" s="235"/>
      <c r="JPC137" s="235"/>
      <c r="JPD137" s="235"/>
      <c r="JPE137" s="235"/>
      <c r="JPF137" s="235"/>
      <c r="JPG137" s="235"/>
      <c r="JPH137" s="235"/>
      <c r="JPI137" s="235"/>
      <c r="JPJ137" s="235"/>
      <c r="JPK137" s="235"/>
      <c r="JPL137" s="235"/>
      <c r="JPM137" s="235"/>
      <c r="JPN137" s="235"/>
      <c r="JPO137" s="235"/>
      <c r="JPP137" s="235"/>
      <c r="JPQ137" s="235"/>
      <c r="JPR137" s="235"/>
      <c r="JPS137" s="235"/>
      <c r="JPT137" s="235"/>
      <c r="JPU137" s="235"/>
      <c r="JPV137" s="235"/>
      <c r="JPW137" s="235"/>
      <c r="JPX137" s="235"/>
      <c r="JPY137" s="235"/>
      <c r="JPZ137" s="235"/>
      <c r="JQA137" s="235"/>
      <c r="JQB137" s="235"/>
      <c r="JQC137" s="235"/>
      <c r="JQD137" s="235"/>
      <c r="JQE137" s="235"/>
      <c r="JQF137" s="235"/>
      <c r="JQG137" s="235"/>
      <c r="JQH137" s="235"/>
      <c r="JQI137" s="235"/>
      <c r="JQJ137" s="235"/>
      <c r="JQK137" s="235"/>
      <c r="JQL137" s="235"/>
      <c r="JQM137" s="235"/>
      <c r="JQN137" s="235"/>
      <c r="JQO137" s="235"/>
      <c r="JQP137" s="235"/>
      <c r="JQQ137" s="235"/>
      <c r="JQR137" s="235"/>
      <c r="JQS137" s="235"/>
      <c r="JQT137" s="235"/>
      <c r="JQU137" s="235"/>
      <c r="JQV137" s="235"/>
      <c r="JQW137" s="235"/>
      <c r="JQX137" s="235"/>
      <c r="JQY137" s="235"/>
      <c r="JQZ137" s="235"/>
      <c r="JRA137" s="235"/>
      <c r="JRB137" s="235"/>
      <c r="JRC137" s="235"/>
      <c r="JRD137" s="235"/>
      <c r="JRE137" s="235"/>
      <c r="JRF137" s="235"/>
      <c r="JRG137" s="235"/>
      <c r="JRH137" s="235"/>
      <c r="JRI137" s="235"/>
      <c r="JRJ137" s="235"/>
      <c r="JRK137" s="235"/>
      <c r="JRL137" s="235"/>
      <c r="JRM137" s="235"/>
      <c r="JRN137" s="235"/>
      <c r="JRO137" s="235"/>
      <c r="JRP137" s="235"/>
      <c r="JRQ137" s="235"/>
      <c r="JRR137" s="235"/>
      <c r="JRS137" s="235"/>
      <c r="JRT137" s="235"/>
      <c r="JRU137" s="235"/>
      <c r="JRV137" s="235"/>
      <c r="JRW137" s="235"/>
      <c r="JRX137" s="235"/>
      <c r="JRY137" s="235"/>
      <c r="JRZ137" s="235"/>
      <c r="JSA137" s="235"/>
      <c r="JSB137" s="235"/>
      <c r="JSC137" s="235"/>
      <c r="JSD137" s="235"/>
      <c r="JSE137" s="235"/>
      <c r="JSF137" s="235"/>
      <c r="JSG137" s="235"/>
      <c r="JSH137" s="235"/>
      <c r="JSI137" s="235"/>
      <c r="JSJ137" s="235"/>
      <c r="JSK137" s="235"/>
      <c r="JSL137" s="235"/>
      <c r="JSM137" s="235"/>
      <c r="JSN137" s="235"/>
      <c r="JSO137" s="235"/>
      <c r="JSP137" s="235"/>
      <c r="JSQ137" s="235"/>
      <c r="JSR137" s="235"/>
      <c r="JSS137" s="235"/>
      <c r="JST137" s="235"/>
      <c r="JSU137" s="235"/>
      <c r="JSV137" s="235"/>
      <c r="JSW137" s="235"/>
      <c r="JSX137" s="235"/>
      <c r="JSY137" s="235"/>
      <c r="JSZ137" s="235"/>
      <c r="JTA137" s="235"/>
      <c r="JTB137" s="235"/>
      <c r="JTC137" s="235"/>
      <c r="JTD137" s="235"/>
      <c r="JTE137" s="235"/>
      <c r="JTF137" s="235"/>
      <c r="JTG137" s="235"/>
      <c r="JTH137" s="235"/>
      <c r="JTI137" s="235"/>
      <c r="JTJ137" s="235"/>
      <c r="JTK137" s="235"/>
      <c r="JTL137" s="235"/>
      <c r="JTM137" s="235"/>
      <c r="JTN137" s="235"/>
      <c r="JTO137" s="235"/>
      <c r="JTP137" s="235"/>
      <c r="JTQ137" s="235"/>
      <c r="JTR137" s="235"/>
      <c r="JTS137" s="235"/>
      <c r="JTT137" s="235"/>
      <c r="JTU137" s="235"/>
      <c r="JTV137" s="235"/>
      <c r="JTW137" s="235"/>
      <c r="JTX137" s="235"/>
      <c r="JTY137" s="235"/>
      <c r="JTZ137" s="235"/>
      <c r="JUA137" s="235"/>
      <c r="JUB137" s="235"/>
      <c r="JUC137" s="235"/>
      <c r="JUD137" s="235"/>
      <c r="JUE137" s="235"/>
      <c r="JUF137" s="235"/>
      <c r="JUG137" s="235"/>
      <c r="JUH137" s="235"/>
      <c r="JUI137" s="235"/>
      <c r="JUJ137" s="235"/>
      <c r="JUK137" s="235"/>
      <c r="JUL137" s="235"/>
      <c r="JUM137" s="235"/>
      <c r="JUN137" s="235"/>
      <c r="JUO137" s="235"/>
      <c r="JUP137" s="235"/>
      <c r="JUQ137" s="235"/>
      <c r="JUR137" s="235"/>
      <c r="JUS137" s="235"/>
      <c r="JUT137" s="235"/>
      <c r="JUU137" s="235"/>
      <c r="JUV137" s="235"/>
      <c r="JUW137" s="235"/>
      <c r="JUX137" s="235"/>
      <c r="JUY137" s="235"/>
      <c r="JUZ137" s="235"/>
      <c r="JVA137" s="235"/>
      <c r="JVB137" s="235"/>
      <c r="JVC137" s="235"/>
      <c r="JVD137" s="235"/>
      <c r="JVE137" s="235"/>
      <c r="JVF137" s="235"/>
      <c r="JVG137" s="235"/>
      <c r="JVH137" s="235"/>
      <c r="JVI137" s="235"/>
      <c r="JVJ137" s="235"/>
      <c r="JVK137" s="235"/>
      <c r="JVL137" s="235"/>
      <c r="JVM137" s="235"/>
      <c r="JVN137" s="235"/>
      <c r="JVO137" s="235"/>
      <c r="JVP137" s="235"/>
      <c r="JVQ137" s="235"/>
      <c r="JVR137" s="235"/>
      <c r="JVS137" s="235"/>
      <c r="JVT137" s="235"/>
      <c r="JVU137" s="235"/>
      <c r="JVV137" s="235"/>
      <c r="JVW137" s="235"/>
      <c r="JVX137" s="235"/>
      <c r="JVY137" s="235"/>
      <c r="JVZ137" s="235"/>
      <c r="JWA137" s="235"/>
      <c r="JWB137" s="235"/>
      <c r="JWC137" s="235"/>
      <c r="JWD137" s="235"/>
      <c r="JWE137" s="235"/>
      <c r="JWF137" s="235"/>
      <c r="JWG137" s="235"/>
      <c r="JWH137" s="235"/>
      <c r="JWI137" s="235"/>
      <c r="JWJ137" s="235"/>
      <c r="JWK137" s="235"/>
      <c r="JWL137" s="235"/>
      <c r="JWM137" s="235"/>
      <c r="JWN137" s="235"/>
      <c r="JWO137" s="235"/>
      <c r="JWP137" s="235"/>
      <c r="JWQ137" s="235"/>
      <c r="JWR137" s="235"/>
      <c r="JWS137" s="235"/>
      <c r="JWT137" s="235"/>
      <c r="JWU137" s="235"/>
      <c r="JWV137" s="235"/>
      <c r="JWW137" s="235"/>
      <c r="JWX137" s="235"/>
      <c r="JWY137" s="235"/>
      <c r="JWZ137" s="235"/>
      <c r="JXA137" s="235"/>
      <c r="JXB137" s="235"/>
      <c r="JXC137" s="235"/>
      <c r="JXD137" s="235"/>
      <c r="JXE137" s="235"/>
      <c r="JXF137" s="235"/>
      <c r="JXG137" s="235"/>
      <c r="JXH137" s="235"/>
      <c r="JXI137" s="235"/>
      <c r="JXJ137" s="235"/>
      <c r="JXK137" s="235"/>
      <c r="JXL137" s="235"/>
      <c r="JXM137" s="235"/>
      <c r="JXN137" s="235"/>
      <c r="JXO137" s="235"/>
      <c r="JXP137" s="235"/>
      <c r="JXQ137" s="235"/>
      <c r="JXR137" s="235"/>
      <c r="JXS137" s="235"/>
      <c r="JXT137" s="235"/>
      <c r="JXU137" s="235"/>
      <c r="JXV137" s="235"/>
      <c r="JXW137" s="235"/>
      <c r="JXX137" s="235"/>
      <c r="JXY137" s="235"/>
      <c r="JXZ137" s="235"/>
      <c r="JYA137" s="235"/>
      <c r="JYB137" s="235"/>
      <c r="JYC137" s="235"/>
      <c r="JYD137" s="235"/>
      <c r="JYE137" s="235"/>
      <c r="JYF137" s="235"/>
      <c r="JYG137" s="235"/>
      <c r="JYH137" s="235"/>
      <c r="JYI137" s="235"/>
      <c r="JYJ137" s="235"/>
      <c r="JYK137" s="235"/>
      <c r="JYL137" s="235"/>
      <c r="JYM137" s="235"/>
      <c r="JYN137" s="235"/>
      <c r="JYO137" s="235"/>
      <c r="JYP137" s="235"/>
      <c r="JYQ137" s="235"/>
      <c r="JYR137" s="235"/>
      <c r="JYS137" s="235"/>
      <c r="JYT137" s="235"/>
      <c r="JYU137" s="235"/>
      <c r="JYV137" s="235"/>
      <c r="JYW137" s="235"/>
      <c r="JYX137" s="235"/>
      <c r="JYY137" s="235"/>
      <c r="JYZ137" s="235"/>
      <c r="JZA137" s="235"/>
      <c r="JZB137" s="235"/>
      <c r="JZC137" s="235"/>
      <c r="JZD137" s="235"/>
      <c r="JZE137" s="235"/>
      <c r="JZF137" s="235"/>
      <c r="JZG137" s="235"/>
      <c r="JZH137" s="235"/>
      <c r="JZI137" s="235"/>
      <c r="JZJ137" s="235"/>
      <c r="JZK137" s="235"/>
      <c r="JZL137" s="235"/>
      <c r="JZM137" s="235"/>
      <c r="JZN137" s="235"/>
      <c r="JZO137" s="235"/>
      <c r="JZP137" s="235"/>
      <c r="JZQ137" s="235"/>
      <c r="JZR137" s="235"/>
      <c r="JZS137" s="235"/>
      <c r="JZT137" s="235"/>
      <c r="JZU137" s="235"/>
      <c r="JZV137" s="235"/>
      <c r="JZW137" s="235"/>
      <c r="JZX137" s="235"/>
      <c r="JZY137" s="235"/>
      <c r="JZZ137" s="235"/>
      <c r="KAA137" s="235"/>
      <c r="KAB137" s="235"/>
      <c r="KAC137" s="235"/>
      <c r="KAD137" s="235"/>
      <c r="KAE137" s="235"/>
      <c r="KAF137" s="235"/>
      <c r="KAG137" s="235"/>
      <c r="KAH137" s="235"/>
      <c r="KAI137" s="235"/>
      <c r="KAJ137" s="235"/>
      <c r="KAK137" s="235"/>
      <c r="KAL137" s="235"/>
      <c r="KAM137" s="235"/>
      <c r="KAN137" s="235"/>
      <c r="KAO137" s="235"/>
      <c r="KAP137" s="235"/>
      <c r="KAQ137" s="235"/>
      <c r="KAR137" s="235"/>
      <c r="KAS137" s="235"/>
      <c r="KAT137" s="235"/>
      <c r="KAU137" s="235"/>
      <c r="KAV137" s="235"/>
      <c r="KAW137" s="235"/>
      <c r="KAX137" s="235"/>
      <c r="KAY137" s="235"/>
      <c r="KAZ137" s="235"/>
      <c r="KBA137" s="235"/>
      <c r="KBB137" s="235"/>
      <c r="KBC137" s="235"/>
      <c r="KBD137" s="235"/>
      <c r="KBE137" s="235"/>
      <c r="KBF137" s="235"/>
      <c r="KBG137" s="235"/>
      <c r="KBH137" s="235"/>
      <c r="KBI137" s="235"/>
      <c r="KBJ137" s="235"/>
      <c r="KBK137" s="235"/>
      <c r="KBL137" s="235"/>
      <c r="KBM137" s="235"/>
      <c r="KBN137" s="235"/>
      <c r="KBO137" s="235"/>
      <c r="KBP137" s="235"/>
      <c r="KBQ137" s="235"/>
      <c r="KBR137" s="235"/>
      <c r="KBS137" s="235"/>
      <c r="KBT137" s="235"/>
      <c r="KBU137" s="235"/>
      <c r="KBV137" s="235"/>
      <c r="KBW137" s="235"/>
      <c r="KBX137" s="235"/>
      <c r="KBY137" s="235"/>
      <c r="KBZ137" s="235"/>
      <c r="KCA137" s="235"/>
      <c r="KCB137" s="235"/>
      <c r="KCC137" s="235"/>
      <c r="KCD137" s="235"/>
      <c r="KCE137" s="235"/>
      <c r="KCF137" s="235"/>
      <c r="KCG137" s="235"/>
      <c r="KCH137" s="235"/>
      <c r="KCI137" s="235"/>
      <c r="KCJ137" s="235"/>
      <c r="KCK137" s="235"/>
      <c r="KCL137" s="235"/>
      <c r="KCM137" s="235"/>
      <c r="KCN137" s="235"/>
      <c r="KCO137" s="235"/>
      <c r="KCP137" s="235"/>
      <c r="KCQ137" s="235"/>
      <c r="KCR137" s="235"/>
      <c r="KCS137" s="235"/>
      <c r="KCT137" s="235"/>
      <c r="KCU137" s="235"/>
      <c r="KCV137" s="235"/>
      <c r="KCW137" s="235"/>
      <c r="KCX137" s="235"/>
      <c r="KCY137" s="235"/>
      <c r="KCZ137" s="235"/>
      <c r="KDA137" s="235"/>
      <c r="KDB137" s="235"/>
      <c r="KDC137" s="235"/>
      <c r="KDD137" s="235"/>
      <c r="KDE137" s="235"/>
      <c r="KDF137" s="235"/>
      <c r="KDG137" s="235"/>
      <c r="KDH137" s="235"/>
      <c r="KDI137" s="235"/>
      <c r="KDJ137" s="235"/>
      <c r="KDK137" s="235"/>
      <c r="KDL137" s="235"/>
      <c r="KDM137" s="235"/>
      <c r="KDN137" s="235"/>
      <c r="KDO137" s="235"/>
      <c r="KDP137" s="235"/>
      <c r="KDQ137" s="235"/>
      <c r="KDR137" s="235"/>
      <c r="KDS137" s="235"/>
      <c r="KDT137" s="235"/>
      <c r="KDU137" s="235"/>
      <c r="KDV137" s="235"/>
      <c r="KDW137" s="235"/>
      <c r="KDX137" s="235"/>
      <c r="KDY137" s="235"/>
      <c r="KDZ137" s="235"/>
      <c r="KEA137" s="235"/>
      <c r="KEB137" s="235"/>
      <c r="KEC137" s="235"/>
      <c r="KED137" s="235"/>
      <c r="KEE137" s="235"/>
      <c r="KEF137" s="235"/>
      <c r="KEG137" s="235"/>
      <c r="KEH137" s="235"/>
      <c r="KEI137" s="235"/>
      <c r="KEJ137" s="235"/>
      <c r="KEK137" s="235"/>
      <c r="KEL137" s="235"/>
      <c r="KEM137" s="235"/>
      <c r="KEN137" s="235"/>
      <c r="KEO137" s="235"/>
      <c r="KEP137" s="235"/>
      <c r="KEQ137" s="235"/>
      <c r="KER137" s="235"/>
      <c r="KES137" s="235"/>
      <c r="KET137" s="235"/>
      <c r="KEU137" s="235"/>
      <c r="KEV137" s="235"/>
      <c r="KEW137" s="235"/>
      <c r="KEX137" s="235"/>
      <c r="KEY137" s="235"/>
      <c r="KEZ137" s="235"/>
      <c r="KFA137" s="235"/>
      <c r="KFB137" s="235"/>
      <c r="KFC137" s="235"/>
      <c r="KFD137" s="235"/>
      <c r="KFE137" s="235"/>
      <c r="KFF137" s="235"/>
      <c r="KFG137" s="235"/>
      <c r="KFH137" s="235"/>
      <c r="KFI137" s="235"/>
      <c r="KFJ137" s="235"/>
      <c r="KFK137" s="235"/>
      <c r="KFL137" s="235"/>
      <c r="KFM137" s="235"/>
      <c r="KFN137" s="235"/>
      <c r="KFO137" s="235"/>
      <c r="KFP137" s="235"/>
      <c r="KFQ137" s="235"/>
      <c r="KFR137" s="235"/>
      <c r="KFS137" s="235"/>
      <c r="KFT137" s="235"/>
      <c r="KFU137" s="235"/>
      <c r="KFV137" s="235"/>
      <c r="KFW137" s="235"/>
      <c r="KFX137" s="235"/>
      <c r="KFY137" s="235"/>
      <c r="KFZ137" s="235"/>
      <c r="KGA137" s="235"/>
      <c r="KGB137" s="235"/>
      <c r="KGC137" s="235"/>
      <c r="KGD137" s="235"/>
      <c r="KGE137" s="235"/>
      <c r="KGF137" s="235"/>
      <c r="KGG137" s="235"/>
      <c r="KGH137" s="235"/>
      <c r="KGI137" s="235"/>
      <c r="KGJ137" s="235"/>
      <c r="KGK137" s="235"/>
      <c r="KGL137" s="235"/>
      <c r="KGM137" s="235"/>
      <c r="KGN137" s="235"/>
      <c r="KGO137" s="235"/>
      <c r="KGP137" s="235"/>
      <c r="KGQ137" s="235"/>
      <c r="KGR137" s="235"/>
      <c r="KGS137" s="235"/>
      <c r="KGT137" s="235"/>
      <c r="KGU137" s="235"/>
      <c r="KGV137" s="235"/>
      <c r="KGW137" s="235"/>
      <c r="KGX137" s="235"/>
      <c r="KGY137" s="235"/>
      <c r="KGZ137" s="235"/>
      <c r="KHA137" s="235"/>
      <c r="KHB137" s="235"/>
      <c r="KHC137" s="235"/>
      <c r="KHD137" s="235"/>
      <c r="KHE137" s="235"/>
      <c r="KHF137" s="235"/>
      <c r="KHG137" s="235"/>
      <c r="KHH137" s="235"/>
      <c r="KHI137" s="235"/>
      <c r="KHJ137" s="235"/>
      <c r="KHK137" s="235"/>
      <c r="KHL137" s="235"/>
      <c r="KHM137" s="235"/>
      <c r="KHN137" s="235"/>
      <c r="KHO137" s="235"/>
      <c r="KHP137" s="235"/>
      <c r="KHQ137" s="235"/>
      <c r="KHR137" s="235"/>
      <c r="KHS137" s="235"/>
      <c r="KHT137" s="235"/>
      <c r="KHU137" s="235"/>
      <c r="KHV137" s="235"/>
      <c r="KHW137" s="235"/>
      <c r="KHX137" s="235"/>
      <c r="KHY137" s="235"/>
      <c r="KHZ137" s="235"/>
      <c r="KIA137" s="235"/>
      <c r="KIB137" s="235"/>
      <c r="KIC137" s="235"/>
      <c r="KID137" s="235"/>
      <c r="KIE137" s="235"/>
      <c r="KIF137" s="235"/>
      <c r="KIG137" s="235"/>
      <c r="KIH137" s="235"/>
      <c r="KII137" s="235"/>
      <c r="KIJ137" s="235"/>
      <c r="KIK137" s="235"/>
      <c r="KIL137" s="235"/>
      <c r="KIM137" s="235"/>
      <c r="KIN137" s="235"/>
      <c r="KIO137" s="235"/>
      <c r="KIP137" s="235"/>
      <c r="KIQ137" s="235"/>
      <c r="KIR137" s="235"/>
      <c r="KIS137" s="235"/>
      <c r="KIT137" s="235"/>
      <c r="KIU137" s="235"/>
      <c r="KIV137" s="235"/>
      <c r="KIW137" s="235"/>
      <c r="KIX137" s="235"/>
      <c r="KIY137" s="235"/>
      <c r="KIZ137" s="235"/>
      <c r="KJA137" s="235"/>
      <c r="KJB137" s="235"/>
      <c r="KJC137" s="235"/>
      <c r="KJD137" s="235"/>
      <c r="KJE137" s="235"/>
      <c r="KJF137" s="235"/>
      <c r="KJG137" s="235"/>
      <c r="KJH137" s="235"/>
      <c r="KJI137" s="235"/>
      <c r="KJJ137" s="235"/>
      <c r="KJK137" s="235"/>
      <c r="KJL137" s="235"/>
      <c r="KJM137" s="235"/>
      <c r="KJN137" s="235"/>
      <c r="KJO137" s="235"/>
      <c r="KJP137" s="235"/>
      <c r="KJQ137" s="235"/>
      <c r="KJR137" s="235"/>
      <c r="KJS137" s="235"/>
      <c r="KJT137" s="235"/>
      <c r="KJU137" s="235"/>
      <c r="KJV137" s="235"/>
      <c r="KJW137" s="235"/>
      <c r="KJX137" s="235"/>
      <c r="KJY137" s="235"/>
      <c r="KJZ137" s="235"/>
      <c r="KKA137" s="235"/>
      <c r="KKB137" s="235"/>
      <c r="KKC137" s="235"/>
      <c r="KKD137" s="235"/>
      <c r="KKE137" s="235"/>
      <c r="KKF137" s="235"/>
      <c r="KKG137" s="235"/>
      <c r="KKH137" s="235"/>
      <c r="KKI137" s="235"/>
      <c r="KKJ137" s="235"/>
      <c r="KKK137" s="235"/>
      <c r="KKL137" s="235"/>
      <c r="KKM137" s="235"/>
      <c r="KKN137" s="235"/>
      <c r="KKO137" s="235"/>
      <c r="KKP137" s="235"/>
      <c r="KKQ137" s="235"/>
      <c r="KKR137" s="235"/>
      <c r="KKS137" s="235"/>
      <c r="KKT137" s="235"/>
      <c r="KKU137" s="235"/>
      <c r="KKV137" s="235"/>
      <c r="KKW137" s="235"/>
      <c r="KKX137" s="235"/>
      <c r="KKY137" s="235"/>
      <c r="KKZ137" s="235"/>
      <c r="KLA137" s="235"/>
      <c r="KLB137" s="235"/>
      <c r="KLC137" s="235"/>
      <c r="KLD137" s="235"/>
      <c r="KLE137" s="235"/>
      <c r="KLF137" s="235"/>
      <c r="KLG137" s="235"/>
      <c r="KLH137" s="235"/>
      <c r="KLI137" s="235"/>
      <c r="KLJ137" s="235"/>
      <c r="KLK137" s="235"/>
      <c r="KLL137" s="235"/>
      <c r="KLM137" s="235"/>
      <c r="KLN137" s="235"/>
      <c r="KLO137" s="235"/>
      <c r="KLP137" s="235"/>
      <c r="KLQ137" s="235"/>
      <c r="KLR137" s="235"/>
      <c r="KLS137" s="235"/>
      <c r="KLT137" s="235"/>
      <c r="KLU137" s="235"/>
      <c r="KLV137" s="235"/>
      <c r="KLW137" s="235"/>
      <c r="KLX137" s="235"/>
      <c r="KLY137" s="235"/>
      <c r="KLZ137" s="235"/>
      <c r="KMA137" s="235"/>
      <c r="KMB137" s="235"/>
      <c r="KMC137" s="235"/>
      <c r="KMD137" s="235"/>
      <c r="KME137" s="235"/>
      <c r="KMF137" s="235"/>
      <c r="KMG137" s="235"/>
      <c r="KMH137" s="235"/>
      <c r="KMI137" s="235"/>
      <c r="KMJ137" s="235"/>
      <c r="KMK137" s="235"/>
      <c r="KML137" s="235"/>
      <c r="KMM137" s="235"/>
      <c r="KMN137" s="235"/>
      <c r="KMO137" s="235"/>
      <c r="KMP137" s="235"/>
      <c r="KMQ137" s="235"/>
      <c r="KMR137" s="235"/>
      <c r="KMS137" s="235"/>
      <c r="KMT137" s="235"/>
      <c r="KMU137" s="235"/>
      <c r="KMV137" s="235"/>
      <c r="KMW137" s="235"/>
      <c r="KMX137" s="235"/>
      <c r="KMY137" s="235"/>
      <c r="KMZ137" s="235"/>
      <c r="KNA137" s="235"/>
      <c r="KNB137" s="235"/>
      <c r="KNC137" s="235"/>
      <c r="KND137" s="235"/>
      <c r="KNE137" s="235"/>
      <c r="KNF137" s="235"/>
      <c r="KNG137" s="235"/>
      <c r="KNH137" s="235"/>
      <c r="KNI137" s="235"/>
      <c r="KNJ137" s="235"/>
      <c r="KNK137" s="235"/>
      <c r="KNL137" s="235"/>
      <c r="KNM137" s="235"/>
      <c r="KNN137" s="235"/>
      <c r="KNO137" s="235"/>
      <c r="KNP137" s="235"/>
      <c r="KNQ137" s="235"/>
      <c r="KNR137" s="235"/>
      <c r="KNS137" s="235"/>
      <c r="KNT137" s="235"/>
      <c r="KNU137" s="235"/>
      <c r="KNV137" s="235"/>
      <c r="KNW137" s="235"/>
      <c r="KNX137" s="235"/>
      <c r="KNY137" s="235"/>
      <c r="KNZ137" s="235"/>
      <c r="KOA137" s="235"/>
      <c r="KOB137" s="235"/>
      <c r="KOC137" s="235"/>
      <c r="KOD137" s="235"/>
      <c r="KOE137" s="235"/>
      <c r="KOF137" s="235"/>
      <c r="KOG137" s="235"/>
      <c r="KOH137" s="235"/>
      <c r="KOI137" s="235"/>
      <c r="KOJ137" s="235"/>
      <c r="KOK137" s="235"/>
      <c r="KOL137" s="235"/>
      <c r="KOM137" s="235"/>
      <c r="KON137" s="235"/>
      <c r="KOO137" s="235"/>
      <c r="KOP137" s="235"/>
      <c r="KOQ137" s="235"/>
      <c r="KOR137" s="235"/>
      <c r="KOS137" s="235"/>
      <c r="KOT137" s="235"/>
      <c r="KOU137" s="235"/>
      <c r="KOV137" s="235"/>
      <c r="KOW137" s="235"/>
      <c r="KOX137" s="235"/>
      <c r="KOY137" s="235"/>
      <c r="KOZ137" s="235"/>
      <c r="KPA137" s="235"/>
      <c r="KPB137" s="235"/>
      <c r="KPC137" s="235"/>
      <c r="KPD137" s="235"/>
      <c r="KPE137" s="235"/>
      <c r="KPF137" s="235"/>
      <c r="KPG137" s="235"/>
      <c r="KPH137" s="235"/>
      <c r="KPI137" s="235"/>
      <c r="KPJ137" s="235"/>
      <c r="KPK137" s="235"/>
      <c r="KPL137" s="235"/>
      <c r="KPM137" s="235"/>
      <c r="KPN137" s="235"/>
      <c r="KPO137" s="235"/>
      <c r="KPP137" s="235"/>
      <c r="KPQ137" s="235"/>
      <c r="KPR137" s="235"/>
      <c r="KPS137" s="235"/>
      <c r="KPT137" s="235"/>
      <c r="KPU137" s="235"/>
      <c r="KPV137" s="235"/>
      <c r="KPW137" s="235"/>
      <c r="KPX137" s="235"/>
      <c r="KPY137" s="235"/>
      <c r="KPZ137" s="235"/>
      <c r="KQA137" s="235"/>
      <c r="KQB137" s="235"/>
      <c r="KQC137" s="235"/>
      <c r="KQD137" s="235"/>
      <c r="KQE137" s="235"/>
      <c r="KQF137" s="235"/>
      <c r="KQG137" s="235"/>
      <c r="KQH137" s="235"/>
      <c r="KQI137" s="235"/>
      <c r="KQJ137" s="235"/>
      <c r="KQK137" s="235"/>
      <c r="KQL137" s="235"/>
      <c r="KQM137" s="235"/>
      <c r="KQN137" s="235"/>
      <c r="KQO137" s="235"/>
      <c r="KQP137" s="235"/>
      <c r="KQQ137" s="235"/>
      <c r="KQR137" s="235"/>
      <c r="KQS137" s="235"/>
      <c r="KQT137" s="235"/>
      <c r="KQU137" s="235"/>
      <c r="KQV137" s="235"/>
      <c r="KQW137" s="235"/>
      <c r="KQX137" s="235"/>
      <c r="KQY137" s="235"/>
      <c r="KQZ137" s="235"/>
      <c r="KRA137" s="235"/>
      <c r="KRB137" s="235"/>
      <c r="KRC137" s="235"/>
      <c r="KRD137" s="235"/>
      <c r="KRE137" s="235"/>
      <c r="KRF137" s="235"/>
      <c r="KRG137" s="235"/>
      <c r="KRH137" s="235"/>
      <c r="KRI137" s="235"/>
      <c r="KRJ137" s="235"/>
      <c r="KRK137" s="235"/>
      <c r="KRL137" s="235"/>
      <c r="KRM137" s="235"/>
      <c r="KRN137" s="235"/>
      <c r="KRO137" s="235"/>
      <c r="KRP137" s="235"/>
      <c r="KRQ137" s="235"/>
      <c r="KRR137" s="235"/>
      <c r="KRS137" s="235"/>
      <c r="KRT137" s="235"/>
      <c r="KRU137" s="235"/>
      <c r="KRV137" s="235"/>
      <c r="KRW137" s="235"/>
      <c r="KRX137" s="235"/>
      <c r="KRY137" s="235"/>
      <c r="KRZ137" s="235"/>
      <c r="KSA137" s="235"/>
      <c r="KSB137" s="235"/>
      <c r="KSC137" s="235"/>
      <c r="KSD137" s="235"/>
      <c r="KSE137" s="235"/>
      <c r="KSF137" s="235"/>
      <c r="KSG137" s="235"/>
      <c r="KSH137" s="235"/>
      <c r="KSI137" s="235"/>
      <c r="KSJ137" s="235"/>
      <c r="KSK137" s="235"/>
      <c r="KSL137" s="235"/>
      <c r="KSM137" s="235"/>
      <c r="KSN137" s="235"/>
      <c r="KSO137" s="235"/>
      <c r="KSP137" s="235"/>
      <c r="KSQ137" s="235"/>
      <c r="KSR137" s="235"/>
      <c r="KSS137" s="235"/>
      <c r="KST137" s="235"/>
      <c r="KSU137" s="235"/>
      <c r="KSV137" s="235"/>
      <c r="KSW137" s="235"/>
      <c r="KSX137" s="235"/>
      <c r="KSY137" s="235"/>
      <c r="KSZ137" s="235"/>
      <c r="KTA137" s="235"/>
      <c r="KTB137" s="235"/>
      <c r="KTC137" s="235"/>
      <c r="KTD137" s="235"/>
      <c r="KTE137" s="235"/>
      <c r="KTF137" s="235"/>
      <c r="KTG137" s="235"/>
      <c r="KTH137" s="235"/>
      <c r="KTI137" s="235"/>
      <c r="KTJ137" s="235"/>
      <c r="KTK137" s="235"/>
      <c r="KTL137" s="235"/>
      <c r="KTM137" s="235"/>
      <c r="KTN137" s="235"/>
      <c r="KTO137" s="235"/>
      <c r="KTP137" s="235"/>
      <c r="KTQ137" s="235"/>
      <c r="KTR137" s="235"/>
      <c r="KTS137" s="235"/>
      <c r="KTT137" s="235"/>
      <c r="KTU137" s="235"/>
      <c r="KTV137" s="235"/>
      <c r="KTW137" s="235"/>
      <c r="KTX137" s="235"/>
      <c r="KTY137" s="235"/>
      <c r="KTZ137" s="235"/>
      <c r="KUA137" s="235"/>
      <c r="KUB137" s="235"/>
      <c r="KUC137" s="235"/>
      <c r="KUD137" s="235"/>
      <c r="KUE137" s="235"/>
      <c r="KUF137" s="235"/>
      <c r="KUG137" s="235"/>
      <c r="KUH137" s="235"/>
      <c r="KUI137" s="235"/>
      <c r="KUJ137" s="235"/>
      <c r="KUK137" s="235"/>
      <c r="KUL137" s="235"/>
      <c r="KUM137" s="235"/>
      <c r="KUN137" s="235"/>
      <c r="KUO137" s="235"/>
      <c r="KUP137" s="235"/>
      <c r="KUQ137" s="235"/>
      <c r="KUR137" s="235"/>
      <c r="KUS137" s="235"/>
      <c r="KUT137" s="235"/>
      <c r="KUU137" s="235"/>
      <c r="KUV137" s="235"/>
      <c r="KUW137" s="235"/>
      <c r="KUX137" s="235"/>
      <c r="KUY137" s="235"/>
      <c r="KUZ137" s="235"/>
      <c r="KVA137" s="235"/>
      <c r="KVB137" s="235"/>
      <c r="KVC137" s="235"/>
      <c r="KVD137" s="235"/>
      <c r="KVE137" s="235"/>
      <c r="KVF137" s="235"/>
      <c r="KVG137" s="235"/>
      <c r="KVH137" s="235"/>
      <c r="KVI137" s="235"/>
      <c r="KVJ137" s="235"/>
      <c r="KVK137" s="235"/>
      <c r="KVL137" s="235"/>
      <c r="KVM137" s="235"/>
      <c r="KVN137" s="235"/>
      <c r="KVO137" s="235"/>
      <c r="KVP137" s="235"/>
      <c r="KVQ137" s="235"/>
      <c r="KVR137" s="235"/>
      <c r="KVS137" s="235"/>
      <c r="KVT137" s="235"/>
      <c r="KVU137" s="235"/>
      <c r="KVV137" s="235"/>
      <c r="KVW137" s="235"/>
      <c r="KVX137" s="235"/>
      <c r="KVY137" s="235"/>
      <c r="KVZ137" s="235"/>
      <c r="KWA137" s="235"/>
      <c r="KWB137" s="235"/>
      <c r="KWC137" s="235"/>
      <c r="KWD137" s="235"/>
      <c r="KWE137" s="235"/>
      <c r="KWF137" s="235"/>
      <c r="KWG137" s="235"/>
      <c r="KWH137" s="235"/>
      <c r="KWI137" s="235"/>
      <c r="KWJ137" s="235"/>
      <c r="KWK137" s="235"/>
      <c r="KWL137" s="235"/>
      <c r="KWM137" s="235"/>
      <c r="KWN137" s="235"/>
      <c r="KWO137" s="235"/>
      <c r="KWP137" s="235"/>
      <c r="KWQ137" s="235"/>
      <c r="KWR137" s="235"/>
      <c r="KWS137" s="235"/>
      <c r="KWT137" s="235"/>
      <c r="KWU137" s="235"/>
      <c r="KWV137" s="235"/>
      <c r="KWW137" s="235"/>
      <c r="KWX137" s="235"/>
      <c r="KWY137" s="235"/>
      <c r="KWZ137" s="235"/>
      <c r="KXA137" s="235"/>
      <c r="KXB137" s="235"/>
      <c r="KXC137" s="235"/>
      <c r="KXD137" s="235"/>
      <c r="KXE137" s="235"/>
      <c r="KXF137" s="235"/>
      <c r="KXG137" s="235"/>
      <c r="KXH137" s="235"/>
      <c r="KXI137" s="235"/>
      <c r="KXJ137" s="235"/>
      <c r="KXK137" s="235"/>
      <c r="KXL137" s="235"/>
      <c r="KXM137" s="235"/>
      <c r="KXN137" s="235"/>
      <c r="KXO137" s="235"/>
      <c r="KXP137" s="235"/>
      <c r="KXQ137" s="235"/>
      <c r="KXR137" s="235"/>
      <c r="KXS137" s="235"/>
      <c r="KXT137" s="235"/>
      <c r="KXU137" s="235"/>
      <c r="KXV137" s="235"/>
      <c r="KXW137" s="235"/>
      <c r="KXX137" s="235"/>
      <c r="KXY137" s="235"/>
      <c r="KXZ137" s="235"/>
      <c r="KYA137" s="235"/>
      <c r="KYB137" s="235"/>
      <c r="KYC137" s="235"/>
      <c r="KYD137" s="235"/>
      <c r="KYE137" s="235"/>
      <c r="KYF137" s="235"/>
      <c r="KYG137" s="235"/>
      <c r="KYH137" s="235"/>
      <c r="KYI137" s="235"/>
      <c r="KYJ137" s="235"/>
      <c r="KYK137" s="235"/>
      <c r="KYL137" s="235"/>
      <c r="KYM137" s="235"/>
      <c r="KYN137" s="235"/>
      <c r="KYO137" s="235"/>
      <c r="KYP137" s="235"/>
      <c r="KYQ137" s="235"/>
      <c r="KYR137" s="235"/>
      <c r="KYS137" s="235"/>
      <c r="KYT137" s="235"/>
      <c r="KYU137" s="235"/>
      <c r="KYV137" s="235"/>
      <c r="KYW137" s="235"/>
      <c r="KYX137" s="235"/>
      <c r="KYY137" s="235"/>
      <c r="KYZ137" s="235"/>
      <c r="KZA137" s="235"/>
      <c r="KZB137" s="235"/>
      <c r="KZC137" s="235"/>
      <c r="KZD137" s="235"/>
      <c r="KZE137" s="235"/>
      <c r="KZF137" s="235"/>
      <c r="KZG137" s="235"/>
      <c r="KZH137" s="235"/>
      <c r="KZI137" s="235"/>
      <c r="KZJ137" s="235"/>
      <c r="KZK137" s="235"/>
      <c r="KZL137" s="235"/>
      <c r="KZM137" s="235"/>
      <c r="KZN137" s="235"/>
      <c r="KZO137" s="235"/>
      <c r="KZP137" s="235"/>
      <c r="KZQ137" s="235"/>
      <c r="KZR137" s="235"/>
      <c r="KZS137" s="235"/>
      <c r="KZT137" s="235"/>
      <c r="KZU137" s="235"/>
      <c r="KZV137" s="235"/>
      <c r="KZW137" s="235"/>
      <c r="KZX137" s="235"/>
      <c r="KZY137" s="235"/>
      <c r="KZZ137" s="235"/>
      <c r="LAA137" s="235"/>
      <c r="LAB137" s="235"/>
      <c r="LAC137" s="235"/>
      <c r="LAD137" s="235"/>
      <c r="LAE137" s="235"/>
      <c r="LAF137" s="235"/>
      <c r="LAG137" s="235"/>
      <c r="LAH137" s="235"/>
      <c r="LAI137" s="235"/>
      <c r="LAJ137" s="235"/>
      <c r="LAK137" s="235"/>
      <c r="LAL137" s="235"/>
      <c r="LAM137" s="235"/>
      <c r="LAN137" s="235"/>
      <c r="LAO137" s="235"/>
      <c r="LAP137" s="235"/>
      <c r="LAQ137" s="235"/>
      <c r="LAR137" s="235"/>
      <c r="LAS137" s="235"/>
      <c r="LAT137" s="235"/>
      <c r="LAU137" s="235"/>
      <c r="LAV137" s="235"/>
      <c r="LAW137" s="235"/>
      <c r="LAX137" s="235"/>
      <c r="LAY137" s="235"/>
      <c r="LAZ137" s="235"/>
      <c r="LBA137" s="235"/>
      <c r="LBB137" s="235"/>
      <c r="LBC137" s="235"/>
      <c r="LBD137" s="235"/>
      <c r="LBE137" s="235"/>
      <c r="LBF137" s="235"/>
      <c r="LBG137" s="235"/>
      <c r="LBH137" s="235"/>
      <c r="LBI137" s="235"/>
      <c r="LBJ137" s="235"/>
      <c r="LBK137" s="235"/>
      <c r="LBL137" s="235"/>
      <c r="LBM137" s="235"/>
      <c r="LBN137" s="235"/>
      <c r="LBO137" s="235"/>
      <c r="LBP137" s="235"/>
      <c r="LBQ137" s="235"/>
      <c r="LBR137" s="235"/>
      <c r="LBS137" s="235"/>
      <c r="LBT137" s="235"/>
      <c r="LBU137" s="235"/>
      <c r="LBV137" s="235"/>
      <c r="LBW137" s="235"/>
      <c r="LBX137" s="235"/>
      <c r="LBY137" s="235"/>
      <c r="LBZ137" s="235"/>
      <c r="LCA137" s="235"/>
      <c r="LCB137" s="235"/>
      <c r="LCC137" s="235"/>
      <c r="LCD137" s="235"/>
      <c r="LCE137" s="235"/>
      <c r="LCF137" s="235"/>
      <c r="LCG137" s="235"/>
      <c r="LCH137" s="235"/>
      <c r="LCI137" s="235"/>
      <c r="LCJ137" s="235"/>
      <c r="LCK137" s="235"/>
      <c r="LCL137" s="235"/>
      <c r="LCM137" s="235"/>
      <c r="LCN137" s="235"/>
      <c r="LCO137" s="235"/>
      <c r="LCP137" s="235"/>
      <c r="LCQ137" s="235"/>
      <c r="LCR137" s="235"/>
      <c r="LCS137" s="235"/>
      <c r="LCT137" s="235"/>
      <c r="LCU137" s="235"/>
      <c r="LCV137" s="235"/>
      <c r="LCW137" s="235"/>
      <c r="LCX137" s="235"/>
      <c r="LCY137" s="235"/>
      <c r="LCZ137" s="235"/>
      <c r="LDA137" s="235"/>
      <c r="LDB137" s="235"/>
      <c r="LDC137" s="235"/>
      <c r="LDD137" s="235"/>
      <c r="LDE137" s="235"/>
      <c r="LDF137" s="235"/>
      <c r="LDG137" s="235"/>
      <c r="LDH137" s="235"/>
      <c r="LDI137" s="235"/>
      <c r="LDJ137" s="235"/>
      <c r="LDK137" s="235"/>
      <c r="LDL137" s="235"/>
      <c r="LDM137" s="235"/>
      <c r="LDN137" s="235"/>
      <c r="LDO137" s="235"/>
      <c r="LDP137" s="235"/>
      <c r="LDQ137" s="235"/>
      <c r="LDR137" s="235"/>
      <c r="LDS137" s="235"/>
      <c r="LDT137" s="235"/>
      <c r="LDU137" s="235"/>
      <c r="LDV137" s="235"/>
      <c r="LDW137" s="235"/>
      <c r="LDX137" s="235"/>
      <c r="LDY137" s="235"/>
      <c r="LDZ137" s="235"/>
      <c r="LEA137" s="235"/>
      <c r="LEB137" s="235"/>
      <c r="LEC137" s="235"/>
      <c r="LED137" s="235"/>
      <c r="LEE137" s="235"/>
      <c r="LEF137" s="235"/>
      <c r="LEG137" s="235"/>
      <c r="LEH137" s="235"/>
      <c r="LEI137" s="235"/>
      <c r="LEJ137" s="235"/>
      <c r="LEK137" s="235"/>
      <c r="LEL137" s="235"/>
      <c r="LEM137" s="235"/>
      <c r="LEN137" s="235"/>
      <c r="LEO137" s="235"/>
      <c r="LEP137" s="235"/>
      <c r="LEQ137" s="235"/>
      <c r="LER137" s="235"/>
      <c r="LES137" s="235"/>
      <c r="LET137" s="235"/>
      <c r="LEU137" s="235"/>
      <c r="LEV137" s="235"/>
      <c r="LEW137" s="235"/>
      <c r="LEX137" s="235"/>
      <c r="LEY137" s="235"/>
      <c r="LEZ137" s="235"/>
      <c r="LFA137" s="235"/>
      <c r="LFB137" s="235"/>
      <c r="LFC137" s="235"/>
      <c r="LFD137" s="235"/>
      <c r="LFE137" s="235"/>
      <c r="LFF137" s="235"/>
      <c r="LFG137" s="235"/>
      <c r="LFH137" s="235"/>
      <c r="LFI137" s="235"/>
      <c r="LFJ137" s="235"/>
      <c r="LFK137" s="235"/>
      <c r="LFL137" s="235"/>
      <c r="LFM137" s="235"/>
      <c r="LFN137" s="235"/>
      <c r="LFO137" s="235"/>
      <c r="LFP137" s="235"/>
      <c r="LFQ137" s="235"/>
      <c r="LFR137" s="235"/>
      <c r="LFS137" s="235"/>
      <c r="LFT137" s="235"/>
      <c r="LFU137" s="235"/>
      <c r="LFV137" s="235"/>
      <c r="LFW137" s="235"/>
      <c r="LFX137" s="235"/>
      <c r="LFY137" s="235"/>
      <c r="LFZ137" s="235"/>
      <c r="LGA137" s="235"/>
      <c r="LGB137" s="235"/>
      <c r="LGC137" s="235"/>
      <c r="LGD137" s="235"/>
      <c r="LGE137" s="235"/>
      <c r="LGF137" s="235"/>
      <c r="LGG137" s="235"/>
      <c r="LGH137" s="235"/>
      <c r="LGI137" s="235"/>
      <c r="LGJ137" s="235"/>
      <c r="LGK137" s="235"/>
      <c r="LGL137" s="235"/>
      <c r="LGM137" s="235"/>
      <c r="LGN137" s="235"/>
      <c r="LGO137" s="235"/>
      <c r="LGP137" s="235"/>
      <c r="LGQ137" s="235"/>
      <c r="LGR137" s="235"/>
      <c r="LGS137" s="235"/>
      <c r="LGT137" s="235"/>
      <c r="LGU137" s="235"/>
      <c r="LGV137" s="235"/>
      <c r="LGW137" s="235"/>
      <c r="LGX137" s="235"/>
      <c r="LGY137" s="235"/>
      <c r="LGZ137" s="235"/>
      <c r="LHA137" s="235"/>
      <c r="LHB137" s="235"/>
      <c r="LHC137" s="235"/>
      <c r="LHD137" s="235"/>
      <c r="LHE137" s="235"/>
      <c r="LHF137" s="235"/>
      <c r="LHG137" s="235"/>
      <c r="LHH137" s="235"/>
      <c r="LHI137" s="235"/>
      <c r="LHJ137" s="235"/>
      <c r="LHK137" s="235"/>
      <c r="LHL137" s="235"/>
      <c r="LHM137" s="235"/>
      <c r="LHN137" s="235"/>
      <c r="LHO137" s="235"/>
      <c r="LHP137" s="235"/>
      <c r="LHQ137" s="235"/>
      <c r="LHR137" s="235"/>
      <c r="LHS137" s="235"/>
      <c r="LHT137" s="235"/>
      <c r="LHU137" s="235"/>
      <c r="LHV137" s="235"/>
      <c r="LHW137" s="235"/>
      <c r="LHX137" s="235"/>
      <c r="LHY137" s="235"/>
      <c r="LHZ137" s="235"/>
      <c r="LIA137" s="235"/>
      <c r="LIB137" s="235"/>
      <c r="LIC137" s="235"/>
      <c r="LID137" s="235"/>
      <c r="LIE137" s="235"/>
      <c r="LIF137" s="235"/>
      <c r="LIG137" s="235"/>
      <c r="LIH137" s="235"/>
      <c r="LII137" s="235"/>
      <c r="LIJ137" s="235"/>
      <c r="LIK137" s="235"/>
      <c r="LIL137" s="235"/>
      <c r="LIM137" s="235"/>
      <c r="LIN137" s="235"/>
      <c r="LIO137" s="235"/>
      <c r="LIP137" s="235"/>
      <c r="LIQ137" s="235"/>
      <c r="LIR137" s="235"/>
      <c r="LIS137" s="235"/>
      <c r="LIT137" s="235"/>
      <c r="LIU137" s="235"/>
      <c r="LIV137" s="235"/>
      <c r="LIW137" s="235"/>
      <c r="LIX137" s="235"/>
      <c r="LIY137" s="235"/>
      <c r="LIZ137" s="235"/>
      <c r="LJA137" s="235"/>
      <c r="LJB137" s="235"/>
      <c r="LJC137" s="235"/>
      <c r="LJD137" s="235"/>
      <c r="LJE137" s="235"/>
      <c r="LJF137" s="235"/>
      <c r="LJG137" s="235"/>
      <c r="LJH137" s="235"/>
      <c r="LJI137" s="235"/>
      <c r="LJJ137" s="235"/>
      <c r="LJK137" s="235"/>
      <c r="LJL137" s="235"/>
      <c r="LJM137" s="235"/>
      <c r="LJN137" s="235"/>
      <c r="LJO137" s="235"/>
      <c r="LJP137" s="235"/>
      <c r="LJQ137" s="235"/>
      <c r="LJR137" s="235"/>
      <c r="LJS137" s="235"/>
      <c r="LJT137" s="235"/>
      <c r="LJU137" s="235"/>
      <c r="LJV137" s="235"/>
      <c r="LJW137" s="235"/>
      <c r="LJX137" s="235"/>
      <c r="LJY137" s="235"/>
      <c r="LJZ137" s="235"/>
      <c r="LKA137" s="235"/>
      <c r="LKB137" s="235"/>
      <c r="LKC137" s="235"/>
      <c r="LKD137" s="235"/>
      <c r="LKE137" s="235"/>
      <c r="LKF137" s="235"/>
      <c r="LKG137" s="235"/>
      <c r="LKH137" s="235"/>
      <c r="LKI137" s="235"/>
      <c r="LKJ137" s="235"/>
      <c r="LKK137" s="235"/>
      <c r="LKL137" s="235"/>
      <c r="LKM137" s="235"/>
      <c r="LKN137" s="235"/>
      <c r="LKO137" s="235"/>
      <c r="LKP137" s="235"/>
      <c r="LKQ137" s="235"/>
      <c r="LKR137" s="235"/>
      <c r="LKS137" s="235"/>
      <c r="LKT137" s="235"/>
      <c r="LKU137" s="235"/>
      <c r="LKV137" s="235"/>
      <c r="LKW137" s="235"/>
      <c r="LKX137" s="235"/>
      <c r="LKY137" s="235"/>
      <c r="LKZ137" s="235"/>
      <c r="LLA137" s="235"/>
      <c r="LLB137" s="235"/>
      <c r="LLC137" s="235"/>
      <c r="LLD137" s="235"/>
      <c r="LLE137" s="235"/>
      <c r="LLF137" s="235"/>
      <c r="LLG137" s="235"/>
      <c r="LLH137" s="235"/>
      <c r="LLI137" s="235"/>
      <c r="LLJ137" s="235"/>
      <c r="LLK137" s="235"/>
      <c r="LLL137" s="235"/>
      <c r="LLM137" s="235"/>
      <c r="LLN137" s="235"/>
      <c r="LLO137" s="235"/>
      <c r="LLP137" s="235"/>
      <c r="LLQ137" s="235"/>
      <c r="LLR137" s="235"/>
      <c r="LLS137" s="235"/>
      <c r="LLT137" s="235"/>
      <c r="LLU137" s="235"/>
      <c r="LLV137" s="235"/>
      <c r="LLW137" s="235"/>
      <c r="LLX137" s="235"/>
      <c r="LLY137" s="235"/>
      <c r="LLZ137" s="235"/>
      <c r="LMA137" s="235"/>
      <c r="LMB137" s="235"/>
      <c r="LMC137" s="235"/>
      <c r="LMD137" s="235"/>
      <c r="LME137" s="235"/>
      <c r="LMF137" s="235"/>
      <c r="LMG137" s="235"/>
      <c r="LMH137" s="235"/>
      <c r="LMI137" s="235"/>
      <c r="LMJ137" s="235"/>
      <c r="LMK137" s="235"/>
      <c r="LML137" s="235"/>
      <c r="LMM137" s="235"/>
      <c r="LMN137" s="235"/>
      <c r="LMO137" s="235"/>
      <c r="LMP137" s="235"/>
      <c r="LMQ137" s="235"/>
      <c r="LMR137" s="235"/>
      <c r="LMS137" s="235"/>
      <c r="LMT137" s="235"/>
      <c r="LMU137" s="235"/>
      <c r="LMV137" s="235"/>
      <c r="LMW137" s="235"/>
      <c r="LMX137" s="235"/>
      <c r="LMY137" s="235"/>
      <c r="LMZ137" s="235"/>
      <c r="LNA137" s="235"/>
      <c r="LNB137" s="235"/>
      <c r="LNC137" s="235"/>
      <c r="LND137" s="235"/>
      <c r="LNE137" s="235"/>
      <c r="LNF137" s="235"/>
      <c r="LNG137" s="235"/>
      <c r="LNH137" s="235"/>
      <c r="LNI137" s="235"/>
      <c r="LNJ137" s="235"/>
      <c r="LNK137" s="235"/>
      <c r="LNL137" s="235"/>
      <c r="LNM137" s="235"/>
      <c r="LNN137" s="235"/>
      <c r="LNO137" s="235"/>
      <c r="LNP137" s="235"/>
      <c r="LNQ137" s="235"/>
      <c r="LNR137" s="235"/>
      <c r="LNS137" s="235"/>
      <c r="LNT137" s="235"/>
      <c r="LNU137" s="235"/>
      <c r="LNV137" s="235"/>
      <c r="LNW137" s="235"/>
      <c r="LNX137" s="235"/>
      <c r="LNY137" s="235"/>
      <c r="LNZ137" s="235"/>
      <c r="LOA137" s="235"/>
      <c r="LOB137" s="235"/>
      <c r="LOC137" s="235"/>
      <c r="LOD137" s="235"/>
      <c r="LOE137" s="235"/>
      <c r="LOF137" s="235"/>
      <c r="LOG137" s="235"/>
      <c r="LOH137" s="235"/>
      <c r="LOI137" s="235"/>
      <c r="LOJ137" s="235"/>
      <c r="LOK137" s="235"/>
      <c r="LOL137" s="235"/>
      <c r="LOM137" s="235"/>
      <c r="LON137" s="235"/>
      <c r="LOO137" s="235"/>
      <c r="LOP137" s="235"/>
      <c r="LOQ137" s="235"/>
      <c r="LOR137" s="235"/>
      <c r="LOS137" s="235"/>
      <c r="LOT137" s="235"/>
      <c r="LOU137" s="235"/>
      <c r="LOV137" s="235"/>
      <c r="LOW137" s="235"/>
      <c r="LOX137" s="235"/>
      <c r="LOY137" s="235"/>
      <c r="LOZ137" s="235"/>
      <c r="LPA137" s="235"/>
      <c r="LPB137" s="235"/>
      <c r="LPC137" s="235"/>
      <c r="LPD137" s="235"/>
      <c r="LPE137" s="235"/>
      <c r="LPF137" s="235"/>
      <c r="LPG137" s="235"/>
      <c r="LPH137" s="235"/>
      <c r="LPI137" s="235"/>
      <c r="LPJ137" s="235"/>
      <c r="LPK137" s="235"/>
      <c r="LPL137" s="235"/>
      <c r="LPM137" s="235"/>
      <c r="LPN137" s="235"/>
      <c r="LPO137" s="235"/>
      <c r="LPP137" s="235"/>
      <c r="LPQ137" s="235"/>
      <c r="LPR137" s="235"/>
      <c r="LPS137" s="235"/>
      <c r="LPT137" s="235"/>
      <c r="LPU137" s="235"/>
      <c r="LPV137" s="235"/>
      <c r="LPW137" s="235"/>
      <c r="LPX137" s="235"/>
      <c r="LPY137" s="235"/>
      <c r="LPZ137" s="235"/>
      <c r="LQA137" s="235"/>
      <c r="LQB137" s="235"/>
      <c r="LQC137" s="235"/>
      <c r="LQD137" s="235"/>
      <c r="LQE137" s="235"/>
      <c r="LQF137" s="235"/>
      <c r="LQG137" s="235"/>
      <c r="LQH137" s="235"/>
      <c r="LQI137" s="235"/>
      <c r="LQJ137" s="235"/>
      <c r="LQK137" s="235"/>
      <c r="LQL137" s="235"/>
      <c r="LQM137" s="235"/>
      <c r="LQN137" s="235"/>
      <c r="LQO137" s="235"/>
      <c r="LQP137" s="235"/>
      <c r="LQQ137" s="235"/>
      <c r="LQR137" s="235"/>
      <c r="LQS137" s="235"/>
      <c r="LQT137" s="235"/>
      <c r="LQU137" s="235"/>
      <c r="LQV137" s="235"/>
      <c r="LQW137" s="235"/>
      <c r="LQX137" s="235"/>
      <c r="LQY137" s="235"/>
      <c r="LQZ137" s="235"/>
      <c r="LRA137" s="235"/>
      <c r="LRB137" s="235"/>
      <c r="LRC137" s="235"/>
      <c r="LRD137" s="235"/>
      <c r="LRE137" s="235"/>
      <c r="LRF137" s="235"/>
      <c r="LRG137" s="235"/>
      <c r="LRH137" s="235"/>
      <c r="LRI137" s="235"/>
      <c r="LRJ137" s="235"/>
      <c r="LRK137" s="235"/>
      <c r="LRL137" s="235"/>
      <c r="LRM137" s="235"/>
      <c r="LRN137" s="235"/>
      <c r="LRO137" s="235"/>
      <c r="LRP137" s="235"/>
      <c r="LRQ137" s="235"/>
      <c r="LRR137" s="235"/>
      <c r="LRS137" s="235"/>
      <c r="LRT137" s="235"/>
      <c r="LRU137" s="235"/>
      <c r="LRV137" s="235"/>
      <c r="LRW137" s="235"/>
      <c r="LRX137" s="235"/>
      <c r="LRY137" s="235"/>
      <c r="LRZ137" s="235"/>
      <c r="LSA137" s="235"/>
      <c r="LSB137" s="235"/>
      <c r="LSC137" s="235"/>
      <c r="LSD137" s="235"/>
      <c r="LSE137" s="235"/>
      <c r="LSF137" s="235"/>
      <c r="LSG137" s="235"/>
      <c r="LSH137" s="235"/>
      <c r="LSI137" s="235"/>
      <c r="LSJ137" s="235"/>
      <c r="LSK137" s="235"/>
      <c r="LSL137" s="235"/>
      <c r="LSM137" s="235"/>
      <c r="LSN137" s="235"/>
      <c r="LSO137" s="235"/>
      <c r="LSP137" s="235"/>
      <c r="LSQ137" s="235"/>
      <c r="LSR137" s="235"/>
      <c r="LSS137" s="235"/>
      <c r="LST137" s="235"/>
      <c r="LSU137" s="235"/>
      <c r="LSV137" s="235"/>
      <c r="LSW137" s="235"/>
      <c r="LSX137" s="235"/>
      <c r="LSY137" s="235"/>
      <c r="LSZ137" s="235"/>
      <c r="LTA137" s="235"/>
      <c r="LTB137" s="235"/>
      <c r="LTC137" s="235"/>
      <c r="LTD137" s="235"/>
      <c r="LTE137" s="235"/>
      <c r="LTF137" s="235"/>
      <c r="LTG137" s="235"/>
      <c r="LTH137" s="235"/>
      <c r="LTI137" s="235"/>
      <c r="LTJ137" s="235"/>
      <c r="LTK137" s="235"/>
      <c r="LTL137" s="235"/>
      <c r="LTM137" s="235"/>
      <c r="LTN137" s="235"/>
      <c r="LTO137" s="235"/>
      <c r="LTP137" s="235"/>
      <c r="LTQ137" s="235"/>
      <c r="LTR137" s="235"/>
      <c r="LTS137" s="235"/>
      <c r="LTT137" s="235"/>
      <c r="LTU137" s="235"/>
      <c r="LTV137" s="235"/>
      <c r="LTW137" s="235"/>
      <c r="LTX137" s="235"/>
      <c r="LTY137" s="235"/>
      <c r="LTZ137" s="235"/>
      <c r="LUA137" s="235"/>
      <c r="LUB137" s="235"/>
      <c r="LUC137" s="235"/>
      <c r="LUD137" s="235"/>
      <c r="LUE137" s="235"/>
      <c r="LUF137" s="235"/>
      <c r="LUG137" s="235"/>
      <c r="LUH137" s="235"/>
      <c r="LUI137" s="235"/>
      <c r="LUJ137" s="235"/>
      <c r="LUK137" s="235"/>
      <c r="LUL137" s="235"/>
      <c r="LUM137" s="235"/>
      <c r="LUN137" s="235"/>
      <c r="LUO137" s="235"/>
      <c r="LUP137" s="235"/>
      <c r="LUQ137" s="235"/>
      <c r="LUR137" s="235"/>
      <c r="LUS137" s="235"/>
      <c r="LUT137" s="235"/>
      <c r="LUU137" s="235"/>
      <c r="LUV137" s="235"/>
      <c r="LUW137" s="235"/>
      <c r="LUX137" s="235"/>
      <c r="LUY137" s="235"/>
      <c r="LUZ137" s="235"/>
      <c r="LVA137" s="235"/>
      <c r="LVB137" s="235"/>
      <c r="LVC137" s="235"/>
      <c r="LVD137" s="235"/>
      <c r="LVE137" s="235"/>
      <c r="LVF137" s="235"/>
      <c r="LVG137" s="235"/>
      <c r="LVH137" s="235"/>
      <c r="LVI137" s="235"/>
      <c r="LVJ137" s="235"/>
      <c r="LVK137" s="235"/>
      <c r="LVL137" s="235"/>
      <c r="LVM137" s="235"/>
      <c r="LVN137" s="235"/>
      <c r="LVO137" s="235"/>
      <c r="LVP137" s="235"/>
      <c r="LVQ137" s="235"/>
      <c r="LVR137" s="235"/>
      <c r="LVS137" s="235"/>
      <c r="LVT137" s="235"/>
      <c r="LVU137" s="235"/>
      <c r="LVV137" s="235"/>
      <c r="LVW137" s="235"/>
      <c r="LVX137" s="235"/>
      <c r="LVY137" s="235"/>
      <c r="LVZ137" s="235"/>
      <c r="LWA137" s="235"/>
      <c r="LWB137" s="235"/>
      <c r="LWC137" s="235"/>
      <c r="LWD137" s="235"/>
      <c r="LWE137" s="235"/>
      <c r="LWF137" s="235"/>
      <c r="LWG137" s="235"/>
      <c r="LWH137" s="235"/>
      <c r="LWI137" s="235"/>
      <c r="LWJ137" s="235"/>
      <c r="LWK137" s="235"/>
      <c r="LWL137" s="235"/>
      <c r="LWM137" s="235"/>
      <c r="LWN137" s="235"/>
      <c r="LWO137" s="235"/>
      <c r="LWP137" s="235"/>
      <c r="LWQ137" s="235"/>
      <c r="LWR137" s="235"/>
      <c r="LWS137" s="235"/>
      <c r="LWT137" s="235"/>
      <c r="LWU137" s="235"/>
      <c r="LWV137" s="235"/>
      <c r="LWW137" s="235"/>
      <c r="LWX137" s="235"/>
      <c r="LWY137" s="235"/>
      <c r="LWZ137" s="235"/>
      <c r="LXA137" s="235"/>
      <c r="LXB137" s="235"/>
      <c r="LXC137" s="235"/>
      <c r="LXD137" s="235"/>
      <c r="LXE137" s="235"/>
      <c r="LXF137" s="235"/>
      <c r="LXG137" s="235"/>
      <c r="LXH137" s="235"/>
      <c r="LXI137" s="235"/>
      <c r="LXJ137" s="235"/>
      <c r="LXK137" s="235"/>
      <c r="LXL137" s="235"/>
      <c r="LXM137" s="235"/>
      <c r="LXN137" s="235"/>
      <c r="LXO137" s="235"/>
      <c r="LXP137" s="235"/>
      <c r="LXQ137" s="235"/>
      <c r="LXR137" s="235"/>
      <c r="LXS137" s="235"/>
      <c r="LXT137" s="235"/>
      <c r="LXU137" s="235"/>
      <c r="LXV137" s="235"/>
      <c r="LXW137" s="235"/>
      <c r="LXX137" s="235"/>
      <c r="LXY137" s="235"/>
      <c r="LXZ137" s="235"/>
      <c r="LYA137" s="235"/>
      <c r="LYB137" s="235"/>
      <c r="LYC137" s="235"/>
      <c r="LYD137" s="235"/>
      <c r="LYE137" s="235"/>
      <c r="LYF137" s="235"/>
      <c r="LYG137" s="235"/>
      <c r="LYH137" s="235"/>
      <c r="LYI137" s="235"/>
      <c r="LYJ137" s="235"/>
      <c r="LYK137" s="235"/>
      <c r="LYL137" s="235"/>
      <c r="LYM137" s="235"/>
      <c r="LYN137" s="235"/>
      <c r="LYO137" s="235"/>
      <c r="LYP137" s="235"/>
      <c r="LYQ137" s="235"/>
      <c r="LYR137" s="235"/>
      <c r="LYS137" s="235"/>
      <c r="LYT137" s="235"/>
      <c r="LYU137" s="235"/>
      <c r="LYV137" s="235"/>
      <c r="LYW137" s="235"/>
      <c r="LYX137" s="235"/>
      <c r="LYY137" s="235"/>
      <c r="LYZ137" s="235"/>
      <c r="LZA137" s="235"/>
      <c r="LZB137" s="235"/>
      <c r="LZC137" s="235"/>
      <c r="LZD137" s="235"/>
      <c r="LZE137" s="235"/>
      <c r="LZF137" s="235"/>
      <c r="LZG137" s="235"/>
      <c r="LZH137" s="235"/>
      <c r="LZI137" s="235"/>
      <c r="LZJ137" s="235"/>
      <c r="LZK137" s="235"/>
      <c r="LZL137" s="235"/>
      <c r="LZM137" s="235"/>
      <c r="LZN137" s="235"/>
      <c r="LZO137" s="235"/>
      <c r="LZP137" s="235"/>
      <c r="LZQ137" s="235"/>
      <c r="LZR137" s="235"/>
      <c r="LZS137" s="235"/>
      <c r="LZT137" s="235"/>
      <c r="LZU137" s="235"/>
      <c r="LZV137" s="235"/>
      <c r="LZW137" s="235"/>
      <c r="LZX137" s="235"/>
      <c r="LZY137" s="235"/>
      <c r="LZZ137" s="235"/>
      <c r="MAA137" s="235"/>
      <c r="MAB137" s="235"/>
      <c r="MAC137" s="235"/>
      <c r="MAD137" s="235"/>
      <c r="MAE137" s="235"/>
      <c r="MAF137" s="235"/>
      <c r="MAG137" s="235"/>
      <c r="MAH137" s="235"/>
      <c r="MAI137" s="235"/>
      <c r="MAJ137" s="235"/>
      <c r="MAK137" s="235"/>
      <c r="MAL137" s="235"/>
      <c r="MAM137" s="235"/>
      <c r="MAN137" s="235"/>
      <c r="MAO137" s="235"/>
      <c r="MAP137" s="235"/>
      <c r="MAQ137" s="235"/>
      <c r="MAR137" s="235"/>
      <c r="MAS137" s="235"/>
      <c r="MAT137" s="235"/>
      <c r="MAU137" s="235"/>
      <c r="MAV137" s="235"/>
      <c r="MAW137" s="235"/>
      <c r="MAX137" s="235"/>
      <c r="MAY137" s="235"/>
      <c r="MAZ137" s="235"/>
      <c r="MBA137" s="235"/>
      <c r="MBB137" s="235"/>
      <c r="MBC137" s="235"/>
      <c r="MBD137" s="235"/>
      <c r="MBE137" s="235"/>
      <c r="MBF137" s="235"/>
      <c r="MBG137" s="235"/>
      <c r="MBH137" s="235"/>
      <c r="MBI137" s="235"/>
      <c r="MBJ137" s="235"/>
      <c r="MBK137" s="235"/>
      <c r="MBL137" s="235"/>
      <c r="MBM137" s="235"/>
      <c r="MBN137" s="235"/>
      <c r="MBO137" s="235"/>
      <c r="MBP137" s="235"/>
      <c r="MBQ137" s="235"/>
      <c r="MBR137" s="235"/>
      <c r="MBS137" s="235"/>
      <c r="MBT137" s="235"/>
      <c r="MBU137" s="235"/>
      <c r="MBV137" s="235"/>
      <c r="MBW137" s="235"/>
      <c r="MBX137" s="235"/>
      <c r="MBY137" s="235"/>
      <c r="MBZ137" s="235"/>
      <c r="MCA137" s="235"/>
      <c r="MCB137" s="235"/>
      <c r="MCC137" s="235"/>
      <c r="MCD137" s="235"/>
      <c r="MCE137" s="235"/>
      <c r="MCF137" s="235"/>
      <c r="MCG137" s="235"/>
      <c r="MCH137" s="235"/>
      <c r="MCI137" s="235"/>
      <c r="MCJ137" s="235"/>
      <c r="MCK137" s="235"/>
      <c r="MCL137" s="235"/>
      <c r="MCM137" s="235"/>
      <c r="MCN137" s="235"/>
      <c r="MCO137" s="235"/>
      <c r="MCP137" s="235"/>
      <c r="MCQ137" s="235"/>
      <c r="MCR137" s="235"/>
      <c r="MCS137" s="235"/>
      <c r="MCT137" s="235"/>
      <c r="MCU137" s="235"/>
      <c r="MCV137" s="235"/>
      <c r="MCW137" s="235"/>
      <c r="MCX137" s="235"/>
      <c r="MCY137" s="235"/>
      <c r="MCZ137" s="235"/>
      <c r="MDA137" s="235"/>
      <c r="MDB137" s="235"/>
      <c r="MDC137" s="235"/>
      <c r="MDD137" s="235"/>
      <c r="MDE137" s="235"/>
      <c r="MDF137" s="235"/>
      <c r="MDG137" s="235"/>
      <c r="MDH137" s="235"/>
      <c r="MDI137" s="235"/>
      <c r="MDJ137" s="235"/>
      <c r="MDK137" s="235"/>
      <c r="MDL137" s="235"/>
      <c r="MDM137" s="235"/>
      <c r="MDN137" s="235"/>
      <c r="MDO137" s="235"/>
      <c r="MDP137" s="235"/>
      <c r="MDQ137" s="235"/>
      <c r="MDR137" s="235"/>
      <c r="MDS137" s="235"/>
      <c r="MDT137" s="235"/>
      <c r="MDU137" s="235"/>
      <c r="MDV137" s="235"/>
      <c r="MDW137" s="235"/>
      <c r="MDX137" s="235"/>
      <c r="MDY137" s="235"/>
      <c r="MDZ137" s="235"/>
      <c r="MEA137" s="235"/>
      <c r="MEB137" s="235"/>
      <c r="MEC137" s="235"/>
      <c r="MED137" s="235"/>
      <c r="MEE137" s="235"/>
      <c r="MEF137" s="235"/>
      <c r="MEG137" s="235"/>
      <c r="MEH137" s="235"/>
      <c r="MEI137" s="235"/>
      <c r="MEJ137" s="235"/>
      <c r="MEK137" s="235"/>
      <c r="MEL137" s="235"/>
      <c r="MEM137" s="235"/>
      <c r="MEN137" s="235"/>
      <c r="MEO137" s="235"/>
      <c r="MEP137" s="235"/>
      <c r="MEQ137" s="235"/>
      <c r="MER137" s="235"/>
      <c r="MES137" s="235"/>
      <c r="MET137" s="235"/>
      <c r="MEU137" s="235"/>
      <c r="MEV137" s="235"/>
      <c r="MEW137" s="235"/>
      <c r="MEX137" s="235"/>
      <c r="MEY137" s="235"/>
      <c r="MEZ137" s="235"/>
      <c r="MFA137" s="235"/>
      <c r="MFB137" s="235"/>
      <c r="MFC137" s="235"/>
      <c r="MFD137" s="235"/>
      <c r="MFE137" s="235"/>
      <c r="MFF137" s="235"/>
      <c r="MFG137" s="235"/>
      <c r="MFH137" s="235"/>
      <c r="MFI137" s="235"/>
      <c r="MFJ137" s="235"/>
      <c r="MFK137" s="235"/>
      <c r="MFL137" s="235"/>
      <c r="MFM137" s="235"/>
      <c r="MFN137" s="235"/>
      <c r="MFO137" s="235"/>
      <c r="MFP137" s="235"/>
      <c r="MFQ137" s="235"/>
      <c r="MFR137" s="235"/>
      <c r="MFS137" s="235"/>
      <c r="MFT137" s="235"/>
      <c r="MFU137" s="235"/>
      <c r="MFV137" s="235"/>
      <c r="MFW137" s="235"/>
      <c r="MFX137" s="235"/>
      <c r="MFY137" s="235"/>
      <c r="MFZ137" s="235"/>
      <c r="MGA137" s="235"/>
      <c r="MGB137" s="235"/>
      <c r="MGC137" s="235"/>
      <c r="MGD137" s="235"/>
      <c r="MGE137" s="235"/>
      <c r="MGF137" s="235"/>
      <c r="MGG137" s="235"/>
      <c r="MGH137" s="235"/>
      <c r="MGI137" s="235"/>
      <c r="MGJ137" s="235"/>
      <c r="MGK137" s="235"/>
      <c r="MGL137" s="235"/>
      <c r="MGM137" s="235"/>
      <c r="MGN137" s="235"/>
      <c r="MGO137" s="235"/>
      <c r="MGP137" s="235"/>
      <c r="MGQ137" s="235"/>
      <c r="MGR137" s="235"/>
      <c r="MGS137" s="235"/>
      <c r="MGT137" s="235"/>
      <c r="MGU137" s="235"/>
      <c r="MGV137" s="235"/>
      <c r="MGW137" s="235"/>
      <c r="MGX137" s="235"/>
      <c r="MGY137" s="235"/>
      <c r="MGZ137" s="235"/>
      <c r="MHA137" s="235"/>
      <c r="MHB137" s="235"/>
      <c r="MHC137" s="235"/>
      <c r="MHD137" s="235"/>
      <c r="MHE137" s="235"/>
      <c r="MHF137" s="235"/>
      <c r="MHG137" s="235"/>
      <c r="MHH137" s="235"/>
      <c r="MHI137" s="235"/>
      <c r="MHJ137" s="235"/>
      <c r="MHK137" s="235"/>
      <c r="MHL137" s="235"/>
      <c r="MHM137" s="235"/>
      <c r="MHN137" s="235"/>
      <c r="MHO137" s="235"/>
      <c r="MHP137" s="235"/>
      <c r="MHQ137" s="235"/>
      <c r="MHR137" s="235"/>
      <c r="MHS137" s="235"/>
      <c r="MHT137" s="235"/>
      <c r="MHU137" s="235"/>
      <c r="MHV137" s="235"/>
      <c r="MHW137" s="235"/>
      <c r="MHX137" s="235"/>
      <c r="MHY137" s="235"/>
      <c r="MHZ137" s="235"/>
      <c r="MIA137" s="235"/>
      <c r="MIB137" s="235"/>
      <c r="MIC137" s="235"/>
      <c r="MID137" s="235"/>
      <c r="MIE137" s="235"/>
      <c r="MIF137" s="235"/>
      <c r="MIG137" s="235"/>
      <c r="MIH137" s="235"/>
      <c r="MII137" s="235"/>
      <c r="MIJ137" s="235"/>
      <c r="MIK137" s="235"/>
      <c r="MIL137" s="235"/>
      <c r="MIM137" s="235"/>
      <c r="MIN137" s="235"/>
      <c r="MIO137" s="235"/>
      <c r="MIP137" s="235"/>
      <c r="MIQ137" s="235"/>
      <c r="MIR137" s="235"/>
      <c r="MIS137" s="235"/>
      <c r="MIT137" s="235"/>
      <c r="MIU137" s="235"/>
      <c r="MIV137" s="235"/>
      <c r="MIW137" s="235"/>
      <c r="MIX137" s="235"/>
      <c r="MIY137" s="235"/>
      <c r="MIZ137" s="235"/>
      <c r="MJA137" s="235"/>
      <c r="MJB137" s="235"/>
      <c r="MJC137" s="235"/>
      <c r="MJD137" s="235"/>
      <c r="MJE137" s="235"/>
      <c r="MJF137" s="235"/>
      <c r="MJG137" s="235"/>
      <c r="MJH137" s="235"/>
      <c r="MJI137" s="235"/>
      <c r="MJJ137" s="235"/>
      <c r="MJK137" s="235"/>
      <c r="MJL137" s="235"/>
      <c r="MJM137" s="235"/>
      <c r="MJN137" s="235"/>
      <c r="MJO137" s="235"/>
      <c r="MJP137" s="235"/>
      <c r="MJQ137" s="235"/>
      <c r="MJR137" s="235"/>
      <c r="MJS137" s="235"/>
      <c r="MJT137" s="235"/>
      <c r="MJU137" s="235"/>
      <c r="MJV137" s="235"/>
      <c r="MJW137" s="235"/>
      <c r="MJX137" s="235"/>
      <c r="MJY137" s="235"/>
      <c r="MJZ137" s="235"/>
      <c r="MKA137" s="235"/>
      <c r="MKB137" s="235"/>
      <c r="MKC137" s="235"/>
      <c r="MKD137" s="235"/>
      <c r="MKE137" s="235"/>
      <c r="MKF137" s="235"/>
      <c r="MKG137" s="235"/>
      <c r="MKH137" s="235"/>
      <c r="MKI137" s="235"/>
      <c r="MKJ137" s="235"/>
      <c r="MKK137" s="235"/>
      <c r="MKL137" s="235"/>
      <c r="MKM137" s="235"/>
      <c r="MKN137" s="235"/>
      <c r="MKO137" s="235"/>
      <c r="MKP137" s="235"/>
      <c r="MKQ137" s="235"/>
      <c r="MKR137" s="235"/>
      <c r="MKS137" s="235"/>
      <c r="MKT137" s="235"/>
      <c r="MKU137" s="235"/>
      <c r="MKV137" s="235"/>
      <c r="MKW137" s="235"/>
      <c r="MKX137" s="235"/>
      <c r="MKY137" s="235"/>
      <c r="MKZ137" s="235"/>
      <c r="MLA137" s="235"/>
      <c r="MLB137" s="235"/>
      <c r="MLC137" s="235"/>
      <c r="MLD137" s="235"/>
      <c r="MLE137" s="235"/>
      <c r="MLF137" s="235"/>
      <c r="MLG137" s="235"/>
      <c r="MLH137" s="235"/>
      <c r="MLI137" s="235"/>
      <c r="MLJ137" s="235"/>
      <c r="MLK137" s="235"/>
      <c r="MLL137" s="235"/>
      <c r="MLM137" s="235"/>
      <c r="MLN137" s="235"/>
      <c r="MLO137" s="235"/>
      <c r="MLP137" s="235"/>
      <c r="MLQ137" s="235"/>
      <c r="MLR137" s="235"/>
      <c r="MLS137" s="235"/>
      <c r="MLT137" s="235"/>
      <c r="MLU137" s="235"/>
      <c r="MLV137" s="235"/>
      <c r="MLW137" s="235"/>
      <c r="MLX137" s="235"/>
      <c r="MLY137" s="235"/>
      <c r="MLZ137" s="235"/>
      <c r="MMA137" s="235"/>
      <c r="MMB137" s="235"/>
      <c r="MMC137" s="235"/>
      <c r="MMD137" s="235"/>
      <c r="MME137" s="235"/>
      <c r="MMF137" s="235"/>
      <c r="MMG137" s="235"/>
      <c r="MMH137" s="235"/>
      <c r="MMI137" s="235"/>
      <c r="MMJ137" s="235"/>
      <c r="MMK137" s="235"/>
      <c r="MML137" s="235"/>
      <c r="MMM137" s="235"/>
      <c r="MMN137" s="235"/>
      <c r="MMO137" s="235"/>
      <c r="MMP137" s="235"/>
      <c r="MMQ137" s="235"/>
      <c r="MMR137" s="235"/>
      <c r="MMS137" s="235"/>
      <c r="MMT137" s="235"/>
      <c r="MMU137" s="235"/>
      <c r="MMV137" s="235"/>
      <c r="MMW137" s="235"/>
      <c r="MMX137" s="235"/>
      <c r="MMY137" s="235"/>
      <c r="MMZ137" s="235"/>
      <c r="MNA137" s="235"/>
      <c r="MNB137" s="235"/>
      <c r="MNC137" s="235"/>
      <c r="MND137" s="235"/>
      <c r="MNE137" s="235"/>
      <c r="MNF137" s="235"/>
      <c r="MNG137" s="235"/>
      <c r="MNH137" s="235"/>
      <c r="MNI137" s="235"/>
      <c r="MNJ137" s="235"/>
      <c r="MNK137" s="235"/>
      <c r="MNL137" s="235"/>
      <c r="MNM137" s="235"/>
      <c r="MNN137" s="235"/>
      <c r="MNO137" s="235"/>
      <c r="MNP137" s="235"/>
      <c r="MNQ137" s="235"/>
      <c r="MNR137" s="235"/>
      <c r="MNS137" s="235"/>
      <c r="MNT137" s="235"/>
      <c r="MNU137" s="235"/>
      <c r="MNV137" s="235"/>
      <c r="MNW137" s="235"/>
      <c r="MNX137" s="235"/>
      <c r="MNY137" s="235"/>
      <c r="MNZ137" s="235"/>
      <c r="MOA137" s="235"/>
      <c r="MOB137" s="235"/>
      <c r="MOC137" s="235"/>
      <c r="MOD137" s="235"/>
      <c r="MOE137" s="235"/>
      <c r="MOF137" s="235"/>
      <c r="MOG137" s="235"/>
      <c r="MOH137" s="235"/>
      <c r="MOI137" s="235"/>
      <c r="MOJ137" s="235"/>
      <c r="MOK137" s="235"/>
      <c r="MOL137" s="235"/>
      <c r="MOM137" s="235"/>
      <c r="MON137" s="235"/>
      <c r="MOO137" s="235"/>
      <c r="MOP137" s="235"/>
      <c r="MOQ137" s="235"/>
      <c r="MOR137" s="235"/>
      <c r="MOS137" s="235"/>
      <c r="MOT137" s="235"/>
      <c r="MOU137" s="235"/>
      <c r="MOV137" s="235"/>
      <c r="MOW137" s="235"/>
      <c r="MOX137" s="235"/>
      <c r="MOY137" s="235"/>
      <c r="MOZ137" s="235"/>
      <c r="MPA137" s="235"/>
      <c r="MPB137" s="235"/>
      <c r="MPC137" s="235"/>
      <c r="MPD137" s="235"/>
      <c r="MPE137" s="235"/>
      <c r="MPF137" s="235"/>
      <c r="MPG137" s="235"/>
      <c r="MPH137" s="235"/>
      <c r="MPI137" s="235"/>
      <c r="MPJ137" s="235"/>
      <c r="MPK137" s="235"/>
      <c r="MPL137" s="235"/>
      <c r="MPM137" s="235"/>
      <c r="MPN137" s="235"/>
      <c r="MPO137" s="235"/>
      <c r="MPP137" s="235"/>
      <c r="MPQ137" s="235"/>
      <c r="MPR137" s="235"/>
      <c r="MPS137" s="235"/>
      <c r="MPT137" s="235"/>
      <c r="MPU137" s="235"/>
      <c r="MPV137" s="235"/>
      <c r="MPW137" s="235"/>
      <c r="MPX137" s="235"/>
      <c r="MPY137" s="235"/>
      <c r="MPZ137" s="235"/>
      <c r="MQA137" s="235"/>
      <c r="MQB137" s="235"/>
      <c r="MQC137" s="235"/>
      <c r="MQD137" s="235"/>
      <c r="MQE137" s="235"/>
      <c r="MQF137" s="235"/>
      <c r="MQG137" s="235"/>
      <c r="MQH137" s="235"/>
      <c r="MQI137" s="235"/>
      <c r="MQJ137" s="235"/>
      <c r="MQK137" s="235"/>
      <c r="MQL137" s="235"/>
      <c r="MQM137" s="235"/>
      <c r="MQN137" s="235"/>
      <c r="MQO137" s="235"/>
      <c r="MQP137" s="235"/>
      <c r="MQQ137" s="235"/>
      <c r="MQR137" s="235"/>
      <c r="MQS137" s="235"/>
      <c r="MQT137" s="235"/>
      <c r="MQU137" s="235"/>
      <c r="MQV137" s="235"/>
      <c r="MQW137" s="235"/>
      <c r="MQX137" s="235"/>
      <c r="MQY137" s="235"/>
      <c r="MQZ137" s="235"/>
      <c r="MRA137" s="235"/>
      <c r="MRB137" s="235"/>
      <c r="MRC137" s="235"/>
      <c r="MRD137" s="235"/>
      <c r="MRE137" s="235"/>
      <c r="MRF137" s="235"/>
      <c r="MRG137" s="235"/>
      <c r="MRH137" s="235"/>
      <c r="MRI137" s="235"/>
      <c r="MRJ137" s="235"/>
      <c r="MRK137" s="235"/>
      <c r="MRL137" s="235"/>
      <c r="MRM137" s="235"/>
      <c r="MRN137" s="235"/>
      <c r="MRO137" s="235"/>
      <c r="MRP137" s="235"/>
      <c r="MRQ137" s="235"/>
      <c r="MRR137" s="235"/>
      <c r="MRS137" s="235"/>
      <c r="MRT137" s="235"/>
      <c r="MRU137" s="235"/>
      <c r="MRV137" s="235"/>
      <c r="MRW137" s="235"/>
      <c r="MRX137" s="235"/>
      <c r="MRY137" s="235"/>
      <c r="MRZ137" s="235"/>
      <c r="MSA137" s="235"/>
      <c r="MSB137" s="235"/>
      <c r="MSC137" s="235"/>
      <c r="MSD137" s="235"/>
      <c r="MSE137" s="235"/>
      <c r="MSF137" s="235"/>
      <c r="MSG137" s="235"/>
      <c r="MSH137" s="235"/>
      <c r="MSI137" s="235"/>
      <c r="MSJ137" s="235"/>
      <c r="MSK137" s="235"/>
      <c r="MSL137" s="235"/>
      <c r="MSM137" s="235"/>
      <c r="MSN137" s="235"/>
      <c r="MSO137" s="235"/>
      <c r="MSP137" s="235"/>
      <c r="MSQ137" s="235"/>
      <c r="MSR137" s="235"/>
      <c r="MSS137" s="235"/>
      <c r="MST137" s="235"/>
      <c r="MSU137" s="235"/>
      <c r="MSV137" s="235"/>
      <c r="MSW137" s="235"/>
      <c r="MSX137" s="235"/>
      <c r="MSY137" s="235"/>
      <c r="MSZ137" s="235"/>
      <c r="MTA137" s="235"/>
      <c r="MTB137" s="235"/>
      <c r="MTC137" s="235"/>
      <c r="MTD137" s="235"/>
      <c r="MTE137" s="235"/>
      <c r="MTF137" s="235"/>
      <c r="MTG137" s="235"/>
      <c r="MTH137" s="235"/>
      <c r="MTI137" s="235"/>
      <c r="MTJ137" s="235"/>
      <c r="MTK137" s="235"/>
      <c r="MTL137" s="235"/>
      <c r="MTM137" s="235"/>
      <c r="MTN137" s="235"/>
      <c r="MTO137" s="235"/>
      <c r="MTP137" s="235"/>
      <c r="MTQ137" s="235"/>
      <c r="MTR137" s="235"/>
      <c r="MTS137" s="235"/>
      <c r="MTT137" s="235"/>
      <c r="MTU137" s="235"/>
      <c r="MTV137" s="235"/>
      <c r="MTW137" s="235"/>
      <c r="MTX137" s="235"/>
      <c r="MTY137" s="235"/>
      <c r="MTZ137" s="235"/>
      <c r="MUA137" s="235"/>
      <c r="MUB137" s="235"/>
      <c r="MUC137" s="235"/>
      <c r="MUD137" s="235"/>
      <c r="MUE137" s="235"/>
      <c r="MUF137" s="235"/>
      <c r="MUG137" s="235"/>
      <c r="MUH137" s="235"/>
      <c r="MUI137" s="235"/>
      <c r="MUJ137" s="235"/>
      <c r="MUK137" s="235"/>
      <c r="MUL137" s="235"/>
      <c r="MUM137" s="235"/>
      <c r="MUN137" s="235"/>
      <c r="MUO137" s="235"/>
      <c r="MUP137" s="235"/>
      <c r="MUQ137" s="235"/>
      <c r="MUR137" s="235"/>
      <c r="MUS137" s="235"/>
      <c r="MUT137" s="235"/>
      <c r="MUU137" s="235"/>
      <c r="MUV137" s="235"/>
      <c r="MUW137" s="235"/>
      <c r="MUX137" s="235"/>
      <c r="MUY137" s="235"/>
      <c r="MUZ137" s="235"/>
      <c r="MVA137" s="235"/>
      <c r="MVB137" s="235"/>
      <c r="MVC137" s="235"/>
      <c r="MVD137" s="235"/>
      <c r="MVE137" s="235"/>
      <c r="MVF137" s="235"/>
      <c r="MVG137" s="235"/>
      <c r="MVH137" s="235"/>
      <c r="MVI137" s="235"/>
      <c r="MVJ137" s="235"/>
      <c r="MVK137" s="235"/>
      <c r="MVL137" s="235"/>
      <c r="MVM137" s="235"/>
      <c r="MVN137" s="235"/>
      <c r="MVO137" s="235"/>
      <c r="MVP137" s="235"/>
      <c r="MVQ137" s="235"/>
      <c r="MVR137" s="235"/>
      <c r="MVS137" s="235"/>
      <c r="MVT137" s="235"/>
      <c r="MVU137" s="235"/>
      <c r="MVV137" s="235"/>
      <c r="MVW137" s="235"/>
      <c r="MVX137" s="235"/>
      <c r="MVY137" s="235"/>
      <c r="MVZ137" s="235"/>
      <c r="MWA137" s="235"/>
      <c r="MWB137" s="235"/>
      <c r="MWC137" s="235"/>
      <c r="MWD137" s="235"/>
      <c r="MWE137" s="235"/>
      <c r="MWF137" s="235"/>
      <c r="MWG137" s="235"/>
      <c r="MWH137" s="235"/>
      <c r="MWI137" s="235"/>
      <c r="MWJ137" s="235"/>
      <c r="MWK137" s="235"/>
      <c r="MWL137" s="235"/>
      <c r="MWM137" s="235"/>
      <c r="MWN137" s="235"/>
      <c r="MWO137" s="235"/>
      <c r="MWP137" s="235"/>
      <c r="MWQ137" s="235"/>
      <c r="MWR137" s="235"/>
      <c r="MWS137" s="235"/>
      <c r="MWT137" s="235"/>
      <c r="MWU137" s="235"/>
      <c r="MWV137" s="235"/>
      <c r="MWW137" s="235"/>
      <c r="MWX137" s="235"/>
      <c r="MWY137" s="235"/>
      <c r="MWZ137" s="235"/>
      <c r="MXA137" s="235"/>
      <c r="MXB137" s="235"/>
      <c r="MXC137" s="235"/>
      <c r="MXD137" s="235"/>
      <c r="MXE137" s="235"/>
      <c r="MXF137" s="235"/>
      <c r="MXG137" s="235"/>
      <c r="MXH137" s="235"/>
      <c r="MXI137" s="235"/>
      <c r="MXJ137" s="235"/>
      <c r="MXK137" s="235"/>
      <c r="MXL137" s="235"/>
      <c r="MXM137" s="235"/>
      <c r="MXN137" s="235"/>
      <c r="MXO137" s="235"/>
      <c r="MXP137" s="235"/>
      <c r="MXQ137" s="235"/>
      <c r="MXR137" s="235"/>
      <c r="MXS137" s="235"/>
      <c r="MXT137" s="235"/>
      <c r="MXU137" s="235"/>
      <c r="MXV137" s="235"/>
      <c r="MXW137" s="235"/>
      <c r="MXX137" s="235"/>
      <c r="MXY137" s="235"/>
      <c r="MXZ137" s="235"/>
      <c r="MYA137" s="235"/>
      <c r="MYB137" s="235"/>
      <c r="MYC137" s="235"/>
      <c r="MYD137" s="235"/>
      <c r="MYE137" s="235"/>
      <c r="MYF137" s="235"/>
      <c r="MYG137" s="235"/>
      <c r="MYH137" s="235"/>
      <c r="MYI137" s="235"/>
      <c r="MYJ137" s="235"/>
      <c r="MYK137" s="235"/>
      <c r="MYL137" s="235"/>
      <c r="MYM137" s="235"/>
      <c r="MYN137" s="235"/>
      <c r="MYO137" s="235"/>
      <c r="MYP137" s="235"/>
      <c r="MYQ137" s="235"/>
      <c r="MYR137" s="235"/>
      <c r="MYS137" s="235"/>
      <c r="MYT137" s="235"/>
      <c r="MYU137" s="235"/>
      <c r="MYV137" s="235"/>
      <c r="MYW137" s="235"/>
      <c r="MYX137" s="235"/>
      <c r="MYY137" s="235"/>
      <c r="MYZ137" s="235"/>
      <c r="MZA137" s="235"/>
      <c r="MZB137" s="235"/>
      <c r="MZC137" s="235"/>
      <c r="MZD137" s="235"/>
      <c r="MZE137" s="235"/>
      <c r="MZF137" s="235"/>
      <c r="MZG137" s="235"/>
      <c r="MZH137" s="235"/>
      <c r="MZI137" s="235"/>
      <c r="MZJ137" s="235"/>
      <c r="MZK137" s="235"/>
      <c r="MZL137" s="235"/>
      <c r="MZM137" s="235"/>
      <c r="MZN137" s="235"/>
      <c r="MZO137" s="235"/>
      <c r="MZP137" s="235"/>
      <c r="MZQ137" s="235"/>
      <c r="MZR137" s="235"/>
      <c r="MZS137" s="235"/>
      <c r="MZT137" s="235"/>
      <c r="MZU137" s="235"/>
      <c r="MZV137" s="235"/>
      <c r="MZW137" s="235"/>
      <c r="MZX137" s="235"/>
      <c r="MZY137" s="235"/>
      <c r="MZZ137" s="235"/>
      <c r="NAA137" s="235"/>
      <c r="NAB137" s="235"/>
      <c r="NAC137" s="235"/>
      <c r="NAD137" s="235"/>
      <c r="NAE137" s="235"/>
      <c r="NAF137" s="235"/>
      <c r="NAG137" s="235"/>
      <c r="NAH137" s="235"/>
      <c r="NAI137" s="235"/>
      <c r="NAJ137" s="235"/>
      <c r="NAK137" s="235"/>
      <c r="NAL137" s="235"/>
      <c r="NAM137" s="235"/>
      <c r="NAN137" s="235"/>
      <c r="NAO137" s="235"/>
      <c r="NAP137" s="235"/>
      <c r="NAQ137" s="235"/>
      <c r="NAR137" s="235"/>
      <c r="NAS137" s="235"/>
      <c r="NAT137" s="235"/>
      <c r="NAU137" s="235"/>
      <c r="NAV137" s="235"/>
      <c r="NAW137" s="235"/>
      <c r="NAX137" s="235"/>
      <c r="NAY137" s="235"/>
      <c r="NAZ137" s="235"/>
      <c r="NBA137" s="235"/>
      <c r="NBB137" s="235"/>
      <c r="NBC137" s="235"/>
      <c r="NBD137" s="235"/>
      <c r="NBE137" s="235"/>
      <c r="NBF137" s="235"/>
      <c r="NBG137" s="235"/>
      <c r="NBH137" s="235"/>
      <c r="NBI137" s="235"/>
      <c r="NBJ137" s="235"/>
      <c r="NBK137" s="235"/>
      <c r="NBL137" s="235"/>
      <c r="NBM137" s="235"/>
      <c r="NBN137" s="235"/>
      <c r="NBO137" s="235"/>
      <c r="NBP137" s="235"/>
      <c r="NBQ137" s="235"/>
      <c r="NBR137" s="235"/>
      <c r="NBS137" s="235"/>
      <c r="NBT137" s="235"/>
      <c r="NBU137" s="235"/>
      <c r="NBV137" s="235"/>
      <c r="NBW137" s="235"/>
      <c r="NBX137" s="235"/>
      <c r="NBY137" s="235"/>
      <c r="NBZ137" s="235"/>
      <c r="NCA137" s="235"/>
      <c r="NCB137" s="235"/>
      <c r="NCC137" s="235"/>
      <c r="NCD137" s="235"/>
      <c r="NCE137" s="235"/>
      <c r="NCF137" s="235"/>
      <c r="NCG137" s="235"/>
      <c r="NCH137" s="235"/>
      <c r="NCI137" s="235"/>
      <c r="NCJ137" s="235"/>
      <c r="NCK137" s="235"/>
      <c r="NCL137" s="235"/>
      <c r="NCM137" s="235"/>
      <c r="NCN137" s="235"/>
      <c r="NCO137" s="235"/>
      <c r="NCP137" s="235"/>
      <c r="NCQ137" s="235"/>
      <c r="NCR137" s="235"/>
      <c r="NCS137" s="235"/>
      <c r="NCT137" s="235"/>
      <c r="NCU137" s="235"/>
      <c r="NCV137" s="235"/>
      <c r="NCW137" s="235"/>
      <c r="NCX137" s="235"/>
      <c r="NCY137" s="235"/>
      <c r="NCZ137" s="235"/>
      <c r="NDA137" s="235"/>
      <c r="NDB137" s="235"/>
      <c r="NDC137" s="235"/>
      <c r="NDD137" s="235"/>
      <c r="NDE137" s="235"/>
      <c r="NDF137" s="235"/>
      <c r="NDG137" s="235"/>
      <c r="NDH137" s="235"/>
      <c r="NDI137" s="235"/>
      <c r="NDJ137" s="235"/>
      <c r="NDK137" s="235"/>
      <c r="NDL137" s="235"/>
      <c r="NDM137" s="235"/>
      <c r="NDN137" s="235"/>
      <c r="NDO137" s="235"/>
      <c r="NDP137" s="235"/>
      <c r="NDQ137" s="235"/>
      <c r="NDR137" s="235"/>
      <c r="NDS137" s="235"/>
      <c r="NDT137" s="235"/>
      <c r="NDU137" s="235"/>
      <c r="NDV137" s="235"/>
      <c r="NDW137" s="235"/>
      <c r="NDX137" s="235"/>
      <c r="NDY137" s="235"/>
      <c r="NDZ137" s="235"/>
      <c r="NEA137" s="235"/>
      <c r="NEB137" s="235"/>
      <c r="NEC137" s="235"/>
      <c r="NED137" s="235"/>
      <c r="NEE137" s="235"/>
      <c r="NEF137" s="235"/>
      <c r="NEG137" s="235"/>
      <c r="NEH137" s="235"/>
      <c r="NEI137" s="235"/>
      <c r="NEJ137" s="235"/>
      <c r="NEK137" s="235"/>
      <c r="NEL137" s="235"/>
      <c r="NEM137" s="235"/>
      <c r="NEN137" s="235"/>
      <c r="NEO137" s="235"/>
      <c r="NEP137" s="235"/>
      <c r="NEQ137" s="235"/>
      <c r="NER137" s="235"/>
      <c r="NES137" s="235"/>
      <c r="NET137" s="235"/>
      <c r="NEU137" s="235"/>
      <c r="NEV137" s="235"/>
      <c r="NEW137" s="235"/>
      <c r="NEX137" s="235"/>
      <c r="NEY137" s="235"/>
      <c r="NEZ137" s="235"/>
      <c r="NFA137" s="235"/>
      <c r="NFB137" s="235"/>
      <c r="NFC137" s="235"/>
      <c r="NFD137" s="235"/>
      <c r="NFE137" s="235"/>
      <c r="NFF137" s="235"/>
      <c r="NFG137" s="235"/>
      <c r="NFH137" s="235"/>
      <c r="NFI137" s="235"/>
      <c r="NFJ137" s="235"/>
      <c r="NFK137" s="235"/>
      <c r="NFL137" s="235"/>
      <c r="NFM137" s="235"/>
      <c r="NFN137" s="235"/>
      <c r="NFO137" s="235"/>
      <c r="NFP137" s="235"/>
      <c r="NFQ137" s="235"/>
      <c r="NFR137" s="235"/>
      <c r="NFS137" s="235"/>
      <c r="NFT137" s="235"/>
      <c r="NFU137" s="235"/>
      <c r="NFV137" s="235"/>
      <c r="NFW137" s="235"/>
      <c r="NFX137" s="235"/>
      <c r="NFY137" s="235"/>
      <c r="NFZ137" s="235"/>
      <c r="NGA137" s="235"/>
      <c r="NGB137" s="235"/>
      <c r="NGC137" s="235"/>
      <c r="NGD137" s="235"/>
      <c r="NGE137" s="235"/>
      <c r="NGF137" s="235"/>
      <c r="NGG137" s="235"/>
      <c r="NGH137" s="235"/>
      <c r="NGI137" s="235"/>
      <c r="NGJ137" s="235"/>
      <c r="NGK137" s="235"/>
      <c r="NGL137" s="235"/>
      <c r="NGM137" s="235"/>
      <c r="NGN137" s="235"/>
      <c r="NGO137" s="235"/>
      <c r="NGP137" s="235"/>
      <c r="NGQ137" s="235"/>
      <c r="NGR137" s="235"/>
      <c r="NGS137" s="235"/>
      <c r="NGT137" s="235"/>
      <c r="NGU137" s="235"/>
      <c r="NGV137" s="235"/>
      <c r="NGW137" s="235"/>
      <c r="NGX137" s="235"/>
      <c r="NGY137" s="235"/>
      <c r="NGZ137" s="235"/>
      <c r="NHA137" s="235"/>
      <c r="NHB137" s="235"/>
      <c r="NHC137" s="235"/>
      <c r="NHD137" s="235"/>
      <c r="NHE137" s="235"/>
      <c r="NHF137" s="235"/>
      <c r="NHG137" s="235"/>
      <c r="NHH137" s="235"/>
      <c r="NHI137" s="235"/>
      <c r="NHJ137" s="235"/>
      <c r="NHK137" s="235"/>
      <c r="NHL137" s="235"/>
      <c r="NHM137" s="235"/>
      <c r="NHN137" s="235"/>
      <c r="NHO137" s="235"/>
      <c r="NHP137" s="235"/>
      <c r="NHQ137" s="235"/>
      <c r="NHR137" s="235"/>
      <c r="NHS137" s="235"/>
      <c r="NHT137" s="235"/>
      <c r="NHU137" s="235"/>
      <c r="NHV137" s="235"/>
      <c r="NHW137" s="235"/>
      <c r="NHX137" s="235"/>
      <c r="NHY137" s="235"/>
      <c r="NHZ137" s="235"/>
      <c r="NIA137" s="235"/>
      <c r="NIB137" s="235"/>
      <c r="NIC137" s="235"/>
      <c r="NID137" s="235"/>
      <c r="NIE137" s="235"/>
      <c r="NIF137" s="235"/>
      <c r="NIG137" s="235"/>
      <c r="NIH137" s="235"/>
      <c r="NII137" s="235"/>
      <c r="NIJ137" s="235"/>
      <c r="NIK137" s="235"/>
      <c r="NIL137" s="235"/>
      <c r="NIM137" s="235"/>
      <c r="NIN137" s="235"/>
      <c r="NIO137" s="235"/>
      <c r="NIP137" s="235"/>
      <c r="NIQ137" s="235"/>
      <c r="NIR137" s="235"/>
      <c r="NIS137" s="235"/>
      <c r="NIT137" s="235"/>
      <c r="NIU137" s="235"/>
      <c r="NIV137" s="235"/>
      <c r="NIW137" s="235"/>
      <c r="NIX137" s="235"/>
      <c r="NIY137" s="235"/>
      <c r="NIZ137" s="235"/>
      <c r="NJA137" s="235"/>
      <c r="NJB137" s="235"/>
      <c r="NJC137" s="235"/>
      <c r="NJD137" s="235"/>
      <c r="NJE137" s="235"/>
      <c r="NJF137" s="235"/>
      <c r="NJG137" s="235"/>
      <c r="NJH137" s="235"/>
      <c r="NJI137" s="235"/>
      <c r="NJJ137" s="235"/>
      <c r="NJK137" s="235"/>
      <c r="NJL137" s="235"/>
      <c r="NJM137" s="235"/>
      <c r="NJN137" s="235"/>
      <c r="NJO137" s="235"/>
      <c r="NJP137" s="235"/>
      <c r="NJQ137" s="235"/>
      <c r="NJR137" s="235"/>
      <c r="NJS137" s="235"/>
      <c r="NJT137" s="235"/>
      <c r="NJU137" s="235"/>
      <c r="NJV137" s="235"/>
      <c r="NJW137" s="235"/>
      <c r="NJX137" s="235"/>
      <c r="NJY137" s="235"/>
      <c r="NJZ137" s="235"/>
      <c r="NKA137" s="235"/>
      <c r="NKB137" s="235"/>
      <c r="NKC137" s="235"/>
      <c r="NKD137" s="235"/>
      <c r="NKE137" s="235"/>
      <c r="NKF137" s="235"/>
      <c r="NKG137" s="235"/>
      <c r="NKH137" s="235"/>
      <c r="NKI137" s="235"/>
      <c r="NKJ137" s="235"/>
      <c r="NKK137" s="235"/>
      <c r="NKL137" s="235"/>
      <c r="NKM137" s="235"/>
      <c r="NKN137" s="235"/>
      <c r="NKO137" s="235"/>
      <c r="NKP137" s="235"/>
      <c r="NKQ137" s="235"/>
      <c r="NKR137" s="235"/>
      <c r="NKS137" s="235"/>
      <c r="NKT137" s="235"/>
      <c r="NKU137" s="235"/>
      <c r="NKV137" s="235"/>
      <c r="NKW137" s="235"/>
      <c r="NKX137" s="235"/>
      <c r="NKY137" s="235"/>
      <c r="NKZ137" s="235"/>
      <c r="NLA137" s="235"/>
      <c r="NLB137" s="235"/>
      <c r="NLC137" s="235"/>
      <c r="NLD137" s="235"/>
      <c r="NLE137" s="235"/>
      <c r="NLF137" s="235"/>
      <c r="NLG137" s="235"/>
      <c r="NLH137" s="235"/>
      <c r="NLI137" s="235"/>
      <c r="NLJ137" s="235"/>
      <c r="NLK137" s="235"/>
      <c r="NLL137" s="235"/>
      <c r="NLM137" s="235"/>
      <c r="NLN137" s="235"/>
      <c r="NLO137" s="235"/>
      <c r="NLP137" s="235"/>
      <c r="NLQ137" s="235"/>
      <c r="NLR137" s="235"/>
      <c r="NLS137" s="235"/>
      <c r="NLT137" s="235"/>
      <c r="NLU137" s="235"/>
      <c r="NLV137" s="235"/>
      <c r="NLW137" s="235"/>
      <c r="NLX137" s="235"/>
      <c r="NLY137" s="235"/>
      <c r="NLZ137" s="235"/>
      <c r="NMA137" s="235"/>
      <c r="NMB137" s="235"/>
      <c r="NMC137" s="235"/>
      <c r="NMD137" s="235"/>
      <c r="NME137" s="235"/>
      <c r="NMF137" s="235"/>
      <c r="NMG137" s="235"/>
      <c r="NMH137" s="235"/>
      <c r="NMI137" s="235"/>
      <c r="NMJ137" s="235"/>
      <c r="NMK137" s="235"/>
      <c r="NML137" s="235"/>
      <c r="NMM137" s="235"/>
      <c r="NMN137" s="235"/>
      <c r="NMO137" s="235"/>
      <c r="NMP137" s="235"/>
      <c r="NMQ137" s="235"/>
      <c r="NMR137" s="235"/>
      <c r="NMS137" s="235"/>
      <c r="NMT137" s="235"/>
      <c r="NMU137" s="235"/>
      <c r="NMV137" s="235"/>
      <c r="NMW137" s="235"/>
      <c r="NMX137" s="235"/>
      <c r="NMY137" s="235"/>
      <c r="NMZ137" s="235"/>
      <c r="NNA137" s="235"/>
      <c r="NNB137" s="235"/>
      <c r="NNC137" s="235"/>
      <c r="NND137" s="235"/>
      <c r="NNE137" s="235"/>
      <c r="NNF137" s="235"/>
      <c r="NNG137" s="235"/>
      <c r="NNH137" s="235"/>
      <c r="NNI137" s="235"/>
      <c r="NNJ137" s="235"/>
      <c r="NNK137" s="235"/>
      <c r="NNL137" s="235"/>
      <c r="NNM137" s="235"/>
      <c r="NNN137" s="235"/>
      <c r="NNO137" s="235"/>
      <c r="NNP137" s="235"/>
      <c r="NNQ137" s="235"/>
      <c r="NNR137" s="235"/>
      <c r="NNS137" s="235"/>
      <c r="NNT137" s="235"/>
      <c r="NNU137" s="235"/>
      <c r="NNV137" s="235"/>
      <c r="NNW137" s="235"/>
      <c r="NNX137" s="235"/>
      <c r="NNY137" s="235"/>
      <c r="NNZ137" s="235"/>
      <c r="NOA137" s="235"/>
      <c r="NOB137" s="235"/>
      <c r="NOC137" s="235"/>
      <c r="NOD137" s="235"/>
      <c r="NOE137" s="235"/>
      <c r="NOF137" s="235"/>
      <c r="NOG137" s="235"/>
      <c r="NOH137" s="235"/>
      <c r="NOI137" s="235"/>
      <c r="NOJ137" s="235"/>
      <c r="NOK137" s="235"/>
      <c r="NOL137" s="235"/>
      <c r="NOM137" s="235"/>
      <c r="NON137" s="235"/>
      <c r="NOO137" s="235"/>
      <c r="NOP137" s="235"/>
      <c r="NOQ137" s="235"/>
      <c r="NOR137" s="235"/>
      <c r="NOS137" s="235"/>
      <c r="NOT137" s="235"/>
      <c r="NOU137" s="235"/>
      <c r="NOV137" s="235"/>
      <c r="NOW137" s="235"/>
      <c r="NOX137" s="235"/>
      <c r="NOY137" s="235"/>
      <c r="NOZ137" s="235"/>
      <c r="NPA137" s="235"/>
      <c r="NPB137" s="235"/>
      <c r="NPC137" s="235"/>
      <c r="NPD137" s="235"/>
      <c r="NPE137" s="235"/>
      <c r="NPF137" s="235"/>
      <c r="NPG137" s="235"/>
      <c r="NPH137" s="235"/>
      <c r="NPI137" s="235"/>
      <c r="NPJ137" s="235"/>
      <c r="NPK137" s="235"/>
      <c r="NPL137" s="235"/>
      <c r="NPM137" s="235"/>
      <c r="NPN137" s="235"/>
      <c r="NPO137" s="235"/>
      <c r="NPP137" s="235"/>
      <c r="NPQ137" s="235"/>
      <c r="NPR137" s="235"/>
      <c r="NPS137" s="235"/>
      <c r="NPT137" s="235"/>
      <c r="NPU137" s="235"/>
      <c r="NPV137" s="235"/>
      <c r="NPW137" s="235"/>
      <c r="NPX137" s="235"/>
      <c r="NPY137" s="235"/>
      <c r="NPZ137" s="235"/>
      <c r="NQA137" s="235"/>
      <c r="NQB137" s="235"/>
      <c r="NQC137" s="235"/>
      <c r="NQD137" s="235"/>
      <c r="NQE137" s="235"/>
      <c r="NQF137" s="235"/>
      <c r="NQG137" s="235"/>
      <c r="NQH137" s="235"/>
      <c r="NQI137" s="235"/>
      <c r="NQJ137" s="235"/>
      <c r="NQK137" s="235"/>
      <c r="NQL137" s="235"/>
      <c r="NQM137" s="235"/>
      <c r="NQN137" s="235"/>
      <c r="NQO137" s="235"/>
      <c r="NQP137" s="235"/>
      <c r="NQQ137" s="235"/>
      <c r="NQR137" s="235"/>
      <c r="NQS137" s="235"/>
      <c r="NQT137" s="235"/>
      <c r="NQU137" s="235"/>
      <c r="NQV137" s="235"/>
      <c r="NQW137" s="235"/>
      <c r="NQX137" s="235"/>
      <c r="NQY137" s="235"/>
      <c r="NQZ137" s="235"/>
      <c r="NRA137" s="235"/>
      <c r="NRB137" s="235"/>
      <c r="NRC137" s="235"/>
      <c r="NRD137" s="235"/>
      <c r="NRE137" s="235"/>
      <c r="NRF137" s="235"/>
      <c r="NRG137" s="235"/>
      <c r="NRH137" s="235"/>
      <c r="NRI137" s="235"/>
      <c r="NRJ137" s="235"/>
      <c r="NRK137" s="235"/>
      <c r="NRL137" s="235"/>
      <c r="NRM137" s="235"/>
      <c r="NRN137" s="235"/>
      <c r="NRO137" s="235"/>
      <c r="NRP137" s="235"/>
      <c r="NRQ137" s="235"/>
      <c r="NRR137" s="235"/>
      <c r="NRS137" s="235"/>
      <c r="NRT137" s="235"/>
      <c r="NRU137" s="235"/>
      <c r="NRV137" s="235"/>
      <c r="NRW137" s="235"/>
      <c r="NRX137" s="235"/>
      <c r="NRY137" s="235"/>
      <c r="NRZ137" s="235"/>
      <c r="NSA137" s="235"/>
      <c r="NSB137" s="235"/>
      <c r="NSC137" s="235"/>
      <c r="NSD137" s="235"/>
      <c r="NSE137" s="235"/>
      <c r="NSF137" s="235"/>
      <c r="NSG137" s="235"/>
      <c r="NSH137" s="235"/>
      <c r="NSI137" s="235"/>
      <c r="NSJ137" s="235"/>
      <c r="NSK137" s="235"/>
      <c r="NSL137" s="235"/>
      <c r="NSM137" s="235"/>
      <c r="NSN137" s="235"/>
      <c r="NSO137" s="235"/>
      <c r="NSP137" s="235"/>
      <c r="NSQ137" s="235"/>
      <c r="NSR137" s="235"/>
      <c r="NSS137" s="235"/>
      <c r="NST137" s="235"/>
      <c r="NSU137" s="235"/>
      <c r="NSV137" s="235"/>
      <c r="NSW137" s="235"/>
      <c r="NSX137" s="235"/>
      <c r="NSY137" s="235"/>
      <c r="NSZ137" s="235"/>
      <c r="NTA137" s="235"/>
      <c r="NTB137" s="235"/>
      <c r="NTC137" s="235"/>
      <c r="NTD137" s="235"/>
      <c r="NTE137" s="235"/>
      <c r="NTF137" s="235"/>
      <c r="NTG137" s="235"/>
      <c r="NTH137" s="235"/>
      <c r="NTI137" s="235"/>
      <c r="NTJ137" s="235"/>
      <c r="NTK137" s="235"/>
      <c r="NTL137" s="235"/>
      <c r="NTM137" s="235"/>
      <c r="NTN137" s="235"/>
      <c r="NTO137" s="235"/>
      <c r="NTP137" s="235"/>
      <c r="NTQ137" s="235"/>
      <c r="NTR137" s="235"/>
      <c r="NTS137" s="235"/>
      <c r="NTT137" s="235"/>
      <c r="NTU137" s="235"/>
      <c r="NTV137" s="235"/>
      <c r="NTW137" s="235"/>
      <c r="NTX137" s="235"/>
      <c r="NTY137" s="235"/>
      <c r="NTZ137" s="235"/>
      <c r="NUA137" s="235"/>
      <c r="NUB137" s="235"/>
      <c r="NUC137" s="235"/>
      <c r="NUD137" s="235"/>
      <c r="NUE137" s="235"/>
      <c r="NUF137" s="235"/>
      <c r="NUG137" s="235"/>
      <c r="NUH137" s="235"/>
      <c r="NUI137" s="235"/>
      <c r="NUJ137" s="235"/>
      <c r="NUK137" s="235"/>
      <c r="NUL137" s="235"/>
      <c r="NUM137" s="235"/>
      <c r="NUN137" s="235"/>
      <c r="NUO137" s="235"/>
      <c r="NUP137" s="235"/>
      <c r="NUQ137" s="235"/>
      <c r="NUR137" s="235"/>
      <c r="NUS137" s="235"/>
      <c r="NUT137" s="235"/>
      <c r="NUU137" s="235"/>
      <c r="NUV137" s="235"/>
      <c r="NUW137" s="235"/>
      <c r="NUX137" s="235"/>
      <c r="NUY137" s="235"/>
      <c r="NUZ137" s="235"/>
      <c r="NVA137" s="235"/>
      <c r="NVB137" s="235"/>
      <c r="NVC137" s="235"/>
      <c r="NVD137" s="235"/>
      <c r="NVE137" s="235"/>
      <c r="NVF137" s="235"/>
      <c r="NVG137" s="235"/>
      <c r="NVH137" s="235"/>
      <c r="NVI137" s="235"/>
      <c r="NVJ137" s="235"/>
      <c r="NVK137" s="235"/>
      <c r="NVL137" s="235"/>
      <c r="NVM137" s="235"/>
      <c r="NVN137" s="235"/>
      <c r="NVO137" s="235"/>
      <c r="NVP137" s="235"/>
      <c r="NVQ137" s="235"/>
      <c r="NVR137" s="235"/>
      <c r="NVS137" s="235"/>
      <c r="NVT137" s="235"/>
      <c r="NVU137" s="235"/>
      <c r="NVV137" s="235"/>
      <c r="NVW137" s="235"/>
      <c r="NVX137" s="235"/>
      <c r="NVY137" s="235"/>
      <c r="NVZ137" s="235"/>
      <c r="NWA137" s="235"/>
      <c r="NWB137" s="235"/>
      <c r="NWC137" s="235"/>
      <c r="NWD137" s="235"/>
      <c r="NWE137" s="235"/>
      <c r="NWF137" s="235"/>
      <c r="NWG137" s="235"/>
      <c r="NWH137" s="235"/>
      <c r="NWI137" s="235"/>
      <c r="NWJ137" s="235"/>
      <c r="NWK137" s="235"/>
      <c r="NWL137" s="235"/>
      <c r="NWM137" s="235"/>
      <c r="NWN137" s="235"/>
      <c r="NWO137" s="235"/>
      <c r="NWP137" s="235"/>
      <c r="NWQ137" s="235"/>
      <c r="NWR137" s="235"/>
      <c r="NWS137" s="235"/>
      <c r="NWT137" s="235"/>
      <c r="NWU137" s="235"/>
      <c r="NWV137" s="235"/>
      <c r="NWW137" s="235"/>
      <c r="NWX137" s="235"/>
      <c r="NWY137" s="235"/>
      <c r="NWZ137" s="235"/>
      <c r="NXA137" s="235"/>
      <c r="NXB137" s="235"/>
      <c r="NXC137" s="235"/>
      <c r="NXD137" s="235"/>
      <c r="NXE137" s="235"/>
      <c r="NXF137" s="235"/>
      <c r="NXG137" s="235"/>
      <c r="NXH137" s="235"/>
      <c r="NXI137" s="235"/>
      <c r="NXJ137" s="235"/>
      <c r="NXK137" s="235"/>
      <c r="NXL137" s="235"/>
      <c r="NXM137" s="235"/>
      <c r="NXN137" s="235"/>
      <c r="NXO137" s="235"/>
      <c r="NXP137" s="235"/>
      <c r="NXQ137" s="235"/>
      <c r="NXR137" s="235"/>
      <c r="NXS137" s="235"/>
      <c r="NXT137" s="235"/>
      <c r="NXU137" s="235"/>
      <c r="NXV137" s="235"/>
      <c r="NXW137" s="235"/>
      <c r="NXX137" s="235"/>
      <c r="NXY137" s="235"/>
      <c r="NXZ137" s="235"/>
      <c r="NYA137" s="235"/>
      <c r="NYB137" s="235"/>
      <c r="NYC137" s="235"/>
      <c r="NYD137" s="235"/>
      <c r="NYE137" s="235"/>
      <c r="NYF137" s="235"/>
      <c r="NYG137" s="235"/>
      <c r="NYH137" s="235"/>
      <c r="NYI137" s="235"/>
      <c r="NYJ137" s="235"/>
      <c r="NYK137" s="235"/>
      <c r="NYL137" s="235"/>
      <c r="NYM137" s="235"/>
      <c r="NYN137" s="235"/>
      <c r="NYO137" s="235"/>
      <c r="NYP137" s="235"/>
      <c r="NYQ137" s="235"/>
      <c r="NYR137" s="235"/>
      <c r="NYS137" s="235"/>
      <c r="NYT137" s="235"/>
      <c r="NYU137" s="235"/>
      <c r="NYV137" s="235"/>
      <c r="NYW137" s="235"/>
      <c r="NYX137" s="235"/>
      <c r="NYY137" s="235"/>
      <c r="NYZ137" s="235"/>
      <c r="NZA137" s="235"/>
      <c r="NZB137" s="235"/>
      <c r="NZC137" s="235"/>
      <c r="NZD137" s="235"/>
      <c r="NZE137" s="235"/>
      <c r="NZF137" s="235"/>
      <c r="NZG137" s="235"/>
      <c r="NZH137" s="235"/>
      <c r="NZI137" s="235"/>
      <c r="NZJ137" s="235"/>
      <c r="NZK137" s="235"/>
      <c r="NZL137" s="235"/>
      <c r="NZM137" s="235"/>
      <c r="NZN137" s="235"/>
      <c r="NZO137" s="235"/>
      <c r="NZP137" s="235"/>
      <c r="NZQ137" s="235"/>
      <c r="NZR137" s="235"/>
      <c r="NZS137" s="235"/>
      <c r="NZT137" s="235"/>
      <c r="NZU137" s="235"/>
      <c r="NZV137" s="235"/>
      <c r="NZW137" s="235"/>
      <c r="NZX137" s="235"/>
      <c r="NZY137" s="235"/>
      <c r="NZZ137" s="235"/>
      <c r="OAA137" s="235"/>
      <c r="OAB137" s="235"/>
      <c r="OAC137" s="235"/>
      <c r="OAD137" s="235"/>
      <c r="OAE137" s="235"/>
      <c r="OAF137" s="235"/>
      <c r="OAG137" s="235"/>
      <c r="OAH137" s="235"/>
      <c r="OAI137" s="235"/>
      <c r="OAJ137" s="235"/>
      <c r="OAK137" s="235"/>
      <c r="OAL137" s="235"/>
      <c r="OAM137" s="235"/>
      <c r="OAN137" s="235"/>
      <c r="OAO137" s="235"/>
      <c r="OAP137" s="235"/>
      <c r="OAQ137" s="235"/>
      <c r="OAR137" s="235"/>
      <c r="OAS137" s="235"/>
      <c r="OAT137" s="235"/>
      <c r="OAU137" s="235"/>
      <c r="OAV137" s="235"/>
      <c r="OAW137" s="235"/>
      <c r="OAX137" s="235"/>
      <c r="OAY137" s="235"/>
      <c r="OAZ137" s="235"/>
      <c r="OBA137" s="235"/>
      <c r="OBB137" s="235"/>
      <c r="OBC137" s="235"/>
      <c r="OBD137" s="235"/>
      <c r="OBE137" s="235"/>
      <c r="OBF137" s="235"/>
      <c r="OBG137" s="235"/>
      <c r="OBH137" s="235"/>
      <c r="OBI137" s="235"/>
      <c r="OBJ137" s="235"/>
      <c r="OBK137" s="235"/>
      <c r="OBL137" s="235"/>
      <c r="OBM137" s="235"/>
      <c r="OBN137" s="235"/>
      <c r="OBO137" s="235"/>
      <c r="OBP137" s="235"/>
      <c r="OBQ137" s="235"/>
      <c r="OBR137" s="235"/>
      <c r="OBS137" s="235"/>
      <c r="OBT137" s="235"/>
      <c r="OBU137" s="235"/>
      <c r="OBV137" s="235"/>
      <c r="OBW137" s="235"/>
      <c r="OBX137" s="235"/>
      <c r="OBY137" s="235"/>
      <c r="OBZ137" s="235"/>
      <c r="OCA137" s="235"/>
      <c r="OCB137" s="235"/>
      <c r="OCC137" s="235"/>
      <c r="OCD137" s="235"/>
      <c r="OCE137" s="235"/>
      <c r="OCF137" s="235"/>
      <c r="OCG137" s="235"/>
      <c r="OCH137" s="235"/>
      <c r="OCI137" s="235"/>
      <c r="OCJ137" s="235"/>
      <c r="OCK137" s="235"/>
      <c r="OCL137" s="235"/>
      <c r="OCM137" s="235"/>
      <c r="OCN137" s="235"/>
      <c r="OCO137" s="235"/>
      <c r="OCP137" s="235"/>
      <c r="OCQ137" s="235"/>
      <c r="OCR137" s="235"/>
      <c r="OCS137" s="235"/>
      <c r="OCT137" s="235"/>
      <c r="OCU137" s="235"/>
      <c r="OCV137" s="235"/>
      <c r="OCW137" s="235"/>
      <c r="OCX137" s="235"/>
      <c r="OCY137" s="235"/>
      <c r="OCZ137" s="235"/>
      <c r="ODA137" s="235"/>
      <c r="ODB137" s="235"/>
      <c r="ODC137" s="235"/>
      <c r="ODD137" s="235"/>
      <c r="ODE137" s="235"/>
      <c r="ODF137" s="235"/>
      <c r="ODG137" s="235"/>
      <c r="ODH137" s="235"/>
      <c r="ODI137" s="235"/>
      <c r="ODJ137" s="235"/>
      <c r="ODK137" s="235"/>
      <c r="ODL137" s="235"/>
      <c r="ODM137" s="235"/>
      <c r="ODN137" s="235"/>
      <c r="ODO137" s="235"/>
      <c r="ODP137" s="235"/>
      <c r="ODQ137" s="235"/>
      <c r="ODR137" s="235"/>
      <c r="ODS137" s="235"/>
      <c r="ODT137" s="235"/>
      <c r="ODU137" s="235"/>
      <c r="ODV137" s="235"/>
      <c r="ODW137" s="235"/>
      <c r="ODX137" s="235"/>
      <c r="ODY137" s="235"/>
      <c r="ODZ137" s="235"/>
      <c r="OEA137" s="235"/>
      <c r="OEB137" s="235"/>
      <c r="OEC137" s="235"/>
      <c r="OED137" s="235"/>
      <c r="OEE137" s="235"/>
      <c r="OEF137" s="235"/>
      <c r="OEG137" s="235"/>
      <c r="OEH137" s="235"/>
      <c r="OEI137" s="235"/>
      <c r="OEJ137" s="235"/>
      <c r="OEK137" s="235"/>
      <c r="OEL137" s="235"/>
      <c r="OEM137" s="235"/>
      <c r="OEN137" s="235"/>
      <c r="OEO137" s="235"/>
      <c r="OEP137" s="235"/>
      <c r="OEQ137" s="235"/>
      <c r="OER137" s="235"/>
      <c r="OES137" s="235"/>
      <c r="OET137" s="235"/>
      <c r="OEU137" s="235"/>
      <c r="OEV137" s="235"/>
      <c r="OEW137" s="235"/>
      <c r="OEX137" s="235"/>
      <c r="OEY137" s="235"/>
      <c r="OEZ137" s="235"/>
      <c r="OFA137" s="235"/>
      <c r="OFB137" s="235"/>
      <c r="OFC137" s="235"/>
      <c r="OFD137" s="235"/>
      <c r="OFE137" s="235"/>
      <c r="OFF137" s="235"/>
      <c r="OFG137" s="235"/>
      <c r="OFH137" s="235"/>
      <c r="OFI137" s="235"/>
      <c r="OFJ137" s="235"/>
      <c r="OFK137" s="235"/>
      <c r="OFL137" s="235"/>
      <c r="OFM137" s="235"/>
      <c r="OFN137" s="235"/>
      <c r="OFO137" s="235"/>
      <c r="OFP137" s="235"/>
      <c r="OFQ137" s="235"/>
      <c r="OFR137" s="235"/>
      <c r="OFS137" s="235"/>
      <c r="OFT137" s="235"/>
      <c r="OFU137" s="235"/>
      <c r="OFV137" s="235"/>
      <c r="OFW137" s="235"/>
      <c r="OFX137" s="235"/>
      <c r="OFY137" s="235"/>
      <c r="OFZ137" s="235"/>
      <c r="OGA137" s="235"/>
      <c r="OGB137" s="235"/>
      <c r="OGC137" s="235"/>
      <c r="OGD137" s="235"/>
      <c r="OGE137" s="235"/>
      <c r="OGF137" s="235"/>
      <c r="OGG137" s="235"/>
      <c r="OGH137" s="235"/>
      <c r="OGI137" s="235"/>
      <c r="OGJ137" s="235"/>
      <c r="OGK137" s="235"/>
      <c r="OGL137" s="235"/>
      <c r="OGM137" s="235"/>
      <c r="OGN137" s="235"/>
      <c r="OGO137" s="235"/>
      <c r="OGP137" s="235"/>
      <c r="OGQ137" s="235"/>
      <c r="OGR137" s="235"/>
      <c r="OGS137" s="235"/>
      <c r="OGT137" s="235"/>
      <c r="OGU137" s="235"/>
      <c r="OGV137" s="235"/>
      <c r="OGW137" s="235"/>
      <c r="OGX137" s="235"/>
      <c r="OGY137" s="235"/>
      <c r="OGZ137" s="235"/>
      <c r="OHA137" s="235"/>
      <c r="OHB137" s="235"/>
      <c r="OHC137" s="235"/>
      <c r="OHD137" s="235"/>
      <c r="OHE137" s="235"/>
      <c r="OHF137" s="235"/>
      <c r="OHG137" s="235"/>
      <c r="OHH137" s="235"/>
      <c r="OHI137" s="235"/>
      <c r="OHJ137" s="235"/>
      <c r="OHK137" s="235"/>
      <c r="OHL137" s="235"/>
      <c r="OHM137" s="235"/>
      <c r="OHN137" s="235"/>
      <c r="OHO137" s="235"/>
      <c r="OHP137" s="235"/>
      <c r="OHQ137" s="235"/>
      <c r="OHR137" s="235"/>
      <c r="OHS137" s="235"/>
      <c r="OHT137" s="235"/>
      <c r="OHU137" s="235"/>
      <c r="OHV137" s="235"/>
      <c r="OHW137" s="235"/>
      <c r="OHX137" s="235"/>
      <c r="OHY137" s="235"/>
      <c r="OHZ137" s="235"/>
      <c r="OIA137" s="235"/>
      <c r="OIB137" s="235"/>
      <c r="OIC137" s="235"/>
      <c r="OID137" s="235"/>
      <c r="OIE137" s="235"/>
      <c r="OIF137" s="235"/>
      <c r="OIG137" s="235"/>
      <c r="OIH137" s="235"/>
      <c r="OII137" s="235"/>
      <c r="OIJ137" s="235"/>
      <c r="OIK137" s="235"/>
      <c r="OIL137" s="235"/>
      <c r="OIM137" s="235"/>
      <c r="OIN137" s="235"/>
      <c r="OIO137" s="235"/>
      <c r="OIP137" s="235"/>
      <c r="OIQ137" s="235"/>
      <c r="OIR137" s="235"/>
      <c r="OIS137" s="235"/>
      <c r="OIT137" s="235"/>
      <c r="OIU137" s="235"/>
      <c r="OIV137" s="235"/>
      <c r="OIW137" s="235"/>
      <c r="OIX137" s="235"/>
      <c r="OIY137" s="235"/>
      <c r="OIZ137" s="235"/>
      <c r="OJA137" s="235"/>
      <c r="OJB137" s="235"/>
      <c r="OJC137" s="235"/>
      <c r="OJD137" s="235"/>
      <c r="OJE137" s="235"/>
      <c r="OJF137" s="235"/>
      <c r="OJG137" s="235"/>
      <c r="OJH137" s="235"/>
      <c r="OJI137" s="235"/>
      <c r="OJJ137" s="235"/>
      <c r="OJK137" s="235"/>
      <c r="OJL137" s="235"/>
      <c r="OJM137" s="235"/>
      <c r="OJN137" s="235"/>
      <c r="OJO137" s="235"/>
      <c r="OJP137" s="235"/>
      <c r="OJQ137" s="235"/>
      <c r="OJR137" s="235"/>
      <c r="OJS137" s="235"/>
      <c r="OJT137" s="235"/>
      <c r="OJU137" s="235"/>
      <c r="OJV137" s="235"/>
      <c r="OJW137" s="235"/>
      <c r="OJX137" s="235"/>
      <c r="OJY137" s="235"/>
      <c r="OJZ137" s="235"/>
      <c r="OKA137" s="235"/>
      <c r="OKB137" s="235"/>
      <c r="OKC137" s="235"/>
      <c r="OKD137" s="235"/>
      <c r="OKE137" s="235"/>
      <c r="OKF137" s="235"/>
      <c r="OKG137" s="235"/>
      <c r="OKH137" s="235"/>
      <c r="OKI137" s="235"/>
      <c r="OKJ137" s="235"/>
      <c r="OKK137" s="235"/>
      <c r="OKL137" s="235"/>
      <c r="OKM137" s="235"/>
      <c r="OKN137" s="235"/>
      <c r="OKO137" s="235"/>
      <c r="OKP137" s="235"/>
      <c r="OKQ137" s="235"/>
      <c r="OKR137" s="235"/>
      <c r="OKS137" s="235"/>
      <c r="OKT137" s="235"/>
      <c r="OKU137" s="235"/>
      <c r="OKV137" s="235"/>
      <c r="OKW137" s="235"/>
      <c r="OKX137" s="235"/>
      <c r="OKY137" s="235"/>
      <c r="OKZ137" s="235"/>
      <c r="OLA137" s="235"/>
      <c r="OLB137" s="235"/>
      <c r="OLC137" s="235"/>
      <c r="OLD137" s="235"/>
      <c r="OLE137" s="235"/>
      <c r="OLF137" s="235"/>
      <c r="OLG137" s="235"/>
      <c r="OLH137" s="235"/>
      <c r="OLI137" s="235"/>
      <c r="OLJ137" s="235"/>
      <c r="OLK137" s="235"/>
      <c r="OLL137" s="235"/>
      <c r="OLM137" s="235"/>
      <c r="OLN137" s="235"/>
      <c r="OLO137" s="235"/>
      <c r="OLP137" s="235"/>
      <c r="OLQ137" s="235"/>
      <c r="OLR137" s="235"/>
      <c r="OLS137" s="235"/>
      <c r="OLT137" s="235"/>
      <c r="OLU137" s="235"/>
      <c r="OLV137" s="235"/>
      <c r="OLW137" s="235"/>
      <c r="OLX137" s="235"/>
      <c r="OLY137" s="235"/>
      <c r="OLZ137" s="235"/>
      <c r="OMA137" s="235"/>
      <c r="OMB137" s="235"/>
      <c r="OMC137" s="235"/>
      <c r="OMD137" s="235"/>
      <c r="OME137" s="235"/>
      <c r="OMF137" s="235"/>
      <c r="OMG137" s="235"/>
      <c r="OMH137" s="235"/>
      <c r="OMI137" s="235"/>
      <c r="OMJ137" s="235"/>
      <c r="OMK137" s="235"/>
      <c r="OML137" s="235"/>
      <c r="OMM137" s="235"/>
      <c r="OMN137" s="235"/>
      <c r="OMO137" s="235"/>
      <c r="OMP137" s="235"/>
      <c r="OMQ137" s="235"/>
      <c r="OMR137" s="235"/>
      <c r="OMS137" s="235"/>
      <c r="OMT137" s="235"/>
      <c r="OMU137" s="235"/>
      <c r="OMV137" s="235"/>
      <c r="OMW137" s="235"/>
      <c r="OMX137" s="235"/>
      <c r="OMY137" s="235"/>
      <c r="OMZ137" s="235"/>
      <c r="ONA137" s="235"/>
      <c r="ONB137" s="235"/>
      <c r="ONC137" s="235"/>
      <c r="OND137" s="235"/>
      <c r="ONE137" s="235"/>
      <c r="ONF137" s="235"/>
      <c r="ONG137" s="235"/>
      <c r="ONH137" s="235"/>
      <c r="ONI137" s="235"/>
      <c r="ONJ137" s="235"/>
      <c r="ONK137" s="235"/>
      <c r="ONL137" s="235"/>
      <c r="ONM137" s="235"/>
      <c r="ONN137" s="235"/>
      <c r="ONO137" s="235"/>
      <c r="ONP137" s="235"/>
      <c r="ONQ137" s="235"/>
      <c r="ONR137" s="235"/>
      <c r="ONS137" s="235"/>
      <c r="ONT137" s="235"/>
      <c r="ONU137" s="235"/>
      <c r="ONV137" s="235"/>
      <c r="ONW137" s="235"/>
      <c r="ONX137" s="235"/>
      <c r="ONY137" s="235"/>
      <c r="ONZ137" s="235"/>
      <c r="OOA137" s="235"/>
      <c r="OOB137" s="235"/>
      <c r="OOC137" s="235"/>
      <c r="OOD137" s="235"/>
      <c r="OOE137" s="235"/>
      <c r="OOF137" s="235"/>
      <c r="OOG137" s="235"/>
      <c r="OOH137" s="235"/>
      <c r="OOI137" s="235"/>
      <c r="OOJ137" s="235"/>
      <c r="OOK137" s="235"/>
      <c r="OOL137" s="235"/>
      <c r="OOM137" s="235"/>
      <c r="OON137" s="235"/>
      <c r="OOO137" s="235"/>
      <c r="OOP137" s="235"/>
      <c r="OOQ137" s="235"/>
      <c r="OOR137" s="235"/>
      <c r="OOS137" s="235"/>
      <c r="OOT137" s="235"/>
      <c r="OOU137" s="235"/>
      <c r="OOV137" s="235"/>
      <c r="OOW137" s="235"/>
      <c r="OOX137" s="235"/>
      <c r="OOY137" s="235"/>
      <c r="OOZ137" s="235"/>
      <c r="OPA137" s="235"/>
      <c r="OPB137" s="235"/>
      <c r="OPC137" s="235"/>
      <c r="OPD137" s="235"/>
      <c r="OPE137" s="235"/>
      <c r="OPF137" s="235"/>
      <c r="OPG137" s="235"/>
      <c r="OPH137" s="235"/>
      <c r="OPI137" s="235"/>
      <c r="OPJ137" s="235"/>
      <c r="OPK137" s="235"/>
      <c r="OPL137" s="235"/>
      <c r="OPM137" s="235"/>
      <c r="OPN137" s="235"/>
      <c r="OPO137" s="235"/>
      <c r="OPP137" s="235"/>
      <c r="OPQ137" s="235"/>
      <c r="OPR137" s="235"/>
      <c r="OPS137" s="235"/>
      <c r="OPT137" s="235"/>
      <c r="OPU137" s="235"/>
      <c r="OPV137" s="235"/>
      <c r="OPW137" s="235"/>
      <c r="OPX137" s="235"/>
      <c r="OPY137" s="235"/>
      <c r="OPZ137" s="235"/>
      <c r="OQA137" s="235"/>
      <c r="OQB137" s="235"/>
      <c r="OQC137" s="235"/>
      <c r="OQD137" s="235"/>
      <c r="OQE137" s="235"/>
      <c r="OQF137" s="235"/>
      <c r="OQG137" s="235"/>
      <c r="OQH137" s="235"/>
      <c r="OQI137" s="235"/>
      <c r="OQJ137" s="235"/>
      <c r="OQK137" s="235"/>
      <c r="OQL137" s="235"/>
      <c r="OQM137" s="235"/>
      <c r="OQN137" s="235"/>
      <c r="OQO137" s="235"/>
      <c r="OQP137" s="235"/>
      <c r="OQQ137" s="235"/>
      <c r="OQR137" s="235"/>
      <c r="OQS137" s="235"/>
      <c r="OQT137" s="235"/>
      <c r="OQU137" s="235"/>
      <c r="OQV137" s="235"/>
      <c r="OQW137" s="235"/>
      <c r="OQX137" s="235"/>
      <c r="OQY137" s="235"/>
      <c r="OQZ137" s="235"/>
      <c r="ORA137" s="235"/>
      <c r="ORB137" s="235"/>
      <c r="ORC137" s="235"/>
      <c r="ORD137" s="235"/>
      <c r="ORE137" s="235"/>
      <c r="ORF137" s="235"/>
      <c r="ORG137" s="235"/>
      <c r="ORH137" s="235"/>
      <c r="ORI137" s="235"/>
      <c r="ORJ137" s="235"/>
      <c r="ORK137" s="235"/>
      <c r="ORL137" s="235"/>
      <c r="ORM137" s="235"/>
      <c r="ORN137" s="235"/>
      <c r="ORO137" s="235"/>
      <c r="ORP137" s="235"/>
      <c r="ORQ137" s="235"/>
      <c r="ORR137" s="235"/>
      <c r="ORS137" s="235"/>
      <c r="ORT137" s="235"/>
      <c r="ORU137" s="235"/>
      <c r="ORV137" s="235"/>
      <c r="ORW137" s="235"/>
      <c r="ORX137" s="235"/>
      <c r="ORY137" s="235"/>
      <c r="ORZ137" s="235"/>
      <c r="OSA137" s="235"/>
      <c r="OSB137" s="235"/>
      <c r="OSC137" s="235"/>
      <c r="OSD137" s="235"/>
      <c r="OSE137" s="235"/>
      <c r="OSF137" s="235"/>
      <c r="OSG137" s="235"/>
      <c r="OSH137" s="235"/>
      <c r="OSI137" s="235"/>
      <c r="OSJ137" s="235"/>
      <c r="OSK137" s="235"/>
      <c r="OSL137" s="235"/>
      <c r="OSM137" s="235"/>
      <c r="OSN137" s="235"/>
      <c r="OSO137" s="235"/>
      <c r="OSP137" s="235"/>
      <c r="OSQ137" s="235"/>
      <c r="OSR137" s="235"/>
      <c r="OSS137" s="235"/>
      <c r="OST137" s="235"/>
      <c r="OSU137" s="235"/>
      <c r="OSV137" s="235"/>
      <c r="OSW137" s="235"/>
      <c r="OSX137" s="235"/>
      <c r="OSY137" s="235"/>
      <c r="OSZ137" s="235"/>
      <c r="OTA137" s="235"/>
      <c r="OTB137" s="235"/>
      <c r="OTC137" s="235"/>
      <c r="OTD137" s="235"/>
      <c r="OTE137" s="235"/>
      <c r="OTF137" s="235"/>
      <c r="OTG137" s="235"/>
      <c r="OTH137" s="235"/>
      <c r="OTI137" s="235"/>
      <c r="OTJ137" s="235"/>
      <c r="OTK137" s="235"/>
      <c r="OTL137" s="235"/>
      <c r="OTM137" s="235"/>
      <c r="OTN137" s="235"/>
      <c r="OTO137" s="235"/>
      <c r="OTP137" s="235"/>
      <c r="OTQ137" s="235"/>
      <c r="OTR137" s="235"/>
      <c r="OTS137" s="235"/>
      <c r="OTT137" s="235"/>
      <c r="OTU137" s="235"/>
      <c r="OTV137" s="235"/>
      <c r="OTW137" s="235"/>
      <c r="OTX137" s="235"/>
      <c r="OTY137" s="235"/>
      <c r="OTZ137" s="235"/>
      <c r="OUA137" s="235"/>
      <c r="OUB137" s="235"/>
      <c r="OUC137" s="235"/>
      <c r="OUD137" s="235"/>
      <c r="OUE137" s="235"/>
      <c r="OUF137" s="235"/>
      <c r="OUG137" s="235"/>
      <c r="OUH137" s="235"/>
      <c r="OUI137" s="235"/>
      <c r="OUJ137" s="235"/>
      <c r="OUK137" s="235"/>
      <c r="OUL137" s="235"/>
      <c r="OUM137" s="235"/>
      <c r="OUN137" s="235"/>
      <c r="OUO137" s="235"/>
      <c r="OUP137" s="235"/>
      <c r="OUQ137" s="235"/>
      <c r="OUR137" s="235"/>
      <c r="OUS137" s="235"/>
      <c r="OUT137" s="235"/>
      <c r="OUU137" s="235"/>
      <c r="OUV137" s="235"/>
      <c r="OUW137" s="235"/>
      <c r="OUX137" s="235"/>
      <c r="OUY137" s="235"/>
      <c r="OUZ137" s="235"/>
      <c r="OVA137" s="235"/>
      <c r="OVB137" s="235"/>
      <c r="OVC137" s="235"/>
      <c r="OVD137" s="235"/>
      <c r="OVE137" s="235"/>
      <c r="OVF137" s="235"/>
      <c r="OVG137" s="235"/>
      <c r="OVH137" s="235"/>
      <c r="OVI137" s="235"/>
      <c r="OVJ137" s="235"/>
      <c r="OVK137" s="235"/>
      <c r="OVL137" s="235"/>
      <c r="OVM137" s="235"/>
      <c r="OVN137" s="235"/>
      <c r="OVO137" s="235"/>
      <c r="OVP137" s="235"/>
      <c r="OVQ137" s="235"/>
      <c r="OVR137" s="235"/>
      <c r="OVS137" s="235"/>
      <c r="OVT137" s="235"/>
      <c r="OVU137" s="235"/>
      <c r="OVV137" s="235"/>
      <c r="OVW137" s="235"/>
      <c r="OVX137" s="235"/>
      <c r="OVY137" s="235"/>
      <c r="OVZ137" s="235"/>
      <c r="OWA137" s="235"/>
      <c r="OWB137" s="235"/>
      <c r="OWC137" s="235"/>
      <c r="OWD137" s="235"/>
      <c r="OWE137" s="235"/>
      <c r="OWF137" s="235"/>
      <c r="OWG137" s="235"/>
      <c r="OWH137" s="235"/>
      <c r="OWI137" s="235"/>
      <c r="OWJ137" s="235"/>
      <c r="OWK137" s="235"/>
      <c r="OWL137" s="235"/>
      <c r="OWM137" s="235"/>
      <c r="OWN137" s="235"/>
      <c r="OWO137" s="235"/>
      <c r="OWP137" s="235"/>
      <c r="OWQ137" s="235"/>
      <c r="OWR137" s="235"/>
      <c r="OWS137" s="235"/>
      <c r="OWT137" s="235"/>
      <c r="OWU137" s="235"/>
      <c r="OWV137" s="235"/>
      <c r="OWW137" s="235"/>
      <c r="OWX137" s="235"/>
      <c r="OWY137" s="235"/>
      <c r="OWZ137" s="235"/>
      <c r="OXA137" s="235"/>
      <c r="OXB137" s="235"/>
      <c r="OXC137" s="235"/>
      <c r="OXD137" s="235"/>
      <c r="OXE137" s="235"/>
      <c r="OXF137" s="235"/>
      <c r="OXG137" s="235"/>
      <c r="OXH137" s="235"/>
      <c r="OXI137" s="235"/>
      <c r="OXJ137" s="235"/>
      <c r="OXK137" s="235"/>
      <c r="OXL137" s="235"/>
      <c r="OXM137" s="235"/>
      <c r="OXN137" s="235"/>
      <c r="OXO137" s="235"/>
      <c r="OXP137" s="235"/>
      <c r="OXQ137" s="235"/>
      <c r="OXR137" s="235"/>
      <c r="OXS137" s="235"/>
      <c r="OXT137" s="235"/>
      <c r="OXU137" s="235"/>
      <c r="OXV137" s="235"/>
      <c r="OXW137" s="235"/>
      <c r="OXX137" s="235"/>
      <c r="OXY137" s="235"/>
      <c r="OXZ137" s="235"/>
      <c r="OYA137" s="235"/>
      <c r="OYB137" s="235"/>
      <c r="OYC137" s="235"/>
      <c r="OYD137" s="235"/>
      <c r="OYE137" s="235"/>
      <c r="OYF137" s="235"/>
      <c r="OYG137" s="235"/>
      <c r="OYH137" s="235"/>
      <c r="OYI137" s="235"/>
      <c r="OYJ137" s="235"/>
      <c r="OYK137" s="235"/>
      <c r="OYL137" s="235"/>
      <c r="OYM137" s="235"/>
      <c r="OYN137" s="235"/>
      <c r="OYO137" s="235"/>
      <c r="OYP137" s="235"/>
      <c r="OYQ137" s="235"/>
      <c r="OYR137" s="235"/>
      <c r="OYS137" s="235"/>
      <c r="OYT137" s="235"/>
      <c r="OYU137" s="235"/>
      <c r="OYV137" s="235"/>
      <c r="OYW137" s="235"/>
      <c r="OYX137" s="235"/>
      <c r="OYY137" s="235"/>
      <c r="OYZ137" s="235"/>
      <c r="OZA137" s="235"/>
      <c r="OZB137" s="235"/>
      <c r="OZC137" s="235"/>
      <c r="OZD137" s="235"/>
      <c r="OZE137" s="235"/>
      <c r="OZF137" s="235"/>
      <c r="OZG137" s="235"/>
      <c r="OZH137" s="235"/>
      <c r="OZI137" s="235"/>
      <c r="OZJ137" s="235"/>
      <c r="OZK137" s="235"/>
      <c r="OZL137" s="235"/>
      <c r="OZM137" s="235"/>
      <c r="OZN137" s="235"/>
      <c r="OZO137" s="235"/>
      <c r="OZP137" s="235"/>
      <c r="OZQ137" s="235"/>
      <c r="OZR137" s="235"/>
      <c r="OZS137" s="235"/>
      <c r="OZT137" s="235"/>
      <c r="OZU137" s="235"/>
      <c r="OZV137" s="235"/>
      <c r="OZW137" s="235"/>
      <c r="OZX137" s="235"/>
      <c r="OZY137" s="235"/>
      <c r="OZZ137" s="235"/>
      <c r="PAA137" s="235"/>
      <c r="PAB137" s="235"/>
      <c r="PAC137" s="235"/>
      <c r="PAD137" s="235"/>
      <c r="PAE137" s="235"/>
      <c r="PAF137" s="235"/>
      <c r="PAG137" s="235"/>
      <c r="PAH137" s="235"/>
      <c r="PAI137" s="235"/>
      <c r="PAJ137" s="235"/>
      <c r="PAK137" s="235"/>
      <c r="PAL137" s="235"/>
      <c r="PAM137" s="235"/>
      <c r="PAN137" s="235"/>
      <c r="PAO137" s="235"/>
      <c r="PAP137" s="235"/>
      <c r="PAQ137" s="235"/>
      <c r="PAR137" s="235"/>
      <c r="PAS137" s="235"/>
      <c r="PAT137" s="235"/>
      <c r="PAU137" s="235"/>
      <c r="PAV137" s="235"/>
      <c r="PAW137" s="235"/>
      <c r="PAX137" s="235"/>
      <c r="PAY137" s="235"/>
      <c r="PAZ137" s="235"/>
      <c r="PBA137" s="235"/>
      <c r="PBB137" s="235"/>
      <c r="PBC137" s="235"/>
      <c r="PBD137" s="235"/>
      <c r="PBE137" s="235"/>
      <c r="PBF137" s="235"/>
      <c r="PBG137" s="235"/>
      <c r="PBH137" s="235"/>
      <c r="PBI137" s="235"/>
      <c r="PBJ137" s="235"/>
      <c r="PBK137" s="235"/>
      <c r="PBL137" s="235"/>
      <c r="PBM137" s="235"/>
      <c r="PBN137" s="235"/>
      <c r="PBO137" s="235"/>
      <c r="PBP137" s="235"/>
      <c r="PBQ137" s="235"/>
      <c r="PBR137" s="235"/>
      <c r="PBS137" s="235"/>
      <c r="PBT137" s="235"/>
      <c r="PBU137" s="235"/>
      <c r="PBV137" s="235"/>
      <c r="PBW137" s="235"/>
      <c r="PBX137" s="235"/>
      <c r="PBY137" s="235"/>
      <c r="PBZ137" s="235"/>
      <c r="PCA137" s="235"/>
      <c r="PCB137" s="235"/>
      <c r="PCC137" s="235"/>
      <c r="PCD137" s="235"/>
      <c r="PCE137" s="235"/>
      <c r="PCF137" s="235"/>
      <c r="PCG137" s="235"/>
      <c r="PCH137" s="235"/>
      <c r="PCI137" s="235"/>
      <c r="PCJ137" s="235"/>
      <c r="PCK137" s="235"/>
      <c r="PCL137" s="235"/>
      <c r="PCM137" s="235"/>
      <c r="PCN137" s="235"/>
      <c r="PCO137" s="235"/>
      <c r="PCP137" s="235"/>
      <c r="PCQ137" s="235"/>
      <c r="PCR137" s="235"/>
      <c r="PCS137" s="235"/>
      <c r="PCT137" s="235"/>
      <c r="PCU137" s="235"/>
      <c r="PCV137" s="235"/>
      <c r="PCW137" s="235"/>
      <c r="PCX137" s="235"/>
      <c r="PCY137" s="235"/>
      <c r="PCZ137" s="235"/>
      <c r="PDA137" s="235"/>
      <c r="PDB137" s="235"/>
      <c r="PDC137" s="235"/>
      <c r="PDD137" s="235"/>
      <c r="PDE137" s="235"/>
      <c r="PDF137" s="235"/>
      <c r="PDG137" s="235"/>
      <c r="PDH137" s="235"/>
      <c r="PDI137" s="235"/>
      <c r="PDJ137" s="235"/>
      <c r="PDK137" s="235"/>
      <c r="PDL137" s="235"/>
      <c r="PDM137" s="235"/>
      <c r="PDN137" s="235"/>
      <c r="PDO137" s="235"/>
      <c r="PDP137" s="235"/>
      <c r="PDQ137" s="235"/>
      <c r="PDR137" s="235"/>
      <c r="PDS137" s="235"/>
      <c r="PDT137" s="235"/>
      <c r="PDU137" s="235"/>
      <c r="PDV137" s="235"/>
      <c r="PDW137" s="235"/>
      <c r="PDX137" s="235"/>
      <c r="PDY137" s="235"/>
      <c r="PDZ137" s="235"/>
      <c r="PEA137" s="235"/>
      <c r="PEB137" s="235"/>
      <c r="PEC137" s="235"/>
      <c r="PED137" s="235"/>
      <c r="PEE137" s="235"/>
      <c r="PEF137" s="235"/>
      <c r="PEG137" s="235"/>
      <c r="PEH137" s="235"/>
      <c r="PEI137" s="235"/>
      <c r="PEJ137" s="235"/>
      <c r="PEK137" s="235"/>
      <c r="PEL137" s="235"/>
      <c r="PEM137" s="235"/>
      <c r="PEN137" s="235"/>
      <c r="PEO137" s="235"/>
      <c r="PEP137" s="235"/>
      <c r="PEQ137" s="235"/>
      <c r="PER137" s="235"/>
      <c r="PES137" s="235"/>
      <c r="PET137" s="235"/>
      <c r="PEU137" s="235"/>
      <c r="PEV137" s="235"/>
      <c r="PEW137" s="235"/>
      <c r="PEX137" s="235"/>
      <c r="PEY137" s="235"/>
      <c r="PEZ137" s="235"/>
      <c r="PFA137" s="235"/>
      <c r="PFB137" s="235"/>
      <c r="PFC137" s="235"/>
      <c r="PFD137" s="235"/>
      <c r="PFE137" s="235"/>
      <c r="PFF137" s="235"/>
      <c r="PFG137" s="235"/>
      <c r="PFH137" s="235"/>
      <c r="PFI137" s="235"/>
      <c r="PFJ137" s="235"/>
      <c r="PFK137" s="235"/>
      <c r="PFL137" s="235"/>
      <c r="PFM137" s="235"/>
      <c r="PFN137" s="235"/>
      <c r="PFO137" s="235"/>
      <c r="PFP137" s="235"/>
      <c r="PFQ137" s="235"/>
      <c r="PFR137" s="235"/>
      <c r="PFS137" s="235"/>
      <c r="PFT137" s="235"/>
      <c r="PFU137" s="235"/>
      <c r="PFV137" s="235"/>
      <c r="PFW137" s="235"/>
      <c r="PFX137" s="235"/>
      <c r="PFY137" s="235"/>
      <c r="PFZ137" s="235"/>
      <c r="PGA137" s="235"/>
      <c r="PGB137" s="235"/>
      <c r="PGC137" s="235"/>
      <c r="PGD137" s="235"/>
      <c r="PGE137" s="235"/>
      <c r="PGF137" s="235"/>
      <c r="PGG137" s="235"/>
      <c r="PGH137" s="235"/>
      <c r="PGI137" s="235"/>
      <c r="PGJ137" s="235"/>
      <c r="PGK137" s="235"/>
      <c r="PGL137" s="235"/>
      <c r="PGM137" s="235"/>
      <c r="PGN137" s="235"/>
      <c r="PGO137" s="235"/>
      <c r="PGP137" s="235"/>
      <c r="PGQ137" s="235"/>
      <c r="PGR137" s="235"/>
      <c r="PGS137" s="235"/>
      <c r="PGT137" s="235"/>
      <c r="PGU137" s="235"/>
      <c r="PGV137" s="235"/>
      <c r="PGW137" s="235"/>
      <c r="PGX137" s="235"/>
      <c r="PGY137" s="235"/>
      <c r="PGZ137" s="235"/>
      <c r="PHA137" s="235"/>
      <c r="PHB137" s="235"/>
      <c r="PHC137" s="235"/>
      <c r="PHD137" s="235"/>
      <c r="PHE137" s="235"/>
      <c r="PHF137" s="235"/>
      <c r="PHG137" s="235"/>
      <c r="PHH137" s="235"/>
      <c r="PHI137" s="235"/>
      <c r="PHJ137" s="235"/>
      <c r="PHK137" s="235"/>
      <c r="PHL137" s="235"/>
      <c r="PHM137" s="235"/>
      <c r="PHN137" s="235"/>
      <c r="PHO137" s="235"/>
      <c r="PHP137" s="235"/>
      <c r="PHQ137" s="235"/>
      <c r="PHR137" s="235"/>
      <c r="PHS137" s="235"/>
      <c r="PHT137" s="235"/>
      <c r="PHU137" s="235"/>
      <c r="PHV137" s="235"/>
      <c r="PHW137" s="235"/>
      <c r="PHX137" s="235"/>
      <c r="PHY137" s="235"/>
      <c r="PHZ137" s="235"/>
      <c r="PIA137" s="235"/>
      <c r="PIB137" s="235"/>
      <c r="PIC137" s="235"/>
      <c r="PID137" s="235"/>
      <c r="PIE137" s="235"/>
      <c r="PIF137" s="235"/>
      <c r="PIG137" s="235"/>
      <c r="PIH137" s="235"/>
      <c r="PII137" s="235"/>
      <c r="PIJ137" s="235"/>
      <c r="PIK137" s="235"/>
      <c r="PIL137" s="235"/>
      <c r="PIM137" s="235"/>
      <c r="PIN137" s="235"/>
      <c r="PIO137" s="235"/>
      <c r="PIP137" s="235"/>
      <c r="PIQ137" s="235"/>
      <c r="PIR137" s="235"/>
      <c r="PIS137" s="235"/>
      <c r="PIT137" s="235"/>
      <c r="PIU137" s="235"/>
      <c r="PIV137" s="235"/>
      <c r="PIW137" s="235"/>
      <c r="PIX137" s="235"/>
      <c r="PIY137" s="235"/>
      <c r="PIZ137" s="235"/>
      <c r="PJA137" s="235"/>
      <c r="PJB137" s="235"/>
      <c r="PJC137" s="235"/>
      <c r="PJD137" s="235"/>
      <c r="PJE137" s="235"/>
      <c r="PJF137" s="235"/>
      <c r="PJG137" s="235"/>
      <c r="PJH137" s="235"/>
      <c r="PJI137" s="235"/>
      <c r="PJJ137" s="235"/>
      <c r="PJK137" s="235"/>
      <c r="PJL137" s="235"/>
      <c r="PJM137" s="235"/>
      <c r="PJN137" s="235"/>
      <c r="PJO137" s="235"/>
      <c r="PJP137" s="235"/>
      <c r="PJQ137" s="235"/>
      <c r="PJR137" s="235"/>
      <c r="PJS137" s="235"/>
      <c r="PJT137" s="235"/>
      <c r="PJU137" s="235"/>
      <c r="PJV137" s="235"/>
      <c r="PJW137" s="235"/>
      <c r="PJX137" s="235"/>
      <c r="PJY137" s="235"/>
      <c r="PJZ137" s="235"/>
      <c r="PKA137" s="235"/>
      <c r="PKB137" s="235"/>
      <c r="PKC137" s="235"/>
      <c r="PKD137" s="235"/>
      <c r="PKE137" s="235"/>
      <c r="PKF137" s="235"/>
      <c r="PKG137" s="235"/>
      <c r="PKH137" s="235"/>
      <c r="PKI137" s="235"/>
      <c r="PKJ137" s="235"/>
      <c r="PKK137" s="235"/>
      <c r="PKL137" s="235"/>
      <c r="PKM137" s="235"/>
      <c r="PKN137" s="235"/>
      <c r="PKO137" s="235"/>
      <c r="PKP137" s="235"/>
      <c r="PKQ137" s="235"/>
      <c r="PKR137" s="235"/>
      <c r="PKS137" s="235"/>
      <c r="PKT137" s="235"/>
      <c r="PKU137" s="235"/>
      <c r="PKV137" s="235"/>
      <c r="PKW137" s="235"/>
      <c r="PKX137" s="235"/>
      <c r="PKY137" s="235"/>
      <c r="PKZ137" s="235"/>
      <c r="PLA137" s="235"/>
      <c r="PLB137" s="235"/>
      <c r="PLC137" s="235"/>
      <c r="PLD137" s="235"/>
      <c r="PLE137" s="235"/>
      <c r="PLF137" s="235"/>
      <c r="PLG137" s="235"/>
      <c r="PLH137" s="235"/>
      <c r="PLI137" s="235"/>
      <c r="PLJ137" s="235"/>
      <c r="PLK137" s="235"/>
      <c r="PLL137" s="235"/>
      <c r="PLM137" s="235"/>
      <c r="PLN137" s="235"/>
      <c r="PLO137" s="235"/>
      <c r="PLP137" s="235"/>
      <c r="PLQ137" s="235"/>
      <c r="PLR137" s="235"/>
      <c r="PLS137" s="235"/>
      <c r="PLT137" s="235"/>
      <c r="PLU137" s="235"/>
      <c r="PLV137" s="235"/>
      <c r="PLW137" s="235"/>
      <c r="PLX137" s="235"/>
      <c r="PLY137" s="235"/>
      <c r="PLZ137" s="235"/>
      <c r="PMA137" s="235"/>
      <c r="PMB137" s="235"/>
      <c r="PMC137" s="235"/>
      <c r="PMD137" s="235"/>
      <c r="PME137" s="235"/>
      <c r="PMF137" s="235"/>
      <c r="PMG137" s="235"/>
      <c r="PMH137" s="235"/>
      <c r="PMI137" s="235"/>
      <c r="PMJ137" s="235"/>
      <c r="PMK137" s="235"/>
      <c r="PML137" s="235"/>
      <c r="PMM137" s="235"/>
      <c r="PMN137" s="235"/>
      <c r="PMO137" s="235"/>
      <c r="PMP137" s="235"/>
      <c r="PMQ137" s="235"/>
      <c r="PMR137" s="235"/>
      <c r="PMS137" s="235"/>
      <c r="PMT137" s="235"/>
      <c r="PMU137" s="235"/>
      <c r="PMV137" s="235"/>
      <c r="PMW137" s="235"/>
      <c r="PMX137" s="235"/>
      <c r="PMY137" s="235"/>
      <c r="PMZ137" s="235"/>
      <c r="PNA137" s="235"/>
      <c r="PNB137" s="235"/>
      <c r="PNC137" s="235"/>
      <c r="PND137" s="235"/>
      <c r="PNE137" s="235"/>
      <c r="PNF137" s="235"/>
      <c r="PNG137" s="235"/>
      <c r="PNH137" s="235"/>
      <c r="PNI137" s="235"/>
      <c r="PNJ137" s="235"/>
      <c r="PNK137" s="235"/>
      <c r="PNL137" s="235"/>
      <c r="PNM137" s="235"/>
      <c r="PNN137" s="235"/>
      <c r="PNO137" s="235"/>
      <c r="PNP137" s="235"/>
      <c r="PNQ137" s="235"/>
      <c r="PNR137" s="235"/>
      <c r="PNS137" s="235"/>
      <c r="PNT137" s="235"/>
      <c r="PNU137" s="235"/>
      <c r="PNV137" s="235"/>
      <c r="PNW137" s="235"/>
      <c r="PNX137" s="235"/>
      <c r="PNY137" s="235"/>
      <c r="PNZ137" s="235"/>
      <c r="POA137" s="235"/>
      <c r="POB137" s="235"/>
      <c r="POC137" s="235"/>
      <c r="POD137" s="235"/>
      <c r="POE137" s="235"/>
      <c r="POF137" s="235"/>
      <c r="POG137" s="235"/>
      <c r="POH137" s="235"/>
      <c r="POI137" s="235"/>
      <c r="POJ137" s="235"/>
      <c r="POK137" s="235"/>
      <c r="POL137" s="235"/>
      <c r="POM137" s="235"/>
      <c r="PON137" s="235"/>
      <c r="POO137" s="235"/>
      <c r="POP137" s="235"/>
      <c r="POQ137" s="235"/>
      <c r="POR137" s="235"/>
      <c r="POS137" s="235"/>
      <c r="POT137" s="235"/>
      <c r="POU137" s="235"/>
      <c r="POV137" s="235"/>
      <c r="POW137" s="235"/>
      <c r="POX137" s="235"/>
      <c r="POY137" s="235"/>
      <c r="POZ137" s="235"/>
      <c r="PPA137" s="235"/>
      <c r="PPB137" s="235"/>
      <c r="PPC137" s="235"/>
      <c r="PPD137" s="235"/>
      <c r="PPE137" s="235"/>
      <c r="PPF137" s="235"/>
      <c r="PPG137" s="235"/>
      <c r="PPH137" s="235"/>
      <c r="PPI137" s="235"/>
      <c r="PPJ137" s="235"/>
      <c r="PPK137" s="235"/>
      <c r="PPL137" s="235"/>
      <c r="PPM137" s="235"/>
      <c r="PPN137" s="235"/>
      <c r="PPO137" s="235"/>
      <c r="PPP137" s="235"/>
      <c r="PPQ137" s="235"/>
      <c r="PPR137" s="235"/>
      <c r="PPS137" s="235"/>
      <c r="PPT137" s="235"/>
      <c r="PPU137" s="235"/>
      <c r="PPV137" s="235"/>
      <c r="PPW137" s="235"/>
      <c r="PPX137" s="235"/>
      <c r="PPY137" s="235"/>
      <c r="PPZ137" s="235"/>
      <c r="PQA137" s="235"/>
      <c r="PQB137" s="235"/>
      <c r="PQC137" s="235"/>
      <c r="PQD137" s="235"/>
      <c r="PQE137" s="235"/>
      <c r="PQF137" s="235"/>
      <c r="PQG137" s="235"/>
      <c r="PQH137" s="235"/>
      <c r="PQI137" s="235"/>
      <c r="PQJ137" s="235"/>
      <c r="PQK137" s="235"/>
      <c r="PQL137" s="235"/>
      <c r="PQM137" s="235"/>
      <c r="PQN137" s="235"/>
      <c r="PQO137" s="235"/>
      <c r="PQP137" s="235"/>
      <c r="PQQ137" s="235"/>
      <c r="PQR137" s="235"/>
      <c r="PQS137" s="235"/>
      <c r="PQT137" s="235"/>
      <c r="PQU137" s="235"/>
      <c r="PQV137" s="235"/>
      <c r="PQW137" s="235"/>
      <c r="PQX137" s="235"/>
      <c r="PQY137" s="235"/>
      <c r="PQZ137" s="235"/>
      <c r="PRA137" s="235"/>
      <c r="PRB137" s="235"/>
      <c r="PRC137" s="235"/>
      <c r="PRD137" s="235"/>
      <c r="PRE137" s="235"/>
      <c r="PRF137" s="235"/>
      <c r="PRG137" s="235"/>
      <c r="PRH137" s="235"/>
      <c r="PRI137" s="235"/>
      <c r="PRJ137" s="235"/>
      <c r="PRK137" s="235"/>
      <c r="PRL137" s="235"/>
      <c r="PRM137" s="235"/>
      <c r="PRN137" s="235"/>
      <c r="PRO137" s="235"/>
      <c r="PRP137" s="235"/>
      <c r="PRQ137" s="235"/>
      <c r="PRR137" s="235"/>
      <c r="PRS137" s="235"/>
      <c r="PRT137" s="235"/>
      <c r="PRU137" s="235"/>
      <c r="PRV137" s="235"/>
      <c r="PRW137" s="235"/>
      <c r="PRX137" s="235"/>
      <c r="PRY137" s="235"/>
      <c r="PRZ137" s="235"/>
      <c r="PSA137" s="235"/>
      <c r="PSB137" s="235"/>
      <c r="PSC137" s="235"/>
      <c r="PSD137" s="235"/>
      <c r="PSE137" s="235"/>
      <c r="PSF137" s="235"/>
      <c r="PSG137" s="235"/>
      <c r="PSH137" s="235"/>
      <c r="PSI137" s="235"/>
      <c r="PSJ137" s="235"/>
      <c r="PSK137" s="235"/>
      <c r="PSL137" s="235"/>
      <c r="PSM137" s="235"/>
      <c r="PSN137" s="235"/>
      <c r="PSO137" s="235"/>
      <c r="PSP137" s="235"/>
      <c r="PSQ137" s="235"/>
      <c r="PSR137" s="235"/>
      <c r="PSS137" s="235"/>
      <c r="PST137" s="235"/>
      <c r="PSU137" s="235"/>
      <c r="PSV137" s="235"/>
      <c r="PSW137" s="235"/>
      <c r="PSX137" s="235"/>
      <c r="PSY137" s="235"/>
      <c r="PSZ137" s="235"/>
      <c r="PTA137" s="235"/>
      <c r="PTB137" s="235"/>
      <c r="PTC137" s="235"/>
      <c r="PTD137" s="235"/>
      <c r="PTE137" s="235"/>
      <c r="PTF137" s="235"/>
      <c r="PTG137" s="235"/>
      <c r="PTH137" s="235"/>
      <c r="PTI137" s="235"/>
      <c r="PTJ137" s="235"/>
      <c r="PTK137" s="235"/>
      <c r="PTL137" s="235"/>
      <c r="PTM137" s="235"/>
      <c r="PTN137" s="235"/>
      <c r="PTO137" s="235"/>
      <c r="PTP137" s="235"/>
      <c r="PTQ137" s="235"/>
      <c r="PTR137" s="235"/>
      <c r="PTS137" s="235"/>
      <c r="PTT137" s="235"/>
      <c r="PTU137" s="235"/>
      <c r="PTV137" s="235"/>
      <c r="PTW137" s="235"/>
      <c r="PTX137" s="235"/>
      <c r="PTY137" s="235"/>
      <c r="PTZ137" s="235"/>
      <c r="PUA137" s="235"/>
      <c r="PUB137" s="235"/>
      <c r="PUC137" s="235"/>
      <c r="PUD137" s="235"/>
      <c r="PUE137" s="235"/>
      <c r="PUF137" s="235"/>
      <c r="PUG137" s="235"/>
      <c r="PUH137" s="235"/>
      <c r="PUI137" s="235"/>
      <c r="PUJ137" s="235"/>
      <c r="PUK137" s="235"/>
      <c r="PUL137" s="235"/>
      <c r="PUM137" s="235"/>
      <c r="PUN137" s="235"/>
      <c r="PUO137" s="235"/>
      <c r="PUP137" s="235"/>
      <c r="PUQ137" s="235"/>
      <c r="PUR137" s="235"/>
      <c r="PUS137" s="235"/>
      <c r="PUT137" s="235"/>
      <c r="PUU137" s="235"/>
      <c r="PUV137" s="235"/>
      <c r="PUW137" s="235"/>
      <c r="PUX137" s="235"/>
      <c r="PUY137" s="235"/>
      <c r="PUZ137" s="235"/>
      <c r="PVA137" s="235"/>
      <c r="PVB137" s="235"/>
      <c r="PVC137" s="235"/>
      <c r="PVD137" s="235"/>
      <c r="PVE137" s="235"/>
      <c r="PVF137" s="235"/>
      <c r="PVG137" s="235"/>
      <c r="PVH137" s="235"/>
      <c r="PVI137" s="235"/>
      <c r="PVJ137" s="235"/>
      <c r="PVK137" s="235"/>
      <c r="PVL137" s="235"/>
      <c r="PVM137" s="235"/>
      <c r="PVN137" s="235"/>
      <c r="PVO137" s="235"/>
      <c r="PVP137" s="235"/>
      <c r="PVQ137" s="235"/>
      <c r="PVR137" s="235"/>
      <c r="PVS137" s="235"/>
      <c r="PVT137" s="235"/>
      <c r="PVU137" s="235"/>
      <c r="PVV137" s="235"/>
      <c r="PVW137" s="235"/>
      <c r="PVX137" s="235"/>
      <c r="PVY137" s="235"/>
      <c r="PVZ137" s="235"/>
      <c r="PWA137" s="235"/>
      <c r="PWB137" s="235"/>
      <c r="PWC137" s="235"/>
      <c r="PWD137" s="235"/>
      <c r="PWE137" s="235"/>
      <c r="PWF137" s="235"/>
      <c r="PWG137" s="235"/>
      <c r="PWH137" s="235"/>
      <c r="PWI137" s="235"/>
      <c r="PWJ137" s="235"/>
      <c r="PWK137" s="235"/>
      <c r="PWL137" s="235"/>
      <c r="PWM137" s="235"/>
      <c r="PWN137" s="235"/>
      <c r="PWO137" s="235"/>
      <c r="PWP137" s="235"/>
      <c r="PWQ137" s="235"/>
      <c r="PWR137" s="235"/>
      <c r="PWS137" s="235"/>
      <c r="PWT137" s="235"/>
      <c r="PWU137" s="235"/>
      <c r="PWV137" s="235"/>
      <c r="PWW137" s="235"/>
      <c r="PWX137" s="235"/>
      <c r="PWY137" s="235"/>
      <c r="PWZ137" s="235"/>
      <c r="PXA137" s="235"/>
      <c r="PXB137" s="235"/>
      <c r="PXC137" s="235"/>
      <c r="PXD137" s="235"/>
      <c r="PXE137" s="235"/>
      <c r="PXF137" s="235"/>
      <c r="PXG137" s="235"/>
      <c r="PXH137" s="235"/>
      <c r="PXI137" s="235"/>
      <c r="PXJ137" s="235"/>
      <c r="PXK137" s="235"/>
      <c r="PXL137" s="235"/>
      <c r="PXM137" s="235"/>
      <c r="PXN137" s="235"/>
      <c r="PXO137" s="235"/>
      <c r="PXP137" s="235"/>
      <c r="PXQ137" s="235"/>
      <c r="PXR137" s="235"/>
      <c r="PXS137" s="235"/>
      <c r="PXT137" s="235"/>
      <c r="PXU137" s="235"/>
      <c r="PXV137" s="235"/>
      <c r="PXW137" s="235"/>
      <c r="PXX137" s="235"/>
      <c r="PXY137" s="235"/>
      <c r="PXZ137" s="235"/>
      <c r="PYA137" s="235"/>
      <c r="PYB137" s="235"/>
      <c r="PYC137" s="235"/>
      <c r="PYD137" s="235"/>
      <c r="PYE137" s="235"/>
      <c r="PYF137" s="235"/>
      <c r="PYG137" s="235"/>
      <c r="PYH137" s="235"/>
      <c r="PYI137" s="235"/>
      <c r="PYJ137" s="235"/>
      <c r="PYK137" s="235"/>
      <c r="PYL137" s="235"/>
      <c r="PYM137" s="235"/>
      <c r="PYN137" s="235"/>
      <c r="PYO137" s="235"/>
      <c r="PYP137" s="235"/>
      <c r="PYQ137" s="235"/>
      <c r="PYR137" s="235"/>
      <c r="PYS137" s="235"/>
      <c r="PYT137" s="235"/>
      <c r="PYU137" s="235"/>
      <c r="PYV137" s="235"/>
      <c r="PYW137" s="235"/>
      <c r="PYX137" s="235"/>
      <c r="PYY137" s="235"/>
      <c r="PYZ137" s="235"/>
      <c r="PZA137" s="235"/>
      <c r="PZB137" s="235"/>
      <c r="PZC137" s="235"/>
      <c r="PZD137" s="235"/>
      <c r="PZE137" s="235"/>
      <c r="PZF137" s="235"/>
      <c r="PZG137" s="235"/>
      <c r="PZH137" s="235"/>
      <c r="PZI137" s="235"/>
      <c r="PZJ137" s="235"/>
      <c r="PZK137" s="235"/>
      <c r="PZL137" s="235"/>
      <c r="PZM137" s="235"/>
      <c r="PZN137" s="235"/>
      <c r="PZO137" s="235"/>
      <c r="PZP137" s="235"/>
      <c r="PZQ137" s="235"/>
      <c r="PZR137" s="235"/>
      <c r="PZS137" s="235"/>
      <c r="PZT137" s="235"/>
      <c r="PZU137" s="235"/>
      <c r="PZV137" s="235"/>
      <c r="PZW137" s="235"/>
      <c r="PZX137" s="235"/>
      <c r="PZY137" s="235"/>
      <c r="PZZ137" s="235"/>
      <c r="QAA137" s="235"/>
      <c r="QAB137" s="235"/>
      <c r="QAC137" s="235"/>
      <c r="QAD137" s="235"/>
      <c r="QAE137" s="235"/>
      <c r="QAF137" s="235"/>
      <c r="QAG137" s="235"/>
      <c r="QAH137" s="235"/>
      <c r="QAI137" s="235"/>
      <c r="QAJ137" s="235"/>
      <c r="QAK137" s="235"/>
      <c r="QAL137" s="235"/>
      <c r="QAM137" s="235"/>
      <c r="QAN137" s="235"/>
      <c r="QAO137" s="235"/>
      <c r="QAP137" s="235"/>
      <c r="QAQ137" s="235"/>
      <c r="QAR137" s="235"/>
      <c r="QAS137" s="235"/>
      <c r="QAT137" s="235"/>
      <c r="QAU137" s="235"/>
      <c r="QAV137" s="235"/>
      <c r="QAW137" s="235"/>
      <c r="QAX137" s="235"/>
      <c r="QAY137" s="235"/>
      <c r="QAZ137" s="235"/>
      <c r="QBA137" s="235"/>
      <c r="QBB137" s="235"/>
      <c r="QBC137" s="235"/>
      <c r="QBD137" s="235"/>
      <c r="QBE137" s="235"/>
      <c r="QBF137" s="235"/>
      <c r="QBG137" s="235"/>
      <c r="QBH137" s="235"/>
      <c r="QBI137" s="235"/>
      <c r="QBJ137" s="235"/>
      <c r="QBK137" s="235"/>
      <c r="QBL137" s="235"/>
      <c r="QBM137" s="235"/>
      <c r="QBN137" s="235"/>
      <c r="QBO137" s="235"/>
      <c r="QBP137" s="235"/>
      <c r="QBQ137" s="235"/>
      <c r="QBR137" s="235"/>
      <c r="QBS137" s="235"/>
      <c r="QBT137" s="235"/>
      <c r="QBU137" s="235"/>
      <c r="QBV137" s="235"/>
      <c r="QBW137" s="235"/>
      <c r="QBX137" s="235"/>
      <c r="QBY137" s="235"/>
      <c r="QBZ137" s="235"/>
      <c r="QCA137" s="235"/>
      <c r="QCB137" s="235"/>
      <c r="QCC137" s="235"/>
      <c r="QCD137" s="235"/>
      <c r="QCE137" s="235"/>
      <c r="QCF137" s="235"/>
      <c r="QCG137" s="235"/>
      <c r="QCH137" s="235"/>
      <c r="QCI137" s="235"/>
      <c r="QCJ137" s="235"/>
      <c r="QCK137" s="235"/>
      <c r="QCL137" s="235"/>
      <c r="QCM137" s="235"/>
      <c r="QCN137" s="235"/>
      <c r="QCO137" s="235"/>
      <c r="QCP137" s="235"/>
      <c r="QCQ137" s="235"/>
      <c r="QCR137" s="235"/>
      <c r="QCS137" s="235"/>
      <c r="QCT137" s="235"/>
      <c r="QCU137" s="235"/>
      <c r="QCV137" s="235"/>
      <c r="QCW137" s="235"/>
      <c r="QCX137" s="235"/>
      <c r="QCY137" s="235"/>
      <c r="QCZ137" s="235"/>
      <c r="QDA137" s="235"/>
      <c r="QDB137" s="235"/>
      <c r="QDC137" s="235"/>
      <c r="QDD137" s="235"/>
      <c r="QDE137" s="235"/>
      <c r="QDF137" s="235"/>
      <c r="QDG137" s="235"/>
      <c r="QDH137" s="235"/>
      <c r="QDI137" s="235"/>
      <c r="QDJ137" s="235"/>
      <c r="QDK137" s="235"/>
      <c r="QDL137" s="235"/>
      <c r="QDM137" s="235"/>
      <c r="QDN137" s="235"/>
      <c r="QDO137" s="235"/>
      <c r="QDP137" s="235"/>
      <c r="QDQ137" s="235"/>
      <c r="QDR137" s="235"/>
      <c r="QDS137" s="235"/>
      <c r="QDT137" s="235"/>
      <c r="QDU137" s="235"/>
      <c r="QDV137" s="235"/>
      <c r="QDW137" s="235"/>
      <c r="QDX137" s="235"/>
      <c r="QDY137" s="235"/>
      <c r="QDZ137" s="235"/>
      <c r="QEA137" s="235"/>
      <c r="QEB137" s="235"/>
      <c r="QEC137" s="235"/>
      <c r="QED137" s="235"/>
      <c r="QEE137" s="235"/>
      <c r="QEF137" s="235"/>
      <c r="QEG137" s="235"/>
      <c r="QEH137" s="235"/>
      <c r="QEI137" s="235"/>
      <c r="QEJ137" s="235"/>
      <c r="QEK137" s="235"/>
      <c r="QEL137" s="235"/>
      <c r="QEM137" s="235"/>
      <c r="QEN137" s="235"/>
      <c r="QEO137" s="235"/>
      <c r="QEP137" s="235"/>
      <c r="QEQ137" s="235"/>
      <c r="QER137" s="235"/>
      <c r="QES137" s="235"/>
      <c r="QET137" s="235"/>
      <c r="QEU137" s="235"/>
      <c r="QEV137" s="235"/>
      <c r="QEW137" s="235"/>
      <c r="QEX137" s="235"/>
      <c r="QEY137" s="235"/>
      <c r="QEZ137" s="235"/>
      <c r="QFA137" s="235"/>
      <c r="QFB137" s="235"/>
      <c r="QFC137" s="235"/>
      <c r="QFD137" s="235"/>
      <c r="QFE137" s="235"/>
      <c r="QFF137" s="235"/>
      <c r="QFG137" s="235"/>
      <c r="QFH137" s="235"/>
      <c r="QFI137" s="235"/>
      <c r="QFJ137" s="235"/>
      <c r="QFK137" s="235"/>
      <c r="QFL137" s="235"/>
      <c r="QFM137" s="235"/>
      <c r="QFN137" s="235"/>
      <c r="QFO137" s="235"/>
      <c r="QFP137" s="235"/>
      <c r="QFQ137" s="235"/>
      <c r="QFR137" s="235"/>
      <c r="QFS137" s="235"/>
      <c r="QFT137" s="235"/>
      <c r="QFU137" s="235"/>
      <c r="QFV137" s="235"/>
      <c r="QFW137" s="235"/>
      <c r="QFX137" s="235"/>
      <c r="QFY137" s="235"/>
      <c r="QFZ137" s="235"/>
      <c r="QGA137" s="235"/>
      <c r="QGB137" s="235"/>
      <c r="QGC137" s="235"/>
      <c r="QGD137" s="235"/>
      <c r="QGE137" s="235"/>
      <c r="QGF137" s="235"/>
      <c r="QGG137" s="235"/>
      <c r="QGH137" s="235"/>
      <c r="QGI137" s="235"/>
      <c r="QGJ137" s="235"/>
      <c r="QGK137" s="235"/>
      <c r="QGL137" s="235"/>
      <c r="QGM137" s="235"/>
      <c r="QGN137" s="235"/>
      <c r="QGO137" s="235"/>
      <c r="QGP137" s="235"/>
      <c r="QGQ137" s="235"/>
      <c r="QGR137" s="235"/>
      <c r="QGS137" s="235"/>
      <c r="QGT137" s="235"/>
      <c r="QGU137" s="235"/>
      <c r="QGV137" s="235"/>
      <c r="QGW137" s="235"/>
      <c r="QGX137" s="235"/>
      <c r="QGY137" s="235"/>
      <c r="QGZ137" s="235"/>
      <c r="QHA137" s="235"/>
      <c r="QHB137" s="235"/>
      <c r="QHC137" s="235"/>
      <c r="QHD137" s="235"/>
      <c r="QHE137" s="235"/>
      <c r="QHF137" s="235"/>
      <c r="QHG137" s="235"/>
      <c r="QHH137" s="235"/>
      <c r="QHI137" s="235"/>
      <c r="QHJ137" s="235"/>
      <c r="QHK137" s="235"/>
      <c r="QHL137" s="235"/>
      <c r="QHM137" s="235"/>
      <c r="QHN137" s="235"/>
      <c r="QHO137" s="235"/>
      <c r="QHP137" s="235"/>
      <c r="QHQ137" s="235"/>
      <c r="QHR137" s="235"/>
      <c r="QHS137" s="235"/>
      <c r="QHT137" s="235"/>
      <c r="QHU137" s="235"/>
      <c r="QHV137" s="235"/>
      <c r="QHW137" s="235"/>
      <c r="QHX137" s="235"/>
      <c r="QHY137" s="235"/>
      <c r="QHZ137" s="235"/>
      <c r="QIA137" s="235"/>
      <c r="QIB137" s="235"/>
      <c r="QIC137" s="235"/>
      <c r="QID137" s="235"/>
      <c r="QIE137" s="235"/>
      <c r="QIF137" s="235"/>
      <c r="QIG137" s="235"/>
      <c r="QIH137" s="235"/>
      <c r="QII137" s="235"/>
      <c r="QIJ137" s="235"/>
      <c r="QIK137" s="235"/>
      <c r="QIL137" s="235"/>
      <c r="QIM137" s="235"/>
      <c r="QIN137" s="235"/>
      <c r="QIO137" s="235"/>
      <c r="QIP137" s="235"/>
      <c r="QIQ137" s="235"/>
      <c r="QIR137" s="235"/>
      <c r="QIS137" s="235"/>
      <c r="QIT137" s="235"/>
      <c r="QIU137" s="235"/>
      <c r="QIV137" s="235"/>
      <c r="QIW137" s="235"/>
      <c r="QIX137" s="235"/>
      <c r="QIY137" s="235"/>
      <c r="QIZ137" s="235"/>
      <c r="QJA137" s="235"/>
      <c r="QJB137" s="235"/>
      <c r="QJC137" s="235"/>
      <c r="QJD137" s="235"/>
      <c r="QJE137" s="235"/>
      <c r="QJF137" s="235"/>
      <c r="QJG137" s="235"/>
      <c r="QJH137" s="235"/>
      <c r="QJI137" s="235"/>
      <c r="QJJ137" s="235"/>
      <c r="QJK137" s="235"/>
      <c r="QJL137" s="235"/>
      <c r="QJM137" s="235"/>
      <c r="QJN137" s="235"/>
      <c r="QJO137" s="235"/>
      <c r="QJP137" s="235"/>
      <c r="QJQ137" s="235"/>
      <c r="QJR137" s="235"/>
      <c r="QJS137" s="235"/>
      <c r="QJT137" s="235"/>
      <c r="QJU137" s="235"/>
      <c r="QJV137" s="235"/>
      <c r="QJW137" s="235"/>
      <c r="QJX137" s="235"/>
      <c r="QJY137" s="235"/>
      <c r="QJZ137" s="235"/>
      <c r="QKA137" s="235"/>
      <c r="QKB137" s="235"/>
      <c r="QKC137" s="235"/>
      <c r="QKD137" s="235"/>
      <c r="QKE137" s="235"/>
      <c r="QKF137" s="235"/>
      <c r="QKG137" s="235"/>
      <c r="QKH137" s="235"/>
      <c r="QKI137" s="235"/>
      <c r="QKJ137" s="235"/>
      <c r="QKK137" s="235"/>
      <c r="QKL137" s="235"/>
      <c r="QKM137" s="235"/>
      <c r="QKN137" s="235"/>
      <c r="QKO137" s="235"/>
      <c r="QKP137" s="235"/>
      <c r="QKQ137" s="235"/>
      <c r="QKR137" s="235"/>
      <c r="QKS137" s="235"/>
      <c r="QKT137" s="235"/>
      <c r="QKU137" s="235"/>
      <c r="QKV137" s="235"/>
      <c r="QKW137" s="235"/>
      <c r="QKX137" s="235"/>
      <c r="QKY137" s="235"/>
      <c r="QKZ137" s="235"/>
      <c r="QLA137" s="235"/>
      <c r="QLB137" s="235"/>
      <c r="QLC137" s="235"/>
      <c r="QLD137" s="235"/>
      <c r="QLE137" s="235"/>
      <c r="QLF137" s="235"/>
      <c r="QLG137" s="235"/>
      <c r="QLH137" s="235"/>
      <c r="QLI137" s="235"/>
      <c r="QLJ137" s="235"/>
      <c r="QLK137" s="235"/>
      <c r="QLL137" s="235"/>
      <c r="QLM137" s="235"/>
      <c r="QLN137" s="235"/>
      <c r="QLO137" s="235"/>
      <c r="QLP137" s="235"/>
      <c r="QLQ137" s="235"/>
      <c r="QLR137" s="235"/>
      <c r="QLS137" s="235"/>
      <c r="QLT137" s="235"/>
      <c r="QLU137" s="235"/>
      <c r="QLV137" s="235"/>
      <c r="QLW137" s="235"/>
      <c r="QLX137" s="235"/>
      <c r="QLY137" s="235"/>
      <c r="QLZ137" s="235"/>
      <c r="QMA137" s="235"/>
      <c r="QMB137" s="235"/>
      <c r="QMC137" s="235"/>
      <c r="QMD137" s="235"/>
      <c r="QME137" s="235"/>
      <c r="QMF137" s="235"/>
      <c r="QMG137" s="235"/>
      <c r="QMH137" s="235"/>
      <c r="QMI137" s="235"/>
      <c r="QMJ137" s="235"/>
      <c r="QMK137" s="235"/>
      <c r="QML137" s="235"/>
      <c r="QMM137" s="235"/>
      <c r="QMN137" s="235"/>
      <c r="QMO137" s="235"/>
      <c r="QMP137" s="235"/>
      <c r="QMQ137" s="235"/>
      <c r="QMR137" s="235"/>
      <c r="QMS137" s="235"/>
      <c r="QMT137" s="235"/>
      <c r="QMU137" s="235"/>
      <c r="QMV137" s="235"/>
      <c r="QMW137" s="235"/>
      <c r="QMX137" s="235"/>
      <c r="QMY137" s="235"/>
      <c r="QMZ137" s="235"/>
      <c r="QNA137" s="235"/>
      <c r="QNB137" s="235"/>
      <c r="QNC137" s="235"/>
      <c r="QND137" s="235"/>
      <c r="QNE137" s="235"/>
      <c r="QNF137" s="235"/>
      <c r="QNG137" s="235"/>
      <c r="QNH137" s="235"/>
      <c r="QNI137" s="235"/>
      <c r="QNJ137" s="235"/>
      <c r="QNK137" s="235"/>
      <c r="QNL137" s="235"/>
      <c r="QNM137" s="235"/>
      <c r="QNN137" s="235"/>
      <c r="QNO137" s="235"/>
      <c r="QNP137" s="235"/>
      <c r="QNQ137" s="235"/>
      <c r="QNR137" s="235"/>
      <c r="QNS137" s="235"/>
      <c r="QNT137" s="235"/>
      <c r="QNU137" s="235"/>
      <c r="QNV137" s="235"/>
      <c r="QNW137" s="235"/>
      <c r="QNX137" s="235"/>
      <c r="QNY137" s="235"/>
      <c r="QNZ137" s="235"/>
      <c r="QOA137" s="235"/>
      <c r="QOB137" s="235"/>
      <c r="QOC137" s="235"/>
      <c r="QOD137" s="235"/>
      <c r="QOE137" s="235"/>
      <c r="QOF137" s="235"/>
      <c r="QOG137" s="235"/>
      <c r="QOH137" s="235"/>
      <c r="QOI137" s="235"/>
      <c r="QOJ137" s="235"/>
      <c r="QOK137" s="235"/>
      <c r="QOL137" s="235"/>
      <c r="QOM137" s="235"/>
      <c r="QON137" s="235"/>
      <c r="QOO137" s="235"/>
      <c r="QOP137" s="235"/>
      <c r="QOQ137" s="235"/>
      <c r="QOR137" s="235"/>
      <c r="QOS137" s="235"/>
      <c r="QOT137" s="235"/>
      <c r="QOU137" s="235"/>
      <c r="QOV137" s="235"/>
      <c r="QOW137" s="235"/>
      <c r="QOX137" s="235"/>
      <c r="QOY137" s="235"/>
      <c r="QOZ137" s="235"/>
      <c r="QPA137" s="235"/>
      <c r="QPB137" s="235"/>
      <c r="QPC137" s="235"/>
      <c r="QPD137" s="235"/>
      <c r="QPE137" s="235"/>
      <c r="QPF137" s="235"/>
      <c r="QPG137" s="235"/>
      <c r="QPH137" s="235"/>
      <c r="QPI137" s="235"/>
      <c r="QPJ137" s="235"/>
      <c r="QPK137" s="235"/>
      <c r="QPL137" s="235"/>
      <c r="QPM137" s="235"/>
      <c r="QPN137" s="235"/>
      <c r="QPO137" s="235"/>
      <c r="QPP137" s="235"/>
      <c r="QPQ137" s="235"/>
      <c r="QPR137" s="235"/>
      <c r="QPS137" s="235"/>
      <c r="QPT137" s="235"/>
      <c r="QPU137" s="235"/>
      <c r="QPV137" s="235"/>
      <c r="QPW137" s="235"/>
      <c r="QPX137" s="235"/>
      <c r="QPY137" s="235"/>
      <c r="QPZ137" s="235"/>
      <c r="QQA137" s="235"/>
      <c r="QQB137" s="235"/>
      <c r="QQC137" s="235"/>
      <c r="QQD137" s="235"/>
      <c r="QQE137" s="235"/>
      <c r="QQF137" s="235"/>
      <c r="QQG137" s="235"/>
      <c r="QQH137" s="235"/>
      <c r="QQI137" s="235"/>
      <c r="QQJ137" s="235"/>
      <c r="QQK137" s="235"/>
      <c r="QQL137" s="235"/>
      <c r="QQM137" s="235"/>
      <c r="QQN137" s="235"/>
      <c r="QQO137" s="235"/>
      <c r="QQP137" s="235"/>
      <c r="QQQ137" s="235"/>
      <c r="QQR137" s="235"/>
      <c r="QQS137" s="235"/>
      <c r="QQT137" s="235"/>
      <c r="QQU137" s="235"/>
      <c r="QQV137" s="235"/>
      <c r="QQW137" s="235"/>
      <c r="QQX137" s="235"/>
      <c r="QQY137" s="235"/>
      <c r="QQZ137" s="235"/>
      <c r="QRA137" s="235"/>
      <c r="QRB137" s="235"/>
      <c r="QRC137" s="235"/>
      <c r="QRD137" s="235"/>
      <c r="QRE137" s="235"/>
      <c r="QRF137" s="235"/>
      <c r="QRG137" s="235"/>
      <c r="QRH137" s="235"/>
      <c r="QRI137" s="235"/>
      <c r="QRJ137" s="235"/>
      <c r="QRK137" s="235"/>
      <c r="QRL137" s="235"/>
      <c r="QRM137" s="235"/>
      <c r="QRN137" s="235"/>
      <c r="QRO137" s="235"/>
      <c r="QRP137" s="235"/>
      <c r="QRQ137" s="235"/>
      <c r="QRR137" s="235"/>
      <c r="QRS137" s="235"/>
      <c r="QRT137" s="235"/>
      <c r="QRU137" s="235"/>
      <c r="QRV137" s="235"/>
      <c r="QRW137" s="235"/>
      <c r="QRX137" s="235"/>
      <c r="QRY137" s="235"/>
      <c r="QRZ137" s="235"/>
      <c r="QSA137" s="235"/>
      <c r="QSB137" s="235"/>
      <c r="QSC137" s="235"/>
      <c r="QSD137" s="235"/>
      <c r="QSE137" s="235"/>
      <c r="QSF137" s="235"/>
      <c r="QSG137" s="235"/>
      <c r="QSH137" s="235"/>
      <c r="QSI137" s="235"/>
      <c r="QSJ137" s="235"/>
      <c r="QSK137" s="235"/>
      <c r="QSL137" s="235"/>
      <c r="QSM137" s="235"/>
      <c r="QSN137" s="235"/>
      <c r="QSO137" s="235"/>
      <c r="QSP137" s="235"/>
      <c r="QSQ137" s="235"/>
      <c r="QSR137" s="235"/>
      <c r="QSS137" s="235"/>
      <c r="QST137" s="235"/>
      <c r="QSU137" s="235"/>
      <c r="QSV137" s="235"/>
      <c r="QSW137" s="235"/>
      <c r="QSX137" s="235"/>
      <c r="QSY137" s="235"/>
      <c r="QSZ137" s="235"/>
      <c r="QTA137" s="235"/>
      <c r="QTB137" s="235"/>
      <c r="QTC137" s="235"/>
      <c r="QTD137" s="235"/>
      <c r="QTE137" s="235"/>
      <c r="QTF137" s="235"/>
      <c r="QTG137" s="235"/>
      <c r="QTH137" s="235"/>
      <c r="QTI137" s="235"/>
      <c r="QTJ137" s="235"/>
      <c r="QTK137" s="235"/>
      <c r="QTL137" s="235"/>
      <c r="QTM137" s="235"/>
      <c r="QTN137" s="235"/>
      <c r="QTO137" s="235"/>
      <c r="QTP137" s="235"/>
      <c r="QTQ137" s="235"/>
      <c r="QTR137" s="235"/>
      <c r="QTS137" s="235"/>
      <c r="QTT137" s="235"/>
      <c r="QTU137" s="235"/>
      <c r="QTV137" s="235"/>
      <c r="QTW137" s="235"/>
      <c r="QTX137" s="235"/>
      <c r="QTY137" s="235"/>
      <c r="QTZ137" s="235"/>
      <c r="QUA137" s="235"/>
      <c r="QUB137" s="235"/>
      <c r="QUC137" s="235"/>
      <c r="QUD137" s="235"/>
      <c r="QUE137" s="235"/>
      <c r="QUF137" s="235"/>
      <c r="QUG137" s="235"/>
      <c r="QUH137" s="235"/>
      <c r="QUI137" s="235"/>
      <c r="QUJ137" s="235"/>
      <c r="QUK137" s="235"/>
      <c r="QUL137" s="235"/>
      <c r="QUM137" s="235"/>
      <c r="QUN137" s="235"/>
      <c r="QUO137" s="235"/>
      <c r="QUP137" s="235"/>
      <c r="QUQ137" s="235"/>
      <c r="QUR137" s="235"/>
      <c r="QUS137" s="235"/>
      <c r="QUT137" s="235"/>
      <c r="QUU137" s="235"/>
      <c r="QUV137" s="235"/>
      <c r="QUW137" s="235"/>
      <c r="QUX137" s="235"/>
      <c r="QUY137" s="235"/>
      <c r="QUZ137" s="235"/>
      <c r="QVA137" s="235"/>
      <c r="QVB137" s="235"/>
      <c r="QVC137" s="235"/>
      <c r="QVD137" s="235"/>
      <c r="QVE137" s="235"/>
      <c r="QVF137" s="235"/>
      <c r="QVG137" s="235"/>
      <c r="QVH137" s="235"/>
      <c r="QVI137" s="235"/>
      <c r="QVJ137" s="235"/>
      <c r="QVK137" s="235"/>
      <c r="QVL137" s="235"/>
      <c r="QVM137" s="235"/>
      <c r="QVN137" s="235"/>
      <c r="QVO137" s="235"/>
      <c r="QVP137" s="235"/>
      <c r="QVQ137" s="235"/>
      <c r="QVR137" s="235"/>
      <c r="QVS137" s="235"/>
      <c r="QVT137" s="235"/>
      <c r="QVU137" s="235"/>
      <c r="QVV137" s="235"/>
      <c r="QVW137" s="235"/>
      <c r="QVX137" s="235"/>
      <c r="QVY137" s="235"/>
      <c r="QVZ137" s="235"/>
      <c r="QWA137" s="235"/>
      <c r="QWB137" s="235"/>
      <c r="QWC137" s="235"/>
      <c r="QWD137" s="235"/>
      <c r="QWE137" s="235"/>
      <c r="QWF137" s="235"/>
      <c r="QWG137" s="235"/>
      <c r="QWH137" s="235"/>
      <c r="QWI137" s="235"/>
      <c r="QWJ137" s="235"/>
      <c r="QWK137" s="235"/>
      <c r="QWL137" s="235"/>
      <c r="QWM137" s="235"/>
      <c r="QWN137" s="235"/>
      <c r="QWO137" s="235"/>
      <c r="QWP137" s="235"/>
      <c r="QWQ137" s="235"/>
      <c r="QWR137" s="235"/>
      <c r="QWS137" s="235"/>
      <c r="QWT137" s="235"/>
      <c r="QWU137" s="235"/>
      <c r="QWV137" s="235"/>
      <c r="QWW137" s="235"/>
      <c r="QWX137" s="235"/>
      <c r="QWY137" s="235"/>
      <c r="QWZ137" s="235"/>
      <c r="QXA137" s="235"/>
      <c r="QXB137" s="235"/>
      <c r="QXC137" s="235"/>
      <c r="QXD137" s="235"/>
      <c r="QXE137" s="235"/>
      <c r="QXF137" s="235"/>
      <c r="QXG137" s="235"/>
      <c r="QXH137" s="235"/>
      <c r="QXI137" s="235"/>
      <c r="QXJ137" s="235"/>
      <c r="QXK137" s="235"/>
      <c r="QXL137" s="235"/>
      <c r="QXM137" s="235"/>
      <c r="QXN137" s="235"/>
      <c r="QXO137" s="235"/>
      <c r="QXP137" s="235"/>
      <c r="QXQ137" s="235"/>
      <c r="QXR137" s="235"/>
      <c r="QXS137" s="235"/>
      <c r="QXT137" s="235"/>
      <c r="QXU137" s="235"/>
      <c r="QXV137" s="235"/>
      <c r="QXW137" s="235"/>
      <c r="QXX137" s="235"/>
      <c r="QXY137" s="235"/>
      <c r="QXZ137" s="235"/>
      <c r="QYA137" s="235"/>
      <c r="QYB137" s="235"/>
      <c r="QYC137" s="235"/>
      <c r="QYD137" s="235"/>
      <c r="QYE137" s="235"/>
      <c r="QYF137" s="235"/>
      <c r="QYG137" s="235"/>
      <c r="QYH137" s="235"/>
      <c r="QYI137" s="235"/>
      <c r="QYJ137" s="235"/>
      <c r="QYK137" s="235"/>
      <c r="QYL137" s="235"/>
      <c r="QYM137" s="235"/>
      <c r="QYN137" s="235"/>
      <c r="QYO137" s="235"/>
      <c r="QYP137" s="235"/>
      <c r="QYQ137" s="235"/>
      <c r="QYR137" s="235"/>
      <c r="QYS137" s="235"/>
      <c r="QYT137" s="235"/>
      <c r="QYU137" s="235"/>
      <c r="QYV137" s="235"/>
      <c r="QYW137" s="235"/>
      <c r="QYX137" s="235"/>
      <c r="QYY137" s="235"/>
      <c r="QYZ137" s="235"/>
      <c r="QZA137" s="235"/>
      <c r="QZB137" s="235"/>
      <c r="QZC137" s="235"/>
      <c r="QZD137" s="235"/>
      <c r="QZE137" s="235"/>
      <c r="QZF137" s="235"/>
      <c r="QZG137" s="235"/>
      <c r="QZH137" s="235"/>
      <c r="QZI137" s="235"/>
      <c r="QZJ137" s="235"/>
      <c r="QZK137" s="235"/>
      <c r="QZL137" s="235"/>
      <c r="QZM137" s="235"/>
      <c r="QZN137" s="235"/>
      <c r="QZO137" s="235"/>
      <c r="QZP137" s="235"/>
      <c r="QZQ137" s="235"/>
      <c r="QZR137" s="235"/>
      <c r="QZS137" s="235"/>
      <c r="QZT137" s="235"/>
      <c r="QZU137" s="235"/>
      <c r="QZV137" s="235"/>
      <c r="QZW137" s="235"/>
      <c r="QZX137" s="235"/>
      <c r="QZY137" s="235"/>
      <c r="QZZ137" s="235"/>
      <c r="RAA137" s="235"/>
      <c r="RAB137" s="235"/>
      <c r="RAC137" s="235"/>
      <c r="RAD137" s="235"/>
      <c r="RAE137" s="235"/>
      <c r="RAF137" s="235"/>
      <c r="RAG137" s="235"/>
      <c r="RAH137" s="235"/>
      <c r="RAI137" s="235"/>
      <c r="RAJ137" s="235"/>
      <c r="RAK137" s="235"/>
      <c r="RAL137" s="235"/>
      <c r="RAM137" s="235"/>
      <c r="RAN137" s="235"/>
      <c r="RAO137" s="235"/>
      <c r="RAP137" s="235"/>
      <c r="RAQ137" s="235"/>
      <c r="RAR137" s="235"/>
      <c r="RAS137" s="235"/>
      <c r="RAT137" s="235"/>
      <c r="RAU137" s="235"/>
      <c r="RAV137" s="235"/>
      <c r="RAW137" s="235"/>
      <c r="RAX137" s="235"/>
      <c r="RAY137" s="235"/>
      <c r="RAZ137" s="235"/>
      <c r="RBA137" s="235"/>
      <c r="RBB137" s="235"/>
      <c r="RBC137" s="235"/>
      <c r="RBD137" s="235"/>
      <c r="RBE137" s="235"/>
      <c r="RBF137" s="235"/>
      <c r="RBG137" s="235"/>
      <c r="RBH137" s="235"/>
      <c r="RBI137" s="235"/>
      <c r="RBJ137" s="235"/>
      <c r="RBK137" s="235"/>
      <c r="RBL137" s="235"/>
      <c r="RBM137" s="235"/>
      <c r="RBN137" s="235"/>
      <c r="RBO137" s="235"/>
      <c r="RBP137" s="235"/>
      <c r="RBQ137" s="235"/>
      <c r="RBR137" s="235"/>
      <c r="RBS137" s="235"/>
      <c r="RBT137" s="235"/>
      <c r="RBU137" s="235"/>
      <c r="RBV137" s="235"/>
      <c r="RBW137" s="235"/>
      <c r="RBX137" s="235"/>
      <c r="RBY137" s="235"/>
      <c r="RBZ137" s="235"/>
      <c r="RCA137" s="235"/>
      <c r="RCB137" s="235"/>
      <c r="RCC137" s="235"/>
      <c r="RCD137" s="235"/>
      <c r="RCE137" s="235"/>
      <c r="RCF137" s="235"/>
      <c r="RCG137" s="235"/>
      <c r="RCH137" s="235"/>
      <c r="RCI137" s="235"/>
      <c r="RCJ137" s="235"/>
      <c r="RCK137" s="235"/>
      <c r="RCL137" s="235"/>
      <c r="RCM137" s="235"/>
      <c r="RCN137" s="235"/>
      <c r="RCO137" s="235"/>
      <c r="RCP137" s="235"/>
      <c r="RCQ137" s="235"/>
      <c r="RCR137" s="235"/>
      <c r="RCS137" s="235"/>
      <c r="RCT137" s="235"/>
      <c r="RCU137" s="235"/>
      <c r="RCV137" s="235"/>
      <c r="RCW137" s="235"/>
      <c r="RCX137" s="235"/>
      <c r="RCY137" s="235"/>
      <c r="RCZ137" s="235"/>
      <c r="RDA137" s="235"/>
      <c r="RDB137" s="235"/>
      <c r="RDC137" s="235"/>
      <c r="RDD137" s="235"/>
      <c r="RDE137" s="235"/>
      <c r="RDF137" s="235"/>
      <c r="RDG137" s="235"/>
      <c r="RDH137" s="235"/>
      <c r="RDI137" s="235"/>
      <c r="RDJ137" s="235"/>
      <c r="RDK137" s="235"/>
      <c r="RDL137" s="235"/>
      <c r="RDM137" s="235"/>
      <c r="RDN137" s="235"/>
      <c r="RDO137" s="235"/>
      <c r="RDP137" s="235"/>
      <c r="RDQ137" s="235"/>
      <c r="RDR137" s="235"/>
      <c r="RDS137" s="235"/>
      <c r="RDT137" s="235"/>
      <c r="RDU137" s="235"/>
      <c r="RDV137" s="235"/>
      <c r="RDW137" s="235"/>
      <c r="RDX137" s="235"/>
      <c r="RDY137" s="235"/>
      <c r="RDZ137" s="235"/>
      <c r="REA137" s="235"/>
      <c r="REB137" s="235"/>
      <c r="REC137" s="235"/>
      <c r="RED137" s="235"/>
      <c r="REE137" s="235"/>
      <c r="REF137" s="235"/>
      <c r="REG137" s="235"/>
      <c r="REH137" s="235"/>
      <c r="REI137" s="235"/>
      <c r="REJ137" s="235"/>
      <c r="REK137" s="235"/>
      <c r="REL137" s="235"/>
      <c r="REM137" s="235"/>
      <c r="REN137" s="235"/>
      <c r="REO137" s="235"/>
      <c r="REP137" s="235"/>
      <c r="REQ137" s="235"/>
      <c r="RER137" s="235"/>
      <c r="RES137" s="235"/>
      <c r="RET137" s="235"/>
      <c r="REU137" s="235"/>
      <c r="REV137" s="235"/>
      <c r="REW137" s="235"/>
      <c r="REX137" s="235"/>
      <c r="REY137" s="235"/>
      <c r="REZ137" s="235"/>
      <c r="RFA137" s="235"/>
      <c r="RFB137" s="235"/>
      <c r="RFC137" s="235"/>
      <c r="RFD137" s="235"/>
      <c r="RFE137" s="235"/>
      <c r="RFF137" s="235"/>
      <c r="RFG137" s="235"/>
      <c r="RFH137" s="235"/>
      <c r="RFI137" s="235"/>
      <c r="RFJ137" s="235"/>
      <c r="RFK137" s="235"/>
      <c r="RFL137" s="235"/>
      <c r="RFM137" s="235"/>
      <c r="RFN137" s="235"/>
      <c r="RFO137" s="235"/>
      <c r="RFP137" s="235"/>
      <c r="RFQ137" s="235"/>
      <c r="RFR137" s="235"/>
      <c r="RFS137" s="235"/>
      <c r="RFT137" s="235"/>
      <c r="RFU137" s="235"/>
      <c r="RFV137" s="235"/>
      <c r="RFW137" s="235"/>
      <c r="RFX137" s="235"/>
      <c r="RFY137" s="235"/>
      <c r="RFZ137" s="235"/>
      <c r="RGA137" s="235"/>
      <c r="RGB137" s="235"/>
      <c r="RGC137" s="235"/>
      <c r="RGD137" s="235"/>
      <c r="RGE137" s="235"/>
      <c r="RGF137" s="235"/>
      <c r="RGG137" s="235"/>
      <c r="RGH137" s="235"/>
      <c r="RGI137" s="235"/>
      <c r="RGJ137" s="235"/>
      <c r="RGK137" s="235"/>
      <c r="RGL137" s="235"/>
      <c r="RGM137" s="235"/>
      <c r="RGN137" s="235"/>
      <c r="RGO137" s="235"/>
      <c r="RGP137" s="235"/>
      <c r="RGQ137" s="235"/>
      <c r="RGR137" s="235"/>
      <c r="RGS137" s="235"/>
      <c r="RGT137" s="235"/>
      <c r="RGU137" s="235"/>
      <c r="RGV137" s="235"/>
      <c r="RGW137" s="235"/>
      <c r="RGX137" s="235"/>
      <c r="RGY137" s="235"/>
      <c r="RGZ137" s="235"/>
      <c r="RHA137" s="235"/>
      <c r="RHB137" s="235"/>
      <c r="RHC137" s="235"/>
      <c r="RHD137" s="235"/>
      <c r="RHE137" s="235"/>
      <c r="RHF137" s="235"/>
      <c r="RHG137" s="235"/>
      <c r="RHH137" s="235"/>
      <c r="RHI137" s="235"/>
      <c r="RHJ137" s="235"/>
      <c r="RHK137" s="235"/>
      <c r="RHL137" s="235"/>
      <c r="RHM137" s="235"/>
      <c r="RHN137" s="235"/>
      <c r="RHO137" s="235"/>
      <c r="RHP137" s="235"/>
      <c r="RHQ137" s="235"/>
      <c r="RHR137" s="235"/>
      <c r="RHS137" s="235"/>
      <c r="RHT137" s="235"/>
      <c r="RHU137" s="235"/>
      <c r="RHV137" s="235"/>
      <c r="RHW137" s="235"/>
      <c r="RHX137" s="235"/>
      <c r="RHY137" s="235"/>
      <c r="RHZ137" s="235"/>
      <c r="RIA137" s="235"/>
      <c r="RIB137" s="235"/>
      <c r="RIC137" s="235"/>
      <c r="RID137" s="235"/>
      <c r="RIE137" s="235"/>
      <c r="RIF137" s="235"/>
      <c r="RIG137" s="235"/>
      <c r="RIH137" s="235"/>
      <c r="RII137" s="235"/>
      <c r="RIJ137" s="235"/>
      <c r="RIK137" s="235"/>
      <c r="RIL137" s="235"/>
      <c r="RIM137" s="235"/>
      <c r="RIN137" s="235"/>
      <c r="RIO137" s="235"/>
      <c r="RIP137" s="235"/>
      <c r="RIQ137" s="235"/>
      <c r="RIR137" s="235"/>
      <c r="RIS137" s="235"/>
      <c r="RIT137" s="235"/>
      <c r="RIU137" s="235"/>
      <c r="RIV137" s="235"/>
      <c r="RIW137" s="235"/>
      <c r="RIX137" s="235"/>
      <c r="RIY137" s="235"/>
      <c r="RIZ137" s="235"/>
      <c r="RJA137" s="235"/>
      <c r="RJB137" s="235"/>
      <c r="RJC137" s="235"/>
      <c r="RJD137" s="235"/>
      <c r="RJE137" s="235"/>
      <c r="RJF137" s="235"/>
      <c r="RJG137" s="235"/>
      <c r="RJH137" s="235"/>
      <c r="RJI137" s="235"/>
      <c r="RJJ137" s="235"/>
      <c r="RJK137" s="235"/>
      <c r="RJL137" s="235"/>
      <c r="RJM137" s="235"/>
      <c r="RJN137" s="235"/>
      <c r="RJO137" s="235"/>
      <c r="RJP137" s="235"/>
      <c r="RJQ137" s="235"/>
      <c r="RJR137" s="235"/>
      <c r="RJS137" s="235"/>
      <c r="RJT137" s="235"/>
      <c r="RJU137" s="235"/>
      <c r="RJV137" s="235"/>
      <c r="RJW137" s="235"/>
      <c r="RJX137" s="235"/>
      <c r="RJY137" s="235"/>
      <c r="RJZ137" s="235"/>
      <c r="RKA137" s="235"/>
      <c r="RKB137" s="235"/>
      <c r="RKC137" s="235"/>
      <c r="RKD137" s="235"/>
      <c r="RKE137" s="235"/>
      <c r="RKF137" s="235"/>
      <c r="RKG137" s="235"/>
      <c r="RKH137" s="235"/>
      <c r="RKI137" s="235"/>
      <c r="RKJ137" s="235"/>
      <c r="RKK137" s="235"/>
      <c r="RKL137" s="235"/>
      <c r="RKM137" s="235"/>
      <c r="RKN137" s="235"/>
      <c r="RKO137" s="235"/>
      <c r="RKP137" s="235"/>
      <c r="RKQ137" s="235"/>
      <c r="RKR137" s="235"/>
      <c r="RKS137" s="235"/>
      <c r="RKT137" s="235"/>
      <c r="RKU137" s="235"/>
      <c r="RKV137" s="235"/>
      <c r="RKW137" s="235"/>
      <c r="RKX137" s="235"/>
      <c r="RKY137" s="235"/>
      <c r="RKZ137" s="235"/>
      <c r="RLA137" s="235"/>
      <c r="RLB137" s="235"/>
      <c r="RLC137" s="235"/>
      <c r="RLD137" s="235"/>
      <c r="RLE137" s="235"/>
      <c r="RLF137" s="235"/>
      <c r="RLG137" s="235"/>
      <c r="RLH137" s="235"/>
      <c r="RLI137" s="235"/>
      <c r="RLJ137" s="235"/>
      <c r="RLK137" s="235"/>
      <c r="RLL137" s="235"/>
      <c r="RLM137" s="235"/>
      <c r="RLN137" s="235"/>
      <c r="RLO137" s="235"/>
      <c r="RLP137" s="235"/>
      <c r="RLQ137" s="235"/>
      <c r="RLR137" s="235"/>
      <c r="RLS137" s="235"/>
      <c r="RLT137" s="235"/>
      <c r="RLU137" s="235"/>
      <c r="RLV137" s="235"/>
      <c r="RLW137" s="235"/>
      <c r="RLX137" s="235"/>
      <c r="RLY137" s="235"/>
      <c r="RLZ137" s="235"/>
      <c r="RMA137" s="235"/>
      <c r="RMB137" s="235"/>
      <c r="RMC137" s="235"/>
      <c r="RMD137" s="235"/>
      <c r="RME137" s="235"/>
      <c r="RMF137" s="235"/>
      <c r="RMG137" s="235"/>
      <c r="RMH137" s="235"/>
      <c r="RMI137" s="235"/>
      <c r="RMJ137" s="235"/>
      <c r="RMK137" s="235"/>
      <c r="RML137" s="235"/>
      <c r="RMM137" s="235"/>
      <c r="RMN137" s="235"/>
      <c r="RMO137" s="235"/>
      <c r="RMP137" s="235"/>
      <c r="RMQ137" s="235"/>
      <c r="RMR137" s="235"/>
      <c r="RMS137" s="235"/>
      <c r="RMT137" s="235"/>
      <c r="RMU137" s="235"/>
      <c r="RMV137" s="235"/>
      <c r="RMW137" s="235"/>
      <c r="RMX137" s="235"/>
      <c r="RMY137" s="235"/>
      <c r="RMZ137" s="235"/>
      <c r="RNA137" s="235"/>
      <c r="RNB137" s="235"/>
      <c r="RNC137" s="235"/>
      <c r="RND137" s="235"/>
      <c r="RNE137" s="235"/>
      <c r="RNF137" s="235"/>
      <c r="RNG137" s="235"/>
      <c r="RNH137" s="235"/>
      <c r="RNI137" s="235"/>
      <c r="RNJ137" s="235"/>
      <c r="RNK137" s="235"/>
      <c r="RNL137" s="235"/>
      <c r="RNM137" s="235"/>
      <c r="RNN137" s="235"/>
      <c r="RNO137" s="235"/>
      <c r="RNP137" s="235"/>
      <c r="RNQ137" s="235"/>
      <c r="RNR137" s="235"/>
      <c r="RNS137" s="235"/>
      <c r="RNT137" s="235"/>
      <c r="RNU137" s="235"/>
      <c r="RNV137" s="235"/>
      <c r="RNW137" s="235"/>
      <c r="RNX137" s="235"/>
      <c r="RNY137" s="235"/>
      <c r="RNZ137" s="235"/>
      <c r="ROA137" s="235"/>
      <c r="ROB137" s="235"/>
      <c r="ROC137" s="235"/>
      <c r="ROD137" s="235"/>
      <c r="ROE137" s="235"/>
      <c r="ROF137" s="235"/>
      <c r="ROG137" s="235"/>
      <c r="ROH137" s="235"/>
      <c r="ROI137" s="235"/>
      <c r="ROJ137" s="235"/>
      <c r="ROK137" s="235"/>
      <c r="ROL137" s="235"/>
      <c r="ROM137" s="235"/>
      <c r="RON137" s="235"/>
      <c r="ROO137" s="235"/>
      <c r="ROP137" s="235"/>
      <c r="ROQ137" s="235"/>
      <c r="ROR137" s="235"/>
      <c r="ROS137" s="235"/>
      <c r="ROT137" s="235"/>
      <c r="ROU137" s="235"/>
      <c r="ROV137" s="235"/>
      <c r="ROW137" s="235"/>
      <c r="ROX137" s="235"/>
      <c r="ROY137" s="235"/>
      <c r="ROZ137" s="235"/>
      <c r="RPA137" s="235"/>
      <c r="RPB137" s="235"/>
      <c r="RPC137" s="235"/>
      <c r="RPD137" s="235"/>
      <c r="RPE137" s="235"/>
      <c r="RPF137" s="235"/>
      <c r="RPG137" s="235"/>
      <c r="RPH137" s="235"/>
      <c r="RPI137" s="235"/>
      <c r="RPJ137" s="235"/>
      <c r="RPK137" s="235"/>
      <c r="RPL137" s="235"/>
      <c r="RPM137" s="235"/>
      <c r="RPN137" s="235"/>
      <c r="RPO137" s="235"/>
      <c r="RPP137" s="235"/>
      <c r="RPQ137" s="235"/>
      <c r="RPR137" s="235"/>
      <c r="RPS137" s="235"/>
      <c r="RPT137" s="235"/>
      <c r="RPU137" s="235"/>
      <c r="RPV137" s="235"/>
      <c r="RPW137" s="235"/>
      <c r="RPX137" s="235"/>
      <c r="RPY137" s="235"/>
      <c r="RPZ137" s="235"/>
      <c r="RQA137" s="235"/>
      <c r="RQB137" s="235"/>
      <c r="RQC137" s="235"/>
      <c r="RQD137" s="235"/>
      <c r="RQE137" s="235"/>
      <c r="RQF137" s="235"/>
      <c r="RQG137" s="235"/>
      <c r="RQH137" s="235"/>
      <c r="RQI137" s="235"/>
      <c r="RQJ137" s="235"/>
      <c r="RQK137" s="235"/>
      <c r="RQL137" s="235"/>
      <c r="RQM137" s="235"/>
      <c r="RQN137" s="235"/>
      <c r="RQO137" s="235"/>
      <c r="RQP137" s="235"/>
      <c r="RQQ137" s="235"/>
      <c r="RQR137" s="235"/>
      <c r="RQS137" s="235"/>
      <c r="RQT137" s="235"/>
      <c r="RQU137" s="235"/>
      <c r="RQV137" s="235"/>
      <c r="RQW137" s="235"/>
      <c r="RQX137" s="235"/>
      <c r="RQY137" s="235"/>
      <c r="RQZ137" s="235"/>
      <c r="RRA137" s="235"/>
      <c r="RRB137" s="235"/>
      <c r="RRC137" s="235"/>
      <c r="RRD137" s="235"/>
      <c r="RRE137" s="235"/>
      <c r="RRF137" s="235"/>
      <c r="RRG137" s="235"/>
      <c r="RRH137" s="235"/>
      <c r="RRI137" s="235"/>
      <c r="RRJ137" s="235"/>
      <c r="RRK137" s="235"/>
      <c r="RRL137" s="235"/>
      <c r="RRM137" s="235"/>
      <c r="RRN137" s="235"/>
      <c r="RRO137" s="235"/>
      <c r="RRP137" s="235"/>
      <c r="RRQ137" s="235"/>
      <c r="RRR137" s="235"/>
      <c r="RRS137" s="235"/>
      <c r="RRT137" s="235"/>
      <c r="RRU137" s="235"/>
      <c r="RRV137" s="235"/>
      <c r="RRW137" s="235"/>
      <c r="RRX137" s="235"/>
      <c r="RRY137" s="235"/>
      <c r="RRZ137" s="235"/>
      <c r="RSA137" s="235"/>
      <c r="RSB137" s="235"/>
      <c r="RSC137" s="235"/>
      <c r="RSD137" s="235"/>
      <c r="RSE137" s="235"/>
      <c r="RSF137" s="235"/>
      <c r="RSG137" s="235"/>
      <c r="RSH137" s="235"/>
      <c r="RSI137" s="235"/>
      <c r="RSJ137" s="235"/>
      <c r="RSK137" s="235"/>
      <c r="RSL137" s="235"/>
      <c r="RSM137" s="235"/>
      <c r="RSN137" s="235"/>
      <c r="RSO137" s="235"/>
      <c r="RSP137" s="235"/>
      <c r="RSQ137" s="235"/>
      <c r="RSR137" s="235"/>
      <c r="RSS137" s="235"/>
      <c r="RST137" s="235"/>
      <c r="RSU137" s="235"/>
      <c r="RSV137" s="235"/>
      <c r="RSW137" s="235"/>
      <c r="RSX137" s="235"/>
      <c r="RSY137" s="235"/>
      <c r="RSZ137" s="235"/>
      <c r="RTA137" s="235"/>
      <c r="RTB137" s="235"/>
      <c r="RTC137" s="235"/>
      <c r="RTD137" s="235"/>
      <c r="RTE137" s="235"/>
      <c r="RTF137" s="235"/>
      <c r="RTG137" s="235"/>
      <c r="RTH137" s="235"/>
      <c r="RTI137" s="235"/>
      <c r="RTJ137" s="235"/>
      <c r="RTK137" s="235"/>
      <c r="RTL137" s="235"/>
      <c r="RTM137" s="235"/>
      <c r="RTN137" s="235"/>
      <c r="RTO137" s="235"/>
      <c r="RTP137" s="235"/>
      <c r="RTQ137" s="235"/>
      <c r="RTR137" s="235"/>
      <c r="RTS137" s="235"/>
      <c r="RTT137" s="235"/>
      <c r="RTU137" s="235"/>
      <c r="RTV137" s="235"/>
      <c r="RTW137" s="235"/>
      <c r="RTX137" s="235"/>
      <c r="RTY137" s="235"/>
      <c r="RTZ137" s="235"/>
      <c r="RUA137" s="235"/>
      <c r="RUB137" s="235"/>
      <c r="RUC137" s="235"/>
      <c r="RUD137" s="235"/>
      <c r="RUE137" s="235"/>
      <c r="RUF137" s="235"/>
      <c r="RUG137" s="235"/>
      <c r="RUH137" s="235"/>
      <c r="RUI137" s="235"/>
      <c r="RUJ137" s="235"/>
      <c r="RUK137" s="235"/>
      <c r="RUL137" s="235"/>
      <c r="RUM137" s="235"/>
      <c r="RUN137" s="235"/>
      <c r="RUO137" s="235"/>
      <c r="RUP137" s="235"/>
      <c r="RUQ137" s="235"/>
      <c r="RUR137" s="235"/>
      <c r="RUS137" s="235"/>
      <c r="RUT137" s="235"/>
      <c r="RUU137" s="235"/>
      <c r="RUV137" s="235"/>
      <c r="RUW137" s="235"/>
      <c r="RUX137" s="235"/>
      <c r="RUY137" s="235"/>
      <c r="RUZ137" s="235"/>
      <c r="RVA137" s="235"/>
      <c r="RVB137" s="235"/>
      <c r="RVC137" s="235"/>
      <c r="RVD137" s="235"/>
      <c r="RVE137" s="235"/>
      <c r="RVF137" s="235"/>
      <c r="RVG137" s="235"/>
      <c r="RVH137" s="235"/>
      <c r="RVI137" s="235"/>
      <c r="RVJ137" s="235"/>
      <c r="RVK137" s="235"/>
      <c r="RVL137" s="235"/>
      <c r="RVM137" s="235"/>
      <c r="RVN137" s="235"/>
      <c r="RVO137" s="235"/>
      <c r="RVP137" s="235"/>
      <c r="RVQ137" s="235"/>
      <c r="RVR137" s="235"/>
      <c r="RVS137" s="235"/>
      <c r="RVT137" s="235"/>
      <c r="RVU137" s="235"/>
      <c r="RVV137" s="235"/>
      <c r="RVW137" s="235"/>
      <c r="RVX137" s="235"/>
      <c r="RVY137" s="235"/>
      <c r="RVZ137" s="235"/>
      <c r="RWA137" s="235"/>
      <c r="RWB137" s="235"/>
      <c r="RWC137" s="235"/>
      <c r="RWD137" s="235"/>
      <c r="RWE137" s="235"/>
      <c r="RWF137" s="235"/>
      <c r="RWG137" s="235"/>
      <c r="RWH137" s="235"/>
      <c r="RWI137" s="235"/>
      <c r="RWJ137" s="235"/>
      <c r="RWK137" s="235"/>
      <c r="RWL137" s="235"/>
      <c r="RWM137" s="235"/>
      <c r="RWN137" s="235"/>
      <c r="RWO137" s="235"/>
      <c r="RWP137" s="235"/>
      <c r="RWQ137" s="235"/>
      <c r="RWR137" s="235"/>
      <c r="RWS137" s="235"/>
      <c r="RWT137" s="235"/>
      <c r="RWU137" s="235"/>
      <c r="RWV137" s="235"/>
      <c r="RWW137" s="235"/>
      <c r="RWX137" s="235"/>
      <c r="RWY137" s="235"/>
      <c r="RWZ137" s="235"/>
      <c r="RXA137" s="235"/>
      <c r="RXB137" s="235"/>
      <c r="RXC137" s="235"/>
      <c r="RXD137" s="235"/>
      <c r="RXE137" s="235"/>
      <c r="RXF137" s="235"/>
      <c r="RXG137" s="235"/>
      <c r="RXH137" s="235"/>
      <c r="RXI137" s="235"/>
      <c r="RXJ137" s="235"/>
      <c r="RXK137" s="235"/>
      <c r="RXL137" s="235"/>
      <c r="RXM137" s="235"/>
      <c r="RXN137" s="235"/>
      <c r="RXO137" s="235"/>
      <c r="RXP137" s="235"/>
      <c r="RXQ137" s="235"/>
      <c r="RXR137" s="235"/>
      <c r="RXS137" s="235"/>
      <c r="RXT137" s="235"/>
      <c r="RXU137" s="235"/>
      <c r="RXV137" s="235"/>
      <c r="RXW137" s="235"/>
      <c r="RXX137" s="235"/>
      <c r="RXY137" s="235"/>
      <c r="RXZ137" s="235"/>
      <c r="RYA137" s="235"/>
      <c r="RYB137" s="235"/>
      <c r="RYC137" s="235"/>
      <c r="RYD137" s="235"/>
      <c r="RYE137" s="235"/>
      <c r="RYF137" s="235"/>
      <c r="RYG137" s="235"/>
      <c r="RYH137" s="235"/>
      <c r="RYI137" s="235"/>
      <c r="RYJ137" s="235"/>
      <c r="RYK137" s="235"/>
      <c r="RYL137" s="235"/>
      <c r="RYM137" s="235"/>
      <c r="RYN137" s="235"/>
      <c r="RYO137" s="235"/>
      <c r="RYP137" s="235"/>
      <c r="RYQ137" s="235"/>
      <c r="RYR137" s="235"/>
      <c r="RYS137" s="235"/>
      <c r="RYT137" s="235"/>
      <c r="RYU137" s="235"/>
      <c r="RYV137" s="235"/>
      <c r="RYW137" s="235"/>
      <c r="RYX137" s="235"/>
      <c r="RYY137" s="235"/>
      <c r="RYZ137" s="235"/>
      <c r="RZA137" s="235"/>
      <c r="RZB137" s="235"/>
      <c r="RZC137" s="235"/>
      <c r="RZD137" s="235"/>
      <c r="RZE137" s="235"/>
      <c r="RZF137" s="235"/>
      <c r="RZG137" s="235"/>
      <c r="RZH137" s="235"/>
      <c r="RZI137" s="235"/>
      <c r="RZJ137" s="235"/>
      <c r="RZK137" s="235"/>
      <c r="RZL137" s="235"/>
      <c r="RZM137" s="235"/>
      <c r="RZN137" s="235"/>
      <c r="RZO137" s="235"/>
      <c r="RZP137" s="235"/>
      <c r="RZQ137" s="235"/>
      <c r="RZR137" s="235"/>
      <c r="RZS137" s="235"/>
      <c r="RZT137" s="235"/>
      <c r="RZU137" s="235"/>
      <c r="RZV137" s="235"/>
      <c r="RZW137" s="235"/>
      <c r="RZX137" s="235"/>
      <c r="RZY137" s="235"/>
      <c r="RZZ137" s="235"/>
      <c r="SAA137" s="235"/>
      <c r="SAB137" s="235"/>
      <c r="SAC137" s="235"/>
      <c r="SAD137" s="235"/>
      <c r="SAE137" s="235"/>
      <c r="SAF137" s="235"/>
      <c r="SAG137" s="235"/>
      <c r="SAH137" s="235"/>
      <c r="SAI137" s="235"/>
      <c r="SAJ137" s="235"/>
      <c r="SAK137" s="235"/>
      <c r="SAL137" s="235"/>
      <c r="SAM137" s="235"/>
      <c r="SAN137" s="235"/>
      <c r="SAO137" s="235"/>
      <c r="SAP137" s="235"/>
      <c r="SAQ137" s="235"/>
      <c r="SAR137" s="235"/>
      <c r="SAS137" s="235"/>
      <c r="SAT137" s="235"/>
      <c r="SAU137" s="235"/>
      <c r="SAV137" s="235"/>
      <c r="SAW137" s="235"/>
      <c r="SAX137" s="235"/>
      <c r="SAY137" s="235"/>
      <c r="SAZ137" s="235"/>
      <c r="SBA137" s="235"/>
      <c r="SBB137" s="235"/>
      <c r="SBC137" s="235"/>
      <c r="SBD137" s="235"/>
      <c r="SBE137" s="235"/>
      <c r="SBF137" s="235"/>
      <c r="SBG137" s="235"/>
      <c r="SBH137" s="235"/>
      <c r="SBI137" s="235"/>
      <c r="SBJ137" s="235"/>
      <c r="SBK137" s="235"/>
      <c r="SBL137" s="235"/>
      <c r="SBM137" s="235"/>
      <c r="SBN137" s="235"/>
      <c r="SBO137" s="235"/>
      <c r="SBP137" s="235"/>
      <c r="SBQ137" s="235"/>
      <c r="SBR137" s="235"/>
      <c r="SBS137" s="235"/>
      <c r="SBT137" s="235"/>
      <c r="SBU137" s="235"/>
      <c r="SBV137" s="235"/>
      <c r="SBW137" s="235"/>
      <c r="SBX137" s="235"/>
      <c r="SBY137" s="235"/>
      <c r="SBZ137" s="235"/>
      <c r="SCA137" s="235"/>
      <c r="SCB137" s="235"/>
      <c r="SCC137" s="235"/>
      <c r="SCD137" s="235"/>
      <c r="SCE137" s="235"/>
      <c r="SCF137" s="235"/>
      <c r="SCG137" s="235"/>
      <c r="SCH137" s="235"/>
      <c r="SCI137" s="235"/>
      <c r="SCJ137" s="235"/>
      <c r="SCK137" s="235"/>
      <c r="SCL137" s="235"/>
      <c r="SCM137" s="235"/>
      <c r="SCN137" s="235"/>
      <c r="SCO137" s="235"/>
      <c r="SCP137" s="235"/>
      <c r="SCQ137" s="235"/>
      <c r="SCR137" s="235"/>
      <c r="SCS137" s="235"/>
      <c r="SCT137" s="235"/>
      <c r="SCU137" s="235"/>
      <c r="SCV137" s="235"/>
      <c r="SCW137" s="235"/>
      <c r="SCX137" s="235"/>
      <c r="SCY137" s="235"/>
      <c r="SCZ137" s="235"/>
      <c r="SDA137" s="235"/>
      <c r="SDB137" s="235"/>
      <c r="SDC137" s="235"/>
      <c r="SDD137" s="235"/>
      <c r="SDE137" s="235"/>
      <c r="SDF137" s="235"/>
      <c r="SDG137" s="235"/>
      <c r="SDH137" s="235"/>
      <c r="SDI137" s="235"/>
      <c r="SDJ137" s="235"/>
      <c r="SDK137" s="235"/>
      <c r="SDL137" s="235"/>
      <c r="SDM137" s="235"/>
      <c r="SDN137" s="235"/>
      <c r="SDO137" s="235"/>
      <c r="SDP137" s="235"/>
      <c r="SDQ137" s="235"/>
      <c r="SDR137" s="235"/>
      <c r="SDS137" s="235"/>
      <c r="SDT137" s="235"/>
      <c r="SDU137" s="235"/>
      <c r="SDV137" s="235"/>
      <c r="SDW137" s="235"/>
      <c r="SDX137" s="235"/>
      <c r="SDY137" s="235"/>
      <c r="SDZ137" s="235"/>
      <c r="SEA137" s="235"/>
      <c r="SEB137" s="235"/>
      <c r="SEC137" s="235"/>
      <c r="SED137" s="235"/>
      <c r="SEE137" s="235"/>
      <c r="SEF137" s="235"/>
      <c r="SEG137" s="235"/>
      <c r="SEH137" s="235"/>
      <c r="SEI137" s="235"/>
      <c r="SEJ137" s="235"/>
      <c r="SEK137" s="235"/>
      <c r="SEL137" s="235"/>
      <c r="SEM137" s="235"/>
      <c r="SEN137" s="235"/>
      <c r="SEO137" s="235"/>
      <c r="SEP137" s="235"/>
      <c r="SEQ137" s="235"/>
      <c r="SER137" s="235"/>
      <c r="SES137" s="235"/>
      <c r="SET137" s="235"/>
      <c r="SEU137" s="235"/>
      <c r="SEV137" s="235"/>
      <c r="SEW137" s="235"/>
      <c r="SEX137" s="235"/>
      <c r="SEY137" s="235"/>
      <c r="SEZ137" s="235"/>
      <c r="SFA137" s="235"/>
      <c r="SFB137" s="235"/>
      <c r="SFC137" s="235"/>
      <c r="SFD137" s="235"/>
      <c r="SFE137" s="235"/>
      <c r="SFF137" s="235"/>
      <c r="SFG137" s="235"/>
      <c r="SFH137" s="235"/>
      <c r="SFI137" s="235"/>
      <c r="SFJ137" s="235"/>
      <c r="SFK137" s="235"/>
      <c r="SFL137" s="235"/>
      <c r="SFM137" s="235"/>
      <c r="SFN137" s="235"/>
      <c r="SFO137" s="235"/>
      <c r="SFP137" s="235"/>
      <c r="SFQ137" s="235"/>
      <c r="SFR137" s="235"/>
      <c r="SFS137" s="235"/>
      <c r="SFT137" s="235"/>
      <c r="SFU137" s="235"/>
      <c r="SFV137" s="235"/>
      <c r="SFW137" s="235"/>
      <c r="SFX137" s="235"/>
      <c r="SFY137" s="235"/>
      <c r="SFZ137" s="235"/>
      <c r="SGA137" s="235"/>
      <c r="SGB137" s="235"/>
      <c r="SGC137" s="235"/>
      <c r="SGD137" s="235"/>
      <c r="SGE137" s="235"/>
      <c r="SGF137" s="235"/>
      <c r="SGG137" s="235"/>
      <c r="SGH137" s="235"/>
      <c r="SGI137" s="235"/>
      <c r="SGJ137" s="235"/>
      <c r="SGK137" s="235"/>
      <c r="SGL137" s="235"/>
      <c r="SGM137" s="235"/>
      <c r="SGN137" s="235"/>
      <c r="SGO137" s="235"/>
      <c r="SGP137" s="235"/>
      <c r="SGQ137" s="235"/>
      <c r="SGR137" s="235"/>
      <c r="SGS137" s="235"/>
      <c r="SGT137" s="235"/>
      <c r="SGU137" s="235"/>
      <c r="SGV137" s="235"/>
      <c r="SGW137" s="235"/>
      <c r="SGX137" s="235"/>
      <c r="SGY137" s="235"/>
      <c r="SGZ137" s="235"/>
      <c r="SHA137" s="235"/>
      <c r="SHB137" s="235"/>
      <c r="SHC137" s="235"/>
      <c r="SHD137" s="235"/>
      <c r="SHE137" s="235"/>
      <c r="SHF137" s="235"/>
      <c r="SHG137" s="235"/>
      <c r="SHH137" s="235"/>
      <c r="SHI137" s="235"/>
      <c r="SHJ137" s="235"/>
      <c r="SHK137" s="235"/>
      <c r="SHL137" s="235"/>
      <c r="SHM137" s="235"/>
      <c r="SHN137" s="235"/>
      <c r="SHO137" s="235"/>
      <c r="SHP137" s="235"/>
      <c r="SHQ137" s="235"/>
      <c r="SHR137" s="235"/>
      <c r="SHS137" s="235"/>
      <c r="SHT137" s="235"/>
      <c r="SHU137" s="235"/>
      <c r="SHV137" s="235"/>
      <c r="SHW137" s="235"/>
      <c r="SHX137" s="235"/>
      <c r="SHY137" s="235"/>
      <c r="SHZ137" s="235"/>
      <c r="SIA137" s="235"/>
      <c r="SIB137" s="235"/>
      <c r="SIC137" s="235"/>
      <c r="SID137" s="235"/>
      <c r="SIE137" s="235"/>
      <c r="SIF137" s="235"/>
      <c r="SIG137" s="235"/>
      <c r="SIH137" s="235"/>
      <c r="SII137" s="235"/>
      <c r="SIJ137" s="235"/>
      <c r="SIK137" s="235"/>
      <c r="SIL137" s="235"/>
      <c r="SIM137" s="235"/>
      <c r="SIN137" s="235"/>
      <c r="SIO137" s="235"/>
      <c r="SIP137" s="235"/>
      <c r="SIQ137" s="235"/>
      <c r="SIR137" s="235"/>
      <c r="SIS137" s="235"/>
      <c r="SIT137" s="235"/>
      <c r="SIU137" s="235"/>
      <c r="SIV137" s="235"/>
      <c r="SIW137" s="235"/>
      <c r="SIX137" s="235"/>
      <c r="SIY137" s="235"/>
      <c r="SIZ137" s="235"/>
      <c r="SJA137" s="235"/>
      <c r="SJB137" s="235"/>
      <c r="SJC137" s="235"/>
      <c r="SJD137" s="235"/>
      <c r="SJE137" s="235"/>
      <c r="SJF137" s="235"/>
      <c r="SJG137" s="235"/>
      <c r="SJH137" s="235"/>
      <c r="SJI137" s="235"/>
      <c r="SJJ137" s="235"/>
      <c r="SJK137" s="235"/>
      <c r="SJL137" s="235"/>
      <c r="SJM137" s="235"/>
      <c r="SJN137" s="235"/>
      <c r="SJO137" s="235"/>
      <c r="SJP137" s="235"/>
      <c r="SJQ137" s="235"/>
      <c r="SJR137" s="235"/>
      <c r="SJS137" s="235"/>
      <c r="SJT137" s="235"/>
      <c r="SJU137" s="235"/>
      <c r="SJV137" s="235"/>
      <c r="SJW137" s="235"/>
      <c r="SJX137" s="235"/>
      <c r="SJY137" s="235"/>
      <c r="SJZ137" s="235"/>
      <c r="SKA137" s="235"/>
      <c r="SKB137" s="235"/>
      <c r="SKC137" s="235"/>
      <c r="SKD137" s="235"/>
      <c r="SKE137" s="235"/>
      <c r="SKF137" s="235"/>
      <c r="SKG137" s="235"/>
      <c r="SKH137" s="235"/>
      <c r="SKI137" s="235"/>
      <c r="SKJ137" s="235"/>
      <c r="SKK137" s="235"/>
      <c r="SKL137" s="235"/>
      <c r="SKM137" s="235"/>
      <c r="SKN137" s="235"/>
      <c r="SKO137" s="235"/>
      <c r="SKP137" s="235"/>
      <c r="SKQ137" s="235"/>
      <c r="SKR137" s="235"/>
      <c r="SKS137" s="235"/>
      <c r="SKT137" s="235"/>
      <c r="SKU137" s="235"/>
      <c r="SKV137" s="235"/>
      <c r="SKW137" s="235"/>
      <c r="SKX137" s="235"/>
      <c r="SKY137" s="235"/>
      <c r="SKZ137" s="235"/>
      <c r="SLA137" s="235"/>
      <c r="SLB137" s="235"/>
      <c r="SLC137" s="235"/>
      <c r="SLD137" s="235"/>
      <c r="SLE137" s="235"/>
      <c r="SLF137" s="235"/>
      <c r="SLG137" s="235"/>
      <c r="SLH137" s="235"/>
      <c r="SLI137" s="235"/>
      <c r="SLJ137" s="235"/>
      <c r="SLK137" s="235"/>
      <c r="SLL137" s="235"/>
      <c r="SLM137" s="235"/>
      <c r="SLN137" s="235"/>
      <c r="SLO137" s="235"/>
      <c r="SLP137" s="235"/>
      <c r="SLQ137" s="235"/>
      <c r="SLR137" s="235"/>
      <c r="SLS137" s="235"/>
      <c r="SLT137" s="235"/>
      <c r="SLU137" s="235"/>
      <c r="SLV137" s="235"/>
      <c r="SLW137" s="235"/>
      <c r="SLX137" s="235"/>
      <c r="SLY137" s="235"/>
      <c r="SLZ137" s="235"/>
      <c r="SMA137" s="235"/>
      <c r="SMB137" s="235"/>
      <c r="SMC137" s="235"/>
      <c r="SMD137" s="235"/>
      <c r="SME137" s="235"/>
      <c r="SMF137" s="235"/>
      <c r="SMG137" s="235"/>
      <c r="SMH137" s="235"/>
      <c r="SMI137" s="235"/>
      <c r="SMJ137" s="235"/>
      <c r="SMK137" s="235"/>
      <c r="SML137" s="235"/>
      <c r="SMM137" s="235"/>
      <c r="SMN137" s="235"/>
      <c r="SMO137" s="235"/>
      <c r="SMP137" s="235"/>
      <c r="SMQ137" s="235"/>
      <c r="SMR137" s="235"/>
      <c r="SMS137" s="235"/>
      <c r="SMT137" s="235"/>
      <c r="SMU137" s="235"/>
      <c r="SMV137" s="235"/>
      <c r="SMW137" s="235"/>
      <c r="SMX137" s="235"/>
      <c r="SMY137" s="235"/>
      <c r="SMZ137" s="235"/>
      <c r="SNA137" s="235"/>
      <c r="SNB137" s="235"/>
      <c r="SNC137" s="235"/>
      <c r="SND137" s="235"/>
      <c r="SNE137" s="235"/>
      <c r="SNF137" s="235"/>
      <c r="SNG137" s="235"/>
      <c r="SNH137" s="235"/>
      <c r="SNI137" s="235"/>
      <c r="SNJ137" s="235"/>
      <c r="SNK137" s="235"/>
      <c r="SNL137" s="235"/>
      <c r="SNM137" s="235"/>
      <c r="SNN137" s="235"/>
      <c r="SNO137" s="235"/>
      <c r="SNP137" s="235"/>
      <c r="SNQ137" s="235"/>
      <c r="SNR137" s="235"/>
      <c r="SNS137" s="235"/>
      <c r="SNT137" s="235"/>
      <c r="SNU137" s="235"/>
      <c r="SNV137" s="235"/>
      <c r="SNW137" s="235"/>
      <c r="SNX137" s="235"/>
      <c r="SNY137" s="235"/>
      <c r="SNZ137" s="235"/>
      <c r="SOA137" s="235"/>
      <c r="SOB137" s="235"/>
      <c r="SOC137" s="235"/>
      <c r="SOD137" s="235"/>
      <c r="SOE137" s="235"/>
      <c r="SOF137" s="235"/>
      <c r="SOG137" s="235"/>
      <c r="SOH137" s="235"/>
      <c r="SOI137" s="235"/>
      <c r="SOJ137" s="235"/>
      <c r="SOK137" s="235"/>
      <c r="SOL137" s="235"/>
      <c r="SOM137" s="235"/>
      <c r="SON137" s="235"/>
      <c r="SOO137" s="235"/>
      <c r="SOP137" s="235"/>
      <c r="SOQ137" s="235"/>
      <c r="SOR137" s="235"/>
      <c r="SOS137" s="235"/>
      <c r="SOT137" s="235"/>
      <c r="SOU137" s="235"/>
      <c r="SOV137" s="235"/>
      <c r="SOW137" s="235"/>
      <c r="SOX137" s="235"/>
      <c r="SOY137" s="235"/>
      <c r="SOZ137" s="235"/>
      <c r="SPA137" s="235"/>
      <c r="SPB137" s="235"/>
      <c r="SPC137" s="235"/>
      <c r="SPD137" s="235"/>
      <c r="SPE137" s="235"/>
      <c r="SPF137" s="235"/>
      <c r="SPG137" s="235"/>
      <c r="SPH137" s="235"/>
      <c r="SPI137" s="235"/>
      <c r="SPJ137" s="235"/>
      <c r="SPK137" s="235"/>
      <c r="SPL137" s="235"/>
      <c r="SPM137" s="235"/>
      <c r="SPN137" s="235"/>
      <c r="SPO137" s="235"/>
      <c r="SPP137" s="235"/>
      <c r="SPQ137" s="235"/>
      <c r="SPR137" s="235"/>
      <c r="SPS137" s="235"/>
      <c r="SPT137" s="235"/>
      <c r="SPU137" s="235"/>
      <c r="SPV137" s="235"/>
      <c r="SPW137" s="235"/>
      <c r="SPX137" s="235"/>
      <c r="SPY137" s="235"/>
      <c r="SPZ137" s="235"/>
      <c r="SQA137" s="235"/>
      <c r="SQB137" s="235"/>
      <c r="SQC137" s="235"/>
      <c r="SQD137" s="235"/>
      <c r="SQE137" s="235"/>
      <c r="SQF137" s="235"/>
      <c r="SQG137" s="235"/>
      <c r="SQH137" s="235"/>
      <c r="SQI137" s="235"/>
      <c r="SQJ137" s="235"/>
      <c r="SQK137" s="235"/>
      <c r="SQL137" s="235"/>
      <c r="SQM137" s="235"/>
      <c r="SQN137" s="235"/>
      <c r="SQO137" s="235"/>
      <c r="SQP137" s="235"/>
      <c r="SQQ137" s="235"/>
      <c r="SQR137" s="235"/>
      <c r="SQS137" s="235"/>
      <c r="SQT137" s="235"/>
      <c r="SQU137" s="235"/>
      <c r="SQV137" s="235"/>
      <c r="SQW137" s="235"/>
      <c r="SQX137" s="235"/>
      <c r="SQY137" s="235"/>
      <c r="SQZ137" s="235"/>
      <c r="SRA137" s="235"/>
      <c r="SRB137" s="235"/>
      <c r="SRC137" s="235"/>
      <c r="SRD137" s="235"/>
      <c r="SRE137" s="235"/>
      <c r="SRF137" s="235"/>
      <c r="SRG137" s="235"/>
      <c r="SRH137" s="235"/>
      <c r="SRI137" s="235"/>
      <c r="SRJ137" s="235"/>
      <c r="SRK137" s="235"/>
      <c r="SRL137" s="235"/>
      <c r="SRM137" s="235"/>
      <c r="SRN137" s="235"/>
      <c r="SRO137" s="235"/>
      <c r="SRP137" s="235"/>
      <c r="SRQ137" s="235"/>
      <c r="SRR137" s="235"/>
      <c r="SRS137" s="235"/>
      <c r="SRT137" s="235"/>
      <c r="SRU137" s="235"/>
      <c r="SRV137" s="235"/>
      <c r="SRW137" s="235"/>
      <c r="SRX137" s="235"/>
      <c r="SRY137" s="235"/>
      <c r="SRZ137" s="235"/>
      <c r="SSA137" s="235"/>
      <c r="SSB137" s="235"/>
      <c r="SSC137" s="235"/>
      <c r="SSD137" s="235"/>
      <c r="SSE137" s="235"/>
      <c r="SSF137" s="235"/>
      <c r="SSG137" s="235"/>
      <c r="SSH137" s="235"/>
      <c r="SSI137" s="235"/>
      <c r="SSJ137" s="235"/>
      <c r="SSK137" s="235"/>
      <c r="SSL137" s="235"/>
      <c r="SSM137" s="235"/>
      <c r="SSN137" s="235"/>
      <c r="SSO137" s="235"/>
      <c r="SSP137" s="235"/>
      <c r="SSQ137" s="235"/>
      <c r="SSR137" s="235"/>
      <c r="SSS137" s="235"/>
      <c r="SST137" s="235"/>
      <c r="SSU137" s="235"/>
      <c r="SSV137" s="235"/>
      <c r="SSW137" s="235"/>
      <c r="SSX137" s="235"/>
      <c r="SSY137" s="235"/>
      <c r="SSZ137" s="235"/>
      <c r="STA137" s="235"/>
      <c r="STB137" s="235"/>
      <c r="STC137" s="235"/>
      <c r="STD137" s="235"/>
      <c r="STE137" s="235"/>
      <c r="STF137" s="235"/>
      <c r="STG137" s="235"/>
      <c r="STH137" s="235"/>
      <c r="STI137" s="235"/>
      <c r="STJ137" s="235"/>
      <c r="STK137" s="235"/>
      <c r="STL137" s="235"/>
      <c r="STM137" s="235"/>
      <c r="STN137" s="235"/>
      <c r="STO137" s="235"/>
      <c r="STP137" s="235"/>
      <c r="STQ137" s="235"/>
      <c r="STR137" s="235"/>
      <c r="STS137" s="235"/>
      <c r="STT137" s="235"/>
      <c r="STU137" s="235"/>
      <c r="STV137" s="235"/>
      <c r="STW137" s="235"/>
      <c r="STX137" s="235"/>
      <c r="STY137" s="235"/>
      <c r="STZ137" s="235"/>
      <c r="SUA137" s="235"/>
      <c r="SUB137" s="235"/>
      <c r="SUC137" s="235"/>
      <c r="SUD137" s="235"/>
      <c r="SUE137" s="235"/>
      <c r="SUF137" s="235"/>
      <c r="SUG137" s="235"/>
      <c r="SUH137" s="235"/>
      <c r="SUI137" s="235"/>
      <c r="SUJ137" s="235"/>
      <c r="SUK137" s="235"/>
      <c r="SUL137" s="235"/>
      <c r="SUM137" s="235"/>
      <c r="SUN137" s="235"/>
      <c r="SUO137" s="235"/>
      <c r="SUP137" s="235"/>
      <c r="SUQ137" s="235"/>
      <c r="SUR137" s="235"/>
      <c r="SUS137" s="235"/>
      <c r="SUT137" s="235"/>
      <c r="SUU137" s="235"/>
      <c r="SUV137" s="235"/>
      <c r="SUW137" s="235"/>
      <c r="SUX137" s="235"/>
      <c r="SUY137" s="235"/>
      <c r="SUZ137" s="235"/>
      <c r="SVA137" s="235"/>
      <c r="SVB137" s="235"/>
      <c r="SVC137" s="235"/>
      <c r="SVD137" s="235"/>
      <c r="SVE137" s="235"/>
      <c r="SVF137" s="235"/>
      <c r="SVG137" s="235"/>
      <c r="SVH137" s="235"/>
      <c r="SVI137" s="235"/>
      <c r="SVJ137" s="235"/>
      <c r="SVK137" s="235"/>
      <c r="SVL137" s="235"/>
      <c r="SVM137" s="235"/>
      <c r="SVN137" s="235"/>
      <c r="SVO137" s="235"/>
      <c r="SVP137" s="235"/>
      <c r="SVQ137" s="235"/>
      <c r="SVR137" s="235"/>
      <c r="SVS137" s="235"/>
      <c r="SVT137" s="235"/>
      <c r="SVU137" s="235"/>
      <c r="SVV137" s="235"/>
      <c r="SVW137" s="235"/>
      <c r="SVX137" s="235"/>
      <c r="SVY137" s="235"/>
      <c r="SVZ137" s="235"/>
      <c r="SWA137" s="235"/>
      <c r="SWB137" s="235"/>
      <c r="SWC137" s="235"/>
      <c r="SWD137" s="235"/>
      <c r="SWE137" s="235"/>
      <c r="SWF137" s="235"/>
      <c r="SWG137" s="235"/>
      <c r="SWH137" s="235"/>
      <c r="SWI137" s="235"/>
      <c r="SWJ137" s="235"/>
      <c r="SWK137" s="235"/>
      <c r="SWL137" s="235"/>
      <c r="SWM137" s="235"/>
      <c r="SWN137" s="235"/>
      <c r="SWO137" s="235"/>
      <c r="SWP137" s="235"/>
      <c r="SWQ137" s="235"/>
      <c r="SWR137" s="235"/>
      <c r="SWS137" s="235"/>
      <c r="SWT137" s="235"/>
      <c r="SWU137" s="235"/>
      <c r="SWV137" s="235"/>
      <c r="SWW137" s="235"/>
      <c r="SWX137" s="235"/>
      <c r="SWY137" s="235"/>
      <c r="SWZ137" s="235"/>
      <c r="SXA137" s="235"/>
      <c r="SXB137" s="235"/>
      <c r="SXC137" s="235"/>
      <c r="SXD137" s="235"/>
      <c r="SXE137" s="235"/>
      <c r="SXF137" s="235"/>
      <c r="SXG137" s="235"/>
      <c r="SXH137" s="235"/>
      <c r="SXI137" s="235"/>
      <c r="SXJ137" s="235"/>
      <c r="SXK137" s="235"/>
      <c r="SXL137" s="235"/>
      <c r="SXM137" s="235"/>
      <c r="SXN137" s="235"/>
      <c r="SXO137" s="235"/>
      <c r="SXP137" s="235"/>
      <c r="SXQ137" s="235"/>
      <c r="SXR137" s="235"/>
      <c r="SXS137" s="235"/>
      <c r="SXT137" s="235"/>
      <c r="SXU137" s="235"/>
      <c r="SXV137" s="235"/>
      <c r="SXW137" s="235"/>
      <c r="SXX137" s="235"/>
      <c r="SXY137" s="235"/>
      <c r="SXZ137" s="235"/>
      <c r="SYA137" s="235"/>
      <c r="SYB137" s="235"/>
      <c r="SYC137" s="235"/>
      <c r="SYD137" s="235"/>
      <c r="SYE137" s="235"/>
      <c r="SYF137" s="235"/>
      <c r="SYG137" s="235"/>
      <c r="SYH137" s="235"/>
      <c r="SYI137" s="235"/>
      <c r="SYJ137" s="235"/>
      <c r="SYK137" s="235"/>
      <c r="SYL137" s="235"/>
      <c r="SYM137" s="235"/>
      <c r="SYN137" s="235"/>
      <c r="SYO137" s="235"/>
      <c r="SYP137" s="235"/>
      <c r="SYQ137" s="235"/>
      <c r="SYR137" s="235"/>
      <c r="SYS137" s="235"/>
      <c r="SYT137" s="235"/>
      <c r="SYU137" s="235"/>
      <c r="SYV137" s="235"/>
      <c r="SYW137" s="235"/>
      <c r="SYX137" s="235"/>
      <c r="SYY137" s="235"/>
      <c r="SYZ137" s="235"/>
      <c r="SZA137" s="235"/>
      <c r="SZB137" s="235"/>
      <c r="SZC137" s="235"/>
      <c r="SZD137" s="235"/>
      <c r="SZE137" s="235"/>
      <c r="SZF137" s="235"/>
      <c r="SZG137" s="235"/>
      <c r="SZH137" s="235"/>
      <c r="SZI137" s="235"/>
      <c r="SZJ137" s="235"/>
      <c r="SZK137" s="235"/>
      <c r="SZL137" s="235"/>
      <c r="SZM137" s="235"/>
      <c r="SZN137" s="235"/>
      <c r="SZO137" s="235"/>
      <c r="SZP137" s="235"/>
      <c r="SZQ137" s="235"/>
      <c r="SZR137" s="235"/>
      <c r="SZS137" s="235"/>
      <c r="SZT137" s="235"/>
      <c r="SZU137" s="235"/>
      <c r="SZV137" s="235"/>
      <c r="SZW137" s="235"/>
      <c r="SZX137" s="235"/>
      <c r="SZY137" s="235"/>
      <c r="SZZ137" s="235"/>
      <c r="TAA137" s="235"/>
      <c r="TAB137" s="235"/>
      <c r="TAC137" s="235"/>
      <c r="TAD137" s="235"/>
      <c r="TAE137" s="235"/>
      <c r="TAF137" s="235"/>
      <c r="TAG137" s="235"/>
      <c r="TAH137" s="235"/>
      <c r="TAI137" s="235"/>
      <c r="TAJ137" s="235"/>
      <c r="TAK137" s="235"/>
      <c r="TAL137" s="235"/>
      <c r="TAM137" s="235"/>
      <c r="TAN137" s="235"/>
      <c r="TAO137" s="235"/>
      <c r="TAP137" s="235"/>
      <c r="TAQ137" s="235"/>
      <c r="TAR137" s="235"/>
      <c r="TAS137" s="235"/>
      <c r="TAT137" s="235"/>
      <c r="TAU137" s="235"/>
      <c r="TAV137" s="235"/>
      <c r="TAW137" s="235"/>
      <c r="TAX137" s="235"/>
      <c r="TAY137" s="235"/>
      <c r="TAZ137" s="235"/>
      <c r="TBA137" s="235"/>
      <c r="TBB137" s="235"/>
      <c r="TBC137" s="235"/>
      <c r="TBD137" s="235"/>
      <c r="TBE137" s="235"/>
      <c r="TBF137" s="235"/>
      <c r="TBG137" s="235"/>
      <c r="TBH137" s="235"/>
      <c r="TBI137" s="235"/>
      <c r="TBJ137" s="235"/>
      <c r="TBK137" s="235"/>
      <c r="TBL137" s="235"/>
      <c r="TBM137" s="235"/>
      <c r="TBN137" s="235"/>
      <c r="TBO137" s="235"/>
      <c r="TBP137" s="235"/>
      <c r="TBQ137" s="235"/>
      <c r="TBR137" s="235"/>
      <c r="TBS137" s="235"/>
      <c r="TBT137" s="235"/>
      <c r="TBU137" s="235"/>
      <c r="TBV137" s="235"/>
      <c r="TBW137" s="235"/>
      <c r="TBX137" s="235"/>
      <c r="TBY137" s="235"/>
      <c r="TBZ137" s="235"/>
      <c r="TCA137" s="235"/>
      <c r="TCB137" s="235"/>
      <c r="TCC137" s="235"/>
      <c r="TCD137" s="235"/>
      <c r="TCE137" s="235"/>
      <c r="TCF137" s="235"/>
      <c r="TCG137" s="235"/>
      <c r="TCH137" s="235"/>
      <c r="TCI137" s="235"/>
      <c r="TCJ137" s="235"/>
      <c r="TCK137" s="235"/>
      <c r="TCL137" s="235"/>
      <c r="TCM137" s="235"/>
      <c r="TCN137" s="235"/>
      <c r="TCO137" s="235"/>
      <c r="TCP137" s="235"/>
      <c r="TCQ137" s="235"/>
      <c r="TCR137" s="235"/>
      <c r="TCS137" s="235"/>
      <c r="TCT137" s="235"/>
      <c r="TCU137" s="235"/>
      <c r="TCV137" s="235"/>
      <c r="TCW137" s="235"/>
      <c r="TCX137" s="235"/>
      <c r="TCY137" s="235"/>
      <c r="TCZ137" s="235"/>
      <c r="TDA137" s="235"/>
      <c r="TDB137" s="235"/>
      <c r="TDC137" s="235"/>
      <c r="TDD137" s="235"/>
      <c r="TDE137" s="235"/>
      <c r="TDF137" s="235"/>
      <c r="TDG137" s="235"/>
      <c r="TDH137" s="235"/>
      <c r="TDI137" s="235"/>
      <c r="TDJ137" s="235"/>
      <c r="TDK137" s="235"/>
      <c r="TDL137" s="235"/>
      <c r="TDM137" s="235"/>
      <c r="TDN137" s="235"/>
      <c r="TDO137" s="235"/>
      <c r="TDP137" s="235"/>
      <c r="TDQ137" s="235"/>
      <c r="TDR137" s="235"/>
      <c r="TDS137" s="235"/>
      <c r="TDT137" s="235"/>
      <c r="TDU137" s="235"/>
      <c r="TDV137" s="235"/>
      <c r="TDW137" s="235"/>
      <c r="TDX137" s="235"/>
      <c r="TDY137" s="235"/>
      <c r="TDZ137" s="235"/>
      <c r="TEA137" s="235"/>
      <c r="TEB137" s="235"/>
      <c r="TEC137" s="235"/>
      <c r="TED137" s="235"/>
      <c r="TEE137" s="235"/>
      <c r="TEF137" s="235"/>
      <c r="TEG137" s="235"/>
      <c r="TEH137" s="235"/>
      <c r="TEI137" s="235"/>
      <c r="TEJ137" s="235"/>
      <c r="TEK137" s="235"/>
      <c r="TEL137" s="235"/>
      <c r="TEM137" s="235"/>
      <c r="TEN137" s="235"/>
      <c r="TEO137" s="235"/>
      <c r="TEP137" s="235"/>
      <c r="TEQ137" s="235"/>
      <c r="TER137" s="235"/>
      <c r="TES137" s="235"/>
      <c r="TET137" s="235"/>
      <c r="TEU137" s="235"/>
      <c r="TEV137" s="235"/>
      <c r="TEW137" s="235"/>
      <c r="TEX137" s="235"/>
      <c r="TEY137" s="235"/>
      <c r="TEZ137" s="235"/>
      <c r="TFA137" s="235"/>
      <c r="TFB137" s="235"/>
      <c r="TFC137" s="235"/>
      <c r="TFD137" s="235"/>
      <c r="TFE137" s="235"/>
      <c r="TFF137" s="235"/>
      <c r="TFG137" s="235"/>
      <c r="TFH137" s="235"/>
      <c r="TFI137" s="235"/>
      <c r="TFJ137" s="235"/>
      <c r="TFK137" s="235"/>
      <c r="TFL137" s="235"/>
      <c r="TFM137" s="235"/>
      <c r="TFN137" s="235"/>
      <c r="TFO137" s="235"/>
      <c r="TFP137" s="235"/>
      <c r="TFQ137" s="235"/>
      <c r="TFR137" s="235"/>
      <c r="TFS137" s="235"/>
      <c r="TFT137" s="235"/>
      <c r="TFU137" s="235"/>
      <c r="TFV137" s="235"/>
      <c r="TFW137" s="235"/>
      <c r="TFX137" s="235"/>
      <c r="TFY137" s="235"/>
      <c r="TFZ137" s="235"/>
      <c r="TGA137" s="235"/>
      <c r="TGB137" s="235"/>
      <c r="TGC137" s="235"/>
      <c r="TGD137" s="235"/>
      <c r="TGE137" s="235"/>
      <c r="TGF137" s="235"/>
      <c r="TGG137" s="235"/>
      <c r="TGH137" s="235"/>
      <c r="TGI137" s="235"/>
      <c r="TGJ137" s="235"/>
      <c r="TGK137" s="235"/>
      <c r="TGL137" s="235"/>
      <c r="TGM137" s="235"/>
      <c r="TGN137" s="235"/>
      <c r="TGO137" s="235"/>
      <c r="TGP137" s="235"/>
      <c r="TGQ137" s="235"/>
      <c r="TGR137" s="235"/>
      <c r="TGS137" s="235"/>
      <c r="TGT137" s="235"/>
      <c r="TGU137" s="235"/>
      <c r="TGV137" s="235"/>
      <c r="TGW137" s="235"/>
      <c r="TGX137" s="235"/>
      <c r="TGY137" s="235"/>
      <c r="TGZ137" s="235"/>
      <c r="THA137" s="235"/>
      <c r="THB137" s="235"/>
      <c r="THC137" s="235"/>
      <c r="THD137" s="235"/>
      <c r="THE137" s="235"/>
      <c r="THF137" s="235"/>
      <c r="THG137" s="235"/>
      <c r="THH137" s="235"/>
      <c r="THI137" s="235"/>
      <c r="THJ137" s="235"/>
      <c r="THK137" s="235"/>
      <c r="THL137" s="235"/>
      <c r="THM137" s="235"/>
      <c r="THN137" s="235"/>
      <c r="THO137" s="235"/>
      <c r="THP137" s="235"/>
      <c r="THQ137" s="235"/>
      <c r="THR137" s="235"/>
      <c r="THS137" s="235"/>
      <c r="THT137" s="235"/>
      <c r="THU137" s="235"/>
      <c r="THV137" s="235"/>
      <c r="THW137" s="235"/>
      <c r="THX137" s="235"/>
      <c r="THY137" s="235"/>
      <c r="THZ137" s="235"/>
      <c r="TIA137" s="235"/>
      <c r="TIB137" s="235"/>
      <c r="TIC137" s="235"/>
      <c r="TID137" s="235"/>
      <c r="TIE137" s="235"/>
      <c r="TIF137" s="235"/>
      <c r="TIG137" s="235"/>
      <c r="TIH137" s="235"/>
      <c r="TII137" s="235"/>
      <c r="TIJ137" s="235"/>
      <c r="TIK137" s="235"/>
      <c r="TIL137" s="235"/>
      <c r="TIM137" s="235"/>
      <c r="TIN137" s="235"/>
      <c r="TIO137" s="235"/>
      <c r="TIP137" s="235"/>
      <c r="TIQ137" s="235"/>
      <c r="TIR137" s="235"/>
      <c r="TIS137" s="235"/>
      <c r="TIT137" s="235"/>
      <c r="TIU137" s="235"/>
      <c r="TIV137" s="235"/>
      <c r="TIW137" s="235"/>
      <c r="TIX137" s="235"/>
      <c r="TIY137" s="235"/>
      <c r="TIZ137" s="235"/>
      <c r="TJA137" s="235"/>
      <c r="TJB137" s="235"/>
      <c r="TJC137" s="235"/>
      <c r="TJD137" s="235"/>
      <c r="TJE137" s="235"/>
      <c r="TJF137" s="235"/>
      <c r="TJG137" s="235"/>
      <c r="TJH137" s="235"/>
      <c r="TJI137" s="235"/>
      <c r="TJJ137" s="235"/>
      <c r="TJK137" s="235"/>
      <c r="TJL137" s="235"/>
      <c r="TJM137" s="235"/>
      <c r="TJN137" s="235"/>
      <c r="TJO137" s="235"/>
      <c r="TJP137" s="235"/>
      <c r="TJQ137" s="235"/>
      <c r="TJR137" s="235"/>
      <c r="TJS137" s="235"/>
      <c r="TJT137" s="235"/>
      <c r="TJU137" s="235"/>
      <c r="TJV137" s="235"/>
      <c r="TJW137" s="235"/>
      <c r="TJX137" s="235"/>
      <c r="TJY137" s="235"/>
      <c r="TJZ137" s="235"/>
      <c r="TKA137" s="235"/>
      <c r="TKB137" s="235"/>
      <c r="TKC137" s="235"/>
      <c r="TKD137" s="235"/>
      <c r="TKE137" s="235"/>
      <c r="TKF137" s="235"/>
      <c r="TKG137" s="235"/>
      <c r="TKH137" s="235"/>
      <c r="TKI137" s="235"/>
      <c r="TKJ137" s="235"/>
      <c r="TKK137" s="235"/>
      <c r="TKL137" s="235"/>
      <c r="TKM137" s="235"/>
      <c r="TKN137" s="235"/>
      <c r="TKO137" s="235"/>
      <c r="TKP137" s="235"/>
      <c r="TKQ137" s="235"/>
      <c r="TKR137" s="235"/>
      <c r="TKS137" s="235"/>
      <c r="TKT137" s="235"/>
      <c r="TKU137" s="235"/>
      <c r="TKV137" s="235"/>
      <c r="TKW137" s="235"/>
      <c r="TKX137" s="235"/>
      <c r="TKY137" s="235"/>
      <c r="TKZ137" s="235"/>
      <c r="TLA137" s="235"/>
      <c r="TLB137" s="235"/>
      <c r="TLC137" s="235"/>
      <c r="TLD137" s="235"/>
      <c r="TLE137" s="235"/>
      <c r="TLF137" s="235"/>
      <c r="TLG137" s="235"/>
      <c r="TLH137" s="235"/>
      <c r="TLI137" s="235"/>
      <c r="TLJ137" s="235"/>
      <c r="TLK137" s="235"/>
      <c r="TLL137" s="235"/>
      <c r="TLM137" s="235"/>
      <c r="TLN137" s="235"/>
      <c r="TLO137" s="235"/>
      <c r="TLP137" s="235"/>
      <c r="TLQ137" s="235"/>
      <c r="TLR137" s="235"/>
      <c r="TLS137" s="235"/>
      <c r="TLT137" s="235"/>
      <c r="TLU137" s="235"/>
      <c r="TLV137" s="235"/>
      <c r="TLW137" s="235"/>
      <c r="TLX137" s="235"/>
      <c r="TLY137" s="235"/>
      <c r="TLZ137" s="235"/>
      <c r="TMA137" s="235"/>
      <c r="TMB137" s="235"/>
      <c r="TMC137" s="235"/>
      <c r="TMD137" s="235"/>
      <c r="TME137" s="235"/>
      <c r="TMF137" s="235"/>
      <c r="TMG137" s="235"/>
      <c r="TMH137" s="235"/>
      <c r="TMI137" s="235"/>
      <c r="TMJ137" s="235"/>
      <c r="TMK137" s="235"/>
      <c r="TML137" s="235"/>
      <c r="TMM137" s="235"/>
      <c r="TMN137" s="235"/>
      <c r="TMO137" s="235"/>
      <c r="TMP137" s="235"/>
      <c r="TMQ137" s="235"/>
      <c r="TMR137" s="235"/>
      <c r="TMS137" s="235"/>
      <c r="TMT137" s="235"/>
      <c r="TMU137" s="235"/>
      <c r="TMV137" s="235"/>
      <c r="TMW137" s="235"/>
      <c r="TMX137" s="235"/>
      <c r="TMY137" s="235"/>
      <c r="TMZ137" s="235"/>
      <c r="TNA137" s="235"/>
      <c r="TNB137" s="235"/>
      <c r="TNC137" s="235"/>
      <c r="TND137" s="235"/>
      <c r="TNE137" s="235"/>
      <c r="TNF137" s="235"/>
      <c r="TNG137" s="235"/>
      <c r="TNH137" s="235"/>
      <c r="TNI137" s="235"/>
      <c r="TNJ137" s="235"/>
      <c r="TNK137" s="235"/>
      <c r="TNL137" s="235"/>
      <c r="TNM137" s="235"/>
      <c r="TNN137" s="235"/>
      <c r="TNO137" s="235"/>
      <c r="TNP137" s="235"/>
      <c r="TNQ137" s="235"/>
      <c r="TNR137" s="235"/>
      <c r="TNS137" s="235"/>
      <c r="TNT137" s="235"/>
      <c r="TNU137" s="235"/>
      <c r="TNV137" s="235"/>
      <c r="TNW137" s="235"/>
      <c r="TNX137" s="235"/>
      <c r="TNY137" s="235"/>
      <c r="TNZ137" s="235"/>
      <c r="TOA137" s="235"/>
      <c r="TOB137" s="235"/>
      <c r="TOC137" s="235"/>
      <c r="TOD137" s="235"/>
      <c r="TOE137" s="235"/>
      <c r="TOF137" s="235"/>
      <c r="TOG137" s="235"/>
      <c r="TOH137" s="235"/>
      <c r="TOI137" s="235"/>
      <c r="TOJ137" s="235"/>
      <c r="TOK137" s="235"/>
      <c r="TOL137" s="235"/>
      <c r="TOM137" s="235"/>
      <c r="TON137" s="235"/>
      <c r="TOO137" s="235"/>
      <c r="TOP137" s="235"/>
      <c r="TOQ137" s="235"/>
      <c r="TOR137" s="235"/>
      <c r="TOS137" s="235"/>
      <c r="TOT137" s="235"/>
      <c r="TOU137" s="235"/>
      <c r="TOV137" s="235"/>
      <c r="TOW137" s="235"/>
      <c r="TOX137" s="235"/>
      <c r="TOY137" s="235"/>
      <c r="TOZ137" s="235"/>
      <c r="TPA137" s="235"/>
      <c r="TPB137" s="235"/>
      <c r="TPC137" s="235"/>
      <c r="TPD137" s="235"/>
      <c r="TPE137" s="235"/>
      <c r="TPF137" s="235"/>
      <c r="TPG137" s="235"/>
      <c r="TPH137" s="235"/>
      <c r="TPI137" s="235"/>
      <c r="TPJ137" s="235"/>
      <c r="TPK137" s="235"/>
      <c r="TPL137" s="235"/>
      <c r="TPM137" s="235"/>
      <c r="TPN137" s="235"/>
      <c r="TPO137" s="235"/>
      <c r="TPP137" s="235"/>
      <c r="TPQ137" s="235"/>
      <c r="TPR137" s="235"/>
      <c r="TPS137" s="235"/>
      <c r="TPT137" s="235"/>
      <c r="TPU137" s="235"/>
      <c r="TPV137" s="235"/>
      <c r="TPW137" s="235"/>
      <c r="TPX137" s="235"/>
      <c r="TPY137" s="235"/>
      <c r="TPZ137" s="235"/>
      <c r="TQA137" s="235"/>
      <c r="TQB137" s="235"/>
      <c r="TQC137" s="235"/>
      <c r="TQD137" s="235"/>
      <c r="TQE137" s="235"/>
      <c r="TQF137" s="235"/>
      <c r="TQG137" s="235"/>
      <c r="TQH137" s="235"/>
      <c r="TQI137" s="235"/>
      <c r="TQJ137" s="235"/>
      <c r="TQK137" s="235"/>
      <c r="TQL137" s="235"/>
      <c r="TQM137" s="235"/>
      <c r="TQN137" s="235"/>
      <c r="TQO137" s="235"/>
      <c r="TQP137" s="235"/>
      <c r="TQQ137" s="235"/>
      <c r="TQR137" s="235"/>
      <c r="TQS137" s="235"/>
      <c r="TQT137" s="235"/>
      <c r="TQU137" s="235"/>
      <c r="TQV137" s="235"/>
      <c r="TQW137" s="235"/>
      <c r="TQX137" s="235"/>
      <c r="TQY137" s="235"/>
      <c r="TQZ137" s="235"/>
      <c r="TRA137" s="235"/>
      <c r="TRB137" s="235"/>
      <c r="TRC137" s="235"/>
      <c r="TRD137" s="235"/>
      <c r="TRE137" s="235"/>
      <c r="TRF137" s="235"/>
      <c r="TRG137" s="235"/>
      <c r="TRH137" s="235"/>
      <c r="TRI137" s="235"/>
      <c r="TRJ137" s="235"/>
      <c r="TRK137" s="235"/>
      <c r="TRL137" s="235"/>
      <c r="TRM137" s="235"/>
      <c r="TRN137" s="235"/>
      <c r="TRO137" s="235"/>
      <c r="TRP137" s="235"/>
      <c r="TRQ137" s="235"/>
      <c r="TRR137" s="235"/>
      <c r="TRS137" s="235"/>
      <c r="TRT137" s="235"/>
      <c r="TRU137" s="235"/>
      <c r="TRV137" s="235"/>
      <c r="TRW137" s="235"/>
      <c r="TRX137" s="235"/>
      <c r="TRY137" s="235"/>
      <c r="TRZ137" s="235"/>
      <c r="TSA137" s="235"/>
      <c r="TSB137" s="235"/>
      <c r="TSC137" s="235"/>
      <c r="TSD137" s="235"/>
      <c r="TSE137" s="235"/>
      <c r="TSF137" s="235"/>
      <c r="TSG137" s="235"/>
      <c r="TSH137" s="235"/>
      <c r="TSI137" s="235"/>
      <c r="TSJ137" s="235"/>
      <c r="TSK137" s="235"/>
      <c r="TSL137" s="235"/>
      <c r="TSM137" s="235"/>
      <c r="TSN137" s="235"/>
      <c r="TSO137" s="235"/>
      <c r="TSP137" s="235"/>
      <c r="TSQ137" s="235"/>
      <c r="TSR137" s="235"/>
      <c r="TSS137" s="235"/>
      <c r="TST137" s="235"/>
      <c r="TSU137" s="235"/>
      <c r="TSV137" s="235"/>
      <c r="TSW137" s="235"/>
      <c r="TSX137" s="235"/>
      <c r="TSY137" s="235"/>
      <c r="TSZ137" s="235"/>
      <c r="TTA137" s="235"/>
      <c r="TTB137" s="235"/>
      <c r="TTC137" s="235"/>
      <c r="TTD137" s="235"/>
      <c r="TTE137" s="235"/>
      <c r="TTF137" s="235"/>
      <c r="TTG137" s="235"/>
      <c r="TTH137" s="235"/>
      <c r="TTI137" s="235"/>
      <c r="TTJ137" s="235"/>
      <c r="TTK137" s="235"/>
      <c r="TTL137" s="235"/>
      <c r="TTM137" s="235"/>
      <c r="TTN137" s="235"/>
      <c r="TTO137" s="235"/>
      <c r="TTP137" s="235"/>
      <c r="TTQ137" s="235"/>
      <c r="TTR137" s="235"/>
      <c r="TTS137" s="235"/>
      <c r="TTT137" s="235"/>
      <c r="TTU137" s="235"/>
      <c r="TTV137" s="235"/>
      <c r="TTW137" s="235"/>
      <c r="TTX137" s="235"/>
      <c r="TTY137" s="235"/>
      <c r="TTZ137" s="235"/>
      <c r="TUA137" s="235"/>
      <c r="TUB137" s="235"/>
      <c r="TUC137" s="235"/>
      <c r="TUD137" s="235"/>
      <c r="TUE137" s="235"/>
      <c r="TUF137" s="235"/>
      <c r="TUG137" s="235"/>
      <c r="TUH137" s="235"/>
      <c r="TUI137" s="235"/>
      <c r="TUJ137" s="235"/>
      <c r="TUK137" s="235"/>
      <c r="TUL137" s="235"/>
      <c r="TUM137" s="235"/>
      <c r="TUN137" s="235"/>
      <c r="TUO137" s="235"/>
      <c r="TUP137" s="235"/>
      <c r="TUQ137" s="235"/>
      <c r="TUR137" s="235"/>
      <c r="TUS137" s="235"/>
      <c r="TUT137" s="235"/>
      <c r="TUU137" s="235"/>
      <c r="TUV137" s="235"/>
      <c r="TUW137" s="235"/>
      <c r="TUX137" s="235"/>
      <c r="TUY137" s="235"/>
      <c r="TUZ137" s="235"/>
      <c r="TVA137" s="235"/>
      <c r="TVB137" s="235"/>
      <c r="TVC137" s="235"/>
      <c r="TVD137" s="235"/>
      <c r="TVE137" s="235"/>
      <c r="TVF137" s="235"/>
      <c r="TVG137" s="235"/>
      <c r="TVH137" s="235"/>
      <c r="TVI137" s="235"/>
      <c r="TVJ137" s="235"/>
      <c r="TVK137" s="235"/>
      <c r="TVL137" s="235"/>
      <c r="TVM137" s="235"/>
      <c r="TVN137" s="235"/>
      <c r="TVO137" s="235"/>
      <c r="TVP137" s="235"/>
      <c r="TVQ137" s="235"/>
      <c r="TVR137" s="235"/>
      <c r="TVS137" s="235"/>
      <c r="TVT137" s="235"/>
      <c r="TVU137" s="235"/>
      <c r="TVV137" s="235"/>
      <c r="TVW137" s="235"/>
      <c r="TVX137" s="235"/>
      <c r="TVY137" s="235"/>
      <c r="TVZ137" s="235"/>
      <c r="TWA137" s="235"/>
      <c r="TWB137" s="235"/>
      <c r="TWC137" s="235"/>
      <c r="TWD137" s="235"/>
      <c r="TWE137" s="235"/>
      <c r="TWF137" s="235"/>
      <c r="TWG137" s="235"/>
      <c r="TWH137" s="235"/>
      <c r="TWI137" s="235"/>
      <c r="TWJ137" s="235"/>
      <c r="TWK137" s="235"/>
      <c r="TWL137" s="235"/>
      <c r="TWM137" s="235"/>
      <c r="TWN137" s="235"/>
      <c r="TWO137" s="235"/>
      <c r="TWP137" s="235"/>
      <c r="TWQ137" s="235"/>
      <c r="TWR137" s="235"/>
      <c r="TWS137" s="235"/>
      <c r="TWT137" s="235"/>
      <c r="TWU137" s="235"/>
      <c r="TWV137" s="235"/>
      <c r="TWW137" s="235"/>
      <c r="TWX137" s="235"/>
      <c r="TWY137" s="235"/>
      <c r="TWZ137" s="235"/>
      <c r="TXA137" s="235"/>
      <c r="TXB137" s="235"/>
      <c r="TXC137" s="235"/>
      <c r="TXD137" s="235"/>
      <c r="TXE137" s="235"/>
      <c r="TXF137" s="235"/>
      <c r="TXG137" s="235"/>
      <c r="TXH137" s="235"/>
      <c r="TXI137" s="235"/>
      <c r="TXJ137" s="235"/>
      <c r="TXK137" s="235"/>
      <c r="TXL137" s="235"/>
      <c r="TXM137" s="235"/>
      <c r="TXN137" s="235"/>
      <c r="TXO137" s="235"/>
      <c r="TXP137" s="235"/>
      <c r="TXQ137" s="235"/>
      <c r="TXR137" s="235"/>
      <c r="TXS137" s="235"/>
      <c r="TXT137" s="235"/>
      <c r="TXU137" s="235"/>
      <c r="TXV137" s="235"/>
      <c r="TXW137" s="235"/>
      <c r="TXX137" s="235"/>
      <c r="TXY137" s="235"/>
      <c r="TXZ137" s="235"/>
      <c r="TYA137" s="235"/>
      <c r="TYB137" s="235"/>
      <c r="TYC137" s="235"/>
      <c r="TYD137" s="235"/>
      <c r="TYE137" s="235"/>
      <c r="TYF137" s="235"/>
      <c r="TYG137" s="235"/>
      <c r="TYH137" s="235"/>
      <c r="TYI137" s="235"/>
      <c r="TYJ137" s="235"/>
      <c r="TYK137" s="235"/>
      <c r="TYL137" s="235"/>
      <c r="TYM137" s="235"/>
      <c r="TYN137" s="235"/>
      <c r="TYO137" s="235"/>
      <c r="TYP137" s="235"/>
      <c r="TYQ137" s="235"/>
      <c r="TYR137" s="235"/>
      <c r="TYS137" s="235"/>
      <c r="TYT137" s="235"/>
      <c r="TYU137" s="235"/>
      <c r="TYV137" s="235"/>
      <c r="TYW137" s="235"/>
      <c r="TYX137" s="235"/>
      <c r="TYY137" s="235"/>
      <c r="TYZ137" s="235"/>
      <c r="TZA137" s="235"/>
      <c r="TZB137" s="235"/>
      <c r="TZC137" s="235"/>
      <c r="TZD137" s="235"/>
      <c r="TZE137" s="235"/>
      <c r="TZF137" s="235"/>
      <c r="TZG137" s="235"/>
      <c r="TZH137" s="235"/>
      <c r="TZI137" s="235"/>
      <c r="TZJ137" s="235"/>
      <c r="TZK137" s="235"/>
      <c r="TZL137" s="235"/>
      <c r="TZM137" s="235"/>
      <c r="TZN137" s="235"/>
      <c r="TZO137" s="235"/>
      <c r="TZP137" s="235"/>
      <c r="TZQ137" s="235"/>
      <c r="TZR137" s="235"/>
      <c r="TZS137" s="235"/>
      <c r="TZT137" s="235"/>
      <c r="TZU137" s="235"/>
      <c r="TZV137" s="235"/>
      <c r="TZW137" s="235"/>
      <c r="TZX137" s="235"/>
      <c r="TZY137" s="235"/>
      <c r="TZZ137" s="235"/>
      <c r="UAA137" s="235"/>
      <c r="UAB137" s="235"/>
      <c r="UAC137" s="235"/>
      <c r="UAD137" s="235"/>
      <c r="UAE137" s="235"/>
      <c r="UAF137" s="235"/>
      <c r="UAG137" s="235"/>
      <c r="UAH137" s="235"/>
      <c r="UAI137" s="235"/>
      <c r="UAJ137" s="235"/>
      <c r="UAK137" s="235"/>
      <c r="UAL137" s="235"/>
      <c r="UAM137" s="235"/>
      <c r="UAN137" s="235"/>
      <c r="UAO137" s="235"/>
      <c r="UAP137" s="235"/>
      <c r="UAQ137" s="235"/>
      <c r="UAR137" s="235"/>
      <c r="UAS137" s="235"/>
      <c r="UAT137" s="235"/>
      <c r="UAU137" s="235"/>
      <c r="UAV137" s="235"/>
      <c r="UAW137" s="235"/>
      <c r="UAX137" s="235"/>
      <c r="UAY137" s="235"/>
      <c r="UAZ137" s="235"/>
      <c r="UBA137" s="235"/>
      <c r="UBB137" s="235"/>
      <c r="UBC137" s="235"/>
      <c r="UBD137" s="235"/>
      <c r="UBE137" s="235"/>
      <c r="UBF137" s="235"/>
      <c r="UBG137" s="235"/>
      <c r="UBH137" s="235"/>
      <c r="UBI137" s="235"/>
      <c r="UBJ137" s="235"/>
      <c r="UBK137" s="235"/>
      <c r="UBL137" s="235"/>
      <c r="UBM137" s="235"/>
      <c r="UBN137" s="235"/>
      <c r="UBO137" s="235"/>
      <c r="UBP137" s="235"/>
      <c r="UBQ137" s="235"/>
      <c r="UBR137" s="235"/>
      <c r="UBS137" s="235"/>
      <c r="UBT137" s="235"/>
      <c r="UBU137" s="235"/>
      <c r="UBV137" s="235"/>
      <c r="UBW137" s="235"/>
      <c r="UBX137" s="235"/>
      <c r="UBY137" s="235"/>
      <c r="UBZ137" s="235"/>
      <c r="UCA137" s="235"/>
      <c r="UCB137" s="235"/>
      <c r="UCC137" s="235"/>
      <c r="UCD137" s="235"/>
      <c r="UCE137" s="235"/>
      <c r="UCF137" s="235"/>
      <c r="UCG137" s="235"/>
      <c r="UCH137" s="235"/>
      <c r="UCI137" s="235"/>
      <c r="UCJ137" s="235"/>
      <c r="UCK137" s="235"/>
      <c r="UCL137" s="235"/>
      <c r="UCM137" s="235"/>
      <c r="UCN137" s="235"/>
      <c r="UCO137" s="235"/>
      <c r="UCP137" s="235"/>
      <c r="UCQ137" s="235"/>
      <c r="UCR137" s="235"/>
      <c r="UCS137" s="235"/>
      <c r="UCT137" s="235"/>
      <c r="UCU137" s="235"/>
      <c r="UCV137" s="235"/>
      <c r="UCW137" s="235"/>
      <c r="UCX137" s="235"/>
      <c r="UCY137" s="235"/>
      <c r="UCZ137" s="235"/>
      <c r="UDA137" s="235"/>
      <c r="UDB137" s="235"/>
      <c r="UDC137" s="235"/>
      <c r="UDD137" s="235"/>
      <c r="UDE137" s="235"/>
      <c r="UDF137" s="235"/>
      <c r="UDG137" s="235"/>
      <c r="UDH137" s="235"/>
      <c r="UDI137" s="235"/>
      <c r="UDJ137" s="235"/>
      <c r="UDK137" s="235"/>
      <c r="UDL137" s="235"/>
      <c r="UDM137" s="235"/>
      <c r="UDN137" s="235"/>
      <c r="UDO137" s="235"/>
      <c r="UDP137" s="235"/>
      <c r="UDQ137" s="235"/>
      <c r="UDR137" s="235"/>
      <c r="UDS137" s="235"/>
      <c r="UDT137" s="235"/>
      <c r="UDU137" s="235"/>
      <c r="UDV137" s="235"/>
      <c r="UDW137" s="235"/>
      <c r="UDX137" s="235"/>
      <c r="UDY137" s="235"/>
      <c r="UDZ137" s="235"/>
      <c r="UEA137" s="235"/>
      <c r="UEB137" s="235"/>
      <c r="UEC137" s="235"/>
      <c r="UED137" s="235"/>
      <c r="UEE137" s="235"/>
      <c r="UEF137" s="235"/>
      <c r="UEG137" s="235"/>
      <c r="UEH137" s="235"/>
      <c r="UEI137" s="235"/>
      <c r="UEJ137" s="235"/>
      <c r="UEK137" s="235"/>
      <c r="UEL137" s="235"/>
      <c r="UEM137" s="235"/>
      <c r="UEN137" s="235"/>
      <c r="UEO137" s="235"/>
      <c r="UEP137" s="235"/>
      <c r="UEQ137" s="235"/>
      <c r="UER137" s="235"/>
      <c r="UES137" s="235"/>
      <c r="UET137" s="235"/>
      <c r="UEU137" s="235"/>
      <c r="UEV137" s="235"/>
      <c r="UEW137" s="235"/>
      <c r="UEX137" s="235"/>
      <c r="UEY137" s="235"/>
      <c r="UEZ137" s="235"/>
      <c r="UFA137" s="235"/>
      <c r="UFB137" s="235"/>
      <c r="UFC137" s="235"/>
      <c r="UFD137" s="235"/>
      <c r="UFE137" s="235"/>
      <c r="UFF137" s="235"/>
      <c r="UFG137" s="235"/>
      <c r="UFH137" s="235"/>
      <c r="UFI137" s="235"/>
      <c r="UFJ137" s="235"/>
      <c r="UFK137" s="235"/>
      <c r="UFL137" s="235"/>
      <c r="UFM137" s="235"/>
      <c r="UFN137" s="235"/>
      <c r="UFO137" s="235"/>
      <c r="UFP137" s="235"/>
      <c r="UFQ137" s="235"/>
      <c r="UFR137" s="235"/>
      <c r="UFS137" s="235"/>
      <c r="UFT137" s="235"/>
      <c r="UFU137" s="235"/>
      <c r="UFV137" s="235"/>
      <c r="UFW137" s="235"/>
      <c r="UFX137" s="235"/>
      <c r="UFY137" s="235"/>
      <c r="UFZ137" s="235"/>
      <c r="UGA137" s="235"/>
      <c r="UGB137" s="235"/>
      <c r="UGC137" s="235"/>
      <c r="UGD137" s="235"/>
      <c r="UGE137" s="235"/>
      <c r="UGF137" s="235"/>
      <c r="UGG137" s="235"/>
      <c r="UGH137" s="235"/>
      <c r="UGI137" s="235"/>
      <c r="UGJ137" s="235"/>
      <c r="UGK137" s="235"/>
      <c r="UGL137" s="235"/>
      <c r="UGM137" s="235"/>
      <c r="UGN137" s="235"/>
      <c r="UGO137" s="235"/>
      <c r="UGP137" s="235"/>
      <c r="UGQ137" s="235"/>
      <c r="UGR137" s="235"/>
      <c r="UGS137" s="235"/>
      <c r="UGT137" s="235"/>
      <c r="UGU137" s="235"/>
      <c r="UGV137" s="235"/>
      <c r="UGW137" s="235"/>
      <c r="UGX137" s="235"/>
      <c r="UGY137" s="235"/>
      <c r="UGZ137" s="235"/>
      <c r="UHA137" s="235"/>
      <c r="UHB137" s="235"/>
      <c r="UHC137" s="235"/>
      <c r="UHD137" s="235"/>
      <c r="UHE137" s="235"/>
      <c r="UHF137" s="235"/>
      <c r="UHG137" s="235"/>
      <c r="UHH137" s="235"/>
      <c r="UHI137" s="235"/>
      <c r="UHJ137" s="235"/>
      <c r="UHK137" s="235"/>
      <c r="UHL137" s="235"/>
      <c r="UHM137" s="235"/>
      <c r="UHN137" s="235"/>
      <c r="UHO137" s="235"/>
      <c r="UHP137" s="235"/>
      <c r="UHQ137" s="235"/>
      <c r="UHR137" s="235"/>
      <c r="UHS137" s="235"/>
      <c r="UHT137" s="235"/>
      <c r="UHU137" s="235"/>
      <c r="UHV137" s="235"/>
      <c r="UHW137" s="235"/>
      <c r="UHX137" s="235"/>
      <c r="UHY137" s="235"/>
      <c r="UHZ137" s="235"/>
      <c r="UIA137" s="235"/>
      <c r="UIB137" s="235"/>
      <c r="UIC137" s="235"/>
      <c r="UID137" s="235"/>
      <c r="UIE137" s="235"/>
      <c r="UIF137" s="235"/>
      <c r="UIG137" s="235"/>
      <c r="UIH137" s="235"/>
      <c r="UII137" s="235"/>
      <c r="UIJ137" s="235"/>
      <c r="UIK137" s="235"/>
      <c r="UIL137" s="235"/>
      <c r="UIM137" s="235"/>
      <c r="UIN137" s="235"/>
      <c r="UIO137" s="235"/>
      <c r="UIP137" s="235"/>
      <c r="UIQ137" s="235"/>
      <c r="UIR137" s="235"/>
      <c r="UIS137" s="235"/>
      <c r="UIT137" s="235"/>
      <c r="UIU137" s="235"/>
      <c r="UIV137" s="235"/>
      <c r="UIW137" s="235"/>
      <c r="UIX137" s="235"/>
      <c r="UIY137" s="235"/>
      <c r="UIZ137" s="235"/>
      <c r="UJA137" s="235"/>
      <c r="UJB137" s="235"/>
      <c r="UJC137" s="235"/>
      <c r="UJD137" s="235"/>
      <c r="UJE137" s="235"/>
      <c r="UJF137" s="235"/>
      <c r="UJG137" s="235"/>
      <c r="UJH137" s="235"/>
      <c r="UJI137" s="235"/>
      <c r="UJJ137" s="235"/>
      <c r="UJK137" s="235"/>
      <c r="UJL137" s="235"/>
      <c r="UJM137" s="235"/>
      <c r="UJN137" s="235"/>
      <c r="UJO137" s="235"/>
      <c r="UJP137" s="235"/>
      <c r="UJQ137" s="235"/>
      <c r="UJR137" s="235"/>
      <c r="UJS137" s="235"/>
      <c r="UJT137" s="235"/>
      <c r="UJU137" s="235"/>
      <c r="UJV137" s="235"/>
      <c r="UJW137" s="235"/>
      <c r="UJX137" s="235"/>
      <c r="UJY137" s="235"/>
      <c r="UJZ137" s="235"/>
      <c r="UKA137" s="235"/>
      <c r="UKB137" s="235"/>
      <c r="UKC137" s="235"/>
      <c r="UKD137" s="235"/>
      <c r="UKE137" s="235"/>
      <c r="UKF137" s="235"/>
      <c r="UKG137" s="235"/>
      <c r="UKH137" s="235"/>
      <c r="UKI137" s="235"/>
      <c r="UKJ137" s="235"/>
      <c r="UKK137" s="235"/>
      <c r="UKL137" s="235"/>
      <c r="UKM137" s="235"/>
      <c r="UKN137" s="235"/>
      <c r="UKO137" s="235"/>
      <c r="UKP137" s="235"/>
      <c r="UKQ137" s="235"/>
      <c r="UKR137" s="235"/>
      <c r="UKS137" s="235"/>
      <c r="UKT137" s="235"/>
      <c r="UKU137" s="235"/>
      <c r="UKV137" s="235"/>
      <c r="UKW137" s="235"/>
      <c r="UKX137" s="235"/>
      <c r="UKY137" s="235"/>
      <c r="UKZ137" s="235"/>
      <c r="ULA137" s="235"/>
      <c r="ULB137" s="235"/>
      <c r="ULC137" s="235"/>
      <c r="ULD137" s="235"/>
      <c r="ULE137" s="235"/>
      <c r="ULF137" s="235"/>
      <c r="ULG137" s="235"/>
      <c r="ULH137" s="235"/>
      <c r="ULI137" s="235"/>
      <c r="ULJ137" s="235"/>
      <c r="ULK137" s="235"/>
      <c r="ULL137" s="235"/>
      <c r="ULM137" s="235"/>
      <c r="ULN137" s="235"/>
      <c r="ULO137" s="235"/>
      <c r="ULP137" s="235"/>
      <c r="ULQ137" s="235"/>
      <c r="ULR137" s="235"/>
      <c r="ULS137" s="235"/>
      <c r="ULT137" s="235"/>
      <c r="ULU137" s="235"/>
      <c r="ULV137" s="235"/>
      <c r="ULW137" s="235"/>
      <c r="ULX137" s="235"/>
      <c r="ULY137" s="235"/>
      <c r="ULZ137" s="235"/>
      <c r="UMA137" s="235"/>
      <c r="UMB137" s="235"/>
      <c r="UMC137" s="235"/>
      <c r="UMD137" s="235"/>
      <c r="UME137" s="235"/>
      <c r="UMF137" s="235"/>
      <c r="UMG137" s="235"/>
      <c r="UMH137" s="235"/>
      <c r="UMI137" s="235"/>
      <c r="UMJ137" s="235"/>
      <c r="UMK137" s="235"/>
      <c r="UML137" s="235"/>
      <c r="UMM137" s="235"/>
      <c r="UMN137" s="235"/>
      <c r="UMO137" s="235"/>
      <c r="UMP137" s="235"/>
      <c r="UMQ137" s="235"/>
      <c r="UMR137" s="235"/>
      <c r="UMS137" s="235"/>
      <c r="UMT137" s="235"/>
      <c r="UMU137" s="235"/>
      <c r="UMV137" s="235"/>
      <c r="UMW137" s="235"/>
      <c r="UMX137" s="235"/>
      <c r="UMY137" s="235"/>
      <c r="UMZ137" s="235"/>
      <c r="UNA137" s="235"/>
      <c r="UNB137" s="235"/>
      <c r="UNC137" s="235"/>
      <c r="UND137" s="235"/>
      <c r="UNE137" s="235"/>
      <c r="UNF137" s="235"/>
      <c r="UNG137" s="235"/>
      <c r="UNH137" s="235"/>
      <c r="UNI137" s="235"/>
      <c r="UNJ137" s="235"/>
      <c r="UNK137" s="235"/>
      <c r="UNL137" s="235"/>
      <c r="UNM137" s="235"/>
      <c r="UNN137" s="235"/>
      <c r="UNO137" s="235"/>
      <c r="UNP137" s="235"/>
      <c r="UNQ137" s="235"/>
      <c r="UNR137" s="235"/>
      <c r="UNS137" s="235"/>
      <c r="UNT137" s="235"/>
      <c r="UNU137" s="235"/>
      <c r="UNV137" s="235"/>
      <c r="UNW137" s="235"/>
      <c r="UNX137" s="235"/>
      <c r="UNY137" s="235"/>
      <c r="UNZ137" s="235"/>
      <c r="UOA137" s="235"/>
      <c r="UOB137" s="235"/>
      <c r="UOC137" s="235"/>
      <c r="UOD137" s="235"/>
      <c r="UOE137" s="235"/>
      <c r="UOF137" s="235"/>
      <c r="UOG137" s="235"/>
      <c r="UOH137" s="235"/>
      <c r="UOI137" s="235"/>
      <c r="UOJ137" s="235"/>
      <c r="UOK137" s="235"/>
      <c r="UOL137" s="235"/>
      <c r="UOM137" s="235"/>
      <c r="UON137" s="235"/>
      <c r="UOO137" s="235"/>
      <c r="UOP137" s="235"/>
      <c r="UOQ137" s="235"/>
      <c r="UOR137" s="235"/>
      <c r="UOS137" s="235"/>
      <c r="UOT137" s="235"/>
      <c r="UOU137" s="235"/>
      <c r="UOV137" s="235"/>
      <c r="UOW137" s="235"/>
      <c r="UOX137" s="235"/>
      <c r="UOY137" s="235"/>
      <c r="UOZ137" s="235"/>
      <c r="UPA137" s="235"/>
      <c r="UPB137" s="235"/>
      <c r="UPC137" s="235"/>
      <c r="UPD137" s="235"/>
      <c r="UPE137" s="235"/>
      <c r="UPF137" s="235"/>
      <c r="UPG137" s="235"/>
      <c r="UPH137" s="235"/>
      <c r="UPI137" s="235"/>
      <c r="UPJ137" s="235"/>
      <c r="UPK137" s="235"/>
      <c r="UPL137" s="235"/>
      <c r="UPM137" s="235"/>
      <c r="UPN137" s="235"/>
      <c r="UPO137" s="235"/>
      <c r="UPP137" s="235"/>
      <c r="UPQ137" s="235"/>
      <c r="UPR137" s="235"/>
      <c r="UPS137" s="235"/>
      <c r="UPT137" s="235"/>
      <c r="UPU137" s="235"/>
      <c r="UPV137" s="235"/>
      <c r="UPW137" s="235"/>
      <c r="UPX137" s="235"/>
      <c r="UPY137" s="235"/>
      <c r="UPZ137" s="235"/>
      <c r="UQA137" s="235"/>
      <c r="UQB137" s="235"/>
      <c r="UQC137" s="235"/>
      <c r="UQD137" s="235"/>
      <c r="UQE137" s="235"/>
      <c r="UQF137" s="235"/>
      <c r="UQG137" s="235"/>
      <c r="UQH137" s="235"/>
      <c r="UQI137" s="235"/>
      <c r="UQJ137" s="235"/>
      <c r="UQK137" s="235"/>
      <c r="UQL137" s="235"/>
      <c r="UQM137" s="235"/>
      <c r="UQN137" s="235"/>
      <c r="UQO137" s="235"/>
      <c r="UQP137" s="235"/>
      <c r="UQQ137" s="235"/>
      <c r="UQR137" s="235"/>
      <c r="UQS137" s="235"/>
      <c r="UQT137" s="235"/>
      <c r="UQU137" s="235"/>
      <c r="UQV137" s="235"/>
      <c r="UQW137" s="235"/>
      <c r="UQX137" s="235"/>
      <c r="UQY137" s="235"/>
      <c r="UQZ137" s="235"/>
      <c r="URA137" s="235"/>
      <c r="URB137" s="235"/>
      <c r="URC137" s="235"/>
      <c r="URD137" s="235"/>
      <c r="URE137" s="235"/>
      <c r="URF137" s="235"/>
      <c r="URG137" s="235"/>
      <c r="URH137" s="235"/>
      <c r="URI137" s="235"/>
      <c r="URJ137" s="235"/>
      <c r="URK137" s="235"/>
      <c r="URL137" s="235"/>
      <c r="URM137" s="235"/>
      <c r="URN137" s="235"/>
      <c r="URO137" s="235"/>
      <c r="URP137" s="235"/>
      <c r="URQ137" s="235"/>
      <c r="URR137" s="235"/>
      <c r="URS137" s="235"/>
      <c r="URT137" s="235"/>
      <c r="URU137" s="235"/>
      <c r="URV137" s="235"/>
      <c r="URW137" s="235"/>
      <c r="URX137" s="235"/>
      <c r="URY137" s="235"/>
      <c r="URZ137" s="235"/>
      <c r="USA137" s="235"/>
      <c r="USB137" s="235"/>
      <c r="USC137" s="235"/>
      <c r="USD137" s="235"/>
      <c r="USE137" s="235"/>
      <c r="USF137" s="235"/>
      <c r="USG137" s="235"/>
      <c r="USH137" s="235"/>
      <c r="USI137" s="235"/>
      <c r="USJ137" s="235"/>
      <c r="USK137" s="235"/>
      <c r="USL137" s="235"/>
      <c r="USM137" s="235"/>
      <c r="USN137" s="235"/>
      <c r="USO137" s="235"/>
      <c r="USP137" s="235"/>
      <c r="USQ137" s="235"/>
      <c r="USR137" s="235"/>
      <c r="USS137" s="235"/>
      <c r="UST137" s="235"/>
      <c r="USU137" s="235"/>
      <c r="USV137" s="235"/>
      <c r="USW137" s="235"/>
      <c r="USX137" s="235"/>
      <c r="USY137" s="235"/>
      <c r="USZ137" s="235"/>
      <c r="UTA137" s="235"/>
      <c r="UTB137" s="235"/>
      <c r="UTC137" s="235"/>
      <c r="UTD137" s="235"/>
      <c r="UTE137" s="235"/>
      <c r="UTF137" s="235"/>
      <c r="UTG137" s="235"/>
      <c r="UTH137" s="235"/>
      <c r="UTI137" s="235"/>
      <c r="UTJ137" s="235"/>
      <c r="UTK137" s="235"/>
      <c r="UTL137" s="235"/>
      <c r="UTM137" s="235"/>
      <c r="UTN137" s="235"/>
      <c r="UTO137" s="235"/>
      <c r="UTP137" s="235"/>
      <c r="UTQ137" s="235"/>
      <c r="UTR137" s="235"/>
      <c r="UTS137" s="235"/>
      <c r="UTT137" s="235"/>
      <c r="UTU137" s="235"/>
      <c r="UTV137" s="235"/>
      <c r="UTW137" s="235"/>
      <c r="UTX137" s="235"/>
      <c r="UTY137" s="235"/>
      <c r="UTZ137" s="235"/>
      <c r="UUA137" s="235"/>
      <c r="UUB137" s="235"/>
      <c r="UUC137" s="235"/>
      <c r="UUD137" s="235"/>
      <c r="UUE137" s="235"/>
      <c r="UUF137" s="235"/>
      <c r="UUG137" s="235"/>
      <c r="UUH137" s="235"/>
      <c r="UUI137" s="235"/>
      <c r="UUJ137" s="235"/>
      <c r="UUK137" s="235"/>
      <c r="UUL137" s="235"/>
      <c r="UUM137" s="235"/>
      <c r="UUN137" s="235"/>
      <c r="UUO137" s="235"/>
      <c r="UUP137" s="235"/>
      <c r="UUQ137" s="235"/>
      <c r="UUR137" s="235"/>
      <c r="UUS137" s="235"/>
      <c r="UUT137" s="235"/>
      <c r="UUU137" s="235"/>
      <c r="UUV137" s="235"/>
      <c r="UUW137" s="235"/>
      <c r="UUX137" s="235"/>
      <c r="UUY137" s="235"/>
      <c r="UUZ137" s="235"/>
      <c r="UVA137" s="235"/>
      <c r="UVB137" s="235"/>
      <c r="UVC137" s="235"/>
      <c r="UVD137" s="235"/>
      <c r="UVE137" s="235"/>
      <c r="UVF137" s="235"/>
      <c r="UVG137" s="235"/>
      <c r="UVH137" s="235"/>
      <c r="UVI137" s="235"/>
      <c r="UVJ137" s="235"/>
      <c r="UVK137" s="235"/>
      <c r="UVL137" s="235"/>
      <c r="UVM137" s="235"/>
      <c r="UVN137" s="235"/>
      <c r="UVO137" s="235"/>
      <c r="UVP137" s="235"/>
      <c r="UVQ137" s="235"/>
      <c r="UVR137" s="235"/>
      <c r="UVS137" s="235"/>
      <c r="UVT137" s="235"/>
      <c r="UVU137" s="235"/>
      <c r="UVV137" s="235"/>
      <c r="UVW137" s="235"/>
      <c r="UVX137" s="235"/>
      <c r="UVY137" s="235"/>
      <c r="UVZ137" s="235"/>
      <c r="UWA137" s="235"/>
      <c r="UWB137" s="235"/>
      <c r="UWC137" s="235"/>
      <c r="UWD137" s="235"/>
      <c r="UWE137" s="235"/>
      <c r="UWF137" s="235"/>
      <c r="UWG137" s="235"/>
      <c r="UWH137" s="235"/>
      <c r="UWI137" s="235"/>
      <c r="UWJ137" s="235"/>
      <c r="UWK137" s="235"/>
      <c r="UWL137" s="235"/>
      <c r="UWM137" s="235"/>
      <c r="UWN137" s="235"/>
      <c r="UWO137" s="235"/>
      <c r="UWP137" s="235"/>
      <c r="UWQ137" s="235"/>
      <c r="UWR137" s="235"/>
      <c r="UWS137" s="235"/>
      <c r="UWT137" s="235"/>
      <c r="UWU137" s="235"/>
      <c r="UWV137" s="235"/>
      <c r="UWW137" s="235"/>
      <c r="UWX137" s="235"/>
      <c r="UWY137" s="235"/>
      <c r="UWZ137" s="235"/>
      <c r="UXA137" s="235"/>
      <c r="UXB137" s="235"/>
      <c r="UXC137" s="235"/>
      <c r="UXD137" s="235"/>
      <c r="UXE137" s="235"/>
      <c r="UXF137" s="235"/>
      <c r="UXG137" s="235"/>
      <c r="UXH137" s="235"/>
      <c r="UXI137" s="235"/>
      <c r="UXJ137" s="235"/>
      <c r="UXK137" s="235"/>
      <c r="UXL137" s="235"/>
      <c r="UXM137" s="235"/>
      <c r="UXN137" s="235"/>
      <c r="UXO137" s="235"/>
      <c r="UXP137" s="235"/>
      <c r="UXQ137" s="235"/>
      <c r="UXR137" s="235"/>
      <c r="UXS137" s="235"/>
      <c r="UXT137" s="235"/>
      <c r="UXU137" s="235"/>
      <c r="UXV137" s="235"/>
      <c r="UXW137" s="235"/>
      <c r="UXX137" s="235"/>
      <c r="UXY137" s="235"/>
      <c r="UXZ137" s="235"/>
      <c r="UYA137" s="235"/>
      <c r="UYB137" s="235"/>
      <c r="UYC137" s="235"/>
      <c r="UYD137" s="235"/>
      <c r="UYE137" s="235"/>
      <c r="UYF137" s="235"/>
      <c r="UYG137" s="235"/>
      <c r="UYH137" s="235"/>
      <c r="UYI137" s="235"/>
      <c r="UYJ137" s="235"/>
      <c r="UYK137" s="235"/>
      <c r="UYL137" s="235"/>
      <c r="UYM137" s="235"/>
      <c r="UYN137" s="235"/>
      <c r="UYO137" s="235"/>
      <c r="UYP137" s="235"/>
      <c r="UYQ137" s="235"/>
      <c r="UYR137" s="235"/>
      <c r="UYS137" s="235"/>
      <c r="UYT137" s="235"/>
      <c r="UYU137" s="235"/>
      <c r="UYV137" s="235"/>
      <c r="UYW137" s="235"/>
      <c r="UYX137" s="235"/>
      <c r="UYY137" s="235"/>
      <c r="UYZ137" s="235"/>
      <c r="UZA137" s="235"/>
      <c r="UZB137" s="235"/>
      <c r="UZC137" s="235"/>
      <c r="UZD137" s="235"/>
      <c r="UZE137" s="235"/>
      <c r="UZF137" s="235"/>
      <c r="UZG137" s="235"/>
      <c r="UZH137" s="235"/>
      <c r="UZI137" s="235"/>
      <c r="UZJ137" s="235"/>
      <c r="UZK137" s="235"/>
      <c r="UZL137" s="235"/>
      <c r="UZM137" s="235"/>
      <c r="UZN137" s="235"/>
      <c r="UZO137" s="235"/>
      <c r="UZP137" s="235"/>
      <c r="UZQ137" s="235"/>
      <c r="UZR137" s="235"/>
      <c r="UZS137" s="235"/>
      <c r="UZT137" s="235"/>
      <c r="UZU137" s="235"/>
      <c r="UZV137" s="235"/>
      <c r="UZW137" s="235"/>
      <c r="UZX137" s="235"/>
      <c r="UZY137" s="235"/>
      <c r="UZZ137" s="235"/>
      <c r="VAA137" s="235"/>
      <c r="VAB137" s="235"/>
      <c r="VAC137" s="235"/>
      <c r="VAD137" s="235"/>
      <c r="VAE137" s="235"/>
      <c r="VAF137" s="235"/>
      <c r="VAG137" s="235"/>
      <c r="VAH137" s="235"/>
      <c r="VAI137" s="235"/>
      <c r="VAJ137" s="235"/>
      <c r="VAK137" s="235"/>
      <c r="VAL137" s="235"/>
      <c r="VAM137" s="235"/>
      <c r="VAN137" s="235"/>
      <c r="VAO137" s="235"/>
      <c r="VAP137" s="235"/>
      <c r="VAQ137" s="235"/>
      <c r="VAR137" s="235"/>
      <c r="VAS137" s="235"/>
      <c r="VAT137" s="235"/>
      <c r="VAU137" s="235"/>
      <c r="VAV137" s="235"/>
      <c r="VAW137" s="235"/>
      <c r="VAX137" s="235"/>
      <c r="VAY137" s="235"/>
      <c r="VAZ137" s="235"/>
      <c r="VBA137" s="235"/>
      <c r="VBB137" s="235"/>
      <c r="VBC137" s="235"/>
      <c r="VBD137" s="235"/>
      <c r="VBE137" s="235"/>
      <c r="VBF137" s="235"/>
      <c r="VBG137" s="235"/>
      <c r="VBH137" s="235"/>
      <c r="VBI137" s="235"/>
      <c r="VBJ137" s="235"/>
      <c r="VBK137" s="235"/>
      <c r="VBL137" s="235"/>
      <c r="VBM137" s="235"/>
      <c r="VBN137" s="235"/>
      <c r="VBO137" s="235"/>
      <c r="VBP137" s="235"/>
      <c r="VBQ137" s="235"/>
      <c r="VBR137" s="235"/>
      <c r="VBS137" s="235"/>
      <c r="VBT137" s="235"/>
      <c r="VBU137" s="235"/>
      <c r="VBV137" s="235"/>
      <c r="VBW137" s="235"/>
      <c r="VBX137" s="235"/>
      <c r="VBY137" s="235"/>
      <c r="VBZ137" s="235"/>
      <c r="VCA137" s="235"/>
      <c r="VCB137" s="235"/>
      <c r="VCC137" s="235"/>
      <c r="VCD137" s="235"/>
      <c r="VCE137" s="235"/>
      <c r="VCF137" s="235"/>
      <c r="VCG137" s="235"/>
      <c r="VCH137" s="235"/>
      <c r="VCI137" s="235"/>
      <c r="VCJ137" s="235"/>
      <c r="VCK137" s="235"/>
      <c r="VCL137" s="235"/>
      <c r="VCM137" s="235"/>
      <c r="VCN137" s="235"/>
      <c r="VCO137" s="235"/>
      <c r="VCP137" s="235"/>
      <c r="VCQ137" s="235"/>
      <c r="VCR137" s="235"/>
      <c r="VCS137" s="235"/>
      <c r="VCT137" s="235"/>
      <c r="VCU137" s="235"/>
      <c r="VCV137" s="235"/>
      <c r="VCW137" s="235"/>
      <c r="VCX137" s="235"/>
      <c r="VCY137" s="235"/>
      <c r="VCZ137" s="235"/>
      <c r="VDA137" s="235"/>
      <c r="VDB137" s="235"/>
      <c r="VDC137" s="235"/>
      <c r="VDD137" s="235"/>
      <c r="VDE137" s="235"/>
      <c r="VDF137" s="235"/>
      <c r="VDG137" s="235"/>
      <c r="VDH137" s="235"/>
      <c r="VDI137" s="235"/>
      <c r="VDJ137" s="235"/>
      <c r="VDK137" s="235"/>
      <c r="VDL137" s="235"/>
      <c r="VDM137" s="235"/>
      <c r="VDN137" s="235"/>
      <c r="VDO137" s="235"/>
      <c r="VDP137" s="235"/>
      <c r="VDQ137" s="235"/>
      <c r="VDR137" s="235"/>
      <c r="VDS137" s="235"/>
      <c r="VDT137" s="235"/>
      <c r="VDU137" s="235"/>
      <c r="VDV137" s="235"/>
      <c r="VDW137" s="235"/>
      <c r="VDX137" s="235"/>
      <c r="VDY137" s="235"/>
      <c r="VDZ137" s="235"/>
      <c r="VEA137" s="235"/>
      <c r="VEB137" s="235"/>
      <c r="VEC137" s="235"/>
      <c r="VED137" s="235"/>
      <c r="VEE137" s="235"/>
      <c r="VEF137" s="235"/>
      <c r="VEG137" s="235"/>
      <c r="VEH137" s="235"/>
      <c r="VEI137" s="235"/>
      <c r="VEJ137" s="235"/>
      <c r="VEK137" s="235"/>
      <c r="VEL137" s="235"/>
      <c r="VEM137" s="235"/>
      <c r="VEN137" s="235"/>
      <c r="VEO137" s="235"/>
      <c r="VEP137" s="235"/>
      <c r="VEQ137" s="235"/>
      <c r="VER137" s="235"/>
      <c r="VES137" s="235"/>
      <c r="VET137" s="235"/>
      <c r="VEU137" s="235"/>
      <c r="VEV137" s="235"/>
      <c r="VEW137" s="235"/>
      <c r="VEX137" s="235"/>
      <c r="VEY137" s="235"/>
      <c r="VEZ137" s="235"/>
      <c r="VFA137" s="235"/>
      <c r="VFB137" s="235"/>
      <c r="VFC137" s="235"/>
      <c r="VFD137" s="235"/>
      <c r="VFE137" s="235"/>
      <c r="VFF137" s="235"/>
      <c r="VFG137" s="235"/>
      <c r="VFH137" s="235"/>
      <c r="VFI137" s="235"/>
      <c r="VFJ137" s="235"/>
      <c r="VFK137" s="235"/>
      <c r="VFL137" s="235"/>
      <c r="VFM137" s="235"/>
      <c r="VFN137" s="235"/>
      <c r="VFO137" s="235"/>
      <c r="VFP137" s="235"/>
      <c r="VFQ137" s="235"/>
      <c r="VFR137" s="235"/>
      <c r="VFS137" s="235"/>
      <c r="VFT137" s="235"/>
      <c r="VFU137" s="235"/>
      <c r="VFV137" s="235"/>
      <c r="VFW137" s="235"/>
      <c r="VFX137" s="235"/>
      <c r="VFY137" s="235"/>
      <c r="VFZ137" s="235"/>
      <c r="VGA137" s="235"/>
      <c r="VGB137" s="235"/>
      <c r="VGC137" s="235"/>
      <c r="VGD137" s="235"/>
      <c r="VGE137" s="235"/>
      <c r="VGF137" s="235"/>
      <c r="VGG137" s="235"/>
      <c r="VGH137" s="235"/>
      <c r="VGI137" s="235"/>
      <c r="VGJ137" s="235"/>
      <c r="VGK137" s="235"/>
      <c r="VGL137" s="235"/>
      <c r="VGM137" s="235"/>
      <c r="VGN137" s="235"/>
      <c r="VGO137" s="235"/>
      <c r="VGP137" s="235"/>
      <c r="VGQ137" s="235"/>
      <c r="VGR137" s="235"/>
      <c r="VGS137" s="235"/>
      <c r="VGT137" s="235"/>
      <c r="VGU137" s="235"/>
      <c r="VGV137" s="235"/>
      <c r="VGW137" s="235"/>
      <c r="VGX137" s="235"/>
      <c r="VGY137" s="235"/>
      <c r="VGZ137" s="235"/>
      <c r="VHA137" s="235"/>
      <c r="VHB137" s="235"/>
      <c r="VHC137" s="235"/>
      <c r="VHD137" s="235"/>
      <c r="VHE137" s="235"/>
      <c r="VHF137" s="235"/>
      <c r="VHG137" s="235"/>
      <c r="VHH137" s="235"/>
      <c r="VHI137" s="235"/>
      <c r="VHJ137" s="235"/>
      <c r="VHK137" s="235"/>
      <c r="VHL137" s="235"/>
      <c r="VHM137" s="235"/>
      <c r="VHN137" s="235"/>
      <c r="VHO137" s="235"/>
      <c r="VHP137" s="235"/>
      <c r="VHQ137" s="235"/>
      <c r="VHR137" s="235"/>
      <c r="VHS137" s="235"/>
      <c r="VHT137" s="235"/>
      <c r="VHU137" s="235"/>
      <c r="VHV137" s="235"/>
      <c r="VHW137" s="235"/>
      <c r="VHX137" s="235"/>
      <c r="VHY137" s="235"/>
      <c r="VHZ137" s="235"/>
      <c r="VIA137" s="235"/>
      <c r="VIB137" s="235"/>
      <c r="VIC137" s="235"/>
      <c r="VID137" s="235"/>
      <c r="VIE137" s="235"/>
      <c r="VIF137" s="235"/>
      <c r="VIG137" s="235"/>
      <c r="VIH137" s="235"/>
      <c r="VII137" s="235"/>
      <c r="VIJ137" s="235"/>
      <c r="VIK137" s="235"/>
      <c r="VIL137" s="235"/>
      <c r="VIM137" s="235"/>
      <c r="VIN137" s="235"/>
      <c r="VIO137" s="235"/>
      <c r="VIP137" s="235"/>
      <c r="VIQ137" s="235"/>
      <c r="VIR137" s="235"/>
      <c r="VIS137" s="235"/>
      <c r="VIT137" s="235"/>
      <c r="VIU137" s="235"/>
      <c r="VIV137" s="235"/>
      <c r="VIW137" s="235"/>
      <c r="VIX137" s="235"/>
      <c r="VIY137" s="235"/>
      <c r="VIZ137" s="235"/>
      <c r="VJA137" s="235"/>
      <c r="VJB137" s="235"/>
      <c r="VJC137" s="235"/>
      <c r="VJD137" s="235"/>
      <c r="VJE137" s="235"/>
      <c r="VJF137" s="235"/>
      <c r="VJG137" s="235"/>
      <c r="VJH137" s="235"/>
      <c r="VJI137" s="235"/>
      <c r="VJJ137" s="235"/>
      <c r="VJK137" s="235"/>
      <c r="VJL137" s="235"/>
      <c r="VJM137" s="235"/>
      <c r="VJN137" s="235"/>
      <c r="VJO137" s="235"/>
      <c r="VJP137" s="235"/>
      <c r="VJQ137" s="235"/>
      <c r="VJR137" s="235"/>
      <c r="VJS137" s="235"/>
      <c r="VJT137" s="235"/>
      <c r="VJU137" s="235"/>
      <c r="VJV137" s="235"/>
      <c r="VJW137" s="235"/>
      <c r="VJX137" s="235"/>
      <c r="VJY137" s="235"/>
      <c r="VJZ137" s="235"/>
      <c r="VKA137" s="235"/>
      <c r="VKB137" s="235"/>
      <c r="VKC137" s="235"/>
      <c r="VKD137" s="235"/>
      <c r="VKE137" s="235"/>
      <c r="VKF137" s="235"/>
      <c r="VKG137" s="235"/>
      <c r="VKH137" s="235"/>
      <c r="VKI137" s="235"/>
      <c r="VKJ137" s="235"/>
      <c r="VKK137" s="235"/>
      <c r="VKL137" s="235"/>
      <c r="VKM137" s="235"/>
      <c r="VKN137" s="235"/>
      <c r="VKO137" s="235"/>
      <c r="VKP137" s="235"/>
      <c r="VKQ137" s="235"/>
      <c r="VKR137" s="235"/>
      <c r="VKS137" s="235"/>
      <c r="VKT137" s="235"/>
      <c r="VKU137" s="235"/>
      <c r="VKV137" s="235"/>
      <c r="VKW137" s="235"/>
      <c r="VKX137" s="235"/>
      <c r="VKY137" s="235"/>
      <c r="VKZ137" s="235"/>
      <c r="VLA137" s="235"/>
      <c r="VLB137" s="235"/>
      <c r="VLC137" s="235"/>
      <c r="VLD137" s="235"/>
      <c r="VLE137" s="235"/>
      <c r="VLF137" s="235"/>
      <c r="VLG137" s="235"/>
      <c r="VLH137" s="235"/>
      <c r="VLI137" s="235"/>
      <c r="VLJ137" s="235"/>
      <c r="VLK137" s="235"/>
      <c r="VLL137" s="235"/>
      <c r="VLM137" s="235"/>
      <c r="VLN137" s="235"/>
      <c r="VLO137" s="235"/>
      <c r="VLP137" s="235"/>
      <c r="VLQ137" s="235"/>
      <c r="VLR137" s="235"/>
      <c r="VLS137" s="235"/>
      <c r="VLT137" s="235"/>
      <c r="VLU137" s="235"/>
      <c r="VLV137" s="235"/>
      <c r="VLW137" s="235"/>
      <c r="VLX137" s="235"/>
      <c r="VLY137" s="235"/>
      <c r="VLZ137" s="235"/>
      <c r="VMA137" s="235"/>
      <c r="VMB137" s="235"/>
      <c r="VMC137" s="235"/>
      <c r="VMD137" s="235"/>
      <c r="VME137" s="235"/>
      <c r="VMF137" s="235"/>
      <c r="VMG137" s="235"/>
      <c r="VMH137" s="235"/>
      <c r="VMI137" s="235"/>
      <c r="VMJ137" s="235"/>
      <c r="VMK137" s="235"/>
      <c r="VML137" s="235"/>
      <c r="VMM137" s="235"/>
      <c r="VMN137" s="235"/>
      <c r="VMO137" s="235"/>
      <c r="VMP137" s="235"/>
      <c r="VMQ137" s="235"/>
      <c r="VMR137" s="235"/>
      <c r="VMS137" s="235"/>
      <c r="VMT137" s="235"/>
      <c r="VMU137" s="235"/>
      <c r="VMV137" s="235"/>
      <c r="VMW137" s="235"/>
      <c r="VMX137" s="235"/>
      <c r="VMY137" s="235"/>
      <c r="VMZ137" s="235"/>
      <c r="VNA137" s="235"/>
      <c r="VNB137" s="235"/>
      <c r="VNC137" s="235"/>
      <c r="VND137" s="235"/>
      <c r="VNE137" s="235"/>
      <c r="VNF137" s="235"/>
      <c r="VNG137" s="235"/>
      <c r="VNH137" s="235"/>
      <c r="VNI137" s="235"/>
      <c r="VNJ137" s="235"/>
      <c r="VNK137" s="235"/>
      <c r="VNL137" s="235"/>
      <c r="VNM137" s="235"/>
      <c r="VNN137" s="235"/>
      <c r="VNO137" s="235"/>
      <c r="VNP137" s="235"/>
      <c r="VNQ137" s="235"/>
      <c r="VNR137" s="235"/>
      <c r="VNS137" s="235"/>
      <c r="VNT137" s="235"/>
      <c r="VNU137" s="235"/>
      <c r="VNV137" s="235"/>
      <c r="VNW137" s="235"/>
      <c r="VNX137" s="235"/>
      <c r="VNY137" s="235"/>
      <c r="VNZ137" s="235"/>
      <c r="VOA137" s="235"/>
      <c r="VOB137" s="235"/>
      <c r="VOC137" s="235"/>
      <c r="VOD137" s="235"/>
      <c r="VOE137" s="235"/>
      <c r="VOF137" s="235"/>
      <c r="VOG137" s="235"/>
      <c r="VOH137" s="235"/>
      <c r="VOI137" s="235"/>
      <c r="VOJ137" s="235"/>
      <c r="VOK137" s="235"/>
      <c r="VOL137" s="235"/>
      <c r="VOM137" s="235"/>
      <c r="VON137" s="235"/>
      <c r="VOO137" s="235"/>
      <c r="VOP137" s="235"/>
      <c r="VOQ137" s="235"/>
      <c r="VOR137" s="235"/>
      <c r="VOS137" s="235"/>
      <c r="VOT137" s="235"/>
      <c r="VOU137" s="235"/>
      <c r="VOV137" s="235"/>
      <c r="VOW137" s="235"/>
      <c r="VOX137" s="235"/>
      <c r="VOY137" s="235"/>
      <c r="VOZ137" s="235"/>
      <c r="VPA137" s="235"/>
      <c r="VPB137" s="235"/>
      <c r="VPC137" s="235"/>
      <c r="VPD137" s="235"/>
      <c r="VPE137" s="235"/>
      <c r="VPF137" s="235"/>
      <c r="VPG137" s="235"/>
      <c r="VPH137" s="235"/>
      <c r="VPI137" s="235"/>
      <c r="VPJ137" s="235"/>
      <c r="VPK137" s="235"/>
      <c r="VPL137" s="235"/>
      <c r="VPM137" s="235"/>
      <c r="VPN137" s="235"/>
      <c r="VPO137" s="235"/>
      <c r="VPP137" s="235"/>
      <c r="VPQ137" s="235"/>
      <c r="VPR137" s="235"/>
      <c r="VPS137" s="235"/>
      <c r="VPT137" s="235"/>
      <c r="VPU137" s="235"/>
      <c r="VPV137" s="235"/>
      <c r="VPW137" s="235"/>
      <c r="VPX137" s="235"/>
      <c r="VPY137" s="235"/>
      <c r="VPZ137" s="235"/>
      <c r="VQA137" s="235"/>
      <c r="VQB137" s="235"/>
      <c r="VQC137" s="235"/>
      <c r="VQD137" s="235"/>
      <c r="VQE137" s="235"/>
      <c r="VQF137" s="235"/>
      <c r="VQG137" s="235"/>
      <c r="VQH137" s="235"/>
      <c r="VQI137" s="235"/>
      <c r="VQJ137" s="235"/>
      <c r="VQK137" s="235"/>
      <c r="VQL137" s="235"/>
      <c r="VQM137" s="235"/>
      <c r="VQN137" s="235"/>
      <c r="VQO137" s="235"/>
      <c r="VQP137" s="235"/>
      <c r="VQQ137" s="235"/>
      <c r="VQR137" s="235"/>
      <c r="VQS137" s="235"/>
      <c r="VQT137" s="235"/>
      <c r="VQU137" s="235"/>
      <c r="VQV137" s="235"/>
      <c r="VQW137" s="235"/>
      <c r="VQX137" s="235"/>
      <c r="VQY137" s="235"/>
      <c r="VQZ137" s="235"/>
      <c r="VRA137" s="235"/>
      <c r="VRB137" s="235"/>
      <c r="VRC137" s="235"/>
      <c r="VRD137" s="235"/>
      <c r="VRE137" s="235"/>
      <c r="VRF137" s="235"/>
      <c r="VRG137" s="235"/>
      <c r="VRH137" s="235"/>
      <c r="VRI137" s="235"/>
      <c r="VRJ137" s="235"/>
      <c r="VRK137" s="235"/>
      <c r="VRL137" s="235"/>
      <c r="VRM137" s="235"/>
      <c r="VRN137" s="235"/>
      <c r="VRO137" s="235"/>
      <c r="VRP137" s="235"/>
      <c r="VRQ137" s="235"/>
      <c r="VRR137" s="235"/>
      <c r="VRS137" s="235"/>
      <c r="VRT137" s="235"/>
      <c r="VRU137" s="235"/>
      <c r="VRV137" s="235"/>
      <c r="VRW137" s="235"/>
      <c r="VRX137" s="235"/>
      <c r="VRY137" s="235"/>
      <c r="VRZ137" s="235"/>
      <c r="VSA137" s="235"/>
      <c r="VSB137" s="235"/>
      <c r="VSC137" s="235"/>
      <c r="VSD137" s="235"/>
      <c r="VSE137" s="235"/>
      <c r="VSF137" s="235"/>
      <c r="VSG137" s="235"/>
      <c r="VSH137" s="235"/>
      <c r="VSI137" s="235"/>
      <c r="VSJ137" s="235"/>
      <c r="VSK137" s="235"/>
      <c r="VSL137" s="235"/>
      <c r="VSM137" s="235"/>
      <c r="VSN137" s="235"/>
      <c r="VSO137" s="235"/>
      <c r="VSP137" s="235"/>
      <c r="VSQ137" s="235"/>
      <c r="VSR137" s="235"/>
      <c r="VSS137" s="235"/>
      <c r="VST137" s="235"/>
      <c r="VSU137" s="235"/>
      <c r="VSV137" s="235"/>
      <c r="VSW137" s="235"/>
      <c r="VSX137" s="235"/>
      <c r="VSY137" s="235"/>
      <c r="VSZ137" s="235"/>
      <c r="VTA137" s="235"/>
      <c r="VTB137" s="235"/>
      <c r="VTC137" s="235"/>
      <c r="VTD137" s="235"/>
      <c r="VTE137" s="235"/>
      <c r="VTF137" s="235"/>
      <c r="VTG137" s="235"/>
      <c r="VTH137" s="235"/>
      <c r="VTI137" s="235"/>
      <c r="VTJ137" s="235"/>
      <c r="VTK137" s="235"/>
      <c r="VTL137" s="235"/>
      <c r="VTM137" s="235"/>
      <c r="VTN137" s="235"/>
      <c r="VTO137" s="235"/>
      <c r="VTP137" s="235"/>
      <c r="VTQ137" s="235"/>
      <c r="VTR137" s="235"/>
      <c r="VTS137" s="235"/>
      <c r="VTT137" s="235"/>
      <c r="VTU137" s="235"/>
      <c r="VTV137" s="235"/>
      <c r="VTW137" s="235"/>
      <c r="VTX137" s="235"/>
      <c r="VTY137" s="235"/>
      <c r="VTZ137" s="235"/>
      <c r="VUA137" s="235"/>
      <c r="VUB137" s="235"/>
      <c r="VUC137" s="235"/>
      <c r="VUD137" s="235"/>
      <c r="VUE137" s="235"/>
      <c r="VUF137" s="235"/>
      <c r="VUG137" s="235"/>
      <c r="VUH137" s="235"/>
      <c r="VUI137" s="235"/>
      <c r="VUJ137" s="235"/>
      <c r="VUK137" s="235"/>
      <c r="VUL137" s="235"/>
      <c r="VUM137" s="235"/>
      <c r="VUN137" s="235"/>
      <c r="VUO137" s="235"/>
      <c r="VUP137" s="235"/>
      <c r="VUQ137" s="235"/>
      <c r="VUR137" s="235"/>
      <c r="VUS137" s="235"/>
      <c r="VUT137" s="235"/>
      <c r="VUU137" s="235"/>
      <c r="VUV137" s="235"/>
      <c r="VUW137" s="235"/>
      <c r="VUX137" s="235"/>
      <c r="VUY137" s="235"/>
      <c r="VUZ137" s="235"/>
      <c r="VVA137" s="235"/>
      <c r="VVB137" s="235"/>
      <c r="VVC137" s="235"/>
      <c r="VVD137" s="235"/>
      <c r="VVE137" s="235"/>
      <c r="VVF137" s="235"/>
      <c r="VVG137" s="235"/>
      <c r="VVH137" s="235"/>
      <c r="VVI137" s="235"/>
      <c r="VVJ137" s="235"/>
      <c r="VVK137" s="235"/>
      <c r="VVL137" s="235"/>
      <c r="VVM137" s="235"/>
      <c r="VVN137" s="235"/>
      <c r="VVO137" s="235"/>
      <c r="VVP137" s="235"/>
      <c r="VVQ137" s="235"/>
      <c r="VVR137" s="235"/>
      <c r="VVS137" s="235"/>
      <c r="VVT137" s="235"/>
      <c r="VVU137" s="235"/>
      <c r="VVV137" s="235"/>
      <c r="VVW137" s="235"/>
      <c r="VVX137" s="235"/>
      <c r="VVY137" s="235"/>
      <c r="VVZ137" s="235"/>
      <c r="VWA137" s="235"/>
      <c r="VWB137" s="235"/>
      <c r="VWC137" s="235"/>
      <c r="VWD137" s="235"/>
      <c r="VWE137" s="235"/>
      <c r="VWF137" s="235"/>
      <c r="VWG137" s="235"/>
      <c r="VWH137" s="235"/>
      <c r="VWI137" s="235"/>
      <c r="VWJ137" s="235"/>
      <c r="VWK137" s="235"/>
      <c r="VWL137" s="235"/>
      <c r="VWM137" s="235"/>
      <c r="VWN137" s="235"/>
      <c r="VWO137" s="235"/>
      <c r="VWP137" s="235"/>
      <c r="VWQ137" s="235"/>
      <c r="VWR137" s="235"/>
      <c r="VWS137" s="235"/>
      <c r="VWT137" s="235"/>
      <c r="VWU137" s="235"/>
      <c r="VWV137" s="235"/>
      <c r="VWW137" s="235"/>
      <c r="VWX137" s="235"/>
      <c r="VWY137" s="235"/>
      <c r="VWZ137" s="235"/>
      <c r="VXA137" s="235"/>
      <c r="VXB137" s="235"/>
      <c r="VXC137" s="235"/>
      <c r="VXD137" s="235"/>
      <c r="VXE137" s="235"/>
      <c r="VXF137" s="235"/>
      <c r="VXG137" s="235"/>
      <c r="VXH137" s="235"/>
      <c r="VXI137" s="235"/>
      <c r="VXJ137" s="235"/>
      <c r="VXK137" s="235"/>
      <c r="VXL137" s="235"/>
      <c r="VXM137" s="235"/>
      <c r="VXN137" s="235"/>
      <c r="VXO137" s="235"/>
      <c r="VXP137" s="235"/>
      <c r="VXQ137" s="235"/>
      <c r="VXR137" s="235"/>
      <c r="VXS137" s="235"/>
      <c r="VXT137" s="235"/>
      <c r="VXU137" s="235"/>
      <c r="VXV137" s="235"/>
      <c r="VXW137" s="235"/>
      <c r="VXX137" s="235"/>
      <c r="VXY137" s="235"/>
      <c r="VXZ137" s="235"/>
      <c r="VYA137" s="235"/>
      <c r="VYB137" s="235"/>
      <c r="VYC137" s="235"/>
      <c r="VYD137" s="235"/>
      <c r="VYE137" s="235"/>
      <c r="VYF137" s="235"/>
      <c r="VYG137" s="235"/>
      <c r="VYH137" s="235"/>
      <c r="VYI137" s="235"/>
      <c r="VYJ137" s="235"/>
      <c r="VYK137" s="235"/>
      <c r="VYL137" s="235"/>
      <c r="VYM137" s="235"/>
      <c r="VYN137" s="235"/>
      <c r="VYO137" s="235"/>
      <c r="VYP137" s="235"/>
      <c r="VYQ137" s="235"/>
      <c r="VYR137" s="235"/>
      <c r="VYS137" s="235"/>
      <c r="VYT137" s="235"/>
      <c r="VYU137" s="235"/>
      <c r="VYV137" s="235"/>
      <c r="VYW137" s="235"/>
      <c r="VYX137" s="235"/>
      <c r="VYY137" s="235"/>
      <c r="VYZ137" s="235"/>
      <c r="VZA137" s="235"/>
      <c r="VZB137" s="235"/>
      <c r="VZC137" s="235"/>
      <c r="VZD137" s="235"/>
      <c r="VZE137" s="235"/>
      <c r="VZF137" s="235"/>
      <c r="VZG137" s="235"/>
      <c r="VZH137" s="235"/>
      <c r="VZI137" s="235"/>
      <c r="VZJ137" s="235"/>
      <c r="VZK137" s="235"/>
      <c r="VZL137" s="235"/>
      <c r="VZM137" s="235"/>
      <c r="VZN137" s="235"/>
      <c r="VZO137" s="235"/>
      <c r="VZP137" s="235"/>
      <c r="VZQ137" s="235"/>
      <c r="VZR137" s="235"/>
      <c r="VZS137" s="235"/>
      <c r="VZT137" s="235"/>
      <c r="VZU137" s="235"/>
      <c r="VZV137" s="235"/>
      <c r="VZW137" s="235"/>
      <c r="VZX137" s="235"/>
      <c r="VZY137" s="235"/>
      <c r="VZZ137" s="235"/>
      <c r="WAA137" s="235"/>
      <c r="WAB137" s="235"/>
      <c r="WAC137" s="235"/>
      <c r="WAD137" s="235"/>
      <c r="WAE137" s="235"/>
      <c r="WAF137" s="235"/>
      <c r="WAG137" s="235"/>
      <c r="WAH137" s="235"/>
      <c r="WAI137" s="235"/>
      <c r="WAJ137" s="235"/>
      <c r="WAK137" s="235"/>
      <c r="WAL137" s="235"/>
      <c r="WAM137" s="235"/>
      <c r="WAN137" s="235"/>
      <c r="WAO137" s="235"/>
      <c r="WAP137" s="235"/>
      <c r="WAQ137" s="235"/>
      <c r="WAR137" s="235"/>
      <c r="WAS137" s="235"/>
      <c r="WAT137" s="235"/>
      <c r="WAU137" s="235"/>
      <c r="WAV137" s="235"/>
      <c r="WAW137" s="235"/>
      <c r="WAX137" s="235"/>
      <c r="WAY137" s="235"/>
      <c r="WAZ137" s="235"/>
      <c r="WBA137" s="235"/>
      <c r="WBB137" s="235"/>
      <c r="WBC137" s="235"/>
      <c r="WBD137" s="235"/>
      <c r="WBE137" s="235"/>
      <c r="WBF137" s="235"/>
      <c r="WBG137" s="235"/>
      <c r="WBH137" s="235"/>
      <c r="WBI137" s="235"/>
      <c r="WBJ137" s="235"/>
      <c r="WBK137" s="235"/>
      <c r="WBL137" s="235"/>
      <c r="WBM137" s="235"/>
      <c r="WBN137" s="235"/>
      <c r="WBO137" s="235"/>
      <c r="WBP137" s="235"/>
      <c r="WBQ137" s="235"/>
      <c r="WBR137" s="235"/>
      <c r="WBS137" s="235"/>
      <c r="WBT137" s="235"/>
      <c r="WBU137" s="235"/>
      <c r="WBV137" s="235"/>
      <c r="WBW137" s="235"/>
      <c r="WBX137" s="235"/>
      <c r="WBY137" s="235"/>
      <c r="WBZ137" s="235"/>
      <c r="WCA137" s="235"/>
      <c r="WCB137" s="235"/>
      <c r="WCC137" s="235"/>
      <c r="WCD137" s="235"/>
      <c r="WCE137" s="235"/>
      <c r="WCF137" s="235"/>
      <c r="WCG137" s="235"/>
      <c r="WCH137" s="235"/>
      <c r="WCI137" s="235"/>
      <c r="WCJ137" s="235"/>
      <c r="WCK137" s="235"/>
      <c r="WCL137" s="235"/>
      <c r="WCM137" s="235"/>
      <c r="WCN137" s="235"/>
      <c r="WCO137" s="235"/>
      <c r="WCP137" s="235"/>
      <c r="WCQ137" s="235"/>
      <c r="WCR137" s="235"/>
      <c r="WCS137" s="235"/>
      <c r="WCT137" s="235"/>
      <c r="WCU137" s="235"/>
      <c r="WCV137" s="235"/>
      <c r="WCW137" s="235"/>
      <c r="WCX137" s="235"/>
      <c r="WCY137" s="235"/>
      <c r="WCZ137" s="235"/>
      <c r="WDA137" s="235"/>
      <c r="WDB137" s="235"/>
      <c r="WDC137" s="235"/>
      <c r="WDD137" s="235"/>
      <c r="WDE137" s="235"/>
      <c r="WDF137" s="235"/>
      <c r="WDG137" s="235"/>
      <c r="WDH137" s="235"/>
      <c r="WDI137" s="235"/>
      <c r="WDJ137" s="235"/>
      <c r="WDK137" s="235"/>
      <c r="WDL137" s="235"/>
      <c r="WDM137" s="235"/>
      <c r="WDN137" s="235"/>
      <c r="WDO137" s="235"/>
      <c r="WDP137" s="235"/>
      <c r="WDQ137" s="235"/>
      <c r="WDR137" s="235"/>
      <c r="WDS137" s="235"/>
      <c r="WDT137" s="235"/>
      <c r="WDU137" s="235"/>
      <c r="WDV137" s="235"/>
      <c r="WDW137" s="235"/>
      <c r="WDX137" s="235"/>
      <c r="WDY137" s="235"/>
      <c r="WDZ137" s="235"/>
      <c r="WEA137" s="235"/>
      <c r="WEB137" s="235"/>
      <c r="WEC137" s="235"/>
      <c r="WED137" s="235"/>
      <c r="WEE137" s="235"/>
      <c r="WEF137" s="235"/>
      <c r="WEG137" s="235"/>
      <c r="WEH137" s="235"/>
      <c r="WEI137" s="235"/>
      <c r="WEJ137" s="235"/>
      <c r="WEK137" s="235"/>
      <c r="WEL137" s="235"/>
      <c r="WEM137" s="235"/>
      <c r="WEN137" s="235"/>
      <c r="WEO137" s="235"/>
      <c r="WEP137" s="235"/>
      <c r="WEQ137" s="235"/>
      <c r="WER137" s="235"/>
      <c r="WES137" s="235"/>
      <c r="WET137" s="235"/>
      <c r="WEU137" s="235"/>
      <c r="WEV137" s="235"/>
      <c r="WEW137" s="235"/>
      <c r="WEX137" s="235"/>
      <c r="WEY137" s="235"/>
      <c r="WEZ137" s="235"/>
      <c r="WFA137" s="235"/>
      <c r="WFB137" s="235"/>
      <c r="WFC137" s="235"/>
      <c r="WFD137" s="235"/>
      <c r="WFE137" s="235"/>
      <c r="WFF137" s="235"/>
      <c r="WFG137" s="235"/>
      <c r="WFH137" s="235"/>
      <c r="WFI137" s="235"/>
      <c r="WFJ137" s="235"/>
      <c r="WFK137" s="235"/>
      <c r="WFL137" s="235"/>
      <c r="WFM137" s="235"/>
      <c r="WFN137" s="235"/>
      <c r="WFO137" s="235"/>
      <c r="WFP137" s="235"/>
      <c r="WFQ137" s="235"/>
      <c r="WFR137" s="235"/>
      <c r="WFS137" s="235"/>
      <c r="WFT137" s="235"/>
      <c r="WFU137" s="235"/>
      <c r="WFV137" s="235"/>
      <c r="WFW137" s="235"/>
      <c r="WFX137" s="235"/>
      <c r="WFY137" s="235"/>
      <c r="WFZ137" s="235"/>
      <c r="WGA137" s="235"/>
      <c r="WGB137" s="235"/>
      <c r="WGC137" s="235"/>
      <c r="WGD137" s="235"/>
      <c r="WGE137" s="235"/>
      <c r="WGF137" s="235"/>
      <c r="WGG137" s="235"/>
      <c r="WGH137" s="235"/>
      <c r="WGI137" s="235"/>
      <c r="WGJ137" s="235"/>
      <c r="WGK137" s="235"/>
      <c r="WGL137" s="235"/>
      <c r="WGM137" s="235"/>
      <c r="WGN137" s="235"/>
      <c r="WGO137" s="235"/>
      <c r="WGP137" s="235"/>
      <c r="WGQ137" s="235"/>
      <c r="WGR137" s="235"/>
      <c r="WGS137" s="235"/>
      <c r="WGT137" s="235"/>
      <c r="WGU137" s="235"/>
      <c r="WGV137" s="235"/>
      <c r="WGW137" s="235"/>
      <c r="WGX137" s="235"/>
      <c r="WGY137" s="235"/>
      <c r="WGZ137" s="235"/>
      <c r="WHA137" s="235"/>
      <c r="WHB137" s="235"/>
      <c r="WHC137" s="235"/>
      <c r="WHD137" s="235"/>
      <c r="WHE137" s="235"/>
      <c r="WHF137" s="235"/>
      <c r="WHG137" s="235"/>
      <c r="WHH137" s="235"/>
      <c r="WHI137" s="235"/>
      <c r="WHJ137" s="235"/>
      <c r="WHK137" s="235"/>
      <c r="WHL137" s="235"/>
      <c r="WHM137" s="235"/>
      <c r="WHN137" s="235"/>
      <c r="WHO137" s="235"/>
      <c r="WHP137" s="235"/>
      <c r="WHQ137" s="235"/>
      <c r="WHR137" s="235"/>
      <c r="WHS137" s="235"/>
      <c r="WHT137" s="235"/>
      <c r="WHU137" s="235"/>
      <c r="WHV137" s="235"/>
      <c r="WHW137" s="235"/>
      <c r="WHX137" s="235"/>
      <c r="WHY137" s="235"/>
      <c r="WHZ137" s="235"/>
      <c r="WIA137" s="235"/>
      <c r="WIB137" s="235"/>
      <c r="WIC137" s="235"/>
      <c r="WID137" s="235"/>
      <c r="WIE137" s="235"/>
      <c r="WIF137" s="235"/>
      <c r="WIG137" s="235"/>
      <c r="WIH137" s="235"/>
      <c r="WII137" s="235"/>
      <c r="WIJ137" s="235"/>
      <c r="WIK137" s="235"/>
      <c r="WIL137" s="235"/>
      <c r="WIM137" s="235"/>
      <c r="WIN137" s="235"/>
      <c r="WIO137" s="235"/>
      <c r="WIP137" s="235"/>
      <c r="WIQ137" s="235"/>
      <c r="WIR137" s="235"/>
      <c r="WIS137" s="235"/>
      <c r="WIT137" s="235"/>
      <c r="WIU137" s="235"/>
      <c r="WIV137" s="235"/>
      <c r="WIW137" s="235"/>
      <c r="WIX137" s="235"/>
      <c r="WIY137" s="235"/>
      <c r="WIZ137" s="235"/>
      <c r="WJA137" s="235"/>
      <c r="WJB137" s="235"/>
      <c r="WJC137" s="235"/>
      <c r="WJD137" s="235"/>
      <c r="WJE137" s="235"/>
      <c r="WJF137" s="235"/>
      <c r="WJG137" s="235"/>
      <c r="WJH137" s="235"/>
      <c r="WJI137" s="235"/>
      <c r="WJJ137" s="235"/>
      <c r="WJK137" s="235"/>
      <c r="WJL137" s="235"/>
      <c r="WJM137" s="235"/>
      <c r="WJN137" s="235"/>
      <c r="WJO137" s="235"/>
      <c r="WJP137" s="235"/>
      <c r="WJQ137" s="235"/>
      <c r="WJR137" s="235"/>
      <c r="WJS137" s="235"/>
      <c r="WJT137" s="235"/>
      <c r="WJU137" s="235"/>
      <c r="WJV137" s="235"/>
      <c r="WJW137" s="235"/>
      <c r="WJX137" s="235"/>
      <c r="WJY137" s="235"/>
      <c r="WJZ137" s="235"/>
      <c r="WKA137" s="235"/>
      <c r="WKB137" s="235"/>
      <c r="WKC137" s="235"/>
      <c r="WKD137" s="235"/>
      <c r="WKE137" s="235"/>
      <c r="WKF137" s="235"/>
      <c r="WKG137" s="235"/>
      <c r="WKH137" s="235"/>
      <c r="WKI137" s="235"/>
      <c r="WKJ137" s="235"/>
      <c r="WKK137" s="235"/>
      <c r="WKL137" s="235"/>
      <c r="WKM137" s="235"/>
      <c r="WKN137" s="235"/>
      <c r="WKO137" s="235"/>
      <c r="WKP137" s="235"/>
      <c r="WKQ137" s="235"/>
      <c r="WKR137" s="235"/>
      <c r="WKS137" s="235"/>
      <c r="WKT137" s="235"/>
      <c r="WKU137" s="235"/>
      <c r="WKV137" s="235"/>
      <c r="WKW137" s="235"/>
      <c r="WKX137" s="235"/>
      <c r="WKY137" s="235"/>
      <c r="WKZ137" s="235"/>
      <c r="WLA137" s="235"/>
      <c r="WLB137" s="235"/>
      <c r="WLC137" s="235"/>
      <c r="WLD137" s="235"/>
      <c r="WLE137" s="235"/>
      <c r="WLF137" s="235"/>
      <c r="WLG137" s="235"/>
      <c r="WLH137" s="235"/>
      <c r="WLI137" s="235"/>
      <c r="WLJ137" s="235"/>
      <c r="WLK137" s="235"/>
      <c r="WLL137" s="235"/>
      <c r="WLM137" s="235"/>
      <c r="WLN137" s="235"/>
      <c r="WLO137" s="235"/>
      <c r="WLP137" s="235"/>
      <c r="WLQ137" s="235"/>
      <c r="WLR137" s="235"/>
      <c r="WLS137" s="235"/>
      <c r="WLT137" s="235"/>
      <c r="WLU137" s="235"/>
      <c r="WLV137" s="235"/>
      <c r="WLW137" s="235"/>
      <c r="WLX137" s="235"/>
      <c r="WLY137" s="235"/>
      <c r="WLZ137" s="235"/>
      <c r="WMA137" s="235"/>
      <c r="WMB137" s="235"/>
      <c r="WMC137" s="235"/>
      <c r="WMD137" s="235"/>
      <c r="WME137" s="235"/>
      <c r="WMF137" s="235"/>
      <c r="WMG137" s="235"/>
      <c r="WMH137" s="235"/>
      <c r="WMI137" s="235"/>
      <c r="WMJ137" s="235"/>
      <c r="WMK137" s="235"/>
      <c r="WML137" s="235"/>
      <c r="WMM137" s="235"/>
      <c r="WMN137" s="235"/>
      <c r="WMO137" s="235"/>
      <c r="WMP137" s="235"/>
      <c r="WMQ137" s="235"/>
      <c r="WMR137" s="235"/>
      <c r="WMS137" s="235"/>
      <c r="WMT137" s="235"/>
      <c r="WMU137" s="235"/>
      <c r="WMV137" s="235"/>
      <c r="WMW137" s="235"/>
      <c r="WMX137" s="235"/>
      <c r="WMY137" s="235"/>
      <c r="WMZ137" s="235"/>
      <c r="WNA137" s="235"/>
      <c r="WNB137" s="235"/>
      <c r="WNC137" s="235"/>
      <c r="WND137" s="235"/>
      <c r="WNE137" s="235"/>
      <c r="WNF137" s="235"/>
      <c r="WNG137" s="235"/>
      <c r="WNH137" s="235"/>
      <c r="WNI137" s="235"/>
      <c r="WNJ137" s="235"/>
      <c r="WNK137" s="235"/>
      <c r="WNL137" s="235"/>
      <c r="WNM137" s="235"/>
      <c r="WNN137" s="235"/>
      <c r="WNO137" s="235"/>
      <c r="WNP137" s="235"/>
      <c r="WNQ137" s="235"/>
      <c r="WNR137" s="235"/>
      <c r="WNS137" s="235"/>
      <c r="WNT137" s="235"/>
      <c r="WNU137" s="235"/>
      <c r="WNV137" s="235"/>
      <c r="WNW137" s="235"/>
      <c r="WNX137" s="235"/>
      <c r="WNY137" s="235"/>
      <c r="WNZ137" s="235"/>
      <c r="WOA137" s="235"/>
      <c r="WOB137" s="235"/>
      <c r="WOC137" s="235"/>
      <c r="WOD137" s="235"/>
      <c r="WOE137" s="235"/>
      <c r="WOF137" s="235"/>
      <c r="WOG137" s="235"/>
      <c r="WOH137" s="235"/>
      <c r="WOI137" s="235"/>
      <c r="WOJ137" s="235"/>
      <c r="WOK137" s="235"/>
      <c r="WOL137" s="235"/>
      <c r="WOM137" s="235"/>
      <c r="WON137" s="235"/>
      <c r="WOO137" s="235"/>
      <c r="WOP137" s="235"/>
      <c r="WOQ137" s="235"/>
      <c r="WOR137" s="235"/>
      <c r="WOS137" s="235"/>
      <c r="WOT137" s="235"/>
      <c r="WOU137" s="235"/>
      <c r="WOV137" s="235"/>
      <c r="WOW137" s="235"/>
      <c r="WOX137" s="235"/>
      <c r="WOY137" s="235"/>
      <c r="WOZ137" s="235"/>
      <c r="WPA137" s="235"/>
      <c r="WPB137" s="235"/>
      <c r="WPC137" s="235"/>
      <c r="WPD137" s="235"/>
      <c r="WPE137" s="235"/>
      <c r="WPF137" s="235"/>
      <c r="WPG137" s="235"/>
      <c r="WPH137" s="235"/>
      <c r="WPI137" s="235"/>
      <c r="WPJ137" s="235"/>
      <c r="WPK137" s="235"/>
      <c r="WPL137" s="235"/>
      <c r="WPM137" s="235"/>
      <c r="WPN137" s="235"/>
      <c r="WPO137" s="235"/>
      <c r="WPP137" s="235"/>
      <c r="WPQ137" s="235"/>
      <c r="WPR137" s="235"/>
      <c r="WPS137" s="235"/>
      <c r="WPT137" s="235"/>
      <c r="WPU137" s="235"/>
      <c r="WPV137" s="235"/>
      <c r="WPW137" s="235"/>
      <c r="WPX137" s="235"/>
      <c r="WPY137" s="235"/>
      <c r="WPZ137" s="235"/>
      <c r="WQA137" s="235"/>
      <c r="WQB137" s="235"/>
      <c r="WQC137" s="235"/>
      <c r="WQD137" s="235"/>
      <c r="WQE137" s="235"/>
      <c r="WQF137" s="235"/>
      <c r="WQG137" s="235"/>
      <c r="WQH137" s="235"/>
      <c r="WQI137" s="235"/>
      <c r="WQJ137" s="235"/>
      <c r="WQK137" s="235"/>
      <c r="WQL137" s="235"/>
      <c r="WQM137" s="235"/>
      <c r="WQN137" s="235"/>
      <c r="WQO137" s="235"/>
      <c r="WQP137" s="235"/>
      <c r="WQQ137" s="235"/>
      <c r="WQR137" s="235"/>
      <c r="WQS137" s="235"/>
      <c r="WQT137" s="235"/>
      <c r="WQU137" s="235"/>
      <c r="WQV137" s="235"/>
      <c r="WQW137" s="235"/>
      <c r="WQX137" s="235"/>
      <c r="WQY137" s="235"/>
      <c r="WQZ137" s="235"/>
      <c r="WRA137" s="235"/>
      <c r="WRB137" s="235"/>
      <c r="WRC137" s="235"/>
      <c r="WRD137" s="235"/>
      <c r="WRE137" s="235"/>
      <c r="WRF137" s="235"/>
      <c r="WRG137" s="235"/>
      <c r="WRH137" s="235"/>
      <c r="WRI137" s="235"/>
      <c r="WRJ137" s="235"/>
      <c r="WRK137" s="235"/>
      <c r="WRL137" s="235"/>
      <c r="WRM137" s="235"/>
      <c r="WRN137" s="235"/>
      <c r="WRO137" s="235"/>
      <c r="WRP137" s="235"/>
      <c r="WRQ137" s="235"/>
      <c r="WRR137" s="235"/>
      <c r="WRS137" s="235"/>
      <c r="WRT137" s="235"/>
      <c r="WRU137" s="235"/>
      <c r="WRV137" s="235"/>
      <c r="WRW137" s="235"/>
      <c r="WRX137" s="235"/>
      <c r="WRY137" s="235"/>
      <c r="WRZ137" s="235"/>
      <c r="WSA137" s="235"/>
      <c r="WSB137" s="235"/>
      <c r="WSC137" s="235"/>
      <c r="WSD137" s="235"/>
      <c r="WSE137" s="235"/>
      <c r="WSF137" s="235"/>
      <c r="WSG137" s="235"/>
      <c r="WSH137" s="235"/>
      <c r="WSI137" s="235"/>
      <c r="WSJ137" s="235"/>
      <c r="WSK137" s="235"/>
      <c r="WSL137" s="235"/>
      <c r="WSM137" s="235"/>
      <c r="WSN137" s="235"/>
      <c r="WSO137" s="235"/>
      <c r="WSP137" s="235"/>
      <c r="WSQ137" s="235"/>
      <c r="WSR137" s="235"/>
      <c r="WSS137" s="235"/>
      <c r="WST137" s="235"/>
      <c r="WSU137" s="235"/>
      <c r="WSV137" s="235"/>
      <c r="WSW137" s="235"/>
      <c r="WSX137" s="235"/>
      <c r="WSY137" s="235"/>
      <c r="WSZ137" s="235"/>
      <c r="WTA137" s="235"/>
      <c r="WTB137" s="235"/>
      <c r="WTC137" s="235"/>
      <c r="WTD137" s="235"/>
      <c r="WTE137" s="235"/>
      <c r="WTF137" s="235"/>
      <c r="WTG137" s="235"/>
      <c r="WTH137" s="235"/>
      <c r="WTI137" s="235"/>
      <c r="WTJ137" s="235"/>
      <c r="WTK137" s="235"/>
      <c r="WTL137" s="235"/>
      <c r="WTM137" s="235"/>
      <c r="WTN137" s="235"/>
      <c r="WTO137" s="235"/>
      <c r="WTP137" s="235"/>
      <c r="WTQ137" s="235"/>
      <c r="WTR137" s="235"/>
      <c r="WTS137" s="235"/>
      <c r="WTT137" s="235"/>
      <c r="WTU137" s="235"/>
      <c r="WTV137" s="235"/>
      <c r="WTW137" s="235"/>
      <c r="WTX137" s="235"/>
      <c r="WTY137" s="235"/>
      <c r="WTZ137" s="235"/>
      <c r="WUA137" s="235"/>
      <c r="WUB137" s="235"/>
      <c r="WUC137" s="235"/>
      <c r="WUD137" s="235"/>
      <c r="WUE137" s="235"/>
      <c r="WUF137" s="235"/>
      <c r="WUG137" s="235"/>
      <c r="WUH137" s="235"/>
      <c r="WUI137" s="235"/>
      <c r="WUJ137" s="235"/>
      <c r="WUK137" s="235"/>
      <c r="WUL137" s="235"/>
      <c r="WUM137" s="235"/>
      <c r="WUN137" s="235"/>
      <c r="WUO137" s="235"/>
      <c r="WUP137" s="235"/>
      <c r="WUQ137" s="235"/>
      <c r="WUR137" s="235"/>
      <c r="WUS137" s="235"/>
      <c r="WUT137" s="235"/>
      <c r="WUU137" s="235"/>
      <c r="WUV137" s="235"/>
      <c r="WUW137" s="235"/>
      <c r="WUX137" s="235"/>
      <c r="WUY137" s="235"/>
      <c r="WUZ137" s="235"/>
      <c r="WVA137" s="235"/>
      <c r="WVB137" s="235"/>
      <c r="WVC137" s="235"/>
      <c r="WVD137" s="235"/>
      <c r="WVE137" s="235"/>
      <c r="WVF137" s="235"/>
      <c r="WVG137" s="235"/>
      <c r="WVH137" s="235"/>
      <c r="WVI137" s="235"/>
      <c r="WVJ137" s="235"/>
      <c r="WVK137" s="235"/>
      <c r="WVL137" s="235"/>
      <c r="WVM137" s="235"/>
      <c r="WVN137" s="235"/>
      <c r="WVO137" s="235"/>
      <c r="WVP137" s="235"/>
      <c r="WVQ137" s="235"/>
      <c r="WVR137" s="235"/>
      <c r="WVS137" s="235"/>
      <c r="WVT137" s="235"/>
      <c r="WVU137" s="235"/>
      <c r="WVV137" s="235"/>
      <c r="WVW137" s="235"/>
      <c r="WVX137" s="235"/>
      <c r="WVY137" s="235"/>
      <c r="WVZ137" s="235"/>
      <c r="WWA137" s="235"/>
      <c r="WWB137" s="235"/>
      <c r="WWC137" s="235"/>
      <c r="WWD137" s="235"/>
      <c r="WWE137" s="235"/>
      <c r="WWF137" s="235"/>
      <c r="WWG137" s="235"/>
      <c r="WWH137" s="235"/>
      <c r="WWI137" s="235"/>
      <c r="WWJ137" s="235"/>
      <c r="WWK137" s="235"/>
      <c r="WWL137" s="235"/>
      <c r="WWM137" s="235"/>
      <c r="WWN137" s="235"/>
      <c r="WWO137" s="235"/>
      <c r="WWP137" s="235"/>
      <c r="WWQ137" s="235"/>
      <c r="WWR137" s="235"/>
      <c r="WWS137" s="235"/>
      <c r="WWT137" s="235"/>
      <c r="WWU137" s="235"/>
      <c r="WWV137" s="235"/>
      <c r="WWW137" s="235"/>
      <c r="WWX137" s="235"/>
      <c r="WWY137" s="235"/>
      <c r="WWZ137" s="235"/>
      <c r="WXA137" s="235"/>
      <c r="WXB137" s="235"/>
      <c r="WXC137" s="235"/>
      <c r="WXD137" s="235"/>
      <c r="WXE137" s="235"/>
      <c r="WXF137" s="235"/>
      <c r="WXG137" s="235"/>
      <c r="WXH137" s="235"/>
      <c r="WXI137" s="235"/>
      <c r="WXJ137" s="235"/>
      <c r="WXK137" s="235"/>
      <c r="WXL137" s="235"/>
      <c r="WXM137" s="235"/>
      <c r="WXN137" s="235"/>
      <c r="WXO137" s="235"/>
      <c r="WXP137" s="235"/>
      <c r="WXQ137" s="235"/>
      <c r="WXR137" s="235"/>
      <c r="WXS137" s="235"/>
      <c r="WXT137" s="235"/>
      <c r="WXU137" s="235"/>
      <c r="WXV137" s="235"/>
      <c r="WXW137" s="235"/>
      <c r="WXX137" s="235"/>
      <c r="WXY137" s="235"/>
      <c r="WXZ137" s="235"/>
      <c r="WYA137" s="235"/>
      <c r="WYB137" s="235"/>
      <c r="WYC137" s="235"/>
      <c r="WYD137" s="235"/>
      <c r="WYE137" s="235"/>
      <c r="WYF137" s="235"/>
      <c r="WYG137" s="235"/>
      <c r="WYH137" s="235"/>
      <c r="WYI137" s="235"/>
      <c r="WYJ137" s="235"/>
      <c r="WYK137" s="235"/>
      <c r="WYL137" s="235"/>
      <c r="WYM137" s="235"/>
      <c r="WYN137" s="235"/>
      <c r="WYO137" s="235"/>
      <c r="WYP137" s="235"/>
      <c r="WYQ137" s="235"/>
      <c r="WYR137" s="235"/>
      <c r="WYS137" s="235"/>
      <c r="WYT137" s="235"/>
      <c r="WYU137" s="235"/>
      <c r="WYV137" s="235"/>
      <c r="WYW137" s="235"/>
      <c r="WYX137" s="235"/>
      <c r="WYY137" s="235"/>
      <c r="WYZ137" s="235"/>
      <c r="WZA137" s="235"/>
      <c r="WZB137" s="235"/>
      <c r="WZC137" s="235"/>
      <c r="WZD137" s="235"/>
      <c r="WZE137" s="235"/>
      <c r="WZF137" s="235"/>
      <c r="WZG137" s="235"/>
      <c r="WZH137" s="235"/>
      <c r="WZI137" s="235"/>
      <c r="WZJ137" s="235"/>
      <c r="WZK137" s="235"/>
      <c r="WZL137" s="235"/>
      <c r="WZM137" s="235"/>
      <c r="WZN137" s="235"/>
      <c r="WZO137" s="235"/>
      <c r="WZP137" s="235"/>
      <c r="WZQ137" s="235"/>
      <c r="WZR137" s="235"/>
      <c r="WZS137" s="235"/>
      <c r="WZT137" s="235"/>
      <c r="WZU137" s="235"/>
      <c r="WZV137" s="235"/>
      <c r="WZW137" s="235"/>
      <c r="WZX137" s="235"/>
      <c r="WZY137" s="235"/>
      <c r="WZZ137" s="235"/>
      <c r="XAA137" s="235"/>
      <c r="XAB137" s="235"/>
      <c r="XAC137" s="235"/>
      <c r="XAD137" s="235"/>
      <c r="XAE137" s="235"/>
      <c r="XAF137" s="235"/>
      <c r="XAG137" s="235"/>
      <c r="XAH137" s="235"/>
      <c r="XAI137" s="235"/>
      <c r="XAJ137" s="235"/>
      <c r="XAK137" s="235"/>
      <c r="XAL137" s="235"/>
      <c r="XAM137" s="235"/>
      <c r="XAN137" s="235"/>
      <c r="XAO137" s="235"/>
      <c r="XAP137" s="235"/>
      <c r="XAQ137" s="235"/>
      <c r="XAR137" s="235"/>
      <c r="XAS137" s="235"/>
      <c r="XAT137" s="235"/>
      <c r="XAU137" s="235"/>
      <c r="XAV137" s="235"/>
      <c r="XAW137" s="235"/>
      <c r="XAX137" s="235"/>
      <c r="XAY137" s="235"/>
      <c r="XAZ137" s="235"/>
      <c r="XBA137" s="235"/>
      <c r="XBB137" s="235"/>
      <c r="XBC137" s="235"/>
      <c r="XBD137" s="235"/>
      <c r="XBE137" s="235"/>
      <c r="XBF137" s="235"/>
      <c r="XBG137" s="235"/>
      <c r="XBH137" s="235"/>
      <c r="XBI137" s="235"/>
      <c r="XBJ137" s="235"/>
      <c r="XBK137" s="235"/>
      <c r="XBL137" s="235"/>
      <c r="XBM137" s="235"/>
      <c r="XBN137" s="235"/>
      <c r="XBO137" s="235"/>
      <c r="XBP137" s="235"/>
      <c r="XBQ137" s="235"/>
      <c r="XBR137" s="235"/>
      <c r="XBS137" s="235"/>
      <c r="XBT137" s="235"/>
      <c r="XBU137" s="235"/>
      <c r="XBV137" s="235"/>
      <c r="XBW137" s="235"/>
      <c r="XBX137" s="235"/>
      <c r="XBY137" s="235"/>
      <c r="XBZ137" s="235"/>
      <c r="XCA137" s="235"/>
      <c r="XCB137" s="235"/>
      <c r="XCC137" s="235"/>
      <c r="XCD137" s="235"/>
      <c r="XCE137" s="235"/>
      <c r="XCF137" s="235"/>
      <c r="XCG137" s="235"/>
      <c r="XCH137" s="235"/>
      <c r="XCI137" s="235"/>
      <c r="XCJ137" s="235"/>
      <c r="XCK137" s="235"/>
      <c r="XCL137" s="235"/>
      <c r="XCM137" s="235"/>
      <c r="XCN137" s="235"/>
      <c r="XCO137" s="235"/>
      <c r="XCP137" s="235"/>
      <c r="XCQ137" s="235"/>
      <c r="XCR137" s="235"/>
      <c r="XCS137" s="235"/>
      <c r="XCT137" s="235"/>
      <c r="XCU137" s="235"/>
      <c r="XCV137" s="235"/>
      <c r="XCW137" s="235"/>
      <c r="XCX137" s="235"/>
      <c r="XCY137" s="235"/>
      <c r="XCZ137" s="235"/>
      <c r="XDA137" s="235"/>
      <c r="XDB137" s="235"/>
      <c r="XDC137" s="235"/>
      <c r="XDD137" s="235"/>
      <c r="XDE137" s="235"/>
      <c r="XDF137" s="235"/>
      <c r="XDG137" s="235"/>
      <c r="XDH137" s="235"/>
      <c r="XDI137" s="235"/>
      <c r="XDJ137" s="235"/>
      <c r="XDK137" s="235"/>
      <c r="XDL137" s="235"/>
      <c r="XDM137" s="235"/>
      <c r="XDN137" s="235"/>
      <c r="XDO137" s="235"/>
      <c r="XDP137" s="235"/>
      <c r="XDQ137" s="235"/>
      <c r="XDR137" s="235"/>
      <c r="XDS137" s="235"/>
      <c r="XDT137" s="235"/>
      <c r="XDU137" s="235"/>
      <c r="XDV137" s="235"/>
      <c r="XDW137" s="235"/>
      <c r="XDX137" s="235"/>
      <c r="XDY137" s="235"/>
      <c r="XDZ137" s="235"/>
      <c r="XEA137" s="235"/>
      <c r="XEB137" s="235"/>
      <c r="XEC137" s="235"/>
      <c r="XED137" s="235"/>
      <c r="XEE137" s="235"/>
      <c r="XEF137" s="235"/>
      <c r="XEG137" s="235"/>
      <c r="XEH137" s="235"/>
      <c r="XEI137" s="235"/>
      <c r="XEJ137" s="235"/>
      <c r="XEK137" s="235"/>
      <c r="XEL137" s="235"/>
      <c r="XEM137" s="235"/>
      <c r="XEN137" s="235"/>
      <c r="XEO137" s="235"/>
      <c r="XEP137" s="235"/>
      <c r="XEQ137" s="235"/>
      <c r="XER137" s="235"/>
      <c r="XES137" s="235"/>
      <c r="XET137" s="235"/>
      <c r="XEU137" s="235"/>
      <c r="XEV137" s="235"/>
      <c r="XEW137" s="235"/>
    </row>
    <row r="138" s="127" customFormat="1" ht="27" hidden="1" customHeight="1" spans="1:1024 1025:16377">
      <c r="A138" s="152">
        <v>132</v>
      </c>
      <c r="B138" s="238" t="s">
        <v>2484</v>
      </c>
      <c r="C138" s="239" t="s">
        <v>2485</v>
      </c>
      <c r="D138" s="155" t="s">
        <v>1996</v>
      </c>
      <c r="E138" s="156" t="s">
        <v>2120</v>
      </c>
      <c r="F138" s="157" t="s">
        <v>2486</v>
      </c>
      <c r="G138" s="158" t="s">
        <v>2487</v>
      </c>
      <c r="H138" s="157" t="str">
        <f>IF(G138="","",VLOOKUP(G138,'附表8-合同明细采集底稿'!B:I,2,0))</f>
        <v>沁春锦苑人防车库移动电站设备采购安装工程安装合同</v>
      </c>
      <c r="I138" s="121" t="str">
        <f>IF(G138="","",VLOOKUP(G138,'附表8-合同明细采集底稿'!B:I,3,0))</f>
        <v>其他合同</v>
      </c>
      <c r="J138" s="157" t="str">
        <f>IF(G138="","",VLOOKUP(G138,'附表8-合同明细采集底稿'!B:I,4,0))</f>
        <v>新疆拓宇电力建设工程有限公司（何永权）</v>
      </c>
      <c r="K138" s="157" t="s">
        <v>2007</v>
      </c>
      <c r="L138" s="158">
        <v>6500231130</v>
      </c>
      <c r="M138" s="158" t="s">
        <v>2488</v>
      </c>
      <c r="N138" s="159">
        <v>126146.79</v>
      </c>
      <c r="O138" s="160">
        <v>137500</v>
      </c>
      <c r="P138" s="160">
        <v>126146.79</v>
      </c>
      <c r="Q138" s="160"/>
      <c r="R138" s="160">
        <f t="shared" si="5"/>
        <v>126146.79</v>
      </c>
      <c r="S138" s="161">
        <f>IFERROR(VLOOKUP(G138,'附表8-合同明细采集底稿'!B:M,12,0),100%)</f>
        <v>0.571474059785587</v>
      </c>
      <c r="T138" s="160">
        <f t="shared" si="6"/>
        <v>72089.62</v>
      </c>
      <c r="U138" s="157" t="s">
        <v>2009</v>
      </c>
      <c r="V138" s="162" t="s">
        <v>309</v>
      </c>
      <c r="W138" s="163">
        <f>IF('附表1-面积统计表'!$D$29=0,"",IF(AND(V138="共同成本费用",Z138="总建筑面积法"),ROUND(T138/'附表1-面积统计表'!$D$29*'附表1-面积统计表'!$D$5,2),IF(AND(V138="共同成本费用",Z138="可售建筑面积法"),ROUND(T138/'附表1-面积统计表'!$F$29*'附表1-面积统计表'!$F$5,2),"请手工填写")))</f>
        <v>67871.75</v>
      </c>
      <c r="X138" s="163" t="str">
        <f>IF(SUM('附表1-面积统计表'!$D$6)=0,"",SUM(T138)-SUM(W138)-SUM(Y138))</f>
        <v/>
      </c>
      <c r="Y138" s="163">
        <f>IF(SUM('附表1-面积统计表'!$D$6)=0,SUM(T138)-SUM(W138),IF('附表1-面积统计表'!$D$29=0,"",IF(AND(V138="共同成本费用",Z138="总建筑面积法"),ROUND(T138/'附表1-面积统计表'!$D$29*'附表1-面积统计表'!$D$7,2),IF(AND(V138="共同成本费用",Z138="可售建筑面积法"),ROUND(T138/'附表1-面积统计表'!$F$29*'附表1-面积统计表'!$F$7,2),"请手工填写"))))</f>
        <v>4217.87</v>
      </c>
      <c r="Z138" s="164" t="s">
        <v>282</v>
      </c>
      <c r="AA138" s="157"/>
      <c r="AB138" s="165" t="s">
        <v>1986</v>
      </c>
      <c r="AC138" s="165"/>
    </row>
    <row r="139" s="127" customFormat="1" ht="27" hidden="1" customHeight="1" spans="1:1024 1025:16377">
      <c r="A139" s="152">
        <v>133</v>
      </c>
      <c r="B139" s="238" t="s">
        <v>2489</v>
      </c>
      <c r="C139" s="239" t="s">
        <v>2490</v>
      </c>
      <c r="D139" s="155" t="s">
        <v>1996</v>
      </c>
      <c r="E139" s="156" t="s">
        <v>2120</v>
      </c>
      <c r="F139" s="157" t="s">
        <v>2491</v>
      </c>
      <c r="G139" s="158" t="s">
        <v>2492</v>
      </c>
      <c r="H139" s="157" t="str">
        <f>IF(G139="","",VLOOKUP(G139,'附表8-合同明细采集底稿'!B:I,2,0))</f>
        <v>沁春锦苑人防车库防雨棚安装工程</v>
      </c>
      <c r="I139" s="121" t="str">
        <f>IF(G139="","",VLOOKUP(G139,'附表8-合同明细采集底稿'!B:I,3,0))</f>
        <v>建设工程合同</v>
      </c>
      <c r="J139" s="157" t="str">
        <f>IF(G139="","",VLOOKUP(G139,'附表8-合同明细采集底稿'!B:I,4,0))</f>
        <v>库尔勒坚乐美建筑工程有限责任公司（郑长银）</v>
      </c>
      <c r="K139" s="157" t="s">
        <v>2007</v>
      </c>
      <c r="L139" s="158">
        <v>6500231130</v>
      </c>
      <c r="M139" s="158" t="s">
        <v>2493</v>
      </c>
      <c r="N139" s="187">
        <v>88495.58</v>
      </c>
      <c r="O139" s="160">
        <v>100000</v>
      </c>
      <c r="P139" s="160">
        <v>88495.58</v>
      </c>
      <c r="Q139" s="160"/>
      <c r="R139" s="160">
        <f t="shared" si="5"/>
        <v>88495.58</v>
      </c>
      <c r="S139" s="161">
        <f>IFERROR(VLOOKUP(G139,'附表8-合同明细采集底稿'!B:M,12,0),100%)</f>
        <v>0.571474059785587</v>
      </c>
      <c r="T139" s="160">
        <f t="shared" si="6"/>
        <v>50572.93</v>
      </c>
      <c r="U139" s="168" t="s">
        <v>2009</v>
      </c>
      <c r="V139" s="162" t="s">
        <v>309</v>
      </c>
      <c r="W139" s="163">
        <f>IF('附表1-面积统计表'!$D$29=0,"",IF(AND(V139="共同成本费用",Z139="总建筑面积法"),ROUND(T139/'附表1-面积统计表'!$D$29*'附表1-面积统计表'!$D$5,2),IF(AND(V139="共同成本费用",Z139="可售建筑面积法"),ROUND(T139/'附表1-面积统计表'!$F$29*'附表1-面积统计表'!$F$5,2),"请手工填写")))</f>
        <v>47613.97</v>
      </c>
      <c r="X139" s="163" t="str">
        <f>IF(SUM('附表1-面积统计表'!$D$6)=0,"",SUM(T139)-SUM(W139)-SUM(Y139))</f>
        <v/>
      </c>
      <c r="Y139" s="163">
        <f>IF(SUM('附表1-面积统计表'!$D$6)=0,SUM(T139)-SUM(W139),IF('附表1-面积统计表'!$D$29=0,"",IF(AND(V139="共同成本费用",Z139="总建筑面积法"),ROUND(T139/'附表1-面积统计表'!$D$29*'附表1-面积统计表'!$D$7,2),IF(AND(V139="共同成本费用",Z139="可售建筑面积法"),ROUND(T139/'附表1-面积统计表'!$F$29*'附表1-面积统计表'!$F$7,2),"请手工填写"))))</f>
        <v>2958.96</v>
      </c>
      <c r="Z139" s="164" t="s">
        <v>282</v>
      </c>
      <c r="AA139" s="157"/>
      <c r="AB139" s="165" t="s">
        <v>1986</v>
      </c>
      <c r="AC139" s="165"/>
    </row>
    <row r="140" s="127" customFormat="1" ht="27" hidden="1" customHeight="1" spans="1:1024 1025:16377">
      <c r="A140" s="152">
        <v>134</v>
      </c>
      <c r="B140" s="238" t="s">
        <v>2494</v>
      </c>
      <c r="C140" s="239" t="s">
        <v>2477</v>
      </c>
      <c r="D140" s="155" t="s">
        <v>1996</v>
      </c>
      <c r="E140" s="156" t="s">
        <v>2120</v>
      </c>
      <c r="F140" s="157" t="s">
        <v>2495</v>
      </c>
      <c r="G140" s="158" t="s">
        <v>2216</v>
      </c>
      <c r="H140" s="157" t="str">
        <f>IF(G140="","",VLOOKUP(G140,'附表8-合同明细采集底稿'!B:I,2,0))</f>
        <v>沁春锦苑项目人防门购置18#-21#</v>
      </c>
      <c r="I140" s="121" t="str">
        <f>IF(G140="","",VLOOKUP(G140,'附表8-合同明细采集底稿'!B:I,3,0))</f>
        <v>买卖合同</v>
      </c>
      <c r="J140" s="157" t="str">
        <f>IF(G140="","",VLOOKUP(G140,'附表8-合同明细采集底稿'!B:I,4,0))</f>
        <v>新疆巨安新粤防护设备有限公司（张照平18167948637）</v>
      </c>
      <c r="K140" s="157" t="s">
        <v>2007</v>
      </c>
      <c r="L140" s="158">
        <v>6500223130</v>
      </c>
      <c r="M140" s="158" t="s">
        <v>2496</v>
      </c>
      <c r="N140" s="187">
        <v>40559.63</v>
      </c>
      <c r="O140" s="160">
        <v>44210</v>
      </c>
      <c r="P140" s="160">
        <v>40559.63</v>
      </c>
      <c r="Q140" s="160"/>
      <c r="R140" s="160">
        <f t="shared" si="5"/>
        <v>40559.63</v>
      </c>
      <c r="S140" s="161">
        <f>IFERROR(VLOOKUP(G140,'附表8-合同明细采集底稿'!B:M,12,0),100%)</f>
        <v>0.571474059785587</v>
      </c>
      <c r="T140" s="160">
        <f t="shared" si="6"/>
        <v>23178.78</v>
      </c>
      <c r="U140" s="157" t="s">
        <v>2026</v>
      </c>
      <c r="V140" s="162" t="s">
        <v>309</v>
      </c>
      <c r="W140" s="163">
        <f>IF('附表1-面积统计表'!$D$29=0,"",IF(AND(V140="共同成本费用",Z140="总建筑面积法"),ROUND(T140/'附表1-面积统计表'!$D$29*'附表1-面积统计表'!$D$5,2),IF(AND(V140="共同成本费用",Z140="可售建筑面积法"),ROUND(T140/'附表1-面积统计表'!$F$29*'附表1-面积统计表'!$F$5,2),"请手工填写")))</f>
        <v>21822.62</v>
      </c>
      <c r="X140" s="163" t="str">
        <f>IF(SUM('附表1-面积统计表'!$D$6)=0,"",SUM(T140)-SUM(W140)-SUM(Y140))</f>
        <v/>
      </c>
      <c r="Y140" s="163">
        <f>IF(SUM('附表1-面积统计表'!$D$6)=0,SUM(T140)-SUM(W140),IF('附表1-面积统计表'!$D$29=0,"",IF(AND(V140="共同成本费用",Z140="总建筑面积法"),ROUND(T140/'附表1-面积统计表'!$D$29*'附表1-面积统计表'!$D$7,2),IF(AND(V140="共同成本费用",Z140="可售建筑面积法"),ROUND(T140/'附表1-面积统计表'!$F$29*'附表1-面积统计表'!$F$7,2),"请手工填写"))))</f>
        <v>1356.16</v>
      </c>
      <c r="Z140" s="164" t="s">
        <v>282</v>
      </c>
      <c r="AA140" s="157"/>
      <c r="AB140" s="165" t="s">
        <v>1986</v>
      </c>
      <c r="AC140" s="165"/>
    </row>
    <row r="141" s="127" customFormat="1" ht="27" hidden="1" customHeight="1" spans="1:1024 1025:16377">
      <c r="A141" s="152">
        <v>135</v>
      </c>
      <c r="B141" s="238" t="s">
        <v>2494</v>
      </c>
      <c r="C141" s="239" t="s">
        <v>2477</v>
      </c>
      <c r="D141" s="155" t="s">
        <v>1996</v>
      </c>
      <c r="E141" s="156" t="s">
        <v>2120</v>
      </c>
      <c r="F141" s="157" t="s">
        <v>2495</v>
      </c>
      <c r="G141" s="158" t="s">
        <v>2216</v>
      </c>
      <c r="H141" s="157" t="str">
        <f>IF(G141="","",VLOOKUP(G141,'附表8-合同明细采集底稿'!B:I,2,0))</f>
        <v>沁春锦苑项目人防门购置18#-21#</v>
      </c>
      <c r="I141" s="121" t="str">
        <f>IF(G141="","",VLOOKUP(G141,'附表8-合同明细采集底稿'!B:I,3,0))</f>
        <v>买卖合同</v>
      </c>
      <c r="J141" s="157" t="str">
        <f>IF(G141="","",VLOOKUP(G141,'附表8-合同明细采集底稿'!B:I,4,0))</f>
        <v>新疆巨安新粤防护设备有限公司（张照平18167948637）</v>
      </c>
      <c r="K141" s="157" t="s">
        <v>2007</v>
      </c>
      <c r="L141" s="158">
        <v>6500223130</v>
      </c>
      <c r="M141" s="158" t="s">
        <v>2497</v>
      </c>
      <c r="N141" s="159">
        <v>124592.92</v>
      </c>
      <c r="O141" s="160">
        <v>140790</v>
      </c>
      <c r="P141" s="160">
        <v>124592.92</v>
      </c>
      <c r="Q141" s="160"/>
      <c r="R141" s="160">
        <f t="shared" si="5"/>
        <v>124592.92</v>
      </c>
      <c r="S141" s="161">
        <f>IFERROR(VLOOKUP(G141,'附表8-合同明细采集底稿'!B:M,12,0),100%)</f>
        <v>0.571474059785587</v>
      </c>
      <c r="T141" s="160">
        <f t="shared" si="6"/>
        <v>71201.62</v>
      </c>
      <c r="U141" s="157" t="s">
        <v>2026</v>
      </c>
      <c r="V141" s="162" t="s">
        <v>309</v>
      </c>
      <c r="W141" s="163">
        <f>IF('附表1-面积统计表'!$D$29=0,"",IF(AND(V141="共同成本费用",Z141="总建筑面积法"),ROUND(T141/'附表1-面积统计表'!$D$29*'附表1-面积统计表'!$D$5,2),IF(AND(V141="共同成本费用",Z141="可售建筑面积法"),ROUND(T141/'附表1-面积统计表'!$F$29*'附表1-面积统计表'!$F$5,2),"请手工填写")))</f>
        <v>67035.7</v>
      </c>
      <c r="X141" s="163" t="str">
        <f>IF(SUM('附表1-面积统计表'!$D$6)=0,"",SUM(T141)-SUM(W141)-SUM(Y141))</f>
        <v/>
      </c>
      <c r="Y141" s="163">
        <f>IF(SUM('附表1-面积统计表'!$D$6)=0,SUM(T141)-SUM(W141),IF('附表1-面积统计表'!$D$29=0,"",IF(AND(V141="共同成本费用",Z141="总建筑面积法"),ROUND(T141/'附表1-面积统计表'!$D$29*'附表1-面积统计表'!$D$7,2),IF(AND(V141="共同成本费用",Z141="可售建筑面积法"),ROUND(T141/'附表1-面积统计表'!$F$29*'附表1-面积统计表'!$F$7,2),"请手工填写"))))</f>
        <v>4165.92</v>
      </c>
      <c r="Z141" s="164" t="s">
        <v>282</v>
      </c>
      <c r="AA141" s="157"/>
      <c r="AB141" s="165" t="s">
        <v>1986</v>
      </c>
      <c r="AC141" s="165"/>
    </row>
    <row r="142" s="127" customFormat="1" ht="27" hidden="1" customHeight="1" spans="1:1024 1025:16377">
      <c r="A142" s="152">
        <v>136</v>
      </c>
      <c r="B142" s="238" t="s">
        <v>2498</v>
      </c>
      <c r="C142" s="239" t="s">
        <v>2499</v>
      </c>
      <c r="D142" s="155" t="s">
        <v>1996</v>
      </c>
      <c r="E142" s="156" t="s">
        <v>2120</v>
      </c>
      <c r="F142" s="157" t="s">
        <v>2500</v>
      </c>
      <c r="G142" s="158"/>
      <c r="H142" s="157" t="str">
        <f>IF(G142="","",VLOOKUP(G142,'附表8-合同明细采集底稿'!B:I,2,0))</f>
        <v/>
      </c>
      <c r="I142" s="121" t="str">
        <f>IF(G142="","",VLOOKUP(G142,'附表8-合同明细采集底稿'!B:I,3,0))</f>
        <v/>
      </c>
      <c r="J142" s="166" t="s">
        <v>2501</v>
      </c>
      <c r="K142" s="157" t="s">
        <v>2007</v>
      </c>
      <c r="L142" s="158">
        <v>6500221130</v>
      </c>
      <c r="M142" s="158" t="s">
        <v>2502</v>
      </c>
      <c r="N142" s="187">
        <v>3478.22</v>
      </c>
      <c r="O142" s="160">
        <v>3513</v>
      </c>
      <c r="P142" s="160">
        <v>3478.22</v>
      </c>
      <c r="Q142" s="160">
        <f>-P142</f>
        <v>-3478.22</v>
      </c>
      <c r="R142" s="160">
        <f t="shared" ref="R136:R205" si="7">P142+Q142</f>
        <v>0</v>
      </c>
      <c r="S142" s="161">
        <f>IFERROR(VLOOKUP(G142,'附表8-合同明细采集底稿'!B:M,12,0),100%)</f>
        <v>1</v>
      </c>
      <c r="T142" s="160">
        <f t="shared" si="6"/>
        <v>0</v>
      </c>
      <c r="U142" s="157"/>
      <c r="V142" s="162" t="s">
        <v>309</v>
      </c>
      <c r="W142" s="163">
        <f>IF('附表1-面积统计表'!$D$29=0,"",IF(AND(V142="共同成本费用",Z142="总建筑面积法"),ROUND(T142/'附表1-面积统计表'!$D$29*'附表1-面积统计表'!$D$5,2),IF(AND(V142="共同成本费用",Z142="可售建筑面积法"),ROUND(T142/'附表1-面积统计表'!$F$29*'附表1-面积统计表'!$F$5,2),"请手工填写")))</f>
        <v>0</v>
      </c>
      <c r="X142" s="163" t="str">
        <f>IF(SUM('附表1-面积统计表'!$D$6)=0,"",SUM(T142)-SUM(W142)-SUM(Y142))</f>
        <v/>
      </c>
      <c r="Y142" s="163">
        <f>IF(SUM('附表1-面积统计表'!$D$6)=0,SUM(T142)-SUM(W142),IF('附表1-面积统计表'!$D$29=0,"",IF(AND(V142="共同成本费用",Z142="总建筑面积法"),ROUND(T142/'附表1-面积统计表'!$D$29*'附表1-面积统计表'!$D$7,2),IF(AND(V142="共同成本费用",Z142="可售建筑面积法"),ROUND(T142/'附表1-面积统计表'!$F$29*'附表1-面积统计表'!$F$7,2),"请手工填写"))))</f>
        <v>0</v>
      </c>
      <c r="Z142" s="164" t="s">
        <v>282</v>
      </c>
      <c r="AA142" s="157"/>
      <c r="AB142" s="165" t="s">
        <v>1986</v>
      </c>
      <c r="AC142" s="165"/>
    </row>
    <row r="143" s="127" customFormat="1" ht="27" hidden="1" customHeight="1" spans="1:1024 1025:16377">
      <c r="A143" s="152">
        <v>137</v>
      </c>
      <c r="B143" s="238" t="s">
        <v>2503</v>
      </c>
      <c r="C143" s="239" t="s">
        <v>2504</v>
      </c>
      <c r="D143" s="155" t="s">
        <v>1996</v>
      </c>
      <c r="E143" s="156" t="s">
        <v>2120</v>
      </c>
      <c r="F143" s="157" t="s">
        <v>2505</v>
      </c>
      <c r="G143" s="158" t="s">
        <v>2122</v>
      </c>
      <c r="H143" s="157" t="str">
        <f>IF(G143="","",VLOOKUP(G143,'附表8-合同明细采集底稿'!B:I,2,0))</f>
        <v>建设工程设计合同（民用建设工程设计合同）</v>
      </c>
      <c r="I143" s="121" t="str">
        <f>IF(G143="","",VLOOKUP(G143,'附表8-合同明细采集底稿'!B:I,3,0))</f>
        <v>买卖合同</v>
      </c>
      <c r="J143" s="157" t="str">
        <f>IF(G143="","",VLOOKUP(G143,'附表8-合同明细采集底稿'!B:I,4,0))</f>
        <v>河南省人防建筑设计院有限公司新疆分公司</v>
      </c>
      <c r="K143" s="157" t="s">
        <v>2007</v>
      </c>
      <c r="L143" s="158">
        <v>6500231130</v>
      </c>
      <c r="M143" s="158" t="s">
        <v>2506</v>
      </c>
      <c r="N143" s="187">
        <v>31698.11</v>
      </c>
      <c r="O143" s="160">
        <v>33600</v>
      </c>
      <c r="P143" s="160">
        <v>31698.11</v>
      </c>
      <c r="Q143" s="160"/>
      <c r="R143" s="160">
        <f t="shared" si="7"/>
        <v>31698.11</v>
      </c>
      <c r="S143" s="161">
        <f>IFERROR(VLOOKUP(G143,'附表8-合同明细采集底稿'!B:M,12,0),100%)</f>
        <v>0.571474059785587</v>
      </c>
      <c r="T143" s="160">
        <f t="shared" si="6"/>
        <v>18114.65</v>
      </c>
      <c r="U143" s="157" t="s">
        <v>2009</v>
      </c>
      <c r="V143" s="162" t="s">
        <v>309</v>
      </c>
      <c r="W143" s="163">
        <f>IF('附表1-面积统计表'!$D$29=0,"",IF(AND(V143="共同成本费用",Z143="总建筑面积法"),ROUND(T143/'附表1-面积统计表'!$D$29*'附表1-面积统计表'!$D$5,2),IF(AND(V143="共同成本费用",Z143="可售建筑面积法"),ROUND(T143/'附表1-面积统计表'!$F$29*'附表1-面积统计表'!$F$5,2),"请手工填写")))</f>
        <v>17054.78</v>
      </c>
      <c r="X143" s="163" t="str">
        <f>IF(SUM('附表1-面积统计表'!$D$6)=0,"",SUM(T143)-SUM(W143)-SUM(Y143))</f>
        <v/>
      </c>
      <c r="Y143" s="163">
        <f>IF(SUM('附表1-面积统计表'!$D$6)=0,SUM(T143)-SUM(W143),IF('附表1-面积统计表'!$D$29=0,"",IF(AND(V143="共同成本费用",Z143="总建筑面积法"),ROUND(T143/'附表1-面积统计表'!$D$29*'附表1-面积统计表'!$D$7,2),IF(AND(V143="共同成本费用",Z143="可售建筑面积法"),ROUND(T143/'附表1-面积统计表'!$F$29*'附表1-面积统计表'!$F$7,2),"请手工填写"))))</f>
        <v>1059.87</v>
      </c>
      <c r="Z143" s="164" t="s">
        <v>282</v>
      </c>
      <c r="AA143" s="157"/>
      <c r="AB143" s="165" t="s">
        <v>1986</v>
      </c>
      <c r="AC143" s="165"/>
    </row>
    <row r="144" s="127" customFormat="1" ht="27" hidden="1" customHeight="1" spans="1:1024 1025:16377">
      <c r="A144" s="152">
        <v>138</v>
      </c>
      <c r="B144" s="238" t="s">
        <v>2507</v>
      </c>
      <c r="C144" s="239" t="s">
        <v>2508</v>
      </c>
      <c r="D144" s="155" t="s">
        <v>1996</v>
      </c>
      <c r="E144" s="156" t="s">
        <v>2194</v>
      </c>
      <c r="F144" s="157" t="s">
        <v>2509</v>
      </c>
      <c r="G144" s="158" t="s">
        <v>2510</v>
      </c>
      <c r="H144" s="157" t="str">
        <f>IF(G144="","",VLOOKUP(G144,'附表8-合同明细采集底稿'!B:I,2,0))</f>
        <v>沁春景苑幼儿园室外工程</v>
      </c>
      <c r="I144" s="121" t="str">
        <f>IF(G144="","",VLOOKUP(G144,'附表8-合同明细采集底稿'!B:I,3,0))</f>
        <v>买卖合同</v>
      </c>
      <c r="J144" s="157" t="str">
        <f>IF(G144="","",VLOOKUP(G144,'附表8-合同明细采集底稿'!B:I,4,0))</f>
        <v>新疆精诚所至装饰工程有限责任公司（金克）</v>
      </c>
      <c r="K144" s="157" t="s">
        <v>2007</v>
      </c>
      <c r="L144" s="158" t="s">
        <v>2511</v>
      </c>
      <c r="M144" s="158" t="s">
        <v>2512</v>
      </c>
      <c r="N144" s="159">
        <v>100436.89</v>
      </c>
      <c r="O144" s="160">
        <v>103450</v>
      </c>
      <c r="P144" s="160">
        <v>100436.89</v>
      </c>
      <c r="Q144" s="160"/>
      <c r="R144" s="160">
        <f t="shared" si="7"/>
        <v>100436.89</v>
      </c>
      <c r="S144" s="161">
        <f>IFERROR(VLOOKUP(G144,'附表8-合同明细采集底稿'!B:M,12,0),100%)</f>
        <v>0.331924265795271</v>
      </c>
      <c r="T144" s="160">
        <f t="shared" si="6"/>
        <v>33337.44</v>
      </c>
      <c r="U144" s="157" t="s">
        <v>2009</v>
      </c>
      <c r="V144" s="162" t="s">
        <v>309</v>
      </c>
      <c r="W144" s="163">
        <f>IF('附表1-面积统计表'!$D$29=0,"",IF(AND(V144="共同成本费用",Z144="总建筑面积法"),ROUND(T144/'附表1-面积统计表'!$D$29*'附表1-面积统计表'!$D$5,2),IF(AND(V144="共同成本费用",Z144="可售建筑面积法"),ROUND(T144/'附表1-面积统计表'!$F$29*'附表1-面积统计表'!$F$5,2),"请手工填写")))</f>
        <v>31386.91</v>
      </c>
      <c r="X144" s="163" t="str">
        <f>IF(SUM('附表1-面积统计表'!$D$6)=0,"",SUM(T144)-SUM(W144)-SUM(Y144))</f>
        <v/>
      </c>
      <c r="Y144" s="163">
        <f>IF(SUM('附表1-面积统计表'!$D$6)=0,SUM(T144)-SUM(W144),IF('附表1-面积统计表'!$D$29=0,"",IF(AND(V144="共同成本费用",Z144="总建筑面积法"),ROUND(T144/'附表1-面积统计表'!$D$29*'附表1-面积统计表'!$D$7,2),IF(AND(V144="共同成本费用",Z144="可售建筑面积法"),ROUND(T144/'附表1-面积统计表'!$F$29*'附表1-面积统计表'!$F$7,2),"请手工填写"))))</f>
        <v>1950.53</v>
      </c>
      <c r="Z144" s="164" t="s">
        <v>282</v>
      </c>
      <c r="AA144" s="157"/>
      <c r="AB144" s="165" t="s">
        <v>1986</v>
      </c>
      <c r="AC144" s="165"/>
    </row>
    <row r="145" s="127" customFormat="1" ht="27" hidden="1" customHeight="1" spans="1:1024 1025:16377">
      <c r="A145" s="152">
        <v>139</v>
      </c>
      <c r="B145" s="238" t="s">
        <v>2513</v>
      </c>
      <c r="C145" s="239" t="s">
        <v>2514</v>
      </c>
      <c r="D145" s="155" t="s">
        <v>1996</v>
      </c>
      <c r="E145" s="156" t="s">
        <v>2120</v>
      </c>
      <c r="F145" s="157" t="s">
        <v>2515</v>
      </c>
      <c r="G145" s="158" t="s">
        <v>2487</v>
      </c>
      <c r="H145" s="157" t="str">
        <f>IF(G145="","",VLOOKUP(G145,'附表8-合同明细采集底稿'!B:I,2,0))</f>
        <v>沁春锦苑人防车库移动电站设备采购安装工程安装合同</v>
      </c>
      <c r="I145" s="121" t="str">
        <f>IF(G145="","",VLOOKUP(G145,'附表8-合同明细采集底稿'!B:I,3,0))</f>
        <v>其他合同</v>
      </c>
      <c r="J145" s="157" t="str">
        <f>IF(G145="","",VLOOKUP(G145,'附表8-合同明细采集底稿'!B:I,4,0))</f>
        <v>新疆拓宇电力建设工程有限公司（何永权）</v>
      </c>
      <c r="K145" s="157" t="s">
        <v>2007</v>
      </c>
      <c r="L145" s="158">
        <v>6500231130</v>
      </c>
      <c r="M145" s="158" t="s">
        <v>2516</v>
      </c>
      <c r="N145" s="187">
        <v>75688.07</v>
      </c>
      <c r="O145" s="160">
        <v>82500</v>
      </c>
      <c r="P145" s="160">
        <v>75688.07</v>
      </c>
      <c r="Q145" s="160"/>
      <c r="R145" s="160">
        <f t="shared" si="7"/>
        <v>75688.07</v>
      </c>
      <c r="S145" s="161">
        <f>IFERROR(VLOOKUP(G145,'附表8-合同明细采集底稿'!B:M,12,0),100%)</f>
        <v>0.571474059785587</v>
      </c>
      <c r="T145" s="160">
        <f t="shared" si="6"/>
        <v>43253.77</v>
      </c>
      <c r="U145" s="157" t="s">
        <v>2009</v>
      </c>
      <c r="V145" s="162" t="s">
        <v>309</v>
      </c>
      <c r="W145" s="163">
        <f>IF('附表1-面积统计表'!$D$29=0,"",IF(AND(V145="共同成本费用",Z145="总建筑面积法"),ROUND(T145/'附表1-面积统计表'!$D$29*'附表1-面积统计表'!$D$5,2),IF(AND(V145="共同成本费用",Z145="可售建筑面积法"),ROUND(T145/'附表1-面积统计表'!$F$29*'附表1-面积统计表'!$F$5,2),"请手工填写")))</f>
        <v>40723.05</v>
      </c>
      <c r="X145" s="163" t="str">
        <f>IF(SUM('附表1-面积统计表'!$D$6)=0,"",SUM(T145)-SUM(W145)-SUM(Y145))</f>
        <v/>
      </c>
      <c r="Y145" s="163">
        <f>IF(SUM('附表1-面积统计表'!$D$6)=0,SUM(T145)-SUM(W145),IF('附表1-面积统计表'!$D$29=0,"",IF(AND(V145="共同成本费用",Z145="总建筑面积法"),ROUND(T145/'附表1-面积统计表'!$D$29*'附表1-面积统计表'!$D$7,2),IF(AND(V145="共同成本费用",Z145="可售建筑面积法"),ROUND(T145/'附表1-面积统计表'!$F$29*'附表1-面积统计表'!$F$7,2),"请手工填写"))))</f>
        <v>2530.71999999999</v>
      </c>
      <c r="Z145" s="164" t="s">
        <v>282</v>
      </c>
      <c r="AA145" s="157"/>
      <c r="AB145" s="165" t="s">
        <v>1986</v>
      </c>
      <c r="AC145" s="165"/>
    </row>
    <row r="146" s="127" customFormat="1" ht="27" customHeight="1" spans="1:1024 1025:16377">
      <c r="A146" s="152">
        <v>140</v>
      </c>
      <c r="B146" s="238" t="s">
        <v>2517</v>
      </c>
      <c r="C146" s="239" t="s">
        <v>2518</v>
      </c>
      <c r="D146" s="155" t="s">
        <v>1996</v>
      </c>
      <c r="E146" s="156" t="s">
        <v>2248</v>
      </c>
      <c r="F146" s="157" t="s">
        <v>2519</v>
      </c>
      <c r="G146" s="158" t="s">
        <v>2452</v>
      </c>
      <c r="H146" s="157" t="str">
        <f>IF(G146="","",VLOOKUP(G146,'附表8-合同明细采集底稿'!B:I,2,0))</f>
        <v>沁春锦苑18#、21#、22#楼、37#社区、地下车库及人防部分建设工程（37#社区）</v>
      </c>
      <c r="I146" s="121" t="str">
        <f>IF(G146="","",VLOOKUP(G146,'附表8-合同明细采集底稿'!B:I,3,0))</f>
        <v>其他合同</v>
      </c>
      <c r="J146" s="157" t="str">
        <f>IF(G146="","",VLOOKUP(G146,'附表8-合同明细采集底稿'!B:I,4,0))</f>
        <v>新疆通力建设集团股份有限公司（高）</v>
      </c>
      <c r="K146" s="157" t="s">
        <v>2007</v>
      </c>
      <c r="L146" s="158">
        <v>6500231130</v>
      </c>
      <c r="M146" s="158" t="s">
        <v>2520</v>
      </c>
      <c r="N146" s="187">
        <v>516945.87</v>
      </c>
      <c r="O146" s="160">
        <v>563471</v>
      </c>
      <c r="P146" s="160">
        <v>516945.87</v>
      </c>
      <c r="Q146" s="160"/>
      <c r="R146" s="160">
        <f t="shared" si="7"/>
        <v>516945.87</v>
      </c>
      <c r="S146" s="161">
        <f>IFERROR(VLOOKUP(G146,'附表8-合同明细采集底稿'!B:M,12,0),100%)</f>
        <v>0.331924265795271</v>
      </c>
      <c r="T146" s="160">
        <f t="shared" si="6"/>
        <v>171586.88</v>
      </c>
      <c r="U146" s="157"/>
      <c r="V146" s="162" t="s">
        <v>309</v>
      </c>
      <c r="W146" s="163">
        <f>IF('附表1-面积统计表'!$D$29=0,"",IF(AND(V146="共同成本费用",Z146="总建筑面积法"),ROUND(T146/'附表1-面积统计表'!$D$29*'附表1-面积统计表'!$D$5,2),IF(AND(V146="共同成本费用",Z146="可售建筑面积法"),ROUND(T146/'附表1-面积统计表'!$F$29*'附表1-面积统计表'!$F$5,2),"请手工填写")))</f>
        <v>161547.55</v>
      </c>
      <c r="X146" s="163" t="str">
        <f>IF(SUM('附表1-面积统计表'!$D$6)=0,"",SUM(T146)-SUM(W146)-SUM(Y146))</f>
        <v/>
      </c>
      <c r="Y146" s="163">
        <f>IF(SUM('附表1-面积统计表'!$D$6)=0,SUM(T146)-SUM(W146),IF('附表1-面积统计表'!$D$29=0,"",IF(AND(V146="共同成本费用",Z146="总建筑面积法"),ROUND(T146/'附表1-面积统计表'!$D$29*'附表1-面积统计表'!$D$7,2),IF(AND(V146="共同成本费用",Z146="可售建筑面积法"),ROUND(T146/'附表1-面积统计表'!$F$29*'附表1-面积统计表'!$F$7,2),"请手工填写"))))</f>
        <v>10039.33</v>
      </c>
      <c r="Z146" s="164" t="s">
        <v>282</v>
      </c>
      <c r="AA146" s="157"/>
      <c r="AB146" s="165" t="s">
        <v>1986</v>
      </c>
      <c r="AC146" s="165"/>
    </row>
    <row r="147" s="127" customFormat="1" ht="27" hidden="1" customHeight="1" spans="1:1024 1025:16377">
      <c r="A147" s="152">
        <v>141</v>
      </c>
      <c r="B147" s="238" t="s">
        <v>2521</v>
      </c>
      <c r="C147" s="239" t="s">
        <v>2522</v>
      </c>
      <c r="D147" s="155" t="s">
        <v>1996</v>
      </c>
      <c r="E147" s="156" t="s">
        <v>2120</v>
      </c>
      <c r="F147" s="157" t="s">
        <v>2523</v>
      </c>
      <c r="G147" s="158" t="s">
        <v>2216</v>
      </c>
      <c r="H147" s="157" t="str">
        <f>IF(G147="","",VLOOKUP(G147,'附表8-合同明细采集底稿'!B:I,2,0))</f>
        <v>沁春锦苑项目人防门购置18#-21#</v>
      </c>
      <c r="I147" s="121" t="str">
        <f>IF(G147="","",VLOOKUP(G147,'附表8-合同明细采集底稿'!B:I,3,0))</f>
        <v>买卖合同</v>
      </c>
      <c r="J147" s="157" t="str">
        <f>IF(G147="","",VLOOKUP(G147,'附表8-合同明细采集底稿'!B:I,4,0))</f>
        <v>新疆巨安新粤防护设备有限公司（张照平18167948637）</v>
      </c>
      <c r="K147" s="157" t="s">
        <v>2007</v>
      </c>
      <c r="L147" s="158">
        <v>6500231130</v>
      </c>
      <c r="M147" s="158" t="s">
        <v>2524</v>
      </c>
      <c r="N147" s="159">
        <v>139080</v>
      </c>
      <c r="O147" s="160">
        <v>151597.2</v>
      </c>
      <c r="P147" s="160">
        <v>139080</v>
      </c>
      <c r="Q147" s="160"/>
      <c r="R147" s="160">
        <f t="shared" si="7"/>
        <v>139080</v>
      </c>
      <c r="S147" s="161">
        <f>IFERROR(VLOOKUP(G147,'附表8-合同明细采集底稿'!B:M,12,0),100%)</f>
        <v>0.571474059785587</v>
      </c>
      <c r="T147" s="160">
        <f t="shared" si="6"/>
        <v>79480.61</v>
      </c>
      <c r="U147" s="157" t="s">
        <v>2026</v>
      </c>
      <c r="V147" s="162" t="s">
        <v>309</v>
      </c>
      <c r="W147" s="163">
        <f>IF('附表1-面积统计表'!$D$29=0,"",IF(AND(V147="共同成本费用",Z147="总建筑面积法"),ROUND(T147/'附表1-面积统计表'!$D$29*'附表1-面积统计表'!$D$5,2),IF(AND(V147="共同成本费用",Z147="可售建筑面积法"),ROUND(T147/'附表1-面积统计表'!$F$29*'附表1-面积统计表'!$F$5,2),"请手工填写")))</f>
        <v>74830.3</v>
      </c>
      <c r="X147" s="163" t="str">
        <f>IF(SUM('附表1-面积统计表'!$D$6)=0,"",SUM(T147)-SUM(W147)-SUM(Y147))</f>
        <v/>
      </c>
      <c r="Y147" s="163">
        <f>IF(SUM('附表1-面积统计表'!$D$6)=0,SUM(T147)-SUM(W147),IF('附表1-面积统计表'!$D$29=0,"",IF(AND(V147="共同成本费用",Z147="总建筑面积法"),ROUND(T147/'附表1-面积统计表'!$D$29*'附表1-面积统计表'!$D$7,2),IF(AND(V147="共同成本费用",Z147="可售建筑面积法"),ROUND(T147/'附表1-面积统计表'!$F$29*'附表1-面积统计表'!$F$7,2),"请手工填写"))))</f>
        <v>4650.31</v>
      </c>
      <c r="Z147" s="164" t="s">
        <v>282</v>
      </c>
      <c r="AA147" s="157"/>
      <c r="AB147" s="165" t="s">
        <v>1986</v>
      </c>
      <c r="AC147" s="165"/>
    </row>
    <row r="148" s="127" customFormat="1" ht="27" hidden="1" customHeight="1" spans="1:1024 1025:16377">
      <c r="A148" s="152">
        <v>142</v>
      </c>
      <c r="B148" s="238" t="s">
        <v>2521</v>
      </c>
      <c r="C148" s="239" t="s">
        <v>2522</v>
      </c>
      <c r="D148" s="155" t="s">
        <v>1996</v>
      </c>
      <c r="E148" s="156" t="s">
        <v>2120</v>
      </c>
      <c r="F148" s="157" t="s">
        <v>2523</v>
      </c>
      <c r="G148" s="158" t="s">
        <v>2216</v>
      </c>
      <c r="H148" s="157" t="str">
        <f>IF(G148="","",VLOOKUP(G148,'附表8-合同明细采集底稿'!B:I,2,0))</f>
        <v>沁春锦苑项目人防门购置18#-21#</v>
      </c>
      <c r="I148" s="121" t="str">
        <f>IF(G148="","",VLOOKUP(G148,'附表8-合同明细采集底稿'!B:I,3,0))</f>
        <v>买卖合同</v>
      </c>
      <c r="J148" s="157" t="str">
        <f>IF(G148="","",VLOOKUP(G148,'附表8-合同明细采集底稿'!B:I,4,0))</f>
        <v>新疆巨安新粤防护设备有限公司（张照平18167948637）</v>
      </c>
      <c r="K148" s="157" t="s">
        <v>2007</v>
      </c>
      <c r="L148" s="158">
        <v>6500231130</v>
      </c>
      <c r="M148" s="158" t="s">
        <v>2525</v>
      </c>
      <c r="N148" s="187">
        <v>111418.41</v>
      </c>
      <c r="O148" s="160">
        <v>125902.8</v>
      </c>
      <c r="P148" s="160">
        <v>111418.41</v>
      </c>
      <c r="Q148" s="160"/>
      <c r="R148" s="160">
        <f t="shared" si="7"/>
        <v>111418.41</v>
      </c>
      <c r="S148" s="161">
        <f>IFERROR(VLOOKUP(G148,'附表8-合同明细采集底稿'!B:M,12,0),100%)</f>
        <v>0.571474059785587</v>
      </c>
      <c r="T148" s="160">
        <f t="shared" si="6"/>
        <v>63672.73</v>
      </c>
      <c r="U148" s="157" t="s">
        <v>2026</v>
      </c>
      <c r="V148" s="162" t="s">
        <v>309</v>
      </c>
      <c r="W148" s="163">
        <f>IF('附表1-面积统计表'!$D$29=0,"",IF(AND(V148="共同成本费用",Z148="总建筑面积法"),ROUND(T148/'附表1-面积统计表'!$D$29*'附表1-面积统计表'!$D$5,2),IF(AND(V148="共同成本费用",Z148="可售建筑面积法"),ROUND(T148/'附表1-面积统计表'!$F$29*'附表1-面积统计表'!$F$5,2),"请手工填写")))</f>
        <v>59947.32</v>
      </c>
      <c r="X148" s="163" t="str">
        <f>IF(SUM('附表1-面积统计表'!$D$6)=0,"",SUM(T148)-SUM(W148)-SUM(Y148))</f>
        <v/>
      </c>
      <c r="Y148" s="163">
        <f>IF(SUM('附表1-面积统计表'!$D$6)=0,SUM(T148)-SUM(W148),IF('附表1-面积统计表'!$D$29=0,"",IF(AND(V148="共同成本费用",Z148="总建筑面积法"),ROUND(T148/'附表1-面积统计表'!$D$29*'附表1-面积统计表'!$D$7,2),IF(AND(V148="共同成本费用",Z148="可售建筑面积法"),ROUND(T148/'附表1-面积统计表'!$F$29*'附表1-面积统计表'!$F$7,2),"请手工填写"))))</f>
        <v>3725.41</v>
      </c>
      <c r="Z148" s="164" t="s">
        <v>282</v>
      </c>
      <c r="AA148" s="157"/>
      <c r="AB148" s="165" t="s">
        <v>1986</v>
      </c>
      <c r="AC148" s="165"/>
    </row>
    <row r="149" s="127" customFormat="1" ht="27" hidden="1" customHeight="1" spans="1:1024 1025:16377">
      <c r="A149" s="152">
        <v>143</v>
      </c>
      <c r="B149" s="238" t="s">
        <v>2521</v>
      </c>
      <c r="C149" s="239" t="s">
        <v>2526</v>
      </c>
      <c r="D149" s="155" t="s">
        <v>1996</v>
      </c>
      <c r="E149" s="156" t="s">
        <v>2120</v>
      </c>
      <c r="F149" s="157" t="s">
        <v>2527</v>
      </c>
      <c r="G149" s="166" t="s">
        <v>2528</v>
      </c>
      <c r="H149" s="157" t="str">
        <f>IF(G149="","",VLOOKUP(G149,'附表8-合同明细采集底稿'!B:I,2,0))</f>
        <v>地下车库标识牌，快速门采购及安装工程</v>
      </c>
      <c r="I149" s="121" t="str">
        <f>IF(G149="","",VLOOKUP(G149,'附表8-合同明细采集底稿'!B:I,3,0))</f>
        <v>技术合同</v>
      </c>
      <c r="J149" s="157" t="str">
        <f>IF(G149="","",VLOOKUP(G149,'附表8-合同明细采集底稿'!B:I,4,0))</f>
        <v>巴州方程视广告有限公司（刘亭）</v>
      </c>
      <c r="K149" s="157" t="s">
        <v>2007</v>
      </c>
      <c r="L149" s="158">
        <v>6500233130</v>
      </c>
      <c r="M149" s="158" t="s">
        <v>2529</v>
      </c>
      <c r="N149" s="187">
        <v>72815.54</v>
      </c>
      <c r="O149" s="160">
        <v>75000</v>
      </c>
      <c r="P149" s="160">
        <v>72815.54</v>
      </c>
      <c r="Q149" s="160"/>
      <c r="R149" s="160">
        <f t="shared" si="7"/>
        <v>72815.54</v>
      </c>
      <c r="S149" s="161">
        <f>IFERROR(VLOOKUP(G149,'附表8-合同明细采集底稿'!B:M,12,0),100%)</f>
        <v>0.331924265795271</v>
      </c>
      <c r="T149" s="160">
        <f t="shared" si="6"/>
        <v>24169.24</v>
      </c>
      <c r="U149" s="168" t="s">
        <v>2294</v>
      </c>
      <c r="V149" s="162" t="s">
        <v>309</v>
      </c>
      <c r="W149" s="163">
        <f>IF('附表1-面积统计表'!$D$29=0,"",IF(AND(V149="共同成本费用",Z149="总建筑面积法"),ROUND(T149/'附表1-面积统计表'!$D$29*'附表1-面积统计表'!$D$5,2),IF(AND(V149="共同成本费用",Z149="可售建筑面积法"),ROUND(T149/'附表1-面积统计表'!$F$29*'附表1-面积统计表'!$F$5,2),"请手工填写")))</f>
        <v>22755.13</v>
      </c>
      <c r="X149" s="163" t="str">
        <f>IF(SUM('附表1-面积统计表'!$D$6)=0,"",SUM(T149)-SUM(W149)-SUM(Y149))</f>
        <v/>
      </c>
      <c r="Y149" s="163">
        <f>IF(SUM('附表1-面积统计表'!$D$6)=0,SUM(T149)-SUM(W149),IF('附表1-面积统计表'!$D$29=0,"",IF(AND(V149="共同成本费用",Z149="总建筑面积法"),ROUND(T149/'附表1-面积统计表'!$D$29*'附表1-面积统计表'!$D$7,2),IF(AND(V149="共同成本费用",Z149="可售建筑面积法"),ROUND(T149/'附表1-面积统计表'!$F$29*'附表1-面积统计表'!$F$7,2),"请手工填写"))))</f>
        <v>1414.11</v>
      </c>
      <c r="Z149" s="164" t="s">
        <v>282</v>
      </c>
      <c r="AA149" s="157"/>
      <c r="AB149" s="165" t="s">
        <v>1986</v>
      </c>
      <c r="AC149" s="165"/>
    </row>
    <row r="150" s="127" customFormat="1" ht="27" hidden="1" customHeight="1" spans="1:1024 1025:16377">
      <c r="A150" s="152">
        <v>144</v>
      </c>
      <c r="B150" s="238" t="s">
        <v>2530</v>
      </c>
      <c r="C150" s="239" t="s">
        <v>2531</v>
      </c>
      <c r="D150" s="155" t="s">
        <v>1996</v>
      </c>
      <c r="E150" s="156" t="s">
        <v>2248</v>
      </c>
      <c r="F150" s="157" t="s">
        <v>2532</v>
      </c>
      <c r="G150" s="158" t="s">
        <v>2533</v>
      </c>
      <c r="H150" s="157" t="str">
        <f>IF(G150="","",VLOOKUP(G150,'附表8-合同明细采集底稿'!B:I,2,0))</f>
        <v>37#楼竣工测</v>
      </c>
      <c r="I150" s="121" t="str">
        <f>IF(G150="","",VLOOKUP(G150,'附表8-合同明细采集底稿'!B:I,3,0))</f>
        <v>建设工程合同</v>
      </c>
      <c r="J150" s="157" t="str">
        <f>IF(G150="","",VLOOKUP(G150,'附表8-合同明细采集底稿'!B:I,4,0))</f>
        <v>新疆天拓空间信息测绘有限公司</v>
      </c>
      <c r="K150" s="157" t="s">
        <v>2007</v>
      </c>
      <c r="L150" s="158">
        <v>6500231130</v>
      </c>
      <c r="M150" s="158" t="s">
        <v>2534</v>
      </c>
      <c r="N150" s="159">
        <v>3752.83</v>
      </c>
      <c r="O150" s="160">
        <v>3978</v>
      </c>
      <c r="P150" s="160">
        <v>3752.83</v>
      </c>
      <c r="Q150" s="160">
        <f>-P150</f>
        <v>-3752.83</v>
      </c>
      <c r="R150" s="160">
        <f t="shared" si="7"/>
        <v>0</v>
      </c>
      <c r="S150" s="161">
        <f>IFERROR(VLOOKUP(G150,'附表8-合同明细采集底稿'!B:M,12,0),100%)</f>
        <v>0.331924265795271</v>
      </c>
      <c r="T150" s="160">
        <f t="shared" si="6"/>
        <v>0</v>
      </c>
      <c r="U150" s="168" t="s">
        <v>2009</v>
      </c>
      <c r="V150" s="162" t="s">
        <v>309</v>
      </c>
      <c r="W150" s="163">
        <f>IF('附表1-面积统计表'!$D$29=0,"",IF(AND(V150="共同成本费用",Z150="总建筑面积法"),ROUND(T150/'附表1-面积统计表'!$D$29*'附表1-面积统计表'!$D$5,2),IF(AND(V150="共同成本费用",Z150="可售建筑面积法"),ROUND(T150/'附表1-面积统计表'!$F$29*'附表1-面积统计表'!$F$5,2),"请手工填写")))</f>
        <v>0</v>
      </c>
      <c r="X150" s="163" t="str">
        <f>IF(SUM('附表1-面积统计表'!$D$6)=0,"",SUM(T150)-SUM(W150)-SUM(Y150))</f>
        <v/>
      </c>
      <c r="Y150" s="163">
        <f>IF(SUM('附表1-面积统计表'!$D$6)=0,SUM(T150)-SUM(W150),IF('附表1-面积统计表'!$D$29=0,"",IF(AND(V150="共同成本费用",Z150="总建筑面积法"),ROUND(T150/'附表1-面积统计表'!$D$29*'附表1-面积统计表'!$D$7,2),IF(AND(V150="共同成本费用",Z150="可售建筑面积法"),ROUND(T150/'附表1-面积统计表'!$F$29*'附表1-面积统计表'!$F$7,2),"请手工填写"))))</f>
        <v>0</v>
      </c>
      <c r="Z150" s="164" t="s">
        <v>282</v>
      </c>
      <c r="AA150" s="157"/>
      <c r="AB150" s="165" t="s">
        <v>1986</v>
      </c>
      <c r="AC150" s="165"/>
    </row>
    <row r="151" s="127" customFormat="1" ht="27" hidden="1" customHeight="1" spans="1:1024 1025:16377">
      <c r="A151" s="152">
        <v>145</v>
      </c>
      <c r="B151" s="238" t="s">
        <v>2535</v>
      </c>
      <c r="C151" s="239" t="s">
        <v>2536</v>
      </c>
      <c r="D151" s="155" t="s">
        <v>1996</v>
      </c>
      <c r="E151" s="156" t="s">
        <v>2248</v>
      </c>
      <c r="F151" s="157" t="s">
        <v>2537</v>
      </c>
      <c r="G151" s="158"/>
      <c r="H151" s="157" t="str">
        <f>IF(G151="","",VLOOKUP(G151,'附表8-合同明细采集底稿'!B:I,2,0))</f>
        <v/>
      </c>
      <c r="I151" s="121" t="str">
        <f>IF(G151="","",VLOOKUP(G151,'附表8-合同明细采集底稿'!B:I,3,0))</f>
        <v/>
      </c>
      <c r="J151" s="166" t="s">
        <v>2538</v>
      </c>
      <c r="K151" s="157" t="s">
        <v>2007</v>
      </c>
      <c r="L151" s="158">
        <v>6500231130</v>
      </c>
      <c r="M151" s="158" t="s">
        <v>2539</v>
      </c>
      <c r="N151" s="187">
        <v>819.8</v>
      </c>
      <c r="O151" s="160">
        <v>828</v>
      </c>
      <c r="P151" s="160">
        <v>819.8</v>
      </c>
      <c r="Q151" s="160">
        <f>-P151</f>
        <v>-819.8</v>
      </c>
      <c r="R151" s="160">
        <f t="shared" si="7"/>
        <v>0</v>
      </c>
      <c r="S151" s="161">
        <v>0.331339775135047</v>
      </c>
      <c r="T151" s="160">
        <f t="shared" si="6"/>
        <v>0</v>
      </c>
      <c r="U151" s="157"/>
      <c r="V151" s="162" t="s">
        <v>309</v>
      </c>
      <c r="W151" s="163">
        <f>IF('附表1-面积统计表'!$D$29=0,"",IF(AND(V151="共同成本费用",Z151="总建筑面积法"),ROUND(T151/'附表1-面积统计表'!$D$29*'附表1-面积统计表'!$D$5,2),IF(AND(V151="共同成本费用",Z151="可售建筑面积法"),ROUND(T151/'附表1-面积统计表'!$F$29*'附表1-面积统计表'!$F$5,2),"请手工填写")))</f>
        <v>0</v>
      </c>
      <c r="X151" s="163" t="str">
        <f>IF(SUM('附表1-面积统计表'!$D$6)=0,"",SUM(T151)-SUM(W151)-SUM(Y151))</f>
        <v/>
      </c>
      <c r="Y151" s="163">
        <f>IF(SUM('附表1-面积统计表'!$D$6)=0,SUM(T151)-SUM(W151),IF('附表1-面积统计表'!$D$29=0,"",IF(AND(V151="共同成本费用",Z151="总建筑面积法"),ROUND(T151/'附表1-面积统计表'!$D$29*'附表1-面积统计表'!$D$7,2),IF(AND(V151="共同成本费用",Z151="可售建筑面积法"),ROUND(T151/'附表1-面积统计表'!$F$29*'附表1-面积统计表'!$F$7,2),"请手工填写"))))</f>
        <v>0</v>
      </c>
      <c r="Z151" s="164" t="s">
        <v>282</v>
      </c>
      <c r="AA151" s="157"/>
      <c r="AB151" s="165" t="s">
        <v>1986</v>
      </c>
      <c r="AC151" s="165"/>
    </row>
    <row r="152" s="127" customFormat="1" ht="27" customHeight="1" spans="1:1024 1025:16377">
      <c r="A152" s="152">
        <v>146</v>
      </c>
      <c r="B152" s="238" t="s">
        <v>2540</v>
      </c>
      <c r="C152" s="239" t="s">
        <v>2541</v>
      </c>
      <c r="D152" s="155" t="s">
        <v>1996</v>
      </c>
      <c r="E152" s="156" t="s">
        <v>2248</v>
      </c>
      <c r="F152" s="157" t="s">
        <v>2542</v>
      </c>
      <c r="G152" s="158" t="s">
        <v>2452</v>
      </c>
      <c r="H152" s="157" t="str">
        <f>IF(G152="","",VLOOKUP(G152,'附表8-合同明细采集底稿'!B:I,2,0))</f>
        <v>沁春锦苑18#、21#、22#楼、37#社区、地下车库及人防部分建设工程（37#社区）</v>
      </c>
      <c r="I152" s="121" t="str">
        <f>IF(G152="","",VLOOKUP(G152,'附表8-合同明细采集底稿'!B:I,3,0))</f>
        <v>其他合同</v>
      </c>
      <c r="J152" s="157" t="str">
        <f>IF(G152="","",VLOOKUP(G152,'附表8-合同明细采集底稿'!B:I,4,0))</f>
        <v>新疆通力建设集团股份有限公司（高）</v>
      </c>
      <c r="K152" s="157" t="s">
        <v>2007</v>
      </c>
      <c r="L152" s="158">
        <v>6500231130</v>
      </c>
      <c r="M152" s="158" t="s">
        <v>2543</v>
      </c>
      <c r="N152" s="187">
        <v>363288.07</v>
      </c>
      <c r="O152" s="160">
        <v>395984</v>
      </c>
      <c r="P152" s="160">
        <v>363288.07</v>
      </c>
      <c r="Q152" s="160"/>
      <c r="R152" s="160">
        <f t="shared" si="7"/>
        <v>363288.07</v>
      </c>
      <c r="S152" s="161">
        <f>IFERROR(VLOOKUP(G152,'附表8-合同明细采集底稿'!B:M,12,0),100%)</f>
        <v>0.331924265795271</v>
      </c>
      <c r="T152" s="160">
        <f t="shared" si="6"/>
        <v>120584.13</v>
      </c>
      <c r="U152" s="157"/>
      <c r="V152" s="162" t="s">
        <v>309</v>
      </c>
      <c r="W152" s="163">
        <f>IF('附表1-面积统计表'!$D$29=0,"",IF(AND(V152="共同成本费用",Z152="总建筑面积法"),ROUND(T152/'附表1-面积统计表'!$D$29*'附表1-面积统计表'!$D$5,2),IF(AND(V152="共同成本费用",Z152="可售建筑面积法"),ROUND(T152/'附表1-面积统计表'!$F$29*'附表1-面积统计表'!$F$5,2),"请手工填写")))</f>
        <v>113528.9</v>
      </c>
      <c r="X152" s="163" t="str">
        <f>IF(SUM('附表1-面积统计表'!$D$6)=0,"",SUM(T152)-SUM(W152)-SUM(Y152))</f>
        <v/>
      </c>
      <c r="Y152" s="163">
        <f>IF(SUM('附表1-面积统计表'!$D$6)=0,SUM(T152)-SUM(W152),IF('附表1-面积统计表'!$D$29=0,"",IF(AND(V152="共同成本费用",Z152="总建筑面积法"),ROUND(T152/'附表1-面积统计表'!$D$29*'附表1-面积统计表'!$D$7,2),IF(AND(V152="共同成本费用",Z152="可售建筑面积法"),ROUND(T152/'附表1-面积统计表'!$F$29*'附表1-面积统计表'!$F$7,2),"请手工填写"))))</f>
        <v>7055.23000000001</v>
      </c>
      <c r="Z152" s="164" t="s">
        <v>282</v>
      </c>
      <c r="AA152" s="157"/>
      <c r="AB152" s="165" t="s">
        <v>1986</v>
      </c>
      <c r="AC152" s="165"/>
    </row>
    <row r="153" s="127" customFormat="1" ht="27" hidden="1" customHeight="1" spans="1:1024 1025:16377">
      <c r="A153" s="152">
        <v>147</v>
      </c>
      <c r="B153" s="238" t="s">
        <v>2544</v>
      </c>
      <c r="C153" s="239" t="s">
        <v>2526</v>
      </c>
      <c r="D153" s="155" t="s">
        <v>1996</v>
      </c>
      <c r="E153" s="156" t="s">
        <v>2120</v>
      </c>
      <c r="F153" s="157" t="s">
        <v>2545</v>
      </c>
      <c r="G153" s="158" t="s">
        <v>2122</v>
      </c>
      <c r="H153" s="157" t="str">
        <f>IF(G153="","",VLOOKUP(G153,'附表8-合同明细采集底稿'!B:I,2,0))</f>
        <v>建设工程设计合同（民用建设工程设计合同）</v>
      </c>
      <c r="I153" s="121" t="str">
        <f>IF(G153="","",VLOOKUP(G153,'附表8-合同明细采集底稿'!B:I,3,0))</f>
        <v>买卖合同</v>
      </c>
      <c r="J153" s="157" t="str">
        <f>IF(G153="","",VLOOKUP(G153,'附表8-合同明细采集底稿'!B:I,4,0))</f>
        <v>河南省人防建筑设计院有限公司新疆分公司</v>
      </c>
      <c r="K153" s="157" t="s">
        <v>2007</v>
      </c>
      <c r="L153" s="158" t="s">
        <v>2546</v>
      </c>
      <c r="M153" s="158" t="s">
        <v>2547</v>
      </c>
      <c r="N153" s="159">
        <v>39829.21</v>
      </c>
      <c r="O153" s="160">
        <v>42218.96</v>
      </c>
      <c r="P153" s="160">
        <v>39829.21</v>
      </c>
      <c r="Q153" s="160"/>
      <c r="R153" s="160">
        <f t="shared" si="7"/>
        <v>39829.21</v>
      </c>
      <c r="S153" s="161">
        <f>IFERROR(VLOOKUP(G153,'附表8-合同明细采集底稿'!B:M,12,0),100%)</f>
        <v>0.571474059785587</v>
      </c>
      <c r="T153" s="160">
        <f t="shared" si="6"/>
        <v>22761.36</v>
      </c>
      <c r="U153" s="157" t="s">
        <v>2009</v>
      </c>
      <c r="V153" s="162" t="s">
        <v>309</v>
      </c>
      <c r="W153" s="163">
        <f>IF('附表1-面积统计表'!$D$29=0,"",IF(AND(V153="共同成本费用",Z153="总建筑面积法"),ROUND(T153/'附表1-面积统计表'!$D$29*'附表1-面积统计表'!$D$5,2),IF(AND(V153="共同成本费用",Z153="可售建筑面积法"),ROUND(T153/'附表1-面积统计表'!$F$29*'附表1-面积统计表'!$F$5,2),"请手工填写")))</f>
        <v>21429.62</v>
      </c>
      <c r="X153" s="163" t="str">
        <f>IF(SUM('附表1-面积统计表'!$D$6)=0,"",SUM(T153)-SUM(W153)-SUM(Y153))</f>
        <v/>
      </c>
      <c r="Y153" s="163">
        <f>IF(SUM('附表1-面积统计表'!$D$6)=0,SUM(T153)-SUM(W153),IF('附表1-面积统计表'!$D$29=0,"",IF(AND(V153="共同成本费用",Z153="总建筑面积法"),ROUND(T153/'附表1-面积统计表'!$D$29*'附表1-面积统计表'!$D$7,2),IF(AND(V153="共同成本费用",Z153="可售建筑面积法"),ROUND(T153/'附表1-面积统计表'!$F$29*'附表1-面积统计表'!$F$7,2),"请手工填写"))))</f>
        <v>1331.74</v>
      </c>
      <c r="Z153" s="164" t="s">
        <v>282</v>
      </c>
      <c r="AA153" s="157"/>
      <c r="AB153" s="165" t="s">
        <v>1986</v>
      </c>
      <c r="AC153" s="165"/>
    </row>
    <row r="154" s="127" customFormat="1" ht="27" hidden="1" customHeight="1" spans="1:1024 1025:16377">
      <c r="A154" s="152">
        <v>148</v>
      </c>
      <c r="B154" s="238" t="s">
        <v>2548</v>
      </c>
      <c r="C154" s="239" t="s">
        <v>2549</v>
      </c>
      <c r="D154" s="155" t="s">
        <v>1996</v>
      </c>
      <c r="E154" s="156" t="s">
        <v>2248</v>
      </c>
      <c r="F154" s="157" t="s">
        <v>2550</v>
      </c>
      <c r="G154" s="166" t="s">
        <v>2457</v>
      </c>
      <c r="H154" s="157" t="str">
        <f>IF(G154="","",VLOOKUP(G154,'附表8-合同明细采集底稿'!B:I,2,0))</f>
        <v>37#社区用房电梯</v>
      </c>
      <c r="I154" s="121" t="str">
        <f>IF(G154="","",VLOOKUP(G154,'附表8-合同明细采集底稿'!B:I,3,0))</f>
        <v>技术合同</v>
      </c>
      <c r="J154" s="157" t="str">
        <f>IF(G154="","",VLOOKUP(G154,'附表8-合同明细采集底稿'!B:I,4,0))</f>
        <v>新疆华汇建安机械设备有限公司（许林）</v>
      </c>
      <c r="K154" s="157" t="s">
        <v>2007</v>
      </c>
      <c r="L154" s="158">
        <v>6500183130</v>
      </c>
      <c r="M154" s="158" t="s">
        <v>2551</v>
      </c>
      <c r="N154" s="187">
        <v>38834.95</v>
      </c>
      <c r="O154" s="160">
        <v>40000</v>
      </c>
      <c r="P154" s="160">
        <v>38834.95</v>
      </c>
      <c r="Q154" s="160"/>
      <c r="R154" s="160">
        <f t="shared" si="7"/>
        <v>38834.95</v>
      </c>
      <c r="S154" s="161">
        <f>IFERROR(VLOOKUP(G154,'附表8-合同明细采集底稿'!B:M,12,0),100%)</f>
        <v>0.331924265795271</v>
      </c>
      <c r="T154" s="160">
        <f t="shared" si="6"/>
        <v>12890.26</v>
      </c>
      <c r="U154" s="157" t="s">
        <v>2026</v>
      </c>
      <c r="V154" s="162" t="s">
        <v>309</v>
      </c>
      <c r="W154" s="163">
        <f>IF('附表1-面积统计表'!$D$29=0,"",IF(AND(V154="共同成本费用",Z154="总建筑面积法"),ROUND(T154/'附表1-面积统计表'!$D$29*'附表1-面积统计表'!$D$5,2),IF(AND(V154="共同成本费用",Z154="可售建筑面积法"),ROUND(T154/'附表1-面积统计表'!$F$29*'附表1-面积统计表'!$F$5,2),"请手工填写")))</f>
        <v>12136.07</v>
      </c>
      <c r="X154" s="163" t="str">
        <f>IF(SUM('附表1-面积统计表'!$D$6)=0,"",SUM(T154)-SUM(W154)-SUM(Y154))</f>
        <v/>
      </c>
      <c r="Y154" s="163">
        <f>IF(SUM('附表1-面积统计表'!$D$6)=0,SUM(T154)-SUM(W154),IF('附表1-面积统计表'!$D$29=0,"",IF(AND(V154="共同成本费用",Z154="总建筑面积法"),ROUND(T154/'附表1-面积统计表'!$D$29*'附表1-面积统计表'!$D$7,2),IF(AND(V154="共同成本费用",Z154="可售建筑面积法"),ROUND(T154/'附表1-面积统计表'!$F$29*'附表1-面积统计表'!$F$7,2),"请手工填写"))))</f>
        <v>754.190000000001</v>
      </c>
      <c r="Z154" s="164" t="s">
        <v>282</v>
      </c>
      <c r="AA154" s="157"/>
      <c r="AB154" s="165" t="s">
        <v>1986</v>
      </c>
      <c r="AC154" s="165"/>
    </row>
    <row r="155" s="127" customFormat="1" ht="27" hidden="1" customHeight="1" spans="1:1024 1025:16377">
      <c r="A155" s="152">
        <v>149</v>
      </c>
      <c r="B155" s="238" t="s">
        <v>2552</v>
      </c>
      <c r="C155" s="239" t="s">
        <v>2553</v>
      </c>
      <c r="D155" s="155" t="s">
        <v>1996</v>
      </c>
      <c r="E155" s="156" t="s">
        <v>2194</v>
      </c>
      <c r="F155" s="157" t="s">
        <v>2554</v>
      </c>
      <c r="G155" s="158" t="s">
        <v>2277</v>
      </c>
      <c r="H155" s="157" t="str">
        <f>IF(G155="","",VLOOKUP(G155,'附表8-合同明细采集底稿'!B:I,2,0))</f>
        <v>幼儿园电梯销售安装合同（31#楼）</v>
      </c>
      <c r="I155" s="121" t="str">
        <f>IF(G155="","",VLOOKUP(G155,'附表8-合同明细采集底稿'!B:I,3,0))</f>
        <v>买卖合同</v>
      </c>
      <c r="J155" s="157" t="str">
        <f>IF(G155="","",VLOOKUP(G155,'附表8-合同明细采集底稿'!B:I,4,0))</f>
        <v>新疆华汇建安机械设备有限公司（许林）</v>
      </c>
      <c r="K155" s="157" t="s">
        <v>1985</v>
      </c>
      <c r="L155" s="158"/>
      <c r="M155" s="158"/>
      <c r="N155" s="187">
        <v>0.01</v>
      </c>
      <c r="O155" s="160">
        <v>0.01</v>
      </c>
      <c r="P155" s="160">
        <v>0.01</v>
      </c>
      <c r="Q155" s="160"/>
      <c r="R155" s="160">
        <f t="shared" si="7"/>
        <v>0.01</v>
      </c>
      <c r="S155" s="161">
        <f>IFERROR(VLOOKUP(G155,'附表8-合同明细采集底稿'!B:M,12,0),100%)</f>
        <v>0.331924265795271</v>
      </c>
      <c r="T155" s="160">
        <f t="shared" si="6"/>
        <v>0</v>
      </c>
      <c r="U155" s="157" t="s">
        <v>2026</v>
      </c>
      <c r="V155" s="162" t="s">
        <v>309</v>
      </c>
      <c r="W155" s="163">
        <f>IF('附表1-面积统计表'!$D$29=0,"",IF(AND(V155="共同成本费用",Z155="总建筑面积法"),ROUND(T155/'附表1-面积统计表'!$D$29*'附表1-面积统计表'!$D$5,2),IF(AND(V155="共同成本费用",Z155="可售建筑面积法"),ROUND(T155/'附表1-面积统计表'!$F$29*'附表1-面积统计表'!$F$5,2),"请手工填写")))</f>
        <v>0</v>
      </c>
      <c r="X155" s="163" t="str">
        <f>IF(SUM('附表1-面积统计表'!$D$6)=0,"",SUM(T155)-SUM(W155)-SUM(Y155))</f>
        <v/>
      </c>
      <c r="Y155" s="163">
        <f>IF(SUM('附表1-面积统计表'!$D$6)=0,SUM(T155)-SUM(W155),IF('附表1-面积统计表'!$D$29=0,"",IF(AND(V155="共同成本费用",Z155="总建筑面积法"),ROUND(T155/'附表1-面积统计表'!$D$29*'附表1-面积统计表'!$D$7,2),IF(AND(V155="共同成本费用",Z155="可售建筑面积法"),ROUND(T155/'附表1-面积统计表'!$F$29*'附表1-面积统计表'!$F$7,2),"请手工填写"))))</f>
        <v>0</v>
      </c>
      <c r="Z155" s="164" t="s">
        <v>282</v>
      </c>
      <c r="AA155" s="157"/>
      <c r="AB155" s="165" t="s">
        <v>1986</v>
      </c>
      <c r="AC155" s="165"/>
    </row>
    <row r="156" s="127" customFormat="1" ht="27" customHeight="1" spans="1:1024 1025:16377">
      <c r="A156" s="152">
        <v>150</v>
      </c>
      <c r="B156" s="238" t="s">
        <v>2555</v>
      </c>
      <c r="C156" s="239" t="s">
        <v>2556</v>
      </c>
      <c r="D156" s="155" t="s">
        <v>1996</v>
      </c>
      <c r="E156" s="156" t="s">
        <v>2248</v>
      </c>
      <c r="F156" s="157" t="s">
        <v>2557</v>
      </c>
      <c r="G156" s="158" t="s">
        <v>2452</v>
      </c>
      <c r="H156" s="157" t="str">
        <f>IF(G156="","",VLOOKUP(G156,'附表8-合同明细采集底稿'!B:I,2,0))</f>
        <v>沁春锦苑18#、21#、22#楼、37#社区、地下车库及人防部分建设工程（37#社区）</v>
      </c>
      <c r="I156" s="121" t="str">
        <f>IF(G156="","",VLOOKUP(G156,'附表8-合同明细采集底稿'!B:I,3,0))</f>
        <v>其他合同</v>
      </c>
      <c r="J156" s="157" t="str">
        <f>IF(G156="","",VLOOKUP(G156,'附表8-合同明细采集底稿'!B:I,4,0))</f>
        <v>新疆通力建设集团股份有限公司（高）</v>
      </c>
      <c r="K156" s="157" t="s">
        <v>2007</v>
      </c>
      <c r="L156" s="158" t="s">
        <v>2558</v>
      </c>
      <c r="M156" s="158" t="s">
        <v>2559</v>
      </c>
      <c r="N156" s="159">
        <v>266020.18</v>
      </c>
      <c r="O156" s="160">
        <v>289962</v>
      </c>
      <c r="P156" s="160">
        <v>266020.18</v>
      </c>
      <c r="Q156" s="160">
        <f>1438245.93/1.09</f>
        <v>1319491.67889908</v>
      </c>
      <c r="R156" s="160">
        <f t="shared" si="7"/>
        <v>1585511.85889908</v>
      </c>
      <c r="S156" s="161">
        <f>IFERROR(VLOOKUP(G156,'附表8-合同明细采集底稿'!B:M,12,0),100%)</f>
        <v>0.331924265795271</v>
      </c>
      <c r="T156" s="160">
        <f t="shared" si="6"/>
        <v>526269.86</v>
      </c>
      <c r="U156" s="157" t="s">
        <v>2560</v>
      </c>
      <c r="V156" s="162" t="s">
        <v>309</v>
      </c>
      <c r="W156" s="163">
        <f>IF('附表1-面积统计表'!$D$29=0,"",IF(AND(V156="共同成本费用",Z156="总建筑面积法"),ROUND(T156/'附表1-面积统计表'!$D$29*'附表1-面积统计表'!$D$5,2),IF(AND(V156="共同成本费用",Z156="可售建筑面积法"),ROUND(T156/'附表1-面积统计表'!$F$29*'附表1-面积统计表'!$F$5,2),"请手工填写")))</f>
        <v>495478.47</v>
      </c>
      <c r="X156" s="163" t="str">
        <f>IF(SUM('附表1-面积统计表'!$D$6)=0,"",SUM(T156)-SUM(W156)-SUM(Y156))</f>
        <v/>
      </c>
      <c r="Y156" s="163">
        <f>IF(SUM('附表1-面积统计表'!$D$6)=0,SUM(T156)-SUM(W156),IF('附表1-面积统计表'!$D$29=0,"",IF(AND(V156="共同成本费用",Z156="总建筑面积法"),ROUND(T156/'附表1-面积统计表'!$D$29*'附表1-面积统计表'!$D$7,2),IF(AND(V156="共同成本费用",Z156="可售建筑面积法"),ROUND(T156/'附表1-面积统计表'!$F$29*'附表1-面积统计表'!$F$7,2),"请手工填写"))))</f>
        <v>30791.39</v>
      </c>
      <c r="Z156" s="164" t="s">
        <v>282</v>
      </c>
      <c r="AA156" s="157"/>
      <c r="AB156" s="165" t="s">
        <v>1986</v>
      </c>
      <c r="AC156" s="165"/>
    </row>
    <row r="157" s="128" customFormat="1" ht="27" hidden="1" customHeight="1" spans="1:1024 1025:16377">
      <c r="A157" s="172">
        <v>151</v>
      </c>
      <c r="B157" s="240" t="s">
        <v>2555</v>
      </c>
      <c r="C157" s="241" t="s">
        <v>2479</v>
      </c>
      <c r="D157" s="175" t="s">
        <v>1996</v>
      </c>
      <c r="E157" s="176" t="s">
        <v>2248</v>
      </c>
      <c r="F157" s="177" t="s">
        <v>2561</v>
      </c>
      <c r="G157" s="178" t="s">
        <v>2562</v>
      </c>
      <c r="H157" s="177" t="str">
        <f>IF(G157="","",VLOOKUP(G157,'附表8-合同明细采集底稿'!B:I,2,0))</f>
        <v>建设工程监理合同-社区</v>
      </c>
      <c r="I157" s="179" t="str">
        <f>IF(G157="","",VLOOKUP(G157,'附表8-合同明细采集底稿'!B:I,3,0))</f>
        <v>技术合同</v>
      </c>
      <c r="J157" s="177" t="str">
        <f>IF(G157="","",VLOOKUP(G157,'附表8-合同明细采集底稿'!B:I,4,0))</f>
        <v>巴州智诚工程项目管理服务有限公司</v>
      </c>
      <c r="K157" s="177" t="s">
        <v>2007</v>
      </c>
      <c r="L157" s="178"/>
      <c r="M157" s="178" t="s">
        <v>2563</v>
      </c>
      <c r="N157" s="188">
        <v>14069.03</v>
      </c>
      <c r="O157" s="181">
        <v>14913.17</v>
      </c>
      <c r="P157" s="181">
        <v>14069.03</v>
      </c>
      <c r="Q157" s="181"/>
      <c r="R157" s="181">
        <f t="shared" si="7"/>
        <v>14069.03</v>
      </c>
      <c r="S157" s="182">
        <f>IFERROR(VLOOKUP(G157,'附表8-合同明细采集底稿'!B:M,12,0),100%)</f>
        <v>0.331924265795271</v>
      </c>
      <c r="T157" s="181">
        <f t="shared" si="6"/>
        <v>4669.85</v>
      </c>
      <c r="U157" s="177" t="s">
        <v>2009</v>
      </c>
      <c r="V157" s="183" t="s">
        <v>309</v>
      </c>
      <c r="W157" s="184">
        <f>IF('附表1-面积统计表'!$D$29=0,"",IF(AND(V157="共同成本费用",Z157="总建筑面积法"),ROUND(T157/'附表1-面积统计表'!$D$29*'附表1-面积统计表'!$D$5,2),IF(AND(V157="共同成本费用",Z157="可售建筑面积法"),ROUND(T157/'附表1-面积统计表'!$F$29*'附表1-面积统计表'!$F$5,2),"请手工填写")))</f>
        <v>4396.62</v>
      </c>
      <c r="X157" s="184" t="str">
        <f>IF(SUM('附表1-面积统计表'!$D$6)=0,"",SUM(T157)-SUM(W157)-SUM(Y157))</f>
        <v/>
      </c>
      <c r="Y157" s="184">
        <f>IF(SUM('附表1-面积统计表'!$D$6)=0,SUM(T157)-SUM(W157),IF('附表1-面积统计表'!$D$29=0,"",IF(AND(V157="共同成本费用",Z157="总建筑面积法"),ROUND(T157/'附表1-面积统计表'!$D$29*'附表1-面积统计表'!$D$7,2),IF(AND(V157="共同成本费用",Z157="可售建筑面积法"),ROUND(T157/'附表1-面积统计表'!$F$29*'附表1-面积统计表'!$F$7,2),"请手工填写"))))</f>
        <v>273.23</v>
      </c>
      <c r="Z157" s="185" t="s">
        <v>282</v>
      </c>
      <c r="AA157" s="177"/>
      <c r="AB157" s="186" t="s">
        <v>1986</v>
      </c>
      <c r="AC157" s="186"/>
    </row>
    <row r="158" s="128" customFormat="1" ht="27" hidden="1" customHeight="1" spans="1:1024 1025:16377">
      <c r="A158" s="172">
        <v>152</v>
      </c>
      <c r="B158" s="240" t="s">
        <v>2555</v>
      </c>
      <c r="C158" s="241" t="s">
        <v>2479</v>
      </c>
      <c r="D158" s="175" t="s">
        <v>1996</v>
      </c>
      <c r="E158" s="176" t="s">
        <v>2120</v>
      </c>
      <c r="F158" s="177" t="s">
        <v>2561</v>
      </c>
      <c r="G158" s="178" t="s">
        <v>2564</v>
      </c>
      <c r="H158" s="177" t="str">
        <f>IF(G158="","",VLOOKUP(G158,'附表8-合同明细采集底稿'!B:I,2,0))</f>
        <v>建设工程监理合同-人防</v>
      </c>
      <c r="I158" s="179" t="str">
        <f>IF(G158="","",VLOOKUP(G158,'附表8-合同明细采集底稿'!B:I,3,0))</f>
        <v>建设工程合同</v>
      </c>
      <c r="J158" s="177" t="str">
        <f>IF(G158="","",VLOOKUP(G158,'附表8-合同明细采集底稿'!B:I,4,0))</f>
        <v>巴州智诚工程项目管理服务有限公司</v>
      </c>
      <c r="K158" s="177" t="s">
        <v>2007</v>
      </c>
      <c r="L158" s="178"/>
      <c r="M158" s="178" t="s">
        <v>2563</v>
      </c>
      <c r="N158" s="188">
        <v>44773.42</v>
      </c>
      <c r="O158" s="181">
        <v>47459.83</v>
      </c>
      <c r="P158" s="181">
        <v>44773.42</v>
      </c>
      <c r="Q158" s="181">
        <v>10311.8441509434</v>
      </c>
      <c r="R158" s="181">
        <f t="shared" si="7"/>
        <v>55085.2641509434</v>
      </c>
      <c r="S158" s="182">
        <f>IFERROR(VLOOKUP(G158,'附表8-合同明细采集底稿'!B:M,12,0),100%)</f>
        <v>0.571474059785587</v>
      </c>
      <c r="T158" s="181">
        <f t="shared" si="6"/>
        <v>31479.8</v>
      </c>
      <c r="U158" s="177" t="s">
        <v>2009</v>
      </c>
      <c r="V158" s="183" t="s">
        <v>309</v>
      </c>
      <c r="W158" s="184">
        <f>IF('附表1-面积统计表'!$D$29=0,"",IF(AND(V158="共同成本费用",Z158="总建筑面积法"),ROUND(T158/'附表1-面积统计表'!$D$29*'附表1-面积统计表'!$D$5,2),IF(AND(V158="共同成本费用",Z158="可售建筑面积法"),ROUND(T158/'附表1-面积统计表'!$F$29*'附表1-面积统计表'!$F$5,2),"请手工填写")))</f>
        <v>29637.96</v>
      </c>
      <c r="X158" s="184" t="str">
        <f>IF(SUM('附表1-面积统计表'!$D$6)=0,"",SUM(T158)-SUM(W158)-SUM(Y158))</f>
        <v/>
      </c>
      <c r="Y158" s="184">
        <f>IF(SUM('附表1-面积统计表'!$D$6)=0,SUM(T158)-SUM(W158),IF('附表1-面积统计表'!$D$29=0,"",IF(AND(V158="共同成本费用",Z158="总建筑面积法"),ROUND(T158/'附表1-面积统计表'!$D$29*'附表1-面积统计表'!$D$7,2),IF(AND(V158="共同成本费用",Z158="可售建筑面积法"),ROUND(T158/'附表1-面积统计表'!$F$29*'附表1-面积统计表'!$F$7,2),"请手工填写"))))</f>
        <v>1841.84</v>
      </c>
      <c r="Z158" s="185" t="s">
        <v>282</v>
      </c>
      <c r="AA158" s="177"/>
      <c r="AB158" s="186" t="s">
        <v>1986</v>
      </c>
      <c r="AC158" s="186"/>
    </row>
    <row r="159" s="127" customFormat="1" ht="27" hidden="1" customHeight="1" spans="1:1024 1025:16377">
      <c r="A159" s="221">
        <v>153</v>
      </c>
      <c r="B159" s="245" t="s">
        <v>2555</v>
      </c>
      <c r="C159" s="246" t="s">
        <v>2450</v>
      </c>
      <c r="D159" s="224" t="s">
        <v>1996</v>
      </c>
      <c r="E159" s="225" t="s">
        <v>2200</v>
      </c>
      <c r="F159" s="226" t="s">
        <v>2565</v>
      </c>
      <c r="G159" s="227" t="s">
        <v>2400</v>
      </c>
      <c r="H159" s="226" t="str">
        <f>IF(G159="","",VLOOKUP(G159,'附表8-合同明细采集底稿'!B:I,2,0))</f>
        <v>沁春锦苑升降横移类机械式停车设备销售合同</v>
      </c>
      <c r="I159" s="66" t="str">
        <f>IF(G159="","",VLOOKUP(G159,'附表8-合同明细采集底稿'!B:I,3,0))</f>
        <v>技术合同</v>
      </c>
      <c r="J159" s="226" t="str">
        <f>IF(G159="","",VLOOKUP(G159,'附表8-合同明细采集底稿'!B:I,4,0))</f>
        <v>唐山通宝停车设备有限公司</v>
      </c>
      <c r="K159" s="226" t="s">
        <v>2007</v>
      </c>
      <c r="L159" s="227" t="s">
        <v>2566</v>
      </c>
      <c r="M159" s="227" t="s">
        <v>2567</v>
      </c>
      <c r="N159" s="247">
        <v>476410.4</v>
      </c>
      <c r="O159" s="229">
        <v>538343.75</v>
      </c>
      <c r="P159" s="229">
        <v>476410.4</v>
      </c>
      <c r="Q159" s="229"/>
      <c r="R159" s="229">
        <f t="shared" si="7"/>
        <v>476410.4</v>
      </c>
      <c r="S159" s="230">
        <f>IFERROR(VLOOKUP(G159,'附表8-合同明细采集底稿'!B:M,12,0),100%)</f>
        <v>0.331924265795271</v>
      </c>
      <c r="T159" s="229">
        <f t="shared" si="6"/>
        <v>158132.17</v>
      </c>
      <c r="U159" s="226" t="s">
        <v>2009</v>
      </c>
      <c r="V159" s="231" t="s">
        <v>309</v>
      </c>
      <c r="W159" s="232">
        <f>IF('附表1-面积统计表'!$D$29=0,"",IF(AND(V159="共同成本费用",Z159="总建筑面积法"),ROUND(T159/'附表1-面积统计表'!$D$29*'附表1-面积统计表'!$D$5,2),IF(AND(V159="共同成本费用",Z159="可售建筑面积法"),ROUND(T159/'附表1-面积统计表'!$F$29*'附表1-面积统计表'!$F$5,2),"请手工填写")))</f>
        <v>148880.05</v>
      </c>
      <c r="X159" s="232" t="str">
        <f>IF(SUM('附表1-面积统计表'!$D$6)=0,"",SUM(T159)-SUM(W159)-SUM(Y159))</f>
        <v/>
      </c>
      <c r="Y159" s="232">
        <f>IF(SUM('附表1-面积统计表'!$D$6)=0,SUM(T159)-SUM(W159),IF('附表1-面积统计表'!$D$29=0,"",IF(AND(V159="共同成本费用",Z159="总建筑面积法"),ROUND(T159/'附表1-面积统计表'!$D$29*'附表1-面积统计表'!$D$7,2),IF(AND(V159="共同成本费用",Z159="可售建筑面积法"),ROUND(T159/'附表1-面积统计表'!$F$29*'附表1-面积统计表'!$F$7,2),"请手工填写"))))</f>
        <v>9252.12000000002</v>
      </c>
      <c r="Z159" s="233" t="s">
        <v>282</v>
      </c>
      <c r="AA159" s="226"/>
      <c r="AB159" s="234" t="s">
        <v>1986</v>
      </c>
      <c r="AC159" s="234"/>
      <c r="AD159" s="235"/>
      <c r="AE159" s="235"/>
      <c r="AF159" s="235"/>
      <c r="AG159" s="235"/>
      <c r="AH159" s="235"/>
      <c r="AI159" s="235"/>
      <c r="AJ159" s="235"/>
      <c r="AK159" s="235"/>
      <c r="AL159" s="235"/>
      <c r="AM159" s="235"/>
      <c r="AN159" s="235"/>
      <c r="AO159" s="235"/>
      <c r="AP159" s="235"/>
      <c r="AQ159" s="235"/>
      <c r="AR159" s="235"/>
      <c r="AS159" s="235"/>
      <c r="AT159" s="235"/>
      <c r="AU159" s="235"/>
      <c r="AV159" s="235"/>
      <c r="AW159" s="235"/>
      <c r="AX159" s="235"/>
      <c r="AY159" s="235"/>
      <c r="AZ159" s="235"/>
      <c r="BA159" s="235"/>
      <c r="BB159" s="235"/>
      <c r="BC159" s="235"/>
      <c r="BD159" s="235"/>
      <c r="BE159" s="235"/>
      <c r="BF159" s="235"/>
      <c r="BG159" s="235"/>
      <c r="BH159" s="235"/>
      <c r="BI159" s="235"/>
      <c r="BJ159" s="235"/>
      <c r="BK159" s="235"/>
      <c r="BL159" s="235"/>
      <c r="BM159" s="235"/>
      <c r="BN159" s="235"/>
      <c r="BO159" s="235"/>
      <c r="BP159" s="235"/>
      <c r="BQ159" s="235"/>
      <c r="BR159" s="235"/>
      <c r="BS159" s="235"/>
      <c r="BT159" s="235"/>
      <c r="BU159" s="235"/>
      <c r="BV159" s="235"/>
      <c r="BW159" s="235"/>
      <c r="BX159" s="235"/>
      <c r="BY159" s="235"/>
      <c r="BZ159" s="235"/>
      <c r="CA159" s="235"/>
      <c r="CB159" s="235"/>
      <c r="CC159" s="235"/>
      <c r="CD159" s="235"/>
      <c r="CE159" s="235"/>
      <c r="CF159" s="235"/>
      <c r="CG159" s="235"/>
      <c r="CH159" s="235"/>
      <c r="CI159" s="235"/>
      <c r="CJ159" s="235"/>
      <c r="CK159" s="235"/>
      <c r="CL159" s="235"/>
      <c r="CM159" s="235"/>
      <c r="CN159" s="235"/>
      <c r="CO159" s="235"/>
      <c r="CP159" s="235"/>
      <c r="CQ159" s="235"/>
      <c r="CR159" s="235"/>
      <c r="CS159" s="235"/>
      <c r="CT159" s="235"/>
      <c r="CU159" s="235"/>
      <c r="CV159" s="235"/>
      <c r="CW159" s="235"/>
      <c r="CX159" s="235"/>
      <c r="CY159" s="235"/>
      <c r="CZ159" s="235"/>
      <c r="DA159" s="235"/>
      <c r="DB159" s="235"/>
      <c r="DC159" s="235"/>
      <c r="DD159" s="235"/>
      <c r="DE159" s="235"/>
      <c r="DF159" s="235"/>
      <c r="DG159" s="235"/>
      <c r="DH159" s="235"/>
      <c r="DI159" s="235"/>
      <c r="DJ159" s="235"/>
      <c r="DK159" s="235"/>
      <c r="DL159" s="235"/>
      <c r="DM159" s="235"/>
      <c r="DN159" s="235"/>
      <c r="DO159" s="235"/>
      <c r="DP159" s="235"/>
      <c r="DQ159" s="235"/>
      <c r="DR159" s="235"/>
      <c r="DS159" s="235"/>
      <c r="DT159" s="235"/>
      <c r="DU159" s="235"/>
      <c r="DV159" s="235"/>
      <c r="DW159" s="235"/>
      <c r="DX159" s="235"/>
      <c r="DY159" s="235"/>
      <c r="DZ159" s="235"/>
      <c r="EA159" s="235"/>
      <c r="EB159" s="235"/>
      <c r="EC159" s="235"/>
      <c r="ED159" s="235"/>
      <c r="EE159" s="235"/>
      <c r="EF159" s="235"/>
      <c r="EG159" s="235"/>
      <c r="EH159" s="235"/>
      <c r="EI159" s="235"/>
      <c r="EJ159" s="235"/>
      <c r="EK159" s="235"/>
      <c r="EL159" s="235"/>
      <c r="EM159" s="235"/>
      <c r="EN159" s="235"/>
      <c r="EO159" s="235"/>
      <c r="EP159" s="235"/>
      <c r="EQ159" s="235"/>
      <c r="ER159" s="235"/>
      <c r="ES159" s="235"/>
      <c r="ET159" s="235"/>
      <c r="EU159" s="235"/>
      <c r="EV159" s="235"/>
      <c r="EW159" s="235"/>
      <c r="EX159" s="235"/>
      <c r="EY159" s="235"/>
      <c r="EZ159" s="235"/>
      <c r="FA159" s="235"/>
      <c r="FB159" s="235"/>
      <c r="FC159" s="235"/>
      <c r="FD159" s="235"/>
      <c r="FE159" s="235"/>
      <c r="FF159" s="235"/>
      <c r="FG159" s="235"/>
      <c r="FH159" s="235"/>
      <c r="FI159" s="235"/>
      <c r="FJ159" s="235"/>
      <c r="FK159" s="235"/>
      <c r="FL159" s="235"/>
      <c r="FM159" s="235"/>
      <c r="FN159" s="235"/>
      <c r="FO159" s="235"/>
      <c r="FP159" s="235"/>
      <c r="FQ159" s="235"/>
      <c r="FR159" s="235"/>
      <c r="FS159" s="235"/>
      <c r="FT159" s="235"/>
      <c r="FU159" s="235"/>
      <c r="FV159" s="235"/>
      <c r="FW159" s="235"/>
      <c r="FX159" s="235"/>
      <c r="FY159" s="235"/>
      <c r="FZ159" s="235"/>
      <c r="GA159" s="235"/>
      <c r="GB159" s="235"/>
      <c r="GC159" s="235"/>
      <c r="GD159" s="235"/>
      <c r="GE159" s="235"/>
      <c r="GF159" s="235"/>
      <c r="GG159" s="235"/>
      <c r="GH159" s="235"/>
      <c r="GI159" s="235"/>
      <c r="GJ159" s="235"/>
      <c r="GK159" s="235"/>
      <c r="GL159" s="235"/>
      <c r="GM159" s="235"/>
      <c r="GN159" s="235"/>
      <c r="GO159" s="235"/>
      <c r="GP159" s="235"/>
      <c r="GQ159" s="235"/>
      <c r="GR159" s="235"/>
      <c r="GS159" s="235"/>
      <c r="GT159" s="235"/>
      <c r="GU159" s="235"/>
      <c r="GV159" s="235"/>
      <c r="GW159" s="235"/>
      <c r="GX159" s="235"/>
      <c r="GY159" s="235"/>
      <c r="GZ159" s="235"/>
      <c r="HA159" s="235"/>
      <c r="HB159" s="235"/>
      <c r="HC159" s="235"/>
      <c r="HD159" s="235"/>
      <c r="HE159" s="235"/>
      <c r="HF159" s="235"/>
      <c r="HG159" s="235"/>
      <c r="HH159" s="235"/>
      <c r="HI159" s="235"/>
      <c r="HJ159" s="235"/>
      <c r="HK159" s="235"/>
      <c r="HL159" s="235"/>
      <c r="HM159" s="235"/>
      <c r="HN159" s="235"/>
      <c r="HO159" s="235"/>
      <c r="HP159" s="235"/>
      <c r="HQ159" s="235"/>
      <c r="HR159" s="235"/>
      <c r="HS159" s="235"/>
      <c r="HT159" s="235"/>
      <c r="HU159" s="235"/>
      <c r="HV159" s="235"/>
      <c r="HW159" s="235"/>
      <c r="HX159" s="235"/>
      <c r="HY159" s="235"/>
      <c r="HZ159" s="235"/>
      <c r="IA159" s="235"/>
      <c r="IB159" s="235"/>
      <c r="IC159" s="235"/>
      <c r="ID159" s="235"/>
      <c r="IE159" s="235"/>
      <c r="IF159" s="235"/>
      <c r="IG159" s="235"/>
      <c r="IH159" s="235"/>
      <c r="II159" s="235"/>
      <c r="IJ159" s="235"/>
      <c r="IK159" s="235"/>
      <c r="IL159" s="235"/>
      <c r="IM159" s="235"/>
      <c r="IN159" s="235"/>
      <c r="IO159" s="235"/>
      <c r="IP159" s="235"/>
      <c r="IQ159" s="235"/>
      <c r="IR159" s="235"/>
      <c r="IS159" s="235"/>
      <c r="IT159" s="235"/>
      <c r="IU159" s="235"/>
      <c r="IV159" s="235"/>
      <c r="IW159" s="235"/>
      <c r="IX159" s="235"/>
      <c r="IY159" s="235"/>
      <c r="IZ159" s="235"/>
      <c r="JA159" s="235"/>
      <c r="JB159" s="235"/>
      <c r="JC159" s="235"/>
      <c r="JD159" s="235"/>
      <c r="JE159" s="235"/>
      <c r="JF159" s="235"/>
      <c r="JG159" s="235"/>
      <c r="JH159" s="235"/>
      <c r="JI159" s="235"/>
      <c r="JJ159" s="235"/>
      <c r="JK159" s="235"/>
      <c r="JL159" s="235"/>
      <c r="JM159" s="235"/>
      <c r="JN159" s="235"/>
      <c r="JO159" s="235"/>
      <c r="JP159" s="235"/>
      <c r="JQ159" s="235"/>
      <c r="JR159" s="235"/>
      <c r="JS159" s="235"/>
      <c r="JT159" s="235"/>
      <c r="JU159" s="235"/>
      <c r="JV159" s="235"/>
      <c r="JW159" s="235"/>
      <c r="JX159" s="235"/>
      <c r="JY159" s="235"/>
      <c r="JZ159" s="235"/>
      <c r="KA159" s="235"/>
      <c r="KB159" s="235"/>
      <c r="KC159" s="235"/>
      <c r="KD159" s="235"/>
      <c r="KE159" s="235"/>
      <c r="KF159" s="235"/>
      <c r="KG159" s="235"/>
      <c r="KH159" s="235"/>
      <c r="KI159" s="235"/>
      <c r="KJ159" s="235"/>
      <c r="KK159" s="235"/>
      <c r="KL159" s="235"/>
      <c r="KM159" s="235"/>
      <c r="KN159" s="235"/>
      <c r="KO159" s="235"/>
      <c r="KP159" s="235"/>
      <c r="KQ159" s="235"/>
      <c r="KR159" s="235"/>
      <c r="KS159" s="235"/>
      <c r="KT159" s="235"/>
      <c r="KU159" s="235"/>
      <c r="KV159" s="235"/>
      <c r="KW159" s="235"/>
      <c r="KX159" s="235"/>
      <c r="KY159" s="235"/>
      <c r="KZ159" s="235"/>
      <c r="LA159" s="235"/>
      <c r="LB159" s="235"/>
      <c r="LC159" s="235"/>
      <c r="LD159" s="235"/>
      <c r="LE159" s="235"/>
      <c r="LF159" s="235"/>
      <c r="LG159" s="235"/>
      <c r="LH159" s="235"/>
      <c r="LI159" s="235"/>
      <c r="LJ159" s="235"/>
      <c r="LK159" s="235"/>
      <c r="LL159" s="235"/>
      <c r="LM159" s="235"/>
      <c r="LN159" s="235"/>
      <c r="LO159" s="235"/>
      <c r="LP159" s="235"/>
      <c r="LQ159" s="235"/>
      <c r="LR159" s="235"/>
      <c r="LS159" s="235"/>
      <c r="LT159" s="235"/>
      <c r="LU159" s="235"/>
      <c r="LV159" s="235"/>
      <c r="LW159" s="235"/>
      <c r="LX159" s="235"/>
      <c r="LY159" s="235"/>
      <c r="LZ159" s="235"/>
      <c r="MA159" s="235"/>
      <c r="MB159" s="235"/>
      <c r="MC159" s="235"/>
      <c r="MD159" s="235"/>
      <c r="ME159" s="235"/>
      <c r="MF159" s="235"/>
      <c r="MG159" s="235"/>
      <c r="MH159" s="235"/>
      <c r="MI159" s="235"/>
      <c r="MJ159" s="235"/>
      <c r="MK159" s="235"/>
      <c r="ML159" s="235"/>
      <c r="MM159" s="235"/>
      <c r="MN159" s="235"/>
      <c r="MO159" s="235"/>
      <c r="MP159" s="235"/>
      <c r="MQ159" s="235"/>
      <c r="MR159" s="235"/>
      <c r="MS159" s="235"/>
      <c r="MT159" s="235"/>
      <c r="MU159" s="235"/>
      <c r="MV159" s="235"/>
      <c r="MW159" s="235"/>
      <c r="MX159" s="235"/>
      <c r="MY159" s="235"/>
      <c r="MZ159" s="235"/>
      <c r="NA159" s="235"/>
      <c r="NB159" s="235"/>
      <c r="NC159" s="235"/>
      <c r="ND159" s="235"/>
      <c r="NE159" s="235"/>
      <c r="NF159" s="235"/>
      <c r="NG159" s="235"/>
      <c r="NH159" s="235"/>
      <c r="NI159" s="235"/>
      <c r="NJ159" s="235"/>
      <c r="NK159" s="235"/>
      <c r="NL159" s="235"/>
      <c r="NM159" s="235"/>
      <c r="NN159" s="235"/>
      <c r="NO159" s="235"/>
      <c r="NP159" s="235"/>
      <c r="NQ159" s="235"/>
      <c r="NR159" s="235"/>
      <c r="NS159" s="235"/>
      <c r="NT159" s="235"/>
      <c r="NU159" s="235"/>
      <c r="NV159" s="235"/>
      <c r="NW159" s="235"/>
      <c r="NX159" s="235"/>
      <c r="NY159" s="235"/>
      <c r="NZ159" s="235"/>
      <c r="OA159" s="235"/>
      <c r="OB159" s="235"/>
      <c r="OC159" s="235"/>
      <c r="OD159" s="235"/>
      <c r="OE159" s="235"/>
      <c r="OF159" s="235"/>
      <c r="OG159" s="235"/>
      <c r="OH159" s="235"/>
      <c r="OI159" s="235"/>
      <c r="OJ159" s="235"/>
      <c r="OK159" s="235"/>
      <c r="OL159" s="235"/>
      <c r="OM159" s="235"/>
      <c r="ON159" s="235"/>
      <c r="OO159" s="235"/>
      <c r="OP159" s="235"/>
      <c r="OQ159" s="235"/>
      <c r="OR159" s="235"/>
      <c r="OS159" s="235"/>
      <c r="OT159" s="235"/>
      <c r="OU159" s="235"/>
      <c r="OV159" s="235"/>
      <c r="OW159" s="235"/>
      <c r="OX159" s="235"/>
      <c r="OY159" s="235"/>
      <c r="OZ159" s="235"/>
      <c r="PA159" s="235"/>
      <c r="PB159" s="235"/>
      <c r="PC159" s="235"/>
      <c r="PD159" s="235"/>
      <c r="PE159" s="235"/>
      <c r="PF159" s="235"/>
      <c r="PG159" s="235"/>
      <c r="PH159" s="235"/>
      <c r="PI159" s="235"/>
      <c r="PJ159" s="235"/>
      <c r="PK159" s="235"/>
      <c r="PL159" s="235"/>
      <c r="PM159" s="235"/>
      <c r="PN159" s="235"/>
      <c r="PO159" s="235"/>
      <c r="PP159" s="235"/>
      <c r="PQ159" s="235"/>
      <c r="PR159" s="235"/>
      <c r="PS159" s="235"/>
      <c r="PT159" s="235"/>
      <c r="PU159" s="235"/>
      <c r="PV159" s="235"/>
      <c r="PW159" s="235"/>
      <c r="PX159" s="235"/>
      <c r="PY159" s="235"/>
      <c r="PZ159" s="235"/>
      <c r="QA159" s="235"/>
      <c r="QB159" s="235"/>
      <c r="QC159" s="235"/>
      <c r="QD159" s="235"/>
      <c r="QE159" s="235"/>
      <c r="QF159" s="235"/>
      <c r="QG159" s="235"/>
      <c r="QH159" s="235"/>
      <c r="QI159" s="235"/>
      <c r="QJ159" s="235"/>
      <c r="QK159" s="235"/>
      <c r="QL159" s="235"/>
      <c r="QM159" s="235"/>
      <c r="QN159" s="235"/>
      <c r="QO159" s="235"/>
      <c r="QP159" s="235"/>
      <c r="QQ159" s="235"/>
      <c r="QR159" s="235"/>
      <c r="QS159" s="235"/>
      <c r="QT159" s="235"/>
      <c r="QU159" s="235"/>
      <c r="QV159" s="235"/>
      <c r="QW159" s="235"/>
      <c r="QX159" s="235"/>
      <c r="QY159" s="235"/>
      <c r="QZ159" s="235"/>
      <c r="RA159" s="235"/>
      <c r="RB159" s="235"/>
      <c r="RC159" s="235"/>
      <c r="RD159" s="235"/>
      <c r="RE159" s="235"/>
      <c r="RF159" s="235"/>
      <c r="RG159" s="235"/>
      <c r="RH159" s="235"/>
      <c r="RI159" s="235"/>
      <c r="RJ159" s="235"/>
      <c r="RK159" s="235"/>
      <c r="RL159" s="235"/>
      <c r="RM159" s="235"/>
      <c r="RN159" s="235"/>
      <c r="RO159" s="235"/>
      <c r="RP159" s="235"/>
      <c r="RQ159" s="235"/>
      <c r="RR159" s="235"/>
      <c r="RS159" s="235"/>
      <c r="RT159" s="235"/>
      <c r="RU159" s="235"/>
      <c r="RV159" s="235"/>
      <c r="RW159" s="235"/>
      <c r="RX159" s="235"/>
      <c r="RY159" s="235"/>
      <c r="RZ159" s="235"/>
      <c r="SA159" s="235"/>
      <c r="SB159" s="235"/>
      <c r="SC159" s="235"/>
      <c r="SD159" s="235"/>
      <c r="SE159" s="235"/>
      <c r="SF159" s="235"/>
      <c r="SG159" s="235"/>
      <c r="SH159" s="235"/>
      <c r="SI159" s="235"/>
      <c r="SJ159" s="235"/>
      <c r="SK159" s="235"/>
      <c r="SL159" s="235"/>
      <c r="SM159" s="235"/>
      <c r="SN159" s="235"/>
      <c r="SO159" s="235"/>
      <c r="SP159" s="235"/>
      <c r="SQ159" s="235"/>
      <c r="SR159" s="235"/>
      <c r="SS159" s="235"/>
      <c r="ST159" s="235"/>
      <c r="SU159" s="235"/>
      <c r="SV159" s="235"/>
      <c r="SW159" s="235"/>
      <c r="SX159" s="235"/>
      <c r="SY159" s="235"/>
      <c r="SZ159" s="235"/>
      <c r="TA159" s="235"/>
      <c r="TB159" s="235"/>
      <c r="TC159" s="235"/>
      <c r="TD159" s="235"/>
      <c r="TE159" s="235"/>
      <c r="TF159" s="235"/>
      <c r="TG159" s="235"/>
      <c r="TH159" s="235"/>
      <c r="TI159" s="235"/>
      <c r="TJ159" s="235"/>
      <c r="TK159" s="235"/>
      <c r="TL159" s="235"/>
      <c r="TM159" s="235"/>
      <c r="TN159" s="235"/>
      <c r="TO159" s="235"/>
      <c r="TP159" s="235"/>
      <c r="TQ159" s="235"/>
      <c r="TR159" s="235"/>
      <c r="TS159" s="235"/>
      <c r="TT159" s="235"/>
      <c r="TU159" s="235"/>
      <c r="TV159" s="235"/>
      <c r="TW159" s="235"/>
      <c r="TX159" s="235"/>
      <c r="TY159" s="235"/>
      <c r="TZ159" s="235"/>
      <c r="UA159" s="235"/>
      <c r="UB159" s="235"/>
      <c r="UC159" s="235"/>
      <c r="UD159" s="235"/>
      <c r="UE159" s="235"/>
      <c r="UF159" s="235"/>
      <c r="UG159" s="235"/>
      <c r="UH159" s="235"/>
      <c r="UI159" s="235"/>
      <c r="UJ159" s="235"/>
      <c r="UK159" s="235"/>
      <c r="UL159" s="235"/>
      <c r="UM159" s="235"/>
      <c r="UN159" s="235"/>
      <c r="UO159" s="235"/>
      <c r="UP159" s="235"/>
      <c r="UQ159" s="235"/>
      <c r="UR159" s="235"/>
      <c r="US159" s="235"/>
      <c r="UT159" s="235"/>
      <c r="UU159" s="235"/>
      <c r="UV159" s="235"/>
      <c r="UW159" s="235"/>
      <c r="UX159" s="235"/>
      <c r="UY159" s="235"/>
      <c r="UZ159" s="235"/>
      <c r="VA159" s="235"/>
      <c r="VB159" s="235"/>
      <c r="VC159" s="235"/>
      <c r="VD159" s="235"/>
      <c r="VE159" s="235"/>
      <c r="VF159" s="235"/>
      <c r="VG159" s="235"/>
      <c r="VH159" s="235"/>
      <c r="VI159" s="235"/>
      <c r="VJ159" s="235"/>
      <c r="VK159" s="235"/>
      <c r="VL159" s="235"/>
      <c r="VM159" s="235"/>
      <c r="VN159" s="235"/>
      <c r="VO159" s="235"/>
      <c r="VP159" s="235"/>
      <c r="VQ159" s="235"/>
      <c r="VR159" s="235"/>
      <c r="VS159" s="235"/>
      <c r="VT159" s="235"/>
      <c r="VU159" s="235"/>
      <c r="VV159" s="235"/>
      <c r="VW159" s="235"/>
      <c r="VX159" s="235"/>
      <c r="VY159" s="235"/>
      <c r="VZ159" s="235"/>
      <c r="WA159" s="235"/>
      <c r="WB159" s="235"/>
      <c r="WC159" s="235"/>
      <c r="WD159" s="235"/>
      <c r="WE159" s="235"/>
      <c r="WF159" s="235"/>
      <c r="WG159" s="235"/>
      <c r="WH159" s="235"/>
      <c r="WI159" s="235"/>
      <c r="WJ159" s="235"/>
      <c r="WK159" s="235"/>
      <c r="WL159" s="235"/>
      <c r="WM159" s="235"/>
      <c r="WN159" s="235"/>
      <c r="WO159" s="235"/>
      <c r="WP159" s="235"/>
      <c r="WQ159" s="235"/>
      <c r="WR159" s="235"/>
      <c r="WS159" s="235"/>
      <c r="WT159" s="235"/>
      <c r="WU159" s="235"/>
      <c r="WV159" s="235"/>
      <c r="WW159" s="235"/>
      <c r="WX159" s="235"/>
      <c r="WY159" s="235"/>
      <c r="WZ159" s="235"/>
      <c r="XA159" s="235"/>
      <c r="XB159" s="235"/>
      <c r="XC159" s="235"/>
      <c r="XD159" s="235"/>
      <c r="XE159" s="235"/>
      <c r="XF159" s="235"/>
      <c r="XG159" s="235"/>
      <c r="XH159" s="235"/>
      <c r="XI159" s="235"/>
      <c r="XJ159" s="235"/>
      <c r="XK159" s="235"/>
      <c r="XL159" s="235"/>
      <c r="XM159" s="235"/>
      <c r="XN159" s="235"/>
      <c r="XO159" s="235"/>
      <c r="XP159" s="235"/>
      <c r="XQ159" s="235"/>
      <c r="XR159" s="235"/>
      <c r="XS159" s="235"/>
      <c r="XT159" s="235"/>
      <c r="XU159" s="235"/>
      <c r="XV159" s="235"/>
      <c r="XW159" s="235"/>
      <c r="XX159" s="235"/>
      <c r="XY159" s="235"/>
      <c r="XZ159" s="235"/>
      <c r="YA159" s="235"/>
      <c r="YB159" s="235"/>
      <c r="YC159" s="235"/>
      <c r="YD159" s="235"/>
      <c r="YE159" s="235"/>
      <c r="YF159" s="235"/>
      <c r="YG159" s="235"/>
      <c r="YH159" s="235"/>
      <c r="YI159" s="235"/>
      <c r="YJ159" s="235"/>
      <c r="YK159" s="235"/>
      <c r="YL159" s="235"/>
      <c r="YM159" s="235"/>
      <c r="YN159" s="235"/>
      <c r="YO159" s="235"/>
      <c r="YP159" s="235"/>
      <c r="YQ159" s="235"/>
      <c r="YR159" s="235"/>
      <c r="YS159" s="235"/>
      <c r="YT159" s="235"/>
      <c r="YU159" s="235"/>
      <c r="YV159" s="235"/>
      <c r="YW159" s="235"/>
      <c r="YX159" s="235"/>
      <c r="YY159" s="235"/>
      <c r="YZ159" s="235"/>
      <c r="ZA159" s="235"/>
      <c r="ZB159" s="235"/>
      <c r="ZC159" s="235"/>
      <c r="ZD159" s="235"/>
      <c r="ZE159" s="235"/>
      <c r="ZF159" s="235"/>
      <c r="ZG159" s="235"/>
      <c r="ZH159" s="235"/>
      <c r="ZI159" s="235"/>
      <c r="ZJ159" s="235"/>
      <c r="ZK159" s="235"/>
      <c r="ZL159" s="235"/>
      <c r="ZM159" s="235"/>
      <c r="ZN159" s="235"/>
      <c r="ZO159" s="235"/>
      <c r="ZP159" s="235"/>
      <c r="ZQ159" s="235"/>
      <c r="ZR159" s="235"/>
      <c r="ZS159" s="235"/>
      <c r="ZT159" s="235"/>
      <c r="ZU159" s="235"/>
      <c r="ZV159" s="235"/>
      <c r="ZW159" s="235"/>
      <c r="ZX159" s="235"/>
      <c r="ZY159" s="235"/>
      <c r="ZZ159" s="235"/>
      <c r="AAA159" s="235"/>
      <c r="AAB159" s="235"/>
      <c r="AAC159" s="235"/>
      <c r="AAD159" s="235"/>
      <c r="AAE159" s="235"/>
      <c r="AAF159" s="235"/>
      <c r="AAG159" s="235"/>
      <c r="AAH159" s="235"/>
      <c r="AAI159" s="235"/>
      <c r="AAJ159" s="235"/>
      <c r="AAK159" s="235"/>
      <c r="AAL159" s="235"/>
      <c r="AAM159" s="235"/>
      <c r="AAN159" s="235"/>
      <c r="AAO159" s="235"/>
      <c r="AAP159" s="235"/>
      <c r="AAQ159" s="235"/>
      <c r="AAR159" s="235"/>
      <c r="AAS159" s="235"/>
      <c r="AAT159" s="235"/>
      <c r="AAU159" s="235"/>
      <c r="AAV159" s="235"/>
      <c r="AAW159" s="235"/>
      <c r="AAX159" s="235"/>
      <c r="AAY159" s="235"/>
      <c r="AAZ159" s="235"/>
      <c r="ABA159" s="235"/>
      <c r="ABB159" s="235"/>
      <c r="ABC159" s="235"/>
      <c r="ABD159" s="235"/>
      <c r="ABE159" s="235"/>
      <c r="ABF159" s="235"/>
      <c r="ABG159" s="235"/>
      <c r="ABH159" s="235"/>
      <c r="ABI159" s="235"/>
      <c r="ABJ159" s="235"/>
      <c r="ABK159" s="235"/>
      <c r="ABL159" s="235"/>
      <c r="ABM159" s="235"/>
      <c r="ABN159" s="235"/>
      <c r="ABO159" s="235"/>
      <c r="ABP159" s="235"/>
      <c r="ABQ159" s="235"/>
      <c r="ABR159" s="235"/>
      <c r="ABS159" s="235"/>
      <c r="ABT159" s="235"/>
      <c r="ABU159" s="235"/>
      <c r="ABV159" s="235"/>
      <c r="ABW159" s="235"/>
      <c r="ABX159" s="235"/>
      <c r="ABY159" s="235"/>
      <c r="ABZ159" s="235"/>
      <c r="ACA159" s="235"/>
      <c r="ACB159" s="235"/>
      <c r="ACC159" s="235"/>
      <c r="ACD159" s="235"/>
      <c r="ACE159" s="235"/>
      <c r="ACF159" s="235"/>
      <c r="ACG159" s="235"/>
      <c r="ACH159" s="235"/>
      <c r="ACI159" s="235"/>
      <c r="ACJ159" s="235"/>
      <c r="ACK159" s="235"/>
      <c r="ACL159" s="235"/>
      <c r="ACM159" s="235"/>
      <c r="ACN159" s="235"/>
      <c r="ACO159" s="235"/>
      <c r="ACP159" s="235"/>
      <c r="ACQ159" s="235"/>
      <c r="ACR159" s="235"/>
      <c r="ACS159" s="235"/>
      <c r="ACT159" s="235"/>
      <c r="ACU159" s="235"/>
      <c r="ACV159" s="235"/>
      <c r="ACW159" s="235"/>
      <c r="ACX159" s="235"/>
      <c r="ACY159" s="235"/>
      <c r="ACZ159" s="235"/>
      <c r="ADA159" s="235"/>
      <c r="ADB159" s="235"/>
      <c r="ADC159" s="235"/>
      <c r="ADD159" s="235"/>
      <c r="ADE159" s="235"/>
      <c r="ADF159" s="235"/>
      <c r="ADG159" s="235"/>
      <c r="ADH159" s="235"/>
      <c r="ADI159" s="235"/>
      <c r="ADJ159" s="235"/>
      <c r="ADK159" s="235"/>
      <c r="ADL159" s="235"/>
      <c r="ADM159" s="235"/>
      <c r="ADN159" s="235"/>
      <c r="ADO159" s="235"/>
      <c r="ADP159" s="235"/>
      <c r="ADQ159" s="235"/>
      <c r="ADR159" s="235"/>
      <c r="ADS159" s="235"/>
      <c r="ADT159" s="235"/>
      <c r="ADU159" s="235"/>
      <c r="ADV159" s="235"/>
      <c r="ADW159" s="235"/>
      <c r="ADX159" s="235"/>
      <c r="ADY159" s="235"/>
      <c r="ADZ159" s="235"/>
      <c r="AEA159" s="235"/>
      <c r="AEB159" s="235"/>
      <c r="AEC159" s="235"/>
      <c r="AED159" s="235"/>
      <c r="AEE159" s="235"/>
      <c r="AEF159" s="235"/>
      <c r="AEG159" s="235"/>
      <c r="AEH159" s="235"/>
      <c r="AEI159" s="235"/>
      <c r="AEJ159" s="235"/>
      <c r="AEK159" s="235"/>
      <c r="AEL159" s="235"/>
      <c r="AEM159" s="235"/>
      <c r="AEN159" s="235"/>
      <c r="AEO159" s="235"/>
      <c r="AEP159" s="235"/>
      <c r="AEQ159" s="235"/>
      <c r="AER159" s="235"/>
      <c r="AES159" s="235"/>
      <c r="AET159" s="235"/>
      <c r="AEU159" s="235"/>
      <c r="AEV159" s="235"/>
      <c r="AEW159" s="235"/>
      <c r="AEX159" s="235"/>
      <c r="AEY159" s="235"/>
      <c r="AEZ159" s="235"/>
      <c r="AFA159" s="235"/>
      <c r="AFB159" s="235"/>
      <c r="AFC159" s="235"/>
      <c r="AFD159" s="235"/>
      <c r="AFE159" s="235"/>
      <c r="AFF159" s="235"/>
      <c r="AFG159" s="235"/>
      <c r="AFH159" s="235"/>
      <c r="AFI159" s="235"/>
      <c r="AFJ159" s="235"/>
      <c r="AFK159" s="235"/>
      <c r="AFL159" s="235"/>
      <c r="AFM159" s="235"/>
      <c r="AFN159" s="235"/>
      <c r="AFO159" s="235"/>
      <c r="AFP159" s="235"/>
      <c r="AFQ159" s="235"/>
      <c r="AFR159" s="235"/>
      <c r="AFS159" s="235"/>
      <c r="AFT159" s="235"/>
      <c r="AFU159" s="235"/>
      <c r="AFV159" s="235"/>
      <c r="AFW159" s="235"/>
      <c r="AFX159" s="235"/>
      <c r="AFY159" s="235"/>
      <c r="AFZ159" s="235"/>
      <c r="AGA159" s="235"/>
      <c r="AGB159" s="235"/>
      <c r="AGC159" s="235"/>
      <c r="AGD159" s="235"/>
      <c r="AGE159" s="235"/>
      <c r="AGF159" s="235"/>
      <c r="AGG159" s="235"/>
      <c r="AGH159" s="235"/>
      <c r="AGI159" s="235"/>
      <c r="AGJ159" s="235"/>
      <c r="AGK159" s="235"/>
      <c r="AGL159" s="235"/>
      <c r="AGM159" s="235"/>
      <c r="AGN159" s="235"/>
      <c r="AGO159" s="235"/>
      <c r="AGP159" s="235"/>
      <c r="AGQ159" s="235"/>
      <c r="AGR159" s="235"/>
      <c r="AGS159" s="235"/>
      <c r="AGT159" s="235"/>
      <c r="AGU159" s="235"/>
      <c r="AGV159" s="235"/>
      <c r="AGW159" s="235"/>
      <c r="AGX159" s="235"/>
      <c r="AGY159" s="235"/>
      <c r="AGZ159" s="235"/>
      <c r="AHA159" s="235"/>
      <c r="AHB159" s="235"/>
      <c r="AHC159" s="235"/>
      <c r="AHD159" s="235"/>
      <c r="AHE159" s="235"/>
      <c r="AHF159" s="235"/>
      <c r="AHG159" s="235"/>
      <c r="AHH159" s="235"/>
      <c r="AHI159" s="235"/>
      <c r="AHJ159" s="235"/>
      <c r="AHK159" s="235"/>
      <c r="AHL159" s="235"/>
      <c r="AHM159" s="235"/>
      <c r="AHN159" s="235"/>
      <c r="AHO159" s="235"/>
      <c r="AHP159" s="235"/>
      <c r="AHQ159" s="235"/>
      <c r="AHR159" s="235"/>
      <c r="AHS159" s="235"/>
      <c r="AHT159" s="235"/>
      <c r="AHU159" s="235"/>
      <c r="AHV159" s="235"/>
      <c r="AHW159" s="235"/>
      <c r="AHX159" s="235"/>
      <c r="AHY159" s="235"/>
      <c r="AHZ159" s="235"/>
      <c r="AIA159" s="235"/>
      <c r="AIB159" s="235"/>
      <c r="AIC159" s="235"/>
      <c r="AID159" s="235"/>
      <c r="AIE159" s="235"/>
      <c r="AIF159" s="235"/>
      <c r="AIG159" s="235"/>
      <c r="AIH159" s="235"/>
      <c r="AII159" s="235"/>
      <c r="AIJ159" s="235"/>
      <c r="AIK159" s="235"/>
      <c r="AIL159" s="235"/>
      <c r="AIM159" s="235"/>
      <c r="AIN159" s="235"/>
      <c r="AIO159" s="235"/>
      <c r="AIP159" s="235"/>
      <c r="AIQ159" s="235"/>
      <c r="AIR159" s="235"/>
      <c r="AIS159" s="235"/>
      <c r="AIT159" s="235"/>
      <c r="AIU159" s="235"/>
      <c r="AIV159" s="235"/>
      <c r="AIW159" s="235"/>
      <c r="AIX159" s="235"/>
      <c r="AIY159" s="235"/>
      <c r="AIZ159" s="235"/>
      <c r="AJA159" s="235"/>
      <c r="AJB159" s="235"/>
      <c r="AJC159" s="235"/>
      <c r="AJD159" s="235"/>
      <c r="AJE159" s="235"/>
      <c r="AJF159" s="235"/>
      <c r="AJG159" s="235"/>
      <c r="AJH159" s="235"/>
      <c r="AJI159" s="235"/>
      <c r="AJJ159" s="235"/>
      <c r="AJK159" s="235"/>
      <c r="AJL159" s="235"/>
      <c r="AJM159" s="235"/>
      <c r="AJN159" s="235"/>
      <c r="AJO159" s="235"/>
      <c r="AJP159" s="235"/>
      <c r="AJQ159" s="235"/>
      <c r="AJR159" s="235"/>
      <c r="AJS159" s="235"/>
      <c r="AJT159" s="235"/>
      <c r="AJU159" s="235"/>
      <c r="AJV159" s="235"/>
      <c r="AJW159" s="235"/>
      <c r="AJX159" s="235"/>
      <c r="AJY159" s="235"/>
      <c r="AJZ159" s="235"/>
      <c r="AKA159" s="235"/>
      <c r="AKB159" s="235"/>
      <c r="AKC159" s="235"/>
      <c r="AKD159" s="235"/>
      <c r="AKE159" s="235"/>
      <c r="AKF159" s="235"/>
      <c r="AKG159" s="235"/>
      <c r="AKH159" s="235"/>
      <c r="AKI159" s="235"/>
      <c r="AKJ159" s="235"/>
      <c r="AKK159" s="235"/>
      <c r="AKL159" s="235"/>
      <c r="AKM159" s="235"/>
      <c r="AKN159" s="235"/>
      <c r="AKO159" s="235"/>
      <c r="AKP159" s="235"/>
      <c r="AKQ159" s="235"/>
      <c r="AKR159" s="235"/>
      <c r="AKS159" s="235"/>
      <c r="AKT159" s="235"/>
      <c r="AKU159" s="235"/>
      <c r="AKV159" s="235"/>
      <c r="AKW159" s="235"/>
      <c r="AKX159" s="235"/>
      <c r="AKY159" s="235"/>
      <c r="AKZ159" s="235"/>
      <c r="ALA159" s="235"/>
      <c r="ALB159" s="235"/>
      <c r="ALC159" s="235"/>
      <c r="ALD159" s="235"/>
      <c r="ALE159" s="235"/>
      <c r="ALF159" s="235"/>
      <c r="ALG159" s="235"/>
      <c r="ALH159" s="235"/>
      <c r="ALI159" s="235"/>
      <c r="ALJ159" s="235"/>
      <c r="ALK159" s="235"/>
      <c r="ALL159" s="235"/>
      <c r="ALM159" s="235"/>
      <c r="ALN159" s="235"/>
      <c r="ALO159" s="235"/>
      <c r="ALP159" s="235"/>
      <c r="ALQ159" s="235"/>
      <c r="ALR159" s="235"/>
      <c r="ALS159" s="235"/>
      <c r="ALT159" s="235"/>
      <c r="ALU159" s="235"/>
      <c r="ALV159" s="235"/>
      <c r="ALW159" s="235"/>
      <c r="ALX159" s="235"/>
      <c r="ALY159" s="235"/>
      <c r="ALZ159" s="235"/>
      <c r="AMA159" s="235"/>
      <c r="AMB159" s="235"/>
      <c r="AMC159" s="235"/>
      <c r="AMD159" s="235"/>
      <c r="AME159" s="235"/>
      <c r="AMF159" s="235"/>
      <c r="AMG159" s="235"/>
      <c r="AMH159" s="235"/>
      <c r="AMI159" s="235"/>
      <c r="AMJ159" s="235"/>
      <c r="AMK159" s="235"/>
      <c r="AML159" s="235"/>
      <c r="AMM159" s="235"/>
      <c r="AMN159" s="235"/>
      <c r="AMO159" s="235"/>
      <c r="AMP159" s="235"/>
      <c r="AMQ159" s="235"/>
      <c r="AMR159" s="235"/>
      <c r="AMS159" s="235"/>
      <c r="AMT159" s="235"/>
      <c r="AMU159" s="235"/>
      <c r="AMV159" s="235"/>
      <c r="AMW159" s="235"/>
      <c r="AMX159" s="235"/>
      <c r="AMY159" s="235"/>
      <c r="AMZ159" s="235"/>
      <c r="ANA159" s="235"/>
      <c r="ANB159" s="235"/>
      <c r="ANC159" s="235"/>
      <c r="AND159" s="235"/>
      <c r="ANE159" s="235"/>
      <c r="ANF159" s="235"/>
      <c r="ANG159" s="235"/>
      <c r="ANH159" s="235"/>
      <c r="ANI159" s="235"/>
      <c r="ANJ159" s="235"/>
      <c r="ANK159" s="235"/>
      <c r="ANL159" s="235"/>
      <c r="ANM159" s="235"/>
      <c r="ANN159" s="235"/>
      <c r="ANO159" s="235"/>
      <c r="ANP159" s="235"/>
      <c r="ANQ159" s="235"/>
      <c r="ANR159" s="235"/>
      <c r="ANS159" s="235"/>
      <c r="ANT159" s="235"/>
      <c r="ANU159" s="235"/>
      <c r="ANV159" s="235"/>
      <c r="ANW159" s="235"/>
      <c r="ANX159" s="235"/>
      <c r="ANY159" s="235"/>
      <c r="ANZ159" s="235"/>
      <c r="AOA159" s="235"/>
      <c r="AOB159" s="235"/>
      <c r="AOC159" s="235"/>
      <c r="AOD159" s="235"/>
      <c r="AOE159" s="235"/>
      <c r="AOF159" s="235"/>
      <c r="AOG159" s="235"/>
      <c r="AOH159" s="235"/>
      <c r="AOI159" s="235"/>
      <c r="AOJ159" s="235"/>
      <c r="AOK159" s="235"/>
      <c r="AOL159" s="235"/>
      <c r="AOM159" s="235"/>
      <c r="AON159" s="235"/>
      <c r="AOO159" s="235"/>
      <c r="AOP159" s="235"/>
      <c r="AOQ159" s="235"/>
      <c r="AOR159" s="235"/>
      <c r="AOS159" s="235"/>
      <c r="AOT159" s="235"/>
      <c r="AOU159" s="235"/>
      <c r="AOV159" s="235"/>
      <c r="AOW159" s="235"/>
      <c r="AOX159" s="235"/>
      <c r="AOY159" s="235"/>
      <c r="AOZ159" s="235"/>
      <c r="APA159" s="235"/>
      <c r="APB159" s="235"/>
      <c r="APC159" s="235"/>
      <c r="APD159" s="235"/>
      <c r="APE159" s="235"/>
      <c r="APF159" s="235"/>
      <c r="APG159" s="235"/>
      <c r="APH159" s="235"/>
      <c r="API159" s="235"/>
      <c r="APJ159" s="235"/>
      <c r="APK159" s="235"/>
      <c r="APL159" s="235"/>
      <c r="APM159" s="235"/>
      <c r="APN159" s="235"/>
      <c r="APO159" s="235"/>
      <c r="APP159" s="235"/>
      <c r="APQ159" s="235"/>
      <c r="APR159" s="235"/>
      <c r="APS159" s="235"/>
      <c r="APT159" s="235"/>
      <c r="APU159" s="235"/>
      <c r="APV159" s="235"/>
      <c r="APW159" s="235"/>
      <c r="APX159" s="235"/>
      <c r="APY159" s="235"/>
      <c r="APZ159" s="235"/>
      <c r="AQA159" s="235"/>
      <c r="AQB159" s="235"/>
      <c r="AQC159" s="235"/>
      <c r="AQD159" s="235"/>
      <c r="AQE159" s="235"/>
      <c r="AQF159" s="235"/>
      <c r="AQG159" s="235"/>
      <c r="AQH159" s="235"/>
      <c r="AQI159" s="235"/>
      <c r="AQJ159" s="235"/>
      <c r="AQK159" s="235"/>
      <c r="AQL159" s="235"/>
      <c r="AQM159" s="235"/>
      <c r="AQN159" s="235"/>
      <c r="AQO159" s="235"/>
      <c r="AQP159" s="235"/>
      <c r="AQQ159" s="235"/>
      <c r="AQR159" s="235"/>
      <c r="AQS159" s="235"/>
      <c r="AQT159" s="235"/>
      <c r="AQU159" s="235"/>
      <c r="AQV159" s="235"/>
      <c r="AQW159" s="235"/>
      <c r="AQX159" s="235"/>
      <c r="AQY159" s="235"/>
      <c r="AQZ159" s="235"/>
      <c r="ARA159" s="235"/>
      <c r="ARB159" s="235"/>
      <c r="ARC159" s="235"/>
      <c r="ARD159" s="235"/>
      <c r="ARE159" s="235"/>
      <c r="ARF159" s="235"/>
      <c r="ARG159" s="235"/>
      <c r="ARH159" s="235"/>
      <c r="ARI159" s="235"/>
      <c r="ARJ159" s="235"/>
      <c r="ARK159" s="235"/>
      <c r="ARL159" s="235"/>
      <c r="ARM159" s="235"/>
      <c r="ARN159" s="235"/>
      <c r="ARO159" s="235"/>
      <c r="ARP159" s="235"/>
      <c r="ARQ159" s="235"/>
      <c r="ARR159" s="235"/>
      <c r="ARS159" s="235"/>
      <c r="ART159" s="235"/>
      <c r="ARU159" s="235"/>
      <c r="ARV159" s="235"/>
      <c r="ARW159" s="235"/>
      <c r="ARX159" s="235"/>
      <c r="ARY159" s="235"/>
      <c r="ARZ159" s="235"/>
      <c r="ASA159" s="235"/>
      <c r="ASB159" s="235"/>
      <c r="ASC159" s="235"/>
      <c r="ASD159" s="235"/>
      <c r="ASE159" s="235"/>
      <c r="ASF159" s="235"/>
      <c r="ASG159" s="235"/>
      <c r="ASH159" s="235"/>
      <c r="ASI159" s="235"/>
      <c r="ASJ159" s="235"/>
      <c r="ASK159" s="235"/>
      <c r="ASL159" s="235"/>
      <c r="ASM159" s="235"/>
      <c r="ASN159" s="235"/>
      <c r="ASO159" s="235"/>
      <c r="ASP159" s="235"/>
      <c r="ASQ159" s="235"/>
      <c r="ASR159" s="235"/>
      <c r="ASS159" s="235"/>
      <c r="AST159" s="235"/>
      <c r="ASU159" s="235"/>
      <c r="ASV159" s="235"/>
      <c r="ASW159" s="235"/>
      <c r="ASX159" s="235"/>
      <c r="ASY159" s="235"/>
      <c r="ASZ159" s="235"/>
      <c r="ATA159" s="235"/>
      <c r="ATB159" s="235"/>
      <c r="ATC159" s="235"/>
      <c r="ATD159" s="235"/>
      <c r="ATE159" s="235"/>
      <c r="ATF159" s="235"/>
      <c r="ATG159" s="235"/>
      <c r="ATH159" s="235"/>
      <c r="ATI159" s="235"/>
      <c r="ATJ159" s="235"/>
      <c r="ATK159" s="235"/>
      <c r="ATL159" s="235"/>
      <c r="ATM159" s="235"/>
      <c r="ATN159" s="235"/>
      <c r="ATO159" s="235"/>
      <c r="ATP159" s="235"/>
      <c r="ATQ159" s="235"/>
      <c r="ATR159" s="235"/>
      <c r="ATS159" s="235"/>
      <c r="ATT159" s="235"/>
      <c r="ATU159" s="235"/>
      <c r="ATV159" s="235"/>
      <c r="ATW159" s="235"/>
      <c r="ATX159" s="235"/>
      <c r="ATY159" s="235"/>
      <c r="ATZ159" s="235"/>
      <c r="AUA159" s="235"/>
      <c r="AUB159" s="235"/>
      <c r="AUC159" s="235"/>
      <c r="AUD159" s="235"/>
      <c r="AUE159" s="235"/>
      <c r="AUF159" s="235"/>
      <c r="AUG159" s="235"/>
      <c r="AUH159" s="235"/>
      <c r="AUI159" s="235"/>
      <c r="AUJ159" s="235"/>
      <c r="AUK159" s="235"/>
      <c r="AUL159" s="235"/>
      <c r="AUM159" s="235"/>
      <c r="AUN159" s="235"/>
      <c r="AUO159" s="235"/>
      <c r="AUP159" s="235"/>
      <c r="AUQ159" s="235"/>
      <c r="AUR159" s="235"/>
      <c r="AUS159" s="235"/>
      <c r="AUT159" s="235"/>
      <c r="AUU159" s="235"/>
      <c r="AUV159" s="235"/>
      <c r="AUW159" s="235"/>
      <c r="AUX159" s="235"/>
      <c r="AUY159" s="235"/>
      <c r="AUZ159" s="235"/>
      <c r="AVA159" s="235"/>
      <c r="AVB159" s="235"/>
      <c r="AVC159" s="235"/>
      <c r="AVD159" s="235"/>
      <c r="AVE159" s="235"/>
      <c r="AVF159" s="235"/>
      <c r="AVG159" s="235"/>
      <c r="AVH159" s="235"/>
      <c r="AVI159" s="235"/>
      <c r="AVJ159" s="235"/>
      <c r="AVK159" s="235"/>
      <c r="AVL159" s="235"/>
      <c r="AVM159" s="235"/>
      <c r="AVN159" s="235"/>
      <c r="AVO159" s="235"/>
      <c r="AVP159" s="235"/>
      <c r="AVQ159" s="235"/>
      <c r="AVR159" s="235"/>
      <c r="AVS159" s="235"/>
      <c r="AVT159" s="235"/>
      <c r="AVU159" s="235"/>
      <c r="AVV159" s="235"/>
      <c r="AVW159" s="235"/>
      <c r="AVX159" s="235"/>
      <c r="AVY159" s="235"/>
      <c r="AVZ159" s="235"/>
      <c r="AWA159" s="235"/>
      <c r="AWB159" s="235"/>
      <c r="AWC159" s="235"/>
      <c r="AWD159" s="235"/>
      <c r="AWE159" s="235"/>
      <c r="AWF159" s="235"/>
      <c r="AWG159" s="235"/>
      <c r="AWH159" s="235"/>
      <c r="AWI159" s="235"/>
      <c r="AWJ159" s="235"/>
      <c r="AWK159" s="235"/>
      <c r="AWL159" s="235"/>
      <c r="AWM159" s="235"/>
      <c r="AWN159" s="235"/>
      <c r="AWO159" s="235"/>
      <c r="AWP159" s="235"/>
      <c r="AWQ159" s="235"/>
      <c r="AWR159" s="235"/>
      <c r="AWS159" s="235"/>
      <c r="AWT159" s="235"/>
      <c r="AWU159" s="235"/>
      <c r="AWV159" s="235"/>
      <c r="AWW159" s="235"/>
      <c r="AWX159" s="235"/>
      <c r="AWY159" s="235"/>
      <c r="AWZ159" s="235"/>
      <c r="AXA159" s="235"/>
      <c r="AXB159" s="235"/>
      <c r="AXC159" s="235"/>
      <c r="AXD159" s="235"/>
      <c r="AXE159" s="235"/>
      <c r="AXF159" s="235"/>
      <c r="AXG159" s="235"/>
      <c r="AXH159" s="235"/>
      <c r="AXI159" s="235"/>
      <c r="AXJ159" s="235"/>
      <c r="AXK159" s="235"/>
      <c r="AXL159" s="235"/>
      <c r="AXM159" s="235"/>
      <c r="AXN159" s="235"/>
      <c r="AXO159" s="235"/>
      <c r="AXP159" s="235"/>
      <c r="AXQ159" s="235"/>
      <c r="AXR159" s="235"/>
      <c r="AXS159" s="235"/>
      <c r="AXT159" s="235"/>
      <c r="AXU159" s="235"/>
      <c r="AXV159" s="235"/>
      <c r="AXW159" s="235"/>
      <c r="AXX159" s="235"/>
      <c r="AXY159" s="235"/>
      <c r="AXZ159" s="235"/>
      <c r="AYA159" s="235"/>
      <c r="AYB159" s="235"/>
      <c r="AYC159" s="235"/>
      <c r="AYD159" s="235"/>
      <c r="AYE159" s="235"/>
      <c r="AYF159" s="235"/>
      <c r="AYG159" s="235"/>
      <c r="AYH159" s="235"/>
      <c r="AYI159" s="235"/>
      <c r="AYJ159" s="235"/>
      <c r="AYK159" s="235"/>
      <c r="AYL159" s="235"/>
      <c r="AYM159" s="235"/>
      <c r="AYN159" s="235"/>
      <c r="AYO159" s="235"/>
      <c r="AYP159" s="235"/>
      <c r="AYQ159" s="235"/>
      <c r="AYR159" s="235"/>
      <c r="AYS159" s="235"/>
      <c r="AYT159" s="235"/>
      <c r="AYU159" s="235"/>
      <c r="AYV159" s="235"/>
      <c r="AYW159" s="235"/>
      <c r="AYX159" s="235"/>
      <c r="AYY159" s="235"/>
      <c r="AYZ159" s="235"/>
      <c r="AZA159" s="235"/>
      <c r="AZB159" s="235"/>
      <c r="AZC159" s="235"/>
      <c r="AZD159" s="235"/>
      <c r="AZE159" s="235"/>
      <c r="AZF159" s="235"/>
      <c r="AZG159" s="235"/>
      <c r="AZH159" s="235"/>
      <c r="AZI159" s="235"/>
      <c r="AZJ159" s="235"/>
      <c r="AZK159" s="235"/>
      <c r="AZL159" s="235"/>
      <c r="AZM159" s="235"/>
      <c r="AZN159" s="235"/>
      <c r="AZO159" s="235"/>
      <c r="AZP159" s="235"/>
      <c r="AZQ159" s="235"/>
      <c r="AZR159" s="235"/>
      <c r="AZS159" s="235"/>
      <c r="AZT159" s="235"/>
      <c r="AZU159" s="235"/>
      <c r="AZV159" s="235"/>
      <c r="AZW159" s="235"/>
      <c r="AZX159" s="235"/>
      <c r="AZY159" s="235"/>
      <c r="AZZ159" s="235"/>
      <c r="BAA159" s="235"/>
      <c r="BAB159" s="235"/>
      <c r="BAC159" s="235"/>
      <c r="BAD159" s="235"/>
      <c r="BAE159" s="235"/>
      <c r="BAF159" s="235"/>
      <c r="BAG159" s="235"/>
      <c r="BAH159" s="235"/>
      <c r="BAI159" s="235"/>
      <c r="BAJ159" s="235"/>
      <c r="BAK159" s="235"/>
      <c r="BAL159" s="235"/>
      <c r="BAM159" s="235"/>
      <c r="BAN159" s="235"/>
      <c r="BAO159" s="235"/>
      <c r="BAP159" s="235"/>
      <c r="BAQ159" s="235"/>
      <c r="BAR159" s="235"/>
      <c r="BAS159" s="235"/>
      <c r="BAT159" s="235"/>
      <c r="BAU159" s="235"/>
      <c r="BAV159" s="235"/>
      <c r="BAW159" s="235"/>
      <c r="BAX159" s="235"/>
      <c r="BAY159" s="235"/>
      <c r="BAZ159" s="235"/>
      <c r="BBA159" s="235"/>
      <c r="BBB159" s="235"/>
      <c r="BBC159" s="235"/>
      <c r="BBD159" s="235"/>
      <c r="BBE159" s="235"/>
      <c r="BBF159" s="235"/>
      <c r="BBG159" s="235"/>
      <c r="BBH159" s="235"/>
      <c r="BBI159" s="235"/>
      <c r="BBJ159" s="235"/>
      <c r="BBK159" s="235"/>
      <c r="BBL159" s="235"/>
      <c r="BBM159" s="235"/>
      <c r="BBN159" s="235"/>
      <c r="BBO159" s="235"/>
      <c r="BBP159" s="235"/>
      <c r="BBQ159" s="235"/>
      <c r="BBR159" s="235"/>
      <c r="BBS159" s="235"/>
      <c r="BBT159" s="235"/>
      <c r="BBU159" s="235"/>
      <c r="BBV159" s="235"/>
      <c r="BBW159" s="235"/>
      <c r="BBX159" s="235"/>
      <c r="BBY159" s="235"/>
      <c r="BBZ159" s="235"/>
      <c r="BCA159" s="235"/>
      <c r="BCB159" s="235"/>
      <c r="BCC159" s="235"/>
      <c r="BCD159" s="235"/>
      <c r="BCE159" s="235"/>
      <c r="BCF159" s="235"/>
      <c r="BCG159" s="235"/>
      <c r="BCH159" s="235"/>
      <c r="BCI159" s="235"/>
      <c r="BCJ159" s="235"/>
      <c r="BCK159" s="235"/>
      <c r="BCL159" s="235"/>
      <c r="BCM159" s="235"/>
      <c r="BCN159" s="235"/>
      <c r="BCO159" s="235"/>
      <c r="BCP159" s="235"/>
      <c r="BCQ159" s="235"/>
      <c r="BCR159" s="235"/>
      <c r="BCS159" s="235"/>
      <c r="BCT159" s="235"/>
      <c r="BCU159" s="235"/>
      <c r="BCV159" s="235"/>
      <c r="BCW159" s="235"/>
      <c r="BCX159" s="235"/>
      <c r="BCY159" s="235"/>
      <c r="BCZ159" s="235"/>
      <c r="BDA159" s="235"/>
      <c r="BDB159" s="235"/>
      <c r="BDC159" s="235"/>
      <c r="BDD159" s="235"/>
      <c r="BDE159" s="235"/>
      <c r="BDF159" s="235"/>
      <c r="BDG159" s="235"/>
      <c r="BDH159" s="235"/>
      <c r="BDI159" s="235"/>
      <c r="BDJ159" s="235"/>
      <c r="BDK159" s="235"/>
      <c r="BDL159" s="235"/>
      <c r="BDM159" s="235"/>
      <c r="BDN159" s="235"/>
      <c r="BDO159" s="235"/>
      <c r="BDP159" s="235"/>
      <c r="BDQ159" s="235"/>
      <c r="BDR159" s="235"/>
      <c r="BDS159" s="235"/>
      <c r="BDT159" s="235"/>
      <c r="BDU159" s="235"/>
      <c r="BDV159" s="235"/>
      <c r="BDW159" s="235"/>
      <c r="BDX159" s="235"/>
      <c r="BDY159" s="235"/>
      <c r="BDZ159" s="235"/>
      <c r="BEA159" s="235"/>
      <c r="BEB159" s="235"/>
      <c r="BEC159" s="235"/>
      <c r="BED159" s="235"/>
      <c r="BEE159" s="235"/>
      <c r="BEF159" s="235"/>
      <c r="BEG159" s="235"/>
      <c r="BEH159" s="235"/>
      <c r="BEI159" s="235"/>
      <c r="BEJ159" s="235"/>
      <c r="BEK159" s="235"/>
      <c r="BEL159" s="235"/>
      <c r="BEM159" s="235"/>
      <c r="BEN159" s="235"/>
      <c r="BEO159" s="235"/>
      <c r="BEP159" s="235"/>
      <c r="BEQ159" s="235"/>
      <c r="BER159" s="235"/>
      <c r="BES159" s="235"/>
      <c r="BET159" s="235"/>
      <c r="BEU159" s="235"/>
      <c r="BEV159" s="235"/>
      <c r="BEW159" s="235"/>
      <c r="BEX159" s="235"/>
      <c r="BEY159" s="235"/>
      <c r="BEZ159" s="235"/>
      <c r="BFA159" s="235"/>
      <c r="BFB159" s="235"/>
      <c r="BFC159" s="235"/>
      <c r="BFD159" s="235"/>
      <c r="BFE159" s="235"/>
      <c r="BFF159" s="235"/>
      <c r="BFG159" s="235"/>
      <c r="BFH159" s="235"/>
      <c r="BFI159" s="235"/>
      <c r="BFJ159" s="235"/>
      <c r="BFK159" s="235"/>
      <c r="BFL159" s="235"/>
      <c r="BFM159" s="235"/>
      <c r="BFN159" s="235"/>
      <c r="BFO159" s="235"/>
      <c r="BFP159" s="235"/>
      <c r="BFQ159" s="235"/>
      <c r="BFR159" s="235"/>
      <c r="BFS159" s="235"/>
      <c r="BFT159" s="235"/>
      <c r="BFU159" s="235"/>
      <c r="BFV159" s="235"/>
      <c r="BFW159" s="235"/>
      <c r="BFX159" s="235"/>
      <c r="BFY159" s="235"/>
      <c r="BFZ159" s="235"/>
      <c r="BGA159" s="235"/>
      <c r="BGB159" s="235"/>
      <c r="BGC159" s="235"/>
      <c r="BGD159" s="235"/>
      <c r="BGE159" s="235"/>
      <c r="BGF159" s="235"/>
      <c r="BGG159" s="235"/>
      <c r="BGH159" s="235"/>
      <c r="BGI159" s="235"/>
      <c r="BGJ159" s="235"/>
      <c r="BGK159" s="235"/>
      <c r="BGL159" s="235"/>
      <c r="BGM159" s="235"/>
      <c r="BGN159" s="235"/>
      <c r="BGO159" s="235"/>
      <c r="BGP159" s="235"/>
      <c r="BGQ159" s="235"/>
      <c r="BGR159" s="235"/>
      <c r="BGS159" s="235"/>
      <c r="BGT159" s="235"/>
      <c r="BGU159" s="235"/>
      <c r="BGV159" s="235"/>
      <c r="BGW159" s="235"/>
      <c r="BGX159" s="235"/>
      <c r="BGY159" s="235"/>
      <c r="BGZ159" s="235"/>
      <c r="BHA159" s="235"/>
      <c r="BHB159" s="235"/>
      <c r="BHC159" s="235"/>
      <c r="BHD159" s="235"/>
      <c r="BHE159" s="235"/>
      <c r="BHF159" s="235"/>
      <c r="BHG159" s="235"/>
      <c r="BHH159" s="235"/>
      <c r="BHI159" s="235"/>
      <c r="BHJ159" s="235"/>
      <c r="BHK159" s="235"/>
      <c r="BHL159" s="235"/>
      <c r="BHM159" s="235"/>
      <c r="BHN159" s="235"/>
      <c r="BHO159" s="235"/>
      <c r="BHP159" s="235"/>
      <c r="BHQ159" s="235"/>
      <c r="BHR159" s="235"/>
      <c r="BHS159" s="235"/>
      <c r="BHT159" s="235"/>
      <c r="BHU159" s="235"/>
      <c r="BHV159" s="235"/>
      <c r="BHW159" s="235"/>
      <c r="BHX159" s="235"/>
      <c r="BHY159" s="235"/>
      <c r="BHZ159" s="235"/>
      <c r="BIA159" s="235"/>
      <c r="BIB159" s="235"/>
      <c r="BIC159" s="235"/>
      <c r="BID159" s="235"/>
      <c r="BIE159" s="235"/>
      <c r="BIF159" s="235"/>
      <c r="BIG159" s="235"/>
      <c r="BIH159" s="235"/>
      <c r="BII159" s="235"/>
      <c r="BIJ159" s="235"/>
      <c r="BIK159" s="235"/>
      <c r="BIL159" s="235"/>
      <c r="BIM159" s="235"/>
      <c r="BIN159" s="235"/>
      <c r="BIO159" s="235"/>
      <c r="BIP159" s="235"/>
      <c r="BIQ159" s="235"/>
      <c r="BIR159" s="235"/>
      <c r="BIS159" s="235"/>
      <c r="BIT159" s="235"/>
      <c r="BIU159" s="235"/>
      <c r="BIV159" s="235"/>
      <c r="BIW159" s="235"/>
      <c r="BIX159" s="235"/>
      <c r="BIY159" s="235"/>
      <c r="BIZ159" s="235"/>
      <c r="BJA159" s="235"/>
      <c r="BJB159" s="235"/>
      <c r="BJC159" s="235"/>
      <c r="BJD159" s="235"/>
      <c r="BJE159" s="235"/>
      <c r="BJF159" s="235"/>
      <c r="BJG159" s="235"/>
      <c r="BJH159" s="235"/>
      <c r="BJI159" s="235"/>
      <c r="BJJ159" s="235"/>
      <c r="BJK159" s="235"/>
      <c r="BJL159" s="235"/>
      <c r="BJM159" s="235"/>
      <c r="BJN159" s="235"/>
      <c r="BJO159" s="235"/>
      <c r="BJP159" s="235"/>
      <c r="BJQ159" s="235"/>
      <c r="BJR159" s="235"/>
      <c r="BJS159" s="235"/>
      <c r="BJT159" s="235"/>
      <c r="BJU159" s="235"/>
      <c r="BJV159" s="235"/>
      <c r="BJW159" s="235"/>
      <c r="BJX159" s="235"/>
      <c r="BJY159" s="235"/>
      <c r="BJZ159" s="235"/>
      <c r="BKA159" s="235"/>
      <c r="BKB159" s="235"/>
      <c r="BKC159" s="235"/>
      <c r="BKD159" s="235"/>
      <c r="BKE159" s="235"/>
      <c r="BKF159" s="235"/>
      <c r="BKG159" s="235"/>
      <c r="BKH159" s="235"/>
      <c r="BKI159" s="235"/>
      <c r="BKJ159" s="235"/>
      <c r="BKK159" s="235"/>
      <c r="BKL159" s="235"/>
      <c r="BKM159" s="235"/>
      <c r="BKN159" s="235"/>
      <c r="BKO159" s="235"/>
      <c r="BKP159" s="235"/>
      <c r="BKQ159" s="235"/>
      <c r="BKR159" s="235"/>
      <c r="BKS159" s="235"/>
      <c r="BKT159" s="235"/>
      <c r="BKU159" s="235"/>
      <c r="BKV159" s="235"/>
      <c r="BKW159" s="235"/>
      <c r="BKX159" s="235"/>
      <c r="BKY159" s="235"/>
      <c r="BKZ159" s="235"/>
      <c r="BLA159" s="235"/>
      <c r="BLB159" s="235"/>
      <c r="BLC159" s="235"/>
      <c r="BLD159" s="235"/>
      <c r="BLE159" s="235"/>
      <c r="BLF159" s="235"/>
      <c r="BLG159" s="235"/>
      <c r="BLH159" s="235"/>
      <c r="BLI159" s="235"/>
      <c r="BLJ159" s="235"/>
      <c r="BLK159" s="235"/>
      <c r="BLL159" s="235"/>
      <c r="BLM159" s="235"/>
      <c r="BLN159" s="235"/>
      <c r="BLO159" s="235"/>
      <c r="BLP159" s="235"/>
      <c r="BLQ159" s="235"/>
      <c r="BLR159" s="235"/>
      <c r="BLS159" s="235"/>
      <c r="BLT159" s="235"/>
      <c r="BLU159" s="235"/>
      <c r="BLV159" s="235"/>
      <c r="BLW159" s="235"/>
      <c r="BLX159" s="235"/>
      <c r="BLY159" s="235"/>
      <c r="BLZ159" s="235"/>
      <c r="BMA159" s="235"/>
      <c r="BMB159" s="235"/>
      <c r="BMC159" s="235"/>
      <c r="BMD159" s="235"/>
      <c r="BME159" s="235"/>
      <c r="BMF159" s="235"/>
      <c r="BMG159" s="235"/>
      <c r="BMH159" s="235"/>
      <c r="BMI159" s="235"/>
      <c r="BMJ159" s="235"/>
      <c r="BMK159" s="235"/>
      <c r="BML159" s="235"/>
      <c r="BMM159" s="235"/>
      <c r="BMN159" s="235"/>
      <c r="BMO159" s="235"/>
      <c r="BMP159" s="235"/>
      <c r="BMQ159" s="235"/>
      <c r="BMR159" s="235"/>
      <c r="BMS159" s="235"/>
      <c r="BMT159" s="235"/>
      <c r="BMU159" s="235"/>
      <c r="BMV159" s="235"/>
      <c r="BMW159" s="235"/>
      <c r="BMX159" s="235"/>
      <c r="BMY159" s="235"/>
      <c r="BMZ159" s="235"/>
      <c r="BNA159" s="235"/>
      <c r="BNB159" s="235"/>
      <c r="BNC159" s="235"/>
      <c r="BND159" s="235"/>
      <c r="BNE159" s="235"/>
      <c r="BNF159" s="235"/>
      <c r="BNG159" s="235"/>
      <c r="BNH159" s="235"/>
      <c r="BNI159" s="235"/>
      <c r="BNJ159" s="235"/>
      <c r="BNK159" s="235"/>
      <c r="BNL159" s="235"/>
      <c r="BNM159" s="235"/>
      <c r="BNN159" s="235"/>
      <c r="BNO159" s="235"/>
      <c r="BNP159" s="235"/>
      <c r="BNQ159" s="235"/>
      <c r="BNR159" s="235"/>
      <c r="BNS159" s="235"/>
      <c r="BNT159" s="235"/>
      <c r="BNU159" s="235"/>
      <c r="BNV159" s="235"/>
      <c r="BNW159" s="235"/>
      <c r="BNX159" s="235"/>
      <c r="BNY159" s="235"/>
      <c r="BNZ159" s="235"/>
      <c r="BOA159" s="235"/>
      <c r="BOB159" s="235"/>
      <c r="BOC159" s="235"/>
      <c r="BOD159" s="235"/>
      <c r="BOE159" s="235"/>
      <c r="BOF159" s="235"/>
      <c r="BOG159" s="235"/>
      <c r="BOH159" s="235"/>
      <c r="BOI159" s="235"/>
      <c r="BOJ159" s="235"/>
      <c r="BOK159" s="235"/>
      <c r="BOL159" s="235"/>
      <c r="BOM159" s="235"/>
      <c r="BON159" s="235"/>
      <c r="BOO159" s="235"/>
      <c r="BOP159" s="235"/>
      <c r="BOQ159" s="235"/>
      <c r="BOR159" s="235"/>
      <c r="BOS159" s="235"/>
      <c r="BOT159" s="235"/>
      <c r="BOU159" s="235"/>
      <c r="BOV159" s="235"/>
      <c r="BOW159" s="235"/>
      <c r="BOX159" s="235"/>
      <c r="BOY159" s="235"/>
      <c r="BOZ159" s="235"/>
      <c r="BPA159" s="235"/>
      <c r="BPB159" s="235"/>
      <c r="BPC159" s="235"/>
      <c r="BPD159" s="235"/>
      <c r="BPE159" s="235"/>
      <c r="BPF159" s="235"/>
      <c r="BPG159" s="235"/>
      <c r="BPH159" s="235"/>
      <c r="BPI159" s="235"/>
      <c r="BPJ159" s="235"/>
      <c r="BPK159" s="235"/>
      <c r="BPL159" s="235"/>
      <c r="BPM159" s="235"/>
      <c r="BPN159" s="235"/>
      <c r="BPO159" s="235"/>
      <c r="BPP159" s="235"/>
      <c r="BPQ159" s="235"/>
      <c r="BPR159" s="235"/>
      <c r="BPS159" s="235"/>
      <c r="BPT159" s="235"/>
      <c r="BPU159" s="235"/>
      <c r="BPV159" s="235"/>
      <c r="BPW159" s="235"/>
      <c r="BPX159" s="235"/>
      <c r="BPY159" s="235"/>
      <c r="BPZ159" s="235"/>
      <c r="BQA159" s="235"/>
      <c r="BQB159" s="235"/>
      <c r="BQC159" s="235"/>
      <c r="BQD159" s="235"/>
      <c r="BQE159" s="235"/>
      <c r="BQF159" s="235"/>
      <c r="BQG159" s="235"/>
      <c r="BQH159" s="235"/>
      <c r="BQI159" s="235"/>
      <c r="BQJ159" s="235"/>
      <c r="BQK159" s="235"/>
      <c r="BQL159" s="235"/>
      <c r="BQM159" s="235"/>
      <c r="BQN159" s="235"/>
      <c r="BQO159" s="235"/>
      <c r="BQP159" s="235"/>
      <c r="BQQ159" s="235"/>
      <c r="BQR159" s="235"/>
      <c r="BQS159" s="235"/>
      <c r="BQT159" s="235"/>
      <c r="BQU159" s="235"/>
      <c r="BQV159" s="235"/>
      <c r="BQW159" s="235"/>
      <c r="BQX159" s="235"/>
      <c r="BQY159" s="235"/>
      <c r="BQZ159" s="235"/>
      <c r="BRA159" s="235"/>
      <c r="BRB159" s="235"/>
      <c r="BRC159" s="235"/>
      <c r="BRD159" s="235"/>
      <c r="BRE159" s="235"/>
      <c r="BRF159" s="235"/>
      <c r="BRG159" s="235"/>
      <c r="BRH159" s="235"/>
      <c r="BRI159" s="235"/>
      <c r="BRJ159" s="235"/>
      <c r="BRK159" s="235"/>
      <c r="BRL159" s="235"/>
      <c r="BRM159" s="235"/>
      <c r="BRN159" s="235"/>
      <c r="BRO159" s="235"/>
      <c r="BRP159" s="235"/>
      <c r="BRQ159" s="235"/>
      <c r="BRR159" s="235"/>
      <c r="BRS159" s="235"/>
      <c r="BRT159" s="235"/>
      <c r="BRU159" s="235"/>
      <c r="BRV159" s="235"/>
      <c r="BRW159" s="235"/>
      <c r="BRX159" s="235"/>
      <c r="BRY159" s="235"/>
      <c r="BRZ159" s="235"/>
      <c r="BSA159" s="235"/>
      <c r="BSB159" s="235"/>
      <c r="BSC159" s="235"/>
      <c r="BSD159" s="235"/>
      <c r="BSE159" s="235"/>
      <c r="BSF159" s="235"/>
      <c r="BSG159" s="235"/>
      <c r="BSH159" s="235"/>
      <c r="BSI159" s="235"/>
      <c r="BSJ159" s="235"/>
      <c r="BSK159" s="235"/>
      <c r="BSL159" s="235"/>
      <c r="BSM159" s="235"/>
      <c r="BSN159" s="235"/>
      <c r="BSO159" s="235"/>
      <c r="BSP159" s="235"/>
      <c r="BSQ159" s="235"/>
      <c r="BSR159" s="235"/>
      <c r="BSS159" s="235"/>
      <c r="BST159" s="235"/>
      <c r="BSU159" s="235"/>
      <c r="BSV159" s="235"/>
      <c r="BSW159" s="235"/>
      <c r="BSX159" s="235"/>
      <c r="BSY159" s="235"/>
      <c r="BSZ159" s="235"/>
      <c r="BTA159" s="235"/>
      <c r="BTB159" s="235"/>
      <c r="BTC159" s="235"/>
      <c r="BTD159" s="235"/>
      <c r="BTE159" s="235"/>
      <c r="BTF159" s="235"/>
      <c r="BTG159" s="235"/>
      <c r="BTH159" s="235"/>
      <c r="BTI159" s="235"/>
      <c r="BTJ159" s="235"/>
      <c r="BTK159" s="235"/>
      <c r="BTL159" s="235"/>
      <c r="BTM159" s="235"/>
      <c r="BTN159" s="235"/>
      <c r="BTO159" s="235"/>
      <c r="BTP159" s="235"/>
      <c r="BTQ159" s="235"/>
      <c r="BTR159" s="235"/>
      <c r="BTS159" s="235"/>
      <c r="BTT159" s="235"/>
      <c r="BTU159" s="235"/>
      <c r="BTV159" s="235"/>
      <c r="BTW159" s="235"/>
      <c r="BTX159" s="235"/>
      <c r="BTY159" s="235"/>
      <c r="BTZ159" s="235"/>
      <c r="BUA159" s="235"/>
      <c r="BUB159" s="235"/>
      <c r="BUC159" s="235"/>
      <c r="BUD159" s="235"/>
      <c r="BUE159" s="235"/>
      <c r="BUF159" s="235"/>
      <c r="BUG159" s="235"/>
      <c r="BUH159" s="235"/>
      <c r="BUI159" s="235"/>
      <c r="BUJ159" s="235"/>
      <c r="BUK159" s="235"/>
      <c r="BUL159" s="235"/>
      <c r="BUM159" s="235"/>
      <c r="BUN159" s="235"/>
      <c r="BUO159" s="235"/>
      <c r="BUP159" s="235"/>
      <c r="BUQ159" s="235"/>
      <c r="BUR159" s="235"/>
      <c r="BUS159" s="235"/>
      <c r="BUT159" s="235"/>
      <c r="BUU159" s="235"/>
      <c r="BUV159" s="235"/>
      <c r="BUW159" s="235"/>
      <c r="BUX159" s="235"/>
      <c r="BUY159" s="235"/>
      <c r="BUZ159" s="235"/>
      <c r="BVA159" s="235"/>
      <c r="BVB159" s="235"/>
      <c r="BVC159" s="235"/>
      <c r="BVD159" s="235"/>
      <c r="BVE159" s="235"/>
      <c r="BVF159" s="235"/>
      <c r="BVG159" s="235"/>
      <c r="BVH159" s="235"/>
      <c r="BVI159" s="235"/>
      <c r="BVJ159" s="235"/>
      <c r="BVK159" s="235"/>
      <c r="BVL159" s="235"/>
      <c r="BVM159" s="235"/>
      <c r="BVN159" s="235"/>
      <c r="BVO159" s="235"/>
      <c r="BVP159" s="235"/>
      <c r="BVQ159" s="235"/>
      <c r="BVR159" s="235"/>
      <c r="BVS159" s="235"/>
      <c r="BVT159" s="235"/>
      <c r="BVU159" s="235"/>
      <c r="BVV159" s="235"/>
      <c r="BVW159" s="235"/>
      <c r="BVX159" s="235"/>
      <c r="BVY159" s="235"/>
      <c r="BVZ159" s="235"/>
      <c r="BWA159" s="235"/>
      <c r="BWB159" s="235"/>
      <c r="BWC159" s="235"/>
      <c r="BWD159" s="235"/>
      <c r="BWE159" s="235"/>
      <c r="BWF159" s="235"/>
      <c r="BWG159" s="235"/>
      <c r="BWH159" s="235"/>
      <c r="BWI159" s="235"/>
      <c r="BWJ159" s="235"/>
      <c r="BWK159" s="235"/>
      <c r="BWL159" s="235"/>
      <c r="BWM159" s="235"/>
      <c r="BWN159" s="235"/>
      <c r="BWO159" s="235"/>
      <c r="BWP159" s="235"/>
      <c r="BWQ159" s="235"/>
      <c r="BWR159" s="235"/>
      <c r="BWS159" s="235"/>
      <c r="BWT159" s="235"/>
      <c r="BWU159" s="235"/>
      <c r="BWV159" s="235"/>
      <c r="BWW159" s="235"/>
      <c r="BWX159" s="235"/>
      <c r="BWY159" s="235"/>
      <c r="BWZ159" s="235"/>
      <c r="BXA159" s="235"/>
      <c r="BXB159" s="235"/>
      <c r="BXC159" s="235"/>
      <c r="BXD159" s="235"/>
      <c r="BXE159" s="235"/>
      <c r="BXF159" s="235"/>
      <c r="BXG159" s="235"/>
      <c r="BXH159" s="235"/>
      <c r="BXI159" s="235"/>
      <c r="BXJ159" s="235"/>
      <c r="BXK159" s="235"/>
      <c r="BXL159" s="235"/>
      <c r="BXM159" s="235"/>
      <c r="BXN159" s="235"/>
      <c r="BXO159" s="235"/>
      <c r="BXP159" s="235"/>
      <c r="BXQ159" s="235"/>
      <c r="BXR159" s="235"/>
      <c r="BXS159" s="235"/>
      <c r="BXT159" s="235"/>
      <c r="BXU159" s="235"/>
      <c r="BXV159" s="235"/>
      <c r="BXW159" s="235"/>
      <c r="BXX159" s="235"/>
      <c r="BXY159" s="235"/>
      <c r="BXZ159" s="235"/>
      <c r="BYA159" s="235"/>
      <c r="BYB159" s="235"/>
      <c r="BYC159" s="235"/>
      <c r="BYD159" s="235"/>
      <c r="BYE159" s="235"/>
      <c r="BYF159" s="235"/>
      <c r="BYG159" s="235"/>
      <c r="BYH159" s="235"/>
      <c r="BYI159" s="235"/>
      <c r="BYJ159" s="235"/>
      <c r="BYK159" s="235"/>
      <c r="BYL159" s="235"/>
      <c r="BYM159" s="235"/>
      <c r="BYN159" s="235"/>
      <c r="BYO159" s="235"/>
      <c r="BYP159" s="235"/>
      <c r="BYQ159" s="235"/>
      <c r="BYR159" s="235"/>
      <c r="BYS159" s="235"/>
      <c r="BYT159" s="235"/>
      <c r="BYU159" s="235"/>
      <c r="BYV159" s="235"/>
      <c r="BYW159" s="235"/>
      <c r="BYX159" s="235"/>
      <c r="BYY159" s="235"/>
      <c r="BYZ159" s="235"/>
      <c r="BZA159" s="235"/>
      <c r="BZB159" s="235"/>
      <c r="BZC159" s="235"/>
      <c r="BZD159" s="235"/>
      <c r="BZE159" s="235"/>
      <c r="BZF159" s="235"/>
      <c r="BZG159" s="235"/>
      <c r="BZH159" s="235"/>
      <c r="BZI159" s="235"/>
      <c r="BZJ159" s="235"/>
      <c r="BZK159" s="235"/>
      <c r="BZL159" s="235"/>
      <c r="BZM159" s="235"/>
      <c r="BZN159" s="235"/>
      <c r="BZO159" s="235"/>
      <c r="BZP159" s="235"/>
      <c r="BZQ159" s="235"/>
      <c r="BZR159" s="235"/>
      <c r="BZS159" s="235"/>
      <c r="BZT159" s="235"/>
      <c r="BZU159" s="235"/>
      <c r="BZV159" s="235"/>
      <c r="BZW159" s="235"/>
      <c r="BZX159" s="235"/>
      <c r="BZY159" s="235"/>
      <c r="BZZ159" s="235"/>
      <c r="CAA159" s="235"/>
      <c r="CAB159" s="235"/>
      <c r="CAC159" s="235"/>
      <c r="CAD159" s="235"/>
      <c r="CAE159" s="235"/>
      <c r="CAF159" s="235"/>
      <c r="CAG159" s="235"/>
      <c r="CAH159" s="235"/>
      <c r="CAI159" s="235"/>
      <c r="CAJ159" s="235"/>
      <c r="CAK159" s="235"/>
      <c r="CAL159" s="235"/>
      <c r="CAM159" s="235"/>
      <c r="CAN159" s="235"/>
      <c r="CAO159" s="235"/>
      <c r="CAP159" s="235"/>
      <c r="CAQ159" s="235"/>
      <c r="CAR159" s="235"/>
      <c r="CAS159" s="235"/>
      <c r="CAT159" s="235"/>
      <c r="CAU159" s="235"/>
      <c r="CAV159" s="235"/>
      <c r="CAW159" s="235"/>
      <c r="CAX159" s="235"/>
      <c r="CAY159" s="235"/>
      <c r="CAZ159" s="235"/>
      <c r="CBA159" s="235"/>
      <c r="CBB159" s="235"/>
      <c r="CBC159" s="235"/>
      <c r="CBD159" s="235"/>
      <c r="CBE159" s="235"/>
      <c r="CBF159" s="235"/>
      <c r="CBG159" s="235"/>
      <c r="CBH159" s="235"/>
      <c r="CBI159" s="235"/>
      <c r="CBJ159" s="235"/>
      <c r="CBK159" s="235"/>
      <c r="CBL159" s="235"/>
      <c r="CBM159" s="235"/>
      <c r="CBN159" s="235"/>
      <c r="CBO159" s="235"/>
      <c r="CBP159" s="235"/>
      <c r="CBQ159" s="235"/>
      <c r="CBR159" s="235"/>
      <c r="CBS159" s="235"/>
      <c r="CBT159" s="235"/>
      <c r="CBU159" s="235"/>
      <c r="CBV159" s="235"/>
      <c r="CBW159" s="235"/>
      <c r="CBX159" s="235"/>
      <c r="CBY159" s="235"/>
      <c r="CBZ159" s="235"/>
      <c r="CCA159" s="235"/>
      <c r="CCB159" s="235"/>
      <c r="CCC159" s="235"/>
      <c r="CCD159" s="235"/>
      <c r="CCE159" s="235"/>
      <c r="CCF159" s="235"/>
      <c r="CCG159" s="235"/>
      <c r="CCH159" s="235"/>
      <c r="CCI159" s="235"/>
      <c r="CCJ159" s="235"/>
      <c r="CCK159" s="235"/>
      <c r="CCL159" s="235"/>
      <c r="CCM159" s="235"/>
      <c r="CCN159" s="235"/>
      <c r="CCO159" s="235"/>
      <c r="CCP159" s="235"/>
      <c r="CCQ159" s="235"/>
      <c r="CCR159" s="235"/>
      <c r="CCS159" s="235"/>
      <c r="CCT159" s="235"/>
      <c r="CCU159" s="235"/>
      <c r="CCV159" s="235"/>
      <c r="CCW159" s="235"/>
      <c r="CCX159" s="235"/>
      <c r="CCY159" s="235"/>
      <c r="CCZ159" s="235"/>
      <c r="CDA159" s="235"/>
      <c r="CDB159" s="235"/>
      <c r="CDC159" s="235"/>
      <c r="CDD159" s="235"/>
      <c r="CDE159" s="235"/>
      <c r="CDF159" s="235"/>
      <c r="CDG159" s="235"/>
      <c r="CDH159" s="235"/>
      <c r="CDI159" s="235"/>
      <c r="CDJ159" s="235"/>
      <c r="CDK159" s="235"/>
      <c r="CDL159" s="235"/>
      <c r="CDM159" s="235"/>
      <c r="CDN159" s="235"/>
      <c r="CDO159" s="235"/>
      <c r="CDP159" s="235"/>
      <c r="CDQ159" s="235"/>
      <c r="CDR159" s="235"/>
      <c r="CDS159" s="235"/>
      <c r="CDT159" s="235"/>
      <c r="CDU159" s="235"/>
      <c r="CDV159" s="235"/>
      <c r="CDW159" s="235"/>
      <c r="CDX159" s="235"/>
      <c r="CDY159" s="235"/>
      <c r="CDZ159" s="235"/>
      <c r="CEA159" s="235"/>
      <c r="CEB159" s="235"/>
      <c r="CEC159" s="235"/>
      <c r="CED159" s="235"/>
      <c r="CEE159" s="235"/>
      <c r="CEF159" s="235"/>
      <c r="CEG159" s="235"/>
      <c r="CEH159" s="235"/>
      <c r="CEI159" s="235"/>
      <c r="CEJ159" s="235"/>
      <c r="CEK159" s="235"/>
      <c r="CEL159" s="235"/>
      <c r="CEM159" s="235"/>
      <c r="CEN159" s="235"/>
      <c r="CEO159" s="235"/>
      <c r="CEP159" s="235"/>
      <c r="CEQ159" s="235"/>
      <c r="CER159" s="235"/>
      <c r="CES159" s="235"/>
      <c r="CET159" s="235"/>
      <c r="CEU159" s="235"/>
      <c r="CEV159" s="235"/>
      <c r="CEW159" s="235"/>
      <c r="CEX159" s="235"/>
      <c r="CEY159" s="235"/>
      <c r="CEZ159" s="235"/>
      <c r="CFA159" s="235"/>
      <c r="CFB159" s="235"/>
      <c r="CFC159" s="235"/>
      <c r="CFD159" s="235"/>
      <c r="CFE159" s="235"/>
      <c r="CFF159" s="235"/>
      <c r="CFG159" s="235"/>
      <c r="CFH159" s="235"/>
      <c r="CFI159" s="235"/>
      <c r="CFJ159" s="235"/>
      <c r="CFK159" s="235"/>
      <c r="CFL159" s="235"/>
      <c r="CFM159" s="235"/>
      <c r="CFN159" s="235"/>
      <c r="CFO159" s="235"/>
      <c r="CFP159" s="235"/>
      <c r="CFQ159" s="235"/>
      <c r="CFR159" s="235"/>
      <c r="CFS159" s="235"/>
      <c r="CFT159" s="235"/>
      <c r="CFU159" s="235"/>
      <c r="CFV159" s="235"/>
      <c r="CFW159" s="235"/>
      <c r="CFX159" s="235"/>
      <c r="CFY159" s="235"/>
      <c r="CFZ159" s="235"/>
      <c r="CGA159" s="235"/>
      <c r="CGB159" s="235"/>
      <c r="CGC159" s="235"/>
      <c r="CGD159" s="235"/>
      <c r="CGE159" s="235"/>
      <c r="CGF159" s="235"/>
      <c r="CGG159" s="235"/>
      <c r="CGH159" s="235"/>
      <c r="CGI159" s="235"/>
      <c r="CGJ159" s="235"/>
      <c r="CGK159" s="235"/>
      <c r="CGL159" s="235"/>
      <c r="CGM159" s="235"/>
      <c r="CGN159" s="235"/>
      <c r="CGO159" s="235"/>
      <c r="CGP159" s="235"/>
      <c r="CGQ159" s="235"/>
      <c r="CGR159" s="235"/>
      <c r="CGS159" s="235"/>
      <c r="CGT159" s="235"/>
      <c r="CGU159" s="235"/>
      <c r="CGV159" s="235"/>
      <c r="CGW159" s="235"/>
      <c r="CGX159" s="235"/>
      <c r="CGY159" s="235"/>
      <c r="CGZ159" s="235"/>
      <c r="CHA159" s="235"/>
      <c r="CHB159" s="235"/>
      <c r="CHC159" s="235"/>
      <c r="CHD159" s="235"/>
      <c r="CHE159" s="235"/>
      <c r="CHF159" s="235"/>
      <c r="CHG159" s="235"/>
      <c r="CHH159" s="235"/>
      <c r="CHI159" s="235"/>
      <c r="CHJ159" s="235"/>
      <c r="CHK159" s="235"/>
      <c r="CHL159" s="235"/>
      <c r="CHM159" s="235"/>
      <c r="CHN159" s="235"/>
      <c r="CHO159" s="235"/>
      <c r="CHP159" s="235"/>
      <c r="CHQ159" s="235"/>
      <c r="CHR159" s="235"/>
      <c r="CHS159" s="235"/>
      <c r="CHT159" s="235"/>
      <c r="CHU159" s="235"/>
      <c r="CHV159" s="235"/>
      <c r="CHW159" s="235"/>
      <c r="CHX159" s="235"/>
      <c r="CHY159" s="235"/>
      <c r="CHZ159" s="235"/>
      <c r="CIA159" s="235"/>
      <c r="CIB159" s="235"/>
      <c r="CIC159" s="235"/>
      <c r="CID159" s="235"/>
      <c r="CIE159" s="235"/>
      <c r="CIF159" s="235"/>
      <c r="CIG159" s="235"/>
      <c r="CIH159" s="235"/>
      <c r="CII159" s="235"/>
      <c r="CIJ159" s="235"/>
      <c r="CIK159" s="235"/>
      <c r="CIL159" s="235"/>
      <c r="CIM159" s="235"/>
      <c r="CIN159" s="235"/>
      <c r="CIO159" s="235"/>
      <c r="CIP159" s="235"/>
      <c r="CIQ159" s="235"/>
      <c r="CIR159" s="235"/>
      <c r="CIS159" s="235"/>
      <c r="CIT159" s="235"/>
      <c r="CIU159" s="235"/>
      <c r="CIV159" s="235"/>
      <c r="CIW159" s="235"/>
      <c r="CIX159" s="235"/>
      <c r="CIY159" s="235"/>
      <c r="CIZ159" s="235"/>
      <c r="CJA159" s="235"/>
      <c r="CJB159" s="235"/>
      <c r="CJC159" s="235"/>
      <c r="CJD159" s="235"/>
      <c r="CJE159" s="235"/>
      <c r="CJF159" s="235"/>
      <c r="CJG159" s="235"/>
      <c r="CJH159" s="235"/>
      <c r="CJI159" s="235"/>
      <c r="CJJ159" s="235"/>
      <c r="CJK159" s="235"/>
      <c r="CJL159" s="235"/>
      <c r="CJM159" s="235"/>
      <c r="CJN159" s="235"/>
      <c r="CJO159" s="235"/>
      <c r="CJP159" s="235"/>
      <c r="CJQ159" s="235"/>
      <c r="CJR159" s="235"/>
      <c r="CJS159" s="235"/>
      <c r="CJT159" s="235"/>
      <c r="CJU159" s="235"/>
      <c r="CJV159" s="235"/>
      <c r="CJW159" s="235"/>
      <c r="CJX159" s="235"/>
      <c r="CJY159" s="235"/>
      <c r="CJZ159" s="235"/>
      <c r="CKA159" s="235"/>
      <c r="CKB159" s="235"/>
      <c r="CKC159" s="235"/>
      <c r="CKD159" s="235"/>
      <c r="CKE159" s="235"/>
      <c r="CKF159" s="235"/>
      <c r="CKG159" s="235"/>
      <c r="CKH159" s="235"/>
      <c r="CKI159" s="235"/>
      <c r="CKJ159" s="235"/>
      <c r="CKK159" s="235"/>
      <c r="CKL159" s="235"/>
      <c r="CKM159" s="235"/>
      <c r="CKN159" s="235"/>
      <c r="CKO159" s="235"/>
      <c r="CKP159" s="235"/>
      <c r="CKQ159" s="235"/>
      <c r="CKR159" s="235"/>
      <c r="CKS159" s="235"/>
      <c r="CKT159" s="235"/>
      <c r="CKU159" s="235"/>
      <c r="CKV159" s="235"/>
      <c r="CKW159" s="235"/>
      <c r="CKX159" s="235"/>
      <c r="CKY159" s="235"/>
      <c r="CKZ159" s="235"/>
      <c r="CLA159" s="235"/>
      <c r="CLB159" s="235"/>
      <c r="CLC159" s="235"/>
      <c r="CLD159" s="235"/>
      <c r="CLE159" s="235"/>
      <c r="CLF159" s="235"/>
      <c r="CLG159" s="235"/>
      <c r="CLH159" s="235"/>
      <c r="CLI159" s="235"/>
      <c r="CLJ159" s="235"/>
      <c r="CLK159" s="235"/>
      <c r="CLL159" s="235"/>
      <c r="CLM159" s="235"/>
      <c r="CLN159" s="235"/>
      <c r="CLO159" s="235"/>
      <c r="CLP159" s="235"/>
      <c r="CLQ159" s="235"/>
      <c r="CLR159" s="235"/>
      <c r="CLS159" s="235"/>
      <c r="CLT159" s="235"/>
      <c r="CLU159" s="235"/>
      <c r="CLV159" s="235"/>
      <c r="CLW159" s="235"/>
      <c r="CLX159" s="235"/>
      <c r="CLY159" s="235"/>
      <c r="CLZ159" s="235"/>
      <c r="CMA159" s="235"/>
      <c r="CMB159" s="235"/>
      <c r="CMC159" s="235"/>
      <c r="CMD159" s="235"/>
      <c r="CME159" s="235"/>
      <c r="CMF159" s="235"/>
      <c r="CMG159" s="235"/>
      <c r="CMH159" s="235"/>
      <c r="CMI159" s="235"/>
      <c r="CMJ159" s="235"/>
      <c r="CMK159" s="235"/>
      <c r="CML159" s="235"/>
      <c r="CMM159" s="235"/>
      <c r="CMN159" s="235"/>
      <c r="CMO159" s="235"/>
      <c r="CMP159" s="235"/>
      <c r="CMQ159" s="235"/>
      <c r="CMR159" s="235"/>
      <c r="CMS159" s="235"/>
      <c r="CMT159" s="235"/>
      <c r="CMU159" s="235"/>
      <c r="CMV159" s="235"/>
      <c r="CMW159" s="235"/>
      <c r="CMX159" s="235"/>
      <c r="CMY159" s="235"/>
      <c r="CMZ159" s="235"/>
      <c r="CNA159" s="235"/>
      <c r="CNB159" s="235"/>
      <c r="CNC159" s="235"/>
      <c r="CND159" s="235"/>
      <c r="CNE159" s="235"/>
      <c r="CNF159" s="235"/>
      <c r="CNG159" s="235"/>
      <c r="CNH159" s="235"/>
      <c r="CNI159" s="235"/>
      <c r="CNJ159" s="235"/>
      <c r="CNK159" s="235"/>
      <c r="CNL159" s="235"/>
      <c r="CNM159" s="235"/>
      <c r="CNN159" s="235"/>
      <c r="CNO159" s="235"/>
      <c r="CNP159" s="235"/>
      <c r="CNQ159" s="235"/>
      <c r="CNR159" s="235"/>
      <c r="CNS159" s="235"/>
      <c r="CNT159" s="235"/>
      <c r="CNU159" s="235"/>
      <c r="CNV159" s="235"/>
      <c r="CNW159" s="235"/>
      <c r="CNX159" s="235"/>
      <c r="CNY159" s="235"/>
      <c r="CNZ159" s="235"/>
      <c r="COA159" s="235"/>
      <c r="COB159" s="235"/>
      <c r="COC159" s="235"/>
      <c r="COD159" s="235"/>
      <c r="COE159" s="235"/>
      <c r="COF159" s="235"/>
      <c r="COG159" s="235"/>
      <c r="COH159" s="235"/>
      <c r="COI159" s="235"/>
      <c r="COJ159" s="235"/>
      <c r="COK159" s="235"/>
      <c r="COL159" s="235"/>
      <c r="COM159" s="235"/>
      <c r="CON159" s="235"/>
      <c r="COO159" s="235"/>
      <c r="COP159" s="235"/>
      <c r="COQ159" s="235"/>
      <c r="COR159" s="235"/>
      <c r="COS159" s="235"/>
      <c r="COT159" s="235"/>
      <c r="COU159" s="235"/>
      <c r="COV159" s="235"/>
      <c r="COW159" s="235"/>
      <c r="COX159" s="235"/>
      <c r="COY159" s="235"/>
      <c r="COZ159" s="235"/>
      <c r="CPA159" s="235"/>
      <c r="CPB159" s="235"/>
      <c r="CPC159" s="235"/>
      <c r="CPD159" s="235"/>
      <c r="CPE159" s="235"/>
      <c r="CPF159" s="235"/>
      <c r="CPG159" s="235"/>
      <c r="CPH159" s="235"/>
      <c r="CPI159" s="235"/>
      <c r="CPJ159" s="235"/>
      <c r="CPK159" s="235"/>
      <c r="CPL159" s="235"/>
      <c r="CPM159" s="235"/>
      <c r="CPN159" s="235"/>
      <c r="CPO159" s="235"/>
      <c r="CPP159" s="235"/>
      <c r="CPQ159" s="235"/>
      <c r="CPR159" s="235"/>
      <c r="CPS159" s="235"/>
      <c r="CPT159" s="235"/>
      <c r="CPU159" s="235"/>
      <c r="CPV159" s="235"/>
      <c r="CPW159" s="235"/>
      <c r="CPX159" s="235"/>
      <c r="CPY159" s="235"/>
      <c r="CPZ159" s="235"/>
      <c r="CQA159" s="235"/>
      <c r="CQB159" s="235"/>
      <c r="CQC159" s="235"/>
      <c r="CQD159" s="235"/>
      <c r="CQE159" s="235"/>
      <c r="CQF159" s="235"/>
      <c r="CQG159" s="235"/>
      <c r="CQH159" s="235"/>
      <c r="CQI159" s="235"/>
      <c r="CQJ159" s="235"/>
      <c r="CQK159" s="235"/>
      <c r="CQL159" s="235"/>
      <c r="CQM159" s="235"/>
      <c r="CQN159" s="235"/>
      <c r="CQO159" s="235"/>
      <c r="CQP159" s="235"/>
      <c r="CQQ159" s="235"/>
      <c r="CQR159" s="235"/>
      <c r="CQS159" s="235"/>
      <c r="CQT159" s="235"/>
      <c r="CQU159" s="235"/>
      <c r="CQV159" s="235"/>
      <c r="CQW159" s="235"/>
      <c r="CQX159" s="235"/>
      <c r="CQY159" s="235"/>
      <c r="CQZ159" s="235"/>
      <c r="CRA159" s="235"/>
      <c r="CRB159" s="235"/>
      <c r="CRC159" s="235"/>
      <c r="CRD159" s="235"/>
      <c r="CRE159" s="235"/>
      <c r="CRF159" s="235"/>
      <c r="CRG159" s="235"/>
      <c r="CRH159" s="235"/>
      <c r="CRI159" s="235"/>
      <c r="CRJ159" s="235"/>
      <c r="CRK159" s="235"/>
      <c r="CRL159" s="235"/>
      <c r="CRM159" s="235"/>
      <c r="CRN159" s="235"/>
      <c r="CRO159" s="235"/>
      <c r="CRP159" s="235"/>
      <c r="CRQ159" s="235"/>
      <c r="CRR159" s="235"/>
      <c r="CRS159" s="235"/>
      <c r="CRT159" s="235"/>
      <c r="CRU159" s="235"/>
      <c r="CRV159" s="235"/>
      <c r="CRW159" s="235"/>
      <c r="CRX159" s="235"/>
      <c r="CRY159" s="235"/>
      <c r="CRZ159" s="235"/>
      <c r="CSA159" s="235"/>
      <c r="CSB159" s="235"/>
      <c r="CSC159" s="235"/>
      <c r="CSD159" s="235"/>
      <c r="CSE159" s="235"/>
      <c r="CSF159" s="235"/>
      <c r="CSG159" s="235"/>
      <c r="CSH159" s="235"/>
      <c r="CSI159" s="235"/>
      <c r="CSJ159" s="235"/>
      <c r="CSK159" s="235"/>
      <c r="CSL159" s="235"/>
      <c r="CSM159" s="235"/>
      <c r="CSN159" s="235"/>
      <c r="CSO159" s="235"/>
      <c r="CSP159" s="235"/>
      <c r="CSQ159" s="235"/>
      <c r="CSR159" s="235"/>
      <c r="CSS159" s="235"/>
      <c r="CST159" s="235"/>
      <c r="CSU159" s="235"/>
      <c r="CSV159" s="235"/>
      <c r="CSW159" s="235"/>
      <c r="CSX159" s="235"/>
      <c r="CSY159" s="235"/>
      <c r="CSZ159" s="235"/>
      <c r="CTA159" s="235"/>
      <c r="CTB159" s="235"/>
      <c r="CTC159" s="235"/>
      <c r="CTD159" s="235"/>
      <c r="CTE159" s="235"/>
      <c r="CTF159" s="235"/>
      <c r="CTG159" s="235"/>
      <c r="CTH159" s="235"/>
      <c r="CTI159" s="235"/>
      <c r="CTJ159" s="235"/>
      <c r="CTK159" s="235"/>
      <c r="CTL159" s="235"/>
      <c r="CTM159" s="235"/>
      <c r="CTN159" s="235"/>
      <c r="CTO159" s="235"/>
      <c r="CTP159" s="235"/>
      <c r="CTQ159" s="235"/>
      <c r="CTR159" s="235"/>
      <c r="CTS159" s="235"/>
      <c r="CTT159" s="235"/>
      <c r="CTU159" s="235"/>
      <c r="CTV159" s="235"/>
      <c r="CTW159" s="235"/>
      <c r="CTX159" s="235"/>
      <c r="CTY159" s="235"/>
      <c r="CTZ159" s="235"/>
      <c r="CUA159" s="235"/>
      <c r="CUB159" s="235"/>
      <c r="CUC159" s="235"/>
      <c r="CUD159" s="235"/>
      <c r="CUE159" s="235"/>
      <c r="CUF159" s="235"/>
      <c r="CUG159" s="235"/>
      <c r="CUH159" s="235"/>
      <c r="CUI159" s="235"/>
      <c r="CUJ159" s="235"/>
      <c r="CUK159" s="235"/>
      <c r="CUL159" s="235"/>
      <c r="CUM159" s="235"/>
      <c r="CUN159" s="235"/>
      <c r="CUO159" s="235"/>
      <c r="CUP159" s="235"/>
      <c r="CUQ159" s="235"/>
      <c r="CUR159" s="235"/>
      <c r="CUS159" s="235"/>
      <c r="CUT159" s="235"/>
      <c r="CUU159" s="235"/>
      <c r="CUV159" s="235"/>
      <c r="CUW159" s="235"/>
      <c r="CUX159" s="235"/>
      <c r="CUY159" s="235"/>
      <c r="CUZ159" s="235"/>
      <c r="CVA159" s="235"/>
      <c r="CVB159" s="235"/>
      <c r="CVC159" s="235"/>
      <c r="CVD159" s="235"/>
      <c r="CVE159" s="235"/>
      <c r="CVF159" s="235"/>
      <c r="CVG159" s="235"/>
      <c r="CVH159" s="235"/>
      <c r="CVI159" s="235"/>
      <c r="CVJ159" s="235"/>
      <c r="CVK159" s="235"/>
      <c r="CVL159" s="235"/>
      <c r="CVM159" s="235"/>
      <c r="CVN159" s="235"/>
      <c r="CVO159" s="235"/>
      <c r="CVP159" s="235"/>
      <c r="CVQ159" s="235"/>
      <c r="CVR159" s="235"/>
      <c r="CVS159" s="235"/>
      <c r="CVT159" s="235"/>
      <c r="CVU159" s="235"/>
      <c r="CVV159" s="235"/>
      <c r="CVW159" s="235"/>
      <c r="CVX159" s="235"/>
      <c r="CVY159" s="235"/>
      <c r="CVZ159" s="235"/>
      <c r="CWA159" s="235"/>
      <c r="CWB159" s="235"/>
      <c r="CWC159" s="235"/>
      <c r="CWD159" s="235"/>
      <c r="CWE159" s="235"/>
      <c r="CWF159" s="235"/>
      <c r="CWG159" s="235"/>
      <c r="CWH159" s="235"/>
      <c r="CWI159" s="235"/>
      <c r="CWJ159" s="235"/>
      <c r="CWK159" s="235"/>
      <c r="CWL159" s="235"/>
      <c r="CWM159" s="235"/>
      <c r="CWN159" s="235"/>
      <c r="CWO159" s="235"/>
      <c r="CWP159" s="235"/>
      <c r="CWQ159" s="235"/>
      <c r="CWR159" s="235"/>
      <c r="CWS159" s="235"/>
      <c r="CWT159" s="235"/>
      <c r="CWU159" s="235"/>
      <c r="CWV159" s="235"/>
      <c r="CWW159" s="235"/>
      <c r="CWX159" s="235"/>
      <c r="CWY159" s="235"/>
      <c r="CWZ159" s="235"/>
      <c r="CXA159" s="235"/>
      <c r="CXB159" s="235"/>
      <c r="CXC159" s="235"/>
      <c r="CXD159" s="235"/>
      <c r="CXE159" s="235"/>
      <c r="CXF159" s="235"/>
      <c r="CXG159" s="235"/>
      <c r="CXH159" s="235"/>
      <c r="CXI159" s="235"/>
      <c r="CXJ159" s="235"/>
      <c r="CXK159" s="235"/>
      <c r="CXL159" s="235"/>
      <c r="CXM159" s="235"/>
      <c r="CXN159" s="235"/>
      <c r="CXO159" s="235"/>
      <c r="CXP159" s="235"/>
      <c r="CXQ159" s="235"/>
      <c r="CXR159" s="235"/>
      <c r="CXS159" s="235"/>
      <c r="CXT159" s="235"/>
      <c r="CXU159" s="235"/>
      <c r="CXV159" s="235"/>
      <c r="CXW159" s="235"/>
      <c r="CXX159" s="235"/>
      <c r="CXY159" s="235"/>
      <c r="CXZ159" s="235"/>
      <c r="CYA159" s="235"/>
      <c r="CYB159" s="235"/>
      <c r="CYC159" s="235"/>
      <c r="CYD159" s="235"/>
      <c r="CYE159" s="235"/>
      <c r="CYF159" s="235"/>
      <c r="CYG159" s="235"/>
      <c r="CYH159" s="235"/>
      <c r="CYI159" s="235"/>
      <c r="CYJ159" s="235"/>
      <c r="CYK159" s="235"/>
      <c r="CYL159" s="235"/>
      <c r="CYM159" s="235"/>
      <c r="CYN159" s="235"/>
      <c r="CYO159" s="235"/>
      <c r="CYP159" s="235"/>
      <c r="CYQ159" s="235"/>
      <c r="CYR159" s="235"/>
      <c r="CYS159" s="235"/>
      <c r="CYT159" s="235"/>
      <c r="CYU159" s="235"/>
      <c r="CYV159" s="235"/>
      <c r="CYW159" s="235"/>
      <c r="CYX159" s="235"/>
      <c r="CYY159" s="235"/>
      <c r="CYZ159" s="235"/>
      <c r="CZA159" s="235"/>
      <c r="CZB159" s="235"/>
      <c r="CZC159" s="235"/>
      <c r="CZD159" s="235"/>
      <c r="CZE159" s="235"/>
      <c r="CZF159" s="235"/>
      <c r="CZG159" s="235"/>
      <c r="CZH159" s="235"/>
      <c r="CZI159" s="235"/>
      <c r="CZJ159" s="235"/>
      <c r="CZK159" s="235"/>
      <c r="CZL159" s="235"/>
      <c r="CZM159" s="235"/>
      <c r="CZN159" s="235"/>
      <c r="CZO159" s="235"/>
      <c r="CZP159" s="235"/>
      <c r="CZQ159" s="235"/>
      <c r="CZR159" s="235"/>
      <c r="CZS159" s="235"/>
      <c r="CZT159" s="235"/>
      <c r="CZU159" s="235"/>
      <c r="CZV159" s="235"/>
      <c r="CZW159" s="235"/>
      <c r="CZX159" s="235"/>
      <c r="CZY159" s="235"/>
      <c r="CZZ159" s="235"/>
      <c r="DAA159" s="235"/>
      <c r="DAB159" s="235"/>
      <c r="DAC159" s="235"/>
      <c r="DAD159" s="235"/>
      <c r="DAE159" s="235"/>
      <c r="DAF159" s="235"/>
      <c r="DAG159" s="235"/>
      <c r="DAH159" s="235"/>
      <c r="DAI159" s="235"/>
      <c r="DAJ159" s="235"/>
      <c r="DAK159" s="235"/>
      <c r="DAL159" s="235"/>
      <c r="DAM159" s="235"/>
      <c r="DAN159" s="235"/>
      <c r="DAO159" s="235"/>
      <c r="DAP159" s="235"/>
      <c r="DAQ159" s="235"/>
      <c r="DAR159" s="235"/>
      <c r="DAS159" s="235"/>
      <c r="DAT159" s="235"/>
      <c r="DAU159" s="235"/>
      <c r="DAV159" s="235"/>
      <c r="DAW159" s="235"/>
      <c r="DAX159" s="235"/>
      <c r="DAY159" s="235"/>
      <c r="DAZ159" s="235"/>
      <c r="DBA159" s="235"/>
      <c r="DBB159" s="235"/>
      <c r="DBC159" s="235"/>
      <c r="DBD159" s="235"/>
      <c r="DBE159" s="235"/>
      <c r="DBF159" s="235"/>
      <c r="DBG159" s="235"/>
      <c r="DBH159" s="235"/>
      <c r="DBI159" s="235"/>
      <c r="DBJ159" s="235"/>
      <c r="DBK159" s="235"/>
      <c r="DBL159" s="235"/>
      <c r="DBM159" s="235"/>
      <c r="DBN159" s="235"/>
      <c r="DBO159" s="235"/>
      <c r="DBP159" s="235"/>
      <c r="DBQ159" s="235"/>
      <c r="DBR159" s="235"/>
      <c r="DBS159" s="235"/>
      <c r="DBT159" s="235"/>
      <c r="DBU159" s="235"/>
      <c r="DBV159" s="235"/>
      <c r="DBW159" s="235"/>
      <c r="DBX159" s="235"/>
      <c r="DBY159" s="235"/>
      <c r="DBZ159" s="235"/>
      <c r="DCA159" s="235"/>
      <c r="DCB159" s="235"/>
      <c r="DCC159" s="235"/>
      <c r="DCD159" s="235"/>
      <c r="DCE159" s="235"/>
      <c r="DCF159" s="235"/>
      <c r="DCG159" s="235"/>
      <c r="DCH159" s="235"/>
      <c r="DCI159" s="235"/>
      <c r="DCJ159" s="235"/>
      <c r="DCK159" s="235"/>
      <c r="DCL159" s="235"/>
      <c r="DCM159" s="235"/>
      <c r="DCN159" s="235"/>
      <c r="DCO159" s="235"/>
      <c r="DCP159" s="235"/>
      <c r="DCQ159" s="235"/>
      <c r="DCR159" s="235"/>
      <c r="DCS159" s="235"/>
      <c r="DCT159" s="235"/>
      <c r="DCU159" s="235"/>
      <c r="DCV159" s="235"/>
      <c r="DCW159" s="235"/>
      <c r="DCX159" s="235"/>
      <c r="DCY159" s="235"/>
      <c r="DCZ159" s="235"/>
      <c r="DDA159" s="235"/>
      <c r="DDB159" s="235"/>
      <c r="DDC159" s="235"/>
      <c r="DDD159" s="235"/>
      <c r="DDE159" s="235"/>
      <c r="DDF159" s="235"/>
      <c r="DDG159" s="235"/>
      <c r="DDH159" s="235"/>
      <c r="DDI159" s="235"/>
      <c r="DDJ159" s="235"/>
      <c r="DDK159" s="235"/>
      <c r="DDL159" s="235"/>
      <c r="DDM159" s="235"/>
      <c r="DDN159" s="235"/>
      <c r="DDO159" s="235"/>
      <c r="DDP159" s="235"/>
      <c r="DDQ159" s="235"/>
      <c r="DDR159" s="235"/>
      <c r="DDS159" s="235"/>
      <c r="DDT159" s="235"/>
      <c r="DDU159" s="235"/>
      <c r="DDV159" s="235"/>
      <c r="DDW159" s="235"/>
      <c r="DDX159" s="235"/>
      <c r="DDY159" s="235"/>
      <c r="DDZ159" s="235"/>
      <c r="DEA159" s="235"/>
      <c r="DEB159" s="235"/>
      <c r="DEC159" s="235"/>
      <c r="DED159" s="235"/>
      <c r="DEE159" s="235"/>
      <c r="DEF159" s="235"/>
      <c r="DEG159" s="235"/>
      <c r="DEH159" s="235"/>
      <c r="DEI159" s="235"/>
      <c r="DEJ159" s="235"/>
      <c r="DEK159" s="235"/>
      <c r="DEL159" s="235"/>
      <c r="DEM159" s="235"/>
      <c r="DEN159" s="235"/>
      <c r="DEO159" s="235"/>
      <c r="DEP159" s="235"/>
      <c r="DEQ159" s="235"/>
      <c r="DER159" s="235"/>
      <c r="DES159" s="235"/>
      <c r="DET159" s="235"/>
      <c r="DEU159" s="235"/>
      <c r="DEV159" s="235"/>
      <c r="DEW159" s="235"/>
      <c r="DEX159" s="235"/>
      <c r="DEY159" s="235"/>
      <c r="DEZ159" s="235"/>
      <c r="DFA159" s="235"/>
      <c r="DFB159" s="235"/>
      <c r="DFC159" s="235"/>
      <c r="DFD159" s="235"/>
      <c r="DFE159" s="235"/>
      <c r="DFF159" s="235"/>
      <c r="DFG159" s="235"/>
      <c r="DFH159" s="235"/>
      <c r="DFI159" s="235"/>
      <c r="DFJ159" s="235"/>
      <c r="DFK159" s="235"/>
      <c r="DFL159" s="235"/>
      <c r="DFM159" s="235"/>
      <c r="DFN159" s="235"/>
      <c r="DFO159" s="235"/>
      <c r="DFP159" s="235"/>
      <c r="DFQ159" s="235"/>
      <c r="DFR159" s="235"/>
      <c r="DFS159" s="235"/>
      <c r="DFT159" s="235"/>
      <c r="DFU159" s="235"/>
      <c r="DFV159" s="235"/>
      <c r="DFW159" s="235"/>
      <c r="DFX159" s="235"/>
      <c r="DFY159" s="235"/>
      <c r="DFZ159" s="235"/>
      <c r="DGA159" s="235"/>
      <c r="DGB159" s="235"/>
      <c r="DGC159" s="235"/>
      <c r="DGD159" s="235"/>
      <c r="DGE159" s="235"/>
      <c r="DGF159" s="235"/>
      <c r="DGG159" s="235"/>
      <c r="DGH159" s="235"/>
      <c r="DGI159" s="235"/>
      <c r="DGJ159" s="235"/>
      <c r="DGK159" s="235"/>
      <c r="DGL159" s="235"/>
      <c r="DGM159" s="235"/>
      <c r="DGN159" s="235"/>
      <c r="DGO159" s="235"/>
      <c r="DGP159" s="235"/>
      <c r="DGQ159" s="235"/>
      <c r="DGR159" s="235"/>
      <c r="DGS159" s="235"/>
      <c r="DGT159" s="235"/>
      <c r="DGU159" s="235"/>
      <c r="DGV159" s="235"/>
      <c r="DGW159" s="235"/>
      <c r="DGX159" s="235"/>
      <c r="DGY159" s="235"/>
      <c r="DGZ159" s="235"/>
      <c r="DHA159" s="235"/>
      <c r="DHB159" s="235"/>
      <c r="DHC159" s="235"/>
      <c r="DHD159" s="235"/>
      <c r="DHE159" s="235"/>
      <c r="DHF159" s="235"/>
      <c r="DHG159" s="235"/>
      <c r="DHH159" s="235"/>
      <c r="DHI159" s="235"/>
      <c r="DHJ159" s="235"/>
      <c r="DHK159" s="235"/>
      <c r="DHL159" s="235"/>
      <c r="DHM159" s="235"/>
      <c r="DHN159" s="235"/>
      <c r="DHO159" s="235"/>
      <c r="DHP159" s="235"/>
      <c r="DHQ159" s="235"/>
      <c r="DHR159" s="235"/>
      <c r="DHS159" s="235"/>
      <c r="DHT159" s="235"/>
      <c r="DHU159" s="235"/>
      <c r="DHV159" s="235"/>
      <c r="DHW159" s="235"/>
      <c r="DHX159" s="235"/>
      <c r="DHY159" s="235"/>
      <c r="DHZ159" s="235"/>
      <c r="DIA159" s="235"/>
      <c r="DIB159" s="235"/>
      <c r="DIC159" s="235"/>
      <c r="DID159" s="235"/>
      <c r="DIE159" s="235"/>
      <c r="DIF159" s="235"/>
      <c r="DIG159" s="235"/>
      <c r="DIH159" s="235"/>
      <c r="DII159" s="235"/>
      <c r="DIJ159" s="235"/>
      <c r="DIK159" s="235"/>
      <c r="DIL159" s="235"/>
      <c r="DIM159" s="235"/>
      <c r="DIN159" s="235"/>
      <c r="DIO159" s="235"/>
      <c r="DIP159" s="235"/>
      <c r="DIQ159" s="235"/>
      <c r="DIR159" s="235"/>
      <c r="DIS159" s="235"/>
      <c r="DIT159" s="235"/>
      <c r="DIU159" s="235"/>
      <c r="DIV159" s="235"/>
      <c r="DIW159" s="235"/>
      <c r="DIX159" s="235"/>
      <c r="DIY159" s="235"/>
      <c r="DIZ159" s="235"/>
      <c r="DJA159" s="235"/>
      <c r="DJB159" s="235"/>
      <c r="DJC159" s="235"/>
      <c r="DJD159" s="235"/>
      <c r="DJE159" s="235"/>
      <c r="DJF159" s="235"/>
      <c r="DJG159" s="235"/>
      <c r="DJH159" s="235"/>
      <c r="DJI159" s="235"/>
      <c r="DJJ159" s="235"/>
      <c r="DJK159" s="235"/>
      <c r="DJL159" s="235"/>
      <c r="DJM159" s="235"/>
      <c r="DJN159" s="235"/>
      <c r="DJO159" s="235"/>
      <c r="DJP159" s="235"/>
      <c r="DJQ159" s="235"/>
      <c r="DJR159" s="235"/>
      <c r="DJS159" s="235"/>
      <c r="DJT159" s="235"/>
      <c r="DJU159" s="235"/>
      <c r="DJV159" s="235"/>
      <c r="DJW159" s="235"/>
      <c r="DJX159" s="235"/>
      <c r="DJY159" s="235"/>
      <c r="DJZ159" s="235"/>
      <c r="DKA159" s="235"/>
      <c r="DKB159" s="235"/>
      <c r="DKC159" s="235"/>
      <c r="DKD159" s="235"/>
      <c r="DKE159" s="235"/>
      <c r="DKF159" s="235"/>
      <c r="DKG159" s="235"/>
      <c r="DKH159" s="235"/>
      <c r="DKI159" s="235"/>
      <c r="DKJ159" s="235"/>
      <c r="DKK159" s="235"/>
      <c r="DKL159" s="235"/>
      <c r="DKM159" s="235"/>
      <c r="DKN159" s="235"/>
      <c r="DKO159" s="235"/>
      <c r="DKP159" s="235"/>
      <c r="DKQ159" s="235"/>
      <c r="DKR159" s="235"/>
      <c r="DKS159" s="235"/>
      <c r="DKT159" s="235"/>
      <c r="DKU159" s="235"/>
      <c r="DKV159" s="235"/>
      <c r="DKW159" s="235"/>
      <c r="DKX159" s="235"/>
      <c r="DKY159" s="235"/>
      <c r="DKZ159" s="235"/>
      <c r="DLA159" s="235"/>
      <c r="DLB159" s="235"/>
      <c r="DLC159" s="235"/>
      <c r="DLD159" s="235"/>
      <c r="DLE159" s="235"/>
      <c r="DLF159" s="235"/>
      <c r="DLG159" s="235"/>
      <c r="DLH159" s="235"/>
      <c r="DLI159" s="235"/>
      <c r="DLJ159" s="235"/>
      <c r="DLK159" s="235"/>
      <c r="DLL159" s="235"/>
      <c r="DLM159" s="235"/>
      <c r="DLN159" s="235"/>
      <c r="DLO159" s="235"/>
      <c r="DLP159" s="235"/>
      <c r="DLQ159" s="235"/>
      <c r="DLR159" s="235"/>
      <c r="DLS159" s="235"/>
      <c r="DLT159" s="235"/>
      <c r="DLU159" s="235"/>
      <c r="DLV159" s="235"/>
      <c r="DLW159" s="235"/>
      <c r="DLX159" s="235"/>
      <c r="DLY159" s="235"/>
      <c r="DLZ159" s="235"/>
      <c r="DMA159" s="235"/>
      <c r="DMB159" s="235"/>
      <c r="DMC159" s="235"/>
      <c r="DMD159" s="235"/>
      <c r="DME159" s="235"/>
      <c r="DMF159" s="235"/>
      <c r="DMG159" s="235"/>
      <c r="DMH159" s="235"/>
      <c r="DMI159" s="235"/>
      <c r="DMJ159" s="235"/>
      <c r="DMK159" s="235"/>
      <c r="DML159" s="235"/>
      <c r="DMM159" s="235"/>
      <c r="DMN159" s="235"/>
      <c r="DMO159" s="235"/>
      <c r="DMP159" s="235"/>
      <c r="DMQ159" s="235"/>
      <c r="DMR159" s="235"/>
      <c r="DMS159" s="235"/>
      <c r="DMT159" s="235"/>
      <c r="DMU159" s="235"/>
      <c r="DMV159" s="235"/>
      <c r="DMW159" s="235"/>
      <c r="DMX159" s="235"/>
      <c r="DMY159" s="235"/>
      <c r="DMZ159" s="235"/>
      <c r="DNA159" s="235"/>
      <c r="DNB159" s="235"/>
      <c r="DNC159" s="235"/>
      <c r="DND159" s="235"/>
      <c r="DNE159" s="235"/>
      <c r="DNF159" s="235"/>
      <c r="DNG159" s="235"/>
      <c r="DNH159" s="235"/>
      <c r="DNI159" s="235"/>
      <c r="DNJ159" s="235"/>
      <c r="DNK159" s="235"/>
      <c r="DNL159" s="235"/>
      <c r="DNM159" s="235"/>
      <c r="DNN159" s="235"/>
      <c r="DNO159" s="235"/>
      <c r="DNP159" s="235"/>
      <c r="DNQ159" s="235"/>
      <c r="DNR159" s="235"/>
      <c r="DNS159" s="235"/>
      <c r="DNT159" s="235"/>
      <c r="DNU159" s="235"/>
      <c r="DNV159" s="235"/>
      <c r="DNW159" s="235"/>
      <c r="DNX159" s="235"/>
      <c r="DNY159" s="235"/>
      <c r="DNZ159" s="235"/>
      <c r="DOA159" s="235"/>
      <c r="DOB159" s="235"/>
      <c r="DOC159" s="235"/>
      <c r="DOD159" s="235"/>
      <c r="DOE159" s="235"/>
      <c r="DOF159" s="235"/>
      <c r="DOG159" s="235"/>
      <c r="DOH159" s="235"/>
      <c r="DOI159" s="235"/>
      <c r="DOJ159" s="235"/>
      <c r="DOK159" s="235"/>
      <c r="DOL159" s="235"/>
      <c r="DOM159" s="235"/>
      <c r="DON159" s="235"/>
      <c r="DOO159" s="235"/>
      <c r="DOP159" s="235"/>
      <c r="DOQ159" s="235"/>
      <c r="DOR159" s="235"/>
      <c r="DOS159" s="235"/>
      <c r="DOT159" s="235"/>
      <c r="DOU159" s="235"/>
      <c r="DOV159" s="235"/>
      <c r="DOW159" s="235"/>
      <c r="DOX159" s="235"/>
      <c r="DOY159" s="235"/>
      <c r="DOZ159" s="235"/>
      <c r="DPA159" s="235"/>
      <c r="DPB159" s="235"/>
      <c r="DPC159" s="235"/>
      <c r="DPD159" s="235"/>
      <c r="DPE159" s="235"/>
      <c r="DPF159" s="235"/>
      <c r="DPG159" s="235"/>
      <c r="DPH159" s="235"/>
      <c r="DPI159" s="235"/>
      <c r="DPJ159" s="235"/>
      <c r="DPK159" s="235"/>
      <c r="DPL159" s="235"/>
      <c r="DPM159" s="235"/>
      <c r="DPN159" s="235"/>
      <c r="DPO159" s="235"/>
      <c r="DPP159" s="235"/>
      <c r="DPQ159" s="235"/>
      <c r="DPR159" s="235"/>
      <c r="DPS159" s="235"/>
      <c r="DPT159" s="235"/>
      <c r="DPU159" s="235"/>
      <c r="DPV159" s="235"/>
      <c r="DPW159" s="235"/>
      <c r="DPX159" s="235"/>
      <c r="DPY159" s="235"/>
      <c r="DPZ159" s="235"/>
      <c r="DQA159" s="235"/>
      <c r="DQB159" s="235"/>
      <c r="DQC159" s="235"/>
      <c r="DQD159" s="235"/>
      <c r="DQE159" s="235"/>
      <c r="DQF159" s="235"/>
      <c r="DQG159" s="235"/>
      <c r="DQH159" s="235"/>
      <c r="DQI159" s="235"/>
      <c r="DQJ159" s="235"/>
      <c r="DQK159" s="235"/>
      <c r="DQL159" s="235"/>
      <c r="DQM159" s="235"/>
      <c r="DQN159" s="235"/>
      <c r="DQO159" s="235"/>
      <c r="DQP159" s="235"/>
      <c r="DQQ159" s="235"/>
      <c r="DQR159" s="235"/>
      <c r="DQS159" s="235"/>
      <c r="DQT159" s="235"/>
      <c r="DQU159" s="235"/>
      <c r="DQV159" s="235"/>
      <c r="DQW159" s="235"/>
      <c r="DQX159" s="235"/>
      <c r="DQY159" s="235"/>
      <c r="DQZ159" s="235"/>
      <c r="DRA159" s="235"/>
      <c r="DRB159" s="235"/>
      <c r="DRC159" s="235"/>
      <c r="DRD159" s="235"/>
      <c r="DRE159" s="235"/>
      <c r="DRF159" s="235"/>
      <c r="DRG159" s="235"/>
      <c r="DRH159" s="235"/>
      <c r="DRI159" s="235"/>
      <c r="DRJ159" s="235"/>
      <c r="DRK159" s="235"/>
      <c r="DRL159" s="235"/>
      <c r="DRM159" s="235"/>
      <c r="DRN159" s="235"/>
      <c r="DRO159" s="235"/>
      <c r="DRP159" s="235"/>
      <c r="DRQ159" s="235"/>
      <c r="DRR159" s="235"/>
      <c r="DRS159" s="235"/>
      <c r="DRT159" s="235"/>
      <c r="DRU159" s="235"/>
      <c r="DRV159" s="235"/>
      <c r="DRW159" s="235"/>
      <c r="DRX159" s="235"/>
      <c r="DRY159" s="235"/>
      <c r="DRZ159" s="235"/>
      <c r="DSA159" s="235"/>
      <c r="DSB159" s="235"/>
      <c r="DSC159" s="235"/>
      <c r="DSD159" s="235"/>
      <c r="DSE159" s="235"/>
      <c r="DSF159" s="235"/>
      <c r="DSG159" s="235"/>
      <c r="DSH159" s="235"/>
      <c r="DSI159" s="235"/>
      <c r="DSJ159" s="235"/>
      <c r="DSK159" s="235"/>
      <c r="DSL159" s="235"/>
      <c r="DSM159" s="235"/>
      <c r="DSN159" s="235"/>
      <c r="DSO159" s="235"/>
      <c r="DSP159" s="235"/>
      <c r="DSQ159" s="235"/>
      <c r="DSR159" s="235"/>
      <c r="DSS159" s="235"/>
      <c r="DST159" s="235"/>
      <c r="DSU159" s="235"/>
      <c r="DSV159" s="235"/>
      <c r="DSW159" s="235"/>
      <c r="DSX159" s="235"/>
      <c r="DSY159" s="235"/>
      <c r="DSZ159" s="235"/>
      <c r="DTA159" s="235"/>
      <c r="DTB159" s="235"/>
      <c r="DTC159" s="235"/>
      <c r="DTD159" s="235"/>
      <c r="DTE159" s="235"/>
      <c r="DTF159" s="235"/>
      <c r="DTG159" s="235"/>
      <c r="DTH159" s="235"/>
      <c r="DTI159" s="235"/>
      <c r="DTJ159" s="235"/>
      <c r="DTK159" s="235"/>
      <c r="DTL159" s="235"/>
      <c r="DTM159" s="235"/>
      <c r="DTN159" s="235"/>
      <c r="DTO159" s="235"/>
      <c r="DTP159" s="235"/>
      <c r="DTQ159" s="235"/>
      <c r="DTR159" s="235"/>
      <c r="DTS159" s="235"/>
      <c r="DTT159" s="235"/>
      <c r="DTU159" s="235"/>
      <c r="DTV159" s="235"/>
      <c r="DTW159" s="235"/>
      <c r="DTX159" s="235"/>
      <c r="DTY159" s="235"/>
      <c r="DTZ159" s="235"/>
      <c r="DUA159" s="235"/>
      <c r="DUB159" s="235"/>
      <c r="DUC159" s="235"/>
      <c r="DUD159" s="235"/>
      <c r="DUE159" s="235"/>
      <c r="DUF159" s="235"/>
      <c r="DUG159" s="235"/>
      <c r="DUH159" s="235"/>
      <c r="DUI159" s="235"/>
      <c r="DUJ159" s="235"/>
      <c r="DUK159" s="235"/>
      <c r="DUL159" s="235"/>
      <c r="DUM159" s="235"/>
      <c r="DUN159" s="235"/>
      <c r="DUO159" s="235"/>
      <c r="DUP159" s="235"/>
      <c r="DUQ159" s="235"/>
      <c r="DUR159" s="235"/>
      <c r="DUS159" s="235"/>
      <c r="DUT159" s="235"/>
      <c r="DUU159" s="235"/>
      <c r="DUV159" s="235"/>
      <c r="DUW159" s="235"/>
      <c r="DUX159" s="235"/>
      <c r="DUY159" s="235"/>
      <c r="DUZ159" s="235"/>
      <c r="DVA159" s="235"/>
      <c r="DVB159" s="235"/>
      <c r="DVC159" s="235"/>
      <c r="DVD159" s="235"/>
      <c r="DVE159" s="235"/>
      <c r="DVF159" s="235"/>
      <c r="DVG159" s="235"/>
      <c r="DVH159" s="235"/>
      <c r="DVI159" s="235"/>
      <c r="DVJ159" s="235"/>
      <c r="DVK159" s="235"/>
      <c r="DVL159" s="235"/>
      <c r="DVM159" s="235"/>
      <c r="DVN159" s="235"/>
      <c r="DVO159" s="235"/>
      <c r="DVP159" s="235"/>
      <c r="DVQ159" s="235"/>
      <c r="DVR159" s="235"/>
      <c r="DVS159" s="235"/>
      <c r="DVT159" s="235"/>
      <c r="DVU159" s="235"/>
      <c r="DVV159" s="235"/>
      <c r="DVW159" s="235"/>
      <c r="DVX159" s="235"/>
      <c r="DVY159" s="235"/>
      <c r="DVZ159" s="235"/>
      <c r="DWA159" s="235"/>
      <c r="DWB159" s="235"/>
      <c r="DWC159" s="235"/>
      <c r="DWD159" s="235"/>
      <c r="DWE159" s="235"/>
      <c r="DWF159" s="235"/>
      <c r="DWG159" s="235"/>
      <c r="DWH159" s="235"/>
      <c r="DWI159" s="235"/>
      <c r="DWJ159" s="235"/>
      <c r="DWK159" s="235"/>
      <c r="DWL159" s="235"/>
      <c r="DWM159" s="235"/>
      <c r="DWN159" s="235"/>
      <c r="DWO159" s="235"/>
      <c r="DWP159" s="235"/>
      <c r="DWQ159" s="235"/>
      <c r="DWR159" s="235"/>
      <c r="DWS159" s="235"/>
      <c r="DWT159" s="235"/>
      <c r="DWU159" s="235"/>
      <c r="DWV159" s="235"/>
      <c r="DWW159" s="235"/>
      <c r="DWX159" s="235"/>
      <c r="DWY159" s="235"/>
      <c r="DWZ159" s="235"/>
      <c r="DXA159" s="235"/>
      <c r="DXB159" s="235"/>
      <c r="DXC159" s="235"/>
      <c r="DXD159" s="235"/>
      <c r="DXE159" s="235"/>
      <c r="DXF159" s="235"/>
      <c r="DXG159" s="235"/>
      <c r="DXH159" s="235"/>
      <c r="DXI159" s="235"/>
      <c r="DXJ159" s="235"/>
      <c r="DXK159" s="235"/>
      <c r="DXL159" s="235"/>
      <c r="DXM159" s="235"/>
      <c r="DXN159" s="235"/>
      <c r="DXO159" s="235"/>
      <c r="DXP159" s="235"/>
      <c r="DXQ159" s="235"/>
      <c r="DXR159" s="235"/>
      <c r="DXS159" s="235"/>
      <c r="DXT159" s="235"/>
      <c r="DXU159" s="235"/>
      <c r="DXV159" s="235"/>
      <c r="DXW159" s="235"/>
      <c r="DXX159" s="235"/>
      <c r="DXY159" s="235"/>
      <c r="DXZ159" s="235"/>
      <c r="DYA159" s="235"/>
      <c r="DYB159" s="235"/>
      <c r="DYC159" s="235"/>
      <c r="DYD159" s="235"/>
      <c r="DYE159" s="235"/>
      <c r="DYF159" s="235"/>
      <c r="DYG159" s="235"/>
      <c r="DYH159" s="235"/>
      <c r="DYI159" s="235"/>
      <c r="DYJ159" s="235"/>
      <c r="DYK159" s="235"/>
      <c r="DYL159" s="235"/>
      <c r="DYM159" s="235"/>
      <c r="DYN159" s="235"/>
      <c r="DYO159" s="235"/>
      <c r="DYP159" s="235"/>
      <c r="DYQ159" s="235"/>
      <c r="DYR159" s="235"/>
      <c r="DYS159" s="235"/>
      <c r="DYT159" s="235"/>
      <c r="DYU159" s="235"/>
      <c r="DYV159" s="235"/>
      <c r="DYW159" s="235"/>
      <c r="DYX159" s="235"/>
      <c r="DYY159" s="235"/>
      <c r="DYZ159" s="235"/>
      <c r="DZA159" s="235"/>
      <c r="DZB159" s="235"/>
      <c r="DZC159" s="235"/>
      <c r="DZD159" s="235"/>
      <c r="DZE159" s="235"/>
      <c r="DZF159" s="235"/>
      <c r="DZG159" s="235"/>
      <c r="DZH159" s="235"/>
      <c r="DZI159" s="235"/>
      <c r="DZJ159" s="235"/>
      <c r="DZK159" s="235"/>
      <c r="DZL159" s="235"/>
      <c r="DZM159" s="235"/>
      <c r="DZN159" s="235"/>
      <c r="DZO159" s="235"/>
      <c r="DZP159" s="235"/>
      <c r="DZQ159" s="235"/>
      <c r="DZR159" s="235"/>
      <c r="DZS159" s="235"/>
      <c r="DZT159" s="235"/>
      <c r="DZU159" s="235"/>
      <c r="DZV159" s="235"/>
      <c r="DZW159" s="235"/>
      <c r="DZX159" s="235"/>
      <c r="DZY159" s="235"/>
      <c r="DZZ159" s="235"/>
      <c r="EAA159" s="235"/>
      <c r="EAB159" s="235"/>
      <c r="EAC159" s="235"/>
      <c r="EAD159" s="235"/>
      <c r="EAE159" s="235"/>
      <c r="EAF159" s="235"/>
      <c r="EAG159" s="235"/>
      <c r="EAH159" s="235"/>
      <c r="EAI159" s="235"/>
      <c r="EAJ159" s="235"/>
      <c r="EAK159" s="235"/>
      <c r="EAL159" s="235"/>
      <c r="EAM159" s="235"/>
      <c r="EAN159" s="235"/>
      <c r="EAO159" s="235"/>
      <c r="EAP159" s="235"/>
      <c r="EAQ159" s="235"/>
      <c r="EAR159" s="235"/>
      <c r="EAS159" s="235"/>
      <c r="EAT159" s="235"/>
      <c r="EAU159" s="235"/>
      <c r="EAV159" s="235"/>
      <c r="EAW159" s="235"/>
      <c r="EAX159" s="235"/>
      <c r="EAY159" s="235"/>
      <c r="EAZ159" s="235"/>
      <c r="EBA159" s="235"/>
      <c r="EBB159" s="235"/>
      <c r="EBC159" s="235"/>
      <c r="EBD159" s="235"/>
      <c r="EBE159" s="235"/>
      <c r="EBF159" s="235"/>
      <c r="EBG159" s="235"/>
      <c r="EBH159" s="235"/>
      <c r="EBI159" s="235"/>
      <c r="EBJ159" s="235"/>
      <c r="EBK159" s="235"/>
      <c r="EBL159" s="235"/>
      <c r="EBM159" s="235"/>
      <c r="EBN159" s="235"/>
      <c r="EBO159" s="235"/>
      <c r="EBP159" s="235"/>
      <c r="EBQ159" s="235"/>
      <c r="EBR159" s="235"/>
      <c r="EBS159" s="235"/>
      <c r="EBT159" s="235"/>
      <c r="EBU159" s="235"/>
      <c r="EBV159" s="235"/>
      <c r="EBW159" s="235"/>
      <c r="EBX159" s="235"/>
      <c r="EBY159" s="235"/>
      <c r="EBZ159" s="235"/>
      <c r="ECA159" s="235"/>
      <c r="ECB159" s="235"/>
      <c r="ECC159" s="235"/>
      <c r="ECD159" s="235"/>
      <c r="ECE159" s="235"/>
      <c r="ECF159" s="235"/>
      <c r="ECG159" s="235"/>
      <c r="ECH159" s="235"/>
      <c r="ECI159" s="235"/>
      <c r="ECJ159" s="235"/>
      <c r="ECK159" s="235"/>
      <c r="ECL159" s="235"/>
      <c r="ECM159" s="235"/>
      <c r="ECN159" s="235"/>
      <c r="ECO159" s="235"/>
      <c r="ECP159" s="235"/>
      <c r="ECQ159" s="235"/>
      <c r="ECR159" s="235"/>
      <c r="ECS159" s="235"/>
      <c r="ECT159" s="235"/>
      <c r="ECU159" s="235"/>
      <c r="ECV159" s="235"/>
      <c r="ECW159" s="235"/>
      <c r="ECX159" s="235"/>
      <c r="ECY159" s="235"/>
      <c r="ECZ159" s="235"/>
      <c r="EDA159" s="235"/>
      <c r="EDB159" s="235"/>
      <c r="EDC159" s="235"/>
      <c r="EDD159" s="235"/>
      <c r="EDE159" s="235"/>
      <c r="EDF159" s="235"/>
      <c r="EDG159" s="235"/>
      <c r="EDH159" s="235"/>
      <c r="EDI159" s="235"/>
      <c r="EDJ159" s="235"/>
      <c r="EDK159" s="235"/>
      <c r="EDL159" s="235"/>
      <c r="EDM159" s="235"/>
      <c r="EDN159" s="235"/>
      <c r="EDO159" s="235"/>
      <c r="EDP159" s="235"/>
      <c r="EDQ159" s="235"/>
      <c r="EDR159" s="235"/>
      <c r="EDS159" s="235"/>
      <c r="EDT159" s="235"/>
      <c r="EDU159" s="235"/>
      <c r="EDV159" s="235"/>
      <c r="EDW159" s="235"/>
      <c r="EDX159" s="235"/>
      <c r="EDY159" s="235"/>
      <c r="EDZ159" s="235"/>
      <c r="EEA159" s="235"/>
      <c r="EEB159" s="235"/>
      <c r="EEC159" s="235"/>
      <c r="EED159" s="235"/>
      <c r="EEE159" s="235"/>
      <c r="EEF159" s="235"/>
      <c r="EEG159" s="235"/>
      <c r="EEH159" s="235"/>
      <c r="EEI159" s="235"/>
      <c r="EEJ159" s="235"/>
      <c r="EEK159" s="235"/>
      <c r="EEL159" s="235"/>
      <c r="EEM159" s="235"/>
      <c r="EEN159" s="235"/>
      <c r="EEO159" s="235"/>
      <c r="EEP159" s="235"/>
      <c r="EEQ159" s="235"/>
      <c r="EER159" s="235"/>
      <c r="EES159" s="235"/>
      <c r="EET159" s="235"/>
      <c r="EEU159" s="235"/>
      <c r="EEV159" s="235"/>
      <c r="EEW159" s="235"/>
      <c r="EEX159" s="235"/>
      <c r="EEY159" s="235"/>
      <c r="EEZ159" s="235"/>
      <c r="EFA159" s="235"/>
      <c r="EFB159" s="235"/>
      <c r="EFC159" s="235"/>
      <c r="EFD159" s="235"/>
      <c r="EFE159" s="235"/>
      <c r="EFF159" s="235"/>
      <c r="EFG159" s="235"/>
      <c r="EFH159" s="235"/>
      <c r="EFI159" s="235"/>
      <c r="EFJ159" s="235"/>
      <c r="EFK159" s="235"/>
      <c r="EFL159" s="235"/>
      <c r="EFM159" s="235"/>
      <c r="EFN159" s="235"/>
      <c r="EFO159" s="235"/>
      <c r="EFP159" s="235"/>
      <c r="EFQ159" s="235"/>
      <c r="EFR159" s="235"/>
      <c r="EFS159" s="235"/>
      <c r="EFT159" s="235"/>
      <c r="EFU159" s="235"/>
      <c r="EFV159" s="235"/>
      <c r="EFW159" s="235"/>
      <c r="EFX159" s="235"/>
      <c r="EFY159" s="235"/>
      <c r="EFZ159" s="235"/>
      <c r="EGA159" s="235"/>
      <c r="EGB159" s="235"/>
      <c r="EGC159" s="235"/>
      <c r="EGD159" s="235"/>
      <c r="EGE159" s="235"/>
      <c r="EGF159" s="235"/>
      <c r="EGG159" s="235"/>
      <c r="EGH159" s="235"/>
      <c r="EGI159" s="235"/>
      <c r="EGJ159" s="235"/>
      <c r="EGK159" s="235"/>
      <c r="EGL159" s="235"/>
      <c r="EGM159" s="235"/>
      <c r="EGN159" s="235"/>
      <c r="EGO159" s="235"/>
      <c r="EGP159" s="235"/>
      <c r="EGQ159" s="235"/>
      <c r="EGR159" s="235"/>
      <c r="EGS159" s="235"/>
      <c r="EGT159" s="235"/>
      <c r="EGU159" s="235"/>
      <c r="EGV159" s="235"/>
      <c r="EGW159" s="235"/>
      <c r="EGX159" s="235"/>
      <c r="EGY159" s="235"/>
      <c r="EGZ159" s="235"/>
      <c r="EHA159" s="235"/>
      <c r="EHB159" s="235"/>
      <c r="EHC159" s="235"/>
      <c r="EHD159" s="235"/>
      <c r="EHE159" s="235"/>
      <c r="EHF159" s="235"/>
      <c r="EHG159" s="235"/>
      <c r="EHH159" s="235"/>
      <c r="EHI159" s="235"/>
      <c r="EHJ159" s="235"/>
      <c r="EHK159" s="235"/>
      <c r="EHL159" s="235"/>
      <c r="EHM159" s="235"/>
      <c r="EHN159" s="235"/>
      <c r="EHO159" s="235"/>
      <c r="EHP159" s="235"/>
      <c r="EHQ159" s="235"/>
      <c r="EHR159" s="235"/>
      <c r="EHS159" s="235"/>
      <c r="EHT159" s="235"/>
      <c r="EHU159" s="235"/>
      <c r="EHV159" s="235"/>
      <c r="EHW159" s="235"/>
      <c r="EHX159" s="235"/>
      <c r="EHY159" s="235"/>
      <c r="EHZ159" s="235"/>
      <c r="EIA159" s="235"/>
      <c r="EIB159" s="235"/>
      <c r="EIC159" s="235"/>
      <c r="EID159" s="235"/>
      <c r="EIE159" s="235"/>
      <c r="EIF159" s="235"/>
      <c r="EIG159" s="235"/>
      <c r="EIH159" s="235"/>
      <c r="EII159" s="235"/>
      <c r="EIJ159" s="235"/>
      <c r="EIK159" s="235"/>
      <c r="EIL159" s="235"/>
      <c r="EIM159" s="235"/>
      <c r="EIN159" s="235"/>
      <c r="EIO159" s="235"/>
      <c r="EIP159" s="235"/>
      <c r="EIQ159" s="235"/>
      <c r="EIR159" s="235"/>
      <c r="EIS159" s="235"/>
      <c r="EIT159" s="235"/>
      <c r="EIU159" s="235"/>
      <c r="EIV159" s="235"/>
      <c r="EIW159" s="235"/>
      <c r="EIX159" s="235"/>
      <c r="EIY159" s="235"/>
      <c r="EIZ159" s="235"/>
      <c r="EJA159" s="235"/>
      <c r="EJB159" s="235"/>
      <c r="EJC159" s="235"/>
      <c r="EJD159" s="235"/>
      <c r="EJE159" s="235"/>
      <c r="EJF159" s="235"/>
      <c r="EJG159" s="235"/>
      <c r="EJH159" s="235"/>
      <c r="EJI159" s="235"/>
      <c r="EJJ159" s="235"/>
      <c r="EJK159" s="235"/>
      <c r="EJL159" s="235"/>
      <c r="EJM159" s="235"/>
      <c r="EJN159" s="235"/>
      <c r="EJO159" s="235"/>
      <c r="EJP159" s="235"/>
      <c r="EJQ159" s="235"/>
      <c r="EJR159" s="235"/>
      <c r="EJS159" s="235"/>
      <c r="EJT159" s="235"/>
      <c r="EJU159" s="235"/>
      <c r="EJV159" s="235"/>
      <c r="EJW159" s="235"/>
      <c r="EJX159" s="235"/>
      <c r="EJY159" s="235"/>
      <c r="EJZ159" s="235"/>
      <c r="EKA159" s="235"/>
      <c r="EKB159" s="235"/>
      <c r="EKC159" s="235"/>
      <c r="EKD159" s="235"/>
      <c r="EKE159" s="235"/>
      <c r="EKF159" s="235"/>
      <c r="EKG159" s="235"/>
      <c r="EKH159" s="235"/>
      <c r="EKI159" s="235"/>
      <c r="EKJ159" s="235"/>
      <c r="EKK159" s="235"/>
      <c r="EKL159" s="235"/>
      <c r="EKM159" s="235"/>
      <c r="EKN159" s="235"/>
      <c r="EKO159" s="235"/>
      <c r="EKP159" s="235"/>
      <c r="EKQ159" s="235"/>
      <c r="EKR159" s="235"/>
      <c r="EKS159" s="235"/>
      <c r="EKT159" s="235"/>
      <c r="EKU159" s="235"/>
      <c r="EKV159" s="235"/>
      <c r="EKW159" s="235"/>
      <c r="EKX159" s="235"/>
      <c r="EKY159" s="235"/>
      <c r="EKZ159" s="235"/>
      <c r="ELA159" s="235"/>
      <c r="ELB159" s="235"/>
      <c r="ELC159" s="235"/>
      <c r="ELD159" s="235"/>
      <c r="ELE159" s="235"/>
      <c r="ELF159" s="235"/>
      <c r="ELG159" s="235"/>
      <c r="ELH159" s="235"/>
      <c r="ELI159" s="235"/>
      <c r="ELJ159" s="235"/>
      <c r="ELK159" s="235"/>
      <c r="ELL159" s="235"/>
      <c r="ELM159" s="235"/>
      <c r="ELN159" s="235"/>
      <c r="ELO159" s="235"/>
      <c r="ELP159" s="235"/>
      <c r="ELQ159" s="235"/>
      <c r="ELR159" s="235"/>
      <c r="ELS159" s="235"/>
      <c r="ELT159" s="235"/>
      <c r="ELU159" s="235"/>
      <c r="ELV159" s="235"/>
      <c r="ELW159" s="235"/>
      <c r="ELX159" s="235"/>
      <c r="ELY159" s="235"/>
      <c r="ELZ159" s="235"/>
      <c r="EMA159" s="235"/>
      <c r="EMB159" s="235"/>
      <c r="EMC159" s="235"/>
      <c r="EMD159" s="235"/>
      <c r="EME159" s="235"/>
      <c r="EMF159" s="235"/>
      <c r="EMG159" s="235"/>
      <c r="EMH159" s="235"/>
      <c r="EMI159" s="235"/>
      <c r="EMJ159" s="235"/>
      <c r="EMK159" s="235"/>
      <c r="EML159" s="235"/>
      <c r="EMM159" s="235"/>
      <c r="EMN159" s="235"/>
      <c r="EMO159" s="235"/>
      <c r="EMP159" s="235"/>
      <c r="EMQ159" s="235"/>
      <c r="EMR159" s="235"/>
      <c r="EMS159" s="235"/>
      <c r="EMT159" s="235"/>
      <c r="EMU159" s="235"/>
      <c r="EMV159" s="235"/>
      <c r="EMW159" s="235"/>
      <c r="EMX159" s="235"/>
      <c r="EMY159" s="235"/>
      <c r="EMZ159" s="235"/>
      <c r="ENA159" s="235"/>
      <c r="ENB159" s="235"/>
      <c r="ENC159" s="235"/>
      <c r="END159" s="235"/>
      <c r="ENE159" s="235"/>
      <c r="ENF159" s="235"/>
      <c r="ENG159" s="235"/>
      <c r="ENH159" s="235"/>
      <c r="ENI159" s="235"/>
      <c r="ENJ159" s="235"/>
      <c r="ENK159" s="235"/>
      <c r="ENL159" s="235"/>
      <c r="ENM159" s="235"/>
      <c r="ENN159" s="235"/>
      <c r="ENO159" s="235"/>
      <c r="ENP159" s="235"/>
      <c r="ENQ159" s="235"/>
      <c r="ENR159" s="235"/>
      <c r="ENS159" s="235"/>
      <c r="ENT159" s="235"/>
      <c r="ENU159" s="235"/>
      <c r="ENV159" s="235"/>
      <c r="ENW159" s="235"/>
      <c r="ENX159" s="235"/>
      <c r="ENY159" s="235"/>
      <c r="ENZ159" s="235"/>
      <c r="EOA159" s="235"/>
      <c r="EOB159" s="235"/>
      <c r="EOC159" s="235"/>
      <c r="EOD159" s="235"/>
      <c r="EOE159" s="235"/>
      <c r="EOF159" s="235"/>
      <c r="EOG159" s="235"/>
      <c r="EOH159" s="235"/>
      <c r="EOI159" s="235"/>
      <c r="EOJ159" s="235"/>
      <c r="EOK159" s="235"/>
      <c r="EOL159" s="235"/>
      <c r="EOM159" s="235"/>
      <c r="EON159" s="235"/>
      <c r="EOO159" s="235"/>
      <c r="EOP159" s="235"/>
      <c r="EOQ159" s="235"/>
      <c r="EOR159" s="235"/>
      <c r="EOS159" s="235"/>
      <c r="EOT159" s="235"/>
      <c r="EOU159" s="235"/>
      <c r="EOV159" s="235"/>
      <c r="EOW159" s="235"/>
      <c r="EOX159" s="235"/>
      <c r="EOY159" s="235"/>
      <c r="EOZ159" s="235"/>
      <c r="EPA159" s="235"/>
      <c r="EPB159" s="235"/>
      <c r="EPC159" s="235"/>
      <c r="EPD159" s="235"/>
      <c r="EPE159" s="235"/>
      <c r="EPF159" s="235"/>
      <c r="EPG159" s="235"/>
      <c r="EPH159" s="235"/>
      <c r="EPI159" s="235"/>
      <c r="EPJ159" s="235"/>
      <c r="EPK159" s="235"/>
      <c r="EPL159" s="235"/>
      <c r="EPM159" s="235"/>
      <c r="EPN159" s="235"/>
      <c r="EPO159" s="235"/>
      <c r="EPP159" s="235"/>
      <c r="EPQ159" s="235"/>
      <c r="EPR159" s="235"/>
      <c r="EPS159" s="235"/>
      <c r="EPT159" s="235"/>
      <c r="EPU159" s="235"/>
      <c r="EPV159" s="235"/>
      <c r="EPW159" s="235"/>
      <c r="EPX159" s="235"/>
      <c r="EPY159" s="235"/>
      <c r="EPZ159" s="235"/>
      <c r="EQA159" s="235"/>
      <c r="EQB159" s="235"/>
      <c r="EQC159" s="235"/>
      <c r="EQD159" s="235"/>
      <c r="EQE159" s="235"/>
      <c r="EQF159" s="235"/>
      <c r="EQG159" s="235"/>
      <c r="EQH159" s="235"/>
      <c r="EQI159" s="235"/>
      <c r="EQJ159" s="235"/>
      <c r="EQK159" s="235"/>
      <c r="EQL159" s="235"/>
      <c r="EQM159" s="235"/>
      <c r="EQN159" s="235"/>
      <c r="EQO159" s="235"/>
      <c r="EQP159" s="235"/>
      <c r="EQQ159" s="235"/>
      <c r="EQR159" s="235"/>
      <c r="EQS159" s="235"/>
      <c r="EQT159" s="235"/>
      <c r="EQU159" s="235"/>
      <c r="EQV159" s="235"/>
      <c r="EQW159" s="235"/>
      <c r="EQX159" s="235"/>
      <c r="EQY159" s="235"/>
      <c r="EQZ159" s="235"/>
      <c r="ERA159" s="235"/>
      <c r="ERB159" s="235"/>
      <c r="ERC159" s="235"/>
      <c r="ERD159" s="235"/>
      <c r="ERE159" s="235"/>
      <c r="ERF159" s="235"/>
      <c r="ERG159" s="235"/>
      <c r="ERH159" s="235"/>
      <c r="ERI159" s="235"/>
      <c r="ERJ159" s="235"/>
      <c r="ERK159" s="235"/>
      <c r="ERL159" s="235"/>
      <c r="ERM159" s="235"/>
      <c r="ERN159" s="235"/>
      <c r="ERO159" s="235"/>
      <c r="ERP159" s="235"/>
      <c r="ERQ159" s="235"/>
      <c r="ERR159" s="235"/>
      <c r="ERS159" s="235"/>
      <c r="ERT159" s="235"/>
      <c r="ERU159" s="235"/>
      <c r="ERV159" s="235"/>
      <c r="ERW159" s="235"/>
      <c r="ERX159" s="235"/>
      <c r="ERY159" s="235"/>
      <c r="ERZ159" s="235"/>
      <c r="ESA159" s="235"/>
      <c r="ESB159" s="235"/>
      <c r="ESC159" s="235"/>
      <c r="ESD159" s="235"/>
      <c r="ESE159" s="235"/>
      <c r="ESF159" s="235"/>
      <c r="ESG159" s="235"/>
      <c r="ESH159" s="235"/>
      <c r="ESI159" s="235"/>
      <c r="ESJ159" s="235"/>
      <c r="ESK159" s="235"/>
      <c r="ESL159" s="235"/>
      <c r="ESM159" s="235"/>
      <c r="ESN159" s="235"/>
      <c r="ESO159" s="235"/>
      <c r="ESP159" s="235"/>
      <c r="ESQ159" s="235"/>
      <c r="ESR159" s="235"/>
      <c r="ESS159" s="235"/>
      <c r="EST159" s="235"/>
      <c r="ESU159" s="235"/>
      <c r="ESV159" s="235"/>
      <c r="ESW159" s="235"/>
      <c r="ESX159" s="235"/>
      <c r="ESY159" s="235"/>
      <c r="ESZ159" s="235"/>
      <c r="ETA159" s="235"/>
      <c r="ETB159" s="235"/>
      <c r="ETC159" s="235"/>
      <c r="ETD159" s="235"/>
      <c r="ETE159" s="235"/>
      <c r="ETF159" s="235"/>
      <c r="ETG159" s="235"/>
      <c r="ETH159" s="235"/>
      <c r="ETI159" s="235"/>
      <c r="ETJ159" s="235"/>
      <c r="ETK159" s="235"/>
      <c r="ETL159" s="235"/>
      <c r="ETM159" s="235"/>
      <c r="ETN159" s="235"/>
      <c r="ETO159" s="235"/>
      <c r="ETP159" s="235"/>
      <c r="ETQ159" s="235"/>
      <c r="ETR159" s="235"/>
      <c r="ETS159" s="235"/>
      <c r="ETT159" s="235"/>
      <c r="ETU159" s="235"/>
      <c r="ETV159" s="235"/>
      <c r="ETW159" s="235"/>
      <c r="ETX159" s="235"/>
      <c r="ETY159" s="235"/>
      <c r="ETZ159" s="235"/>
      <c r="EUA159" s="235"/>
      <c r="EUB159" s="235"/>
      <c r="EUC159" s="235"/>
      <c r="EUD159" s="235"/>
      <c r="EUE159" s="235"/>
      <c r="EUF159" s="235"/>
      <c r="EUG159" s="235"/>
      <c r="EUH159" s="235"/>
      <c r="EUI159" s="235"/>
      <c r="EUJ159" s="235"/>
      <c r="EUK159" s="235"/>
      <c r="EUL159" s="235"/>
      <c r="EUM159" s="235"/>
      <c r="EUN159" s="235"/>
      <c r="EUO159" s="235"/>
      <c r="EUP159" s="235"/>
      <c r="EUQ159" s="235"/>
      <c r="EUR159" s="235"/>
      <c r="EUS159" s="235"/>
      <c r="EUT159" s="235"/>
      <c r="EUU159" s="235"/>
      <c r="EUV159" s="235"/>
      <c r="EUW159" s="235"/>
      <c r="EUX159" s="235"/>
      <c r="EUY159" s="235"/>
      <c r="EUZ159" s="235"/>
      <c r="EVA159" s="235"/>
      <c r="EVB159" s="235"/>
      <c r="EVC159" s="235"/>
      <c r="EVD159" s="235"/>
      <c r="EVE159" s="235"/>
      <c r="EVF159" s="235"/>
      <c r="EVG159" s="235"/>
      <c r="EVH159" s="235"/>
      <c r="EVI159" s="235"/>
      <c r="EVJ159" s="235"/>
      <c r="EVK159" s="235"/>
      <c r="EVL159" s="235"/>
      <c r="EVM159" s="235"/>
      <c r="EVN159" s="235"/>
      <c r="EVO159" s="235"/>
      <c r="EVP159" s="235"/>
      <c r="EVQ159" s="235"/>
      <c r="EVR159" s="235"/>
      <c r="EVS159" s="235"/>
      <c r="EVT159" s="235"/>
      <c r="EVU159" s="235"/>
      <c r="EVV159" s="235"/>
      <c r="EVW159" s="235"/>
      <c r="EVX159" s="235"/>
      <c r="EVY159" s="235"/>
      <c r="EVZ159" s="235"/>
      <c r="EWA159" s="235"/>
      <c r="EWB159" s="235"/>
      <c r="EWC159" s="235"/>
      <c r="EWD159" s="235"/>
      <c r="EWE159" s="235"/>
      <c r="EWF159" s="235"/>
      <c r="EWG159" s="235"/>
      <c r="EWH159" s="235"/>
      <c r="EWI159" s="235"/>
      <c r="EWJ159" s="235"/>
      <c r="EWK159" s="235"/>
      <c r="EWL159" s="235"/>
      <c r="EWM159" s="235"/>
      <c r="EWN159" s="235"/>
      <c r="EWO159" s="235"/>
      <c r="EWP159" s="235"/>
      <c r="EWQ159" s="235"/>
      <c r="EWR159" s="235"/>
      <c r="EWS159" s="235"/>
      <c r="EWT159" s="235"/>
      <c r="EWU159" s="235"/>
      <c r="EWV159" s="235"/>
      <c r="EWW159" s="235"/>
      <c r="EWX159" s="235"/>
      <c r="EWY159" s="235"/>
      <c r="EWZ159" s="235"/>
      <c r="EXA159" s="235"/>
      <c r="EXB159" s="235"/>
      <c r="EXC159" s="235"/>
      <c r="EXD159" s="235"/>
      <c r="EXE159" s="235"/>
      <c r="EXF159" s="235"/>
      <c r="EXG159" s="235"/>
      <c r="EXH159" s="235"/>
      <c r="EXI159" s="235"/>
      <c r="EXJ159" s="235"/>
      <c r="EXK159" s="235"/>
      <c r="EXL159" s="235"/>
      <c r="EXM159" s="235"/>
      <c r="EXN159" s="235"/>
      <c r="EXO159" s="235"/>
      <c r="EXP159" s="235"/>
      <c r="EXQ159" s="235"/>
      <c r="EXR159" s="235"/>
      <c r="EXS159" s="235"/>
      <c r="EXT159" s="235"/>
      <c r="EXU159" s="235"/>
      <c r="EXV159" s="235"/>
      <c r="EXW159" s="235"/>
      <c r="EXX159" s="235"/>
      <c r="EXY159" s="235"/>
      <c r="EXZ159" s="235"/>
      <c r="EYA159" s="235"/>
      <c r="EYB159" s="235"/>
      <c r="EYC159" s="235"/>
      <c r="EYD159" s="235"/>
      <c r="EYE159" s="235"/>
      <c r="EYF159" s="235"/>
      <c r="EYG159" s="235"/>
      <c r="EYH159" s="235"/>
      <c r="EYI159" s="235"/>
      <c r="EYJ159" s="235"/>
      <c r="EYK159" s="235"/>
      <c r="EYL159" s="235"/>
      <c r="EYM159" s="235"/>
      <c r="EYN159" s="235"/>
      <c r="EYO159" s="235"/>
      <c r="EYP159" s="235"/>
      <c r="EYQ159" s="235"/>
      <c r="EYR159" s="235"/>
      <c r="EYS159" s="235"/>
      <c r="EYT159" s="235"/>
      <c r="EYU159" s="235"/>
      <c r="EYV159" s="235"/>
      <c r="EYW159" s="235"/>
      <c r="EYX159" s="235"/>
      <c r="EYY159" s="235"/>
      <c r="EYZ159" s="235"/>
      <c r="EZA159" s="235"/>
      <c r="EZB159" s="235"/>
      <c r="EZC159" s="235"/>
      <c r="EZD159" s="235"/>
      <c r="EZE159" s="235"/>
      <c r="EZF159" s="235"/>
      <c r="EZG159" s="235"/>
      <c r="EZH159" s="235"/>
      <c r="EZI159" s="235"/>
      <c r="EZJ159" s="235"/>
      <c r="EZK159" s="235"/>
      <c r="EZL159" s="235"/>
      <c r="EZM159" s="235"/>
      <c r="EZN159" s="235"/>
      <c r="EZO159" s="235"/>
      <c r="EZP159" s="235"/>
      <c r="EZQ159" s="235"/>
      <c r="EZR159" s="235"/>
      <c r="EZS159" s="235"/>
      <c r="EZT159" s="235"/>
      <c r="EZU159" s="235"/>
      <c r="EZV159" s="235"/>
      <c r="EZW159" s="235"/>
      <c r="EZX159" s="235"/>
      <c r="EZY159" s="235"/>
      <c r="EZZ159" s="235"/>
      <c r="FAA159" s="235"/>
      <c r="FAB159" s="235"/>
      <c r="FAC159" s="235"/>
      <c r="FAD159" s="235"/>
      <c r="FAE159" s="235"/>
      <c r="FAF159" s="235"/>
      <c r="FAG159" s="235"/>
      <c r="FAH159" s="235"/>
      <c r="FAI159" s="235"/>
      <c r="FAJ159" s="235"/>
      <c r="FAK159" s="235"/>
      <c r="FAL159" s="235"/>
      <c r="FAM159" s="235"/>
      <c r="FAN159" s="235"/>
      <c r="FAO159" s="235"/>
      <c r="FAP159" s="235"/>
      <c r="FAQ159" s="235"/>
      <c r="FAR159" s="235"/>
      <c r="FAS159" s="235"/>
      <c r="FAT159" s="235"/>
      <c r="FAU159" s="235"/>
      <c r="FAV159" s="235"/>
      <c r="FAW159" s="235"/>
      <c r="FAX159" s="235"/>
      <c r="FAY159" s="235"/>
      <c r="FAZ159" s="235"/>
      <c r="FBA159" s="235"/>
      <c r="FBB159" s="235"/>
      <c r="FBC159" s="235"/>
      <c r="FBD159" s="235"/>
      <c r="FBE159" s="235"/>
      <c r="FBF159" s="235"/>
      <c r="FBG159" s="235"/>
      <c r="FBH159" s="235"/>
      <c r="FBI159" s="235"/>
      <c r="FBJ159" s="235"/>
      <c r="FBK159" s="235"/>
      <c r="FBL159" s="235"/>
      <c r="FBM159" s="235"/>
      <c r="FBN159" s="235"/>
      <c r="FBO159" s="235"/>
      <c r="FBP159" s="235"/>
      <c r="FBQ159" s="235"/>
      <c r="FBR159" s="235"/>
      <c r="FBS159" s="235"/>
      <c r="FBT159" s="235"/>
      <c r="FBU159" s="235"/>
      <c r="FBV159" s="235"/>
      <c r="FBW159" s="235"/>
      <c r="FBX159" s="235"/>
      <c r="FBY159" s="235"/>
      <c r="FBZ159" s="235"/>
      <c r="FCA159" s="235"/>
      <c r="FCB159" s="235"/>
      <c r="FCC159" s="235"/>
      <c r="FCD159" s="235"/>
      <c r="FCE159" s="235"/>
      <c r="FCF159" s="235"/>
      <c r="FCG159" s="235"/>
      <c r="FCH159" s="235"/>
      <c r="FCI159" s="235"/>
      <c r="FCJ159" s="235"/>
      <c r="FCK159" s="235"/>
      <c r="FCL159" s="235"/>
      <c r="FCM159" s="235"/>
      <c r="FCN159" s="235"/>
      <c r="FCO159" s="235"/>
      <c r="FCP159" s="235"/>
      <c r="FCQ159" s="235"/>
      <c r="FCR159" s="235"/>
      <c r="FCS159" s="235"/>
      <c r="FCT159" s="235"/>
      <c r="FCU159" s="235"/>
      <c r="FCV159" s="235"/>
      <c r="FCW159" s="235"/>
      <c r="FCX159" s="235"/>
      <c r="FCY159" s="235"/>
      <c r="FCZ159" s="235"/>
      <c r="FDA159" s="235"/>
      <c r="FDB159" s="235"/>
      <c r="FDC159" s="235"/>
      <c r="FDD159" s="235"/>
      <c r="FDE159" s="235"/>
      <c r="FDF159" s="235"/>
      <c r="FDG159" s="235"/>
      <c r="FDH159" s="235"/>
      <c r="FDI159" s="235"/>
      <c r="FDJ159" s="235"/>
      <c r="FDK159" s="235"/>
      <c r="FDL159" s="235"/>
      <c r="FDM159" s="235"/>
      <c r="FDN159" s="235"/>
      <c r="FDO159" s="235"/>
      <c r="FDP159" s="235"/>
      <c r="FDQ159" s="235"/>
      <c r="FDR159" s="235"/>
      <c r="FDS159" s="235"/>
      <c r="FDT159" s="235"/>
      <c r="FDU159" s="235"/>
      <c r="FDV159" s="235"/>
      <c r="FDW159" s="235"/>
      <c r="FDX159" s="235"/>
      <c r="FDY159" s="235"/>
      <c r="FDZ159" s="235"/>
      <c r="FEA159" s="235"/>
      <c r="FEB159" s="235"/>
      <c r="FEC159" s="235"/>
      <c r="FED159" s="235"/>
      <c r="FEE159" s="235"/>
      <c r="FEF159" s="235"/>
      <c r="FEG159" s="235"/>
      <c r="FEH159" s="235"/>
      <c r="FEI159" s="235"/>
      <c r="FEJ159" s="235"/>
      <c r="FEK159" s="235"/>
      <c r="FEL159" s="235"/>
      <c r="FEM159" s="235"/>
      <c r="FEN159" s="235"/>
      <c r="FEO159" s="235"/>
      <c r="FEP159" s="235"/>
      <c r="FEQ159" s="235"/>
      <c r="FER159" s="235"/>
      <c r="FES159" s="235"/>
      <c r="FET159" s="235"/>
      <c r="FEU159" s="235"/>
      <c r="FEV159" s="235"/>
      <c r="FEW159" s="235"/>
      <c r="FEX159" s="235"/>
      <c r="FEY159" s="235"/>
      <c r="FEZ159" s="235"/>
      <c r="FFA159" s="235"/>
      <c r="FFB159" s="235"/>
      <c r="FFC159" s="235"/>
      <c r="FFD159" s="235"/>
      <c r="FFE159" s="235"/>
      <c r="FFF159" s="235"/>
      <c r="FFG159" s="235"/>
      <c r="FFH159" s="235"/>
      <c r="FFI159" s="235"/>
      <c r="FFJ159" s="235"/>
      <c r="FFK159" s="235"/>
      <c r="FFL159" s="235"/>
      <c r="FFM159" s="235"/>
      <c r="FFN159" s="235"/>
      <c r="FFO159" s="235"/>
      <c r="FFP159" s="235"/>
      <c r="FFQ159" s="235"/>
      <c r="FFR159" s="235"/>
      <c r="FFS159" s="235"/>
      <c r="FFT159" s="235"/>
      <c r="FFU159" s="235"/>
      <c r="FFV159" s="235"/>
      <c r="FFW159" s="235"/>
      <c r="FFX159" s="235"/>
      <c r="FFY159" s="235"/>
      <c r="FFZ159" s="235"/>
      <c r="FGA159" s="235"/>
      <c r="FGB159" s="235"/>
      <c r="FGC159" s="235"/>
      <c r="FGD159" s="235"/>
      <c r="FGE159" s="235"/>
      <c r="FGF159" s="235"/>
      <c r="FGG159" s="235"/>
      <c r="FGH159" s="235"/>
      <c r="FGI159" s="235"/>
      <c r="FGJ159" s="235"/>
      <c r="FGK159" s="235"/>
      <c r="FGL159" s="235"/>
      <c r="FGM159" s="235"/>
      <c r="FGN159" s="235"/>
      <c r="FGO159" s="235"/>
      <c r="FGP159" s="235"/>
      <c r="FGQ159" s="235"/>
      <c r="FGR159" s="235"/>
      <c r="FGS159" s="235"/>
      <c r="FGT159" s="235"/>
      <c r="FGU159" s="235"/>
      <c r="FGV159" s="235"/>
      <c r="FGW159" s="235"/>
      <c r="FGX159" s="235"/>
      <c r="FGY159" s="235"/>
      <c r="FGZ159" s="235"/>
      <c r="FHA159" s="235"/>
      <c r="FHB159" s="235"/>
      <c r="FHC159" s="235"/>
      <c r="FHD159" s="235"/>
      <c r="FHE159" s="235"/>
      <c r="FHF159" s="235"/>
      <c r="FHG159" s="235"/>
      <c r="FHH159" s="235"/>
      <c r="FHI159" s="235"/>
      <c r="FHJ159" s="235"/>
      <c r="FHK159" s="235"/>
      <c r="FHL159" s="235"/>
      <c r="FHM159" s="235"/>
      <c r="FHN159" s="235"/>
      <c r="FHO159" s="235"/>
      <c r="FHP159" s="235"/>
      <c r="FHQ159" s="235"/>
      <c r="FHR159" s="235"/>
      <c r="FHS159" s="235"/>
      <c r="FHT159" s="235"/>
      <c r="FHU159" s="235"/>
      <c r="FHV159" s="235"/>
      <c r="FHW159" s="235"/>
      <c r="FHX159" s="235"/>
      <c r="FHY159" s="235"/>
      <c r="FHZ159" s="235"/>
      <c r="FIA159" s="235"/>
      <c r="FIB159" s="235"/>
      <c r="FIC159" s="235"/>
      <c r="FID159" s="235"/>
      <c r="FIE159" s="235"/>
      <c r="FIF159" s="235"/>
      <c r="FIG159" s="235"/>
      <c r="FIH159" s="235"/>
      <c r="FII159" s="235"/>
      <c r="FIJ159" s="235"/>
      <c r="FIK159" s="235"/>
      <c r="FIL159" s="235"/>
      <c r="FIM159" s="235"/>
      <c r="FIN159" s="235"/>
      <c r="FIO159" s="235"/>
      <c r="FIP159" s="235"/>
      <c r="FIQ159" s="235"/>
      <c r="FIR159" s="235"/>
      <c r="FIS159" s="235"/>
      <c r="FIT159" s="235"/>
      <c r="FIU159" s="235"/>
      <c r="FIV159" s="235"/>
      <c r="FIW159" s="235"/>
      <c r="FIX159" s="235"/>
      <c r="FIY159" s="235"/>
      <c r="FIZ159" s="235"/>
      <c r="FJA159" s="235"/>
      <c r="FJB159" s="235"/>
      <c r="FJC159" s="235"/>
      <c r="FJD159" s="235"/>
      <c r="FJE159" s="235"/>
      <c r="FJF159" s="235"/>
      <c r="FJG159" s="235"/>
      <c r="FJH159" s="235"/>
      <c r="FJI159" s="235"/>
      <c r="FJJ159" s="235"/>
      <c r="FJK159" s="235"/>
      <c r="FJL159" s="235"/>
      <c r="FJM159" s="235"/>
      <c r="FJN159" s="235"/>
      <c r="FJO159" s="235"/>
      <c r="FJP159" s="235"/>
      <c r="FJQ159" s="235"/>
      <c r="FJR159" s="235"/>
      <c r="FJS159" s="235"/>
      <c r="FJT159" s="235"/>
      <c r="FJU159" s="235"/>
      <c r="FJV159" s="235"/>
      <c r="FJW159" s="235"/>
      <c r="FJX159" s="235"/>
      <c r="FJY159" s="235"/>
      <c r="FJZ159" s="235"/>
      <c r="FKA159" s="235"/>
      <c r="FKB159" s="235"/>
      <c r="FKC159" s="235"/>
      <c r="FKD159" s="235"/>
      <c r="FKE159" s="235"/>
      <c r="FKF159" s="235"/>
      <c r="FKG159" s="235"/>
      <c r="FKH159" s="235"/>
      <c r="FKI159" s="235"/>
      <c r="FKJ159" s="235"/>
      <c r="FKK159" s="235"/>
      <c r="FKL159" s="235"/>
      <c r="FKM159" s="235"/>
      <c r="FKN159" s="235"/>
      <c r="FKO159" s="235"/>
      <c r="FKP159" s="235"/>
      <c r="FKQ159" s="235"/>
      <c r="FKR159" s="235"/>
      <c r="FKS159" s="235"/>
      <c r="FKT159" s="235"/>
      <c r="FKU159" s="235"/>
      <c r="FKV159" s="235"/>
      <c r="FKW159" s="235"/>
      <c r="FKX159" s="235"/>
      <c r="FKY159" s="235"/>
      <c r="FKZ159" s="235"/>
      <c r="FLA159" s="235"/>
      <c r="FLB159" s="235"/>
      <c r="FLC159" s="235"/>
      <c r="FLD159" s="235"/>
      <c r="FLE159" s="235"/>
      <c r="FLF159" s="235"/>
      <c r="FLG159" s="235"/>
      <c r="FLH159" s="235"/>
      <c r="FLI159" s="235"/>
      <c r="FLJ159" s="235"/>
      <c r="FLK159" s="235"/>
      <c r="FLL159" s="235"/>
      <c r="FLM159" s="235"/>
      <c r="FLN159" s="235"/>
      <c r="FLO159" s="235"/>
      <c r="FLP159" s="235"/>
      <c r="FLQ159" s="235"/>
      <c r="FLR159" s="235"/>
      <c r="FLS159" s="235"/>
      <c r="FLT159" s="235"/>
      <c r="FLU159" s="235"/>
      <c r="FLV159" s="235"/>
      <c r="FLW159" s="235"/>
      <c r="FLX159" s="235"/>
      <c r="FLY159" s="235"/>
      <c r="FLZ159" s="235"/>
      <c r="FMA159" s="235"/>
      <c r="FMB159" s="235"/>
      <c r="FMC159" s="235"/>
      <c r="FMD159" s="235"/>
      <c r="FME159" s="235"/>
      <c r="FMF159" s="235"/>
      <c r="FMG159" s="235"/>
      <c r="FMH159" s="235"/>
      <c r="FMI159" s="235"/>
      <c r="FMJ159" s="235"/>
      <c r="FMK159" s="235"/>
      <c r="FML159" s="235"/>
      <c r="FMM159" s="235"/>
      <c r="FMN159" s="235"/>
      <c r="FMO159" s="235"/>
      <c r="FMP159" s="235"/>
      <c r="FMQ159" s="235"/>
      <c r="FMR159" s="235"/>
      <c r="FMS159" s="235"/>
      <c r="FMT159" s="235"/>
      <c r="FMU159" s="235"/>
      <c r="FMV159" s="235"/>
      <c r="FMW159" s="235"/>
      <c r="FMX159" s="235"/>
      <c r="FMY159" s="235"/>
      <c r="FMZ159" s="235"/>
      <c r="FNA159" s="235"/>
      <c r="FNB159" s="235"/>
      <c r="FNC159" s="235"/>
      <c r="FND159" s="235"/>
      <c r="FNE159" s="235"/>
      <c r="FNF159" s="235"/>
      <c r="FNG159" s="235"/>
      <c r="FNH159" s="235"/>
      <c r="FNI159" s="235"/>
      <c r="FNJ159" s="235"/>
      <c r="FNK159" s="235"/>
      <c r="FNL159" s="235"/>
      <c r="FNM159" s="235"/>
      <c r="FNN159" s="235"/>
      <c r="FNO159" s="235"/>
      <c r="FNP159" s="235"/>
      <c r="FNQ159" s="235"/>
      <c r="FNR159" s="235"/>
      <c r="FNS159" s="235"/>
      <c r="FNT159" s="235"/>
      <c r="FNU159" s="235"/>
      <c r="FNV159" s="235"/>
      <c r="FNW159" s="235"/>
      <c r="FNX159" s="235"/>
      <c r="FNY159" s="235"/>
      <c r="FNZ159" s="235"/>
      <c r="FOA159" s="235"/>
      <c r="FOB159" s="235"/>
      <c r="FOC159" s="235"/>
      <c r="FOD159" s="235"/>
      <c r="FOE159" s="235"/>
      <c r="FOF159" s="235"/>
      <c r="FOG159" s="235"/>
      <c r="FOH159" s="235"/>
      <c r="FOI159" s="235"/>
      <c r="FOJ159" s="235"/>
      <c r="FOK159" s="235"/>
      <c r="FOL159" s="235"/>
      <c r="FOM159" s="235"/>
      <c r="FON159" s="235"/>
      <c r="FOO159" s="235"/>
      <c r="FOP159" s="235"/>
      <c r="FOQ159" s="235"/>
      <c r="FOR159" s="235"/>
      <c r="FOS159" s="235"/>
      <c r="FOT159" s="235"/>
      <c r="FOU159" s="235"/>
      <c r="FOV159" s="235"/>
      <c r="FOW159" s="235"/>
      <c r="FOX159" s="235"/>
      <c r="FOY159" s="235"/>
      <c r="FOZ159" s="235"/>
      <c r="FPA159" s="235"/>
      <c r="FPB159" s="235"/>
      <c r="FPC159" s="235"/>
      <c r="FPD159" s="235"/>
      <c r="FPE159" s="235"/>
      <c r="FPF159" s="235"/>
      <c r="FPG159" s="235"/>
      <c r="FPH159" s="235"/>
      <c r="FPI159" s="235"/>
      <c r="FPJ159" s="235"/>
      <c r="FPK159" s="235"/>
      <c r="FPL159" s="235"/>
      <c r="FPM159" s="235"/>
      <c r="FPN159" s="235"/>
      <c r="FPO159" s="235"/>
      <c r="FPP159" s="235"/>
      <c r="FPQ159" s="235"/>
      <c r="FPR159" s="235"/>
      <c r="FPS159" s="235"/>
      <c r="FPT159" s="235"/>
      <c r="FPU159" s="235"/>
      <c r="FPV159" s="235"/>
      <c r="FPW159" s="235"/>
      <c r="FPX159" s="235"/>
      <c r="FPY159" s="235"/>
      <c r="FPZ159" s="235"/>
      <c r="FQA159" s="235"/>
      <c r="FQB159" s="235"/>
      <c r="FQC159" s="235"/>
      <c r="FQD159" s="235"/>
      <c r="FQE159" s="235"/>
      <c r="FQF159" s="235"/>
      <c r="FQG159" s="235"/>
      <c r="FQH159" s="235"/>
      <c r="FQI159" s="235"/>
      <c r="FQJ159" s="235"/>
      <c r="FQK159" s="235"/>
      <c r="FQL159" s="235"/>
      <c r="FQM159" s="235"/>
      <c r="FQN159" s="235"/>
      <c r="FQO159" s="235"/>
      <c r="FQP159" s="235"/>
      <c r="FQQ159" s="235"/>
      <c r="FQR159" s="235"/>
      <c r="FQS159" s="235"/>
      <c r="FQT159" s="235"/>
      <c r="FQU159" s="235"/>
      <c r="FQV159" s="235"/>
      <c r="FQW159" s="235"/>
      <c r="FQX159" s="235"/>
      <c r="FQY159" s="235"/>
      <c r="FQZ159" s="235"/>
      <c r="FRA159" s="235"/>
      <c r="FRB159" s="235"/>
      <c r="FRC159" s="235"/>
      <c r="FRD159" s="235"/>
      <c r="FRE159" s="235"/>
      <c r="FRF159" s="235"/>
      <c r="FRG159" s="235"/>
      <c r="FRH159" s="235"/>
      <c r="FRI159" s="235"/>
      <c r="FRJ159" s="235"/>
      <c r="FRK159" s="235"/>
      <c r="FRL159" s="235"/>
      <c r="FRM159" s="235"/>
      <c r="FRN159" s="235"/>
      <c r="FRO159" s="235"/>
      <c r="FRP159" s="235"/>
      <c r="FRQ159" s="235"/>
      <c r="FRR159" s="235"/>
      <c r="FRS159" s="235"/>
      <c r="FRT159" s="235"/>
      <c r="FRU159" s="235"/>
      <c r="FRV159" s="235"/>
      <c r="FRW159" s="235"/>
      <c r="FRX159" s="235"/>
      <c r="FRY159" s="235"/>
      <c r="FRZ159" s="235"/>
      <c r="FSA159" s="235"/>
      <c r="FSB159" s="235"/>
      <c r="FSC159" s="235"/>
      <c r="FSD159" s="235"/>
      <c r="FSE159" s="235"/>
      <c r="FSF159" s="235"/>
      <c r="FSG159" s="235"/>
      <c r="FSH159" s="235"/>
      <c r="FSI159" s="235"/>
      <c r="FSJ159" s="235"/>
      <c r="FSK159" s="235"/>
      <c r="FSL159" s="235"/>
      <c r="FSM159" s="235"/>
      <c r="FSN159" s="235"/>
      <c r="FSO159" s="235"/>
      <c r="FSP159" s="235"/>
      <c r="FSQ159" s="235"/>
      <c r="FSR159" s="235"/>
      <c r="FSS159" s="235"/>
      <c r="FST159" s="235"/>
      <c r="FSU159" s="235"/>
      <c r="FSV159" s="235"/>
      <c r="FSW159" s="235"/>
      <c r="FSX159" s="235"/>
      <c r="FSY159" s="235"/>
      <c r="FSZ159" s="235"/>
      <c r="FTA159" s="235"/>
      <c r="FTB159" s="235"/>
      <c r="FTC159" s="235"/>
      <c r="FTD159" s="235"/>
      <c r="FTE159" s="235"/>
      <c r="FTF159" s="235"/>
      <c r="FTG159" s="235"/>
      <c r="FTH159" s="235"/>
      <c r="FTI159" s="235"/>
      <c r="FTJ159" s="235"/>
      <c r="FTK159" s="235"/>
      <c r="FTL159" s="235"/>
      <c r="FTM159" s="235"/>
      <c r="FTN159" s="235"/>
      <c r="FTO159" s="235"/>
      <c r="FTP159" s="235"/>
      <c r="FTQ159" s="235"/>
      <c r="FTR159" s="235"/>
      <c r="FTS159" s="235"/>
      <c r="FTT159" s="235"/>
      <c r="FTU159" s="235"/>
      <c r="FTV159" s="235"/>
      <c r="FTW159" s="235"/>
      <c r="FTX159" s="235"/>
      <c r="FTY159" s="235"/>
      <c r="FTZ159" s="235"/>
      <c r="FUA159" s="235"/>
      <c r="FUB159" s="235"/>
      <c r="FUC159" s="235"/>
      <c r="FUD159" s="235"/>
      <c r="FUE159" s="235"/>
      <c r="FUF159" s="235"/>
      <c r="FUG159" s="235"/>
      <c r="FUH159" s="235"/>
      <c r="FUI159" s="235"/>
      <c r="FUJ159" s="235"/>
      <c r="FUK159" s="235"/>
      <c r="FUL159" s="235"/>
      <c r="FUM159" s="235"/>
      <c r="FUN159" s="235"/>
      <c r="FUO159" s="235"/>
      <c r="FUP159" s="235"/>
      <c r="FUQ159" s="235"/>
      <c r="FUR159" s="235"/>
      <c r="FUS159" s="235"/>
      <c r="FUT159" s="235"/>
      <c r="FUU159" s="235"/>
      <c r="FUV159" s="235"/>
      <c r="FUW159" s="235"/>
      <c r="FUX159" s="235"/>
      <c r="FUY159" s="235"/>
      <c r="FUZ159" s="235"/>
      <c r="FVA159" s="235"/>
      <c r="FVB159" s="235"/>
      <c r="FVC159" s="235"/>
      <c r="FVD159" s="235"/>
      <c r="FVE159" s="235"/>
      <c r="FVF159" s="235"/>
      <c r="FVG159" s="235"/>
      <c r="FVH159" s="235"/>
      <c r="FVI159" s="235"/>
      <c r="FVJ159" s="235"/>
      <c r="FVK159" s="235"/>
      <c r="FVL159" s="235"/>
      <c r="FVM159" s="235"/>
      <c r="FVN159" s="235"/>
      <c r="FVO159" s="235"/>
      <c r="FVP159" s="235"/>
      <c r="FVQ159" s="235"/>
      <c r="FVR159" s="235"/>
      <c r="FVS159" s="235"/>
      <c r="FVT159" s="235"/>
      <c r="FVU159" s="235"/>
      <c r="FVV159" s="235"/>
      <c r="FVW159" s="235"/>
      <c r="FVX159" s="235"/>
      <c r="FVY159" s="235"/>
      <c r="FVZ159" s="235"/>
      <c r="FWA159" s="235"/>
      <c r="FWB159" s="235"/>
      <c r="FWC159" s="235"/>
      <c r="FWD159" s="235"/>
      <c r="FWE159" s="235"/>
      <c r="FWF159" s="235"/>
      <c r="FWG159" s="235"/>
      <c r="FWH159" s="235"/>
      <c r="FWI159" s="235"/>
      <c r="FWJ159" s="235"/>
      <c r="FWK159" s="235"/>
      <c r="FWL159" s="235"/>
      <c r="FWM159" s="235"/>
      <c r="FWN159" s="235"/>
      <c r="FWO159" s="235"/>
      <c r="FWP159" s="235"/>
      <c r="FWQ159" s="235"/>
      <c r="FWR159" s="235"/>
      <c r="FWS159" s="235"/>
      <c r="FWT159" s="235"/>
      <c r="FWU159" s="235"/>
      <c r="FWV159" s="235"/>
      <c r="FWW159" s="235"/>
      <c r="FWX159" s="235"/>
      <c r="FWY159" s="235"/>
      <c r="FWZ159" s="235"/>
      <c r="FXA159" s="235"/>
      <c r="FXB159" s="235"/>
      <c r="FXC159" s="235"/>
      <c r="FXD159" s="235"/>
      <c r="FXE159" s="235"/>
      <c r="FXF159" s="235"/>
      <c r="FXG159" s="235"/>
      <c r="FXH159" s="235"/>
      <c r="FXI159" s="235"/>
      <c r="FXJ159" s="235"/>
      <c r="FXK159" s="235"/>
      <c r="FXL159" s="235"/>
      <c r="FXM159" s="235"/>
      <c r="FXN159" s="235"/>
      <c r="FXO159" s="235"/>
      <c r="FXP159" s="235"/>
      <c r="FXQ159" s="235"/>
      <c r="FXR159" s="235"/>
      <c r="FXS159" s="235"/>
      <c r="FXT159" s="235"/>
      <c r="FXU159" s="235"/>
      <c r="FXV159" s="235"/>
      <c r="FXW159" s="235"/>
      <c r="FXX159" s="235"/>
      <c r="FXY159" s="235"/>
      <c r="FXZ159" s="235"/>
      <c r="FYA159" s="235"/>
      <c r="FYB159" s="235"/>
      <c r="FYC159" s="235"/>
      <c r="FYD159" s="235"/>
      <c r="FYE159" s="235"/>
      <c r="FYF159" s="235"/>
      <c r="FYG159" s="235"/>
      <c r="FYH159" s="235"/>
      <c r="FYI159" s="235"/>
      <c r="FYJ159" s="235"/>
      <c r="FYK159" s="235"/>
      <c r="FYL159" s="235"/>
      <c r="FYM159" s="235"/>
      <c r="FYN159" s="235"/>
      <c r="FYO159" s="235"/>
      <c r="FYP159" s="235"/>
      <c r="FYQ159" s="235"/>
      <c r="FYR159" s="235"/>
      <c r="FYS159" s="235"/>
      <c r="FYT159" s="235"/>
      <c r="FYU159" s="235"/>
      <c r="FYV159" s="235"/>
      <c r="FYW159" s="235"/>
      <c r="FYX159" s="235"/>
      <c r="FYY159" s="235"/>
      <c r="FYZ159" s="235"/>
      <c r="FZA159" s="235"/>
      <c r="FZB159" s="235"/>
      <c r="FZC159" s="235"/>
      <c r="FZD159" s="235"/>
      <c r="FZE159" s="235"/>
      <c r="FZF159" s="235"/>
      <c r="FZG159" s="235"/>
      <c r="FZH159" s="235"/>
      <c r="FZI159" s="235"/>
      <c r="FZJ159" s="235"/>
      <c r="FZK159" s="235"/>
      <c r="FZL159" s="235"/>
      <c r="FZM159" s="235"/>
      <c r="FZN159" s="235"/>
      <c r="FZO159" s="235"/>
      <c r="FZP159" s="235"/>
      <c r="FZQ159" s="235"/>
      <c r="FZR159" s="235"/>
      <c r="FZS159" s="235"/>
      <c r="FZT159" s="235"/>
      <c r="FZU159" s="235"/>
      <c r="FZV159" s="235"/>
      <c r="FZW159" s="235"/>
      <c r="FZX159" s="235"/>
      <c r="FZY159" s="235"/>
      <c r="FZZ159" s="235"/>
      <c r="GAA159" s="235"/>
      <c r="GAB159" s="235"/>
      <c r="GAC159" s="235"/>
      <c r="GAD159" s="235"/>
      <c r="GAE159" s="235"/>
      <c r="GAF159" s="235"/>
      <c r="GAG159" s="235"/>
      <c r="GAH159" s="235"/>
      <c r="GAI159" s="235"/>
      <c r="GAJ159" s="235"/>
      <c r="GAK159" s="235"/>
      <c r="GAL159" s="235"/>
      <c r="GAM159" s="235"/>
      <c r="GAN159" s="235"/>
      <c r="GAO159" s="235"/>
      <c r="GAP159" s="235"/>
      <c r="GAQ159" s="235"/>
      <c r="GAR159" s="235"/>
      <c r="GAS159" s="235"/>
      <c r="GAT159" s="235"/>
      <c r="GAU159" s="235"/>
      <c r="GAV159" s="235"/>
      <c r="GAW159" s="235"/>
      <c r="GAX159" s="235"/>
      <c r="GAY159" s="235"/>
      <c r="GAZ159" s="235"/>
      <c r="GBA159" s="235"/>
      <c r="GBB159" s="235"/>
      <c r="GBC159" s="235"/>
      <c r="GBD159" s="235"/>
      <c r="GBE159" s="235"/>
      <c r="GBF159" s="235"/>
      <c r="GBG159" s="235"/>
      <c r="GBH159" s="235"/>
      <c r="GBI159" s="235"/>
      <c r="GBJ159" s="235"/>
      <c r="GBK159" s="235"/>
      <c r="GBL159" s="235"/>
      <c r="GBM159" s="235"/>
      <c r="GBN159" s="235"/>
      <c r="GBO159" s="235"/>
      <c r="GBP159" s="235"/>
      <c r="GBQ159" s="235"/>
      <c r="GBR159" s="235"/>
      <c r="GBS159" s="235"/>
      <c r="GBT159" s="235"/>
      <c r="GBU159" s="235"/>
      <c r="GBV159" s="235"/>
      <c r="GBW159" s="235"/>
      <c r="GBX159" s="235"/>
      <c r="GBY159" s="235"/>
      <c r="GBZ159" s="235"/>
      <c r="GCA159" s="235"/>
      <c r="GCB159" s="235"/>
      <c r="GCC159" s="235"/>
      <c r="GCD159" s="235"/>
      <c r="GCE159" s="235"/>
      <c r="GCF159" s="235"/>
      <c r="GCG159" s="235"/>
      <c r="GCH159" s="235"/>
      <c r="GCI159" s="235"/>
      <c r="GCJ159" s="235"/>
      <c r="GCK159" s="235"/>
      <c r="GCL159" s="235"/>
      <c r="GCM159" s="235"/>
      <c r="GCN159" s="235"/>
      <c r="GCO159" s="235"/>
      <c r="GCP159" s="235"/>
      <c r="GCQ159" s="235"/>
      <c r="GCR159" s="235"/>
      <c r="GCS159" s="235"/>
      <c r="GCT159" s="235"/>
      <c r="GCU159" s="235"/>
      <c r="GCV159" s="235"/>
      <c r="GCW159" s="235"/>
      <c r="GCX159" s="235"/>
      <c r="GCY159" s="235"/>
      <c r="GCZ159" s="235"/>
      <c r="GDA159" s="235"/>
      <c r="GDB159" s="235"/>
      <c r="GDC159" s="235"/>
      <c r="GDD159" s="235"/>
      <c r="GDE159" s="235"/>
      <c r="GDF159" s="235"/>
      <c r="GDG159" s="235"/>
      <c r="GDH159" s="235"/>
      <c r="GDI159" s="235"/>
      <c r="GDJ159" s="235"/>
      <c r="GDK159" s="235"/>
      <c r="GDL159" s="235"/>
      <c r="GDM159" s="235"/>
      <c r="GDN159" s="235"/>
      <c r="GDO159" s="235"/>
      <c r="GDP159" s="235"/>
      <c r="GDQ159" s="235"/>
      <c r="GDR159" s="235"/>
      <c r="GDS159" s="235"/>
      <c r="GDT159" s="235"/>
      <c r="GDU159" s="235"/>
      <c r="GDV159" s="235"/>
      <c r="GDW159" s="235"/>
      <c r="GDX159" s="235"/>
      <c r="GDY159" s="235"/>
      <c r="GDZ159" s="235"/>
      <c r="GEA159" s="235"/>
      <c r="GEB159" s="235"/>
      <c r="GEC159" s="235"/>
      <c r="GED159" s="235"/>
      <c r="GEE159" s="235"/>
      <c r="GEF159" s="235"/>
      <c r="GEG159" s="235"/>
      <c r="GEH159" s="235"/>
      <c r="GEI159" s="235"/>
      <c r="GEJ159" s="235"/>
      <c r="GEK159" s="235"/>
      <c r="GEL159" s="235"/>
      <c r="GEM159" s="235"/>
      <c r="GEN159" s="235"/>
      <c r="GEO159" s="235"/>
      <c r="GEP159" s="235"/>
      <c r="GEQ159" s="235"/>
      <c r="GER159" s="235"/>
      <c r="GES159" s="235"/>
      <c r="GET159" s="235"/>
      <c r="GEU159" s="235"/>
      <c r="GEV159" s="235"/>
      <c r="GEW159" s="235"/>
      <c r="GEX159" s="235"/>
      <c r="GEY159" s="235"/>
      <c r="GEZ159" s="235"/>
      <c r="GFA159" s="235"/>
      <c r="GFB159" s="235"/>
      <c r="GFC159" s="235"/>
      <c r="GFD159" s="235"/>
      <c r="GFE159" s="235"/>
      <c r="GFF159" s="235"/>
      <c r="GFG159" s="235"/>
      <c r="GFH159" s="235"/>
      <c r="GFI159" s="235"/>
      <c r="GFJ159" s="235"/>
      <c r="GFK159" s="235"/>
      <c r="GFL159" s="235"/>
      <c r="GFM159" s="235"/>
      <c r="GFN159" s="235"/>
      <c r="GFO159" s="235"/>
      <c r="GFP159" s="235"/>
      <c r="GFQ159" s="235"/>
      <c r="GFR159" s="235"/>
      <c r="GFS159" s="235"/>
      <c r="GFT159" s="235"/>
      <c r="GFU159" s="235"/>
      <c r="GFV159" s="235"/>
      <c r="GFW159" s="235"/>
      <c r="GFX159" s="235"/>
      <c r="GFY159" s="235"/>
      <c r="GFZ159" s="235"/>
      <c r="GGA159" s="235"/>
      <c r="GGB159" s="235"/>
      <c r="GGC159" s="235"/>
      <c r="GGD159" s="235"/>
      <c r="GGE159" s="235"/>
      <c r="GGF159" s="235"/>
      <c r="GGG159" s="235"/>
      <c r="GGH159" s="235"/>
      <c r="GGI159" s="235"/>
      <c r="GGJ159" s="235"/>
      <c r="GGK159" s="235"/>
      <c r="GGL159" s="235"/>
      <c r="GGM159" s="235"/>
      <c r="GGN159" s="235"/>
      <c r="GGO159" s="235"/>
      <c r="GGP159" s="235"/>
      <c r="GGQ159" s="235"/>
      <c r="GGR159" s="235"/>
      <c r="GGS159" s="235"/>
      <c r="GGT159" s="235"/>
      <c r="GGU159" s="235"/>
      <c r="GGV159" s="235"/>
      <c r="GGW159" s="235"/>
      <c r="GGX159" s="235"/>
      <c r="GGY159" s="235"/>
      <c r="GGZ159" s="235"/>
      <c r="GHA159" s="235"/>
      <c r="GHB159" s="235"/>
      <c r="GHC159" s="235"/>
      <c r="GHD159" s="235"/>
      <c r="GHE159" s="235"/>
      <c r="GHF159" s="235"/>
      <c r="GHG159" s="235"/>
      <c r="GHH159" s="235"/>
      <c r="GHI159" s="235"/>
      <c r="GHJ159" s="235"/>
      <c r="GHK159" s="235"/>
      <c r="GHL159" s="235"/>
      <c r="GHM159" s="235"/>
      <c r="GHN159" s="235"/>
      <c r="GHO159" s="235"/>
      <c r="GHP159" s="235"/>
      <c r="GHQ159" s="235"/>
      <c r="GHR159" s="235"/>
      <c r="GHS159" s="235"/>
      <c r="GHT159" s="235"/>
      <c r="GHU159" s="235"/>
      <c r="GHV159" s="235"/>
      <c r="GHW159" s="235"/>
      <c r="GHX159" s="235"/>
      <c r="GHY159" s="235"/>
      <c r="GHZ159" s="235"/>
      <c r="GIA159" s="235"/>
      <c r="GIB159" s="235"/>
      <c r="GIC159" s="235"/>
      <c r="GID159" s="235"/>
      <c r="GIE159" s="235"/>
      <c r="GIF159" s="235"/>
      <c r="GIG159" s="235"/>
      <c r="GIH159" s="235"/>
      <c r="GII159" s="235"/>
      <c r="GIJ159" s="235"/>
      <c r="GIK159" s="235"/>
      <c r="GIL159" s="235"/>
      <c r="GIM159" s="235"/>
      <c r="GIN159" s="235"/>
      <c r="GIO159" s="235"/>
      <c r="GIP159" s="235"/>
      <c r="GIQ159" s="235"/>
      <c r="GIR159" s="235"/>
      <c r="GIS159" s="235"/>
      <c r="GIT159" s="235"/>
      <c r="GIU159" s="235"/>
      <c r="GIV159" s="235"/>
      <c r="GIW159" s="235"/>
      <c r="GIX159" s="235"/>
      <c r="GIY159" s="235"/>
      <c r="GIZ159" s="235"/>
      <c r="GJA159" s="235"/>
      <c r="GJB159" s="235"/>
      <c r="GJC159" s="235"/>
      <c r="GJD159" s="235"/>
      <c r="GJE159" s="235"/>
      <c r="GJF159" s="235"/>
      <c r="GJG159" s="235"/>
      <c r="GJH159" s="235"/>
      <c r="GJI159" s="235"/>
      <c r="GJJ159" s="235"/>
      <c r="GJK159" s="235"/>
      <c r="GJL159" s="235"/>
      <c r="GJM159" s="235"/>
      <c r="GJN159" s="235"/>
      <c r="GJO159" s="235"/>
      <c r="GJP159" s="235"/>
      <c r="GJQ159" s="235"/>
      <c r="GJR159" s="235"/>
      <c r="GJS159" s="235"/>
      <c r="GJT159" s="235"/>
      <c r="GJU159" s="235"/>
      <c r="GJV159" s="235"/>
      <c r="GJW159" s="235"/>
      <c r="GJX159" s="235"/>
      <c r="GJY159" s="235"/>
      <c r="GJZ159" s="235"/>
      <c r="GKA159" s="235"/>
      <c r="GKB159" s="235"/>
      <c r="GKC159" s="235"/>
      <c r="GKD159" s="235"/>
      <c r="GKE159" s="235"/>
      <c r="GKF159" s="235"/>
      <c r="GKG159" s="235"/>
      <c r="GKH159" s="235"/>
      <c r="GKI159" s="235"/>
      <c r="GKJ159" s="235"/>
      <c r="GKK159" s="235"/>
      <c r="GKL159" s="235"/>
      <c r="GKM159" s="235"/>
      <c r="GKN159" s="235"/>
      <c r="GKO159" s="235"/>
      <c r="GKP159" s="235"/>
      <c r="GKQ159" s="235"/>
      <c r="GKR159" s="235"/>
      <c r="GKS159" s="235"/>
      <c r="GKT159" s="235"/>
      <c r="GKU159" s="235"/>
      <c r="GKV159" s="235"/>
      <c r="GKW159" s="235"/>
      <c r="GKX159" s="235"/>
      <c r="GKY159" s="235"/>
      <c r="GKZ159" s="235"/>
      <c r="GLA159" s="235"/>
      <c r="GLB159" s="235"/>
      <c r="GLC159" s="235"/>
      <c r="GLD159" s="235"/>
      <c r="GLE159" s="235"/>
      <c r="GLF159" s="235"/>
      <c r="GLG159" s="235"/>
      <c r="GLH159" s="235"/>
      <c r="GLI159" s="235"/>
      <c r="GLJ159" s="235"/>
      <c r="GLK159" s="235"/>
      <c r="GLL159" s="235"/>
      <c r="GLM159" s="235"/>
      <c r="GLN159" s="235"/>
      <c r="GLO159" s="235"/>
      <c r="GLP159" s="235"/>
      <c r="GLQ159" s="235"/>
      <c r="GLR159" s="235"/>
      <c r="GLS159" s="235"/>
      <c r="GLT159" s="235"/>
      <c r="GLU159" s="235"/>
      <c r="GLV159" s="235"/>
      <c r="GLW159" s="235"/>
      <c r="GLX159" s="235"/>
      <c r="GLY159" s="235"/>
      <c r="GLZ159" s="235"/>
      <c r="GMA159" s="235"/>
      <c r="GMB159" s="235"/>
      <c r="GMC159" s="235"/>
      <c r="GMD159" s="235"/>
      <c r="GME159" s="235"/>
      <c r="GMF159" s="235"/>
      <c r="GMG159" s="235"/>
      <c r="GMH159" s="235"/>
      <c r="GMI159" s="235"/>
      <c r="GMJ159" s="235"/>
      <c r="GMK159" s="235"/>
      <c r="GML159" s="235"/>
      <c r="GMM159" s="235"/>
      <c r="GMN159" s="235"/>
      <c r="GMO159" s="235"/>
      <c r="GMP159" s="235"/>
      <c r="GMQ159" s="235"/>
      <c r="GMR159" s="235"/>
      <c r="GMS159" s="235"/>
      <c r="GMT159" s="235"/>
      <c r="GMU159" s="235"/>
      <c r="GMV159" s="235"/>
      <c r="GMW159" s="235"/>
      <c r="GMX159" s="235"/>
      <c r="GMY159" s="235"/>
      <c r="GMZ159" s="235"/>
      <c r="GNA159" s="235"/>
      <c r="GNB159" s="235"/>
      <c r="GNC159" s="235"/>
      <c r="GND159" s="235"/>
      <c r="GNE159" s="235"/>
      <c r="GNF159" s="235"/>
      <c r="GNG159" s="235"/>
      <c r="GNH159" s="235"/>
      <c r="GNI159" s="235"/>
      <c r="GNJ159" s="235"/>
      <c r="GNK159" s="235"/>
      <c r="GNL159" s="235"/>
      <c r="GNM159" s="235"/>
      <c r="GNN159" s="235"/>
      <c r="GNO159" s="235"/>
      <c r="GNP159" s="235"/>
      <c r="GNQ159" s="235"/>
      <c r="GNR159" s="235"/>
      <c r="GNS159" s="235"/>
      <c r="GNT159" s="235"/>
      <c r="GNU159" s="235"/>
      <c r="GNV159" s="235"/>
      <c r="GNW159" s="235"/>
      <c r="GNX159" s="235"/>
      <c r="GNY159" s="235"/>
      <c r="GNZ159" s="235"/>
      <c r="GOA159" s="235"/>
      <c r="GOB159" s="235"/>
      <c r="GOC159" s="235"/>
      <c r="GOD159" s="235"/>
      <c r="GOE159" s="235"/>
      <c r="GOF159" s="235"/>
      <c r="GOG159" s="235"/>
      <c r="GOH159" s="235"/>
      <c r="GOI159" s="235"/>
      <c r="GOJ159" s="235"/>
      <c r="GOK159" s="235"/>
      <c r="GOL159" s="235"/>
      <c r="GOM159" s="235"/>
      <c r="GON159" s="235"/>
      <c r="GOO159" s="235"/>
      <c r="GOP159" s="235"/>
      <c r="GOQ159" s="235"/>
      <c r="GOR159" s="235"/>
      <c r="GOS159" s="235"/>
      <c r="GOT159" s="235"/>
      <c r="GOU159" s="235"/>
      <c r="GOV159" s="235"/>
      <c r="GOW159" s="235"/>
      <c r="GOX159" s="235"/>
      <c r="GOY159" s="235"/>
      <c r="GOZ159" s="235"/>
      <c r="GPA159" s="235"/>
      <c r="GPB159" s="235"/>
      <c r="GPC159" s="235"/>
      <c r="GPD159" s="235"/>
      <c r="GPE159" s="235"/>
      <c r="GPF159" s="235"/>
      <c r="GPG159" s="235"/>
      <c r="GPH159" s="235"/>
      <c r="GPI159" s="235"/>
      <c r="GPJ159" s="235"/>
      <c r="GPK159" s="235"/>
      <c r="GPL159" s="235"/>
      <c r="GPM159" s="235"/>
      <c r="GPN159" s="235"/>
      <c r="GPO159" s="235"/>
      <c r="GPP159" s="235"/>
      <c r="GPQ159" s="235"/>
      <c r="GPR159" s="235"/>
      <c r="GPS159" s="235"/>
      <c r="GPT159" s="235"/>
      <c r="GPU159" s="235"/>
      <c r="GPV159" s="235"/>
      <c r="GPW159" s="235"/>
      <c r="GPX159" s="235"/>
      <c r="GPY159" s="235"/>
      <c r="GPZ159" s="235"/>
      <c r="GQA159" s="235"/>
      <c r="GQB159" s="235"/>
      <c r="GQC159" s="235"/>
      <c r="GQD159" s="235"/>
      <c r="GQE159" s="235"/>
      <c r="GQF159" s="235"/>
      <c r="GQG159" s="235"/>
      <c r="GQH159" s="235"/>
      <c r="GQI159" s="235"/>
      <c r="GQJ159" s="235"/>
      <c r="GQK159" s="235"/>
      <c r="GQL159" s="235"/>
      <c r="GQM159" s="235"/>
      <c r="GQN159" s="235"/>
      <c r="GQO159" s="235"/>
      <c r="GQP159" s="235"/>
      <c r="GQQ159" s="235"/>
      <c r="GQR159" s="235"/>
      <c r="GQS159" s="235"/>
      <c r="GQT159" s="235"/>
      <c r="GQU159" s="235"/>
      <c r="GQV159" s="235"/>
      <c r="GQW159" s="235"/>
      <c r="GQX159" s="235"/>
      <c r="GQY159" s="235"/>
      <c r="GQZ159" s="235"/>
      <c r="GRA159" s="235"/>
      <c r="GRB159" s="235"/>
      <c r="GRC159" s="235"/>
      <c r="GRD159" s="235"/>
      <c r="GRE159" s="235"/>
      <c r="GRF159" s="235"/>
      <c r="GRG159" s="235"/>
      <c r="GRH159" s="235"/>
      <c r="GRI159" s="235"/>
      <c r="GRJ159" s="235"/>
      <c r="GRK159" s="235"/>
      <c r="GRL159" s="235"/>
      <c r="GRM159" s="235"/>
      <c r="GRN159" s="235"/>
      <c r="GRO159" s="235"/>
      <c r="GRP159" s="235"/>
      <c r="GRQ159" s="235"/>
      <c r="GRR159" s="235"/>
      <c r="GRS159" s="235"/>
      <c r="GRT159" s="235"/>
      <c r="GRU159" s="235"/>
      <c r="GRV159" s="235"/>
      <c r="GRW159" s="235"/>
      <c r="GRX159" s="235"/>
      <c r="GRY159" s="235"/>
      <c r="GRZ159" s="235"/>
      <c r="GSA159" s="235"/>
      <c r="GSB159" s="235"/>
      <c r="GSC159" s="235"/>
      <c r="GSD159" s="235"/>
      <c r="GSE159" s="235"/>
      <c r="GSF159" s="235"/>
      <c r="GSG159" s="235"/>
      <c r="GSH159" s="235"/>
      <c r="GSI159" s="235"/>
      <c r="GSJ159" s="235"/>
      <c r="GSK159" s="235"/>
      <c r="GSL159" s="235"/>
      <c r="GSM159" s="235"/>
      <c r="GSN159" s="235"/>
      <c r="GSO159" s="235"/>
      <c r="GSP159" s="235"/>
      <c r="GSQ159" s="235"/>
      <c r="GSR159" s="235"/>
      <c r="GSS159" s="235"/>
      <c r="GST159" s="235"/>
      <c r="GSU159" s="235"/>
      <c r="GSV159" s="235"/>
      <c r="GSW159" s="235"/>
      <c r="GSX159" s="235"/>
      <c r="GSY159" s="235"/>
      <c r="GSZ159" s="235"/>
      <c r="GTA159" s="235"/>
      <c r="GTB159" s="235"/>
      <c r="GTC159" s="235"/>
      <c r="GTD159" s="235"/>
      <c r="GTE159" s="235"/>
      <c r="GTF159" s="235"/>
      <c r="GTG159" s="235"/>
      <c r="GTH159" s="235"/>
      <c r="GTI159" s="235"/>
      <c r="GTJ159" s="235"/>
      <c r="GTK159" s="235"/>
      <c r="GTL159" s="235"/>
      <c r="GTM159" s="235"/>
      <c r="GTN159" s="235"/>
      <c r="GTO159" s="235"/>
      <c r="GTP159" s="235"/>
      <c r="GTQ159" s="235"/>
      <c r="GTR159" s="235"/>
      <c r="GTS159" s="235"/>
      <c r="GTT159" s="235"/>
      <c r="GTU159" s="235"/>
      <c r="GTV159" s="235"/>
      <c r="GTW159" s="235"/>
      <c r="GTX159" s="235"/>
      <c r="GTY159" s="235"/>
      <c r="GTZ159" s="235"/>
      <c r="GUA159" s="235"/>
      <c r="GUB159" s="235"/>
      <c r="GUC159" s="235"/>
      <c r="GUD159" s="235"/>
      <c r="GUE159" s="235"/>
      <c r="GUF159" s="235"/>
      <c r="GUG159" s="235"/>
      <c r="GUH159" s="235"/>
      <c r="GUI159" s="235"/>
      <c r="GUJ159" s="235"/>
      <c r="GUK159" s="235"/>
      <c r="GUL159" s="235"/>
      <c r="GUM159" s="235"/>
      <c r="GUN159" s="235"/>
      <c r="GUO159" s="235"/>
      <c r="GUP159" s="235"/>
      <c r="GUQ159" s="235"/>
      <c r="GUR159" s="235"/>
      <c r="GUS159" s="235"/>
      <c r="GUT159" s="235"/>
      <c r="GUU159" s="235"/>
      <c r="GUV159" s="235"/>
      <c r="GUW159" s="235"/>
      <c r="GUX159" s="235"/>
      <c r="GUY159" s="235"/>
      <c r="GUZ159" s="235"/>
      <c r="GVA159" s="235"/>
      <c r="GVB159" s="235"/>
      <c r="GVC159" s="235"/>
      <c r="GVD159" s="235"/>
      <c r="GVE159" s="235"/>
      <c r="GVF159" s="235"/>
      <c r="GVG159" s="235"/>
      <c r="GVH159" s="235"/>
      <c r="GVI159" s="235"/>
      <c r="GVJ159" s="235"/>
      <c r="GVK159" s="235"/>
      <c r="GVL159" s="235"/>
      <c r="GVM159" s="235"/>
      <c r="GVN159" s="235"/>
      <c r="GVO159" s="235"/>
      <c r="GVP159" s="235"/>
      <c r="GVQ159" s="235"/>
      <c r="GVR159" s="235"/>
      <c r="GVS159" s="235"/>
      <c r="GVT159" s="235"/>
      <c r="GVU159" s="235"/>
      <c r="GVV159" s="235"/>
      <c r="GVW159" s="235"/>
      <c r="GVX159" s="235"/>
      <c r="GVY159" s="235"/>
      <c r="GVZ159" s="235"/>
      <c r="GWA159" s="235"/>
      <c r="GWB159" s="235"/>
      <c r="GWC159" s="235"/>
      <c r="GWD159" s="235"/>
      <c r="GWE159" s="235"/>
      <c r="GWF159" s="235"/>
      <c r="GWG159" s="235"/>
      <c r="GWH159" s="235"/>
      <c r="GWI159" s="235"/>
      <c r="GWJ159" s="235"/>
      <c r="GWK159" s="235"/>
      <c r="GWL159" s="235"/>
      <c r="GWM159" s="235"/>
      <c r="GWN159" s="235"/>
      <c r="GWO159" s="235"/>
      <c r="GWP159" s="235"/>
      <c r="GWQ159" s="235"/>
      <c r="GWR159" s="235"/>
      <c r="GWS159" s="235"/>
      <c r="GWT159" s="235"/>
      <c r="GWU159" s="235"/>
      <c r="GWV159" s="235"/>
      <c r="GWW159" s="235"/>
      <c r="GWX159" s="235"/>
      <c r="GWY159" s="235"/>
      <c r="GWZ159" s="235"/>
      <c r="GXA159" s="235"/>
      <c r="GXB159" s="235"/>
      <c r="GXC159" s="235"/>
      <c r="GXD159" s="235"/>
      <c r="GXE159" s="235"/>
      <c r="GXF159" s="235"/>
      <c r="GXG159" s="235"/>
      <c r="GXH159" s="235"/>
      <c r="GXI159" s="235"/>
      <c r="GXJ159" s="235"/>
      <c r="GXK159" s="235"/>
      <c r="GXL159" s="235"/>
      <c r="GXM159" s="235"/>
      <c r="GXN159" s="235"/>
      <c r="GXO159" s="235"/>
      <c r="GXP159" s="235"/>
      <c r="GXQ159" s="235"/>
      <c r="GXR159" s="235"/>
      <c r="GXS159" s="235"/>
      <c r="GXT159" s="235"/>
      <c r="GXU159" s="235"/>
      <c r="GXV159" s="235"/>
      <c r="GXW159" s="235"/>
      <c r="GXX159" s="235"/>
      <c r="GXY159" s="235"/>
      <c r="GXZ159" s="235"/>
      <c r="GYA159" s="235"/>
      <c r="GYB159" s="235"/>
      <c r="GYC159" s="235"/>
      <c r="GYD159" s="235"/>
      <c r="GYE159" s="235"/>
      <c r="GYF159" s="235"/>
      <c r="GYG159" s="235"/>
      <c r="GYH159" s="235"/>
      <c r="GYI159" s="235"/>
      <c r="GYJ159" s="235"/>
      <c r="GYK159" s="235"/>
      <c r="GYL159" s="235"/>
      <c r="GYM159" s="235"/>
      <c r="GYN159" s="235"/>
      <c r="GYO159" s="235"/>
      <c r="GYP159" s="235"/>
      <c r="GYQ159" s="235"/>
      <c r="GYR159" s="235"/>
      <c r="GYS159" s="235"/>
      <c r="GYT159" s="235"/>
      <c r="GYU159" s="235"/>
      <c r="GYV159" s="235"/>
      <c r="GYW159" s="235"/>
      <c r="GYX159" s="235"/>
      <c r="GYY159" s="235"/>
      <c r="GYZ159" s="235"/>
      <c r="GZA159" s="235"/>
      <c r="GZB159" s="235"/>
      <c r="GZC159" s="235"/>
      <c r="GZD159" s="235"/>
      <c r="GZE159" s="235"/>
      <c r="GZF159" s="235"/>
      <c r="GZG159" s="235"/>
      <c r="GZH159" s="235"/>
      <c r="GZI159" s="235"/>
      <c r="GZJ159" s="235"/>
      <c r="GZK159" s="235"/>
      <c r="GZL159" s="235"/>
      <c r="GZM159" s="235"/>
      <c r="GZN159" s="235"/>
      <c r="GZO159" s="235"/>
      <c r="GZP159" s="235"/>
      <c r="GZQ159" s="235"/>
      <c r="GZR159" s="235"/>
      <c r="GZS159" s="235"/>
      <c r="GZT159" s="235"/>
      <c r="GZU159" s="235"/>
      <c r="GZV159" s="235"/>
      <c r="GZW159" s="235"/>
      <c r="GZX159" s="235"/>
      <c r="GZY159" s="235"/>
      <c r="GZZ159" s="235"/>
      <c r="HAA159" s="235"/>
      <c r="HAB159" s="235"/>
      <c r="HAC159" s="235"/>
      <c r="HAD159" s="235"/>
      <c r="HAE159" s="235"/>
      <c r="HAF159" s="235"/>
      <c r="HAG159" s="235"/>
      <c r="HAH159" s="235"/>
      <c r="HAI159" s="235"/>
      <c r="HAJ159" s="235"/>
      <c r="HAK159" s="235"/>
      <c r="HAL159" s="235"/>
      <c r="HAM159" s="235"/>
      <c r="HAN159" s="235"/>
      <c r="HAO159" s="235"/>
      <c r="HAP159" s="235"/>
      <c r="HAQ159" s="235"/>
      <c r="HAR159" s="235"/>
      <c r="HAS159" s="235"/>
      <c r="HAT159" s="235"/>
      <c r="HAU159" s="235"/>
      <c r="HAV159" s="235"/>
      <c r="HAW159" s="235"/>
      <c r="HAX159" s="235"/>
      <c r="HAY159" s="235"/>
      <c r="HAZ159" s="235"/>
      <c r="HBA159" s="235"/>
      <c r="HBB159" s="235"/>
      <c r="HBC159" s="235"/>
      <c r="HBD159" s="235"/>
      <c r="HBE159" s="235"/>
      <c r="HBF159" s="235"/>
      <c r="HBG159" s="235"/>
      <c r="HBH159" s="235"/>
      <c r="HBI159" s="235"/>
      <c r="HBJ159" s="235"/>
      <c r="HBK159" s="235"/>
      <c r="HBL159" s="235"/>
      <c r="HBM159" s="235"/>
      <c r="HBN159" s="235"/>
      <c r="HBO159" s="235"/>
      <c r="HBP159" s="235"/>
      <c r="HBQ159" s="235"/>
      <c r="HBR159" s="235"/>
      <c r="HBS159" s="235"/>
      <c r="HBT159" s="235"/>
      <c r="HBU159" s="235"/>
      <c r="HBV159" s="235"/>
      <c r="HBW159" s="235"/>
      <c r="HBX159" s="235"/>
      <c r="HBY159" s="235"/>
      <c r="HBZ159" s="235"/>
      <c r="HCA159" s="235"/>
      <c r="HCB159" s="235"/>
      <c r="HCC159" s="235"/>
      <c r="HCD159" s="235"/>
      <c r="HCE159" s="235"/>
      <c r="HCF159" s="235"/>
      <c r="HCG159" s="235"/>
      <c r="HCH159" s="235"/>
      <c r="HCI159" s="235"/>
      <c r="HCJ159" s="235"/>
      <c r="HCK159" s="235"/>
      <c r="HCL159" s="235"/>
      <c r="HCM159" s="235"/>
      <c r="HCN159" s="235"/>
      <c r="HCO159" s="235"/>
      <c r="HCP159" s="235"/>
      <c r="HCQ159" s="235"/>
      <c r="HCR159" s="235"/>
      <c r="HCS159" s="235"/>
      <c r="HCT159" s="235"/>
      <c r="HCU159" s="235"/>
      <c r="HCV159" s="235"/>
      <c r="HCW159" s="235"/>
      <c r="HCX159" s="235"/>
      <c r="HCY159" s="235"/>
      <c r="HCZ159" s="235"/>
      <c r="HDA159" s="235"/>
      <c r="HDB159" s="235"/>
      <c r="HDC159" s="235"/>
      <c r="HDD159" s="235"/>
      <c r="HDE159" s="235"/>
      <c r="HDF159" s="235"/>
      <c r="HDG159" s="235"/>
      <c r="HDH159" s="235"/>
      <c r="HDI159" s="235"/>
      <c r="HDJ159" s="235"/>
      <c r="HDK159" s="235"/>
      <c r="HDL159" s="235"/>
      <c r="HDM159" s="235"/>
      <c r="HDN159" s="235"/>
      <c r="HDO159" s="235"/>
      <c r="HDP159" s="235"/>
      <c r="HDQ159" s="235"/>
      <c r="HDR159" s="235"/>
      <c r="HDS159" s="235"/>
      <c r="HDT159" s="235"/>
      <c r="HDU159" s="235"/>
      <c r="HDV159" s="235"/>
      <c r="HDW159" s="235"/>
      <c r="HDX159" s="235"/>
      <c r="HDY159" s="235"/>
      <c r="HDZ159" s="235"/>
      <c r="HEA159" s="235"/>
      <c r="HEB159" s="235"/>
      <c r="HEC159" s="235"/>
      <c r="HED159" s="235"/>
      <c r="HEE159" s="235"/>
      <c r="HEF159" s="235"/>
      <c r="HEG159" s="235"/>
      <c r="HEH159" s="235"/>
      <c r="HEI159" s="235"/>
      <c r="HEJ159" s="235"/>
      <c r="HEK159" s="235"/>
      <c r="HEL159" s="235"/>
      <c r="HEM159" s="235"/>
      <c r="HEN159" s="235"/>
      <c r="HEO159" s="235"/>
      <c r="HEP159" s="235"/>
      <c r="HEQ159" s="235"/>
      <c r="HER159" s="235"/>
      <c r="HES159" s="235"/>
      <c r="HET159" s="235"/>
      <c r="HEU159" s="235"/>
      <c r="HEV159" s="235"/>
      <c r="HEW159" s="235"/>
      <c r="HEX159" s="235"/>
      <c r="HEY159" s="235"/>
      <c r="HEZ159" s="235"/>
      <c r="HFA159" s="235"/>
      <c r="HFB159" s="235"/>
      <c r="HFC159" s="235"/>
      <c r="HFD159" s="235"/>
      <c r="HFE159" s="235"/>
      <c r="HFF159" s="235"/>
      <c r="HFG159" s="235"/>
      <c r="HFH159" s="235"/>
      <c r="HFI159" s="235"/>
      <c r="HFJ159" s="235"/>
      <c r="HFK159" s="235"/>
      <c r="HFL159" s="235"/>
      <c r="HFM159" s="235"/>
      <c r="HFN159" s="235"/>
      <c r="HFO159" s="235"/>
      <c r="HFP159" s="235"/>
      <c r="HFQ159" s="235"/>
      <c r="HFR159" s="235"/>
      <c r="HFS159" s="235"/>
      <c r="HFT159" s="235"/>
      <c r="HFU159" s="235"/>
      <c r="HFV159" s="235"/>
      <c r="HFW159" s="235"/>
      <c r="HFX159" s="235"/>
      <c r="HFY159" s="235"/>
      <c r="HFZ159" s="235"/>
      <c r="HGA159" s="235"/>
      <c r="HGB159" s="235"/>
      <c r="HGC159" s="235"/>
      <c r="HGD159" s="235"/>
      <c r="HGE159" s="235"/>
      <c r="HGF159" s="235"/>
      <c r="HGG159" s="235"/>
      <c r="HGH159" s="235"/>
      <c r="HGI159" s="235"/>
      <c r="HGJ159" s="235"/>
      <c r="HGK159" s="235"/>
      <c r="HGL159" s="235"/>
      <c r="HGM159" s="235"/>
      <c r="HGN159" s="235"/>
      <c r="HGO159" s="235"/>
      <c r="HGP159" s="235"/>
      <c r="HGQ159" s="235"/>
      <c r="HGR159" s="235"/>
      <c r="HGS159" s="235"/>
      <c r="HGT159" s="235"/>
      <c r="HGU159" s="235"/>
      <c r="HGV159" s="235"/>
      <c r="HGW159" s="235"/>
      <c r="HGX159" s="235"/>
      <c r="HGY159" s="235"/>
      <c r="HGZ159" s="235"/>
      <c r="HHA159" s="235"/>
      <c r="HHB159" s="235"/>
      <c r="HHC159" s="235"/>
      <c r="HHD159" s="235"/>
      <c r="HHE159" s="235"/>
      <c r="HHF159" s="235"/>
      <c r="HHG159" s="235"/>
      <c r="HHH159" s="235"/>
      <c r="HHI159" s="235"/>
      <c r="HHJ159" s="235"/>
      <c r="HHK159" s="235"/>
      <c r="HHL159" s="235"/>
      <c r="HHM159" s="235"/>
      <c r="HHN159" s="235"/>
      <c r="HHO159" s="235"/>
      <c r="HHP159" s="235"/>
      <c r="HHQ159" s="235"/>
      <c r="HHR159" s="235"/>
      <c r="HHS159" s="235"/>
      <c r="HHT159" s="235"/>
      <c r="HHU159" s="235"/>
      <c r="HHV159" s="235"/>
      <c r="HHW159" s="235"/>
      <c r="HHX159" s="235"/>
      <c r="HHY159" s="235"/>
      <c r="HHZ159" s="235"/>
      <c r="HIA159" s="235"/>
      <c r="HIB159" s="235"/>
      <c r="HIC159" s="235"/>
      <c r="HID159" s="235"/>
      <c r="HIE159" s="235"/>
      <c r="HIF159" s="235"/>
      <c r="HIG159" s="235"/>
      <c r="HIH159" s="235"/>
      <c r="HII159" s="235"/>
      <c r="HIJ159" s="235"/>
      <c r="HIK159" s="235"/>
      <c r="HIL159" s="235"/>
      <c r="HIM159" s="235"/>
      <c r="HIN159" s="235"/>
      <c r="HIO159" s="235"/>
      <c r="HIP159" s="235"/>
      <c r="HIQ159" s="235"/>
      <c r="HIR159" s="235"/>
      <c r="HIS159" s="235"/>
      <c r="HIT159" s="235"/>
      <c r="HIU159" s="235"/>
      <c r="HIV159" s="235"/>
      <c r="HIW159" s="235"/>
      <c r="HIX159" s="235"/>
      <c r="HIY159" s="235"/>
      <c r="HIZ159" s="235"/>
      <c r="HJA159" s="235"/>
      <c r="HJB159" s="235"/>
      <c r="HJC159" s="235"/>
      <c r="HJD159" s="235"/>
      <c r="HJE159" s="235"/>
      <c r="HJF159" s="235"/>
      <c r="HJG159" s="235"/>
      <c r="HJH159" s="235"/>
      <c r="HJI159" s="235"/>
      <c r="HJJ159" s="235"/>
      <c r="HJK159" s="235"/>
      <c r="HJL159" s="235"/>
      <c r="HJM159" s="235"/>
      <c r="HJN159" s="235"/>
      <c r="HJO159" s="235"/>
      <c r="HJP159" s="235"/>
      <c r="HJQ159" s="235"/>
      <c r="HJR159" s="235"/>
      <c r="HJS159" s="235"/>
      <c r="HJT159" s="235"/>
      <c r="HJU159" s="235"/>
      <c r="HJV159" s="235"/>
      <c r="HJW159" s="235"/>
      <c r="HJX159" s="235"/>
      <c r="HJY159" s="235"/>
      <c r="HJZ159" s="235"/>
      <c r="HKA159" s="235"/>
      <c r="HKB159" s="235"/>
      <c r="HKC159" s="235"/>
      <c r="HKD159" s="235"/>
      <c r="HKE159" s="235"/>
      <c r="HKF159" s="235"/>
      <c r="HKG159" s="235"/>
      <c r="HKH159" s="235"/>
      <c r="HKI159" s="235"/>
      <c r="HKJ159" s="235"/>
      <c r="HKK159" s="235"/>
      <c r="HKL159" s="235"/>
      <c r="HKM159" s="235"/>
      <c r="HKN159" s="235"/>
      <c r="HKO159" s="235"/>
      <c r="HKP159" s="235"/>
      <c r="HKQ159" s="235"/>
      <c r="HKR159" s="235"/>
      <c r="HKS159" s="235"/>
      <c r="HKT159" s="235"/>
      <c r="HKU159" s="235"/>
      <c r="HKV159" s="235"/>
      <c r="HKW159" s="235"/>
      <c r="HKX159" s="235"/>
      <c r="HKY159" s="235"/>
      <c r="HKZ159" s="235"/>
      <c r="HLA159" s="235"/>
      <c r="HLB159" s="235"/>
      <c r="HLC159" s="235"/>
      <c r="HLD159" s="235"/>
      <c r="HLE159" s="235"/>
      <c r="HLF159" s="235"/>
      <c r="HLG159" s="235"/>
      <c r="HLH159" s="235"/>
      <c r="HLI159" s="235"/>
      <c r="HLJ159" s="235"/>
      <c r="HLK159" s="235"/>
      <c r="HLL159" s="235"/>
      <c r="HLM159" s="235"/>
      <c r="HLN159" s="235"/>
      <c r="HLO159" s="235"/>
      <c r="HLP159" s="235"/>
      <c r="HLQ159" s="235"/>
      <c r="HLR159" s="235"/>
      <c r="HLS159" s="235"/>
      <c r="HLT159" s="235"/>
      <c r="HLU159" s="235"/>
      <c r="HLV159" s="235"/>
      <c r="HLW159" s="235"/>
      <c r="HLX159" s="235"/>
      <c r="HLY159" s="235"/>
      <c r="HLZ159" s="235"/>
      <c r="HMA159" s="235"/>
      <c r="HMB159" s="235"/>
      <c r="HMC159" s="235"/>
      <c r="HMD159" s="235"/>
      <c r="HME159" s="235"/>
      <c r="HMF159" s="235"/>
      <c r="HMG159" s="235"/>
      <c r="HMH159" s="235"/>
      <c r="HMI159" s="235"/>
      <c r="HMJ159" s="235"/>
      <c r="HMK159" s="235"/>
      <c r="HML159" s="235"/>
      <c r="HMM159" s="235"/>
      <c r="HMN159" s="235"/>
      <c r="HMO159" s="235"/>
      <c r="HMP159" s="235"/>
      <c r="HMQ159" s="235"/>
      <c r="HMR159" s="235"/>
      <c r="HMS159" s="235"/>
      <c r="HMT159" s="235"/>
      <c r="HMU159" s="235"/>
      <c r="HMV159" s="235"/>
      <c r="HMW159" s="235"/>
      <c r="HMX159" s="235"/>
      <c r="HMY159" s="235"/>
      <c r="HMZ159" s="235"/>
      <c r="HNA159" s="235"/>
      <c r="HNB159" s="235"/>
      <c r="HNC159" s="235"/>
      <c r="HND159" s="235"/>
      <c r="HNE159" s="235"/>
      <c r="HNF159" s="235"/>
      <c r="HNG159" s="235"/>
      <c r="HNH159" s="235"/>
      <c r="HNI159" s="235"/>
      <c r="HNJ159" s="235"/>
      <c r="HNK159" s="235"/>
      <c r="HNL159" s="235"/>
      <c r="HNM159" s="235"/>
      <c r="HNN159" s="235"/>
      <c r="HNO159" s="235"/>
      <c r="HNP159" s="235"/>
      <c r="HNQ159" s="235"/>
      <c r="HNR159" s="235"/>
      <c r="HNS159" s="235"/>
      <c r="HNT159" s="235"/>
      <c r="HNU159" s="235"/>
      <c r="HNV159" s="235"/>
      <c r="HNW159" s="235"/>
      <c r="HNX159" s="235"/>
      <c r="HNY159" s="235"/>
      <c r="HNZ159" s="235"/>
      <c r="HOA159" s="235"/>
      <c r="HOB159" s="235"/>
      <c r="HOC159" s="235"/>
      <c r="HOD159" s="235"/>
      <c r="HOE159" s="235"/>
      <c r="HOF159" s="235"/>
      <c r="HOG159" s="235"/>
      <c r="HOH159" s="235"/>
      <c r="HOI159" s="235"/>
      <c r="HOJ159" s="235"/>
      <c r="HOK159" s="235"/>
      <c r="HOL159" s="235"/>
      <c r="HOM159" s="235"/>
      <c r="HON159" s="235"/>
      <c r="HOO159" s="235"/>
      <c r="HOP159" s="235"/>
      <c r="HOQ159" s="235"/>
      <c r="HOR159" s="235"/>
      <c r="HOS159" s="235"/>
      <c r="HOT159" s="235"/>
      <c r="HOU159" s="235"/>
      <c r="HOV159" s="235"/>
      <c r="HOW159" s="235"/>
      <c r="HOX159" s="235"/>
      <c r="HOY159" s="235"/>
      <c r="HOZ159" s="235"/>
      <c r="HPA159" s="235"/>
      <c r="HPB159" s="235"/>
      <c r="HPC159" s="235"/>
      <c r="HPD159" s="235"/>
      <c r="HPE159" s="235"/>
      <c r="HPF159" s="235"/>
      <c r="HPG159" s="235"/>
      <c r="HPH159" s="235"/>
      <c r="HPI159" s="235"/>
      <c r="HPJ159" s="235"/>
      <c r="HPK159" s="235"/>
      <c r="HPL159" s="235"/>
      <c r="HPM159" s="235"/>
      <c r="HPN159" s="235"/>
      <c r="HPO159" s="235"/>
      <c r="HPP159" s="235"/>
      <c r="HPQ159" s="235"/>
      <c r="HPR159" s="235"/>
      <c r="HPS159" s="235"/>
      <c r="HPT159" s="235"/>
      <c r="HPU159" s="235"/>
      <c r="HPV159" s="235"/>
      <c r="HPW159" s="235"/>
      <c r="HPX159" s="235"/>
      <c r="HPY159" s="235"/>
      <c r="HPZ159" s="235"/>
      <c r="HQA159" s="235"/>
      <c r="HQB159" s="235"/>
      <c r="HQC159" s="235"/>
      <c r="HQD159" s="235"/>
      <c r="HQE159" s="235"/>
      <c r="HQF159" s="235"/>
      <c r="HQG159" s="235"/>
      <c r="HQH159" s="235"/>
      <c r="HQI159" s="235"/>
      <c r="HQJ159" s="235"/>
      <c r="HQK159" s="235"/>
      <c r="HQL159" s="235"/>
      <c r="HQM159" s="235"/>
      <c r="HQN159" s="235"/>
      <c r="HQO159" s="235"/>
      <c r="HQP159" s="235"/>
      <c r="HQQ159" s="235"/>
      <c r="HQR159" s="235"/>
      <c r="HQS159" s="235"/>
      <c r="HQT159" s="235"/>
      <c r="HQU159" s="235"/>
      <c r="HQV159" s="235"/>
      <c r="HQW159" s="235"/>
      <c r="HQX159" s="235"/>
      <c r="HQY159" s="235"/>
      <c r="HQZ159" s="235"/>
      <c r="HRA159" s="235"/>
      <c r="HRB159" s="235"/>
      <c r="HRC159" s="235"/>
      <c r="HRD159" s="235"/>
      <c r="HRE159" s="235"/>
      <c r="HRF159" s="235"/>
      <c r="HRG159" s="235"/>
      <c r="HRH159" s="235"/>
      <c r="HRI159" s="235"/>
      <c r="HRJ159" s="235"/>
      <c r="HRK159" s="235"/>
      <c r="HRL159" s="235"/>
      <c r="HRM159" s="235"/>
      <c r="HRN159" s="235"/>
      <c r="HRO159" s="235"/>
      <c r="HRP159" s="235"/>
      <c r="HRQ159" s="235"/>
      <c r="HRR159" s="235"/>
      <c r="HRS159" s="235"/>
      <c r="HRT159" s="235"/>
      <c r="HRU159" s="235"/>
      <c r="HRV159" s="235"/>
      <c r="HRW159" s="235"/>
      <c r="HRX159" s="235"/>
      <c r="HRY159" s="235"/>
      <c r="HRZ159" s="235"/>
      <c r="HSA159" s="235"/>
      <c r="HSB159" s="235"/>
      <c r="HSC159" s="235"/>
      <c r="HSD159" s="235"/>
      <c r="HSE159" s="235"/>
      <c r="HSF159" s="235"/>
      <c r="HSG159" s="235"/>
      <c r="HSH159" s="235"/>
      <c r="HSI159" s="235"/>
      <c r="HSJ159" s="235"/>
      <c r="HSK159" s="235"/>
      <c r="HSL159" s="235"/>
      <c r="HSM159" s="235"/>
      <c r="HSN159" s="235"/>
      <c r="HSO159" s="235"/>
      <c r="HSP159" s="235"/>
      <c r="HSQ159" s="235"/>
      <c r="HSR159" s="235"/>
      <c r="HSS159" s="235"/>
      <c r="HST159" s="235"/>
      <c r="HSU159" s="235"/>
      <c r="HSV159" s="235"/>
      <c r="HSW159" s="235"/>
      <c r="HSX159" s="235"/>
      <c r="HSY159" s="235"/>
      <c r="HSZ159" s="235"/>
      <c r="HTA159" s="235"/>
      <c r="HTB159" s="235"/>
      <c r="HTC159" s="235"/>
      <c r="HTD159" s="235"/>
      <c r="HTE159" s="235"/>
      <c r="HTF159" s="235"/>
      <c r="HTG159" s="235"/>
      <c r="HTH159" s="235"/>
      <c r="HTI159" s="235"/>
      <c r="HTJ159" s="235"/>
      <c r="HTK159" s="235"/>
      <c r="HTL159" s="235"/>
      <c r="HTM159" s="235"/>
      <c r="HTN159" s="235"/>
      <c r="HTO159" s="235"/>
      <c r="HTP159" s="235"/>
      <c r="HTQ159" s="235"/>
      <c r="HTR159" s="235"/>
      <c r="HTS159" s="235"/>
      <c r="HTT159" s="235"/>
      <c r="HTU159" s="235"/>
      <c r="HTV159" s="235"/>
      <c r="HTW159" s="235"/>
      <c r="HTX159" s="235"/>
      <c r="HTY159" s="235"/>
      <c r="HTZ159" s="235"/>
      <c r="HUA159" s="235"/>
      <c r="HUB159" s="235"/>
      <c r="HUC159" s="235"/>
      <c r="HUD159" s="235"/>
      <c r="HUE159" s="235"/>
      <c r="HUF159" s="235"/>
      <c r="HUG159" s="235"/>
      <c r="HUH159" s="235"/>
      <c r="HUI159" s="235"/>
      <c r="HUJ159" s="235"/>
      <c r="HUK159" s="235"/>
      <c r="HUL159" s="235"/>
      <c r="HUM159" s="235"/>
      <c r="HUN159" s="235"/>
      <c r="HUO159" s="235"/>
      <c r="HUP159" s="235"/>
      <c r="HUQ159" s="235"/>
      <c r="HUR159" s="235"/>
      <c r="HUS159" s="235"/>
      <c r="HUT159" s="235"/>
      <c r="HUU159" s="235"/>
      <c r="HUV159" s="235"/>
      <c r="HUW159" s="235"/>
      <c r="HUX159" s="235"/>
      <c r="HUY159" s="235"/>
      <c r="HUZ159" s="235"/>
      <c r="HVA159" s="235"/>
      <c r="HVB159" s="235"/>
      <c r="HVC159" s="235"/>
      <c r="HVD159" s="235"/>
      <c r="HVE159" s="235"/>
      <c r="HVF159" s="235"/>
      <c r="HVG159" s="235"/>
      <c r="HVH159" s="235"/>
      <c r="HVI159" s="235"/>
      <c r="HVJ159" s="235"/>
      <c r="HVK159" s="235"/>
      <c r="HVL159" s="235"/>
      <c r="HVM159" s="235"/>
      <c r="HVN159" s="235"/>
      <c r="HVO159" s="235"/>
      <c r="HVP159" s="235"/>
      <c r="HVQ159" s="235"/>
      <c r="HVR159" s="235"/>
      <c r="HVS159" s="235"/>
      <c r="HVT159" s="235"/>
      <c r="HVU159" s="235"/>
      <c r="HVV159" s="235"/>
      <c r="HVW159" s="235"/>
      <c r="HVX159" s="235"/>
      <c r="HVY159" s="235"/>
      <c r="HVZ159" s="235"/>
      <c r="HWA159" s="235"/>
      <c r="HWB159" s="235"/>
      <c r="HWC159" s="235"/>
      <c r="HWD159" s="235"/>
      <c r="HWE159" s="235"/>
      <c r="HWF159" s="235"/>
      <c r="HWG159" s="235"/>
      <c r="HWH159" s="235"/>
      <c r="HWI159" s="235"/>
      <c r="HWJ159" s="235"/>
      <c r="HWK159" s="235"/>
      <c r="HWL159" s="235"/>
      <c r="HWM159" s="235"/>
      <c r="HWN159" s="235"/>
      <c r="HWO159" s="235"/>
      <c r="HWP159" s="235"/>
      <c r="HWQ159" s="235"/>
      <c r="HWR159" s="235"/>
      <c r="HWS159" s="235"/>
      <c r="HWT159" s="235"/>
      <c r="HWU159" s="235"/>
      <c r="HWV159" s="235"/>
      <c r="HWW159" s="235"/>
      <c r="HWX159" s="235"/>
      <c r="HWY159" s="235"/>
      <c r="HWZ159" s="235"/>
      <c r="HXA159" s="235"/>
      <c r="HXB159" s="235"/>
      <c r="HXC159" s="235"/>
      <c r="HXD159" s="235"/>
      <c r="HXE159" s="235"/>
      <c r="HXF159" s="235"/>
      <c r="HXG159" s="235"/>
      <c r="HXH159" s="235"/>
      <c r="HXI159" s="235"/>
      <c r="HXJ159" s="235"/>
      <c r="HXK159" s="235"/>
      <c r="HXL159" s="235"/>
      <c r="HXM159" s="235"/>
      <c r="HXN159" s="235"/>
      <c r="HXO159" s="235"/>
      <c r="HXP159" s="235"/>
      <c r="HXQ159" s="235"/>
      <c r="HXR159" s="235"/>
      <c r="HXS159" s="235"/>
      <c r="HXT159" s="235"/>
      <c r="HXU159" s="235"/>
      <c r="HXV159" s="235"/>
      <c r="HXW159" s="235"/>
      <c r="HXX159" s="235"/>
      <c r="HXY159" s="235"/>
      <c r="HXZ159" s="235"/>
      <c r="HYA159" s="235"/>
      <c r="HYB159" s="235"/>
      <c r="HYC159" s="235"/>
      <c r="HYD159" s="235"/>
      <c r="HYE159" s="235"/>
      <c r="HYF159" s="235"/>
      <c r="HYG159" s="235"/>
      <c r="HYH159" s="235"/>
      <c r="HYI159" s="235"/>
      <c r="HYJ159" s="235"/>
      <c r="HYK159" s="235"/>
      <c r="HYL159" s="235"/>
      <c r="HYM159" s="235"/>
      <c r="HYN159" s="235"/>
      <c r="HYO159" s="235"/>
      <c r="HYP159" s="235"/>
      <c r="HYQ159" s="235"/>
      <c r="HYR159" s="235"/>
      <c r="HYS159" s="235"/>
      <c r="HYT159" s="235"/>
      <c r="HYU159" s="235"/>
      <c r="HYV159" s="235"/>
      <c r="HYW159" s="235"/>
      <c r="HYX159" s="235"/>
      <c r="HYY159" s="235"/>
      <c r="HYZ159" s="235"/>
      <c r="HZA159" s="235"/>
      <c r="HZB159" s="235"/>
      <c r="HZC159" s="235"/>
      <c r="HZD159" s="235"/>
      <c r="HZE159" s="235"/>
      <c r="HZF159" s="235"/>
      <c r="HZG159" s="235"/>
      <c r="HZH159" s="235"/>
      <c r="HZI159" s="235"/>
      <c r="HZJ159" s="235"/>
      <c r="HZK159" s="235"/>
      <c r="HZL159" s="235"/>
      <c r="HZM159" s="235"/>
      <c r="HZN159" s="235"/>
      <c r="HZO159" s="235"/>
      <c r="HZP159" s="235"/>
      <c r="HZQ159" s="235"/>
      <c r="HZR159" s="235"/>
      <c r="HZS159" s="235"/>
      <c r="HZT159" s="235"/>
      <c r="HZU159" s="235"/>
      <c r="HZV159" s="235"/>
      <c r="HZW159" s="235"/>
      <c r="HZX159" s="235"/>
      <c r="HZY159" s="235"/>
      <c r="HZZ159" s="235"/>
      <c r="IAA159" s="235"/>
      <c r="IAB159" s="235"/>
      <c r="IAC159" s="235"/>
      <c r="IAD159" s="235"/>
      <c r="IAE159" s="235"/>
      <c r="IAF159" s="235"/>
      <c r="IAG159" s="235"/>
      <c r="IAH159" s="235"/>
      <c r="IAI159" s="235"/>
      <c r="IAJ159" s="235"/>
      <c r="IAK159" s="235"/>
      <c r="IAL159" s="235"/>
      <c r="IAM159" s="235"/>
      <c r="IAN159" s="235"/>
      <c r="IAO159" s="235"/>
      <c r="IAP159" s="235"/>
      <c r="IAQ159" s="235"/>
      <c r="IAR159" s="235"/>
      <c r="IAS159" s="235"/>
      <c r="IAT159" s="235"/>
      <c r="IAU159" s="235"/>
      <c r="IAV159" s="235"/>
      <c r="IAW159" s="235"/>
      <c r="IAX159" s="235"/>
      <c r="IAY159" s="235"/>
      <c r="IAZ159" s="235"/>
      <c r="IBA159" s="235"/>
      <c r="IBB159" s="235"/>
      <c r="IBC159" s="235"/>
      <c r="IBD159" s="235"/>
      <c r="IBE159" s="235"/>
      <c r="IBF159" s="235"/>
      <c r="IBG159" s="235"/>
      <c r="IBH159" s="235"/>
      <c r="IBI159" s="235"/>
      <c r="IBJ159" s="235"/>
      <c r="IBK159" s="235"/>
      <c r="IBL159" s="235"/>
      <c r="IBM159" s="235"/>
      <c r="IBN159" s="235"/>
      <c r="IBO159" s="235"/>
      <c r="IBP159" s="235"/>
      <c r="IBQ159" s="235"/>
      <c r="IBR159" s="235"/>
      <c r="IBS159" s="235"/>
      <c r="IBT159" s="235"/>
      <c r="IBU159" s="235"/>
      <c r="IBV159" s="235"/>
      <c r="IBW159" s="235"/>
      <c r="IBX159" s="235"/>
      <c r="IBY159" s="235"/>
      <c r="IBZ159" s="235"/>
      <c r="ICA159" s="235"/>
      <c r="ICB159" s="235"/>
      <c r="ICC159" s="235"/>
      <c r="ICD159" s="235"/>
      <c r="ICE159" s="235"/>
      <c r="ICF159" s="235"/>
      <c r="ICG159" s="235"/>
      <c r="ICH159" s="235"/>
      <c r="ICI159" s="235"/>
      <c r="ICJ159" s="235"/>
      <c r="ICK159" s="235"/>
      <c r="ICL159" s="235"/>
      <c r="ICM159" s="235"/>
      <c r="ICN159" s="235"/>
      <c r="ICO159" s="235"/>
      <c r="ICP159" s="235"/>
      <c r="ICQ159" s="235"/>
      <c r="ICR159" s="235"/>
      <c r="ICS159" s="235"/>
      <c r="ICT159" s="235"/>
      <c r="ICU159" s="235"/>
      <c r="ICV159" s="235"/>
      <c r="ICW159" s="235"/>
      <c r="ICX159" s="235"/>
      <c r="ICY159" s="235"/>
      <c r="ICZ159" s="235"/>
      <c r="IDA159" s="235"/>
      <c r="IDB159" s="235"/>
      <c r="IDC159" s="235"/>
      <c r="IDD159" s="235"/>
      <c r="IDE159" s="235"/>
      <c r="IDF159" s="235"/>
      <c r="IDG159" s="235"/>
      <c r="IDH159" s="235"/>
      <c r="IDI159" s="235"/>
      <c r="IDJ159" s="235"/>
      <c r="IDK159" s="235"/>
      <c r="IDL159" s="235"/>
      <c r="IDM159" s="235"/>
      <c r="IDN159" s="235"/>
      <c r="IDO159" s="235"/>
      <c r="IDP159" s="235"/>
      <c r="IDQ159" s="235"/>
      <c r="IDR159" s="235"/>
      <c r="IDS159" s="235"/>
      <c r="IDT159" s="235"/>
      <c r="IDU159" s="235"/>
      <c r="IDV159" s="235"/>
      <c r="IDW159" s="235"/>
      <c r="IDX159" s="235"/>
      <c r="IDY159" s="235"/>
      <c r="IDZ159" s="235"/>
      <c r="IEA159" s="235"/>
      <c r="IEB159" s="235"/>
      <c r="IEC159" s="235"/>
      <c r="IED159" s="235"/>
      <c r="IEE159" s="235"/>
      <c r="IEF159" s="235"/>
      <c r="IEG159" s="235"/>
      <c r="IEH159" s="235"/>
      <c r="IEI159" s="235"/>
      <c r="IEJ159" s="235"/>
      <c r="IEK159" s="235"/>
      <c r="IEL159" s="235"/>
      <c r="IEM159" s="235"/>
      <c r="IEN159" s="235"/>
      <c r="IEO159" s="235"/>
      <c r="IEP159" s="235"/>
      <c r="IEQ159" s="235"/>
      <c r="IER159" s="235"/>
      <c r="IES159" s="235"/>
      <c r="IET159" s="235"/>
      <c r="IEU159" s="235"/>
      <c r="IEV159" s="235"/>
      <c r="IEW159" s="235"/>
      <c r="IEX159" s="235"/>
      <c r="IEY159" s="235"/>
      <c r="IEZ159" s="235"/>
      <c r="IFA159" s="235"/>
      <c r="IFB159" s="235"/>
      <c r="IFC159" s="235"/>
      <c r="IFD159" s="235"/>
      <c r="IFE159" s="235"/>
      <c r="IFF159" s="235"/>
      <c r="IFG159" s="235"/>
      <c r="IFH159" s="235"/>
      <c r="IFI159" s="235"/>
      <c r="IFJ159" s="235"/>
      <c r="IFK159" s="235"/>
      <c r="IFL159" s="235"/>
      <c r="IFM159" s="235"/>
      <c r="IFN159" s="235"/>
      <c r="IFO159" s="235"/>
      <c r="IFP159" s="235"/>
      <c r="IFQ159" s="235"/>
      <c r="IFR159" s="235"/>
      <c r="IFS159" s="235"/>
      <c r="IFT159" s="235"/>
      <c r="IFU159" s="235"/>
      <c r="IFV159" s="235"/>
      <c r="IFW159" s="235"/>
      <c r="IFX159" s="235"/>
      <c r="IFY159" s="235"/>
      <c r="IFZ159" s="235"/>
      <c r="IGA159" s="235"/>
      <c r="IGB159" s="235"/>
      <c r="IGC159" s="235"/>
      <c r="IGD159" s="235"/>
      <c r="IGE159" s="235"/>
      <c r="IGF159" s="235"/>
      <c r="IGG159" s="235"/>
      <c r="IGH159" s="235"/>
      <c r="IGI159" s="235"/>
      <c r="IGJ159" s="235"/>
      <c r="IGK159" s="235"/>
      <c r="IGL159" s="235"/>
      <c r="IGM159" s="235"/>
      <c r="IGN159" s="235"/>
      <c r="IGO159" s="235"/>
      <c r="IGP159" s="235"/>
      <c r="IGQ159" s="235"/>
      <c r="IGR159" s="235"/>
      <c r="IGS159" s="235"/>
      <c r="IGT159" s="235"/>
      <c r="IGU159" s="235"/>
      <c r="IGV159" s="235"/>
      <c r="IGW159" s="235"/>
      <c r="IGX159" s="235"/>
      <c r="IGY159" s="235"/>
      <c r="IGZ159" s="235"/>
      <c r="IHA159" s="235"/>
      <c r="IHB159" s="235"/>
      <c r="IHC159" s="235"/>
      <c r="IHD159" s="235"/>
      <c r="IHE159" s="235"/>
      <c r="IHF159" s="235"/>
      <c r="IHG159" s="235"/>
      <c r="IHH159" s="235"/>
      <c r="IHI159" s="235"/>
      <c r="IHJ159" s="235"/>
      <c r="IHK159" s="235"/>
      <c r="IHL159" s="235"/>
      <c r="IHM159" s="235"/>
      <c r="IHN159" s="235"/>
      <c r="IHO159" s="235"/>
      <c r="IHP159" s="235"/>
      <c r="IHQ159" s="235"/>
      <c r="IHR159" s="235"/>
      <c r="IHS159" s="235"/>
      <c r="IHT159" s="235"/>
      <c r="IHU159" s="235"/>
      <c r="IHV159" s="235"/>
      <c r="IHW159" s="235"/>
      <c r="IHX159" s="235"/>
      <c r="IHY159" s="235"/>
      <c r="IHZ159" s="235"/>
      <c r="IIA159" s="235"/>
      <c r="IIB159" s="235"/>
      <c r="IIC159" s="235"/>
      <c r="IID159" s="235"/>
      <c r="IIE159" s="235"/>
      <c r="IIF159" s="235"/>
      <c r="IIG159" s="235"/>
      <c r="IIH159" s="235"/>
      <c r="III159" s="235"/>
      <c r="IIJ159" s="235"/>
      <c r="IIK159" s="235"/>
      <c r="IIL159" s="235"/>
      <c r="IIM159" s="235"/>
      <c r="IIN159" s="235"/>
      <c r="IIO159" s="235"/>
      <c r="IIP159" s="235"/>
      <c r="IIQ159" s="235"/>
      <c r="IIR159" s="235"/>
      <c r="IIS159" s="235"/>
      <c r="IIT159" s="235"/>
      <c r="IIU159" s="235"/>
      <c r="IIV159" s="235"/>
      <c r="IIW159" s="235"/>
      <c r="IIX159" s="235"/>
      <c r="IIY159" s="235"/>
      <c r="IIZ159" s="235"/>
      <c r="IJA159" s="235"/>
      <c r="IJB159" s="235"/>
      <c r="IJC159" s="235"/>
      <c r="IJD159" s="235"/>
      <c r="IJE159" s="235"/>
      <c r="IJF159" s="235"/>
      <c r="IJG159" s="235"/>
      <c r="IJH159" s="235"/>
      <c r="IJI159" s="235"/>
      <c r="IJJ159" s="235"/>
      <c r="IJK159" s="235"/>
      <c r="IJL159" s="235"/>
      <c r="IJM159" s="235"/>
      <c r="IJN159" s="235"/>
      <c r="IJO159" s="235"/>
      <c r="IJP159" s="235"/>
      <c r="IJQ159" s="235"/>
      <c r="IJR159" s="235"/>
      <c r="IJS159" s="235"/>
      <c r="IJT159" s="235"/>
      <c r="IJU159" s="235"/>
      <c r="IJV159" s="235"/>
      <c r="IJW159" s="235"/>
      <c r="IJX159" s="235"/>
      <c r="IJY159" s="235"/>
      <c r="IJZ159" s="235"/>
      <c r="IKA159" s="235"/>
      <c r="IKB159" s="235"/>
      <c r="IKC159" s="235"/>
      <c r="IKD159" s="235"/>
      <c r="IKE159" s="235"/>
      <c r="IKF159" s="235"/>
      <c r="IKG159" s="235"/>
      <c r="IKH159" s="235"/>
      <c r="IKI159" s="235"/>
      <c r="IKJ159" s="235"/>
      <c r="IKK159" s="235"/>
      <c r="IKL159" s="235"/>
      <c r="IKM159" s="235"/>
      <c r="IKN159" s="235"/>
      <c r="IKO159" s="235"/>
      <c r="IKP159" s="235"/>
      <c r="IKQ159" s="235"/>
      <c r="IKR159" s="235"/>
      <c r="IKS159" s="235"/>
      <c r="IKT159" s="235"/>
      <c r="IKU159" s="235"/>
      <c r="IKV159" s="235"/>
      <c r="IKW159" s="235"/>
      <c r="IKX159" s="235"/>
      <c r="IKY159" s="235"/>
      <c r="IKZ159" s="235"/>
      <c r="ILA159" s="235"/>
      <c r="ILB159" s="235"/>
      <c r="ILC159" s="235"/>
      <c r="ILD159" s="235"/>
      <c r="ILE159" s="235"/>
      <c r="ILF159" s="235"/>
      <c r="ILG159" s="235"/>
      <c r="ILH159" s="235"/>
      <c r="ILI159" s="235"/>
      <c r="ILJ159" s="235"/>
      <c r="ILK159" s="235"/>
      <c r="ILL159" s="235"/>
      <c r="ILM159" s="235"/>
      <c r="ILN159" s="235"/>
      <c r="ILO159" s="235"/>
      <c r="ILP159" s="235"/>
      <c r="ILQ159" s="235"/>
      <c r="ILR159" s="235"/>
      <c r="ILS159" s="235"/>
      <c r="ILT159" s="235"/>
      <c r="ILU159" s="235"/>
      <c r="ILV159" s="235"/>
      <c r="ILW159" s="235"/>
      <c r="ILX159" s="235"/>
      <c r="ILY159" s="235"/>
      <c r="ILZ159" s="235"/>
      <c r="IMA159" s="235"/>
      <c r="IMB159" s="235"/>
      <c r="IMC159" s="235"/>
      <c r="IMD159" s="235"/>
      <c r="IME159" s="235"/>
      <c r="IMF159" s="235"/>
      <c r="IMG159" s="235"/>
      <c r="IMH159" s="235"/>
      <c r="IMI159" s="235"/>
      <c r="IMJ159" s="235"/>
      <c r="IMK159" s="235"/>
      <c r="IML159" s="235"/>
      <c r="IMM159" s="235"/>
      <c r="IMN159" s="235"/>
      <c r="IMO159" s="235"/>
      <c r="IMP159" s="235"/>
      <c r="IMQ159" s="235"/>
      <c r="IMR159" s="235"/>
      <c r="IMS159" s="235"/>
      <c r="IMT159" s="235"/>
      <c r="IMU159" s="235"/>
      <c r="IMV159" s="235"/>
      <c r="IMW159" s="235"/>
      <c r="IMX159" s="235"/>
      <c r="IMY159" s="235"/>
      <c r="IMZ159" s="235"/>
      <c r="INA159" s="235"/>
      <c r="INB159" s="235"/>
      <c r="INC159" s="235"/>
      <c r="IND159" s="235"/>
      <c r="INE159" s="235"/>
      <c r="INF159" s="235"/>
      <c r="ING159" s="235"/>
      <c r="INH159" s="235"/>
      <c r="INI159" s="235"/>
      <c r="INJ159" s="235"/>
      <c r="INK159" s="235"/>
      <c r="INL159" s="235"/>
      <c r="INM159" s="235"/>
      <c r="INN159" s="235"/>
      <c r="INO159" s="235"/>
      <c r="INP159" s="235"/>
      <c r="INQ159" s="235"/>
      <c r="INR159" s="235"/>
      <c r="INS159" s="235"/>
      <c r="INT159" s="235"/>
      <c r="INU159" s="235"/>
      <c r="INV159" s="235"/>
      <c r="INW159" s="235"/>
      <c r="INX159" s="235"/>
      <c r="INY159" s="235"/>
      <c r="INZ159" s="235"/>
      <c r="IOA159" s="235"/>
      <c r="IOB159" s="235"/>
      <c r="IOC159" s="235"/>
      <c r="IOD159" s="235"/>
      <c r="IOE159" s="235"/>
      <c r="IOF159" s="235"/>
      <c r="IOG159" s="235"/>
      <c r="IOH159" s="235"/>
      <c r="IOI159" s="235"/>
      <c r="IOJ159" s="235"/>
      <c r="IOK159" s="235"/>
      <c r="IOL159" s="235"/>
      <c r="IOM159" s="235"/>
      <c r="ION159" s="235"/>
      <c r="IOO159" s="235"/>
      <c r="IOP159" s="235"/>
      <c r="IOQ159" s="235"/>
      <c r="IOR159" s="235"/>
      <c r="IOS159" s="235"/>
      <c r="IOT159" s="235"/>
      <c r="IOU159" s="235"/>
      <c r="IOV159" s="235"/>
      <c r="IOW159" s="235"/>
      <c r="IOX159" s="235"/>
      <c r="IOY159" s="235"/>
      <c r="IOZ159" s="235"/>
      <c r="IPA159" s="235"/>
      <c r="IPB159" s="235"/>
      <c r="IPC159" s="235"/>
      <c r="IPD159" s="235"/>
      <c r="IPE159" s="235"/>
      <c r="IPF159" s="235"/>
      <c r="IPG159" s="235"/>
      <c r="IPH159" s="235"/>
      <c r="IPI159" s="235"/>
      <c r="IPJ159" s="235"/>
      <c r="IPK159" s="235"/>
      <c r="IPL159" s="235"/>
      <c r="IPM159" s="235"/>
      <c r="IPN159" s="235"/>
      <c r="IPO159" s="235"/>
      <c r="IPP159" s="235"/>
      <c r="IPQ159" s="235"/>
      <c r="IPR159" s="235"/>
      <c r="IPS159" s="235"/>
      <c r="IPT159" s="235"/>
      <c r="IPU159" s="235"/>
      <c r="IPV159" s="235"/>
      <c r="IPW159" s="235"/>
      <c r="IPX159" s="235"/>
      <c r="IPY159" s="235"/>
      <c r="IPZ159" s="235"/>
      <c r="IQA159" s="235"/>
      <c r="IQB159" s="235"/>
      <c r="IQC159" s="235"/>
      <c r="IQD159" s="235"/>
      <c r="IQE159" s="235"/>
      <c r="IQF159" s="235"/>
      <c r="IQG159" s="235"/>
      <c r="IQH159" s="235"/>
      <c r="IQI159" s="235"/>
      <c r="IQJ159" s="235"/>
      <c r="IQK159" s="235"/>
      <c r="IQL159" s="235"/>
      <c r="IQM159" s="235"/>
      <c r="IQN159" s="235"/>
      <c r="IQO159" s="235"/>
      <c r="IQP159" s="235"/>
      <c r="IQQ159" s="235"/>
      <c r="IQR159" s="235"/>
      <c r="IQS159" s="235"/>
      <c r="IQT159" s="235"/>
      <c r="IQU159" s="235"/>
      <c r="IQV159" s="235"/>
      <c r="IQW159" s="235"/>
      <c r="IQX159" s="235"/>
      <c r="IQY159" s="235"/>
      <c r="IQZ159" s="235"/>
      <c r="IRA159" s="235"/>
      <c r="IRB159" s="235"/>
      <c r="IRC159" s="235"/>
      <c r="IRD159" s="235"/>
      <c r="IRE159" s="235"/>
      <c r="IRF159" s="235"/>
      <c r="IRG159" s="235"/>
      <c r="IRH159" s="235"/>
      <c r="IRI159" s="235"/>
      <c r="IRJ159" s="235"/>
      <c r="IRK159" s="235"/>
      <c r="IRL159" s="235"/>
      <c r="IRM159" s="235"/>
      <c r="IRN159" s="235"/>
      <c r="IRO159" s="235"/>
      <c r="IRP159" s="235"/>
      <c r="IRQ159" s="235"/>
      <c r="IRR159" s="235"/>
      <c r="IRS159" s="235"/>
      <c r="IRT159" s="235"/>
      <c r="IRU159" s="235"/>
      <c r="IRV159" s="235"/>
      <c r="IRW159" s="235"/>
      <c r="IRX159" s="235"/>
      <c r="IRY159" s="235"/>
      <c r="IRZ159" s="235"/>
      <c r="ISA159" s="235"/>
      <c r="ISB159" s="235"/>
      <c r="ISC159" s="235"/>
      <c r="ISD159" s="235"/>
      <c r="ISE159" s="235"/>
      <c r="ISF159" s="235"/>
      <c r="ISG159" s="235"/>
      <c r="ISH159" s="235"/>
      <c r="ISI159" s="235"/>
      <c r="ISJ159" s="235"/>
      <c r="ISK159" s="235"/>
      <c r="ISL159" s="235"/>
      <c r="ISM159" s="235"/>
      <c r="ISN159" s="235"/>
      <c r="ISO159" s="235"/>
      <c r="ISP159" s="235"/>
      <c r="ISQ159" s="235"/>
      <c r="ISR159" s="235"/>
      <c r="ISS159" s="235"/>
      <c r="IST159" s="235"/>
      <c r="ISU159" s="235"/>
      <c r="ISV159" s="235"/>
      <c r="ISW159" s="235"/>
      <c r="ISX159" s="235"/>
      <c r="ISY159" s="235"/>
      <c r="ISZ159" s="235"/>
      <c r="ITA159" s="235"/>
      <c r="ITB159" s="235"/>
      <c r="ITC159" s="235"/>
      <c r="ITD159" s="235"/>
      <c r="ITE159" s="235"/>
      <c r="ITF159" s="235"/>
      <c r="ITG159" s="235"/>
      <c r="ITH159" s="235"/>
      <c r="ITI159" s="235"/>
      <c r="ITJ159" s="235"/>
      <c r="ITK159" s="235"/>
      <c r="ITL159" s="235"/>
      <c r="ITM159" s="235"/>
      <c r="ITN159" s="235"/>
      <c r="ITO159" s="235"/>
      <c r="ITP159" s="235"/>
      <c r="ITQ159" s="235"/>
      <c r="ITR159" s="235"/>
      <c r="ITS159" s="235"/>
      <c r="ITT159" s="235"/>
      <c r="ITU159" s="235"/>
      <c r="ITV159" s="235"/>
      <c r="ITW159" s="235"/>
      <c r="ITX159" s="235"/>
      <c r="ITY159" s="235"/>
      <c r="ITZ159" s="235"/>
      <c r="IUA159" s="235"/>
      <c r="IUB159" s="235"/>
      <c r="IUC159" s="235"/>
      <c r="IUD159" s="235"/>
      <c r="IUE159" s="235"/>
      <c r="IUF159" s="235"/>
      <c r="IUG159" s="235"/>
      <c r="IUH159" s="235"/>
      <c r="IUI159" s="235"/>
      <c r="IUJ159" s="235"/>
      <c r="IUK159" s="235"/>
      <c r="IUL159" s="235"/>
      <c r="IUM159" s="235"/>
      <c r="IUN159" s="235"/>
      <c r="IUO159" s="235"/>
      <c r="IUP159" s="235"/>
      <c r="IUQ159" s="235"/>
      <c r="IUR159" s="235"/>
      <c r="IUS159" s="235"/>
      <c r="IUT159" s="235"/>
      <c r="IUU159" s="235"/>
      <c r="IUV159" s="235"/>
      <c r="IUW159" s="235"/>
      <c r="IUX159" s="235"/>
      <c r="IUY159" s="235"/>
      <c r="IUZ159" s="235"/>
      <c r="IVA159" s="235"/>
      <c r="IVB159" s="235"/>
      <c r="IVC159" s="235"/>
      <c r="IVD159" s="235"/>
      <c r="IVE159" s="235"/>
      <c r="IVF159" s="235"/>
      <c r="IVG159" s="235"/>
      <c r="IVH159" s="235"/>
      <c r="IVI159" s="235"/>
      <c r="IVJ159" s="235"/>
      <c r="IVK159" s="235"/>
      <c r="IVL159" s="235"/>
      <c r="IVM159" s="235"/>
      <c r="IVN159" s="235"/>
      <c r="IVO159" s="235"/>
      <c r="IVP159" s="235"/>
      <c r="IVQ159" s="235"/>
      <c r="IVR159" s="235"/>
      <c r="IVS159" s="235"/>
      <c r="IVT159" s="235"/>
      <c r="IVU159" s="235"/>
      <c r="IVV159" s="235"/>
      <c r="IVW159" s="235"/>
      <c r="IVX159" s="235"/>
      <c r="IVY159" s="235"/>
      <c r="IVZ159" s="235"/>
      <c r="IWA159" s="235"/>
      <c r="IWB159" s="235"/>
      <c r="IWC159" s="235"/>
      <c r="IWD159" s="235"/>
      <c r="IWE159" s="235"/>
      <c r="IWF159" s="235"/>
      <c r="IWG159" s="235"/>
      <c r="IWH159" s="235"/>
      <c r="IWI159" s="235"/>
      <c r="IWJ159" s="235"/>
      <c r="IWK159" s="235"/>
      <c r="IWL159" s="235"/>
      <c r="IWM159" s="235"/>
      <c r="IWN159" s="235"/>
      <c r="IWO159" s="235"/>
      <c r="IWP159" s="235"/>
      <c r="IWQ159" s="235"/>
      <c r="IWR159" s="235"/>
      <c r="IWS159" s="235"/>
      <c r="IWT159" s="235"/>
      <c r="IWU159" s="235"/>
      <c r="IWV159" s="235"/>
      <c r="IWW159" s="235"/>
      <c r="IWX159" s="235"/>
      <c r="IWY159" s="235"/>
      <c r="IWZ159" s="235"/>
      <c r="IXA159" s="235"/>
      <c r="IXB159" s="235"/>
      <c r="IXC159" s="235"/>
      <c r="IXD159" s="235"/>
      <c r="IXE159" s="235"/>
      <c r="IXF159" s="235"/>
      <c r="IXG159" s="235"/>
      <c r="IXH159" s="235"/>
      <c r="IXI159" s="235"/>
      <c r="IXJ159" s="235"/>
      <c r="IXK159" s="235"/>
      <c r="IXL159" s="235"/>
      <c r="IXM159" s="235"/>
      <c r="IXN159" s="235"/>
      <c r="IXO159" s="235"/>
      <c r="IXP159" s="235"/>
      <c r="IXQ159" s="235"/>
      <c r="IXR159" s="235"/>
      <c r="IXS159" s="235"/>
      <c r="IXT159" s="235"/>
      <c r="IXU159" s="235"/>
      <c r="IXV159" s="235"/>
      <c r="IXW159" s="235"/>
      <c r="IXX159" s="235"/>
      <c r="IXY159" s="235"/>
      <c r="IXZ159" s="235"/>
      <c r="IYA159" s="235"/>
      <c r="IYB159" s="235"/>
      <c r="IYC159" s="235"/>
      <c r="IYD159" s="235"/>
      <c r="IYE159" s="235"/>
      <c r="IYF159" s="235"/>
      <c r="IYG159" s="235"/>
      <c r="IYH159" s="235"/>
      <c r="IYI159" s="235"/>
      <c r="IYJ159" s="235"/>
      <c r="IYK159" s="235"/>
      <c r="IYL159" s="235"/>
      <c r="IYM159" s="235"/>
      <c r="IYN159" s="235"/>
      <c r="IYO159" s="235"/>
      <c r="IYP159" s="235"/>
      <c r="IYQ159" s="235"/>
      <c r="IYR159" s="235"/>
      <c r="IYS159" s="235"/>
      <c r="IYT159" s="235"/>
      <c r="IYU159" s="235"/>
      <c r="IYV159" s="235"/>
      <c r="IYW159" s="235"/>
      <c r="IYX159" s="235"/>
      <c r="IYY159" s="235"/>
      <c r="IYZ159" s="235"/>
      <c r="IZA159" s="235"/>
      <c r="IZB159" s="235"/>
      <c r="IZC159" s="235"/>
      <c r="IZD159" s="235"/>
      <c r="IZE159" s="235"/>
      <c r="IZF159" s="235"/>
      <c r="IZG159" s="235"/>
      <c r="IZH159" s="235"/>
      <c r="IZI159" s="235"/>
      <c r="IZJ159" s="235"/>
      <c r="IZK159" s="235"/>
      <c r="IZL159" s="235"/>
      <c r="IZM159" s="235"/>
      <c r="IZN159" s="235"/>
      <c r="IZO159" s="235"/>
      <c r="IZP159" s="235"/>
      <c r="IZQ159" s="235"/>
      <c r="IZR159" s="235"/>
      <c r="IZS159" s="235"/>
      <c r="IZT159" s="235"/>
      <c r="IZU159" s="235"/>
      <c r="IZV159" s="235"/>
      <c r="IZW159" s="235"/>
      <c r="IZX159" s="235"/>
      <c r="IZY159" s="235"/>
      <c r="IZZ159" s="235"/>
      <c r="JAA159" s="235"/>
      <c r="JAB159" s="235"/>
      <c r="JAC159" s="235"/>
      <c r="JAD159" s="235"/>
      <c r="JAE159" s="235"/>
      <c r="JAF159" s="235"/>
      <c r="JAG159" s="235"/>
      <c r="JAH159" s="235"/>
      <c r="JAI159" s="235"/>
      <c r="JAJ159" s="235"/>
      <c r="JAK159" s="235"/>
      <c r="JAL159" s="235"/>
      <c r="JAM159" s="235"/>
      <c r="JAN159" s="235"/>
      <c r="JAO159" s="235"/>
      <c r="JAP159" s="235"/>
      <c r="JAQ159" s="235"/>
      <c r="JAR159" s="235"/>
      <c r="JAS159" s="235"/>
      <c r="JAT159" s="235"/>
      <c r="JAU159" s="235"/>
      <c r="JAV159" s="235"/>
      <c r="JAW159" s="235"/>
      <c r="JAX159" s="235"/>
      <c r="JAY159" s="235"/>
      <c r="JAZ159" s="235"/>
      <c r="JBA159" s="235"/>
      <c r="JBB159" s="235"/>
      <c r="JBC159" s="235"/>
      <c r="JBD159" s="235"/>
      <c r="JBE159" s="235"/>
      <c r="JBF159" s="235"/>
      <c r="JBG159" s="235"/>
      <c r="JBH159" s="235"/>
      <c r="JBI159" s="235"/>
      <c r="JBJ159" s="235"/>
      <c r="JBK159" s="235"/>
      <c r="JBL159" s="235"/>
      <c r="JBM159" s="235"/>
      <c r="JBN159" s="235"/>
      <c r="JBO159" s="235"/>
      <c r="JBP159" s="235"/>
      <c r="JBQ159" s="235"/>
      <c r="JBR159" s="235"/>
      <c r="JBS159" s="235"/>
      <c r="JBT159" s="235"/>
      <c r="JBU159" s="235"/>
      <c r="JBV159" s="235"/>
      <c r="JBW159" s="235"/>
      <c r="JBX159" s="235"/>
      <c r="JBY159" s="235"/>
      <c r="JBZ159" s="235"/>
      <c r="JCA159" s="235"/>
      <c r="JCB159" s="235"/>
      <c r="JCC159" s="235"/>
      <c r="JCD159" s="235"/>
      <c r="JCE159" s="235"/>
      <c r="JCF159" s="235"/>
      <c r="JCG159" s="235"/>
      <c r="JCH159" s="235"/>
      <c r="JCI159" s="235"/>
      <c r="JCJ159" s="235"/>
      <c r="JCK159" s="235"/>
      <c r="JCL159" s="235"/>
      <c r="JCM159" s="235"/>
      <c r="JCN159" s="235"/>
      <c r="JCO159" s="235"/>
      <c r="JCP159" s="235"/>
      <c r="JCQ159" s="235"/>
      <c r="JCR159" s="235"/>
      <c r="JCS159" s="235"/>
      <c r="JCT159" s="235"/>
      <c r="JCU159" s="235"/>
      <c r="JCV159" s="235"/>
      <c r="JCW159" s="235"/>
      <c r="JCX159" s="235"/>
      <c r="JCY159" s="235"/>
      <c r="JCZ159" s="235"/>
      <c r="JDA159" s="235"/>
      <c r="JDB159" s="235"/>
      <c r="JDC159" s="235"/>
      <c r="JDD159" s="235"/>
      <c r="JDE159" s="235"/>
      <c r="JDF159" s="235"/>
      <c r="JDG159" s="235"/>
      <c r="JDH159" s="235"/>
      <c r="JDI159" s="235"/>
      <c r="JDJ159" s="235"/>
      <c r="JDK159" s="235"/>
      <c r="JDL159" s="235"/>
      <c r="JDM159" s="235"/>
      <c r="JDN159" s="235"/>
      <c r="JDO159" s="235"/>
      <c r="JDP159" s="235"/>
      <c r="JDQ159" s="235"/>
      <c r="JDR159" s="235"/>
      <c r="JDS159" s="235"/>
      <c r="JDT159" s="235"/>
      <c r="JDU159" s="235"/>
      <c r="JDV159" s="235"/>
      <c r="JDW159" s="235"/>
      <c r="JDX159" s="235"/>
      <c r="JDY159" s="235"/>
      <c r="JDZ159" s="235"/>
      <c r="JEA159" s="235"/>
      <c r="JEB159" s="235"/>
      <c r="JEC159" s="235"/>
      <c r="JED159" s="235"/>
      <c r="JEE159" s="235"/>
      <c r="JEF159" s="235"/>
      <c r="JEG159" s="235"/>
      <c r="JEH159" s="235"/>
      <c r="JEI159" s="235"/>
      <c r="JEJ159" s="235"/>
      <c r="JEK159" s="235"/>
      <c r="JEL159" s="235"/>
      <c r="JEM159" s="235"/>
      <c r="JEN159" s="235"/>
      <c r="JEO159" s="235"/>
      <c r="JEP159" s="235"/>
      <c r="JEQ159" s="235"/>
      <c r="JER159" s="235"/>
      <c r="JES159" s="235"/>
      <c r="JET159" s="235"/>
      <c r="JEU159" s="235"/>
      <c r="JEV159" s="235"/>
      <c r="JEW159" s="235"/>
      <c r="JEX159" s="235"/>
      <c r="JEY159" s="235"/>
      <c r="JEZ159" s="235"/>
      <c r="JFA159" s="235"/>
      <c r="JFB159" s="235"/>
      <c r="JFC159" s="235"/>
      <c r="JFD159" s="235"/>
      <c r="JFE159" s="235"/>
      <c r="JFF159" s="235"/>
      <c r="JFG159" s="235"/>
      <c r="JFH159" s="235"/>
      <c r="JFI159" s="235"/>
      <c r="JFJ159" s="235"/>
      <c r="JFK159" s="235"/>
      <c r="JFL159" s="235"/>
      <c r="JFM159" s="235"/>
      <c r="JFN159" s="235"/>
      <c r="JFO159" s="235"/>
      <c r="JFP159" s="235"/>
      <c r="JFQ159" s="235"/>
      <c r="JFR159" s="235"/>
      <c r="JFS159" s="235"/>
      <c r="JFT159" s="235"/>
      <c r="JFU159" s="235"/>
      <c r="JFV159" s="235"/>
      <c r="JFW159" s="235"/>
      <c r="JFX159" s="235"/>
      <c r="JFY159" s="235"/>
      <c r="JFZ159" s="235"/>
      <c r="JGA159" s="235"/>
      <c r="JGB159" s="235"/>
      <c r="JGC159" s="235"/>
      <c r="JGD159" s="235"/>
      <c r="JGE159" s="235"/>
      <c r="JGF159" s="235"/>
      <c r="JGG159" s="235"/>
      <c r="JGH159" s="235"/>
      <c r="JGI159" s="235"/>
      <c r="JGJ159" s="235"/>
      <c r="JGK159" s="235"/>
      <c r="JGL159" s="235"/>
      <c r="JGM159" s="235"/>
      <c r="JGN159" s="235"/>
      <c r="JGO159" s="235"/>
      <c r="JGP159" s="235"/>
      <c r="JGQ159" s="235"/>
      <c r="JGR159" s="235"/>
      <c r="JGS159" s="235"/>
      <c r="JGT159" s="235"/>
      <c r="JGU159" s="235"/>
      <c r="JGV159" s="235"/>
      <c r="JGW159" s="235"/>
      <c r="JGX159" s="235"/>
      <c r="JGY159" s="235"/>
      <c r="JGZ159" s="235"/>
      <c r="JHA159" s="235"/>
      <c r="JHB159" s="235"/>
      <c r="JHC159" s="235"/>
      <c r="JHD159" s="235"/>
      <c r="JHE159" s="235"/>
      <c r="JHF159" s="235"/>
      <c r="JHG159" s="235"/>
      <c r="JHH159" s="235"/>
      <c r="JHI159" s="235"/>
      <c r="JHJ159" s="235"/>
      <c r="JHK159" s="235"/>
      <c r="JHL159" s="235"/>
      <c r="JHM159" s="235"/>
      <c r="JHN159" s="235"/>
      <c r="JHO159" s="235"/>
      <c r="JHP159" s="235"/>
      <c r="JHQ159" s="235"/>
      <c r="JHR159" s="235"/>
      <c r="JHS159" s="235"/>
      <c r="JHT159" s="235"/>
      <c r="JHU159" s="235"/>
      <c r="JHV159" s="235"/>
      <c r="JHW159" s="235"/>
      <c r="JHX159" s="235"/>
      <c r="JHY159" s="235"/>
      <c r="JHZ159" s="235"/>
      <c r="JIA159" s="235"/>
      <c r="JIB159" s="235"/>
      <c r="JIC159" s="235"/>
      <c r="JID159" s="235"/>
      <c r="JIE159" s="235"/>
      <c r="JIF159" s="235"/>
      <c r="JIG159" s="235"/>
      <c r="JIH159" s="235"/>
      <c r="JII159" s="235"/>
      <c r="JIJ159" s="235"/>
      <c r="JIK159" s="235"/>
      <c r="JIL159" s="235"/>
      <c r="JIM159" s="235"/>
      <c r="JIN159" s="235"/>
      <c r="JIO159" s="235"/>
      <c r="JIP159" s="235"/>
      <c r="JIQ159" s="235"/>
      <c r="JIR159" s="235"/>
      <c r="JIS159" s="235"/>
      <c r="JIT159" s="235"/>
      <c r="JIU159" s="235"/>
      <c r="JIV159" s="235"/>
      <c r="JIW159" s="235"/>
      <c r="JIX159" s="235"/>
      <c r="JIY159" s="235"/>
      <c r="JIZ159" s="235"/>
      <c r="JJA159" s="235"/>
      <c r="JJB159" s="235"/>
      <c r="JJC159" s="235"/>
      <c r="JJD159" s="235"/>
      <c r="JJE159" s="235"/>
      <c r="JJF159" s="235"/>
      <c r="JJG159" s="235"/>
      <c r="JJH159" s="235"/>
      <c r="JJI159" s="235"/>
      <c r="JJJ159" s="235"/>
      <c r="JJK159" s="235"/>
      <c r="JJL159" s="235"/>
      <c r="JJM159" s="235"/>
      <c r="JJN159" s="235"/>
      <c r="JJO159" s="235"/>
      <c r="JJP159" s="235"/>
      <c r="JJQ159" s="235"/>
      <c r="JJR159" s="235"/>
      <c r="JJS159" s="235"/>
      <c r="JJT159" s="235"/>
      <c r="JJU159" s="235"/>
      <c r="JJV159" s="235"/>
      <c r="JJW159" s="235"/>
      <c r="JJX159" s="235"/>
      <c r="JJY159" s="235"/>
      <c r="JJZ159" s="235"/>
      <c r="JKA159" s="235"/>
      <c r="JKB159" s="235"/>
      <c r="JKC159" s="235"/>
      <c r="JKD159" s="235"/>
      <c r="JKE159" s="235"/>
      <c r="JKF159" s="235"/>
      <c r="JKG159" s="235"/>
      <c r="JKH159" s="235"/>
      <c r="JKI159" s="235"/>
      <c r="JKJ159" s="235"/>
      <c r="JKK159" s="235"/>
      <c r="JKL159" s="235"/>
      <c r="JKM159" s="235"/>
      <c r="JKN159" s="235"/>
      <c r="JKO159" s="235"/>
      <c r="JKP159" s="235"/>
      <c r="JKQ159" s="235"/>
      <c r="JKR159" s="235"/>
      <c r="JKS159" s="235"/>
      <c r="JKT159" s="235"/>
      <c r="JKU159" s="235"/>
      <c r="JKV159" s="235"/>
      <c r="JKW159" s="235"/>
      <c r="JKX159" s="235"/>
      <c r="JKY159" s="235"/>
      <c r="JKZ159" s="235"/>
      <c r="JLA159" s="235"/>
      <c r="JLB159" s="235"/>
      <c r="JLC159" s="235"/>
      <c r="JLD159" s="235"/>
      <c r="JLE159" s="235"/>
      <c r="JLF159" s="235"/>
      <c r="JLG159" s="235"/>
      <c r="JLH159" s="235"/>
      <c r="JLI159" s="235"/>
      <c r="JLJ159" s="235"/>
      <c r="JLK159" s="235"/>
      <c r="JLL159" s="235"/>
      <c r="JLM159" s="235"/>
      <c r="JLN159" s="235"/>
      <c r="JLO159" s="235"/>
      <c r="JLP159" s="235"/>
      <c r="JLQ159" s="235"/>
      <c r="JLR159" s="235"/>
      <c r="JLS159" s="235"/>
      <c r="JLT159" s="235"/>
      <c r="JLU159" s="235"/>
      <c r="JLV159" s="235"/>
      <c r="JLW159" s="235"/>
      <c r="JLX159" s="235"/>
      <c r="JLY159" s="235"/>
      <c r="JLZ159" s="235"/>
      <c r="JMA159" s="235"/>
      <c r="JMB159" s="235"/>
      <c r="JMC159" s="235"/>
      <c r="JMD159" s="235"/>
      <c r="JME159" s="235"/>
      <c r="JMF159" s="235"/>
      <c r="JMG159" s="235"/>
      <c r="JMH159" s="235"/>
      <c r="JMI159" s="235"/>
      <c r="JMJ159" s="235"/>
      <c r="JMK159" s="235"/>
      <c r="JML159" s="235"/>
      <c r="JMM159" s="235"/>
      <c r="JMN159" s="235"/>
      <c r="JMO159" s="235"/>
      <c r="JMP159" s="235"/>
      <c r="JMQ159" s="235"/>
      <c r="JMR159" s="235"/>
      <c r="JMS159" s="235"/>
      <c r="JMT159" s="235"/>
      <c r="JMU159" s="235"/>
      <c r="JMV159" s="235"/>
      <c r="JMW159" s="235"/>
      <c r="JMX159" s="235"/>
      <c r="JMY159" s="235"/>
      <c r="JMZ159" s="235"/>
      <c r="JNA159" s="235"/>
      <c r="JNB159" s="235"/>
      <c r="JNC159" s="235"/>
      <c r="JND159" s="235"/>
      <c r="JNE159" s="235"/>
      <c r="JNF159" s="235"/>
      <c r="JNG159" s="235"/>
      <c r="JNH159" s="235"/>
      <c r="JNI159" s="235"/>
      <c r="JNJ159" s="235"/>
      <c r="JNK159" s="235"/>
      <c r="JNL159" s="235"/>
      <c r="JNM159" s="235"/>
      <c r="JNN159" s="235"/>
      <c r="JNO159" s="235"/>
      <c r="JNP159" s="235"/>
      <c r="JNQ159" s="235"/>
      <c r="JNR159" s="235"/>
      <c r="JNS159" s="235"/>
      <c r="JNT159" s="235"/>
      <c r="JNU159" s="235"/>
      <c r="JNV159" s="235"/>
      <c r="JNW159" s="235"/>
      <c r="JNX159" s="235"/>
      <c r="JNY159" s="235"/>
      <c r="JNZ159" s="235"/>
      <c r="JOA159" s="235"/>
      <c r="JOB159" s="235"/>
      <c r="JOC159" s="235"/>
      <c r="JOD159" s="235"/>
      <c r="JOE159" s="235"/>
      <c r="JOF159" s="235"/>
      <c r="JOG159" s="235"/>
      <c r="JOH159" s="235"/>
      <c r="JOI159" s="235"/>
      <c r="JOJ159" s="235"/>
      <c r="JOK159" s="235"/>
      <c r="JOL159" s="235"/>
      <c r="JOM159" s="235"/>
      <c r="JON159" s="235"/>
      <c r="JOO159" s="235"/>
      <c r="JOP159" s="235"/>
      <c r="JOQ159" s="235"/>
      <c r="JOR159" s="235"/>
      <c r="JOS159" s="235"/>
      <c r="JOT159" s="235"/>
      <c r="JOU159" s="235"/>
      <c r="JOV159" s="235"/>
      <c r="JOW159" s="235"/>
      <c r="JOX159" s="235"/>
      <c r="JOY159" s="235"/>
      <c r="JOZ159" s="235"/>
      <c r="JPA159" s="235"/>
      <c r="JPB159" s="235"/>
      <c r="JPC159" s="235"/>
      <c r="JPD159" s="235"/>
      <c r="JPE159" s="235"/>
      <c r="JPF159" s="235"/>
      <c r="JPG159" s="235"/>
      <c r="JPH159" s="235"/>
      <c r="JPI159" s="235"/>
      <c r="JPJ159" s="235"/>
      <c r="JPK159" s="235"/>
      <c r="JPL159" s="235"/>
      <c r="JPM159" s="235"/>
      <c r="JPN159" s="235"/>
      <c r="JPO159" s="235"/>
      <c r="JPP159" s="235"/>
      <c r="JPQ159" s="235"/>
      <c r="JPR159" s="235"/>
      <c r="JPS159" s="235"/>
      <c r="JPT159" s="235"/>
      <c r="JPU159" s="235"/>
      <c r="JPV159" s="235"/>
      <c r="JPW159" s="235"/>
      <c r="JPX159" s="235"/>
      <c r="JPY159" s="235"/>
      <c r="JPZ159" s="235"/>
      <c r="JQA159" s="235"/>
      <c r="JQB159" s="235"/>
      <c r="JQC159" s="235"/>
      <c r="JQD159" s="235"/>
      <c r="JQE159" s="235"/>
      <c r="JQF159" s="235"/>
      <c r="JQG159" s="235"/>
      <c r="JQH159" s="235"/>
      <c r="JQI159" s="235"/>
      <c r="JQJ159" s="235"/>
      <c r="JQK159" s="235"/>
      <c r="JQL159" s="235"/>
      <c r="JQM159" s="235"/>
      <c r="JQN159" s="235"/>
      <c r="JQO159" s="235"/>
      <c r="JQP159" s="235"/>
      <c r="JQQ159" s="235"/>
      <c r="JQR159" s="235"/>
      <c r="JQS159" s="235"/>
      <c r="JQT159" s="235"/>
      <c r="JQU159" s="235"/>
      <c r="JQV159" s="235"/>
      <c r="JQW159" s="235"/>
      <c r="JQX159" s="235"/>
      <c r="JQY159" s="235"/>
      <c r="JQZ159" s="235"/>
      <c r="JRA159" s="235"/>
      <c r="JRB159" s="235"/>
      <c r="JRC159" s="235"/>
      <c r="JRD159" s="235"/>
      <c r="JRE159" s="235"/>
      <c r="JRF159" s="235"/>
      <c r="JRG159" s="235"/>
      <c r="JRH159" s="235"/>
      <c r="JRI159" s="235"/>
      <c r="JRJ159" s="235"/>
      <c r="JRK159" s="235"/>
      <c r="JRL159" s="235"/>
      <c r="JRM159" s="235"/>
      <c r="JRN159" s="235"/>
      <c r="JRO159" s="235"/>
      <c r="JRP159" s="235"/>
      <c r="JRQ159" s="235"/>
      <c r="JRR159" s="235"/>
      <c r="JRS159" s="235"/>
      <c r="JRT159" s="235"/>
      <c r="JRU159" s="235"/>
      <c r="JRV159" s="235"/>
      <c r="JRW159" s="235"/>
      <c r="JRX159" s="235"/>
      <c r="JRY159" s="235"/>
      <c r="JRZ159" s="235"/>
      <c r="JSA159" s="235"/>
      <c r="JSB159" s="235"/>
      <c r="JSC159" s="235"/>
      <c r="JSD159" s="235"/>
      <c r="JSE159" s="235"/>
      <c r="JSF159" s="235"/>
      <c r="JSG159" s="235"/>
      <c r="JSH159" s="235"/>
      <c r="JSI159" s="235"/>
      <c r="JSJ159" s="235"/>
      <c r="JSK159" s="235"/>
      <c r="JSL159" s="235"/>
      <c r="JSM159" s="235"/>
      <c r="JSN159" s="235"/>
      <c r="JSO159" s="235"/>
      <c r="JSP159" s="235"/>
      <c r="JSQ159" s="235"/>
      <c r="JSR159" s="235"/>
      <c r="JSS159" s="235"/>
      <c r="JST159" s="235"/>
      <c r="JSU159" s="235"/>
      <c r="JSV159" s="235"/>
      <c r="JSW159" s="235"/>
      <c r="JSX159" s="235"/>
      <c r="JSY159" s="235"/>
      <c r="JSZ159" s="235"/>
      <c r="JTA159" s="235"/>
      <c r="JTB159" s="235"/>
      <c r="JTC159" s="235"/>
      <c r="JTD159" s="235"/>
      <c r="JTE159" s="235"/>
      <c r="JTF159" s="235"/>
      <c r="JTG159" s="235"/>
      <c r="JTH159" s="235"/>
      <c r="JTI159" s="235"/>
      <c r="JTJ159" s="235"/>
      <c r="JTK159" s="235"/>
      <c r="JTL159" s="235"/>
      <c r="JTM159" s="235"/>
      <c r="JTN159" s="235"/>
      <c r="JTO159" s="235"/>
      <c r="JTP159" s="235"/>
      <c r="JTQ159" s="235"/>
      <c r="JTR159" s="235"/>
      <c r="JTS159" s="235"/>
      <c r="JTT159" s="235"/>
      <c r="JTU159" s="235"/>
      <c r="JTV159" s="235"/>
      <c r="JTW159" s="235"/>
      <c r="JTX159" s="235"/>
      <c r="JTY159" s="235"/>
      <c r="JTZ159" s="235"/>
      <c r="JUA159" s="235"/>
      <c r="JUB159" s="235"/>
      <c r="JUC159" s="235"/>
      <c r="JUD159" s="235"/>
      <c r="JUE159" s="235"/>
      <c r="JUF159" s="235"/>
      <c r="JUG159" s="235"/>
      <c r="JUH159" s="235"/>
      <c r="JUI159" s="235"/>
      <c r="JUJ159" s="235"/>
      <c r="JUK159" s="235"/>
      <c r="JUL159" s="235"/>
      <c r="JUM159" s="235"/>
      <c r="JUN159" s="235"/>
      <c r="JUO159" s="235"/>
      <c r="JUP159" s="235"/>
      <c r="JUQ159" s="235"/>
      <c r="JUR159" s="235"/>
      <c r="JUS159" s="235"/>
      <c r="JUT159" s="235"/>
      <c r="JUU159" s="235"/>
      <c r="JUV159" s="235"/>
      <c r="JUW159" s="235"/>
      <c r="JUX159" s="235"/>
      <c r="JUY159" s="235"/>
      <c r="JUZ159" s="235"/>
      <c r="JVA159" s="235"/>
      <c r="JVB159" s="235"/>
      <c r="JVC159" s="235"/>
      <c r="JVD159" s="235"/>
      <c r="JVE159" s="235"/>
      <c r="JVF159" s="235"/>
      <c r="JVG159" s="235"/>
      <c r="JVH159" s="235"/>
      <c r="JVI159" s="235"/>
      <c r="JVJ159" s="235"/>
      <c r="JVK159" s="235"/>
      <c r="JVL159" s="235"/>
      <c r="JVM159" s="235"/>
      <c r="JVN159" s="235"/>
      <c r="JVO159" s="235"/>
      <c r="JVP159" s="235"/>
      <c r="JVQ159" s="235"/>
      <c r="JVR159" s="235"/>
      <c r="JVS159" s="235"/>
      <c r="JVT159" s="235"/>
      <c r="JVU159" s="235"/>
      <c r="JVV159" s="235"/>
      <c r="JVW159" s="235"/>
      <c r="JVX159" s="235"/>
      <c r="JVY159" s="235"/>
      <c r="JVZ159" s="235"/>
      <c r="JWA159" s="235"/>
      <c r="JWB159" s="235"/>
      <c r="JWC159" s="235"/>
      <c r="JWD159" s="235"/>
      <c r="JWE159" s="235"/>
      <c r="JWF159" s="235"/>
      <c r="JWG159" s="235"/>
      <c r="JWH159" s="235"/>
      <c r="JWI159" s="235"/>
      <c r="JWJ159" s="235"/>
      <c r="JWK159" s="235"/>
      <c r="JWL159" s="235"/>
      <c r="JWM159" s="235"/>
      <c r="JWN159" s="235"/>
      <c r="JWO159" s="235"/>
      <c r="JWP159" s="235"/>
      <c r="JWQ159" s="235"/>
      <c r="JWR159" s="235"/>
      <c r="JWS159" s="235"/>
      <c r="JWT159" s="235"/>
      <c r="JWU159" s="235"/>
      <c r="JWV159" s="235"/>
      <c r="JWW159" s="235"/>
      <c r="JWX159" s="235"/>
      <c r="JWY159" s="235"/>
      <c r="JWZ159" s="235"/>
      <c r="JXA159" s="235"/>
      <c r="JXB159" s="235"/>
      <c r="JXC159" s="235"/>
      <c r="JXD159" s="235"/>
      <c r="JXE159" s="235"/>
      <c r="JXF159" s="235"/>
      <c r="JXG159" s="235"/>
      <c r="JXH159" s="235"/>
      <c r="JXI159" s="235"/>
      <c r="JXJ159" s="235"/>
      <c r="JXK159" s="235"/>
      <c r="JXL159" s="235"/>
      <c r="JXM159" s="235"/>
      <c r="JXN159" s="235"/>
      <c r="JXO159" s="235"/>
      <c r="JXP159" s="235"/>
      <c r="JXQ159" s="235"/>
      <c r="JXR159" s="235"/>
      <c r="JXS159" s="235"/>
      <c r="JXT159" s="235"/>
      <c r="JXU159" s="235"/>
      <c r="JXV159" s="235"/>
      <c r="JXW159" s="235"/>
      <c r="JXX159" s="235"/>
      <c r="JXY159" s="235"/>
      <c r="JXZ159" s="235"/>
      <c r="JYA159" s="235"/>
      <c r="JYB159" s="235"/>
      <c r="JYC159" s="235"/>
      <c r="JYD159" s="235"/>
      <c r="JYE159" s="235"/>
      <c r="JYF159" s="235"/>
      <c r="JYG159" s="235"/>
      <c r="JYH159" s="235"/>
      <c r="JYI159" s="235"/>
      <c r="JYJ159" s="235"/>
      <c r="JYK159" s="235"/>
      <c r="JYL159" s="235"/>
      <c r="JYM159" s="235"/>
      <c r="JYN159" s="235"/>
      <c r="JYO159" s="235"/>
      <c r="JYP159" s="235"/>
      <c r="JYQ159" s="235"/>
      <c r="JYR159" s="235"/>
      <c r="JYS159" s="235"/>
      <c r="JYT159" s="235"/>
      <c r="JYU159" s="235"/>
      <c r="JYV159" s="235"/>
      <c r="JYW159" s="235"/>
      <c r="JYX159" s="235"/>
      <c r="JYY159" s="235"/>
      <c r="JYZ159" s="235"/>
      <c r="JZA159" s="235"/>
      <c r="JZB159" s="235"/>
      <c r="JZC159" s="235"/>
      <c r="JZD159" s="235"/>
      <c r="JZE159" s="235"/>
      <c r="JZF159" s="235"/>
      <c r="JZG159" s="235"/>
      <c r="JZH159" s="235"/>
      <c r="JZI159" s="235"/>
      <c r="JZJ159" s="235"/>
      <c r="JZK159" s="235"/>
      <c r="JZL159" s="235"/>
      <c r="JZM159" s="235"/>
      <c r="JZN159" s="235"/>
      <c r="JZO159" s="235"/>
      <c r="JZP159" s="235"/>
      <c r="JZQ159" s="235"/>
      <c r="JZR159" s="235"/>
      <c r="JZS159" s="235"/>
      <c r="JZT159" s="235"/>
      <c r="JZU159" s="235"/>
      <c r="JZV159" s="235"/>
      <c r="JZW159" s="235"/>
      <c r="JZX159" s="235"/>
      <c r="JZY159" s="235"/>
      <c r="JZZ159" s="235"/>
      <c r="KAA159" s="235"/>
      <c r="KAB159" s="235"/>
      <c r="KAC159" s="235"/>
      <c r="KAD159" s="235"/>
      <c r="KAE159" s="235"/>
      <c r="KAF159" s="235"/>
      <c r="KAG159" s="235"/>
      <c r="KAH159" s="235"/>
      <c r="KAI159" s="235"/>
      <c r="KAJ159" s="235"/>
      <c r="KAK159" s="235"/>
      <c r="KAL159" s="235"/>
      <c r="KAM159" s="235"/>
      <c r="KAN159" s="235"/>
      <c r="KAO159" s="235"/>
      <c r="KAP159" s="235"/>
      <c r="KAQ159" s="235"/>
      <c r="KAR159" s="235"/>
      <c r="KAS159" s="235"/>
      <c r="KAT159" s="235"/>
      <c r="KAU159" s="235"/>
      <c r="KAV159" s="235"/>
      <c r="KAW159" s="235"/>
      <c r="KAX159" s="235"/>
      <c r="KAY159" s="235"/>
      <c r="KAZ159" s="235"/>
      <c r="KBA159" s="235"/>
      <c r="KBB159" s="235"/>
      <c r="KBC159" s="235"/>
      <c r="KBD159" s="235"/>
      <c r="KBE159" s="235"/>
      <c r="KBF159" s="235"/>
      <c r="KBG159" s="235"/>
      <c r="KBH159" s="235"/>
      <c r="KBI159" s="235"/>
      <c r="KBJ159" s="235"/>
      <c r="KBK159" s="235"/>
      <c r="KBL159" s="235"/>
      <c r="KBM159" s="235"/>
      <c r="KBN159" s="235"/>
      <c r="KBO159" s="235"/>
      <c r="KBP159" s="235"/>
      <c r="KBQ159" s="235"/>
      <c r="KBR159" s="235"/>
      <c r="KBS159" s="235"/>
      <c r="KBT159" s="235"/>
      <c r="KBU159" s="235"/>
      <c r="KBV159" s="235"/>
      <c r="KBW159" s="235"/>
      <c r="KBX159" s="235"/>
      <c r="KBY159" s="235"/>
      <c r="KBZ159" s="235"/>
      <c r="KCA159" s="235"/>
      <c r="KCB159" s="235"/>
      <c r="KCC159" s="235"/>
      <c r="KCD159" s="235"/>
      <c r="KCE159" s="235"/>
      <c r="KCF159" s="235"/>
      <c r="KCG159" s="235"/>
      <c r="KCH159" s="235"/>
      <c r="KCI159" s="235"/>
      <c r="KCJ159" s="235"/>
      <c r="KCK159" s="235"/>
      <c r="KCL159" s="235"/>
      <c r="KCM159" s="235"/>
      <c r="KCN159" s="235"/>
      <c r="KCO159" s="235"/>
      <c r="KCP159" s="235"/>
      <c r="KCQ159" s="235"/>
      <c r="KCR159" s="235"/>
      <c r="KCS159" s="235"/>
      <c r="KCT159" s="235"/>
      <c r="KCU159" s="235"/>
      <c r="KCV159" s="235"/>
      <c r="KCW159" s="235"/>
      <c r="KCX159" s="235"/>
      <c r="KCY159" s="235"/>
      <c r="KCZ159" s="235"/>
      <c r="KDA159" s="235"/>
      <c r="KDB159" s="235"/>
      <c r="KDC159" s="235"/>
      <c r="KDD159" s="235"/>
      <c r="KDE159" s="235"/>
      <c r="KDF159" s="235"/>
      <c r="KDG159" s="235"/>
      <c r="KDH159" s="235"/>
      <c r="KDI159" s="235"/>
      <c r="KDJ159" s="235"/>
      <c r="KDK159" s="235"/>
      <c r="KDL159" s="235"/>
      <c r="KDM159" s="235"/>
      <c r="KDN159" s="235"/>
      <c r="KDO159" s="235"/>
      <c r="KDP159" s="235"/>
      <c r="KDQ159" s="235"/>
      <c r="KDR159" s="235"/>
      <c r="KDS159" s="235"/>
      <c r="KDT159" s="235"/>
      <c r="KDU159" s="235"/>
      <c r="KDV159" s="235"/>
      <c r="KDW159" s="235"/>
      <c r="KDX159" s="235"/>
      <c r="KDY159" s="235"/>
      <c r="KDZ159" s="235"/>
      <c r="KEA159" s="235"/>
      <c r="KEB159" s="235"/>
      <c r="KEC159" s="235"/>
      <c r="KED159" s="235"/>
      <c r="KEE159" s="235"/>
      <c r="KEF159" s="235"/>
      <c r="KEG159" s="235"/>
      <c r="KEH159" s="235"/>
      <c r="KEI159" s="235"/>
      <c r="KEJ159" s="235"/>
      <c r="KEK159" s="235"/>
      <c r="KEL159" s="235"/>
      <c r="KEM159" s="235"/>
      <c r="KEN159" s="235"/>
      <c r="KEO159" s="235"/>
      <c r="KEP159" s="235"/>
      <c r="KEQ159" s="235"/>
      <c r="KER159" s="235"/>
      <c r="KES159" s="235"/>
      <c r="KET159" s="235"/>
      <c r="KEU159" s="235"/>
      <c r="KEV159" s="235"/>
      <c r="KEW159" s="235"/>
      <c r="KEX159" s="235"/>
      <c r="KEY159" s="235"/>
      <c r="KEZ159" s="235"/>
      <c r="KFA159" s="235"/>
      <c r="KFB159" s="235"/>
      <c r="KFC159" s="235"/>
      <c r="KFD159" s="235"/>
      <c r="KFE159" s="235"/>
      <c r="KFF159" s="235"/>
      <c r="KFG159" s="235"/>
      <c r="KFH159" s="235"/>
      <c r="KFI159" s="235"/>
      <c r="KFJ159" s="235"/>
      <c r="KFK159" s="235"/>
      <c r="KFL159" s="235"/>
      <c r="KFM159" s="235"/>
      <c r="KFN159" s="235"/>
      <c r="KFO159" s="235"/>
      <c r="KFP159" s="235"/>
      <c r="KFQ159" s="235"/>
      <c r="KFR159" s="235"/>
      <c r="KFS159" s="235"/>
      <c r="KFT159" s="235"/>
      <c r="KFU159" s="235"/>
      <c r="KFV159" s="235"/>
      <c r="KFW159" s="235"/>
      <c r="KFX159" s="235"/>
      <c r="KFY159" s="235"/>
      <c r="KFZ159" s="235"/>
      <c r="KGA159" s="235"/>
      <c r="KGB159" s="235"/>
      <c r="KGC159" s="235"/>
      <c r="KGD159" s="235"/>
      <c r="KGE159" s="235"/>
      <c r="KGF159" s="235"/>
      <c r="KGG159" s="235"/>
      <c r="KGH159" s="235"/>
      <c r="KGI159" s="235"/>
      <c r="KGJ159" s="235"/>
      <c r="KGK159" s="235"/>
      <c r="KGL159" s="235"/>
      <c r="KGM159" s="235"/>
      <c r="KGN159" s="235"/>
      <c r="KGO159" s="235"/>
      <c r="KGP159" s="235"/>
      <c r="KGQ159" s="235"/>
      <c r="KGR159" s="235"/>
      <c r="KGS159" s="235"/>
      <c r="KGT159" s="235"/>
      <c r="KGU159" s="235"/>
      <c r="KGV159" s="235"/>
      <c r="KGW159" s="235"/>
      <c r="KGX159" s="235"/>
      <c r="KGY159" s="235"/>
      <c r="KGZ159" s="235"/>
      <c r="KHA159" s="235"/>
      <c r="KHB159" s="235"/>
      <c r="KHC159" s="235"/>
      <c r="KHD159" s="235"/>
      <c r="KHE159" s="235"/>
      <c r="KHF159" s="235"/>
      <c r="KHG159" s="235"/>
      <c r="KHH159" s="235"/>
      <c r="KHI159" s="235"/>
      <c r="KHJ159" s="235"/>
      <c r="KHK159" s="235"/>
      <c r="KHL159" s="235"/>
      <c r="KHM159" s="235"/>
      <c r="KHN159" s="235"/>
      <c r="KHO159" s="235"/>
      <c r="KHP159" s="235"/>
      <c r="KHQ159" s="235"/>
      <c r="KHR159" s="235"/>
      <c r="KHS159" s="235"/>
      <c r="KHT159" s="235"/>
      <c r="KHU159" s="235"/>
      <c r="KHV159" s="235"/>
      <c r="KHW159" s="235"/>
      <c r="KHX159" s="235"/>
      <c r="KHY159" s="235"/>
      <c r="KHZ159" s="235"/>
      <c r="KIA159" s="235"/>
      <c r="KIB159" s="235"/>
      <c r="KIC159" s="235"/>
      <c r="KID159" s="235"/>
      <c r="KIE159" s="235"/>
      <c r="KIF159" s="235"/>
      <c r="KIG159" s="235"/>
      <c r="KIH159" s="235"/>
      <c r="KII159" s="235"/>
      <c r="KIJ159" s="235"/>
      <c r="KIK159" s="235"/>
      <c r="KIL159" s="235"/>
      <c r="KIM159" s="235"/>
      <c r="KIN159" s="235"/>
      <c r="KIO159" s="235"/>
      <c r="KIP159" s="235"/>
      <c r="KIQ159" s="235"/>
      <c r="KIR159" s="235"/>
      <c r="KIS159" s="235"/>
      <c r="KIT159" s="235"/>
      <c r="KIU159" s="235"/>
      <c r="KIV159" s="235"/>
      <c r="KIW159" s="235"/>
      <c r="KIX159" s="235"/>
      <c r="KIY159" s="235"/>
      <c r="KIZ159" s="235"/>
      <c r="KJA159" s="235"/>
      <c r="KJB159" s="235"/>
      <c r="KJC159" s="235"/>
      <c r="KJD159" s="235"/>
      <c r="KJE159" s="235"/>
      <c r="KJF159" s="235"/>
      <c r="KJG159" s="235"/>
      <c r="KJH159" s="235"/>
      <c r="KJI159" s="235"/>
      <c r="KJJ159" s="235"/>
      <c r="KJK159" s="235"/>
      <c r="KJL159" s="235"/>
      <c r="KJM159" s="235"/>
      <c r="KJN159" s="235"/>
      <c r="KJO159" s="235"/>
      <c r="KJP159" s="235"/>
      <c r="KJQ159" s="235"/>
      <c r="KJR159" s="235"/>
      <c r="KJS159" s="235"/>
      <c r="KJT159" s="235"/>
      <c r="KJU159" s="235"/>
      <c r="KJV159" s="235"/>
      <c r="KJW159" s="235"/>
      <c r="KJX159" s="235"/>
      <c r="KJY159" s="235"/>
      <c r="KJZ159" s="235"/>
      <c r="KKA159" s="235"/>
      <c r="KKB159" s="235"/>
      <c r="KKC159" s="235"/>
      <c r="KKD159" s="235"/>
      <c r="KKE159" s="235"/>
      <c r="KKF159" s="235"/>
      <c r="KKG159" s="235"/>
      <c r="KKH159" s="235"/>
      <c r="KKI159" s="235"/>
      <c r="KKJ159" s="235"/>
      <c r="KKK159" s="235"/>
      <c r="KKL159" s="235"/>
      <c r="KKM159" s="235"/>
      <c r="KKN159" s="235"/>
      <c r="KKO159" s="235"/>
      <c r="KKP159" s="235"/>
      <c r="KKQ159" s="235"/>
      <c r="KKR159" s="235"/>
      <c r="KKS159" s="235"/>
      <c r="KKT159" s="235"/>
      <c r="KKU159" s="235"/>
      <c r="KKV159" s="235"/>
      <c r="KKW159" s="235"/>
      <c r="KKX159" s="235"/>
      <c r="KKY159" s="235"/>
      <c r="KKZ159" s="235"/>
      <c r="KLA159" s="235"/>
      <c r="KLB159" s="235"/>
      <c r="KLC159" s="235"/>
      <c r="KLD159" s="235"/>
      <c r="KLE159" s="235"/>
      <c r="KLF159" s="235"/>
      <c r="KLG159" s="235"/>
      <c r="KLH159" s="235"/>
      <c r="KLI159" s="235"/>
      <c r="KLJ159" s="235"/>
      <c r="KLK159" s="235"/>
      <c r="KLL159" s="235"/>
      <c r="KLM159" s="235"/>
      <c r="KLN159" s="235"/>
      <c r="KLO159" s="235"/>
      <c r="KLP159" s="235"/>
      <c r="KLQ159" s="235"/>
      <c r="KLR159" s="235"/>
      <c r="KLS159" s="235"/>
      <c r="KLT159" s="235"/>
      <c r="KLU159" s="235"/>
      <c r="KLV159" s="235"/>
      <c r="KLW159" s="235"/>
      <c r="KLX159" s="235"/>
      <c r="KLY159" s="235"/>
      <c r="KLZ159" s="235"/>
      <c r="KMA159" s="235"/>
      <c r="KMB159" s="235"/>
      <c r="KMC159" s="235"/>
      <c r="KMD159" s="235"/>
      <c r="KME159" s="235"/>
      <c r="KMF159" s="235"/>
      <c r="KMG159" s="235"/>
      <c r="KMH159" s="235"/>
      <c r="KMI159" s="235"/>
      <c r="KMJ159" s="235"/>
      <c r="KMK159" s="235"/>
      <c r="KML159" s="235"/>
      <c r="KMM159" s="235"/>
      <c r="KMN159" s="235"/>
      <c r="KMO159" s="235"/>
      <c r="KMP159" s="235"/>
      <c r="KMQ159" s="235"/>
      <c r="KMR159" s="235"/>
      <c r="KMS159" s="235"/>
      <c r="KMT159" s="235"/>
      <c r="KMU159" s="235"/>
      <c r="KMV159" s="235"/>
      <c r="KMW159" s="235"/>
      <c r="KMX159" s="235"/>
      <c r="KMY159" s="235"/>
      <c r="KMZ159" s="235"/>
      <c r="KNA159" s="235"/>
      <c r="KNB159" s="235"/>
      <c r="KNC159" s="235"/>
      <c r="KND159" s="235"/>
      <c r="KNE159" s="235"/>
      <c r="KNF159" s="235"/>
      <c r="KNG159" s="235"/>
      <c r="KNH159" s="235"/>
      <c r="KNI159" s="235"/>
      <c r="KNJ159" s="235"/>
      <c r="KNK159" s="235"/>
      <c r="KNL159" s="235"/>
      <c r="KNM159" s="235"/>
      <c r="KNN159" s="235"/>
      <c r="KNO159" s="235"/>
      <c r="KNP159" s="235"/>
      <c r="KNQ159" s="235"/>
      <c r="KNR159" s="235"/>
      <c r="KNS159" s="235"/>
      <c r="KNT159" s="235"/>
      <c r="KNU159" s="235"/>
      <c r="KNV159" s="235"/>
      <c r="KNW159" s="235"/>
      <c r="KNX159" s="235"/>
      <c r="KNY159" s="235"/>
      <c r="KNZ159" s="235"/>
      <c r="KOA159" s="235"/>
      <c r="KOB159" s="235"/>
      <c r="KOC159" s="235"/>
      <c r="KOD159" s="235"/>
      <c r="KOE159" s="235"/>
      <c r="KOF159" s="235"/>
      <c r="KOG159" s="235"/>
      <c r="KOH159" s="235"/>
      <c r="KOI159" s="235"/>
      <c r="KOJ159" s="235"/>
      <c r="KOK159" s="235"/>
      <c r="KOL159" s="235"/>
      <c r="KOM159" s="235"/>
      <c r="KON159" s="235"/>
      <c r="KOO159" s="235"/>
      <c r="KOP159" s="235"/>
      <c r="KOQ159" s="235"/>
      <c r="KOR159" s="235"/>
      <c r="KOS159" s="235"/>
      <c r="KOT159" s="235"/>
      <c r="KOU159" s="235"/>
      <c r="KOV159" s="235"/>
      <c r="KOW159" s="235"/>
      <c r="KOX159" s="235"/>
      <c r="KOY159" s="235"/>
      <c r="KOZ159" s="235"/>
      <c r="KPA159" s="235"/>
      <c r="KPB159" s="235"/>
      <c r="KPC159" s="235"/>
      <c r="KPD159" s="235"/>
      <c r="KPE159" s="235"/>
      <c r="KPF159" s="235"/>
      <c r="KPG159" s="235"/>
      <c r="KPH159" s="235"/>
      <c r="KPI159" s="235"/>
      <c r="KPJ159" s="235"/>
      <c r="KPK159" s="235"/>
      <c r="KPL159" s="235"/>
      <c r="KPM159" s="235"/>
      <c r="KPN159" s="235"/>
      <c r="KPO159" s="235"/>
      <c r="KPP159" s="235"/>
      <c r="KPQ159" s="235"/>
      <c r="KPR159" s="235"/>
      <c r="KPS159" s="235"/>
      <c r="KPT159" s="235"/>
      <c r="KPU159" s="235"/>
      <c r="KPV159" s="235"/>
      <c r="KPW159" s="235"/>
      <c r="KPX159" s="235"/>
      <c r="KPY159" s="235"/>
      <c r="KPZ159" s="235"/>
      <c r="KQA159" s="235"/>
      <c r="KQB159" s="235"/>
      <c r="KQC159" s="235"/>
      <c r="KQD159" s="235"/>
      <c r="KQE159" s="235"/>
      <c r="KQF159" s="235"/>
      <c r="KQG159" s="235"/>
      <c r="KQH159" s="235"/>
      <c r="KQI159" s="235"/>
      <c r="KQJ159" s="235"/>
      <c r="KQK159" s="235"/>
      <c r="KQL159" s="235"/>
      <c r="KQM159" s="235"/>
      <c r="KQN159" s="235"/>
      <c r="KQO159" s="235"/>
      <c r="KQP159" s="235"/>
      <c r="KQQ159" s="235"/>
      <c r="KQR159" s="235"/>
      <c r="KQS159" s="235"/>
      <c r="KQT159" s="235"/>
      <c r="KQU159" s="235"/>
      <c r="KQV159" s="235"/>
      <c r="KQW159" s="235"/>
      <c r="KQX159" s="235"/>
      <c r="KQY159" s="235"/>
      <c r="KQZ159" s="235"/>
      <c r="KRA159" s="235"/>
      <c r="KRB159" s="235"/>
      <c r="KRC159" s="235"/>
      <c r="KRD159" s="235"/>
      <c r="KRE159" s="235"/>
      <c r="KRF159" s="235"/>
      <c r="KRG159" s="235"/>
      <c r="KRH159" s="235"/>
      <c r="KRI159" s="235"/>
      <c r="KRJ159" s="235"/>
      <c r="KRK159" s="235"/>
      <c r="KRL159" s="235"/>
      <c r="KRM159" s="235"/>
      <c r="KRN159" s="235"/>
      <c r="KRO159" s="235"/>
      <c r="KRP159" s="235"/>
      <c r="KRQ159" s="235"/>
      <c r="KRR159" s="235"/>
      <c r="KRS159" s="235"/>
      <c r="KRT159" s="235"/>
      <c r="KRU159" s="235"/>
      <c r="KRV159" s="235"/>
      <c r="KRW159" s="235"/>
      <c r="KRX159" s="235"/>
      <c r="KRY159" s="235"/>
      <c r="KRZ159" s="235"/>
      <c r="KSA159" s="235"/>
      <c r="KSB159" s="235"/>
      <c r="KSC159" s="235"/>
      <c r="KSD159" s="235"/>
      <c r="KSE159" s="235"/>
      <c r="KSF159" s="235"/>
      <c r="KSG159" s="235"/>
      <c r="KSH159" s="235"/>
      <c r="KSI159" s="235"/>
      <c r="KSJ159" s="235"/>
      <c r="KSK159" s="235"/>
      <c r="KSL159" s="235"/>
      <c r="KSM159" s="235"/>
      <c r="KSN159" s="235"/>
      <c r="KSO159" s="235"/>
      <c r="KSP159" s="235"/>
      <c r="KSQ159" s="235"/>
      <c r="KSR159" s="235"/>
      <c r="KSS159" s="235"/>
      <c r="KST159" s="235"/>
      <c r="KSU159" s="235"/>
      <c r="KSV159" s="235"/>
      <c r="KSW159" s="235"/>
      <c r="KSX159" s="235"/>
      <c r="KSY159" s="235"/>
      <c r="KSZ159" s="235"/>
      <c r="KTA159" s="235"/>
      <c r="KTB159" s="235"/>
      <c r="KTC159" s="235"/>
      <c r="KTD159" s="235"/>
      <c r="KTE159" s="235"/>
      <c r="KTF159" s="235"/>
      <c r="KTG159" s="235"/>
      <c r="KTH159" s="235"/>
      <c r="KTI159" s="235"/>
      <c r="KTJ159" s="235"/>
      <c r="KTK159" s="235"/>
      <c r="KTL159" s="235"/>
      <c r="KTM159" s="235"/>
      <c r="KTN159" s="235"/>
      <c r="KTO159" s="235"/>
      <c r="KTP159" s="235"/>
      <c r="KTQ159" s="235"/>
      <c r="KTR159" s="235"/>
      <c r="KTS159" s="235"/>
      <c r="KTT159" s="235"/>
      <c r="KTU159" s="235"/>
      <c r="KTV159" s="235"/>
      <c r="KTW159" s="235"/>
      <c r="KTX159" s="235"/>
      <c r="KTY159" s="235"/>
      <c r="KTZ159" s="235"/>
      <c r="KUA159" s="235"/>
      <c r="KUB159" s="235"/>
      <c r="KUC159" s="235"/>
      <c r="KUD159" s="235"/>
      <c r="KUE159" s="235"/>
      <c r="KUF159" s="235"/>
      <c r="KUG159" s="235"/>
      <c r="KUH159" s="235"/>
      <c r="KUI159" s="235"/>
      <c r="KUJ159" s="235"/>
      <c r="KUK159" s="235"/>
      <c r="KUL159" s="235"/>
      <c r="KUM159" s="235"/>
      <c r="KUN159" s="235"/>
      <c r="KUO159" s="235"/>
      <c r="KUP159" s="235"/>
      <c r="KUQ159" s="235"/>
      <c r="KUR159" s="235"/>
      <c r="KUS159" s="235"/>
      <c r="KUT159" s="235"/>
      <c r="KUU159" s="235"/>
      <c r="KUV159" s="235"/>
      <c r="KUW159" s="235"/>
      <c r="KUX159" s="235"/>
      <c r="KUY159" s="235"/>
      <c r="KUZ159" s="235"/>
      <c r="KVA159" s="235"/>
      <c r="KVB159" s="235"/>
      <c r="KVC159" s="235"/>
      <c r="KVD159" s="235"/>
      <c r="KVE159" s="235"/>
      <c r="KVF159" s="235"/>
      <c r="KVG159" s="235"/>
      <c r="KVH159" s="235"/>
      <c r="KVI159" s="235"/>
      <c r="KVJ159" s="235"/>
      <c r="KVK159" s="235"/>
      <c r="KVL159" s="235"/>
      <c r="KVM159" s="235"/>
      <c r="KVN159" s="235"/>
      <c r="KVO159" s="235"/>
      <c r="KVP159" s="235"/>
      <c r="KVQ159" s="235"/>
      <c r="KVR159" s="235"/>
      <c r="KVS159" s="235"/>
      <c r="KVT159" s="235"/>
      <c r="KVU159" s="235"/>
      <c r="KVV159" s="235"/>
      <c r="KVW159" s="235"/>
      <c r="KVX159" s="235"/>
      <c r="KVY159" s="235"/>
      <c r="KVZ159" s="235"/>
      <c r="KWA159" s="235"/>
      <c r="KWB159" s="235"/>
      <c r="KWC159" s="235"/>
      <c r="KWD159" s="235"/>
      <c r="KWE159" s="235"/>
      <c r="KWF159" s="235"/>
      <c r="KWG159" s="235"/>
      <c r="KWH159" s="235"/>
      <c r="KWI159" s="235"/>
      <c r="KWJ159" s="235"/>
      <c r="KWK159" s="235"/>
      <c r="KWL159" s="235"/>
      <c r="KWM159" s="235"/>
      <c r="KWN159" s="235"/>
      <c r="KWO159" s="235"/>
      <c r="KWP159" s="235"/>
      <c r="KWQ159" s="235"/>
      <c r="KWR159" s="235"/>
      <c r="KWS159" s="235"/>
      <c r="KWT159" s="235"/>
      <c r="KWU159" s="235"/>
      <c r="KWV159" s="235"/>
      <c r="KWW159" s="235"/>
      <c r="KWX159" s="235"/>
      <c r="KWY159" s="235"/>
      <c r="KWZ159" s="235"/>
      <c r="KXA159" s="235"/>
      <c r="KXB159" s="235"/>
      <c r="KXC159" s="235"/>
      <c r="KXD159" s="235"/>
      <c r="KXE159" s="235"/>
      <c r="KXF159" s="235"/>
      <c r="KXG159" s="235"/>
      <c r="KXH159" s="235"/>
      <c r="KXI159" s="235"/>
      <c r="KXJ159" s="235"/>
      <c r="KXK159" s="235"/>
      <c r="KXL159" s="235"/>
      <c r="KXM159" s="235"/>
      <c r="KXN159" s="235"/>
      <c r="KXO159" s="235"/>
      <c r="KXP159" s="235"/>
      <c r="KXQ159" s="235"/>
      <c r="KXR159" s="235"/>
      <c r="KXS159" s="235"/>
      <c r="KXT159" s="235"/>
      <c r="KXU159" s="235"/>
      <c r="KXV159" s="235"/>
      <c r="KXW159" s="235"/>
      <c r="KXX159" s="235"/>
      <c r="KXY159" s="235"/>
      <c r="KXZ159" s="235"/>
      <c r="KYA159" s="235"/>
      <c r="KYB159" s="235"/>
      <c r="KYC159" s="235"/>
      <c r="KYD159" s="235"/>
      <c r="KYE159" s="235"/>
      <c r="KYF159" s="235"/>
      <c r="KYG159" s="235"/>
      <c r="KYH159" s="235"/>
      <c r="KYI159" s="235"/>
      <c r="KYJ159" s="235"/>
      <c r="KYK159" s="235"/>
      <c r="KYL159" s="235"/>
      <c r="KYM159" s="235"/>
      <c r="KYN159" s="235"/>
      <c r="KYO159" s="235"/>
      <c r="KYP159" s="235"/>
      <c r="KYQ159" s="235"/>
      <c r="KYR159" s="235"/>
      <c r="KYS159" s="235"/>
      <c r="KYT159" s="235"/>
      <c r="KYU159" s="235"/>
      <c r="KYV159" s="235"/>
      <c r="KYW159" s="235"/>
      <c r="KYX159" s="235"/>
      <c r="KYY159" s="235"/>
      <c r="KYZ159" s="235"/>
      <c r="KZA159" s="235"/>
      <c r="KZB159" s="235"/>
      <c r="KZC159" s="235"/>
      <c r="KZD159" s="235"/>
      <c r="KZE159" s="235"/>
      <c r="KZF159" s="235"/>
      <c r="KZG159" s="235"/>
      <c r="KZH159" s="235"/>
      <c r="KZI159" s="235"/>
      <c r="KZJ159" s="235"/>
      <c r="KZK159" s="235"/>
      <c r="KZL159" s="235"/>
      <c r="KZM159" s="235"/>
      <c r="KZN159" s="235"/>
      <c r="KZO159" s="235"/>
      <c r="KZP159" s="235"/>
      <c r="KZQ159" s="235"/>
      <c r="KZR159" s="235"/>
      <c r="KZS159" s="235"/>
      <c r="KZT159" s="235"/>
      <c r="KZU159" s="235"/>
      <c r="KZV159" s="235"/>
      <c r="KZW159" s="235"/>
      <c r="KZX159" s="235"/>
      <c r="KZY159" s="235"/>
      <c r="KZZ159" s="235"/>
      <c r="LAA159" s="235"/>
      <c r="LAB159" s="235"/>
      <c r="LAC159" s="235"/>
      <c r="LAD159" s="235"/>
      <c r="LAE159" s="235"/>
      <c r="LAF159" s="235"/>
      <c r="LAG159" s="235"/>
      <c r="LAH159" s="235"/>
      <c r="LAI159" s="235"/>
      <c r="LAJ159" s="235"/>
      <c r="LAK159" s="235"/>
      <c r="LAL159" s="235"/>
      <c r="LAM159" s="235"/>
      <c r="LAN159" s="235"/>
      <c r="LAO159" s="235"/>
      <c r="LAP159" s="235"/>
      <c r="LAQ159" s="235"/>
      <c r="LAR159" s="235"/>
      <c r="LAS159" s="235"/>
      <c r="LAT159" s="235"/>
      <c r="LAU159" s="235"/>
      <c r="LAV159" s="235"/>
      <c r="LAW159" s="235"/>
      <c r="LAX159" s="235"/>
      <c r="LAY159" s="235"/>
      <c r="LAZ159" s="235"/>
      <c r="LBA159" s="235"/>
      <c r="LBB159" s="235"/>
      <c r="LBC159" s="235"/>
      <c r="LBD159" s="235"/>
      <c r="LBE159" s="235"/>
      <c r="LBF159" s="235"/>
      <c r="LBG159" s="235"/>
      <c r="LBH159" s="235"/>
      <c r="LBI159" s="235"/>
      <c r="LBJ159" s="235"/>
      <c r="LBK159" s="235"/>
      <c r="LBL159" s="235"/>
      <c r="LBM159" s="235"/>
      <c r="LBN159" s="235"/>
      <c r="LBO159" s="235"/>
      <c r="LBP159" s="235"/>
      <c r="LBQ159" s="235"/>
      <c r="LBR159" s="235"/>
      <c r="LBS159" s="235"/>
      <c r="LBT159" s="235"/>
      <c r="LBU159" s="235"/>
      <c r="LBV159" s="235"/>
      <c r="LBW159" s="235"/>
      <c r="LBX159" s="235"/>
      <c r="LBY159" s="235"/>
      <c r="LBZ159" s="235"/>
      <c r="LCA159" s="235"/>
      <c r="LCB159" s="235"/>
      <c r="LCC159" s="235"/>
      <c r="LCD159" s="235"/>
      <c r="LCE159" s="235"/>
      <c r="LCF159" s="235"/>
      <c r="LCG159" s="235"/>
      <c r="LCH159" s="235"/>
      <c r="LCI159" s="235"/>
      <c r="LCJ159" s="235"/>
      <c r="LCK159" s="235"/>
      <c r="LCL159" s="235"/>
      <c r="LCM159" s="235"/>
      <c r="LCN159" s="235"/>
      <c r="LCO159" s="235"/>
      <c r="LCP159" s="235"/>
      <c r="LCQ159" s="235"/>
      <c r="LCR159" s="235"/>
      <c r="LCS159" s="235"/>
      <c r="LCT159" s="235"/>
      <c r="LCU159" s="235"/>
      <c r="LCV159" s="235"/>
      <c r="LCW159" s="235"/>
      <c r="LCX159" s="235"/>
      <c r="LCY159" s="235"/>
      <c r="LCZ159" s="235"/>
      <c r="LDA159" s="235"/>
      <c r="LDB159" s="235"/>
      <c r="LDC159" s="235"/>
      <c r="LDD159" s="235"/>
      <c r="LDE159" s="235"/>
      <c r="LDF159" s="235"/>
      <c r="LDG159" s="235"/>
      <c r="LDH159" s="235"/>
      <c r="LDI159" s="235"/>
      <c r="LDJ159" s="235"/>
      <c r="LDK159" s="235"/>
      <c r="LDL159" s="235"/>
      <c r="LDM159" s="235"/>
      <c r="LDN159" s="235"/>
      <c r="LDO159" s="235"/>
      <c r="LDP159" s="235"/>
      <c r="LDQ159" s="235"/>
      <c r="LDR159" s="235"/>
      <c r="LDS159" s="235"/>
      <c r="LDT159" s="235"/>
      <c r="LDU159" s="235"/>
      <c r="LDV159" s="235"/>
      <c r="LDW159" s="235"/>
      <c r="LDX159" s="235"/>
      <c r="LDY159" s="235"/>
      <c r="LDZ159" s="235"/>
      <c r="LEA159" s="235"/>
      <c r="LEB159" s="235"/>
      <c r="LEC159" s="235"/>
      <c r="LED159" s="235"/>
      <c r="LEE159" s="235"/>
      <c r="LEF159" s="235"/>
      <c r="LEG159" s="235"/>
      <c r="LEH159" s="235"/>
      <c r="LEI159" s="235"/>
      <c r="LEJ159" s="235"/>
      <c r="LEK159" s="235"/>
      <c r="LEL159" s="235"/>
      <c r="LEM159" s="235"/>
      <c r="LEN159" s="235"/>
      <c r="LEO159" s="235"/>
      <c r="LEP159" s="235"/>
      <c r="LEQ159" s="235"/>
      <c r="LER159" s="235"/>
      <c r="LES159" s="235"/>
      <c r="LET159" s="235"/>
      <c r="LEU159" s="235"/>
      <c r="LEV159" s="235"/>
      <c r="LEW159" s="235"/>
      <c r="LEX159" s="235"/>
      <c r="LEY159" s="235"/>
      <c r="LEZ159" s="235"/>
      <c r="LFA159" s="235"/>
      <c r="LFB159" s="235"/>
      <c r="LFC159" s="235"/>
      <c r="LFD159" s="235"/>
      <c r="LFE159" s="235"/>
      <c r="LFF159" s="235"/>
      <c r="LFG159" s="235"/>
      <c r="LFH159" s="235"/>
      <c r="LFI159" s="235"/>
      <c r="LFJ159" s="235"/>
      <c r="LFK159" s="235"/>
      <c r="LFL159" s="235"/>
      <c r="LFM159" s="235"/>
      <c r="LFN159" s="235"/>
      <c r="LFO159" s="235"/>
      <c r="LFP159" s="235"/>
      <c r="LFQ159" s="235"/>
      <c r="LFR159" s="235"/>
      <c r="LFS159" s="235"/>
      <c r="LFT159" s="235"/>
      <c r="LFU159" s="235"/>
      <c r="LFV159" s="235"/>
      <c r="LFW159" s="235"/>
      <c r="LFX159" s="235"/>
      <c r="LFY159" s="235"/>
      <c r="LFZ159" s="235"/>
      <c r="LGA159" s="235"/>
      <c r="LGB159" s="235"/>
      <c r="LGC159" s="235"/>
      <c r="LGD159" s="235"/>
      <c r="LGE159" s="235"/>
      <c r="LGF159" s="235"/>
      <c r="LGG159" s="235"/>
      <c r="LGH159" s="235"/>
      <c r="LGI159" s="235"/>
      <c r="LGJ159" s="235"/>
      <c r="LGK159" s="235"/>
      <c r="LGL159" s="235"/>
      <c r="LGM159" s="235"/>
      <c r="LGN159" s="235"/>
      <c r="LGO159" s="235"/>
      <c r="LGP159" s="235"/>
      <c r="LGQ159" s="235"/>
      <c r="LGR159" s="235"/>
      <c r="LGS159" s="235"/>
      <c r="LGT159" s="235"/>
      <c r="LGU159" s="235"/>
      <c r="LGV159" s="235"/>
      <c r="LGW159" s="235"/>
      <c r="LGX159" s="235"/>
      <c r="LGY159" s="235"/>
      <c r="LGZ159" s="235"/>
      <c r="LHA159" s="235"/>
      <c r="LHB159" s="235"/>
      <c r="LHC159" s="235"/>
      <c r="LHD159" s="235"/>
      <c r="LHE159" s="235"/>
      <c r="LHF159" s="235"/>
      <c r="LHG159" s="235"/>
      <c r="LHH159" s="235"/>
      <c r="LHI159" s="235"/>
      <c r="LHJ159" s="235"/>
      <c r="LHK159" s="235"/>
      <c r="LHL159" s="235"/>
      <c r="LHM159" s="235"/>
      <c r="LHN159" s="235"/>
      <c r="LHO159" s="235"/>
      <c r="LHP159" s="235"/>
      <c r="LHQ159" s="235"/>
      <c r="LHR159" s="235"/>
      <c r="LHS159" s="235"/>
      <c r="LHT159" s="235"/>
      <c r="LHU159" s="235"/>
      <c r="LHV159" s="235"/>
      <c r="LHW159" s="235"/>
      <c r="LHX159" s="235"/>
      <c r="LHY159" s="235"/>
      <c r="LHZ159" s="235"/>
      <c r="LIA159" s="235"/>
      <c r="LIB159" s="235"/>
      <c r="LIC159" s="235"/>
      <c r="LID159" s="235"/>
      <c r="LIE159" s="235"/>
      <c r="LIF159" s="235"/>
      <c r="LIG159" s="235"/>
      <c r="LIH159" s="235"/>
      <c r="LII159" s="235"/>
      <c r="LIJ159" s="235"/>
      <c r="LIK159" s="235"/>
      <c r="LIL159" s="235"/>
      <c r="LIM159" s="235"/>
      <c r="LIN159" s="235"/>
      <c r="LIO159" s="235"/>
      <c r="LIP159" s="235"/>
      <c r="LIQ159" s="235"/>
      <c r="LIR159" s="235"/>
      <c r="LIS159" s="235"/>
      <c r="LIT159" s="235"/>
      <c r="LIU159" s="235"/>
      <c r="LIV159" s="235"/>
      <c r="LIW159" s="235"/>
      <c r="LIX159" s="235"/>
      <c r="LIY159" s="235"/>
      <c r="LIZ159" s="235"/>
      <c r="LJA159" s="235"/>
      <c r="LJB159" s="235"/>
      <c r="LJC159" s="235"/>
      <c r="LJD159" s="235"/>
      <c r="LJE159" s="235"/>
      <c r="LJF159" s="235"/>
      <c r="LJG159" s="235"/>
      <c r="LJH159" s="235"/>
      <c r="LJI159" s="235"/>
      <c r="LJJ159" s="235"/>
      <c r="LJK159" s="235"/>
      <c r="LJL159" s="235"/>
      <c r="LJM159" s="235"/>
      <c r="LJN159" s="235"/>
      <c r="LJO159" s="235"/>
      <c r="LJP159" s="235"/>
      <c r="LJQ159" s="235"/>
      <c r="LJR159" s="235"/>
      <c r="LJS159" s="235"/>
      <c r="LJT159" s="235"/>
      <c r="LJU159" s="235"/>
      <c r="LJV159" s="235"/>
      <c r="LJW159" s="235"/>
      <c r="LJX159" s="235"/>
      <c r="LJY159" s="235"/>
      <c r="LJZ159" s="235"/>
      <c r="LKA159" s="235"/>
      <c r="LKB159" s="235"/>
      <c r="LKC159" s="235"/>
      <c r="LKD159" s="235"/>
      <c r="LKE159" s="235"/>
      <c r="LKF159" s="235"/>
      <c r="LKG159" s="235"/>
      <c r="LKH159" s="235"/>
      <c r="LKI159" s="235"/>
      <c r="LKJ159" s="235"/>
      <c r="LKK159" s="235"/>
      <c r="LKL159" s="235"/>
      <c r="LKM159" s="235"/>
      <c r="LKN159" s="235"/>
      <c r="LKO159" s="235"/>
      <c r="LKP159" s="235"/>
      <c r="LKQ159" s="235"/>
      <c r="LKR159" s="235"/>
      <c r="LKS159" s="235"/>
      <c r="LKT159" s="235"/>
      <c r="LKU159" s="235"/>
      <c r="LKV159" s="235"/>
      <c r="LKW159" s="235"/>
      <c r="LKX159" s="235"/>
      <c r="LKY159" s="235"/>
      <c r="LKZ159" s="235"/>
      <c r="LLA159" s="235"/>
      <c r="LLB159" s="235"/>
      <c r="LLC159" s="235"/>
      <c r="LLD159" s="235"/>
      <c r="LLE159" s="235"/>
      <c r="LLF159" s="235"/>
      <c r="LLG159" s="235"/>
      <c r="LLH159" s="235"/>
      <c r="LLI159" s="235"/>
      <c r="LLJ159" s="235"/>
      <c r="LLK159" s="235"/>
      <c r="LLL159" s="235"/>
      <c r="LLM159" s="235"/>
      <c r="LLN159" s="235"/>
      <c r="LLO159" s="235"/>
      <c r="LLP159" s="235"/>
      <c r="LLQ159" s="235"/>
      <c r="LLR159" s="235"/>
      <c r="LLS159" s="235"/>
      <c r="LLT159" s="235"/>
      <c r="LLU159" s="235"/>
      <c r="LLV159" s="235"/>
      <c r="LLW159" s="235"/>
      <c r="LLX159" s="235"/>
      <c r="LLY159" s="235"/>
      <c r="LLZ159" s="235"/>
      <c r="LMA159" s="235"/>
      <c r="LMB159" s="235"/>
      <c r="LMC159" s="235"/>
      <c r="LMD159" s="235"/>
      <c r="LME159" s="235"/>
      <c r="LMF159" s="235"/>
      <c r="LMG159" s="235"/>
      <c r="LMH159" s="235"/>
      <c r="LMI159" s="235"/>
      <c r="LMJ159" s="235"/>
      <c r="LMK159" s="235"/>
      <c r="LML159" s="235"/>
      <c r="LMM159" s="235"/>
      <c r="LMN159" s="235"/>
      <c r="LMO159" s="235"/>
      <c r="LMP159" s="235"/>
      <c r="LMQ159" s="235"/>
      <c r="LMR159" s="235"/>
      <c r="LMS159" s="235"/>
      <c r="LMT159" s="235"/>
      <c r="LMU159" s="235"/>
      <c r="LMV159" s="235"/>
      <c r="LMW159" s="235"/>
      <c r="LMX159" s="235"/>
      <c r="LMY159" s="235"/>
      <c r="LMZ159" s="235"/>
      <c r="LNA159" s="235"/>
      <c r="LNB159" s="235"/>
      <c r="LNC159" s="235"/>
      <c r="LND159" s="235"/>
      <c r="LNE159" s="235"/>
      <c r="LNF159" s="235"/>
      <c r="LNG159" s="235"/>
      <c r="LNH159" s="235"/>
      <c r="LNI159" s="235"/>
      <c r="LNJ159" s="235"/>
      <c r="LNK159" s="235"/>
      <c r="LNL159" s="235"/>
      <c r="LNM159" s="235"/>
      <c r="LNN159" s="235"/>
      <c r="LNO159" s="235"/>
      <c r="LNP159" s="235"/>
      <c r="LNQ159" s="235"/>
      <c r="LNR159" s="235"/>
      <c r="LNS159" s="235"/>
      <c r="LNT159" s="235"/>
      <c r="LNU159" s="235"/>
      <c r="LNV159" s="235"/>
      <c r="LNW159" s="235"/>
      <c r="LNX159" s="235"/>
      <c r="LNY159" s="235"/>
      <c r="LNZ159" s="235"/>
      <c r="LOA159" s="235"/>
      <c r="LOB159" s="235"/>
      <c r="LOC159" s="235"/>
      <c r="LOD159" s="235"/>
      <c r="LOE159" s="235"/>
      <c r="LOF159" s="235"/>
      <c r="LOG159" s="235"/>
      <c r="LOH159" s="235"/>
      <c r="LOI159" s="235"/>
      <c r="LOJ159" s="235"/>
      <c r="LOK159" s="235"/>
      <c r="LOL159" s="235"/>
      <c r="LOM159" s="235"/>
      <c r="LON159" s="235"/>
      <c r="LOO159" s="235"/>
      <c r="LOP159" s="235"/>
      <c r="LOQ159" s="235"/>
      <c r="LOR159" s="235"/>
      <c r="LOS159" s="235"/>
      <c r="LOT159" s="235"/>
      <c r="LOU159" s="235"/>
      <c r="LOV159" s="235"/>
      <c r="LOW159" s="235"/>
      <c r="LOX159" s="235"/>
      <c r="LOY159" s="235"/>
      <c r="LOZ159" s="235"/>
      <c r="LPA159" s="235"/>
      <c r="LPB159" s="235"/>
      <c r="LPC159" s="235"/>
      <c r="LPD159" s="235"/>
      <c r="LPE159" s="235"/>
      <c r="LPF159" s="235"/>
      <c r="LPG159" s="235"/>
      <c r="LPH159" s="235"/>
      <c r="LPI159" s="235"/>
      <c r="LPJ159" s="235"/>
      <c r="LPK159" s="235"/>
      <c r="LPL159" s="235"/>
      <c r="LPM159" s="235"/>
      <c r="LPN159" s="235"/>
      <c r="LPO159" s="235"/>
      <c r="LPP159" s="235"/>
      <c r="LPQ159" s="235"/>
      <c r="LPR159" s="235"/>
      <c r="LPS159" s="235"/>
      <c r="LPT159" s="235"/>
      <c r="LPU159" s="235"/>
      <c r="LPV159" s="235"/>
      <c r="LPW159" s="235"/>
      <c r="LPX159" s="235"/>
      <c r="LPY159" s="235"/>
      <c r="LPZ159" s="235"/>
      <c r="LQA159" s="235"/>
      <c r="LQB159" s="235"/>
      <c r="LQC159" s="235"/>
      <c r="LQD159" s="235"/>
      <c r="LQE159" s="235"/>
      <c r="LQF159" s="235"/>
      <c r="LQG159" s="235"/>
      <c r="LQH159" s="235"/>
      <c r="LQI159" s="235"/>
      <c r="LQJ159" s="235"/>
      <c r="LQK159" s="235"/>
      <c r="LQL159" s="235"/>
      <c r="LQM159" s="235"/>
      <c r="LQN159" s="235"/>
      <c r="LQO159" s="235"/>
      <c r="LQP159" s="235"/>
      <c r="LQQ159" s="235"/>
      <c r="LQR159" s="235"/>
      <c r="LQS159" s="235"/>
      <c r="LQT159" s="235"/>
      <c r="LQU159" s="235"/>
      <c r="LQV159" s="235"/>
      <c r="LQW159" s="235"/>
      <c r="LQX159" s="235"/>
      <c r="LQY159" s="235"/>
      <c r="LQZ159" s="235"/>
      <c r="LRA159" s="235"/>
      <c r="LRB159" s="235"/>
      <c r="LRC159" s="235"/>
      <c r="LRD159" s="235"/>
      <c r="LRE159" s="235"/>
      <c r="LRF159" s="235"/>
      <c r="LRG159" s="235"/>
      <c r="LRH159" s="235"/>
      <c r="LRI159" s="235"/>
      <c r="LRJ159" s="235"/>
      <c r="LRK159" s="235"/>
      <c r="LRL159" s="235"/>
      <c r="LRM159" s="235"/>
      <c r="LRN159" s="235"/>
      <c r="LRO159" s="235"/>
      <c r="LRP159" s="235"/>
      <c r="LRQ159" s="235"/>
      <c r="LRR159" s="235"/>
      <c r="LRS159" s="235"/>
      <c r="LRT159" s="235"/>
      <c r="LRU159" s="235"/>
      <c r="LRV159" s="235"/>
      <c r="LRW159" s="235"/>
      <c r="LRX159" s="235"/>
      <c r="LRY159" s="235"/>
      <c r="LRZ159" s="235"/>
      <c r="LSA159" s="235"/>
      <c r="LSB159" s="235"/>
      <c r="LSC159" s="235"/>
      <c r="LSD159" s="235"/>
      <c r="LSE159" s="235"/>
      <c r="LSF159" s="235"/>
      <c r="LSG159" s="235"/>
      <c r="LSH159" s="235"/>
      <c r="LSI159" s="235"/>
      <c r="LSJ159" s="235"/>
      <c r="LSK159" s="235"/>
      <c r="LSL159" s="235"/>
      <c r="LSM159" s="235"/>
      <c r="LSN159" s="235"/>
      <c r="LSO159" s="235"/>
      <c r="LSP159" s="235"/>
      <c r="LSQ159" s="235"/>
      <c r="LSR159" s="235"/>
      <c r="LSS159" s="235"/>
      <c r="LST159" s="235"/>
      <c r="LSU159" s="235"/>
      <c r="LSV159" s="235"/>
      <c r="LSW159" s="235"/>
      <c r="LSX159" s="235"/>
      <c r="LSY159" s="235"/>
      <c r="LSZ159" s="235"/>
      <c r="LTA159" s="235"/>
      <c r="LTB159" s="235"/>
      <c r="LTC159" s="235"/>
      <c r="LTD159" s="235"/>
      <c r="LTE159" s="235"/>
      <c r="LTF159" s="235"/>
      <c r="LTG159" s="235"/>
      <c r="LTH159" s="235"/>
      <c r="LTI159" s="235"/>
      <c r="LTJ159" s="235"/>
      <c r="LTK159" s="235"/>
      <c r="LTL159" s="235"/>
      <c r="LTM159" s="235"/>
      <c r="LTN159" s="235"/>
      <c r="LTO159" s="235"/>
      <c r="LTP159" s="235"/>
      <c r="LTQ159" s="235"/>
      <c r="LTR159" s="235"/>
      <c r="LTS159" s="235"/>
      <c r="LTT159" s="235"/>
      <c r="LTU159" s="235"/>
      <c r="LTV159" s="235"/>
      <c r="LTW159" s="235"/>
      <c r="LTX159" s="235"/>
      <c r="LTY159" s="235"/>
      <c r="LTZ159" s="235"/>
      <c r="LUA159" s="235"/>
      <c r="LUB159" s="235"/>
      <c r="LUC159" s="235"/>
      <c r="LUD159" s="235"/>
      <c r="LUE159" s="235"/>
      <c r="LUF159" s="235"/>
      <c r="LUG159" s="235"/>
      <c r="LUH159" s="235"/>
      <c r="LUI159" s="235"/>
      <c r="LUJ159" s="235"/>
      <c r="LUK159" s="235"/>
      <c r="LUL159" s="235"/>
      <c r="LUM159" s="235"/>
      <c r="LUN159" s="235"/>
      <c r="LUO159" s="235"/>
      <c r="LUP159" s="235"/>
      <c r="LUQ159" s="235"/>
      <c r="LUR159" s="235"/>
      <c r="LUS159" s="235"/>
      <c r="LUT159" s="235"/>
      <c r="LUU159" s="235"/>
      <c r="LUV159" s="235"/>
      <c r="LUW159" s="235"/>
      <c r="LUX159" s="235"/>
      <c r="LUY159" s="235"/>
      <c r="LUZ159" s="235"/>
      <c r="LVA159" s="235"/>
      <c r="LVB159" s="235"/>
      <c r="LVC159" s="235"/>
      <c r="LVD159" s="235"/>
      <c r="LVE159" s="235"/>
      <c r="LVF159" s="235"/>
      <c r="LVG159" s="235"/>
      <c r="LVH159" s="235"/>
      <c r="LVI159" s="235"/>
      <c r="LVJ159" s="235"/>
      <c r="LVK159" s="235"/>
      <c r="LVL159" s="235"/>
      <c r="LVM159" s="235"/>
      <c r="LVN159" s="235"/>
      <c r="LVO159" s="235"/>
      <c r="LVP159" s="235"/>
      <c r="LVQ159" s="235"/>
      <c r="LVR159" s="235"/>
      <c r="LVS159" s="235"/>
      <c r="LVT159" s="235"/>
      <c r="LVU159" s="235"/>
      <c r="LVV159" s="235"/>
      <c r="LVW159" s="235"/>
      <c r="LVX159" s="235"/>
      <c r="LVY159" s="235"/>
      <c r="LVZ159" s="235"/>
      <c r="LWA159" s="235"/>
      <c r="LWB159" s="235"/>
      <c r="LWC159" s="235"/>
      <c r="LWD159" s="235"/>
      <c r="LWE159" s="235"/>
      <c r="LWF159" s="235"/>
      <c r="LWG159" s="235"/>
      <c r="LWH159" s="235"/>
      <c r="LWI159" s="235"/>
      <c r="LWJ159" s="235"/>
      <c r="LWK159" s="235"/>
      <c r="LWL159" s="235"/>
      <c r="LWM159" s="235"/>
      <c r="LWN159" s="235"/>
      <c r="LWO159" s="235"/>
      <c r="LWP159" s="235"/>
      <c r="LWQ159" s="235"/>
      <c r="LWR159" s="235"/>
      <c r="LWS159" s="235"/>
      <c r="LWT159" s="235"/>
      <c r="LWU159" s="235"/>
      <c r="LWV159" s="235"/>
      <c r="LWW159" s="235"/>
      <c r="LWX159" s="235"/>
      <c r="LWY159" s="235"/>
      <c r="LWZ159" s="235"/>
      <c r="LXA159" s="235"/>
      <c r="LXB159" s="235"/>
      <c r="LXC159" s="235"/>
      <c r="LXD159" s="235"/>
      <c r="LXE159" s="235"/>
      <c r="LXF159" s="235"/>
      <c r="LXG159" s="235"/>
      <c r="LXH159" s="235"/>
      <c r="LXI159" s="235"/>
      <c r="LXJ159" s="235"/>
      <c r="LXK159" s="235"/>
      <c r="LXL159" s="235"/>
      <c r="LXM159" s="235"/>
      <c r="LXN159" s="235"/>
      <c r="LXO159" s="235"/>
      <c r="LXP159" s="235"/>
      <c r="LXQ159" s="235"/>
      <c r="LXR159" s="235"/>
      <c r="LXS159" s="235"/>
      <c r="LXT159" s="235"/>
      <c r="LXU159" s="235"/>
      <c r="LXV159" s="235"/>
      <c r="LXW159" s="235"/>
      <c r="LXX159" s="235"/>
      <c r="LXY159" s="235"/>
      <c r="LXZ159" s="235"/>
      <c r="LYA159" s="235"/>
      <c r="LYB159" s="235"/>
      <c r="LYC159" s="235"/>
      <c r="LYD159" s="235"/>
      <c r="LYE159" s="235"/>
      <c r="LYF159" s="235"/>
      <c r="LYG159" s="235"/>
      <c r="LYH159" s="235"/>
      <c r="LYI159" s="235"/>
      <c r="LYJ159" s="235"/>
      <c r="LYK159" s="235"/>
      <c r="LYL159" s="235"/>
      <c r="LYM159" s="235"/>
      <c r="LYN159" s="235"/>
      <c r="LYO159" s="235"/>
      <c r="LYP159" s="235"/>
      <c r="LYQ159" s="235"/>
      <c r="LYR159" s="235"/>
      <c r="LYS159" s="235"/>
      <c r="LYT159" s="235"/>
      <c r="LYU159" s="235"/>
      <c r="LYV159" s="235"/>
      <c r="LYW159" s="235"/>
      <c r="LYX159" s="235"/>
      <c r="LYY159" s="235"/>
      <c r="LYZ159" s="235"/>
      <c r="LZA159" s="235"/>
      <c r="LZB159" s="235"/>
      <c r="LZC159" s="235"/>
      <c r="LZD159" s="235"/>
      <c r="LZE159" s="235"/>
      <c r="LZF159" s="235"/>
      <c r="LZG159" s="235"/>
      <c r="LZH159" s="235"/>
      <c r="LZI159" s="235"/>
      <c r="LZJ159" s="235"/>
      <c r="LZK159" s="235"/>
      <c r="LZL159" s="235"/>
      <c r="LZM159" s="235"/>
      <c r="LZN159" s="235"/>
      <c r="LZO159" s="235"/>
      <c r="LZP159" s="235"/>
      <c r="LZQ159" s="235"/>
      <c r="LZR159" s="235"/>
      <c r="LZS159" s="235"/>
      <c r="LZT159" s="235"/>
      <c r="LZU159" s="235"/>
      <c r="LZV159" s="235"/>
      <c r="LZW159" s="235"/>
      <c r="LZX159" s="235"/>
      <c r="LZY159" s="235"/>
      <c r="LZZ159" s="235"/>
      <c r="MAA159" s="235"/>
      <c r="MAB159" s="235"/>
      <c r="MAC159" s="235"/>
      <c r="MAD159" s="235"/>
      <c r="MAE159" s="235"/>
      <c r="MAF159" s="235"/>
      <c r="MAG159" s="235"/>
      <c r="MAH159" s="235"/>
      <c r="MAI159" s="235"/>
      <c r="MAJ159" s="235"/>
      <c r="MAK159" s="235"/>
      <c r="MAL159" s="235"/>
      <c r="MAM159" s="235"/>
      <c r="MAN159" s="235"/>
      <c r="MAO159" s="235"/>
      <c r="MAP159" s="235"/>
      <c r="MAQ159" s="235"/>
      <c r="MAR159" s="235"/>
      <c r="MAS159" s="235"/>
      <c r="MAT159" s="235"/>
      <c r="MAU159" s="235"/>
      <c r="MAV159" s="235"/>
      <c r="MAW159" s="235"/>
      <c r="MAX159" s="235"/>
      <c r="MAY159" s="235"/>
      <c r="MAZ159" s="235"/>
      <c r="MBA159" s="235"/>
      <c r="MBB159" s="235"/>
      <c r="MBC159" s="235"/>
      <c r="MBD159" s="235"/>
      <c r="MBE159" s="235"/>
      <c r="MBF159" s="235"/>
      <c r="MBG159" s="235"/>
      <c r="MBH159" s="235"/>
      <c r="MBI159" s="235"/>
      <c r="MBJ159" s="235"/>
      <c r="MBK159" s="235"/>
      <c r="MBL159" s="235"/>
      <c r="MBM159" s="235"/>
      <c r="MBN159" s="235"/>
      <c r="MBO159" s="235"/>
      <c r="MBP159" s="235"/>
      <c r="MBQ159" s="235"/>
      <c r="MBR159" s="235"/>
      <c r="MBS159" s="235"/>
      <c r="MBT159" s="235"/>
      <c r="MBU159" s="235"/>
      <c r="MBV159" s="235"/>
      <c r="MBW159" s="235"/>
      <c r="MBX159" s="235"/>
      <c r="MBY159" s="235"/>
      <c r="MBZ159" s="235"/>
      <c r="MCA159" s="235"/>
      <c r="MCB159" s="235"/>
      <c r="MCC159" s="235"/>
      <c r="MCD159" s="235"/>
      <c r="MCE159" s="235"/>
      <c r="MCF159" s="235"/>
      <c r="MCG159" s="235"/>
      <c r="MCH159" s="235"/>
      <c r="MCI159" s="235"/>
      <c r="MCJ159" s="235"/>
      <c r="MCK159" s="235"/>
      <c r="MCL159" s="235"/>
      <c r="MCM159" s="235"/>
      <c r="MCN159" s="235"/>
      <c r="MCO159" s="235"/>
      <c r="MCP159" s="235"/>
      <c r="MCQ159" s="235"/>
      <c r="MCR159" s="235"/>
      <c r="MCS159" s="235"/>
      <c r="MCT159" s="235"/>
      <c r="MCU159" s="235"/>
      <c r="MCV159" s="235"/>
      <c r="MCW159" s="235"/>
      <c r="MCX159" s="235"/>
      <c r="MCY159" s="235"/>
      <c r="MCZ159" s="235"/>
      <c r="MDA159" s="235"/>
      <c r="MDB159" s="235"/>
      <c r="MDC159" s="235"/>
      <c r="MDD159" s="235"/>
      <c r="MDE159" s="235"/>
      <c r="MDF159" s="235"/>
      <c r="MDG159" s="235"/>
      <c r="MDH159" s="235"/>
      <c r="MDI159" s="235"/>
      <c r="MDJ159" s="235"/>
      <c r="MDK159" s="235"/>
      <c r="MDL159" s="235"/>
      <c r="MDM159" s="235"/>
      <c r="MDN159" s="235"/>
      <c r="MDO159" s="235"/>
      <c r="MDP159" s="235"/>
      <c r="MDQ159" s="235"/>
      <c r="MDR159" s="235"/>
      <c r="MDS159" s="235"/>
      <c r="MDT159" s="235"/>
      <c r="MDU159" s="235"/>
      <c r="MDV159" s="235"/>
      <c r="MDW159" s="235"/>
      <c r="MDX159" s="235"/>
      <c r="MDY159" s="235"/>
      <c r="MDZ159" s="235"/>
      <c r="MEA159" s="235"/>
      <c r="MEB159" s="235"/>
      <c r="MEC159" s="235"/>
      <c r="MED159" s="235"/>
      <c r="MEE159" s="235"/>
      <c r="MEF159" s="235"/>
      <c r="MEG159" s="235"/>
      <c r="MEH159" s="235"/>
      <c r="MEI159" s="235"/>
      <c r="MEJ159" s="235"/>
      <c r="MEK159" s="235"/>
      <c r="MEL159" s="235"/>
      <c r="MEM159" s="235"/>
      <c r="MEN159" s="235"/>
      <c r="MEO159" s="235"/>
      <c r="MEP159" s="235"/>
      <c r="MEQ159" s="235"/>
      <c r="MER159" s="235"/>
      <c r="MES159" s="235"/>
      <c r="MET159" s="235"/>
      <c r="MEU159" s="235"/>
      <c r="MEV159" s="235"/>
      <c r="MEW159" s="235"/>
      <c r="MEX159" s="235"/>
      <c r="MEY159" s="235"/>
      <c r="MEZ159" s="235"/>
      <c r="MFA159" s="235"/>
      <c r="MFB159" s="235"/>
      <c r="MFC159" s="235"/>
      <c r="MFD159" s="235"/>
      <c r="MFE159" s="235"/>
      <c r="MFF159" s="235"/>
      <c r="MFG159" s="235"/>
      <c r="MFH159" s="235"/>
      <c r="MFI159" s="235"/>
      <c r="MFJ159" s="235"/>
      <c r="MFK159" s="235"/>
      <c r="MFL159" s="235"/>
      <c r="MFM159" s="235"/>
      <c r="MFN159" s="235"/>
      <c r="MFO159" s="235"/>
      <c r="MFP159" s="235"/>
      <c r="MFQ159" s="235"/>
      <c r="MFR159" s="235"/>
      <c r="MFS159" s="235"/>
      <c r="MFT159" s="235"/>
      <c r="MFU159" s="235"/>
      <c r="MFV159" s="235"/>
      <c r="MFW159" s="235"/>
      <c r="MFX159" s="235"/>
      <c r="MFY159" s="235"/>
      <c r="MFZ159" s="235"/>
      <c r="MGA159" s="235"/>
      <c r="MGB159" s="235"/>
      <c r="MGC159" s="235"/>
      <c r="MGD159" s="235"/>
      <c r="MGE159" s="235"/>
      <c r="MGF159" s="235"/>
      <c r="MGG159" s="235"/>
      <c r="MGH159" s="235"/>
      <c r="MGI159" s="235"/>
      <c r="MGJ159" s="235"/>
      <c r="MGK159" s="235"/>
      <c r="MGL159" s="235"/>
      <c r="MGM159" s="235"/>
      <c r="MGN159" s="235"/>
      <c r="MGO159" s="235"/>
      <c r="MGP159" s="235"/>
      <c r="MGQ159" s="235"/>
      <c r="MGR159" s="235"/>
      <c r="MGS159" s="235"/>
      <c r="MGT159" s="235"/>
      <c r="MGU159" s="235"/>
      <c r="MGV159" s="235"/>
      <c r="MGW159" s="235"/>
      <c r="MGX159" s="235"/>
      <c r="MGY159" s="235"/>
      <c r="MGZ159" s="235"/>
      <c r="MHA159" s="235"/>
      <c r="MHB159" s="235"/>
      <c r="MHC159" s="235"/>
      <c r="MHD159" s="235"/>
      <c r="MHE159" s="235"/>
      <c r="MHF159" s="235"/>
      <c r="MHG159" s="235"/>
      <c r="MHH159" s="235"/>
      <c r="MHI159" s="235"/>
      <c r="MHJ159" s="235"/>
      <c r="MHK159" s="235"/>
      <c r="MHL159" s="235"/>
      <c r="MHM159" s="235"/>
      <c r="MHN159" s="235"/>
      <c r="MHO159" s="235"/>
      <c r="MHP159" s="235"/>
      <c r="MHQ159" s="235"/>
      <c r="MHR159" s="235"/>
      <c r="MHS159" s="235"/>
      <c r="MHT159" s="235"/>
      <c r="MHU159" s="235"/>
      <c r="MHV159" s="235"/>
      <c r="MHW159" s="235"/>
      <c r="MHX159" s="235"/>
      <c r="MHY159" s="235"/>
      <c r="MHZ159" s="235"/>
      <c r="MIA159" s="235"/>
      <c r="MIB159" s="235"/>
      <c r="MIC159" s="235"/>
      <c r="MID159" s="235"/>
      <c r="MIE159" s="235"/>
      <c r="MIF159" s="235"/>
      <c r="MIG159" s="235"/>
      <c r="MIH159" s="235"/>
      <c r="MII159" s="235"/>
      <c r="MIJ159" s="235"/>
      <c r="MIK159" s="235"/>
      <c r="MIL159" s="235"/>
      <c r="MIM159" s="235"/>
      <c r="MIN159" s="235"/>
      <c r="MIO159" s="235"/>
      <c r="MIP159" s="235"/>
      <c r="MIQ159" s="235"/>
      <c r="MIR159" s="235"/>
      <c r="MIS159" s="235"/>
      <c r="MIT159" s="235"/>
      <c r="MIU159" s="235"/>
      <c r="MIV159" s="235"/>
      <c r="MIW159" s="235"/>
      <c r="MIX159" s="235"/>
      <c r="MIY159" s="235"/>
      <c r="MIZ159" s="235"/>
      <c r="MJA159" s="235"/>
      <c r="MJB159" s="235"/>
      <c r="MJC159" s="235"/>
      <c r="MJD159" s="235"/>
      <c r="MJE159" s="235"/>
      <c r="MJF159" s="235"/>
      <c r="MJG159" s="235"/>
      <c r="MJH159" s="235"/>
      <c r="MJI159" s="235"/>
      <c r="MJJ159" s="235"/>
      <c r="MJK159" s="235"/>
      <c r="MJL159" s="235"/>
      <c r="MJM159" s="235"/>
      <c r="MJN159" s="235"/>
      <c r="MJO159" s="235"/>
      <c r="MJP159" s="235"/>
      <c r="MJQ159" s="235"/>
      <c r="MJR159" s="235"/>
      <c r="MJS159" s="235"/>
      <c r="MJT159" s="235"/>
      <c r="MJU159" s="235"/>
      <c r="MJV159" s="235"/>
      <c r="MJW159" s="235"/>
      <c r="MJX159" s="235"/>
      <c r="MJY159" s="235"/>
      <c r="MJZ159" s="235"/>
      <c r="MKA159" s="235"/>
      <c r="MKB159" s="235"/>
      <c r="MKC159" s="235"/>
      <c r="MKD159" s="235"/>
      <c r="MKE159" s="235"/>
      <c r="MKF159" s="235"/>
      <c r="MKG159" s="235"/>
      <c r="MKH159" s="235"/>
      <c r="MKI159" s="235"/>
      <c r="MKJ159" s="235"/>
      <c r="MKK159" s="235"/>
      <c r="MKL159" s="235"/>
      <c r="MKM159" s="235"/>
      <c r="MKN159" s="235"/>
      <c r="MKO159" s="235"/>
      <c r="MKP159" s="235"/>
      <c r="MKQ159" s="235"/>
      <c r="MKR159" s="235"/>
      <c r="MKS159" s="235"/>
      <c r="MKT159" s="235"/>
      <c r="MKU159" s="235"/>
      <c r="MKV159" s="235"/>
      <c r="MKW159" s="235"/>
      <c r="MKX159" s="235"/>
      <c r="MKY159" s="235"/>
      <c r="MKZ159" s="235"/>
      <c r="MLA159" s="235"/>
      <c r="MLB159" s="235"/>
      <c r="MLC159" s="235"/>
      <c r="MLD159" s="235"/>
      <c r="MLE159" s="235"/>
      <c r="MLF159" s="235"/>
      <c r="MLG159" s="235"/>
      <c r="MLH159" s="235"/>
      <c r="MLI159" s="235"/>
      <c r="MLJ159" s="235"/>
      <c r="MLK159" s="235"/>
      <c r="MLL159" s="235"/>
      <c r="MLM159" s="235"/>
      <c r="MLN159" s="235"/>
      <c r="MLO159" s="235"/>
      <c r="MLP159" s="235"/>
      <c r="MLQ159" s="235"/>
      <c r="MLR159" s="235"/>
      <c r="MLS159" s="235"/>
      <c r="MLT159" s="235"/>
      <c r="MLU159" s="235"/>
      <c r="MLV159" s="235"/>
      <c r="MLW159" s="235"/>
      <c r="MLX159" s="235"/>
      <c r="MLY159" s="235"/>
      <c r="MLZ159" s="235"/>
      <c r="MMA159" s="235"/>
      <c r="MMB159" s="235"/>
      <c r="MMC159" s="235"/>
      <c r="MMD159" s="235"/>
      <c r="MME159" s="235"/>
      <c r="MMF159" s="235"/>
      <c r="MMG159" s="235"/>
      <c r="MMH159" s="235"/>
      <c r="MMI159" s="235"/>
      <c r="MMJ159" s="235"/>
      <c r="MMK159" s="235"/>
      <c r="MML159" s="235"/>
      <c r="MMM159" s="235"/>
      <c r="MMN159" s="235"/>
      <c r="MMO159" s="235"/>
      <c r="MMP159" s="235"/>
      <c r="MMQ159" s="235"/>
      <c r="MMR159" s="235"/>
      <c r="MMS159" s="235"/>
      <c r="MMT159" s="235"/>
      <c r="MMU159" s="235"/>
      <c r="MMV159" s="235"/>
      <c r="MMW159" s="235"/>
      <c r="MMX159" s="235"/>
      <c r="MMY159" s="235"/>
      <c r="MMZ159" s="235"/>
      <c r="MNA159" s="235"/>
      <c r="MNB159" s="235"/>
      <c r="MNC159" s="235"/>
      <c r="MND159" s="235"/>
      <c r="MNE159" s="235"/>
      <c r="MNF159" s="235"/>
      <c r="MNG159" s="235"/>
      <c r="MNH159" s="235"/>
      <c r="MNI159" s="235"/>
      <c r="MNJ159" s="235"/>
      <c r="MNK159" s="235"/>
      <c r="MNL159" s="235"/>
      <c r="MNM159" s="235"/>
      <c r="MNN159" s="235"/>
      <c r="MNO159" s="235"/>
      <c r="MNP159" s="235"/>
      <c r="MNQ159" s="235"/>
      <c r="MNR159" s="235"/>
      <c r="MNS159" s="235"/>
      <c r="MNT159" s="235"/>
      <c r="MNU159" s="235"/>
      <c r="MNV159" s="235"/>
      <c r="MNW159" s="235"/>
      <c r="MNX159" s="235"/>
      <c r="MNY159" s="235"/>
      <c r="MNZ159" s="235"/>
      <c r="MOA159" s="235"/>
      <c r="MOB159" s="235"/>
      <c r="MOC159" s="235"/>
      <c r="MOD159" s="235"/>
      <c r="MOE159" s="235"/>
      <c r="MOF159" s="235"/>
      <c r="MOG159" s="235"/>
      <c r="MOH159" s="235"/>
      <c r="MOI159" s="235"/>
      <c r="MOJ159" s="235"/>
      <c r="MOK159" s="235"/>
      <c r="MOL159" s="235"/>
      <c r="MOM159" s="235"/>
      <c r="MON159" s="235"/>
      <c r="MOO159" s="235"/>
      <c r="MOP159" s="235"/>
      <c r="MOQ159" s="235"/>
      <c r="MOR159" s="235"/>
      <c r="MOS159" s="235"/>
      <c r="MOT159" s="235"/>
      <c r="MOU159" s="235"/>
      <c r="MOV159" s="235"/>
      <c r="MOW159" s="235"/>
      <c r="MOX159" s="235"/>
      <c r="MOY159" s="235"/>
      <c r="MOZ159" s="235"/>
      <c r="MPA159" s="235"/>
      <c r="MPB159" s="235"/>
      <c r="MPC159" s="235"/>
      <c r="MPD159" s="235"/>
      <c r="MPE159" s="235"/>
      <c r="MPF159" s="235"/>
      <c r="MPG159" s="235"/>
      <c r="MPH159" s="235"/>
      <c r="MPI159" s="235"/>
      <c r="MPJ159" s="235"/>
      <c r="MPK159" s="235"/>
      <c r="MPL159" s="235"/>
      <c r="MPM159" s="235"/>
      <c r="MPN159" s="235"/>
      <c r="MPO159" s="235"/>
      <c r="MPP159" s="235"/>
      <c r="MPQ159" s="235"/>
      <c r="MPR159" s="235"/>
      <c r="MPS159" s="235"/>
      <c r="MPT159" s="235"/>
      <c r="MPU159" s="235"/>
      <c r="MPV159" s="235"/>
      <c r="MPW159" s="235"/>
      <c r="MPX159" s="235"/>
      <c r="MPY159" s="235"/>
      <c r="MPZ159" s="235"/>
      <c r="MQA159" s="235"/>
      <c r="MQB159" s="235"/>
      <c r="MQC159" s="235"/>
      <c r="MQD159" s="235"/>
      <c r="MQE159" s="235"/>
      <c r="MQF159" s="235"/>
      <c r="MQG159" s="235"/>
      <c r="MQH159" s="235"/>
      <c r="MQI159" s="235"/>
      <c r="MQJ159" s="235"/>
      <c r="MQK159" s="235"/>
      <c r="MQL159" s="235"/>
      <c r="MQM159" s="235"/>
      <c r="MQN159" s="235"/>
      <c r="MQO159" s="235"/>
      <c r="MQP159" s="235"/>
      <c r="MQQ159" s="235"/>
      <c r="MQR159" s="235"/>
      <c r="MQS159" s="235"/>
      <c r="MQT159" s="235"/>
      <c r="MQU159" s="235"/>
      <c r="MQV159" s="235"/>
      <c r="MQW159" s="235"/>
      <c r="MQX159" s="235"/>
      <c r="MQY159" s="235"/>
      <c r="MQZ159" s="235"/>
      <c r="MRA159" s="235"/>
      <c r="MRB159" s="235"/>
      <c r="MRC159" s="235"/>
      <c r="MRD159" s="235"/>
      <c r="MRE159" s="235"/>
      <c r="MRF159" s="235"/>
      <c r="MRG159" s="235"/>
      <c r="MRH159" s="235"/>
      <c r="MRI159" s="235"/>
      <c r="MRJ159" s="235"/>
      <c r="MRK159" s="235"/>
      <c r="MRL159" s="235"/>
      <c r="MRM159" s="235"/>
      <c r="MRN159" s="235"/>
      <c r="MRO159" s="235"/>
      <c r="MRP159" s="235"/>
      <c r="MRQ159" s="235"/>
      <c r="MRR159" s="235"/>
      <c r="MRS159" s="235"/>
      <c r="MRT159" s="235"/>
      <c r="MRU159" s="235"/>
      <c r="MRV159" s="235"/>
      <c r="MRW159" s="235"/>
      <c r="MRX159" s="235"/>
      <c r="MRY159" s="235"/>
      <c r="MRZ159" s="235"/>
      <c r="MSA159" s="235"/>
      <c r="MSB159" s="235"/>
      <c r="MSC159" s="235"/>
      <c r="MSD159" s="235"/>
      <c r="MSE159" s="235"/>
      <c r="MSF159" s="235"/>
      <c r="MSG159" s="235"/>
      <c r="MSH159" s="235"/>
      <c r="MSI159" s="235"/>
      <c r="MSJ159" s="235"/>
      <c r="MSK159" s="235"/>
      <c r="MSL159" s="235"/>
      <c r="MSM159" s="235"/>
      <c r="MSN159" s="235"/>
      <c r="MSO159" s="235"/>
      <c r="MSP159" s="235"/>
      <c r="MSQ159" s="235"/>
      <c r="MSR159" s="235"/>
      <c r="MSS159" s="235"/>
      <c r="MST159" s="235"/>
      <c r="MSU159" s="235"/>
      <c r="MSV159" s="235"/>
      <c r="MSW159" s="235"/>
      <c r="MSX159" s="235"/>
      <c r="MSY159" s="235"/>
      <c r="MSZ159" s="235"/>
      <c r="MTA159" s="235"/>
      <c r="MTB159" s="235"/>
      <c r="MTC159" s="235"/>
      <c r="MTD159" s="235"/>
      <c r="MTE159" s="235"/>
      <c r="MTF159" s="235"/>
      <c r="MTG159" s="235"/>
      <c r="MTH159" s="235"/>
      <c r="MTI159" s="235"/>
      <c r="MTJ159" s="235"/>
      <c r="MTK159" s="235"/>
      <c r="MTL159" s="235"/>
      <c r="MTM159" s="235"/>
      <c r="MTN159" s="235"/>
      <c r="MTO159" s="235"/>
      <c r="MTP159" s="235"/>
      <c r="MTQ159" s="235"/>
      <c r="MTR159" s="235"/>
      <c r="MTS159" s="235"/>
      <c r="MTT159" s="235"/>
      <c r="MTU159" s="235"/>
      <c r="MTV159" s="235"/>
      <c r="MTW159" s="235"/>
      <c r="MTX159" s="235"/>
      <c r="MTY159" s="235"/>
      <c r="MTZ159" s="235"/>
      <c r="MUA159" s="235"/>
      <c r="MUB159" s="235"/>
      <c r="MUC159" s="235"/>
      <c r="MUD159" s="235"/>
      <c r="MUE159" s="235"/>
      <c r="MUF159" s="235"/>
      <c r="MUG159" s="235"/>
      <c r="MUH159" s="235"/>
      <c r="MUI159" s="235"/>
      <c r="MUJ159" s="235"/>
      <c r="MUK159" s="235"/>
      <c r="MUL159" s="235"/>
      <c r="MUM159" s="235"/>
      <c r="MUN159" s="235"/>
      <c r="MUO159" s="235"/>
      <c r="MUP159" s="235"/>
      <c r="MUQ159" s="235"/>
      <c r="MUR159" s="235"/>
      <c r="MUS159" s="235"/>
      <c r="MUT159" s="235"/>
      <c r="MUU159" s="235"/>
      <c r="MUV159" s="235"/>
      <c r="MUW159" s="235"/>
      <c r="MUX159" s="235"/>
      <c r="MUY159" s="235"/>
      <c r="MUZ159" s="235"/>
      <c r="MVA159" s="235"/>
      <c r="MVB159" s="235"/>
      <c r="MVC159" s="235"/>
      <c r="MVD159" s="235"/>
      <c r="MVE159" s="235"/>
      <c r="MVF159" s="235"/>
      <c r="MVG159" s="235"/>
      <c r="MVH159" s="235"/>
      <c r="MVI159" s="235"/>
      <c r="MVJ159" s="235"/>
      <c r="MVK159" s="235"/>
      <c r="MVL159" s="235"/>
      <c r="MVM159" s="235"/>
      <c r="MVN159" s="235"/>
      <c r="MVO159" s="235"/>
      <c r="MVP159" s="235"/>
      <c r="MVQ159" s="235"/>
      <c r="MVR159" s="235"/>
      <c r="MVS159" s="235"/>
      <c r="MVT159" s="235"/>
      <c r="MVU159" s="235"/>
      <c r="MVV159" s="235"/>
      <c r="MVW159" s="235"/>
      <c r="MVX159" s="235"/>
      <c r="MVY159" s="235"/>
      <c r="MVZ159" s="235"/>
      <c r="MWA159" s="235"/>
      <c r="MWB159" s="235"/>
      <c r="MWC159" s="235"/>
      <c r="MWD159" s="235"/>
      <c r="MWE159" s="235"/>
      <c r="MWF159" s="235"/>
      <c r="MWG159" s="235"/>
      <c r="MWH159" s="235"/>
      <c r="MWI159" s="235"/>
      <c r="MWJ159" s="235"/>
      <c r="MWK159" s="235"/>
      <c r="MWL159" s="235"/>
      <c r="MWM159" s="235"/>
      <c r="MWN159" s="235"/>
      <c r="MWO159" s="235"/>
      <c r="MWP159" s="235"/>
      <c r="MWQ159" s="235"/>
      <c r="MWR159" s="235"/>
      <c r="MWS159" s="235"/>
      <c r="MWT159" s="235"/>
      <c r="MWU159" s="235"/>
      <c r="MWV159" s="235"/>
      <c r="MWW159" s="235"/>
      <c r="MWX159" s="235"/>
      <c r="MWY159" s="235"/>
      <c r="MWZ159" s="235"/>
      <c r="MXA159" s="235"/>
      <c r="MXB159" s="235"/>
      <c r="MXC159" s="235"/>
      <c r="MXD159" s="235"/>
      <c r="MXE159" s="235"/>
      <c r="MXF159" s="235"/>
      <c r="MXG159" s="235"/>
      <c r="MXH159" s="235"/>
      <c r="MXI159" s="235"/>
      <c r="MXJ159" s="235"/>
      <c r="MXK159" s="235"/>
      <c r="MXL159" s="235"/>
      <c r="MXM159" s="235"/>
      <c r="MXN159" s="235"/>
      <c r="MXO159" s="235"/>
      <c r="MXP159" s="235"/>
      <c r="MXQ159" s="235"/>
      <c r="MXR159" s="235"/>
      <c r="MXS159" s="235"/>
      <c r="MXT159" s="235"/>
      <c r="MXU159" s="235"/>
      <c r="MXV159" s="235"/>
      <c r="MXW159" s="235"/>
      <c r="MXX159" s="235"/>
      <c r="MXY159" s="235"/>
      <c r="MXZ159" s="235"/>
      <c r="MYA159" s="235"/>
      <c r="MYB159" s="235"/>
      <c r="MYC159" s="235"/>
      <c r="MYD159" s="235"/>
      <c r="MYE159" s="235"/>
      <c r="MYF159" s="235"/>
      <c r="MYG159" s="235"/>
      <c r="MYH159" s="235"/>
      <c r="MYI159" s="235"/>
      <c r="MYJ159" s="235"/>
      <c r="MYK159" s="235"/>
      <c r="MYL159" s="235"/>
      <c r="MYM159" s="235"/>
      <c r="MYN159" s="235"/>
      <c r="MYO159" s="235"/>
      <c r="MYP159" s="235"/>
      <c r="MYQ159" s="235"/>
      <c r="MYR159" s="235"/>
      <c r="MYS159" s="235"/>
      <c r="MYT159" s="235"/>
      <c r="MYU159" s="235"/>
      <c r="MYV159" s="235"/>
      <c r="MYW159" s="235"/>
      <c r="MYX159" s="235"/>
      <c r="MYY159" s="235"/>
      <c r="MYZ159" s="235"/>
      <c r="MZA159" s="235"/>
      <c r="MZB159" s="235"/>
      <c r="MZC159" s="235"/>
      <c r="MZD159" s="235"/>
      <c r="MZE159" s="235"/>
      <c r="MZF159" s="235"/>
      <c r="MZG159" s="235"/>
      <c r="MZH159" s="235"/>
      <c r="MZI159" s="235"/>
      <c r="MZJ159" s="235"/>
      <c r="MZK159" s="235"/>
      <c r="MZL159" s="235"/>
      <c r="MZM159" s="235"/>
      <c r="MZN159" s="235"/>
      <c r="MZO159" s="235"/>
      <c r="MZP159" s="235"/>
      <c r="MZQ159" s="235"/>
      <c r="MZR159" s="235"/>
      <c r="MZS159" s="235"/>
      <c r="MZT159" s="235"/>
      <c r="MZU159" s="235"/>
      <c r="MZV159" s="235"/>
      <c r="MZW159" s="235"/>
      <c r="MZX159" s="235"/>
      <c r="MZY159" s="235"/>
      <c r="MZZ159" s="235"/>
      <c r="NAA159" s="235"/>
      <c r="NAB159" s="235"/>
      <c r="NAC159" s="235"/>
      <c r="NAD159" s="235"/>
      <c r="NAE159" s="235"/>
      <c r="NAF159" s="235"/>
      <c r="NAG159" s="235"/>
      <c r="NAH159" s="235"/>
      <c r="NAI159" s="235"/>
      <c r="NAJ159" s="235"/>
      <c r="NAK159" s="235"/>
      <c r="NAL159" s="235"/>
      <c r="NAM159" s="235"/>
      <c r="NAN159" s="235"/>
      <c r="NAO159" s="235"/>
      <c r="NAP159" s="235"/>
      <c r="NAQ159" s="235"/>
      <c r="NAR159" s="235"/>
      <c r="NAS159" s="235"/>
      <c r="NAT159" s="235"/>
      <c r="NAU159" s="235"/>
      <c r="NAV159" s="235"/>
      <c r="NAW159" s="235"/>
      <c r="NAX159" s="235"/>
      <c r="NAY159" s="235"/>
      <c r="NAZ159" s="235"/>
      <c r="NBA159" s="235"/>
      <c r="NBB159" s="235"/>
      <c r="NBC159" s="235"/>
      <c r="NBD159" s="235"/>
      <c r="NBE159" s="235"/>
      <c r="NBF159" s="235"/>
      <c r="NBG159" s="235"/>
      <c r="NBH159" s="235"/>
      <c r="NBI159" s="235"/>
      <c r="NBJ159" s="235"/>
      <c r="NBK159" s="235"/>
      <c r="NBL159" s="235"/>
      <c r="NBM159" s="235"/>
      <c r="NBN159" s="235"/>
      <c r="NBO159" s="235"/>
      <c r="NBP159" s="235"/>
      <c r="NBQ159" s="235"/>
      <c r="NBR159" s="235"/>
      <c r="NBS159" s="235"/>
      <c r="NBT159" s="235"/>
      <c r="NBU159" s="235"/>
      <c r="NBV159" s="235"/>
      <c r="NBW159" s="235"/>
      <c r="NBX159" s="235"/>
      <c r="NBY159" s="235"/>
      <c r="NBZ159" s="235"/>
      <c r="NCA159" s="235"/>
      <c r="NCB159" s="235"/>
      <c r="NCC159" s="235"/>
      <c r="NCD159" s="235"/>
      <c r="NCE159" s="235"/>
      <c r="NCF159" s="235"/>
      <c r="NCG159" s="235"/>
      <c r="NCH159" s="235"/>
      <c r="NCI159" s="235"/>
      <c r="NCJ159" s="235"/>
      <c r="NCK159" s="235"/>
      <c r="NCL159" s="235"/>
      <c r="NCM159" s="235"/>
      <c r="NCN159" s="235"/>
      <c r="NCO159" s="235"/>
      <c r="NCP159" s="235"/>
      <c r="NCQ159" s="235"/>
      <c r="NCR159" s="235"/>
      <c r="NCS159" s="235"/>
      <c r="NCT159" s="235"/>
      <c r="NCU159" s="235"/>
      <c r="NCV159" s="235"/>
      <c r="NCW159" s="235"/>
      <c r="NCX159" s="235"/>
      <c r="NCY159" s="235"/>
      <c r="NCZ159" s="235"/>
      <c r="NDA159" s="235"/>
      <c r="NDB159" s="235"/>
      <c r="NDC159" s="235"/>
      <c r="NDD159" s="235"/>
      <c r="NDE159" s="235"/>
      <c r="NDF159" s="235"/>
      <c r="NDG159" s="235"/>
      <c r="NDH159" s="235"/>
      <c r="NDI159" s="235"/>
      <c r="NDJ159" s="235"/>
      <c r="NDK159" s="235"/>
      <c r="NDL159" s="235"/>
      <c r="NDM159" s="235"/>
      <c r="NDN159" s="235"/>
      <c r="NDO159" s="235"/>
      <c r="NDP159" s="235"/>
      <c r="NDQ159" s="235"/>
      <c r="NDR159" s="235"/>
      <c r="NDS159" s="235"/>
      <c r="NDT159" s="235"/>
      <c r="NDU159" s="235"/>
      <c r="NDV159" s="235"/>
      <c r="NDW159" s="235"/>
      <c r="NDX159" s="235"/>
      <c r="NDY159" s="235"/>
      <c r="NDZ159" s="235"/>
      <c r="NEA159" s="235"/>
      <c r="NEB159" s="235"/>
      <c r="NEC159" s="235"/>
      <c r="NED159" s="235"/>
      <c r="NEE159" s="235"/>
      <c r="NEF159" s="235"/>
      <c r="NEG159" s="235"/>
      <c r="NEH159" s="235"/>
      <c r="NEI159" s="235"/>
      <c r="NEJ159" s="235"/>
      <c r="NEK159" s="235"/>
      <c r="NEL159" s="235"/>
      <c r="NEM159" s="235"/>
      <c r="NEN159" s="235"/>
      <c r="NEO159" s="235"/>
      <c r="NEP159" s="235"/>
      <c r="NEQ159" s="235"/>
      <c r="NER159" s="235"/>
      <c r="NES159" s="235"/>
      <c r="NET159" s="235"/>
      <c r="NEU159" s="235"/>
      <c r="NEV159" s="235"/>
      <c r="NEW159" s="235"/>
      <c r="NEX159" s="235"/>
      <c r="NEY159" s="235"/>
      <c r="NEZ159" s="235"/>
      <c r="NFA159" s="235"/>
      <c r="NFB159" s="235"/>
      <c r="NFC159" s="235"/>
      <c r="NFD159" s="235"/>
      <c r="NFE159" s="235"/>
      <c r="NFF159" s="235"/>
      <c r="NFG159" s="235"/>
      <c r="NFH159" s="235"/>
      <c r="NFI159" s="235"/>
      <c r="NFJ159" s="235"/>
      <c r="NFK159" s="235"/>
      <c r="NFL159" s="235"/>
      <c r="NFM159" s="235"/>
      <c r="NFN159" s="235"/>
      <c r="NFO159" s="235"/>
      <c r="NFP159" s="235"/>
      <c r="NFQ159" s="235"/>
      <c r="NFR159" s="235"/>
      <c r="NFS159" s="235"/>
      <c r="NFT159" s="235"/>
      <c r="NFU159" s="235"/>
      <c r="NFV159" s="235"/>
      <c r="NFW159" s="235"/>
      <c r="NFX159" s="235"/>
      <c r="NFY159" s="235"/>
      <c r="NFZ159" s="235"/>
      <c r="NGA159" s="235"/>
      <c r="NGB159" s="235"/>
      <c r="NGC159" s="235"/>
      <c r="NGD159" s="235"/>
      <c r="NGE159" s="235"/>
      <c r="NGF159" s="235"/>
      <c r="NGG159" s="235"/>
      <c r="NGH159" s="235"/>
      <c r="NGI159" s="235"/>
      <c r="NGJ159" s="235"/>
      <c r="NGK159" s="235"/>
      <c r="NGL159" s="235"/>
      <c r="NGM159" s="235"/>
      <c r="NGN159" s="235"/>
      <c r="NGO159" s="235"/>
      <c r="NGP159" s="235"/>
      <c r="NGQ159" s="235"/>
      <c r="NGR159" s="235"/>
      <c r="NGS159" s="235"/>
      <c r="NGT159" s="235"/>
      <c r="NGU159" s="235"/>
      <c r="NGV159" s="235"/>
      <c r="NGW159" s="235"/>
      <c r="NGX159" s="235"/>
      <c r="NGY159" s="235"/>
      <c r="NGZ159" s="235"/>
      <c r="NHA159" s="235"/>
      <c r="NHB159" s="235"/>
      <c r="NHC159" s="235"/>
      <c r="NHD159" s="235"/>
      <c r="NHE159" s="235"/>
      <c r="NHF159" s="235"/>
      <c r="NHG159" s="235"/>
      <c r="NHH159" s="235"/>
      <c r="NHI159" s="235"/>
      <c r="NHJ159" s="235"/>
      <c r="NHK159" s="235"/>
      <c r="NHL159" s="235"/>
      <c r="NHM159" s="235"/>
      <c r="NHN159" s="235"/>
      <c r="NHO159" s="235"/>
      <c r="NHP159" s="235"/>
      <c r="NHQ159" s="235"/>
      <c r="NHR159" s="235"/>
      <c r="NHS159" s="235"/>
      <c r="NHT159" s="235"/>
      <c r="NHU159" s="235"/>
      <c r="NHV159" s="235"/>
      <c r="NHW159" s="235"/>
      <c r="NHX159" s="235"/>
      <c r="NHY159" s="235"/>
      <c r="NHZ159" s="235"/>
      <c r="NIA159" s="235"/>
      <c r="NIB159" s="235"/>
      <c r="NIC159" s="235"/>
      <c r="NID159" s="235"/>
      <c r="NIE159" s="235"/>
      <c r="NIF159" s="235"/>
      <c r="NIG159" s="235"/>
      <c r="NIH159" s="235"/>
      <c r="NII159" s="235"/>
      <c r="NIJ159" s="235"/>
      <c r="NIK159" s="235"/>
      <c r="NIL159" s="235"/>
      <c r="NIM159" s="235"/>
      <c r="NIN159" s="235"/>
      <c r="NIO159" s="235"/>
      <c r="NIP159" s="235"/>
      <c r="NIQ159" s="235"/>
      <c r="NIR159" s="235"/>
      <c r="NIS159" s="235"/>
      <c r="NIT159" s="235"/>
      <c r="NIU159" s="235"/>
      <c r="NIV159" s="235"/>
      <c r="NIW159" s="235"/>
      <c r="NIX159" s="235"/>
      <c r="NIY159" s="235"/>
      <c r="NIZ159" s="235"/>
      <c r="NJA159" s="235"/>
      <c r="NJB159" s="235"/>
      <c r="NJC159" s="235"/>
      <c r="NJD159" s="235"/>
      <c r="NJE159" s="235"/>
      <c r="NJF159" s="235"/>
      <c r="NJG159" s="235"/>
      <c r="NJH159" s="235"/>
      <c r="NJI159" s="235"/>
      <c r="NJJ159" s="235"/>
      <c r="NJK159" s="235"/>
      <c r="NJL159" s="235"/>
      <c r="NJM159" s="235"/>
      <c r="NJN159" s="235"/>
      <c r="NJO159" s="235"/>
      <c r="NJP159" s="235"/>
      <c r="NJQ159" s="235"/>
      <c r="NJR159" s="235"/>
      <c r="NJS159" s="235"/>
      <c r="NJT159" s="235"/>
      <c r="NJU159" s="235"/>
      <c r="NJV159" s="235"/>
      <c r="NJW159" s="235"/>
      <c r="NJX159" s="235"/>
      <c r="NJY159" s="235"/>
      <c r="NJZ159" s="235"/>
      <c r="NKA159" s="235"/>
      <c r="NKB159" s="235"/>
      <c r="NKC159" s="235"/>
      <c r="NKD159" s="235"/>
      <c r="NKE159" s="235"/>
      <c r="NKF159" s="235"/>
      <c r="NKG159" s="235"/>
      <c r="NKH159" s="235"/>
      <c r="NKI159" s="235"/>
      <c r="NKJ159" s="235"/>
      <c r="NKK159" s="235"/>
      <c r="NKL159" s="235"/>
      <c r="NKM159" s="235"/>
      <c r="NKN159" s="235"/>
      <c r="NKO159" s="235"/>
      <c r="NKP159" s="235"/>
      <c r="NKQ159" s="235"/>
      <c r="NKR159" s="235"/>
      <c r="NKS159" s="235"/>
      <c r="NKT159" s="235"/>
      <c r="NKU159" s="235"/>
      <c r="NKV159" s="235"/>
      <c r="NKW159" s="235"/>
      <c r="NKX159" s="235"/>
      <c r="NKY159" s="235"/>
      <c r="NKZ159" s="235"/>
      <c r="NLA159" s="235"/>
      <c r="NLB159" s="235"/>
      <c r="NLC159" s="235"/>
      <c r="NLD159" s="235"/>
      <c r="NLE159" s="235"/>
      <c r="NLF159" s="235"/>
      <c r="NLG159" s="235"/>
      <c r="NLH159" s="235"/>
      <c r="NLI159" s="235"/>
      <c r="NLJ159" s="235"/>
      <c r="NLK159" s="235"/>
      <c r="NLL159" s="235"/>
      <c r="NLM159" s="235"/>
      <c r="NLN159" s="235"/>
      <c r="NLO159" s="235"/>
      <c r="NLP159" s="235"/>
      <c r="NLQ159" s="235"/>
      <c r="NLR159" s="235"/>
      <c r="NLS159" s="235"/>
      <c r="NLT159" s="235"/>
      <c r="NLU159" s="235"/>
      <c r="NLV159" s="235"/>
      <c r="NLW159" s="235"/>
      <c r="NLX159" s="235"/>
      <c r="NLY159" s="235"/>
      <c r="NLZ159" s="235"/>
      <c r="NMA159" s="235"/>
      <c r="NMB159" s="235"/>
      <c r="NMC159" s="235"/>
      <c r="NMD159" s="235"/>
      <c r="NME159" s="235"/>
      <c r="NMF159" s="235"/>
      <c r="NMG159" s="235"/>
      <c r="NMH159" s="235"/>
      <c r="NMI159" s="235"/>
      <c r="NMJ159" s="235"/>
      <c r="NMK159" s="235"/>
      <c r="NML159" s="235"/>
      <c r="NMM159" s="235"/>
      <c r="NMN159" s="235"/>
      <c r="NMO159" s="235"/>
      <c r="NMP159" s="235"/>
      <c r="NMQ159" s="235"/>
      <c r="NMR159" s="235"/>
      <c r="NMS159" s="235"/>
      <c r="NMT159" s="235"/>
      <c r="NMU159" s="235"/>
      <c r="NMV159" s="235"/>
      <c r="NMW159" s="235"/>
      <c r="NMX159" s="235"/>
      <c r="NMY159" s="235"/>
      <c r="NMZ159" s="235"/>
      <c r="NNA159" s="235"/>
      <c r="NNB159" s="235"/>
      <c r="NNC159" s="235"/>
      <c r="NND159" s="235"/>
      <c r="NNE159" s="235"/>
      <c r="NNF159" s="235"/>
      <c r="NNG159" s="235"/>
      <c r="NNH159" s="235"/>
      <c r="NNI159" s="235"/>
      <c r="NNJ159" s="235"/>
      <c r="NNK159" s="235"/>
      <c r="NNL159" s="235"/>
      <c r="NNM159" s="235"/>
      <c r="NNN159" s="235"/>
      <c r="NNO159" s="235"/>
      <c r="NNP159" s="235"/>
      <c r="NNQ159" s="235"/>
      <c r="NNR159" s="235"/>
      <c r="NNS159" s="235"/>
      <c r="NNT159" s="235"/>
      <c r="NNU159" s="235"/>
      <c r="NNV159" s="235"/>
      <c r="NNW159" s="235"/>
      <c r="NNX159" s="235"/>
      <c r="NNY159" s="235"/>
      <c r="NNZ159" s="235"/>
      <c r="NOA159" s="235"/>
      <c r="NOB159" s="235"/>
      <c r="NOC159" s="235"/>
      <c r="NOD159" s="235"/>
      <c r="NOE159" s="235"/>
      <c r="NOF159" s="235"/>
      <c r="NOG159" s="235"/>
      <c r="NOH159" s="235"/>
      <c r="NOI159" s="235"/>
      <c r="NOJ159" s="235"/>
      <c r="NOK159" s="235"/>
      <c r="NOL159" s="235"/>
      <c r="NOM159" s="235"/>
      <c r="NON159" s="235"/>
      <c r="NOO159" s="235"/>
      <c r="NOP159" s="235"/>
      <c r="NOQ159" s="235"/>
      <c r="NOR159" s="235"/>
      <c r="NOS159" s="235"/>
      <c r="NOT159" s="235"/>
      <c r="NOU159" s="235"/>
      <c r="NOV159" s="235"/>
      <c r="NOW159" s="235"/>
      <c r="NOX159" s="235"/>
      <c r="NOY159" s="235"/>
      <c r="NOZ159" s="235"/>
      <c r="NPA159" s="235"/>
      <c r="NPB159" s="235"/>
      <c r="NPC159" s="235"/>
      <c r="NPD159" s="235"/>
      <c r="NPE159" s="235"/>
      <c r="NPF159" s="235"/>
      <c r="NPG159" s="235"/>
      <c r="NPH159" s="235"/>
      <c r="NPI159" s="235"/>
      <c r="NPJ159" s="235"/>
      <c r="NPK159" s="235"/>
      <c r="NPL159" s="235"/>
      <c r="NPM159" s="235"/>
      <c r="NPN159" s="235"/>
      <c r="NPO159" s="235"/>
      <c r="NPP159" s="235"/>
      <c r="NPQ159" s="235"/>
      <c r="NPR159" s="235"/>
      <c r="NPS159" s="235"/>
      <c r="NPT159" s="235"/>
      <c r="NPU159" s="235"/>
      <c r="NPV159" s="235"/>
      <c r="NPW159" s="235"/>
      <c r="NPX159" s="235"/>
      <c r="NPY159" s="235"/>
      <c r="NPZ159" s="235"/>
      <c r="NQA159" s="235"/>
      <c r="NQB159" s="235"/>
      <c r="NQC159" s="235"/>
      <c r="NQD159" s="235"/>
      <c r="NQE159" s="235"/>
      <c r="NQF159" s="235"/>
      <c r="NQG159" s="235"/>
      <c r="NQH159" s="235"/>
      <c r="NQI159" s="235"/>
      <c r="NQJ159" s="235"/>
      <c r="NQK159" s="235"/>
      <c r="NQL159" s="235"/>
      <c r="NQM159" s="235"/>
      <c r="NQN159" s="235"/>
      <c r="NQO159" s="235"/>
      <c r="NQP159" s="235"/>
      <c r="NQQ159" s="235"/>
      <c r="NQR159" s="235"/>
      <c r="NQS159" s="235"/>
      <c r="NQT159" s="235"/>
      <c r="NQU159" s="235"/>
      <c r="NQV159" s="235"/>
      <c r="NQW159" s="235"/>
      <c r="NQX159" s="235"/>
      <c r="NQY159" s="235"/>
      <c r="NQZ159" s="235"/>
      <c r="NRA159" s="235"/>
      <c r="NRB159" s="235"/>
      <c r="NRC159" s="235"/>
      <c r="NRD159" s="235"/>
      <c r="NRE159" s="235"/>
      <c r="NRF159" s="235"/>
      <c r="NRG159" s="235"/>
      <c r="NRH159" s="235"/>
      <c r="NRI159" s="235"/>
      <c r="NRJ159" s="235"/>
      <c r="NRK159" s="235"/>
      <c r="NRL159" s="235"/>
      <c r="NRM159" s="235"/>
      <c r="NRN159" s="235"/>
      <c r="NRO159" s="235"/>
      <c r="NRP159" s="235"/>
      <c r="NRQ159" s="235"/>
      <c r="NRR159" s="235"/>
      <c r="NRS159" s="235"/>
      <c r="NRT159" s="235"/>
      <c r="NRU159" s="235"/>
      <c r="NRV159" s="235"/>
      <c r="NRW159" s="235"/>
      <c r="NRX159" s="235"/>
      <c r="NRY159" s="235"/>
      <c r="NRZ159" s="235"/>
      <c r="NSA159" s="235"/>
      <c r="NSB159" s="235"/>
      <c r="NSC159" s="235"/>
      <c r="NSD159" s="235"/>
      <c r="NSE159" s="235"/>
      <c r="NSF159" s="235"/>
      <c r="NSG159" s="235"/>
      <c r="NSH159" s="235"/>
      <c r="NSI159" s="235"/>
      <c r="NSJ159" s="235"/>
      <c r="NSK159" s="235"/>
      <c r="NSL159" s="235"/>
      <c r="NSM159" s="235"/>
      <c r="NSN159" s="235"/>
      <c r="NSO159" s="235"/>
      <c r="NSP159" s="235"/>
      <c r="NSQ159" s="235"/>
      <c r="NSR159" s="235"/>
      <c r="NSS159" s="235"/>
      <c r="NST159" s="235"/>
      <c r="NSU159" s="235"/>
      <c r="NSV159" s="235"/>
      <c r="NSW159" s="235"/>
      <c r="NSX159" s="235"/>
      <c r="NSY159" s="235"/>
      <c r="NSZ159" s="235"/>
      <c r="NTA159" s="235"/>
      <c r="NTB159" s="235"/>
      <c r="NTC159" s="235"/>
      <c r="NTD159" s="235"/>
      <c r="NTE159" s="235"/>
      <c r="NTF159" s="235"/>
      <c r="NTG159" s="235"/>
      <c r="NTH159" s="235"/>
      <c r="NTI159" s="235"/>
      <c r="NTJ159" s="235"/>
      <c r="NTK159" s="235"/>
      <c r="NTL159" s="235"/>
      <c r="NTM159" s="235"/>
      <c r="NTN159" s="235"/>
      <c r="NTO159" s="235"/>
      <c r="NTP159" s="235"/>
      <c r="NTQ159" s="235"/>
      <c r="NTR159" s="235"/>
      <c r="NTS159" s="235"/>
      <c r="NTT159" s="235"/>
      <c r="NTU159" s="235"/>
      <c r="NTV159" s="235"/>
      <c r="NTW159" s="235"/>
      <c r="NTX159" s="235"/>
      <c r="NTY159" s="235"/>
      <c r="NTZ159" s="235"/>
      <c r="NUA159" s="235"/>
      <c r="NUB159" s="235"/>
      <c r="NUC159" s="235"/>
      <c r="NUD159" s="235"/>
      <c r="NUE159" s="235"/>
      <c r="NUF159" s="235"/>
      <c r="NUG159" s="235"/>
      <c r="NUH159" s="235"/>
      <c r="NUI159" s="235"/>
      <c r="NUJ159" s="235"/>
      <c r="NUK159" s="235"/>
      <c r="NUL159" s="235"/>
      <c r="NUM159" s="235"/>
      <c r="NUN159" s="235"/>
      <c r="NUO159" s="235"/>
      <c r="NUP159" s="235"/>
      <c r="NUQ159" s="235"/>
      <c r="NUR159" s="235"/>
      <c r="NUS159" s="235"/>
      <c r="NUT159" s="235"/>
      <c r="NUU159" s="235"/>
      <c r="NUV159" s="235"/>
      <c r="NUW159" s="235"/>
      <c r="NUX159" s="235"/>
      <c r="NUY159" s="235"/>
      <c r="NUZ159" s="235"/>
      <c r="NVA159" s="235"/>
      <c r="NVB159" s="235"/>
      <c r="NVC159" s="235"/>
      <c r="NVD159" s="235"/>
      <c r="NVE159" s="235"/>
      <c r="NVF159" s="235"/>
      <c r="NVG159" s="235"/>
      <c r="NVH159" s="235"/>
      <c r="NVI159" s="235"/>
      <c r="NVJ159" s="235"/>
      <c r="NVK159" s="235"/>
      <c r="NVL159" s="235"/>
      <c r="NVM159" s="235"/>
      <c r="NVN159" s="235"/>
      <c r="NVO159" s="235"/>
      <c r="NVP159" s="235"/>
      <c r="NVQ159" s="235"/>
      <c r="NVR159" s="235"/>
      <c r="NVS159" s="235"/>
      <c r="NVT159" s="235"/>
      <c r="NVU159" s="235"/>
      <c r="NVV159" s="235"/>
      <c r="NVW159" s="235"/>
      <c r="NVX159" s="235"/>
      <c r="NVY159" s="235"/>
      <c r="NVZ159" s="235"/>
      <c r="NWA159" s="235"/>
      <c r="NWB159" s="235"/>
      <c r="NWC159" s="235"/>
      <c r="NWD159" s="235"/>
      <c r="NWE159" s="235"/>
      <c r="NWF159" s="235"/>
      <c r="NWG159" s="235"/>
      <c r="NWH159" s="235"/>
      <c r="NWI159" s="235"/>
      <c r="NWJ159" s="235"/>
      <c r="NWK159" s="235"/>
      <c r="NWL159" s="235"/>
      <c r="NWM159" s="235"/>
      <c r="NWN159" s="235"/>
      <c r="NWO159" s="235"/>
      <c r="NWP159" s="235"/>
      <c r="NWQ159" s="235"/>
      <c r="NWR159" s="235"/>
      <c r="NWS159" s="235"/>
      <c r="NWT159" s="235"/>
      <c r="NWU159" s="235"/>
      <c r="NWV159" s="235"/>
      <c r="NWW159" s="235"/>
      <c r="NWX159" s="235"/>
      <c r="NWY159" s="235"/>
      <c r="NWZ159" s="235"/>
      <c r="NXA159" s="235"/>
      <c r="NXB159" s="235"/>
      <c r="NXC159" s="235"/>
      <c r="NXD159" s="235"/>
      <c r="NXE159" s="235"/>
      <c r="NXF159" s="235"/>
      <c r="NXG159" s="235"/>
      <c r="NXH159" s="235"/>
      <c r="NXI159" s="235"/>
      <c r="NXJ159" s="235"/>
      <c r="NXK159" s="235"/>
      <c r="NXL159" s="235"/>
      <c r="NXM159" s="235"/>
      <c r="NXN159" s="235"/>
      <c r="NXO159" s="235"/>
      <c r="NXP159" s="235"/>
      <c r="NXQ159" s="235"/>
      <c r="NXR159" s="235"/>
      <c r="NXS159" s="235"/>
      <c r="NXT159" s="235"/>
      <c r="NXU159" s="235"/>
      <c r="NXV159" s="235"/>
      <c r="NXW159" s="235"/>
      <c r="NXX159" s="235"/>
      <c r="NXY159" s="235"/>
      <c r="NXZ159" s="235"/>
      <c r="NYA159" s="235"/>
      <c r="NYB159" s="235"/>
      <c r="NYC159" s="235"/>
      <c r="NYD159" s="235"/>
      <c r="NYE159" s="235"/>
      <c r="NYF159" s="235"/>
      <c r="NYG159" s="235"/>
      <c r="NYH159" s="235"/>
      <c r="NYI159" s="235"/>
      <c r="NYJ159" s="235"/>
      <c r="NYK159" s="235"/>
      <c r="NYL159" s="235"/>
      <c r="NYM159" s="235"/>
      <c r="NYN159" s="235"/>
      <c r="NYO159" s="235"/>
      <c r="NYP159" s="235"/>
      <c r="NYQ159" s="235"/>
      <c r="NYR159" s="235"/>
      <c r="NYS159" s="235"/>
      <c r="NYT159" s="235"/>
      <c r="NYU159" s="235"/>
      <c r="NYV159" s="235"/>
      <c r="NYW159" s="235"/>
      <c r="NYX159" s="235"/>
      <c r="NYY159" s="235"/>
      <c r="NYZ159" s="235"/>
      <c r="NZA159" s="235"/>
      <c r="NZB159" s="235"/>
      <c r="NZC159" s="235"/>
      <c r="NZD159" s="235"/>
      <c r="NZE159" s="235"/>
      <c r="NZF159" s="235"/>
      <c r="NZG159" s="235"/>
      <c r="NZH159" s="235"/>
      <c r="NZI159" s="235"/>
      <c r="NZJ159" s="235"/>
      <c r="NZK159" s="235"/>
      <c r="NZL159" s="235"/>
      <c r="NZM159" s="235"/>
      <c r="NZN159" s="235"/>
      <c r="NZO159" s="235"/>
      <c r="NZP159" s="235"/>
      <c r="NZQ159" s="235"/>
      <c r="NZR159" s="235"/>
      <c r="NZS159" s="235"/>
      <c r="NZT159" s="235"/>
      <c r="NZU159" s="235"/>
      <c r="NZV159" s="235"/>
      <c r="NZW159" s="235"/>
      <c r="NZX159" s="235"/>
      <c r="NZY159" s="235"/>
      <c r="NZZ159" s="235"/>
      <c r="OAA159" s="235"/>
      <c r="OAB159" s="235"/>
      <c r="OAC159" s="235"/>
      <c r="OAD159" s="235"/>
      <c r="OAE159" s="235"/>
      <c r="OAF159" s="235"/>
      <c r="OAG159" s="235"/>
      <c r="OAH159" s="235"/>
      <c r="OAI159" s="235"/>
      <c r="OAJ159" s="235"/>
      <c r="OAK159" s="235"/>
      <c r="OAL159" s="235"/>
      <c r="OAM159" s="235"/>
      <c r="OAN159" s="235"/>
      <c r="OAO159" s="235"/>
      <c r="OAP159" s="235"/>
      <c r="OAQ159" s="235"/>
      <c r="OAR159" s="235"/>
      <c r="OAS159" s="235"/>
      <c r="OAT159" s="235"/>
      <c r="OAU159" s="235"/>
      <c r="OAV159" s="235"/>
      <c r="OAW159" s="235"/>
      <c r="OAX159" s="235"/>
      <c r="OAY159" s="235"/>
      <c r="OAZ159" s="235"/>
      <c r="OBA159" s="235"/>
      <c r="OBB159" s="235"/>
      <c r="OBC159" s="235"/>
      <c r="OBD159" s="235"/>
      <c r="OBE159" s="235"/>
      <c r="OBF159" s="235"/>
      <c r="OBG159" s="235"/>
      <c r="OBH159" s="235"/>
      <c r="OBI159" s="235"/>
      <c r="OBJ159" s="235"/>
      <c r="OBK159" s="235"/>
      <c r="OBL159" s="235"/>
      <c r="OBM159" s="235"/>
      <c r="OBN159" s="235"/>
      <c r="OBO159" s="235"/>
      <c r="OBP159" s="235"/>
      <c r="OBQ159" s="235"/>
      <c r="OBR159" s="235"/>
      <c r="OBS159" s="235"/>
      <c r="OBT159" s="235"/>
      <c r="OBU159" s="235"/>
      <c r="OBV159" s="235"/>
      <c r="OBW159" s="235"/>
      <c r="OBX159" s="235"/>
      <c r="OBY159" s="235"/>
      <c r="OBZ159" s="235"/>
      <c r="OCA159" s="235"/>
      <c r="OCB159" s="235"/>
      <c r="OCC159" s="235"/>
      <c r="OCD159" s="235"/>
      <c r="OCE159" s="235"/>
      <c r="OCF159" s="235"/>
      <c r="OCG159" s="235"/>
      <c r="OCH159" s="235"/>
      <c r="OCI159" s="235"/>
      <c r="OCJ159" s="235"/>
      <c r="OCK159" s="235"/>
      <c r="OCL159" s="235"/>
      <c r="OCM159" s="235"/>
      <c r="OCN159" s="235"/>
      <c r="OCO159" s="235"/>
      <c r="OCP159" s="235"/>
      <c r="OCQ159" s="235"/>
      <c r="OCR159" s="235"/>
      <c r="OCS159" s="235"/>
      <c r="OCT159" s="235"/>
      <c r="OCU159" s="235"/>
      <c r="OCV159" s="235"/>
      <c r="OCW159" s="235"/>
      <c r="OCX159" s="235"/>
      <c r="OCY159" s="235"/>
      <c r="OCZ159" s="235"/>
      <c r="ODA159" s="235"/>
      <c r="ODB159" s="235"/>
      <c r="ODC159" s="235"/>
      <c r="ODD159" s="235"/>
      <c r="ODE159" s="235"/>
      <c r="ODF159" s="235"/>
      <c r="ODG159" s="235"/>
      <c r="ODH159" s="235"/>
      <c r="ODI159" s="235"/>
      <c r="ODJ159" s="235"/>
      <c r="ODK159" s="235"/>
      <c r="ODL159" s="235"/>
      <c r="ODM159" s="235"/>
      <c r="ODN159" s="235"/>
      <c r="ODO159" s="235"/>
      <c r="ODP159" s="235"/>
      <c r="ODQ159" s="235"/>
      <c r="ODR159" s="235"/>
      <c r="ODS159" s="235"/>
      <c r="ODT159" s="235"/>
      <c r="ODU159" s="235"/>
      <c r="ODV159" s="235"/>
      <c r="ODW159" s="235"/>
      <c r="ODX159" s="235"/>
      <c r="ODY159" s="235"/>
      <c r="ODZ159" s="235"/>
      <c r="OEA159" s="235"/>
      <c r="OEB159" s="235"/>
      <c r="OEC159" s="235"/>
      <c r="OED159" s="235"/>
      <c r="OEE159" s="235"/>
      <c r="OEF159" s="235"/>
      <c r="OEG159" s="235"/>
      <c r="OEH159" s="235"/>
      <c r="OEI159" s="235"/>
      <c r="OEJ159" s="235"/>
      <c r="OEK159" s="235"/>
      <c r="OEL159" s="235"/>
      <c r="OEM159" s="235"/>
      <c r="OEN159" s="235"/>
      <c r="OEO159" s="235"/>
      <c r="OEP159" s="235"/>
      <c r="OEQ159" s="235"/>
      <c r="OER159" s="235"/>
      <c r="OES159" s="235"/>
      <c r="OET159" s="235"/>
      <c r="OEU159" s="235"/>
      <c r="OEV159" s="235"/>
      <c r="OEW159" s="235"/>
      <c r="OEX159" s="235"/>
      <c r="OEY159" s="235"/>
      <c r="OEZ159" s="235"/>
      <c r="OFA159" s="235"/>
      <c r="OFB159" s="235"/>
      <c r="OFC159" s="235"/>
      <c r="OFD159" s="235"/>
      <c r="OFE159" s="235"/>
      <c r="OFF159" s="235"/>
      <c r="OFG159" s="235"/>
      <c r="OFH159" s="235"/>
      <c r="OFI159" s="235"/>
      <c r="OFJ159" s="235"/>
      <c r="OFK159" s="235"/>
      <c r="OFL159" s="235"/>
      <c r="OFM159" s="235"/>
      <c r="OFN159" s="235"/>
      <c r="OFO159" s="235"/>
      <c r="OFP159" s="235"/>
      <c r="OFQ159" s="235"/>
      <c r="OFR159" s="235"/>
      <c r="OFS159" s="235"/>
      <c r="OFT159" s="235"/>
      <c r="OFU159" s="235"/>
      <c r="OFV159" s="235"/>
      <c r="OFW159" s="235"/>
      <c r="OFX159" s="235"/>
      <c r="OFY159" s="235"/>
      <c r="OFZ159" s="235"/>
      <c r="OGA159" s="235"/>
      <c r="OGB159" s="235"/>
      <c r="OGC159" s="235"/>
      <c r="OGD159" s="235"/>
      <c r="OGE159" s="235"/>
      <c r="OGF159" s="235"/>
      <c r="OGG159" s="235"/>
      <c r="OGH159" s="235"/>
      <c r="OGI159" s="235"/>
      <c r="OGJ159" s="235"/>
      <c r="OGK159" s="235"/>
      <c r="OGL159" s="235"/>
      <c r="OGM159" s="235"/>
      <c r="OGN159" s="235"/>
      <c r="OGO159" s="235"/>
      <c r="OGP159" s="235"/>
      <c r="OGQ159" s="235"/>
      <c r="OGR159" s="235"/>
      <c r="OGS159" s="235"/>
      <c r="OGT159" s="235"/>
      <c r="OGU159" s="235"/>
      <c r="OGV159" s="235"/>
      <c r="OGW159" s="235"/>
      <c r="OGX159" s="235"/>
      <c r="OGY159" s="235"/>
      <c r="OGZ159" s="235"/>
      <c r="OHA159" s="235"/>
      <c r="OHB159" s="235"/>
      <c r="OHC159" s="235"/>
      <c r="OHD159" s="235"/>
      <c r="OHE159" s="235"/>
      <c r="OHF159" s="235"/>
      <c r="OHG159" s="235"/>
      <c r="OHH159" s="235"/>
      <c r="OHI159" s="235"/>
      <c r="OHJ159" s="235"/>
      <c r="OHK159" s="235"/>
      <c r="OHL159" s="235"/>
      <c r="OHM159" s="235"/>
      <c r="OHN159" s="235"/>
      <c r="OHO159" s="235"/>
      <c r="OHP159" s="235"/>
      <c r="OHQ159" s="235"/>
      <c r="OHR159" s="235"/>
      <c r="OHS159" s="235"/>
      <c r="OHT159" s="235"/>
      <c r="OHU159" s="235"/>
      <c r="OHV159" s="235"/>
      <c r="OHW159" s="235"/>
      <c r="OHX159" s="235"/>
      <c r="OHY159" s="235"/>
      <c r="OHZ159" s="235"/>
      <c r="OIA159" s="235"/>
      <c r="OIB159" s="235"/>
      <c r="OIC159" s="235"/>
      <c r="OID159" s="235"/>
      <c r="OIE159" s="235"/>
      <c r="OIF159" s="235"/>
      <c r="OIG159" s="235"/>
      <c r="OIH159" s="235"/>
      <c r="OII159" s="235"/>
      <c r="OIJ159" s="235"/>
      <c r="OIK159" s="235"/>
      <c r="OIL159" s="235"/>
      <c r="OIM159" s="235"/>
      <c r="OIN159" s="235"/>
      <c r="OIO159" s="235"/>
      <c r="OIP159" s="235"/>
      <c r="OIQ159" s="235"/>
      <c r="OIR159" s="235"/>
      <c r="OIS159" s="235"/>
      <c r="OIT159" s="235"/>
      <c r="OIU159" s="235"/>
      <c r="OIV159" s="235"/>
      <c r="OIW159" s="235"/>
      <c r="OIX159" s="235"/>
      <c r="OIY159" s="235"/>
      <c r="OIZ159" s="235"/>
      <c r="OJA159" s="235"/>
      <c r="OJB159" s="235"/>
      <c r="OJC159" s="235"/>
      <c r="OJD159" s="235"/>
      <c r="OJE159" s="235"/>
      <c r="OJF159" s="235"/>
      <c r="OJG159" s="235"/>
      <c r="OJH159" s="235"/>
      <c r="OJI159" s="235"/>
      <c r="OJJ159" s="235"/>
      <c r="OJK159" s="235"/>
      <c r="OJL159" s="235"/>
      <c r="OJM159" s="235"/>
      <c r="OJN159" s="235"/>
      <c r="OJO159" s="235"/>
      <c r="OJP159" s="235"/>
      <c r="OJQ159" s="235"/>
      <c r="OJR159" s="235"/>
      <c r="OJS159" s="235"/>
      <c r="OJT159" s="235"/>
      <c r="OJU159" s="235"/>
      <c r="OJV159" s="235"/>
      <c r="OJW159" s="235"/>
      <c r="OJX159" s="235"/>
      <c r="OJY159" s="235"/>
      <c r="OJZ159" s="235"/>
      <c r="OKA159" s="235"/>
      <c r="OKB159" s="235"/>
      <c r="OKC159" s="235"/>
      <c r="OKD159" s="235"/>
      <c r="OKE159" s="235"/>
      <c r="OKF159" s="235"/>
      <c r="OKG159" s="235"/>
      <c r="OKH159" s="235"/>
      <c r="OKI159" s="235"/>
      <c r="OKJ159" s="235"/>
      <c r="OKK159" s="235"/>
      <c r="OKL159" s="235"/>
      <c r="OKM159" s="235"/>
      <c r="OKN159" s="235"/>
      <c r="OKO159" s="235"/>
      <c r="OKP159" s="235"/>
      <c r="OKQ159" s="235"/>
      <c r="OKR159" s="235"/>
      <c r="OKS159" s="235"/>
      <c r="OKT159" s="235"/>
      <c r="OKU159" s="235"/>
      <c r="OKV159" s="235"/>
      <c r="OKW159" s="235"/>
      <c r="OKX159" s="235"/>
      <c r="OKY159" s="235"/>
      <c r="OKZ159" s="235"/>
      <c r="OLA159" s="235"/>
      <c r="OLB159" s="235"/>
      <c r="OLC159" s="235"/>
      <c r="OLD159" s="235"/>
      <c r="OLE159" s="235"/>
      <c r="OLF159" s="235"/>
      <c r="OLG159" s="235"/>
      <c r="OLH159" s="235"/>
      <c r="OLI159" s="235"/>
      <c r="OLJ159" s="235"/>
      <c r="OLK159" s="235"/>
      <c r="OLL159" s="235"/>
      <c r="OLM159" s="235"/>
      <c r="OLN159" s="235"/>
      <c r="OLO159" s="235"/>
      <c r="OLP159" s="235"/>
      <c r="OLQ159" s="235"/>
      <c r="OLR159" s="235"/>
      <c r="OLS159" s="235"/>
      <c r="OLT159" s="235"/>
      <c r="OLU159" s="235"/>
      <c r="OLV159" s="235"/>
      <c r="OLW159" s="235"/>
      <c r="OLX159" s="235"/>
      <c r="OLY159" s="235"/>
      <c r="OLZ159" s="235"/>
      <c r="OMA159" s="235"/>
      <c r="OMB159" s="235"/>
      <c r="OMC159" s="235"/>
      <c r="OMD159" s="235"/>
      <c r="OME159" s="235"/>
      <c r="OMF159" s="235"/>
      <c r="OMG159" s="235"/>
      <c r="OMH159" s="235"/>
      <c r="OMI159" s="235"/>
      <c r="OMJ159" s="235"/>
      <c r="OMK159" s="235"/>
      <c r="OML159" s="235"/>
      <c r="OMM159" s="235"/>
      <c r="OMN159" s="235"/>
      <c r="OMO159" s="235"/>
      <c r="OMP159" s="235"/>
      <c r="OMQ159" s="235"/>
      <c r="OMR159" s="235"/>
      <c r="OMS159" s="235"/>
      <c r="OMT159" s="235"/>
      <c r="OMU159" s="235"/>
      <c r="OMV159" s="235"/>
      <c r="OMW159" s="235"/>
      <c r="OMX159" s="235"/>
      <c r="OMY159" s="235"/>
      <c r="OMZ159" s="235"/>
      <c r="ONA159" s="235"/>
      <c r="ONB159" s="235"/>
      <c r="ONC159" s="235"/>
      <c r="OND159" s="235"/>
      <c r="ONE159" s="235"/>
      <c r="ONF159" s="235"/>
      <c r="ONG159" s="235"/>
      <c r="ONH159" s="235"/>
      <c r="ONI159" s="235"/>
      <c r="ONJ159" s="235"/>
      <c r="ONK159" s="235"/>
      <c r="ONL159" s="235"/>
      <c r="ONM159" s="235"/>
      <c r="ONN159" s="235"/>
      <c r="ONO159" s="235"/>
      <c r="ONP159" s="235"/>
      <c r="ONQ159" s="235"/>
      <c r="ONR159" s="235"/>
      <c r="ONS159" s="235"/>
      <c r="ONT159" s="235"/>
      <c r="ONU159" s="235"/>
      <c r="ONV159" s="235"/>
      <c r="ONW159" s="235"/>
      <c r="ONX159" s="235"/>
      <c r="ONY159" s="235"/>
      <c r="ONZ159" s="235"/>
      <c r="OOA159" s="235"/>
      <c r="OOB159" s="235"/>
      <c r="OOC159" s="235"/>
      <c r="OOD159" s="235"/>
      <c r="OOE159" s="235"/>
      <c r="OOF159" s="235"/>
      <c r="OOG159" s="235"/>
      <c r="OOH159" s="235"/>
      <c r="OOI159" s="235"/>
      <c r="OOJ159" s="235"/>
      <c r="OOK159" s="235"/>
      <c r="OOL159" s="235"/>
      <c r="OOM159" s="235"/>
      <c r="OON159" s="235"/>
      <c r="OOO159" s="235"/>
      <c r="OOP159" s="235"/>
      <c r="OOQ159" s="235"/>
      <c r="OOR159" s="235"/>
      <c r="OOS159" s="235"/>
      <c r="OOT159" s="235"/>
      <c r="OOU159" s="235"/>
      <c r="OOV159" s="235"/>
      <c r="OOW159" s="235"/>
      <c r="OOX159" s="235"/>
      <c r="OOY159" s="235"/>
      <c r="OOZ159" s="235"/>
      <c r="OPA159" s="235"/>
      <c r="OPB159" s="235"/>
      <c r="OPC159" s="235"/>
      <c r="OPD159" s="235"/>
      <c r="OPE159" s="235"/>
      <c r="OPF159" s="235"/>
      <c r="OPG159" s="235"/>
      <c r="OPH159" s="235"/>
      <c r="OPI159" s="235"/>
      <c r="OPJ159" s="235"/>
      <c r="OPK159" s="235"/>
      <c r="OPL159" s="235"/>
      <c r="OPM159" s="235"/>
      <c r="OPN159" s="235"/>
      <c r="OPO159" s="235"/>
      <c r="OPP159" s="235"/>
      <c r="OPQ159" s="235"/>
      <c r="OPR159" s="235"/>
      <c r="OPS159" s="235"/>
      <c r="OPT159" s="235"/>
      <c r="OPU159" s="235"/>
      <c r="OPV159" s="235"/>
      <c r="OPW159" s="235"/>
      <c r="OPX159" s="235"/>
      <c r="OPY159" s="235"/>
      <c r="OPZ159" s="235"/>
      <c r="OQA159" s="235"/>
      <c r="OQB159" s="235"/>
      <c r="OQC159" s="235"/>
      <c r="OQD159" s="235"/>
      <c r="OQE159" s="235"/>
      <c r="OQF159" s="235"/>
      <c r="OQG159" s="235"/>
      <c r="OQH159" s="235"/>
      <c r="OQI159" s="235"/>
      <c r="OQJ159" s="235"/>
      <c r="OQK159" s="235"/>
      <c r="OQL159" s="235"/>
      <c r="OQM159" s="235"/>
      <c r="OQN159" s="235"/>
      <c r="OQO159" s="235"/>
      <c r="OQP159" s="235"/>
      <c r="OQQ159" s="235"/>
      <c r="OQR159" s="235"/>
      <c r="OQS159" s="235"/>
      <c r="OQT159" s="235"/>
      <c r="OQU159" s="235"/>
      <c r="OQV159" s="235"/>
      <c r="OQW159" s="235"/>
      <c r="OQX159" s="235"/>
      <c r="OQY159" s="235"/>
      <c r="OQZ159" s="235"/>
      <c r="ORA159" s="235"/>
      <c r="ORB159" s="235"/>
      <c r="ORC159" s="235"/>
      <c r="ORD159" s="235"/>
      <c r="ORE159" s="235"/>
      <c r="ORF159" s="235"/>
      <c r="ORG159" s="235"/>
      <c r="ORH159" s="235"/>
      <c r="ORI159" s="235"/>
      <c r="ORJ159" s="235"/>
      <c r="ORK159" s="235"/>
      <c r="ORL159" s="235"/>
      <c r="ORM159" s="235"/>
      <c r="ORN159" s="235"/>
      <c r="ORO159" s="235"/>
      <c r="ORP159" s="235"/>
      <c r="ORQ159" s="235"/>
      <c r="ORR159" s="235"/>
      <c r="ORS159" s="235"/>
      <c r="ORT159" s="235"/>
      <c r="ORU159" s="235"/>
      <c r="ORV159" s="235"/>
      <c r="ORW159" s="235"/>
      <c r="ORX159" s="235"/>
      <c r="ORY159" s="235"/>
      <c r="ORZ159" s="235"/>
      <c r="OSA159" s="235"/>
      <c r="OSB159" s="235"/>
      <c r="OSC159" s="235"/>
      <c r="OSD159" s="235"/>
      <c r="OSE159" s="235"/>
      <c r="OSF159" s="235"/>
      <c r="OSG159" s="235"/>
      <c r="OSH159" s="235"/>
      <c r="OSI159" s="235"/>
      <c r="OSJ159" s="235"/>
      <c r="OSK159" s="235"/>
      <c r="OSL159" s="235"/>
      <c r="OSM159" s="235"/>
      <c r="OSN159" s="235"/>
      <c r="OSO159" s="235"/>
      <c r="OSP159" s="235"/>
      <c r="OSQ159" s="235"/>
      <c r="OSR159" s="235"/>
      <c r="OSS159" s="235"/>
      <c r="OST159" s="235"/>
      <c r="OSU159" s="235"/>
      <c r="OSV159" s="235"/>
      <c r="OSW159" s="235"/>
      <c r="OSX159" s="235"/>
      <c r="OSY159" s="235"/>
      <c r="OSZ159" s="235"/>
      <c r="OTA159" s="235"/>
      <c r="OTB159" s="235"/>
      <c r="OTC159" s="235"/>
      <c r="OTD159" s="235"/>
      <c r="OTE159" s="235"/>
      <c r="OTF159" s="235"/>
      <c r="OTG159" s="235"/>
      <c r="OTH159" s="235"/>
      <c r="OTI159" s="235"/>
      <c r="OTJ159" s="235"/>
      <c r="OTK159" s="235"/>
      <c r="OTL159" s="235"/>
      <c r="OTM159" s="235"/>
      <c r="OTN159" s="235"/>
      <c r="OTO159" s="235"/>
      <c r="OTP159" s="235"/>
      <c r="OTQ159" s="235"/>
      <c r="OTR159" s="235"/>
      <c r="OTS159" s="235"/>
      <c r="OTT159" s="235"/>
      <c r="OTU159" s="235"/>
      <c r="OTV159" s="235"/>
      <c r="OTW159" s="235"/>
      <c r="OTX159" s="235"/>
      <c r="OTY159" s="235"/>
      <c r="OTZ159" s="235"/>
      <c r="OUA159" s="235"/>
      <c r="OUB159" s="235"/>
      <c r="OUC159" s="235"/>
      <c r="OUD159" s="235"/>
      <c r="OUE159" s="235"/>
      <c r="OUF159" s="235"/>
      <c r="OUG159" s="235"/>
      <c r="OUH159" s="235"/>
      <c r="OUI159" s="235"/>
      <c r="OUJ159" s="235"/>
      <c r="OUK159" s="235"/>
      <c r="OUL159" s="235"/>
      <c r="OUM159" s="235"/>
      <c r="OUN159" s="235"/>
      <c r="OUO159" s="235"/>
      <c r="OUP159" s="235"/>
      <c r="OUQ159" s="235"/>
      <c r="OUR159" s="235"/>
      <c r="OUS159" s="235"/>
      <c r="OUT159" s="235"/>
      <c r="OUU159" s="235"/>
      <c r="OUV159" s="235"/>
      <c r="OUW159" s="235"/>
      <c r="OUX159" s="235"/>
      <c r="OUY159" s="235"/>
      <c r="OUZ159" s="235"/>
      <c r="OVA159" s="235"/>
      <c r="OVB159" s="235"/>
      <c r="OVC159" s="235"/>
      <c r="OVD159" s="235"/>
      <c r="OVE159" s="235"/>
      <c r="OVF159" s="235"/>
      <c r="OVG159" s="235"/>
      <c r="OVH159" s="235"/>
      <c r="OVI159" s="235"/>
      <c r="OVJ159" s="235"/>
      <c r="OVK159" s="235"/>
      <c r="OVL159" s="235"/>
      <c r="OVM159" s="235"/>
      <c r="OVN159" s="235"/>
      <c r="OVO159" s="235"/>
      <c r="OVP159" s="235"/>
      <c r="OVQ159" s="235"/>
      <c r="OVR159" s="235"/>
      <c r="OVS159" s="235"/>
      <c r="OVT159" s="235"/>
      <c r="OVU159" s="235"/>
      <c r="OVV159" s="235"/>
      <c r="OVW159" s="235"/>
      <c r="OVX159" s="235"/>
      <c r="OVY159" s="235"/>
      <c r="OVZ159" s="235"/>
      <c r="OWA159" s="235"/>
      <c r="OWB159" s="235"/>
      <c r="OWC159" s="235"/>
      <c r="OWD159" s="235"/>
      <c r="OWE159" s="235"/>
      <c r="OWF159" s="235"/>
      <c r="OWG159" s="235"/>
      <c r="OWH159" s="235"/>
      <c r="OWI159" s="235"/>
      <c r="OWJ159" s="235"/>
      <c r="OWK159" s="235"/>
      <c r="OWL159" s="235"/>
      <c r="OWM159" s="235"/>
      <c r="OWN159" s="235"/>
      <c r="OWO159" s="235"/>
      <c r="OWP159" s="235"/>
      <c r="OWQ159" s="235"/>
      <c r="OWR159" s="235"/>
      <c r="OWS159" s="235"/>
      <c r="OWT159" s="235"/>
      <c r="OWU159" s="235"/>
      <c r="OWV159" s="235"/>
      <c r="OWW159" s="235"/>
      <c r="OWX159" s="235"/>
      <c r="OWY159" s="235"/>
      <c r="OWZ159" s="235"/>
      <c r="OXA159" s="235"/>
      <c r="OXB159" s="235"/>
      <c r="OXC159" s="235"/>
      <c r="OXD159" s="235"/>
      <c r="OXE159" s="235"/>
      <c r="OXF159" s="235"/>
      <c r="OXG159" s="235"/>
      <c r="OXH159" s="235"/>
      <c r="OXI159" s="235"/>
      <c r="OXJ159" s="235"/>
      <c r="OXK159" s="235"/>
      <c r="OXL159" s="235"/>
      <c r="OXM159" s="235"/>
      <c r="OXN159" s="235"/>
      <c r="OXO159" s="235"/>
      <c r="OXP159" s="235"/>
      <c r="OXQ159" s="235"/>
      <c r="OXR159" s="235"/>
      <c r="OXS159" s="235"/>
      <c r="OXT159" s="235"/>
      <c r="OXU159" s="235"/>
      <c r="OXV159" s="235"/>
      <c r="OXW159" s="235"/>
      <c r="OXX159" s="235"/>
      <c r="OXY159" s="235"/>
      <c r="OXZ159" s="235"/>
      <c r="OYA159" s="235"/>
      <c r="OYB159" s="235"/>
      <c r="OYC159" s="235"/>
      <c r="OYD159" s="235"/>
      <c r="OYE159" s="235"/>
      <c r="OYF159" s="235"/>
      <c r="OYG159" s="235"/>
      <c r="OYH159" s="235"/>
      <c r="OYI159" s="235"/>
      <c r="OYJ159" s="235"/>
      <c r="OYK159" s="235"/>
      <c r="OYL159" s="235"/>
      <c r="OYM159" s="235"/>
      <c r="OYN159" s="235"/>
      <c r="OYO159" s="235"/>
      <c r="OYP159" s="235"/>
      <c r="OYQ159" s="235"/>
      <c r="OYR159" s="235"/>
      <c r="OYS159" s="235"/>
      <c r="OYT159" s="235"/>
      <c r="OYU159" s="235"/>
      <c r="OYV159" s="235"/>
      <c r="OYW159" s="235"/>
      <c r="OYX159" s="235"/>
      <c r="OYY159" s="235"/>
      <c r="OYZ159" s="235"/>
      <c r="OZA159" s="235"/>
      <c r="OZB159" s="235"/>
      <c r="OZC159" s="235"/>
      <c r="OZD159" s="235"/>
      <c r="OZE159" s="235"/>
      <c r="OZF159" s="235"/>
      <c r="OZG159" s="235"/>
      <c r="OZH159" s="235"/>
      <c r="OZI159" s="235"/>
      <c r="OZJ159" s="235"/>
      <c r="OZK159" s="235"/>
      <c r="OZL159" s="235"/>
      <c r="OZM159" s="235"/>
      <c r="OZN159" s="235"/>
      <c r="OZO159" s="235"/>
      <c r="OZP159" s="235"/>
      <c r="OZQ159" s="235"/>
      <c r="OZR159" s="235"/>
      <c r="OZS159" s="235"/>
      <c r="OZT159" s="235"/>
      <c r="OZU159" s="235"/>
      <c r="OZV159" s="235"/>
      <c r="OZW159" s="235"/>
      <c r="OZX159" s="235"/>
      <c r="OZY159" s="235"/>
      <c r="OZZ159" s="235"/>
      <c r="PAA159" s="235"/>
      <c r="PAB159" s="235"/>
      <c r="PAC159" s="235"/>
      <c r="PAD159" s="235"/>
      <c r="PAE159" s="235"/>
      <c r="PAF159" s="235"/>
      <c r="PAG159" s="235"/>
      <c r="PAH159" s="235"/>
      <c r="PAI159" s="235"/>
      <c r="PAJ159" s="235"/>
      <c r="PAK159" s="235"/>
      <c r="PAL159" s="235"/>
      <c r="PAM159" s="235"/>
      <c r="PAN159" s="235"/>
      <c r="PAO159" s="235"/>
      <c r="PAP159" s="235"/>
      <c r="PAQ159" s="235"/>
      <c r="PAR159" s="235"/>
      <c r="PAS159" s="235"/>
      <c r="PAT159" s="235"/>
      <c r="PAU159" s="235"/>
      <c r="PAV159" s="235"/>
      <c r="PAW159" s="235"/>
      <c r="PAX159" s="235"/>
      <c r="PAY159" s="235"/>
      <c r="PAZ159" s="235"/>
      <c r="PBA159" s="235"/>
      <c r="PBB159" s="235"/>
      <c r="PBC159" s="235"/>
      <c r="PBD159" s="235"/>
      <c r="PBE159" s="235"/>
      <c r="PBF159" s="235"/>
      <c r="PBG159" s="235"/>
      <c r="PBH159" s="235"/>
      <c r="PBI159" s="235"/>
      <c r="PBJ159" s="235"/>
      <c r="PBK159" s="235"/>
      <c r="PBL159" s="235"/>
      <c r="PBM159" s="235"/>
      <c r="PBN159" s="235"/>
      <c r="PBO159" s="235"/>
      <c r="PBP159" s="235"/>
      <c r="PBQ159" s="235"/>
      <c r="PBR159" s="235"/>
      <c r="PBS159" s="235"/>
      <c r="PBT159" s="235"/>
      <c r="PBU159" s="235"/>
      <c r="PBV159" s="235"/>
      <c r="PBW159" s="235"/>
      <c r="PBX159" s="235"/>
      <c r="PBY159" s="235"/>
      <c r="PBZ159" s="235"/>
      <c r="PCA159" s="235"/>
      <c r="PCB159" s="235"/>
      <c r="PCC159" s="235"/>
      <c r="PCD159" s="235"/>
      <c r="PCE159" s="235"/>
      <c r="PCF159" s="235"/>
      <c r="PCG159" s="235"/>
      <c r="PCH159" s="235"/>
      <c r="PCI159" s="235"/>
      <c r="PCJ159" s="235"/>
      <c r="PCK159" s="235"/>
      <c r="PCL159" s="235"/>
      <c r="PCM159" s="235"/>
      <c r="PCN159" s="235"/>
      <c r="PCO159" s="235"/>
      <c r="PCP159" s="235"/>
      <c r="PCQ159" s="235"/>
      <c r="PCR159" s="235"/>
      <c r="PCS159" s="235"/>
      <c r="PCT159" s="235"/>
      <c r="PCU159" s="235"/>
      <c r="PCV159" s="235"/>
      <c r="PCW159" s="235"/>
      <c r="PCX159" s="235"/>
      <c r="PCY159" s="235"/>
      <c r="PCZ159" s="235"/>
      <c r="PDA159" s="235"/>
      <c r="PDB159" s="235"/>
      <c r="PDC159" s="235"/>
      <c r="PDD159" s="235"/>
      <c r="PDE159" s="235"/>
      <c r="PDF159" s="235"/>
      <c r="PDG159" s="235"/>
      <c r="PDH159" s="235"/>
      <c r="PDI159" s="235"/>
      <c r="PDJ159" s="235"/>
      <c r="PDK159" s="235"/>
      <c r="PDL159" s="235"/>
      <c r="PDM159" s="235"/>
      <c r="PDN159" s="235"/>
      <c r="PDO159" s="235"/>
      <c r="PDP159" s="235"/>
      <c r="PDQ159" s="235"/>
      <c r="PDR159" s="235"/>
      <c r="PDS159" s="235"/>
      <c r="PDT159" s="235"/>
      <c r="PDU159" s="235"/>
      <c r="PDV159" s="235"/>
      <c r="PDW159" s="235"/>
      <c r="PDX159" s="235"/>
      <c r="PDY159" s="235"/>
      <c r="PDZ159" s="235"/>
      <c r="PEA159" s="235"/>
      <c r="PEB159" s="235"/>
      <c r="PEC159" s="235"/>
      <c r="PED159" s="235"/>
      <c r="PEE159" s="235"/>
      <c r="PEF159" s="235"/>
      <c r="PEG159" s="235"/>
      <c r="PEH159" s="235"/>
      <c r="PEI159" s="235"/>
      <c r="PEJ159" s="235"/>
      <c r="PEK159" s="235"/>
      <c r="PEL159" s="235"/>
      <c r="PEM159" s="235"/>
      <c r="PEN159" s="235"/>
      <c r="PEO159" s="235"/>
      <c r="PEP159" s="235"/>
      <c r="PEQ159" s="235"/>
      <c r="PER159" s="235"/>
      <c r="PES159" s="235"/>
      <c r="PET159" s="235"/>
      <c r="PEU159" s="235"/>
      <c r="PEV159" s="235"/>
      <c r="PEW159" s="235"/>
      <c r="PEX159" s="235"/>
      <c r="PEY159" s="235"/>
      <c r="PEZ159" s="235"/>
      <c r="PFA159" s="235"/>
      <c r="PFB159" s="235"/>
      <c r="PFC159" s="235"/>
      <c r="PFD159" s="235"/>
      <c r="PFE159" s="235"/>
      <c r="PFF159" s="235"/>
      <c r="PFG159" s="235"/>
      <c r="PFH159" s="235"/>
      <c r="PFI159" s="235"/>
      <c r="PFJ159" s="235"/>
      <c r="PFK159" s="235"/>
      <c r="PFL159" s="235"/>
      <c r="PFM159" s="235"/>
      <c r="PFN159" s="235"/>
      <c r="PFO159" s="235"/>
      <c r="PFP159" s="235"/>
      <c r="PFQ159" s="235"/>
      <c r="PFR159" s="235"/>
      <c r="PFS159" s="235"/>
      <c r="PFT159" s="235"/>
      <c r="PFU159" s="235"/>
      <c r="PFV159" s="235"/>
      <c r="PFW159" s="235"/>
      <c r="PFX159" s="235"/>
      <c r="PFY159" s="235"/>
      <c r="PFZ159" s="235"/>
      <c r="PGA159" s="235"/>
      <c r="PGB159" s="235"/>
      <c r="PGC159" s="235"/>
      <c r="PGD159" s="235"/>
      <c r="PGE159" s="235"/>
      <c r="PGF159" s="235"/>
      <c r="PGG159" s="235"/>
      <c r="PGH159" s="235"/>
      <c r="PGI159" s="235"/>
      <c r="PGJ159" s="235"/>
      <c r="PGK159" s="235"/>
      <c r="PGL159" s="235"/>
      <c r="PGM159" s="235"/>
      <c r="PGN159" s="235"/>
      <c r="PGO159" s="235"/>
      <c r="PGP159" s="235"/>
      <c r="PGQ159" s="235"/>
      <c r="PGR159" s="235"/>
      <c r="PGS159" s="235"/>
      <c r="PGT159" s="235"/>
      <c r="PGU159" s="235"/>
      <c r="PGV159" s="235"/>
      <c r="PGW159" s="235"/>
      <c r="PGX159" s="235"/>
      <c r="PGY159" s="235"/>
      <c r="PGZ159" s="235"/>
      <c r="PHA159" s="235"/>
      <c r="PHB159" s="235"/>
      <c r="PHC159" s="235"/>
      <c r="PHD159" s="235"/>
      <c r="PHE159" s="235"/>
      <c r="PHF159" s="235"/>
      <c r="PHG159" s="235"/>
      <c r="PHH159" s="235"/>
      <c r="PHI159" s="235"/>
      <c r="PHJ159" s="235"/>
      <c r="PHK159" s="235"/>
      <c r="PHL159" s="235"/>
      <c r="PHM159" s="235"/>
      <c r="PHN159" s="235"/>
      <c r="PHO159" s="235"/>
      <c r="PHP159" s="235"/>
      <c r="PHQ159" s="235"/>
      <c r="PHR159" s="235"/>
      <c r="PHS159" s="235"/>
      <c r="PHT159" s="235"/>
      <c r="PHU159" s="235"/>
      <c r="PHV159" s="235"/>
      <c r="PHW159" s="235"/>
      <c r="PHX159" s="235"/>
      <c r="PHY159" s="235"/>
      <c r="PHZ159" s="235"/>
      <c r="PIA159" s="235"/>
      <c r="PIB159" s="235"/>
      <c r="PIC159" s="235"/>
      <c r="PID159" s="235"/>
      <c r="PIE159" s="235"/>
      <c r="PIF159" s="235"/>
      <c r="PIG159" s="235"/>
      <c r="PIH159" s="235"/>
      <c r="PII159" s="235"/>
      <c r="PIJ159" s="235"/>
      <c r="PIK159" s="235"/>
      <c r="PIL159" s="235"/>
      <c r="PIM159" s="235"/>
      <c r="PIN159" s="235"/>
      <c r="PIO159" s="235"/>
      <c r="PIP159" s="235"/>
      <c r="PIQ159" s="235"/>
      <c r="PIR159" s="235"/>
      <c r="PIS159" s="235"/>
      <c r="PIT159" s="235"/>
      <c r="PIU159" s="235"/>
      <c r="PIV159" s="235"/>
      <c r="PIW159" s="235"/>
      <c r="PIX159" s="235"/>
      <c r="PIY159" s="235"/>
      <c r="PIZ159" s="235"/>
      <c r="PJA159" s="235"/>
      <c r="PJB159" s="235"/>
      <c r="PJC159" s="235"/>
      <c r="PJD159" s="235"/>
      <c r="PJE159" s="235"/>
      <c r="PJF159" s="235"/>
      <c r="PJG159" s="235"/>
      <c r="PJH159" s="235"/>
      <c r="PJI159" s="235"/>
      <c r="PJJ159" s="235"/>
      <c r="PJK159" s="235"/>
      <c r="PJL159" s="235"/>
      <c r="PJM159" s="235"/>
      <c r="PJN159" s="235"/>
      <c r="PJO159" s="235"/>
      <c r="PJP159" s="235"/>
      <c r="PJQ159" s="235"/>
      <c r="PJR159" s="235"/>
      <c r="PJS159" s="235"/>
      <c r="PJT159" s="235"/>
      <c r="PJU159" s="235"/>
      <c r="PJV159" s="235"/>
      <c r="PJW159" s="235"/>
      <c r="PJX159" s="235"/>
      <c r="PJY159" s="235"/>
      <c r="PJZ159" s="235"/>
      <c r="PKA159" s="235"/>
      <c r="PKB159" s="235"/>
      <c r="PKC159" s="235"/>
      <c r="PKD159" s="235"/>
      <c r="PKE159" s="235"/>
      <c r="PKF159" s="235"/>
      <c r="PKG159" s="235"/>
      <c r="PKH159" s="235"/>
      <c r="PKI159" s="235"/>
      <c r="PKJ159" s="235"/>
      <c r="PKK159" s="235"/>
      <c r="PKL159" s="235"/>
      <c r="PKM159" s="235"/>
      <c r="PKN159" s="235"/>
      <c r="PKO159" s="235"/>
      <c r="PKP159" s="235"/>
      <c r="PKQ159" s="235"/>
      <c r="PKR159" s="235"/>
      <c r="PKS159" s="235"/>
      <c r="PKT159" s="235"/>
      <c r="PKU159" s="235"/>
      <c r="PKV159" s="235"/>
      <c r="PKW159" s="235"/>
      <c r="PKX159" s="235"/>
      <c r="PKY159" s="235"/>
      <c r="PKZ159" s="235"/>
      <c r="PLA159" s="235"/>
      <c r="PLB159" s="235"/>
      <c r="PLC159" s="235"/>
      <c r="PLD159" s="235"/>
      <c r="PLE159" s="235"/>
      <c r="PLF159" s="235"/>
      <c r="PLG159" s="235"/>
      <c r="PLH159" s="235"/>
      <c r="PLI159" s="235"/>
      <c r="PLJ159" s="235"/>
      <c r="PLK159" s="235"/>
      <c r="PLL159" s="235"/>
      <c r="PLM159" s="235"/>
      <c r="PLN159" s="235"/>
      <c r="PLO159" s="235"/>
      <c r="PLP159" s="235"/>
      <c r="PLQ159" s="235"/>
      <c r="PLR159" s="235"/>
      <c r="PLS159" s="235"/>
      <c r="PLT159" s="235"/>
      <c r="PLU159" s="235"/>
      <c r="PLV159" s="235"/>
      <c r="PLW159" s="235"/>
      <c r="PLX159" s="235"/>
      <c r="PLY159" s="235"/>
      <c r="PLZ159" s="235"/>
      <c r="PMA159" s="235"/>
      <c r="PMB159" s="235"/>
      <c r="PMC159" s="235"/>
      <c r="PMD159" s="235"/>
      <c r="PME159" s="235"/>
      <c r="PMF159" s="235"/>
      <c r="PMG159" s="235"/>
      <c r="PMH159" s="235"/>
      <c r="PMI159" s="235"/>
      <c r="PMJ159" s="235"/>
      <c r="PMK159" s="235"/>
      <c r="PML159" s="235"/>
      <c r="PMM159" s="235"/>
      <c r="PMN159" s="235"/>
      <c r="PMO159" s="235"/>
      <c r="PMP159" s="235"/>
      <c r="PMQ159" s="235"/>
      <c r="PMR159" s="235"/>
      <c r="PMS159" s="235"/>
      <c r="PMT159" s="235"/>
      <c r="PMU159" s="235"/>
      <c r="PMV159" s="235"/>
      <c r="PMW159" s="235"/>
      <c r="PMX159" s="235"/>
      <c r="PMY159" s="235"/>
      <c r="PMZ159" s="235"/>
      <c r="PNA159" s="235"/>
      <c r="PNB159" s="235"/>
      <c r="PNC159" s="235"/>
      <c r="PND159" s="235"/>
      <c r="PNE159" s="235"/>
      <c r="PNF159" s="235"/>
      <c r="PNG159" s="235"/>
      <c r="PNH159" s="235"/>
      <c r="PNI159" s="235"/>
      <c r="PNJ159" s="235"/>
      <c r="PNK159" s="235"/>
      <c r="PNL159" s="235"/>
      <c r="PNM159" s="235"/>
      <c r="PNN159" s="235"/>
      <c r="PNO159" s="235"/>
      <c r="PNP159" s="235"/>
      <c r="PNQ159" s="235"/>
      <c r="PNR159" s="235"/>
      <c r="PNS159" s="235"/>
      <c r="PNT159" s="235"/>
      <c r="PNU159" s="235"/>
      <c r="PNV159" s="235"/>
      <c r="PNW159" s="235"/>
      <c r="PNX159" s="235"/>
      <c r="PNY159" s="235"/>
      <c r="PNZ159" s="235"/>
      <c r="POA159" s="235"/>
      <c r="POB159" s="235"/>
      <c r="POC159" s="235"/>
      <c r="POD159" s="235"/>
      <c r="POE159" s="235"/>
      <c r="POF159" s="235"/>
      <c r="POG159" s="235"/>
      <c r="POH159" s="235"/>
      <c r="POI159" s="235"/>
      <c r="POJ159" s="235"/>
      <c r="POK159" s="235"/>
      <c r="POL159" s="235"/>
      <c r="POM159" s="235"/>
      <c r="PON159" s="235"/>
      <c r="POO159" s="235"/>
      <c r="POP159" s="235"/>
      <c r="POQ159" s="235"/>
      <c r="POR159" s="235"/>
      <c r="POS159" s="235"/>
      <c r="POT159" s="235"/>
      <c r="POU159" s="235"/>
      <c r="POV159" s="235"/>
      <c r="POW159" s="235"/>
      <c r="POX159" s="235"/>
      <c r="POY159" s="235"/>
      <c r="POZ159" s="235"/>
      <c r="PPA159" s="235"/>
      <c r="PPB159" s="235"/>
      <c r="PPC159" s="235"/>
      <c r="PPD159" s="235"/>
      <c r="PPE159" s="235"/>
      <c r="PPF159" s="235"/>
      <c r="PPG159" s="235"/>
      <c r="PPH159" s="235"/>
      <c r="PPI159" s="235"/>
      <c r="PPJ159" s="235"/>
      <c r="PPK159" s="235"/>
      <c r="PPL159" s="235"/>
      <c r="PPM159" s="235"/>
      <c r="PPN159" s="235"/>
      <c r="PPO159" s="235"/>
      <c r="PPP159" s="235"/>
      <c r="PPQ159" s="235"/>
      <c r="PPR159" s="235"/>
      <c r="PPS159" s="235"/>
      <c r="PPT159" s="235"/>
      <c r="PPU159" s="235"/>
      <c r="PPV159" s="235"/>
      <c r="PPW159" s="235"/>
      <c r="PPX159" s="235"/>
      <c r="PPY159" s="235"/>
      <c r="PPZ159" s="235"/>
      <c r="PQA159" s="235"/>
      <c r="PQB159" s="235"/>
      <c r="PQC159" s="235"/>
      <c r="PQD159" s="235"/>
      <c r="PQE159" s="235"/>
      <c r="PQF159" s="235"/>
      <c r="PQG159" s="235"/>
      <c r="PQH159" s="235"/>
      <c r="PQI159" s="235"/>
      <c r="PQJ159" s="235"/>
      <c r="PQK159" s="235"/>
      <c r="PQL159" s="235"/>
      <c r="PQM159" s="235"/>
      <c r="PQN159" s="235"/>
      <c r="PQO159" s="235"/>
      <c r="PQP159" s="235"/>
      <c r="PQQ159" s="235"/>
      <c r="PQR159" s="235"/>
      <c r="PQS159" s="235"/>
      <c r="PQT159" s="235"/>
      <c r="PQU159" s="235"/>
      <c r="PQV159" s="235"/>
      <c r="PQW159" s="235"/>
      <c r="PQX159" s="235"/>
      <c r="PQY159" s="235"/>
      <c r="PQZ159" s="235"/>
      <c r="PRA159" s="235"/>
      <c r="PRB159" s="235"/>
      <c r="PRC159" s="235"/>
      <c r="PRD159" s="235"/>
      <c r="PRE159" s="235"/>
      <c r="PRF159" s="235"/>
      <c r="PRG159" s="235"/>
      <c r="PRH159" s="235"/>
      <c r="PRI159" s="235"/>
      <c r="PRJ159" s="235"/>
      <c r="PRK159" s="235"/>
      <c r="PRL159" s="235"/>
      <c r="PRM159" s="235"/>
      <c r="PRN159" s="235"/>
      <c r="PRO159" s="235"/>
      <c r="PRP159" s="235"/>
      <c r="PRQ159" s="235"/>
      <c r="PRR159" s="235"/>
      <c r="PRS159" s="235"/>
      <c r="PRT159" s="235"/>
      <c r="PRU159" s="235"/>
      <c r="PRV159" s="235"/>
      <c r="PRW159" s="235"/>
      <c r="PRX159" s="235"/>
      <c r="PRY159" s="235"/>
      <c r="PRZ159" s="235"/>
      <c r="PSA159" s="235"/>
      <c r="PSB159" s="235"/>
      <c r="PSC159" s="235"/>
      <c r="PSD159" s="235"/>
      <c r="PSE159" s="235"/>
      <c r="PSF159" s="235"/>
      <c r="PSG159" s="235"/>
      <c r="PSH159" s="235"/>
      <c r="PSI159" s="235"/>
      <c r="PSJ159" s="235"/>
      <c r="PSK159" s="235"/>
      <c r="PSL159" s="235"/>
      <c r="PSM159" s="235"/>
      <c r="PSN159" s="235"/>
      <c r="PSO159" s="235"/>
      <c r="PSP159" s="235"/>
      <c r="PSQ159" s="235"/>
      <c r="PSR159" s="235"/>
      <c r="PSS159" s="235"/>
      <c r="PST159" s="235"/>
      <c r="PSU159" s="235"/>
      <c r="PSV159" s="235"/>
      <c r="PSW159" s="235"/>
      <c r="PSX159" s="235"/>
      <c r="PSY159" s="235"/>
      <c r="PSZ159" s="235"/>
      <c r="PTA159" s="235"/>
      <c r="PTB159" s="235"/>
      <c r="PTC159" s="235"/>
      <c r="PTD159" s="235"/>
      <c r="PTE159" s="235"/>
      <c r="PTF159" s="235"/>
      <c r="PTG159" s="235"/>
      <c r="PTH159" s="235"/>
      <c r="PTI159" s="235"/>
      <c r="PTJ159" s="235"/>
      <c r="PTK159" s="235"/>
      <c r="PTL159" s="235"/>
      <c r="PTM159" s="235"/>
      <c r="PTN159" s="235"/>
      <c r="PTO159" s="235"/>
      <c r="PTP159" s="235"/>
      <c r="PTQ159" s="235"/>
      <c r="PTR159" s="235"/>
      <c r="PTS159" s="235"/>
      <c r="PTT159" s="235"/>
      <c r="PTU159" s="235"/>
      <c r="PTV159" s="235"/>
      <c r="PTW159" s="235"/>
      <c r="PTX159" s="235"/>
      <c r="PTY159" s="235"/>
      <c r="PTZ159" s="235"/>
      <c r="PUA159" s="235"/>
      <c r="PUB159" s="235"/>
      <c r="PUC159" s="235"/>
      <c r="PUD159" s="235"/>
      <c r="PUE159" s="235"/>
      <c r="PUF159" s="235"/>
      <c r="PUG159" s="235"/>
      <c r="PUH159" s="235"/>
      <c r="PUI159" s="235"/>
      <c r="PUJ159" s="235"/>
      <c r="PUK159" s="235"/>
      <c r="PUL159" s="235"/>
      <c r="PUM159" s="235"/>
      <c r="PUN159" s="235"/>
      <c r="PUO159" s="235"/>
      <c r="PUP159" s="235"/>
      <c r="PUQ159" s="235"/>
      <c r="PUR159" s="235"/>
      <c r="PUS159" s="235"/>
      <c r="PUT159" s="235"/>
      <c r="PUU159" s="235"/>
      <c r="PUV159" s="235"/>
      <c r="PUW159" s="235"/>
      <c r="PUX159" s="235"/>
      <c r="PUY159" s="235"/>
      <c r="PUZ159" s="235"/>
      <c r="PVA159" s="235"/>
      <c r="PVB159" s="235"/>
      <c r="PVC159" s="235"/>
      <c r="PVD159" s="235"/>
      <c r="PVE159" s="235"/>
      <c r="PVF159" s="235"/>
      <c r="PVG159" s="235"/>
      <c r="PVH159" s="235"/>
      <c r="PVI159" s="235"/>
      <c r="PVJ159" s="235"/>
      <c r="PVK159" s="235"/>
      <c r="PVL159" s="235"/>
      <c r="PVM159" s="235"/>
      <c r="PVN159" s="235"/>
      <c r="PVO159" s="235"/>
      <c r="PVP159" s="235"/>
      <c r="PVQ159" s="235"/>
      <c r="PVR159" s="235"/>
      <c r="PVS159" s="235"/>
      <c r="PVT159" s="235"/>
      <c r="PVU159" s="235"/>
      <c r="PVV159" s="235"/>
      <c r="PVW159" s="235"/>
      <c r="PVX159" s="235"/>
      <c r="PVY159" s="235"/>
      <c r="PVZ159" s="235"/>
      <c r="PWA159" s="235"/>
      <c r="PWB159" s="235"/>
      <c r="PWC159" s="235"/>
      <c r="PWD159" s="235"/>
      <c r="PWE159" s="235"/>
      <c r="PWF159" s="235"/>
      <c r="PWG159" s="235"/>
      <c r="PWH159" s="235"/>
      <c r="PWI159" s="235"/>
      <c r="PWJ159" s="235"/>
      <c r="PWK159" s="235"/>
      <c r="PWL159" s="235"/>
      <c r="PWM159" s="235"/>
      <c r="PWN159" s="235"/>
      <c r="PWO159" s="235"/>
      <c r="PWP159" s="235"/>
      <c r="PWQ159" s="235"/>
      <c r="PWR159" s="235"/>
      <c r="PWS159" s="235"/>
      <c r="PWT159" s="235"/>
      <c r="PWU159" s="235"/>
      <c r="PWV159" s="235"/>
      <c r="PWW159" s="235"/>
      <c r="PWX159" s="235"/>
      <c r="PWY159" s="235"/>
      <c r="PWZ159" s="235"/>
      <c r="PXA159" s="235"/>
      <c r="PXB159" s="235"/>
      <c r="PXC159" s="235"/>
      <c r="PXD159" s="235"/>
      <c r="PXE159" s="235"/>
      <c r="PXF159" s="235"/>
      <c r="PXG159" s="235"/>
      <c r="PXH159" s="235"/>
      <c r="PXI159" s="235"/>
      <c r="PXJ159" s="235"/>
      <c r="PXK159" s="235"/>
      <c r="PXL159" s="235"/>
      <c r="PXM159" s="235"/>
      <c r="PXN159" s="235"/>
      <c r="PXO159" s="235"/>
      <c r="PXP159" s="235"/>
      <c r="PXQ159" s="235"/>
      <c r="PXR159" s="235"/>
      <c r="PXS159" s="235"/>
      <c r="PXT159" s="235"/>
      <c r="PXU159" s="235"/>
      <c r="PXV159" s="235"/>
      <c r="PXW159" s="235"/>
      <c r="PXX159" s="235"/>
      <c r="PXY159" s="235"/>
      <c r="PXZ159" s="235"/>
      <c r="PYA159" s="235"/>
      <c r="PYB159" s="235"/>
      <c r="PYC159" s="235"/>
      <c r="PYD159" s="235"/>
      <c r="PYE159" s="235"/>
      <c r="PYF159" s="235"/>
      <c r="PYG159" s="235"/>
      <c r="PYH159" s="235"/>
      <c r="PYI159" s="235"/>
      <c r="PYJ159" s="235"/>
      <c r="PYK159" s="235"/>
      <c r="PYL159" s="235"/>
      <c r="PYM159" s="235"/>
      <c r="PYN159" s="235"/>
      <c r="PYO159" s="235"/>
      <c r="PYP159" s="235"/>
      <c r="PYQ159" s="235"/>
      <c r="PYR159" s="235"/>
      <c r="PYS159" s="235"/>
      <c r="PYT159" s="235"/>
      <c r="PYU159" s="235"/>
      <c r="PYV159" s="235"/>
      <c r="PYW159" s="235"/>
      <c r="PYX159" s="235"/>
      <c r="PYY159" s="235"/>
      <c r="PYZ159" s="235"/>
      <c r="PZA159" s="235"/>
      <c r="PZB159" s="235"/>
      <c r="PZC159" s="235"/>
      <c r="PZD159" s="235"/>
      <c r="PZE159" s="235"/>
      <c r="PZF159" s="235"/>
      <c r="PZG159" s="235"/>
      <c r="PZH159" s="235"/>
      <c r="PZI159" s="235"/>
      <c r="PZJ159" s="235"/>
      <c r="PZK159" s="235"/>
      <c r="PZL159" s="235"/>
      <c r="PZM159" s="235"/>
      <c r="PZN159" s="235"/>
      <c r="PZO159" s="235"/>
      <c r="PZP159" s="235"/>
      <c r="PZQ159" s="235"/>
      <c r="PZR159" s="235"/>
      <c r="PZS159" s="235"/>
      <c r="PZT159" s="235"/>
      <c r="PZU159" s="235"/>
      <c r="PZV159" s="235"/>
      <c r="PZW159" s="235"/>
      <c r="PZX159" s="235"/>
      <c r="PZY159" s="235"/>
      <c r="PZZ159" s="235"/>
      <c r="QAA159" s="235"/>
      <c r="QAB159" s="235"/>
      <c r="QAC159" s="235"/>
      <c r="QAD159" s="235"/>
      <c r="QAE159" s="235"/>
      <c r="QAF159" s="235"/>
      <c r="QAG159" s="235"/>
      <c r="QAH159" s="235"/>
      <c r="QAI159" s="235"/>
      <c r="QAJ159" s="235"/>
      <c r="QAK159" s="235"/>
      <c r="QAL159" s="235"/>
      <c r="QAM159" s="235"/>
      <c r="QAN159" s="235"/>
      <c r="QAO159" s="235"/>
      <c r="QAP159" s="235"/>
      <c r="QAQ159" s="235"/>
      <c r="QAR159" s="235"/>
      <c r="QAS159" s="235"/>
      <c r="QAT159" s="235"/>
      <c r="QAU159" s="235"/>
      <c r="QAV159" s="235"/>
      <c r="QAW159" s="235"/>
      <c r="QAX159" s="235"/>
      <c r="QAY159" s="235"/>
      <c r="QAZ159" s="235"/>
      <c r="QBA159" s="235"/>
      <c r="QBB159" s="235"/>
      <c r="QBC159" s="235"/>
      <c r="QBD159" s="235"/>
      <c r="QBE159" s="235"/>
      <c r="QBF159" s="235"/>
      <c r="QBG159" s="235"/>
      <c r="QBH159" s="235"/>
      <c r="QBI159" s="235"/>
      <c r="QBJ159" s="235"/>
      <c r="QBK159" s="235"/>
      <c r="QBL159" s="235"/>
      <c r="QBM159" s="235"/>
      <c r="QBN159" s="235"/>
      <c r="QBO159" s="235"/>
      <c r="QBP159" s="235"/>
      <c r="QBQ159" s="235"/>
      <c r="QBR159" s="235"/>
      <c r="QBS159" s="235"/>
      <c r="QBT159" s="235"/>
      <c r="QBU159" s="235"/>
      <c r="QBV159" s="235"/>
      <c r="QBW159" s="235"/>
      <c r="QBX159" s="235"/>
      <c r="QBY159" s="235"/>
      <c r="QBZ159" s="235"/>
      <c r="QCA159" s="235"/>
      <c r="QCB159" s="235"/>
      <c r="QCC159" s="235"/>
      <c r="QCD159" s="235"/>
      <c r="QCE159" s="235"/>
      <c r="QCF159" s="235"/>
      <c r="QCG159" s="235"/>
      <c r="QCH159" s="235"/>
      <c r="QCI159" s="235"/>
      <c r="QCJ159" s="235"/>
      <c r="QCK159" s="235"/>
      <c r="QCL159" s="235"/>
      <c r="QCM159" s="235"/>
      <c r="QCN159" s="235"/>
      <c r="QCO159" s="235"/>
      <c r="QCP159" s="235"/>
      <c r="QCQ159" s="235"/>
      <c r="QCR159" s="235"/>
      <c r="QCS159" s="235"/>
      <c r="QCT159" s="235"/>
      <c r="QCU159" s="235"/>
      <c r="QCV159" s="235"/>
      <c r="QCW159" s="235"/>
      <c r="QCX159" s="235"/>
      <c r="QCY159" s="235"/>
      <c r="QCZ159" s="235"/>
      <c r="QDA159" s="235"/>
      <c r="QDB159" s="235"/>
      <c r="QDC159" s="235"/>
      <c r="QDD159" s="235"/>
      <c r="QDE159" s="235"/>
      <c r="QDF159" s="235"/>
      <c r="QDG159" s="235"/>
      <c r="QDH159" s="235"/>
      <c r="QDI159" s="235"/>
      <c r="QDJ159" s="235"/>
      <c r="QDK159" s="235"/>
      <c r="QDL159" s="235"/>
      <c r="QDM159" s="235"/>
      <c r="QDN159" s="235"/>
      <c r="QDO159" s="235"/>
      <c r="QDP159" s="235"/>
      <c r="QDQ159" s="235"/>
      <c r="QDR159" s="235"/>
      <c r="QDS159" s="235"/>
      <c r="QDT159" s="235"/>
      <c r="QDU159" s="235"/>
      <c r="QDV159" s="235"/>
      <c r="QDW159" s="235"/>
      <c r="QDX159" s="235"/>
      <c r="QDY159" s="235"/>
      <c r="QDZ159" s="235"/>
      <c r="QEA159" s="235"/>
      <c r="QEB159" s="235"/>
      <c r="QEC159" s="235"/>
      <c r="QED159" s="235"/>
      <c r="QEE159" s="235"/>
      <c r="QEF159" s="235"/>
      <c r="QEG159" s="235"/>
      <c r="QEH159" s="235"/>
      <c r="QEI159" s="235"/>
      <c r="QEJ159" s="235"/>
      <c r="QEK159" s="235"/>
      <c r="QEL159" s="235"/>
      <c r="QEM159" s="235"/>
      <c r="QEN159" s="235"/>
      <c r="QEO159" s="235"/>
      <c r="QEP159" s="235"/>
      <c r="QEQ159" s="235"/>
      <c r="QER159" s="235"/>
      <c r="QES159" s="235"/>
      <c r="QET159" s="235"/>
      <c r="QEU159" s="235"/>
      <c r="QEV159" s="235"/>
      <c r="QEW159" s="235"/>
      <c r="QEX159" s="235"/>
      <c r="QEY159" s="235"/>
      <c r="QEZ159" s="235"/>
      <c r="QFA159" s="235"/>
      <c r="QFB159" s="235"/>
      <c r="QFC159" s="235"/>
      <c r="QFD159" s="235"/>
      <c r="QFE159" s="235"/>
      <c r="QFF159" s="235"/>
      <c r="QFG159" s="235"/>
      <c r="QFH159" s="235"/>
      <c r="QFI159" s="235"/>
      <c r="QFJ159" s="235"/>
      <c r="QFK159" s="235"/>
      <c r="QFL159" s="235"/>
      <c r="QFM159" s="235"/>
      <c r="QFN159" s="235"/>
      <c r="QFO159" s="235"/>
      <c r="QFP159" s="235"/>
      <c r="QFQ159" s="235"/>
      <c r="QFR159" s="235"/>
      <c r="QFS159" s="235"/>
      <c r="QFT159" s="235"/>
      <c r="QFU159" s="235"/>
      <c r="QFV159" s="235"/>
      <c r="QFW159" s="235"/>
      <c r="QFX159" s="235"/>
      <c r="QFY159" s="235"/>
      <c r="QFZ159" s="235"/>
      <c r="QGA159" s="235"/>
      <c r="QGB159" s="235"/>
      <c r="QGC159" s="235"/>
      <c r="QGD159" s="235"/>
      <c r="QGE159" s="235"/>
      <c r="QGF159" s="235"/>
      <c r="QGG159" s="235"/>
      <c r="QGH159" s="235"/>
      <c r="QGI159" s="235"/>
      <c r="QGJ159" s="235"/>
      <c r="QGK159" s="235"/>
      <c r="QGL159" s="235"/>
      <c r="QGM159" s="235"/>
      <c r="QGN159" s="235"/>
      <c r="QGO159" s="235"/>
      <c r="QGP159" s="235"/>
      <c r="QGQ159" s="235"/>
      <c r="QGR159" s="235"/>
      <c r="QGS159" s="235"/>
      <c r="QGT159" s="235"/>
      <c r="QGU159" s="235"/>
      <c r="QGV159" s="235"/>
      <c r="QGW159" s="235"/>
      <c r="QGX159" s="235"/>
      <c r="QGY159" s="235"/>
      <c r="QGZ159" s="235"/>
      <c r="QHA159" s="235"/>
      <c r="QHB159" s="235"/>
      <c r="QHC159" s="235"/>
      <c r="QHD159" s="235"/>
      <c r="QHE159" s="235"/>
      <c r="QHF159" s="235"/>
      <c r="QHG159" s="235"/>
      <c r="QHH159" s="235"/>
      <c r="QHI159" s="235"/>
      <c r="QHJ159" s="235"/>
      <c r="QHK159" s="235"/>
      <c r="QHL159" s="235"/>
      <c r="QHM159" s="235"/>
      <c r="QHN159" s="235"/>
      <c r="QHO159" s="235"/>
      <c r="QHP159" s="235"/>
      <c r="QHQ159" s="235"/>
      <c r="QHR159" s="235"/>
      <c r="QHS159" s="235"/>
      <c r="QHT159" s="235"/>
      <c r="QHU159" s="235"/>
      <c r="QHV159" s="235"/>
      <c r="QHW159" s="235"/>
      <c r="QHX159" s="235"/>
      <c r="QHY159" s="235"/>
      <c r="QHZ159" s="235"/>
      <c r="QIA159" s="235"/>
      <c r="QIB159" s="235"/>
      <c r="QIC159" s="235"/>
      <c r="QID159" s="235"/>
      <c r="QIE159" s="235"/>
      <c r="QIF159" s="235"/>
      <c r="QIG159" s="235"/>
      <c r="QIH159" s="235"/>
      <c r="QII159" s="235"/>
      <c r="QIJ159" s="235"/>
      <c r="QIK159" s="235"/>
      <c r="QIL159" s="235"/>
      <c r="QIM159" s="235"/>
      <c r="QIN159" s="235"/>
      <c r="QIO159" s="235"/>
      <c r="QIP159" s="235"/>
      <c r="QIQ159" s="235"/>
      <c r="QIR159" s="235"/>
      <c r="QIS159" s="235"/>
      <c r="QIT159" s="235"/>
      <c r="QIU159" s="235"/>
      <c r="QIV159" s="235"/>
      <c r="QIW159" s="235"/>
      <c r="QIX159" s="235"/>
      <c r="QIY159" s="235"/>
      <c r="QIZ159" s="235"/>
      <c r="QJA159" s="235"/>
      <c r="QJB159" s="235"/>
      <c r="QJC159" s="235"/>
      <c r="QJD159" s="235"/>
      <c r="QJE159" s="235"/>
      <c r="QJF159" s="235"/>
      <c r="QJG159" s="235"/>
      <c r="QJH159" s="235"/>
      <c r="QJI159" s="235"/>
      <c r="QJJ159" s="235"/>
      <c r="QJK159" s="235"/>
      <c r="QJL159" s="235"/>
      <c r="QJM159" s="235"/>
      <c r="QJN159" s="235"/>
      <c r="QJO159" s="235"/>
      <c r="QJP159" s="235"/>
      <c r="QJQ159" s="235"/>
      <c r="QJR159" s="235"/>
      <c r="QJS159" s="235"/>
      <c r="QJT159" s="235"/>
      <c r="QJU159" s="235"/>
      <c r="QJV159" s="235"/>
      <c r="QJW159" s="235"/>
      <c r="QJX159" s="235"/>
      <c r="QJY159" s="235"/>
      <c r="QJZ159" s="235"/>
      <c r="QKA159" s="235"/>
      <c r="QKB159" s="235"/>
      <c r="QKC159" s="235"/>
      <c r="QKD159" s="235"/>
      <c r="QKE159" s="235"/>
      <c r="QKF159" s="235"/>
      <c r="QKG159" s="235"/>
      <c r="QKH159" s="235"/>
      <c r="QKI159" s="235"/>
      <c r="QKJ159" s="235"/>
      <c r="QKK159" s="235"/>
      <c r="QKL159" s="235"/>
      <c r="QKM159" s="235"/>
      <c r="QKN159" s="235"/>
      <c r="QKO159" s="235"/>
      <c r="QKP159" s="235"/>
      <c r="QKQ159" s="235"/>
      <c r="QKR159" s="235"/>
      <c r="QKS159" s="235"/>
      <c r="QKT159" s="235"/>
      <c r="QKU159" s="235"/>
      <c r="QKV159" s="235"/>
      <c r="QKW159" s="235"/>
      <c r="QKX159" s="235"/>
      <c r="QKY159" s="235"/>
      <c r="QKZ159" s="235"/>
      <c r="QLA159" s="235"/>
      <c r="QLB159" s="235"/>
      <c r="QLC159" s="235"/>
      <c r="QLD159" s="235"/>
      <c r="QLE159" s="235"/>
      <c r="QLF159" s="235"/>
      <c r="QLG159" s="235"/>
      <c r="QLH159" s="235"/>
      <c r="QLI159" s="235"/>
      <c r="QLJ159" s="235"/>
      <c r="QLK159" s="235"/>
      <c r="QLL159" s="235"/>
      <c r="QLM159" s="235"/>
      <c r="QLN159" s="235"/>
      <c r="QLO159" s="235"/>
      <c r="QLP159" s="235"/>
      <c r="QLQ159" s="235"/>
      <c r="QLR159" s="235"/>
      <c r="QLS159" s="235"/>
      <c r="QLT159" s="235"/>
      <c r="QLU159" s="235"/>
      <c r="QLV159" s="235"/>
      <c r="QLW159" s="235"/>
      <c r="QLX159" s="235"/>
      <c r="QLY159" s="235"/>
      <c r="QLZ159" s="235"/>
      <c r="QMA159" s="235"/>
      <c r="QMB159" s="235"/>
      <c r="QMC159" s="235"/>
      <c r="QMD159" s="235"/>
      <c r="QME159" s="235"/>
      <c r="QMF159" s="235"/>
      <c r="QMG159" s="235"/>
      <c r="QMH159" s="235"/>
      <c r="QMI159" s="235"/>
      <c r="QMJ159" s="235"/>
      <c r="QMK159" s="235"/>
      <c r="QML159" s="235"/>
      <c r="QMM159" s="235"/>
      <c r="QMN159" s="235"/>
      <c r="QMO159" s="235"/>
      <c r="QMP159" s="235"/>
      <c r="QMQ159" s="235"/>
      <c r="QMR159" s="235"/>
      <c r="QMS159" s="235"/>
      <c r="QMT159" s="235"/>
      <c r="QMU159" s="235"/>
      <c r="QMV159" s="235"/>
      <c r="QMW159" s="235"/>
      <c r="QMX159" s="235"/>
      <c r="QMY159" s="235"/>
      <c r="QMZ159" s="235"/>
      <c r="QNA159" s="235"/>
      <c r="QNB159" s="235"/>
      <c r="QNC159" s="235"/>
      <c r="QND159" s="235"/>
      <c r="QNE159" s="235"/>
      <c r="QNF159" s="235"/>
      <c r="QNG159" s="235"/>
      <c r="QNH159" s="235"/>
      <c r="QNI159" s="235"/>
      <c r="QNJ159" s="235"/>
      <c r="QNK159" s="235"/>
      <c r="QNL159" s="235"/>
      <c r="QNM159" s="235"/>
      <c r="QNN159" s="235"/>
      <c r="QNO159" s="235"/>
      <c r="QNP159" s="235"/>
      <c r="QNQ159" s="235"/>
      <c r="QNR159" s="235"/>
      <c r="QNS159" s="235"/>
      <c r="QNT159" s="235"/>
      <c r="QNU159" s="235"/>
      <c r="QNV159" s="235"/>
      <c r="QNW159" s="235"/>
      <c r="QNX159" s="235"/>
      <c r="QNY159" s="235"/>
      <c r="QNZ159" s="235"/>
      <c r="QOA159" s="235"/>
      <c r="QOB159" s="235"/>
      <c r="QOC159" s="235"/>
      <c r="QOD159" s="235"/>
      <c r="QOE159" s="235"/>
      <c r="QOF159" s="235"/>
      <c r="QOG159" s="235"/>
      <c r="QOH159" s="235"/>
      <c r="QOI159" s="235"/>
      <c r="QOJ159" s="235"/>
      <c r="QOK159" s="235"/>
      <c r="QOL159" s="235"/>
      <c r="QOM159" s="235"/>
      <c r="QON159" s="235"/>
      <c r="QOO159" s="235"/>
      <c r="QOP159" s="235"/>
      <c r="QOQ159" s="235"/>
      <c r="QOR159" s="235"/>
      <c r="QOS159" s="235"/>
      <c r="QOT159" s="235"/>
      <c r="QOU159" s="235"/>
      <c r="QOV159" s="235"/>
      <c r="QOW159" s="235"/>
      <c r="QOX159" s="235"/>
      <c r="QOY159" s="235"/>
      <c r="QOZ159" s="235"/>
      <c r="QPA159" s="235"/>
      <c r="QPB159" s="235"/>
      <c r="QPC159" s="235"/>
      <c r="QPD159" s="235"/>
      <c r="QPE159" s="235"/>
      <c r="QPF159" s="235"/>
      <c r="QPG159" s="235"/>
      <c r="QPH159" s="235"/>
      <c r="QPI159" s="235"/>
      <c r="QPJ159" s="235"/>
      <c r="QPK159" s="235"/>
      <c r="QPL159" s="235"/>
      <c r="QPM159" s="235"/>
      <c r="QPN159" s="235"/>
      <c r="QPO159" s="235"/>
      <c r="QPP159" s="235"/>
      <c r="QPQ159" s="235"/>
      <c r="QPR159" s="235"/>
      <c r="QPS159" s="235"/>
      <c r="QPT159" s="235"/>
      <c r="QPU159" s="235"/>
      <c r="QPV159" s="235"/>
      <c r="QPW159" s="235"/>
      <c r="QPX159" s="235"/>
      <c r="QPY159" s="235"/>
      <c r="QPZ159" s="235"/>
      <c r="QQA159" s="235"/>
      <c r="QQB159" s="235"/>
      <c r="QQC159" s="235"/>
      <c r="QQD159" s="235"/>
      <c r="QQE159" s="235"/>
      <c r="QQF159" s="235"/>
      <c r="QQG159" s="235"/>
      <c r="QQH159" s="235"/>
      <c r="QQI159" s="235"/>
      <c r="QQJ159" s="235"/>
      <c r="QQK159" s="235"/>
      <c r="QQL159" s="235"/>
      <c r="QQM159" s="235"/>
      <c r="QQN159" s="235"/>
      <c r="QQO159" s="235"/>
      <c r="QQP159" s="235"/>
      <c r="QQQ159" s="235"/>
      <c r="QQR159" s="235"/>
      <c r="QQS159" s="235"/>
      <c r="QQT159" s="235"/>
      <c r="QQU159" s="235"/>
      <c r="QQV159" s="235"/>
      <c r="QQW159" s="235"/>
      <c r="QQX159" s="235"/>
      <c r="QQY159" s="235"/>
      <c r="QQZ159" s="235"/>
      <c r="QRA159" s="235"/>
      <c r="QRB159" s="235"/>
      <c r="QRC159" s="235"/>
      <c r="QRD159" s="235"/>
      <c r="QRE159" s="235"/>
      <c r="QRF159" s="235"/>
      <c r="QRG159" s="235"/>
      <c r="QRH159" s="235"/>
      <c r="QRI159" s="235"/>
      <c r="QRJ159" s="235"/>
      <c r="QRK159" s="235"/>
      <c r="QRL159" s="235"/>
      <c r="QRM159" s="235"/>
      <c r="QRN159" s="235"/>
      <c r="QRO159" s="235"/>
      <c r="QRP159" s="235"/>
      <c r="QRQ159" s="235"/>
      <c r="QRR159" s="235"/>
      <c r="QRS159" s="235"/>
      <c r="QRT159" s="235"/>
      <c r="QRU159" s="235"/>
      <c r="QRV159" s="235"/>
      <c r="QRW159" s="235"/>
      <c r="QRX159" s="235"/>
      <c r="QRY159" s="235"/>
      <c r="QRZ159" s="235"/>
      <c r="QSA159" s="235"/>
      <c r="QSB159" s="235"/>
      <c r="QSC159" s="235"/>
      <c r="QSD159" s="235"/>
      <c r="QSE159" s="235"/>
      <c r="QSF159" s="235"/>
      <c r="QSG159" s="235"/>
      <c r="QSH159" s="235"/>
      <c r="QSI159" s="235"/>
      <c r="QSJ159" s="235"/>
      <c r="QSK159" s="235"/>
      <c r="QSL159" s="235"/>
      <c r="QSM159" s="235"/>
      <c r="QSN159" s="235"/>
      <c r="QSO159" s="235"/>
      <c r="QSP159" s="235"/>
      <c r="QSQ159" s="235"/>
      <c r="QSR159" s="235"/>
      <c r="QSS159" s="235"/>
      <c r="QST159" s="235"/>
      <c r="QSU159" s="235"/>
      <c r="QSV159" s="235"/>
      <c r="QSW159" s="235"/>
      <c r="QSX159" s="235"/>
      <c r="QSY159" s="235"/>
      <c r="QSZ159" s="235"/>
      <c r="QTA159" s="235"/>
      <c r="QTB159" s="235"/>
      <c r="QTC159" s="235"/>
      <c r="QTD159" s="235"/>
      <c r="QTE159" s="235"/>
      <c r="QTF159" s="235"/>
      <c r="QTG159" s="235"/>
      <c r="QTH159" s="235"/>
      <c r="QTI159" s="235"/>
      <c r="QTJ159" s="235"/>
      <c r="QTK159" s="235"/>
      <c r="QTL159" s="235"/>
      <c r="QTM159" s="235"/>
      <c r="QTN159" s="235"/>
      <c r="QTO159" s="235"/>
      <c r="QTP159" s="235"/>
      <c r="QTQ159" s="235"/>
      <c r="QTR159" s="235"/>
      <c r="QTS159" s="235"/>
      <c r="QTT159" s="235"/>
      <c r="QTU159" s="235"/>
      <c r="QTV159" s="235"/>
      <c r="QTW159" s="235"/>
      <c r="QTX159" s="235"/>
      <c r="QTY159" s="235"/>
      <c r="QTZ159" s="235"/>
      <c r="QUA159" s="235"/>
      <c r="QUB159" s="235"/>
      <c r="QUC159" s="235"/>
      <c r="QUD159" s="235"/>
      <c r="QUE159" s="235"/>
      <c r="QUF159" s="235"/>
      <c r="QUG159" s="235"/>
      <c r="QUH159" s="235"/>
      <c r="QUI159" s="235"/>
      <c r="QUJ159" s="235"/>
      <c r="QUK159" s="235"/>
      <c r="QUL159" s="235"/>
      <c r="QUM159" s="235"/>
      <c r="QUN159" s="235"/>
      <c r="QUO159" s="235"/>
      <c r="QUP159" s="235"/>
      <c r="QUQ159" s="235"/>
      <c r="QUR159" s="235"/>
      <c r="QUS159" s="235"/>
      <c r="QUT159" s="235"/>
      <c r="QUU159" s="235"/>
      <c r="QUV159" s="235"/>
      <c r="QUW159" s="235"/>
      <c r="QUX159" s="235"/>
      <c r="QUY159" s="235"/>
      <c r="QUZ159" s="235"/>
      <c r="QVA159" s="235"/>
      <c r="QVB159" s="235"/>
      <c r="QVC159" s="235"/>
      <c r="QVD159" s="235"/>
      <c r="QVE159" s="235"/>
      <c r="QVF159" s="235"/>
      <c r="QVG159" s="235"/>
      <c r="QVH159" s="235"/>
      <c r="QVI159" s="235"/>
      <c r="QVJ159" s="235"/>
      <c r="QVK159" s="235"/>
      <c r="QVL159" s="235"/>
      <c r="QVM159" s="235"/>
      <c r="QVN159" s="235"/>
      <c r="QVO159" s="235"/>
      <c r="QVP159" s="235"/>
      <c r="QVQ159" s="235"/>
      <c r="QVR159" s="235"/>
      <c r="QVS159" s="235"/>
      <c r="QVT159" s="235"/>
      <c r="QVU159" s="235"/>
      <c r="QVV159" s="235"/>
      <c r="QVW159" s="235"/>
      <c r="QVX159" s="235"/>
      <c r="QVY159" s="235"/>
      <c r="QVZ159" s="235"/>
      <c r="QWA159" s="235"/>
      <c r="QWB159" s="235"/>
      <c r="QWC159" s="235"/>
      <c r="QWD159" s="235"/>
      <c r="QWE159" s="235"/>
      <c r="QWF159" s="235"/>
      <c r="QWG159" s="235"/>
      <c r="QWH159" s="235"/>
      <c r="QWI159" s="235"/>
      <c r="QWJ159" s="235"/>
      <c r="QWK159" s="235"/>
      <c r="QWL159" s="235"/>
      <c r="QWM159" s="235"/>
      <c r="QWN159" s="235"/>
      <c r="QWO159" s="235"/>
      <c r="QWP159" s="235"/>
      <c r="QWQ159" s="235"/>
      <c r="QWR159" s="235"/>
      <c r="QWS159" s="235"/>
      <c r="QWT159" s="235"/>
      <c r="QWU159" s="235"/>
      <c r="QWV159" s="235"/>
      <c r="QWW159" s="235"/>
      <c r="QWX159" s="235"/>
      <c r="QWY159" s="235"/>
      <c r="QWZ159" s="235"/>
      <c r="QXA159" s="235"/>
      <c r="QXB159" s="235"/>
      <c r="QXC159" s="235"/>
      <c r="QXD159" s="235"/>
      <c r="QXE159" s="235"/>
      <c r="QXF159" s="235"/>
      <c r="QXG159" s="235"/>
      <c r="QXH159" s="235"/>
      <c r="QXI159" s="235"/>
      <c r="QXJ159" s="235"/>
      <c r="QXK159" s="235"/>
      <c r="QXL159" s="235"/>
      <c r="QXM159" s="235"/>
      <c r="QXN159" s="235"/>
      <c r="QXO159" s="235"/>
      <c r="QXP159" s="235"/>
      <c r="QXQ159" s="235"/>
      <c r="QXR159" s="235"/>
      <c r="QXS159" s="235"/>
      <c r="QXT159" s="235"/>
      <c r="QXU159" s="235"/>
      <c r="QXV159" s="235"/>
      <c r="QXW159" s="235"/>
      <c r="QXX159" s="235"/>
      <c r="QXY159" s="235"/>
      <c r="QXZ159" s="235"/>
      <c r="QYA159" s="235"/>
      <c r="QYB159" s="235"/>
      <c r="QYC159" s="235"/>
      <c r="QYD159" s="235"/>
      <c r="QYE159" s="235"/>
      <c r="QYF159" s="235"/>
      <c r="QYG159" s="235"/>
      <c r="QYH159" s="235"/>
      <c r="QYI159" s="235"/>
      <c r="QYJ159" s="235"/>
      <c r="QYK159" s="235"/>
      <c r="QYL159" s="235"/>
      <c r="QYM159" s="235"/>
      <c r="QYN159" s="235"/>
      <c r="QYO159" s="235"/>
      <c r="QYP159" s="235"/>
      <c r="QYQ159" s="235"/>
      <c r="QYR159" s="235"/>
      <c r="QYS159" s="235"/>
      <c r="QYT159" s="235"/>
      <c r="QYU159" s="235"/>
      <c r="QYV159" s="235"/>
      <c r="QYW159" s="235"/>
      <c r="QYX159" s="235"/>
      <c r="QYY159" s="235"/>
      <c r="QYZ159" s="235"/>
      <c r="QZA159" s="235"/>
      <c r="QZB159" s="235"/>
      <c r="QZC159" s="235"/>
      <c r="QZD159" s="235"/>
      <c r="QZE159" s="235"/>
      <c r="QZF159" s="235"/>
      <c r="QZG159" s="235"/>
      <c r="QZH159" s="235"/>
      <c r="QZI159" s="235"/>
      <c r="QZJ159" s="235"/>
      <c r="QZK159" s="235"/>
      <c r="QZL159" s="235"/>
      <c r="QZM159" s="235"/>
      <c r="QZN159" s="235"/>
      <c r="QZO159" s="235"/>
      <c r="QZP159" s="235"/>
      <c r="QZQ159" s="235"/>
      <c r="QZR159" s="235"/>
      <c r="QZS159" s="235"/>
      <c r="QZT159" s="235"/>
      <c r="QZU159" s="235"/>
      <c r="QZV159" s="235"/>
      <c r="QZW159" s="235"/>
      <c r="QZX159" s="235"/>
      <c r="QZY159" s="235"/>
      <c r="QZZ159" s="235"/>
      <c r="RAA159" s="235"/>
      <c r="RAB159" s="235"/>
      <c r="RAC159" s="235"/>
      <c r="RAD159" s="235"/>
      <c r="RAE159" s="235"/>
      <c r="RAF159" s="235"/>
      <c r="RAG159" s="235"/>
      <c r="RAH159" s="235"/>
      <c r="RAI159" s="235"/>
      <c r="RAJ159" s="235"/>
      <c r="RAK159" s="235"/>
      <c r="RAL159" s="235"/>
      <c r="RAM159" s="235"/>
      <c r="RAN159" s="235"/>
      <c r="RAO159" s="235"/>
      <c r="RAP159" s="235"/>
      <c r="RAQ159" s="235"/>
      <c r="RAR159" s="235"/>
      <c r="RAS159" s="235"/>
      <c r="RAT159" s="235"/>
      <c r="RAU159" s="235"/>
      <c r="RAV159" s="235"/>
      <c r="RAW159" s="235"/>
      <c r="RAX159" s="235"/>
      <c r="RAY159" s="235"/>
      <c r="RAZ159" s="235"/>
      <c r="RBA159" s="235"/>
      <c r="RBB159" s="235"/>
      <c r="RBC159" s="235"/>
      <c r="RBD159" s="235"/>
      <c r="RBE159" s="235"/>
      <c r="RBF159" s="235"/>
      <c r="RBG159" s="235"/>
      <c r="RBH159" s="235"/>
      <c r="RBI159" s="235"/>
      <c r="RBJ159" s="235"/>
      <c r="RBK159" s="235"/>
      <c r="RBL159" s="235"/>
      <c r="RBM159" s="235"/>
      <c r="RBN159" s="235"/>
      <c r="RBO159" s="235"/>
      <c r="RBP159" s="235"/>
      <c r="RBQ159" s="235"/>
      <c r="RBR159" s="235"/>
      <c r="RBS159" s="235"/>
      <c r="RBT159" s="235"/>
      <c r="RBU159" s="235"/>
      <c r="RBV159" s="235"/>
      <c r="RBW159" s="235"/>
      <c r="RBX159" s="235"/>
      <c r="RBY159" s="235"/>
      <c r="RBZ159" s="235"/>
      <c r="RCA159" s="235"/>
      <c r="RCB159" s="235"/>
      <c r="RCC159" s="235"/>
      <c r="RCD159" s="235"/>
      <c r="RCE159" s="235"/>
      <c r="RCF159" s="235"/>
      <c r="RCG159" s="235"/>
      <c r="RCH159" s="235"/>
      <c r="RCI159" s="235"/>
      <c r="RCJ159" s="235"/>
      <c r="RCK159" s="235"/>
      <c r="RCL159" s="235"/>
      <c r="RCM159" s="235"/>
      <c r="RCN159" s="235"/>
      <c r="RCO159" s="235"/>
      <c r="RCP159" s="235"/>
      <c r="RCQ159" s="235"/>
      <c r="RCR159" s="235"/>
      <c r="RCS159" s="235"/>
      <c r="RCT159" s="235"/>
      <c r="RCU159" s="235"/>
      <c r="RCV159" s="235"/>
      <c r="RCW159" s="235"/>
      <c r="RCX159" s="235"/>
      <c r="RCY159" s="235"/>
      <c r="RCZ159" s="235"/>
      <c r="RDA159" s="235"/>
      <c r="RDB159" s="235"/>
      <c r="RDC159" s="235"/>
      <c r="RDD159" s="235"/>
      <c r="RDE159" s="235"/>
      <c r="RDF159" s="235"/>
      <c r="RDG159" s="235"/>
      <c r="RDH159" s="235"/>
      <c r="RDI159" s="235"/>
      <c r="RDJ159" s="235"/>
      <c r="RDK159" s="235"/>
      <c r="RDL159" s="235"/>
      <c r="RDM159" s="235"/>
      <c r="RDN159" s="235"/>
      <c r="RDO159" s="235"/>
      <c r="RDP159" s="235"/>
      <c r="RDQ159" s="235"/>
      <c r="RDR159" s="235"/>
      <c r="RDS159" s="235"/>
      <c r="RDT159" s="235"/>
      <c r="RDU159" s="235"/>
      <c r="RDV159" s="235"/>
      <c r="RDW159" s="235"/>
      <c r="RDX159" s="235"/>
      <c r="RDY159" s="235"/>
      <c r="RDZ159" s="235"/>
      <c r="REA159" s="235"/>
      <c r="REB159" s="235"/>
      <c r="REC159" s="235"/>
      <c r="RED159" s="235"/>
      <c r="REE159" s="235"/>
      <c r="REF159" s="235"/>
      <c r="REG159" s="235"/>
      <c r="REH159" s="235"/>
      <c r="REI159" s="235"/>
      <c r="REJ159" s="235"/>
      <c r="REK159" s="235"/>
      <c r="REL159" s="235"/>
      <c r="REM159" s="235"/>
      <c r="REN159" s="235"/>
      <c r="REO159" s="235"/>
      <c r="REP159" s="235"/>
      <c r="REQ159" s="235"/>
      <c r="RER159" s="235"/>
      <c r="RES159" s="235"/>
      <c r="RET159" s="235"/>
      <c r="REU159" s="235"/>
      <c r="REV159" s="235"/>
      <c r="REW159" s="235"/>
      <c r="REX159" s="235"/>
      <c r="REY159" s="235"/>
      <c r="REZ159" s="235"/>
      <c r="RFA159" s="235"/>
      <c r="RFB159" s="235"/>
      <c r="RFC159" s="235"/>
      <c r="RFD159" s="235"/>
      <c r="RFE159" s="235"/>
      <c r="RFF159" s="235"/>
      <c r="RFG159" s="235"/>
      <c r="RFH159" s="235"/>
      <c r="RFI159" s="235"/>
      <c r="RFJ159" s="235"/>
      <c r="RFK159" s="235"/>
      <c r="RFL159" s="235"/>
      <c r="RFM159" s="235"/>
      <c r="RFN159" s="235"/>
      <c r="RFO159" s="235"/>
      <c r="RFP159" s="235"/>
      <c r="RFQ159" s="235"/>
      <c r="RFR159" s="235"/>
      <c r="RFS159" s="235"/>
      <c r="RFT159" s="235"/>
      <c r="RFU159" s="235"/>
      <c r="RFV159" s="235"/>
      <c r="RFW159" s="235"/>
      <c r="RFX159" s="235"/>
      <c r="RFY159" s="235"/>
      <c r="RFZ159" s="235"/>
      <c r="RGA159" s="235"/>
      <c r="RGB159" s="235"/>
      <c r="RGC159" s="235"/>
      <c r="RGD159" s="235"/>
      <c r="RGE159" s="235"/>
      <c r="RGF159" s="235"/>
      <c r="RGG159" s="235"/>
      <c r="RGH159" s="235"/>
      <c r="RGI159" s="235"/>
      <c r="RGJ159" s="235"/>
      <c r="RGK159" s="235"/>
      <c r="RGL159" s="235"/>
      <c r="RGM159" s="235"/>
      <c r="RGN159" s="235"/>
      <c r="RGO159" s="235"/>
      <c r="RGP159" s="235"/>
      <c r="RGQ159" s="235"/>
      <c r="RGR159" s="235"/>
      <c r="RGS159" s="235"/>
      <c r="RGT159" s="235"/>
      <c r="RGU159" s="235"/>
      <c r="RGV159" s="235"/>
      <c r="RGW159" s="235"/>
      <c r="RGX159" s="235"/>
      <c r="RGY159" s="235"/>
      <c r="RGZ159" s="235"/>
      <c r="RHA159" s="235"/>
      <c r="RHB159" s="235"/>
      <c r="RHC159" s="235"/>
      <c r="RHD159" s="235"/>
      <c r="RHE159" s="235"/>
      <c r="RHF159" s="235"/>
      <c r="RHG159" s="235"/>
      <c r="RHH159" s="235"/>
      <c r="RHI159" s="235"/>
      <c r="RHJ159" s="235"/>
      <c r="RHK159" s="235"/>
      <c r="RHL159" s="235"/>
      <c r="RHM159" s="235"/>
      <c r="RHN159" s="235"/>
      <c r="RHO159" s="235"/>
      <c r="RHP159" s="235"/>
      <c r="RHQ159" s="235"/>
      <c r="RHR159" s="235"/>
      <c r="RHS159" s="235"/>
      <c r="RHT159" s="235"/>
      <c r="RHU159" s="235"/>
      <c r="RHV159" s="235"/>
      <c r="RHW159" s="235"/>
      <c r="RHX159" s="235"/>
      <c r="RHY159" s="235"/>
      <c r="RHZ159" s="235"/>
      <c r="RIA159" s="235"/>
      <c r="RIB159" s="235"/>
      <c r="RIC159" s="235"/>
      <c r="RID159" s="235"/>
      <c r="RIE159" s="235"/>
      <c r="RIF159" s="235"/>
      <c r="RIG159" s="235"/>
      <c r="RIH159" s="235"/>
      <c r="RII159" s="235"/>
      <c r="RIJ159" s="235"/>
      <c r="RIK159" s="235"/>
      <c r="RIL159" s="235"/>
      <c r="RIM159" s="235"/>
      <c r="RIN159" s="235"/>
      <c r="RIO159" s="235"/>
      <c r="RIP159" s="235"/>
      <c r="RIQ159" s="235"/>
      <c r="RIR159" s="235"/>
      <c r="RIS159" s="235"/>
      <c r="RIT159" s="235"/>
      <c r="RIU159" s="235"/>
      <c r="RIV159" s="235"/>
      <c r="RIW159" s="235"/>
      <c r="RIX159" s="235"/>
      <c r="RIY159" s="235"/>
      <c r="RIZ159" s="235"/>
      <c r="RJA159" s="235"/>
      <c r="RJB159" s="235"/>
      <c r="RJC159" s="235"/>
      <c r="RJD159" s="235"/>
      <c r="RJE159" s="235"/>
      <c r="RJF159" s="235"/>
      <c r="RJG159" s="235"/>
      <c r="RJH159" s="235"/>
      <c r="RJI159" s="235"/>
      <c r="RJJ159" s="235"/>
      <c r="RJK159" s="235"/>
      <c r="RJL159" s="235"/>
      <c r="RJM159" s="235"/>
      <c r="RJN159" s="235"/>
      <c r="RJO159" s="235"/>
      <c r="RJP159" s="235"/>
      <c r="RJQ159" s="235"/>
      <c r="RJR159" s="235"/>
      <c r="RJS159" s="235"/>
      <c r="RJT159" s="235"/>
      <c r="RJU159" s="235"/>
      <c r="RJV159" s="235"/>
      <c r="RJW159" s="235"/>
      <c r="RJX159" s="235"/>
      <c r="RJY159" s="235"/>
      <c r="RJZ159" s="235"/>
      <c r="RKA159" s="235"/>
      <c r="RKB159" s="235"/>
      <c r="RKC159" s="235"/>
      <c r="RKD159" s="235"/>
      <c r="RKE159" s="235"/>
      <c r="RKF159" s="235"/>
      <c r="RKG159" s="235"/>
      <c r="RKH159" s="235"/>
      <c r="RKI159" s="235"/>
      <c r="RKJ159" s="235"/>
      <c r="RKK159" s="235"/>
      <c r="RKL159" s="235"/>
      <c r="RKM159" s="235"/>
      <c r="RKN159" s="235"/>
      <c r="RKO159" s="235"/>
      <c r="RKP159" s="235"/>
      <c r="RKQ159" s="235"/>
      <c r="RKR159" s="235"/>
      <c r="RKS159" s="235"/>
      <c r="RKT159" s="235"/>
      <c r="RKU159" s="235"/>
      <c r="RKV159" s="235"/>
      <c r="RKW159" s="235"/>
      <c r="RKX159" s="235"/>
      <c r="RKY159" s="235"/>
      <c r="RKZ159" s="235"/>
      <c r="RLA159" s="235"/>
      <c r="RLB159" s="235"/>
      <c r="RLC159" s="235"/>
      <c r="RLD159" s="235"/>
      <c r="RLE159" s="235"/>
      <c r="RLF159" s="235"/>
      <c r="RLG159" s="235"/>
      <c r="RLH159" s="235"/>
      <c r="RLI159" s="235"/>
      <c r="RLJ159" s="235"/>
      <c r="RLK159" s="235"/>
      <c r="RLL159" s="235"/>
      <c r="RLM159" s="235"/>
      <c r="RLN159" s="235"/>
      <c r="RLO159" s="235"/>
      <c r="RLP159" s="235"/>
      <c r="RLQ159" s="235"/>
      <c r="RLR159" s="235"/>
      <c r="RLS159" s="235"/>
      <c r="RLT159" s="235"/>
      <c r="RLU159" s="235"/>
      <c r="RLV159" s="235"/>
      <c r="RLW159" s="235"/>
      <c r="RLX159" s="235"/>
      <c r="RLY159" s="235"/>
      <c r="RLZ159" s="235"/>
      <c r="RMA159" s="235"/>
      <c r="RMB159" s="235"/>
      <c r="RMC159" s="235"/>
      <c r="RMD159" s="235"/>
      <c r="RME159" s="235"/>
      <c r="RMF159" s="235"/>
      <c r="RMG159" s="235"/>
      <c r="RMH159" s="235"/>
      <c r="RMI159" s="235"/>
      <c r="RMJ159" s="235"/>
      <c r="RMK159" s="235"/>
      <c r="RML159" s="235"/>
      <c r="RMM159" s="235"/>
      <c r="RMN159" s="235"/>
      <c r="RMO159" s="235"/>
      <c r="RMP159" s="235"/>
      <c r="RMQ159" s="235"/>
      <c r="RMR159" s="235"/>
      <c r="RMS159" s="235"/>
      <c r="RMT159" s="235"/>
      <c r="RMU159" s="235"/>
      <c r="RMV159" s="235"/>
      <c r="RMW159" s="235"/>
      <c r="RMX159" s="235"/>
      <c r="RMY159" s="235"/>
      <c r="RMZ159" s="235"/>
      <c r="RNA159" s="235"/>
      <c r="RNB159" s="235"/>
      <c r="RNC159" s="235"/>
      <c r="RND159" s="235"/>
      <c r="RNE159" s="235"/>
      <c r="RNF159" s="235"/>
      <c r="RNG159" s="235"/>
      <c r="RNH159" s="235"/>
      <c r="RNI159" s="235"/>
      <c r="RNJ159" s="235"/>
      <c r="RNK159" s="235"/>
      <c r="RNL159" s="235"/>
      <c r="RNM159" s="235"/>
      <c r="RNN159" s="235"/>
      <c r="RNO159" s="235"/>
      <c r="RNP159" s="235"/>
      <c r="RNQ159" s="235"/>
      <c r="RNR159" s="235"/>
      <c r="RNS159" s="235"/>
      <c r="RNT159" s="235"/>
      <c r="RNU159" s="235"/>
      <c r="RNV159" s="235"/>
      <c r="RNW159" s="235"/>
      <c r="RNX159" s="235"/>
      <c r="RNY159" s="235"/>
      <c r="RNZ159" s="235"/>
      <c r="ROA159" s="235"/>
      <c r="ROB159" s="235"/>
      <c r="ROC159" s="235"/>
      <c r="ROD159" s="235"/>
      <c r="ROE159" s="235"/>
      <c r="ROF159" s="235"/>
      <c r="ROG159" s="235"/>
      <c r="ROH159" s="235"/>
      <c r="ROI159" s="235"/>
      <c r="ROJ159" s="235"/>
      <c r="ROK159" s="235"/>
      <c r="ROL159" s="235"/>
      <c r="ROM159" s="235"/>
      <c r="RON159" s="235"/>
      <c r="ROO159" s="235"/>
      <c r="ROP159" s="235"/>
      <c r="ROQ159" s="235"/>
      <c r="ROR159" s="235"/>
      <c r="ROS159" s="235"/>
      <c r="ROT159" s="235"/>
      <c r="ROU159" s="235"/>
      <c r="ROV159" s="235"/>
      <c r="ROW159" s="235"/>
      <c r="ROX159" s="235"/>
      <c r="ROY159" s="235"/>
      <c r="ROZ159" s="235"/>
      <c r="RPA159" s="235"/>
      <c r="RPB159" s="235"/>
      <c r="RPC159" s="235"/>
      <c r="RPD159" s="235"/>
      <c r="RPE159" s="235"/>
      <c r="RPF159" s="235"/>
      <c r="RPG159" s="235"/>
      <c r="RPH159" s="235"/>
      <c r="RPI159" s="235"/>
      <c r="RPJ159" s="235"/>
      <c r="RPK159" s="235"/>
      <c r="RPL159" s="235"/>
      <c r="RPM159" s="235"/>
      <c r="RPN159" s="235"/>
      <c r="RPO159" s="235"/>
      <c r="RPP159" s="235"/>
      <c r="RPQ159" s="235"/>
      <c r="RPR159" s="235"/>
      <c r="RPS159" s="235"/>
      <c r="RPT159" s="235"/>
      <c r="RPU159" s="235"/>
      <c r="RPV159" s="235"/>
      <c r="RPW159" s="235"/>
      <c r="RPX159" s="235"/>
      <c r="RPY159" s="235"/>
      <c r="RPZ159" s="235"/>
      <c r="RQA159" s="235"/>
      <c r="RQB159" s="235"/>
      <c r="RQC159" s="235"/>
      <c r="RQD159" s="235"/>
      <c r="RQE159" s="235"/>
      <c r="RQF159" s="235"/>
      <c r="RQG159" s="235"/>
      <c r="RQH159" s="235"/>
      <c r="RQI159" s="235"/>
      <c r="RQJ159" s="235"/>
      <c r="RQK159" s="235"/>
      <c r="RQL159" s="235"/>
      <c r="RQM159" s="235"/>
      <c r="RQN159" s="235"/>
      <c r="RQO159" s="235"/>
      <c r="RQP159" s="235"/>
      <c r="RQQ159" s="235"/>
      <c r="RQR159" s="235"/>
      <c r="RQS159" s="235"/>
      <c r="RQT159" s="235"/>
      <c r="RQU159" s="235"/>
      <c r="RQV159" s="235"/>
      <c r="RQW159" s="235"/>
      <c r="RQX159" s="235"/>
      <c r="RQY159" s="235"/>
      <c r="RQZ159" s="235"/>
      <c r="RRA159" s="235"/>
      <c r="RRB159" s="235"/>
      <c r="RRC159" s="235"/>
      <c r="RRD159" s="235"/>
      <c r="RRE159" s="235"/>
      <c r="RRF159" s="235"/>
      <c r="RRG159" s="235"/>
      <c r="RRH159" s="235"/>
      <c r="RRI159" s="235"/>
      <c r="RRJ159" s="235"/>
      <c r="RRK159" s="235"/>
      <c r="RRL159" s="235"/>
      <c r="RRM159" s="235"/>
      <c r="RRN159" s="235"/>
      <c r="RRO159" s="235"/>
      <c r="RRP159" s="235"/>
      <c r="RRQ159" s="235"/>
      <c r="RRR159" s="235"/>
      <c r="RRS159" s="235"/>
      <c r="RRT159" s="235"/>
      <c r="RRU159" s="235"/>
      <c r="RRV159" s="235"/>
      <c r="RRW159" s="235"/>
      <c r="RRX159" s="235"/>
      <c r="RRY159" s="235"/>
      <c r="RRZ159" s="235"/>
      <c r="RSA159" s="235"/>
      <c r="RSB159" s="235"/>
      <c r="RSC159" s="235"/>
      <c r="RSD159" s="235"/>
      <c r="RSE159" s="235"/>
      <c r="RSF159" s="235"/>
      <c r="RSG159" s="235"/>
      <c r="RSH159" s="235"/>
      <c r="RSI159" s="235"/>
      <c r="RSJ159" s="235"/>
      <c r="RSK159" s="235"/>
      <c r="RSL159" s="235"/>
      <c r="RSM159" s="235"/>
      <c r="RSN159" s="235"/>
      <c r="RSO159" s="235"/>
      <c r="RSP159" s="235"/>
      <c r="RSQ159" s="235"/>
      <c r="RSR159" s="235"/>
      <c r="RSS159" s="235"/>
      <c r="RST159" s="235"/>
      <c r="RSU159" s="235"/>
      <c r="RSV159" s="235"/>
      <c r="RSW159" s="235"/>
      <c r="RSX159" s="235"/>
      <c r="RSY159" s="235"/>
      <c r="RSZ159" s="235"/>
      <c r="RTA159" s="235"/>
      <c r="RTB159" s="235"/>
      <c r="RTC159" s="235"/>
      <c r="RTD159" s="235"/>
      <c r="RTE159" s="235"/>
      <c r="RTF159" s="235"/>
      <c r="RTG159" s="235"/>
      <c r="RTH159" s="235"/>
      <c r="RTI159" s="235"/>
      <c r="RTJ159" s="235"/>
      <c r="RTK159" s="235"/>
      <c r="RTL159" s="235"/>
      <c r="RTM159" s="235"/>
      <c r="RTN159" s="235"/>
      <c r="RTO159" s="235"/>
      <c r="RTP159" s="235"/>
      <c r="RTQ159" s="235"/>
      <c r="RTR159" s="235"/>
      <c r="RTS159" s="235"/>
      <c r="RTT159" s="235"/>
      <c r="RTU159" s="235"/>
      <c r="RTV159" s="235"/>
      <c r="RTW159" s="235"/>
      <c r="RTX159" s="235"/>
      <c r="RTY159" s="235"/>
      <c r="RTZ159" s="235"/>
      <c r="RUA159" s="235"/>
      <c r="RUB159" s="235"/>
      <c r="RUC159" s="235"/>
      <c r="RUD159" s="235"/>
      <c r="RUE159" s="235"/>
      <c r="RUF159" s="235"/>
      <c r="RUG159" s="235"/>
      <c r="RUH159" s="235"/>
      <c r="RUI159" s="235"/>
      <c r="RUJ159" s="235"/>
      <c r="RUK159" s="235"/>
      <c r="RUL159" s="235"/>
      <c r="RUM159" s="235"/>
      <c r="RUN159" s="235"/>
      <c r="RUO159" s="235"/>
      <c r="RUP159" s="235"/>
      <c r="RUQ159" s="235"/>
      <c r="RUR159" s="235"/>
      <c r="RUS159" s="235"/>
      <c r="RUT159" s="235"/>
      <c r="RUU159" s="235"/>
      <c r="RUV159" s="235"/>
      <c r="RUW159" s="235"/>
      <c r="RUX159" s="235"/>
      <c r="RUY159" s="235"/>
      <c r="RUZ159" s="235"/>
      <c r="RVA159" s="235"/>
      <c r="RVB159" s="235"/>
      <c r="RVC159" s="235"/>
      <c r="RVD159" s="235"/>
      <c r="RVE159" s="235"/>
      <c r="RVF159" s="235"/>
      <c r="RVG159" s="235"/>
      <c r="RVH159" s="235"/>
      <c r="RVI159" s="235"/>
      <c r="RVJ159" s="235"/>
      <c r="RVK159" s="235"/>
      <c r="RVL159" s="235"/>
      <c r="RVM159" s="235"/>
      <c r="RVN159" s="235"/>
      <c r="RVO159" s="235"/>
      <c r="RVP159" s="235"/>
      <c r="RVQ159" s="235"/>
      <c r="RVR159" s="235"/>
      <c r="RVS159" s="235"/>
      <c r="RVT159" s="235"/>
      <c r="RVU159" s="235"/>
      <c r="RVV159" s="235"/>
      <c r="RVW159" s="235"/>
      <c r="RVX159" s="235"/>
      <c r="RVY159" s="235"/>
      <c r="RVZ159" s="235"/>
      <c r="RWA159" s="235"/>
      <c r="RWB159" s="235"/>
      <c r="RWC159" s="235"/>
      <c r="RWD159" s="235"/>
      <c r="RWE159" s="235"/>
      <c r="RWF159" s="235"/>
      <c r="RWG159" s="235"/>
      <c r="RWH159" s="235"/>
      <c r="RWI159" s="235"/>
      <c r="RWJ159" s="235"/>
      <c r="RWK159" s="235"/>
      <c r="RWL159" s="235"/>
      <c r="RWM159" s="235"/>
      <c r="RWN159" s="235"/>
      <c r="RWO159" s="235"/>
      <c r="RWP159" s="235"/>
      <c r="RWQ159" s="235"/>
      <c r="RWR159" s="235"/>
      <c r="RWS159" s="235"/>
      <c r="RWT159" s="235"/>
      <c r="RWU159" s="235"/>
      <c r="RWV159" s="235"/>
      <c r="RWW159" s="235"/>
      <c r="RWX159" s="235"/>
      <c r="RWY159" s="235"/>
      <c r="RWZ159" s="235"/>
      <c r="RXA159" s="235"/>
      <c r="RXB159" s="235"/>
      <c r="RXC159" s="235"/>
      <c r="RXD159" s="235"/>
      <c r="RXE159" s="235"/>
      <c r="RXF159" s="235"/>
      <c r="RXG159" s="235"/>
      <c r="RXH159" s="235"/>
      <c r="RXI159" s="235"/>
      <c r="RXJ159" s="235"/>
      <c r="RXK159" s="235"/>
      <c r="RXL159" s="235"/>
      <c r="RXM159" s="235"/>
      <c r="RXN159" s="235"/>
      <c r="RXO159" s="235"/>
      <c r="RXP159" s="235"/>
      <c r="RXQ159" s="235"/>
      <c r="RXR159" s="235"/>
      <c r="RXS159" s="235"/>
      <c r="RXT159" s="235"/>
      <c r="RXU159" s="235"/>
      <c r="RXV159" s="235"/>
      <c r="RXW159" s="235"/>
      <c r="RXX159" s="235"/>
      <c r="RXY159" s="235"/>
      <c r="RXZ159" s="235"/>
      <c r="RYA159" s="235"/>
      <c r="RYB159" s="235"/>
      <c r="RYC159" s="235"/>
      <c r="RYD159" s="235"/>
      <c r="RYE159" s="235"/>
      <c r="RYF159" s="235"/>
      <c r="RYG159" s="235"/>
      <c r="RYH159" s="235"/>
      <c r="RYI159" s="235"/>
      <c r="RYJ159" s="235"/>
      <c r="RYK159" s="235"/>
      <c r="RYL159" s="235"/>
      <c r="RYM159" s="235"/>
      <c r="RYN159" s="235"/>
      <c r="RYO159" s="235"/>
      <c r="RYP159" s="235"/>
      <c r="RYQ159" s="235"/>
      <c r="RYR159" s="235"/>
      <c r="RYS159" s="235"/>
      <c r="RYT159" s="235"/>
      <c r="RYU159" s="235"/>
      <c r="RYV159" s="235"/>
      <c r="RYW159" s="235"/>
      <c r="RYX159" s="235"/>
      <c r="RYY159" s="235"/>
      <c r="RYZ159" s="235"/>
      <c r="RZA159" s="235"/>
      <c r="RZB159" s="235"/>
      <c r="RZC159" s="235"/>
      <c r="RZD159" s="235"/>
      <c r="RZE159" s="235"/>
      <c r="RZF159" s="235"/>
      <c r="RZG159" s="235"/>
      <c r="RZH159" s="235"/>
      <c r="RZI159" s="235"/>
      <c r="RZJ159" s="235"/>
      <c r="RZK159" s="235"/>
      <c r="RZL159" s="235"/>
      <c r="RZM159" s="235"/>
      <c r="RZN159" s="235"/>
      <c r="RZO159" s="235"/>
      <c r="RZP159" s="235"/>
      <c r="RZQ159" s="235"/>
      <c r="RZR159" s="235"/>
      <c r="RZS159" s="235"/>
      <c r="RZT159" s="235"/>
      <c r="RZU159" s="235"/>
      <c r="RZV159" s="235"/>
      <c r="RZW159" s="235"/>
      <c r="RZX159" s="235"/>
      <c r="RZY159" s="235"/>
      <c r="RZZ159" s="235"/>
      <c r="SAA159" s="235"/>
      <c r="SAB159" s="235"/>
      <c r="SAC159" s="235"/>
      <c r="SAD159" s="235"/>
      <c r="SAE159" s="235"/>
      <c r="SAF159" s="235"/>
      <c r="SAG159" s="235"/>
      <c r="SAH159" s="235"/>
      <c r="SAI159" s="235"/>
      <c r="SAJ159" s="235"/>
      <c r="SAK159" s="235"/>
      <c r="SAL159" s="235"/>
      <c r="SAM159" s="235"/>
      <c r="SAN159" s="235"/>
      <c r="SAO159" s="235"/>
      <c r="SAP159" s="235"/>
      <c r="SAQ159" s="235"/>
      <c r="SAR159" s="235"/>
      <c r="SAS159" s="235"/>
      <c r="SAT159" s="235"/>
      <c r="SAU159" s="235"/>
      <c r="SAV159" s="235"/>
      <c r="SAW159" s="235"/>
      <c r="SAX159" s="235"/>
      <c r="SAY159" s="235"/>
      <c r="SAZ159" s="235"/>
      <c r="SBA159" s="235"/>
      <c r="SBB159" s="235"/>
      <c r="SBC159" s="235"/>
      <c r="SBD159" s="235"/>
      <c r="SBE159" s="235"/>
      <c r="SBF159" s="235"/>
      <c r="SBG159" s="235"/>
      <c r="SBH159" s="235"/>
      <c r="SBI159" s="235"/>
      <c r="SBJ159" s="235"/>
      <c r="SBK159" s="235"/>
      <c r="SBL159" s="235"/>
      <c r="SBM159" s="235"/>
      <c r="SBN159" s="235"/>
      <c r="SBO159" s="235"/>
      <c r="SBP159" s="235"/>
      <c r="SBQ159" s="235"/>
      <c r="SBR159" s="235"/>
      <c r="SBS159" s="235"/>
      <c r="SBT159" s="235"/>
      <c r="SBU159" s="235"/>
      <c r="SBV159" s="235"/>
      <c r="SBW159" s="235"/>
      <c r="SBX159" s="235"/>
      <c r="SBY159" s="235"/>
      <c r="SBZ159" s="235"/>
      <c r="SCA159" s="235"/>
      <c r="SCB159" s="235"/>
      <c r="SCC159" s="235"/>
      <c r="SCD159" s="235"/>
      <c r="SCE159" s="235"/>
      <c r="SCF159" s="235"/>
      <c r="SCG159" s="235"/>
      <c r="SCH159" s="235"/>
      <c r="SCI159" s="235"/>
      <c r="SCJ159" s="235"/>
      <c r="SCK159" s="235"/>
      <c r="SCL159" s="235"/>
      <c r="SCM159" s="235"/>
      <c r="SCN159" s="235"/>
      <c r="SCO159" s="235"/>
      <c r="SCP159" s="235"/>
      <c r="SCQ159" s="235"/>
      <c r="SCR159" s="235"/>
      <c r="SCS159" s="235"/>
      <c r="SCT159" s="235"/>
      <c r="SCU159" s="235"/>
      <c r="SCV159" s="235"/>
      <c r="SCW159" s="235"/>
      <c r="SCX159" s="235"/>
      <c r="SCY159" s="235"/>
      <c r="SCZ159" s="235"/>
      <c r="SDA159" s="235"/>
      <c r="SDB159" s="235"/>
      <c r="SDC159" s="235"/>
      <c r="SDD159" s="235"/>
      <c r="SDE159" s="235"/>
      <c r="SDF159" s="235"/>
      <c r="SDG159" s="235"/>
      <c r="SDH159" s="235"/>
      <c r="SDI159" s="235"/>
      <c r="SDJ159" s="235"/>
      <c r="SDK159" s="235"/>
      <c r="SDL159" s="235"/>
      <c r="SDM159" s="235"/>
      <c r="SDN159" s="235"/>
      <c r="SDO159" s="235"/>
      <c r="SDP159" s="235"/>
      <c r="SDQ159" s="235"/>
      <c r="SDR159" s="235"/>
      <c r="SDS159" s="235"/>
      <c r="SDT159" s="235"/>
      <c r="SDU159" s="235"/>
      <c r="SDV159" s="235"/>
      <c r="SDW159" s="235"/>
      <c r="SDX159" s="235"/>
      <c r="SDY159" s="235"/>
      <c r="SDZ159" s="235"/>
      <c r="SEA159" s="235"/>
      <c r="SEB159" s="235"/>
      <c r="SEC159" s="235"/>
      <c r="SED159" s="235"/>
      <c r="SEE159" s="235"/>
      <c r="SEF159" s="235"/>
      <c r="SEG159" s="235"/>
      <c r="SEH159" s="235"/>
      <c r="SEI159" s="235"/>
      <c r="SEJ159" s="235"/>
      <c r="SEK159" s="235"/>
      <c r="SEL159" s="235"/>
      <c r="SEM159" s="235"/>
      <c r="SEN159" s="235"/>
      <c r="SEO159" s="235"/>
      <c r="SEP159" s="235"/>
      <c r="SEQ159" s="235"/>
      <c r="SER159" s="235"/>
      <c r="SES159" s="235"/>
      <c r="SET159" s="235"/>
      <c r="SEU159" s="235"/>
      <c r="SEV159" s="235"/>
      <c r="SEW159" s="235"/>
      <c r="SEX159" s="235"/>
      <c r="SEY159" s="235"/>
      <c r="SEZ159" s="235"/>
      <c r="SFA159" s="235"/>
      <c r="SFB159" s="235"/>
      <c r="SFC159" s="235"/>
      <c r="SFD159" s="235"/>
      <c r="SFE159" s="235"/>
      <c r="SFF159" s="235"/>
      <c r="SFG159" s="235"/>
      <c r="SFH159" s="235"/>
      <c r="SFI159" s="235"/>
      <c r="SFJ159" s="235"/>
      <c r="SFK159" s="235"/>
      <c r="SFL159" s="235"/>
      <c r="SFM159" s="235"/>
      <c r="SFN159" s="235"/>
      <c r="SFO159" s="235"/>
      <c r="SFP159" s="235"/>
      <c r="SFQ159" s="235"/>
      <c r="SFR159" s="235"/>
      <c r="SFS159" s="235"/>
      <c r="SFT159" s="235"/>
      <c r="SFU159" s="235"/>
      <c r="SFV159" s="235"/>
      <c r="SFW159" s="235"/>
      <c r="SFX159" s="235"/>
      <c r="SFY159" s="235"/>
      <c r="SFZ159" s="235"/>
      <c r="SGA159" s="235"/>
      <c r="SGB159" s="235"/>
      <c r="SGC159" s="235"/>
      <c r="SGD159" s="235"/>
      <c r="SGE159" s="235"/>
      <c r="SGF159" s="235"/>
      <c r="SGG159" s="235"/>
      <c r="SGH159" s="235"/>
      <c r="SGI159" s="235"/>
      <c r="SGJ159" s="235"/>
      <c r="SGK159" s="235"/>
      <c r="SGL159" s="235"/>
      <c r="SGM159" s="235"/>
      <c r="SGN159" s="235"/>
      <c r="SGO159" s="235"/>
      <c r="SGP159" s="235"/>
      <c r="SGQ159" s="235"/>
      <c r="SGR159" s="235"/>
      <c r="SGS159" s="235"/>
      <c r="SGT159" s="235"/>
      <c r="SGU159" s="235"/>
      <c r="SGV159" s="235"/>
      <c r="SGW159" s="235"/>
      <c r="SGX159" s="235"/>
      <c r="SGY159" s="235"/>
      <c r="SGZ159" s="235"/>
      <c r="SHA159" s="235"/>
      <c r="SHB159" s="235"/>
      <c r="SHC159" s="235"/>
      <c r="SHD159" s="235"/>
      <c r="SHE159" s="235"/>
      <c r="SHF159" s="235"/>
      <c r="SHG159" s="235"/>
      <c r="SHH159" s="235"/>
      <c r="SHI159" s="235"/>
      <c r="SHJ159" s="235"/>
      <c r="SHK159" s="235"/>
      <c r="SHL159" s="235"/>
      <c r="SHM159" s="235"/>
      <c r="SHN159" s="235"/>
      <c r="SHO159" s="235"/>
      <c r="SHP159" s="235"/>
      <c r="SHQ159" s="235"/>
      <c r="SHR159" s="235"/>
      <c r="SHS159" s="235"/>
      <c r="SHT159" s="235"/>
      <c r="SHU159" s="235"/>
      <c r="SHV159" s="235"/>
      <c r="SHW159" s="235"/>
      <c r="SHX159" s="235"/>
      <c r="SHY159" s="235"/>
      <c r="SHZ159" s="235"/>
      <c r="SIA159" s="235"/>
      <c r="SIB159" s="235"/>
      <c r="SIC159" s="235"/>
      <c r="SID159" s="235"/>
      <c r="SIE159" s="235"/>
      <c r="SIF159" s="235"/>
      <c r="SIG159" s="235"/>
      <c r="SIH159" s="235"/>
      <c r="SII159" s="235"/>
      <c r="SIJ159" s="235"/>
      <c r="SIK159" s="235"/>
      <c r="SIL159" s="235"/>
      <c r="SIM159" s="235"/>
      <c r="SIN159" s="235"/>
      <c r="SIO159" s="235"/>
      <c r="SIP159" s="235"/>
      <c r="SIQ159" s="235"/>
      <c r="SIR159" s="235"/>
      <c r="SIS159" s="235"/>
      <c r="SIT159" s="235"/>
      <c r="SIU159" s="235"/>
      <c r="SIV159" s="235"/>
      <c r="SIW159" s="235"/>
      <c r="SIX159" s="235"/>
      <c r="SIY159" s="235"/>
      <c r="SIZ159" s="235"/>
      <c r="SJA159" s="235"/>
      <c r="SJB159" s="235"/>
      <c r="SJC159" s="235"/>
      <c r="SJD159" s="235"/>
      <c r="SJE159" s="235"/>
      <c r="SJF159" s="235"/>
      <c r="SJG159" s="235"/>
      <c r="SJH159" s="235"/>
      <c r="SJI159" s="235"/>
      <c r="SJJ159" s="235"/>
      <c r="SJK159" s="235"/>
      <c r="SJL159" s="235"/>
      <c r="SJM159" s="235"/>
      <c r="SJN159" s="235"/>
      <c r="SJO159" s="235"/>
      <c r="SJP159" s="235"/>
      <c r="SJQ159" s="235"/>
      <c r="SJR159" s="235"/>
      <c r="SJS159" s="235"/>
      <c r="SJT159" s="235"/>
      <c r="SJU159" s="235"/>
      <c r="SJV159" s="235"/>
      <c r="SJW159" s="235"/>
      <c r="SJX159" s="235"/>
      <c r="SJY159" s="235"/>
      <c r="SJZ159" s="235"/>
      <c r="SKA159" s="235"/>
      <c r="SKB159" s="235"/>
      <c r="SKC159" s="235"/>
      <c r="SKD159" s="235"/>
      <c r="SKE159" s="235"/>
      <c r="SKF159" s="235"/>
      <c r="SKG159" s="235"/>
      <c r="SKH159" s="235"/>
      <c r="SKI159" s="235"/>
      <c r="SKJ159" s="235"/>
      <c r="SKK159" s="235"/>
      <c r="SKL159" s="235"/>
      <c r="SKM159" s="235"/>
      <c r="SKN159" s="235"/>
      <c r="SKO159" s="235"/>
      <c r="SKP159" s="235"/>
      <c r="SKQ159" s="235"/>
      <c r="SKR159" s="235"/>
      <c r="SKS159" s="235"/>
      <c r="SKT159" s="235"/>
      <c r="SKU159" s="235"/>
      <c r="SKV159" s="235"/>
      <c r="SKW159" s="235"/>
      <c r="SKX159" s="235"/>
      <c r="SKY159" s="235"/>
      <c r="SKZ159" s="235"/>
      <c r="SLA159" s="235"/>
      <c r="SLB159" s="235"/>
      <c r="SLC159" s="235"/>
      <c r="SLD159" s="235"/>
      <c r="SLE159" s="235"/>
      <c r="SLF159" s="235"/>
      <c r="SLG159" s="235"/>
      <c r="SLH159" s="235"/>
      <c r="SLI159" s="235"/>
      <c r="SLJ159" s="235"/>
      <c r="SLK159" s="235"/>
      <c r="SLL159" s="235"/>
      <c r="SLM159" s="235"/>
      <c r="SLN159" s="235"/>
      <c r="SLO159" s="235"/>
      <c r="SLP159" s="235"/>
      <c r="SLQ159" s="235"/>
      <c r="SLR159" s="235"/>
      <c r="SLS159" s="235"/>
      <c r="SLT159" s="235"/>
      <c r="SLU159" s="235"/>
      <c r="SLV159" s="235"/>
      <c r="SLW159" s="235"/>
      <c r="SLX159" s="235"/>
      <c r="SLY159" s="235"/>
      <c r="SLZ159" s="235"/>
      <c r="SMA159" s="235"/>
      <c r="SMB159" s="235"/>
      <c r="SMC159" s="235"/>
      <c r="SMD159" s="235"/>
      <c r="SME159" s="235"/>
      <c r="SMF159" s="235"/>
      <c r="SMG159" s="235"/>
      <c r="SMH159" s="235"/>
      <c r="SMI159" s="235"/>
      <c r="SMJ159" s="235"/>
      <c r="SMK159" s="235"/>
      <c r="SML159" s="235"/>
      <c r="SMM159" s="235"/>
      <c r="SMN159" s="235"/>
      <c r="SMO159" s="235"/>
      <c r="SMP159" s="235"/>
      <c r="SMQ159" s="235"/>
      <c r="SMR159" s="235"/>
      <c r="SMS159" s="235"/>
      <c r="SMT159" s="235"/>
      <c r="SMU159" s="235"/>
      <c r="SMV159" s="235"/>
      <c r="SMW159" s="235"/>
      <c r="SMX159" s="235"/>
      <c r="SMY159" s="235"/>
      <c r="SMZ159" s="235"/>
      <c r="SNA159" s="235"/>
      <c r="SNB159" s="235"/>
      <c r="SNC159" s="235"/>
      <c r="SND159" s="235"/>
      <c r="SNE159" s="235"/>
      <c r="SNF159" s="235"/>
      <c r="SNG159" s="235"/>
      <c r="SNH159" s="235"/>
      <c r="SNI159" s="235"/>
      <c r="SNJ159" s="235"/>
      <c r="SNK159" s="235"/>
      <c r="SNL159" s="235"/>
      <c r="SNM159" s="235"/>
      <c r="SNN159" s="235"/>
      <c r="SNO159" s="235"/>
      <c r="SNP159" s="235"/>
      <c r="SNQ159" s="235"/>
      <c r="SNR159" s="235"/>
      <c r="SNS159" s="235"/>
      <c r="SNT159" s="235"/>
      <c r="SNU159" s="235"/>
      <c r="SNV159" s="235"/>
      <c r="SNW159" s="235"/>
      <c r="SNX159" s="235"/>
      <c r="SNY159" s="235"/>
      <c r="SNZ159" s="235"/>
      <c r="SOA159" s="235"/>
      <c r="SOB159" s="235"/>
      <c r="SOC159" s="235"/>
      <c r="SOD159" s="235"/>
      <c r="SOE159" s="235"/>
      <c r="SOF159" s="235"/>
      <c r="SOG159" s="235"/>
      <c r="SOH159" s="235"/>
      <c r="SOI159" s="235"/>
      <c r="SOJ159" s="235"/>
      <c r="SOK159" s="235"/>
      <c r="SOL159" s="235"/>
      <c r="SOM159" s="235"/>
      <c r="SON159" s="235"/>
      <c r="SOO159" s="235"/>
      <c r="SOP159" s="235"/>
      <c r="SOQ159" s="235"/>
      <c r="SOR159" s="235"/>
      <c r="SOS159" s="235"/>
      <c r="SOT159" s="235"/>
      <c r="SOU159" s="235"/>
      <c r="SOV159" s="235"/>
      <c r="SOW159" s="235"/>
      <c r="SOX159" s="235"/>
      <c r="SOY159" s="235"/>
      <c r="SOZ159" s="235"/>
      <c r="SPA159" s="235"/>
      <c r="SPB159" s="235"/>
      <c r="SPC159" s="235"/>
      <c r="SPD159" s="235"/>
      <c r="SPE159" s="235"/>
      <c r="SPF159" s="235"/>
      <c r="SPG159" s="235"/>
      <c r="SPH159" s="235"/>
      <c r="SPI159" s="235"/>
      <c r="SPJ159" s="235"/>
      <c r="SPK159" s="235"/>
      <c r="SPL159" s="235"/>
      <c r="SPM159" s="235"/>
      <c r="SPN159" s="235"/>
      <c r="SPO159" s="235"/>
      <c r="SPP159" s="235"/>
      <c r="SPQ159" s="235"/>
      <c r="SPR159" s="235"/>
      <c r="SPS159" s="235"/>
      <c r="SPT159" s="235"/>
      <c r="SPU159" s="235"/>
      <c r="SPV159" s="235"/>
      <c r="SPW159" s="235"/>
      <c r="SPX159" s="235"/>
      <c r="SPY159" s="235"/>
      <c r="SPZ159" s="235"/>
      <c r="SQA159" s="235"/>
      <c r="SQB159" s="235"/>
      <c r="SQC159" s="235"/>
      <c r="SQD159" s="235"/>
      <c r="SQE159" s="235"/>
      <c r="SQF159" s="235"/>
      <c r="SQG159" s="235"/>
      <c r="SQH159" s="235"/>
      <c r="SQI159" s="235"/>
      <c r="SQJ159" s="235"/>
      <c r="SQK159" s="235"/>
      <c r="SQL159" s="235"/>
      <c r="SQM159" s="235"/>
      <c r="SQN159" s="235"/>
      <c r="SQO159" s="235"/>
      <c r="SQP159" s="235"/>
      <c r="SQQ159" s="235"/>
      <c r="SQR159" s="235"/>
      <c r="SQS159" s="235"/>
      <c r="SQT159" s="235"/>
      <c r="SQU159" s="235"/>
      <c r="SQV159" s="235"/>
      <c r="SQW159" s="235"/>
      <c r="SQX159" s="235"/>
      <c r="SQY159" s="235"/>
      <c r="SQZ159" s="235"/>
      <c r="SRA159" s="235"/>
      <c r="SRB159" s="235"/>
      <c r="SRC159" s="235"/>
      <c r="SRD159" s="235"/>
      <c r="SRE159" s="235"/>
      <c r="SRF159" s="235"/>
      <c r="SRG159" s="235"/>
      <c r="SRH159" s="235"/>
      <c r="SRI159" s="235"/>
      <c r="SRJ159" s="235"/>
      <c r="SRK159" s="235"/>
      <c r="SRL159" s="235"/>
      <c r="SRM159" s="235"/>
      <c r="SRN159" s="235"/>
      <c r="SRO159" s="235"/>
      <c r="SRP159" s="235"/>
      <c r="SRQ159" s="235"/>
      <c r="SRR159" s="235"/>
      <c r="SRS159" s="235"/>
      <c r="SRT159" s="235"/>
      <c r="SRU159" s="235"/>
      <c r="SRV159" s="235"/>
      <c r="SRW159" s="235"/>
      <c r="SRX159" s="235"/>
      <c r="SRY159" s="235"/>
      <c r="SRZ159" s="235"/>
      <c r="SSA159" s="235"/>
      <c r="SSB159" s="235"/>
      <c r="SSC159" s="235"/>
      <c r="SSD159" s="235"/>
      <c r="SSE159" s="235"/>
      <c r="SSF159" s="235"/>
      <c r="SSG159" s="235"/>
      <c r="SSH159" s="235"/>
      <c r="SSI159" s="235"/>
      <c r="SSJ159" s="235"/>
      <c r="SSK159" s="235"/>
      <c r="SSL159" s="235"/>
      <c r="SSM159" s="235"/>
      <c r="SSN159" s="235"/>
      <c r="SSO159" s="235"/>
      <c r="SSP159" s="235"/>
      <c r="SSQ159" s="235"/>
      <c r="SSR159" s="235"/>
      <c r="SSS159" s="235"/>
      <c r="SST159" s="235"/>
      <c r="SSU159" s="235"/>
      <c r="SSV159" s="235"/>
      <c r="SSW159" s="235"/>
      <c r="SSX159" s="235"/>
      <c r="SSY159" s="235"/>
      <c r="SSZ159" s="235"/>
      <c r="STA159" s="235"/>
      <c r="STB159" s="235"/>
      <c r="STC159" s="235"/>
      <c r="STD159" s="235"/>
      <c r="STE159" s="235"/>
      <c r="STF159" s="235"/>
      <c r="STG159" s="235"/>
      <c r="STH159" s="235"/>
      <c r="STI159" s="235"/>
      <c r="STJ159" s="235"/>
      <c r="STK159" s="235"/>
      <c r="STL159" s="235"/>
      <c r="STM159" s="235"/>
      <c r="STN159" s="235"/>
      <c r="STO159" s="235"/>
      <c r="STP159" s="235"/>
      <c r="STQ159" s="235"/>
      <c r="STR159" s="235"/>
      <c r="STS159" s="235"/>
      <c r="STT159" s="235"/>
      <c r="STU159" s="235"/>
      <c r="STV159" s="235"/>
      <c r="STW159" s="235"/>
      <c r="STX159" s="235"/>
      <c r="STY159" s="235"/>
      <c r="STZ159" s="235"/>
      <c r="SUA159" s="235"/>
      <c r="SUB159" s="235"/>
      <c r="SUC159" s="235"/>
      <c r="SUD159" s="235"/>
      <c r="SUE159" s="235"/>
      <c r="SUF159" s="235"/>
      <c r="SUG159" s="235"/>
      <c r="SUH159" s="235"/>
      <c r="SUI159" s="235"/>
      <c r="SUJ159" s="235"/>
      <c r="SUK159" s="235"/>
      <c r="SUL159" s="235"/>
      <c r="SUM159" s="235"/>
      <c r="SUN159" s="235"/>
      <c r="SUO159" s="235"/>
      <c r="SUP159" s="235"/>
      <c r="SUQ159" s="235"/>
      <c r="SUR159" s="235"/>
      <c r="SUS159" s="235"/>
      <c r="SUT159" s="235"/>
      <c r="SUU159" s="235"/>
      <c r="SUV159" s="235"/>
      <c r="SUW159" s="235"/>
      <c r="SUX159" s="235"/>
      <c r="SUY159" s="235"/>
      <c r="SUZ159" s="235"/>
      <c r="SVA159" s="235"/>
      <c r="SVB159" s="235"/>
      <c r="SVC159" s="235"/>
      <c r="SVD159" s="235"/>
      <c r="SVE159" s="235"/>
      <c r="SVF159" s="235"/>
      <c r="SVG159" s="235"/>
      <c r="SVH159" s="235"/>
      <c r="SVI159" s="235"/>
      <c r="SVJ159" s="235"/>
      <c r="SVK159" s="235"/>
      <c r="SVL159" s="235"/>
      <c r="SVM159" s="235"/>
      <c r="SVN159" s="235"/>
      <c r="SVO159" s="235"/>
      <c r="SVP159" s="235"/>
      <c r="SVQ159" s="235"/>
      <c r="SVR159" s="235"/>
      <c r="SVS159" s="235"/>
      <c r="SVT159" s="235"/>
      <c r="SVU159" s="235"/>
      <c r="SVV159" s="235"/>
      <c r="SVW159" s="235"/>
      <c r="SVX159" s="235"/>
      <c r="SVY159" s="235"/>
      <c r="SVZ159" s="235"/>
      <c r="SWA159" s="235"/>
      <c r="SWB159" s="235"/>
      <c r="SWC159" s="235"/>
      <c r="SWD159" s="235"/>
      <c r="SWE159" s="235"/>
      <c r="SWF159" s="235"/>
      <c r="SWG159" s="235"/>
      <c r="SWH159" s="235"/>
      <c r="SWI159" s="235"/>
      <c r="SWJ159" s="235"/>
      <c r="SWK159" s="235"/>
      <c r="SWL159" s="235"/>
      <c r="SWM159" s="235"/>
      <c r="SWN159" s="235"/>
      <c r="SWO159" s="235"/>
      <c r="SWP159" s="235"/>
      <c r="SWQ159" s="235"/>
      <c r="SWR159" s="235"/>
      <c r="SWS159" s="235"/>
      <c r="SWT159" s="235"/>
      <c r="SWU159" s="235"/>
      <c r="SWV159" s="235"/>
      <c r="SWW159" s="235"/>
      <c r="SWX159" s="235"/>
      <c r="SWY159" s="235"/>
      <c r="SWZ159" s="235"/>
      <c r="SXA159" s="235"/>
      <c r="SXB159" s="235"/>
      <c r="SXC159" s="235"/>
      <c r="SXD159" s="235"/>
      <c r="SXE159" s="235"/>
      <c r="SXF159" s="235"/>
      <c r="SXG159" s="235"/>
      <c r="SXH159" s="235"/>
      <c r="SXI159" s="235"/>
      <c r="SXJ159" s="235"/>
      <c r="SXK159" s="235"/>
      <c r="SXL159" s="235"/>
      <c r="SXM159" s="235"/>
      <c r="SXN159" s="235"/>
      <c r="SXO159" s="235"/>
      <c r="SXP159" s="235"/>
      <c r="SXQ159" s="235"/>
      <c r="SXR159" s="235"/>
      <c r="SXS159" s="235"/>
      <c r="SXT159" s="235"/>
      <c r="SXU159" s="235"/>
      <c r="SXV159" s="235"/>
      <c r="SXW159" s="235"/>
      <c r="SXX159" s="235"/>
      <c r="SXY159" s="235"/>
      <c r="SXZ159" s="235"/>
      <c r="SYA159" s="235"/>
      <c r="SYB159" s="235"/>
      <c r="SYC159" s="235"/>
      <c r="SYD159" s="235"/>
      <c r="SYE159" s="235"/>
      <c r="SYF159" s="235"/>
      <c r="SYG159" s="235"/>
      <c r="SYH159" s="235"/>
      <c r="SYI159" s="235"/>
      <c r="SYJ159" s="235"/>
      <c r="SYK159" s="235"/>
      <c r="SYL159" s="235"/>
      <c r="SYM159" s="235"/>
      <c r="SYN159" s="235"/>
      <c r="SYO159" s="235"/>
      <c r="SYP159" s="235"/>
      <c r="SYQ159" s="235"/>
      <c r="SYR159" s="235"/>
      <c r="SYS159" s="235"/>
      <c r="SYT159" s="235"/>
      <c r="SYU159" s="235"/>
      <c r="SYV159" s="235"/>
      <c r="SYW159" s="235"/>
      <c r="SYX159" s="235"/>
      <c r="SYY159" s="235"/>
      <c r="SYZ159" s="235"/>
      <c r="SZA159" s="235"/>
      <c r="SZB159" s="235"/>
      <c r="SZC159" s="235"/>
      <c r="SZD159" s="235"/>
      <c r="SZE159" s="235"/>
      <c r="SZF159" s="235"/>
      <c r="SZG159" s="235"/>
      <c r="SZH159" s="235"/>
      <c r="SZI159" s="235"/>
      <c r="SZJ159" s="235"/>
      <c r="SZK159" s="235"/>
      <c r="SZL159" s="235"/>
      <c r="SZM159" s="235"/>
      <c r="SZN159" s="235"/>
      <c r="SZO159" s="235"/>
      <c r="SZP159" s="235"/>
      <c r="SZQ159" s="235"/>
      <c r="SZR159" s="235"/>
      <c r="SZS159" s="235"/>
      <c r="SZT159" s="235"/>
      <c r="SZU159" s="235"/>
      <c r="SZV159" s="235"/>
      <c r="SZW159" s="235"/>
      <c r="SZX159" s="235"/>
      <c r="SZY159" s="235"/>
      <c r="SZZ159" s="235"/>
      <c r="TAA159" s="235"/>
      <c r="TAB159" s="235"/>
      <c r="TAC159" s="235"/>
      <c r="TAD159" s="235"/>
      <c r="TAE159" s="235"/>
      <c r="TAF159" s="235"/>
      <c r="TAG159" s="235"/>
      <c r="TAH159" s="235"/>
      <c r="TAI159" s="235"/>
      <c r="TAJ159" s="235"/>
      <c r="TAK159" s="235"/>
      <c r="TAL159" s="235"/>
      <c r="TAM159" s="235"/>
      <c r="TAN159" s="235"/>
      <c r="TAO159" s="235"/>
      <c r="TAP159" s="235"/>
      <c r="TAQ159" s="235"/>
      <c r="TAR159" s="235"/>
      <c r="TAS159" s="235"/>
      <c r="TAT159" s="235"/>
      <c r="TAU159" s="235"/>
      <c r="TAV159" s="235"/>
      <c r="TAW159" s="235"/>
      <c r="TAX159" s="235"/>
      <c r="TAY159" s="235"/>
      <c r="TAZ159" s="235"/>
      <c r="TBA159" s="235"/>
      <c r="TBB159" s="235"/>
      <c r="TBC159" s="235"/>
      <c r="TBD159" s="235"/>
      <c r="TBE159" s="235"/>
      <c r="TBF159" s="235"/>
      <c r="TBG159" s="235"/>
      <c r="TBH159" s="235"/>
      <c r="TBI159" s="235"/>
      <c r="TBJ159" s="235"/>
      <c r="TBK159" s="235"/>
      <c r="TBL159" s="235"/>
      <c r="TBM159" s="235"/>
      <c r="TBN159" s="235"/>
      <c r="TBO159" s="235"/>
      <c r="TBP159" s="235"/>
      <c r="TBQ159" s="235"/>
      <c r="TBR159" s="235"/>
      <c r="TBS159" s="235"/>
      <c r="TBT159" s="235"/>
      <c r="TBU159" s="235"/>
      <c r="TBV159" s="235"/>
      <c r="TBW159" s="235"/>
      <c r="TBX159" s="235"/>
      <c r="TBY159" s="235"/>
      <c r="TBZ159" s="235"/>
      <c r="TCA159" s="235"/>
      <c r="TCB159" s="235"/>
      <c r="TCC159" s="235"/>
      <c r="TCD159" s="235"/>
      <c r="TCE159" s="235"/>
      <c r="TCF159" s="235"/>
      <c r="TCG159" s="235"/>
      <c r="TCH159" s="235"/>
      <c r="TCI159" s="235"/>
      <c r="TCJ159" s="235"/>
      <c r="TCK159" s="235"/>
      <c r="TCL159" s="235"/>
      <c r="TCM159" s="235"/>
      <c r="TCN159" s="235"/>
      <c r="TCO159" s="235"/>
      <c r="TCP159" s="235"/>
      <c r="TCQ159" s="235"/>
      <c r="TCR159" s="235"/>
      <c r="TCS159" s="235"/>
      <c r="TCT159" s="235"/>
      <c r="TCU159" s="235"/>
      <c r="TCV159" s="235"/>
      <c r="TCW159" s="235"/>
      <c r="TCX159" s="235"/>
      <c r="TCY159" s="235"/>
      <c r="TCZ159" s="235"/>
      <c r="TDA159" s="235"/>
      <c r="TDB159" s="235"/>
      <c r="TDC159" s="235"/>
      <c r="TDD159" s="235"/>
      <c r="TDE159" s="235"/>
      <c r="TDF159" s="235"/>
      <c r="TDG159" s="235"/>
      <c r="TDH159" s="235"/>
      <c r="TDI159" s="235"/>
      <c r="TDJ159" s="235"/>
      <c r="TDK159" s="235"/>
      <c r="TDL159" s="235"/>
      <c r="TDM159" s="235"/>
      <c r="TDN159" s="235"/>
      <c r="TDO159" s="235"/>
      <c r="TDP159" s="235"/>
      <c r="TDQ159" s="235"/>
      <c r="TDR159" s="235"/>
      <c r="TDS159" s="235"/>
      <c r="TDT159" s="235"/>
      <c r="TDU159" s="235"/>
      <c r="TDV159" s="235"/>
      <c r="TDW159" s="235"/>
      <c r="TDX159" s="235"/>
      <c r="TDY159" s="235"/>
      <c r="TDZ159" s="235"/>
      <c r="TEA159" s="235"/>
      <c r="TEB159" s="235"/>
      <c r="TEC159" s="235"/>
      <c r="TED159" s="235"/>
      <c r="TEE159" s="235"/>
      <c r="TEF159" s="235"/>
      <c r="TEG159" s="235"/>
      <c r="TEH159" s="235"/>
      <c r="TEI159" s="235"/>
      <c r="TEJ159" s="235"/>
      <c r="TEK159" s="235"/>
      <c r="TEL159" s="235"/>
      <c r="TEM159" s="235"/>
      <c r="TEN159" s="235"/>
      <c r="TEO159" s="235"/>
      <c r="TEP159" s="235"/>
      <c r="TEQ159" s="235"/>
      <c r="TER159" s="235"/>
      <c r="TES159" s="235"/>
      <c r="TET159" s="235"/>
      <c r="TEU159" s="235"/>
      <c r="TEV159" s="235"/>
      <c r="TEW159" s="235"/>
      <c r="TEX159" s="235"/>
      <c r="TEY159" s="235"/>
      <c r="TEZ159" s="235"/>
      <c r="TFA159" s="235"/>
      <c r="TFB159" s="235"/>
      <c r="TFC159" s="235"/>
      <c r="TFD159" s="235"/>
      <c r="TFE159" s="235"/>
      <c r="TFF159" s="235"/>
      <c r="TFG159" s="235"/>
      <c r="TFH159" s="235"/>
      <c r="TFI159" s="235"/>
      <c r="TFJ159" s="235"/>
      <c r="TFK159" s="235"/>
      <c r="TFL159" s="235"/>
      <c r="TFM159" s="235"/>
      <c r="TFN159" s="235"/>
      <c r="TFO159" s="235"/>
      <c r="TFP159" s="235"/>
      <c r="TFQ159" s="235"/>
      <c r="TFR159" s="235"/>
      <c r="TFS159" s="235"/>
      <c r="TFT159" s="235"/>
      <c r="TFU159" s="235"/>
      <c r="TFV159" s="235"/>
      <c r="TFW159" s="235"/>
      <c r="TFX159" s="235"/>
      <c r="TFY159" s="235"/>
      <c r="TFZ159" s="235"/>
      <c r="TGA159" s="235"/>
      <c r="TGB159" s="235"/>
      <c r="TGC159" s="235"/>
      <c r="TGD159" s="235"/>
      <c r="TGE159" s="235"/>
      <c r="TGF159" s="235"/>
      <c r="TGG159" s="235"/>
      <c r="TGH159" s="235"/>
      <c r="TGI159" s="235"/>
      <c r="TGJ159" s="235"/>
      <c r="TGK159" s="235"/>
      <c r="TGL159" s="235"/>
      <c r="TGM159" s="235"/>
      <c r="TGN159" s="235"/>
      <c r="TGO159" s="235"/>
      <c r="TGP159" s="235"/>
      <c r="TGQ159" s="235"/>
      <c r="TGR159" s="235"/>
      <c r="TGS159" s="235"/>
      <c r="TGT159" s="235"/>
      <c r="TGU159" s="235"/>
      <c r="TGV159" s="235"/>
      <c r="TGW159" s="235"/>
      <c r="TGX159" s="235"/>
      <c r="TGY159" s="235"/>
      <c r="TGZ159" s="235"/>
      <c r="THA159" s="235"/>
      <c r="THB159" s="235"/>
      <c r="THC159" s="235"/>
      <c r="THD159" s="235"/>
      <c r="THE159" s="235"/>
      <c r="THF159" s="235"/>
      <c r="THG159" s="235"/>
      <c r="THH159" s="235"/>
      <c r="THI159" s="235"/>
      <c r="THJ159" s="235"/>
      <c r="THK159" s="235"/>
      <c r="THL159" s="235"/>
      <c r="THM159" s="235"/>
      <c r="THN159" s="235"/>
      <c r="THO159" s="235"/>
      <c r="THP159" s="235"/>
      <c r="THQ159" s="235"/>
      <c r="THR159" s="235"/>
      <c r="THS159" s="235"/>
      <c r="THT159" s="235"/>
      <c r="THU159" s="235"/>
      <c r="THV159" s="235"/>
      <c r="THW159" s="235"/>
      <c r="THX159" s="235"/>
      <c r="THY159" s="235"/>
      <c r="THZ159" s="235"/>
      <c r="TIA159" s="235"/>
      <c r="TIB159" s="235"/>
      <c r="TIC159" s="235"/>
      <c r="TID159" s="235"/>
      <c r="TIE159" s="235"/>
      <c r="TIF159" s="235"/>
      <c r="TIG159" s="235"/>
      <c r="TIH159" s="235"/>
      <c r="TII159" s="235"/>
      <c r="TIJ159" s="235"/>
      <c r="TIK159" s="235"/>
      <c r="TIL159" s="235"/>
      <c r="TIM159" s="235"/>
      <c r="TIN159" s="235"/>
      <c r="TIO159" s="235"/>
      <c r="TIP159" s="235"/>
      <c r="TIQ159" s="235"/>
      <c r="TIR159" s="235"/>
      <c r="TIS159" s="235"/>
      <c r="TIT159" s="235"/>
      <c r="TIU159" s="235"/>
      <c r="TIV159" s="235"/>
      <c r="TIW159" s="235"/>
      <c r="TIX159" s="235"/>
      <c r="TIY159" s="235"/>
      <c r="TIZ159" s="235"/>
      <c r="TJA159" s="235"/>
      <c r="TJB159" s="235"/>
      <c r="TJC159" s="235"/>
      <c r="TJD159" s="235"/>
      <c r="TJE159" s="235"/>
      <c r="TJF159" s="235"/>
      <c r="TJG159" s="235"/>
      <c r="TJH159" s="235"/>
      <c r="TJI159" s="235"/>
      <c r="TJJ159" s="235"/>
      <c r="TJK159" s="235"/>
      <c r="TJL159" s="235"/>
      <c r="TJM159" s="235"/>
      <c r="TJN159" s="235"/>
      <c r="TJO159" s="235"/>
      <c r="TJP159" s="235"/>
      <c r="TJQ159" s="235"/>
      <c r="TJR159" s="235"/>
      <c r="TJS159" s="235"/>
      <c r="TJT159" s="235"/>
      <c r="TJU159" s="235"/>
      <c r="TJV159" s="235"/>
      <c r="TJW159" s="235"/>
      <c r="TJX159" s="235"/>
      <c r="TJY159" s="235"/>
      <c r="TJZ159" s="235"/>
      <c r="TKA159" s="235"/>
      <c r="TKB159" s="235"/>
      <c r="TKC159" s="235"/>
      <c r="TKD159" s="235"/>
      <c r="TKE159" s="235"/>
      <c r="TKF159" s="235"/>
      <c r="TKG159" s="235"/>
      <c r="TKH159" s="235"/>
      <c r="TKI159" s="235"/>
      <c r="TKJ159" s="235"/>
      <c r="TKK159" s="235"/>
      <c r="TKL159" s="235"/>
      <c r="TKM159" s="235"/>
      <c r="TKN159" s="235"/>
      <c r="TKO159" s="235"/>
      <c r="TKP159" s="235"/>
      <c r="TKQ159" s="235"/>
      <c r="TKR159" s="235"/>
      <c r="TKS159" s="235"/>
      <c r="TKT159" s="235"/>
      <c r="TKU159" s="235"/>
      <c r="TKV159" s="235"/>
      <c r="TKW159" s="235"/>
      <c r="TKX159" s="235"/>
      <c r="TKY159" s="235"/>
      <c r="TKZ159" s="235"/>
      <c r="TLA159" s="235"/>
      <c r="TLB159" s="235"/>
      <c r="TLC159" s="235"/>
      <c r="TLD159" s="235"/>
      <c r="TLE159" s="235"/>
      <c r="TLF159" s="235"/>
      <c r="TLG159" s="235"/>
      <c r="TLH159" s="235"/>
      <c r="TLI159" s="235"/>
      <c r="TLJ159" s="235"/>
      <c r="TLK159" s="235"/>
      <c r="TLL159" s="235"/>
      <c r="TLM159" s="235"/>
      <c r="TLN159" s="235"/>
      <c r="TLO159" s="235"/>
      <c r="TLP159" s="235"/>
      <c r="TLQ159" s="235"/>
      <c r="TLR159" s="235"/>
      <c r="TLS159" s="235"/>
      <c r="TLT159" s="235"/>
      <c r="TLU159" s="235"/>
      <c r="TLV159" s="235"/>
      <c r="TLW159" s="235"/>
      <c r="TLX159" s="235"/>
      <c r="TLY159" s="235"/>
      <c r="TLZ159" s="235"/>
      <c r="TMA159" s="235"/>
      <c r="TMB159" s="235"/>
      <c r="TMC159" s="235"/>
      <c r="TMD159" s="235"/>
      <c r="TME159" s="235"/>
      <c r="TMF159" s="235"/>
      <c r="TMG159" s="235"/>
      <c r="TMH159" s="235"/>
      <c r="TMI159" s="235"/>
      <c r="TMJ159" s="235"/>
      <c r="TMK159" s="235"/>
      <c r="TML159" s="235"/>
      <c r="TMM159" s="235"/>
      <c r="TMN159" s="235"/>
      <c r="TMO159" s="235"/>
      <c r="TMP159" s="235"/>
      <c r="TMQ159" s="235"/>
      <c r="TMR159" s="235"/>
      <c r="TMS159" s="235"/>
      <c r="TMT159" s="235"/>
      <c r="TMU159" s="235"/>
      <c r="TMV159" s="235"/>
      <c r="TMW159" s="235"/>
      <c r="TMX159" s="235"/>
      <c r="TMY159" s="235"/>
      <c r="TMZ159" s="235"/>
      <c r="TNA159" s="235"/>
      <c r="TNB159" s="235"/>
      <c r="TNC159" s="235"/>
      <c r="TND159" s="235"/>
      <c r="TNE159" s="235"/>
      <c r="TNF159" s="235"/>
      <c r="TNG159" s="235"/>
      <c r="TNH159" s="235"/>
      <c r="TNI159" s="235"/>
      <c r="TNJ159" s="235"/>
      <c r="TNK159" s="235"/>
      <c r="TNL159" s="235"/>
      <c r="TNM159" s="235"/>
      <c r="TNN159" s="235"/>
      <c r="TNO159" s="235"/>
      <c r="TNP159" s="235"/>
      <c r="TNQ159" s="235"/>
      <c r="TNR159" s="235"/>
      <c r="TNS159" s="235"/>
      <c r="TNT159" s="235"/>
      <c r="TNU159" s="235"/>
      <c r="TNV159" s="235"/>
      <c r="TNW159" s="235"/>
      <c r="TNX159" s="235"/>
      <c r="TNY159" s="235"/>
      <c r="TNZ159" s="235"/>
      <c r="TOA159" s="235"/>
      <c r="TOB159" s="235"/>
      <c r="TOC159" s="235"/>
      <c r="TOD159" s="235"/>
      <c r="TOE159" s="235"/>
      <c r="TOF159" s="235"/>
      <c r="TOG159" s="235"/>
      <c r="TOH159" s="235"/>
      <c r="TOI159" s="235"/>
      <c r="TOJ159" s="235"/>
      <c r="TOK159" s="235"/>
      <c r="TOL159" s="235"/>
      <c r="TOM159" s="235"/>
      <c r="TON159" s="235"/>
      <c r="TOO159" s="235"/>
      <c r="TOP159" s="235"/>
      <c r="TOQ159" s="235"/>
      <c r="TOR159" s="235"/>
      <c r="TOS159" s="235"/>
      <c r="TOT159" s="235"/>
      <c r="TOU159" s="235"/>
      <c r="TOV159" s="235"/>
      <c r="TOW159" s="235"/>
      <c r="TOX159" s="235"/>
      <c r="TOY159" s="235"/>
      <c r="TOZ159" s="235"/>
      <c r="TPA159" s="235"/>
      <c r="TPB159" s="235"/>
      <c r="TPC159" s="235"/>
      <c r="TPD159" s="235"/>
      <c r="TPE159" s="235"/>
      <c r="TPF159" s="235"/>
      <c r="TPG159" s="235"/>
      <c r="TPH159" s="235"/>
      <c r="TPI159" s="235"/>
      <c r="TPJ159" s="235"/>
      <c r="TPK159" s="235"/>
      <c r="TPL159" s="235"/>
      <c r="TPM159" s="235"/>
      <c r="TPN159" s="235"/>
      <c r="TPO159" s="235"/>
      <c r="TPP159" s="235"/>
      <c r="TPQ159" s="235"/>
      <c r="TPR159" s="235"/>
      <c r="TPS159" s="235"/>
      <c r="TPT159" s="235"/>
      <c r="TPU159" s="235"/>
      <c r="TPV159" s="235"/>
      <c r="TPW159" s="235"/>
      <c r="TPX159" s="235"/>
      <c r="TPY159" s="235"/>
      <c r="TPZ159" s="235"/>
      <c r="TQA159" s="235"/>
      <c r="TQB159" s="235"/>
      <c r="TQC159" s="235"/>
      <c r="TQD159" s="235"/>
      <c r="TQE159" s="235"/>
      <c r="TQF159" s="235"/>
      <c r="TQG159" s="235"/>
      <c r="TQH159" s="235"/>
      <c r="TQI159" s="235"/>
      <c r="TQJ159" s="235"/>
      <c r="TQK159" s="235"/>
      <c r="TQL159" s="235"/>
      <c r="TQM159" s="235"/>
      <c r="TQN159" s="235"/>
      <c r="TQO159" s="235"/>
      <c r="TQP159" s="235"/>
      <c r="TQQ159" s="235"/>
      <c r="TQR159" s="235"/>
      <c r="TQS159" s="235"/>
      <c r="TQT159" s="235"/>
      <c r="TQU159" s="235"/>
      <c r="TQV159" s="235"/>
      <c r="TQW159" s="235"/>
      <c r="TQX159" s="235"/>
      <c r="TQY159" s="235"/>
      <c r="TQZ159" s="235"/>
      <c r="TRA159" s="235"/>
      <c r="TRB159" s="235"/>
      <c r="TRC159" s="235"/>
      <c r="TRD159" s="235"/>
      <c r="TRE159" s="235"/>
      <c r="TRF159" s="235"/>
      <c r="TRG159" s="235"/>
      <c r="TRH159" s="235"/>
      <c r="TRI159" s="235"/>
      <c r="TRJ159" s="235"/>
      <c r="TRK159" s="235"/>
      <c r="TRL159" s="235"/>
      <c r="TRM159" s="235"/>
      <c r="TRN159" s="235"/>
      <c r="TRO159" s="235"/>
      <c r="TRP159" s="235"/>
      <c r="TRQ159" s="235"/>
      <c r="TRR159" s="235"/>
      <c r="TRS159" s="235"/>
      <c r="TRT159" s="235"/>
      <c r="TRU159" s="235"/>
      <c r="TRV159" s="235"/>
      <c r="TRW159" s="235"/>
      <c r="TRX159" s="235"/>
      <c r="TRY159" s="235"/>
      <c r="TRZ159" s="235"/>
      <c r="TSA159" s="235"/>
      <c r="TSB159" s="235"/>
      <c r="TSC159" s="235"/>
      <c r="TSD159" s="235"/>
      <c r="TSE159" s="235"/>
      <c r="TSF159" s="235"/>
      <c r="TSG159" s="235"/>
      <c r="TSH159" s="235"/>
      <c r="TSI159" s="235"/>
      <c r="TSJ159" s="235"/>
      <c r="TSK159" s="235"/>
      <c r="TSL159" s="235"/>
      <c r="TSM159" s="235"/>
      <c r="TSN159" s="235"/>
      <c r="TSO159" s="235"/>
      <c r="TSP159" s="235"/>
      <c r="TSQ159" s="235"/>
      <c r="TSR159" s="235"/>
      <c r="TSS159" s="235"/>
      <c r="TST159" s="235"/>
      <c r="TSU159" s="235"/>
      <c r="TSV159" s="235"/>
      <c r="TSW159" s="235"/>
      <c r="TSX159" s="235"/>
      <c r="TSY159" s="235"/>
      <c r="TSZ159" s="235"/>
      <c r="TTA159" s="235"/>
      <c r="TTB159" s="235"/>
      <c r="TTC159" s="235"/>
      <c r="TTD159" s="235"/>
      <c r="TTE159" s="235"/>
      <c r="TTF159" s="235"/>
      <c r="TTG159" s="235"/>
      <c r="TTH159" s="235"/>
      <c r="TTI159" s="235"/>
      <c r="TTJ159" s="235"/>
      <c r="TTK159" s="235"/>
      <c r="TTL159" s="235"/>
      <c r="TTM159" s="235"/>
      <c r="TTN159" s="235"/>
      <c r="TTO159" s="235"/>
      <c r="TTP159" s="235"/>
      <c r="TTQ159" s="235"/>
      <c r="TTR159" s="235"/>
      <c r="TTS159" s="235"/>
      <c r="TTT159" s="235"/>
      <c r="TTU159" s="235"/>
      <c r="TTV159" s="235"/>
      <c r="TTW159" s="235"/>
      <c r="TTX159" s="235"/>
      <c r="TTY159" s="235"/>
      <c r="TTZ159" s="235"/>
      <c r="TUA159" s="235"/>
      <c r="TUB159" s="235"/>
      <c r="TUC159" s="235"/>
      <c r="TUD159" s="235"/>
      <c r="TUE159" s="235"/>
      <c r="TUF159" s="235"/>
      <c r="TUG159" s="235"/>
      <c r="TUH159" s="235"/>
      <c r="TUI159" s="235"/>
      <c r="TUJ159" s="235"/>
      <c r="TUK159" s="235"/>
      <c r="TUL159" s="235"/>
      <c r="TUM159" s="235"/>
      <c r="TUN159" s="235"/>
      <c r="TUO159" s="235"/>
      <c r="TUP159" s="235"/>
      <c r="TUQ159" s="235"/>
      <c r="TUR159" s="235"/>
      <c r="TUS159" s="235"/>
      <c r="TUT159" s="235"/>
      <c r="TUU159" s="235"/>
      <c r="TUV159" s="235"/>
      <c r="TUW159" s="235"/>
      <c r="TUX159" s="235"/>
      <c r="TUY159" s="235"/>
      <c r="TUZ159" s="235"/>
      <c r="TVA159" s="235"/>
      <c r="TVB159" s="235"/>
      <c r="TVC159" s="235"/>
      <c r="TVD159" s="235"/>
      <c r="TVE159" s="235"/>
      <c r="TVF159" s="235"/>
      <c r="TVG159" s="235"/>
      <c r="TVH159" s="235"/>
      <c r="TVI159" s="235"/>
      <c r="TVJ159" s="235"/>
      <c r="TVK159" s="235"/>
      <c r="TVL159" s="235"/>
      <c r="TVM159" s="235"/>
      <c r="TVN159" s="235"/>
      <c r="TVO159" s="235"/>
      <c r="TVP159" s="235"/>
      <c r="TVQ159" s="235"/>
      <c r="TVR159" s="235"/>
      <c r="TVS159" s="235"/>
      <c r="TVT159" s="235"/>
      <c r="TVU159" s="235"/>
      <c r="TVV159" s="235"/>
      <c r="TVW159" s="235"/>
      <c r="TVX159" s="235"/>
      <c r="TVY159" s="235"/>
      <c r="TVZ159" s="235"/>
      <c r="TWA159" s="235"/>
      <c r="TWB159" s="235"/>
      <c r="TWC159" s="235"/>
      <c r="TWD159" s="235"/>
      <c r="TWE159" s="235"/>
      <c r="TWF159" s="235"/>
      <c r="TWG159" s="235"/>
      <c r="TWH159" s="235"/>
      <c r="TWI159" s="235"/>
      <c r="TWJ159" s="235"/>
      <c r="TWK159" s="235"/>
      <c r="TWL159" s="235"/>
      <c r="TWM159" s="235"/>
      <c r="TWN159" s="235"/>
      <c r="TWO159" s="235"/>
      <c r="TWP159" s="235"/>
      <c r="TWQ159" s="235"/>
      <c r="TWR159" s="235"/>
      <c r="TWS159" s="235"/>
      <c r="TWT159" s="235"/>
      <c r="TWU159" s="235"/>
      <c r="TWV159" s="235"/>
      <c r="TWW159" s="235"/>
      <c r="TWX159" s="235"/>
      <c r="TWY159" s="235"/>
      <c r="TWZ159" s="235"/>
      <c r="TXA159" s="235"/>
      <c r="TXB159" s="235"/>
      <c r="TXC159" s="235"/>
      <c r="TXD159" s="235"/>
      <c r="TXE159" s="235"/>
      <c r="TXF159" s="235"/>
      <c r="TXG159" s="235"/>
      <c r="TXH159" s="235"/>
      <c r="TXI159" s="235"/>
      <c r="TXJ159" s="235"/>
      <c r="TXK159" s="235"/>
      <c r="TXL159" s="235"/>
      <c r="TXM159" s="235"/>
      <c r="TXN159" s="235"/>
      <c r="TXO159" s="235"/>
      <c r="TXP159" s="235"/>
      <c r="TXQ159" s="235"/>
      <c r="TXR159" s="235"/>
      <c r="TXS159" s="235"/>
      <c r="TXT159" s="235"/>
      <c r="TXU159" s="235"/>
      <c r="TXV159" s="235"/>
      <c r="TXW159" s="235"/>
      <c r="TXX159" s="235"/>
      <c r="TXY159" s="235"/>
      <c r="TXZ159" s="235"/>
      <c r="TYA159" s="235"/>
      <c r="TYB159" s="235"/>
      <c r="TYC159" s="235"/>
      <c r="TYD159" s="235"/>
      <c r="TYE159" s="235"/>
      <c r="TYF159" s="235"/>
      <c r="TYG159" s="235"/>
      <c r="TYH159" s="235"/>
      <c r="TYI159" s="235"/>
      <c r="TYJ159" s="235"/>
      <c r="TYK159" s="235"/>
      <c r="TYL159" s="235"/>
      <c r="TYM159" s="235"/>
      <c r="TYN159" s="235"/>
      <c r="TYO159" s="235"/>
      <c r="TYP159" s="235"/>
      <c r="TYQ159" s="235"/>
      <c r="TYR159" s="235"/>
      <c r="TYS159" s="235"/>
      <c r="TYT159" s="235"/>
      <c r="TYU159" s="235"/>
      <c r="TYV159" s="235"/>
      <c r="TYW159" s="235"/>
      <c r="TYX159" s="235"/>
      <c r="TYY159" s="235"/>
      <c r="TYZ159" s="235"/>
      <c r="TZA159" s="235"/>
      <c r="TZB159" s="235"/>
      <c r="TZC159" s="235"/>
      <c r="TZD159" s="235"/>
      <c r="TZE159" s="235"/>
      <c r="TZF159" s="235"/>
      <c r="TZG159" s="235"/>
      <c r="TZH159" s="235"/>
      <c r="TZI159" s="235"/>
      <c r="TZJ159" s="235"/>
      <c r="TZK159" s="235"/>
      <c r="TZL159" s="235"/>
      <c r="TZM159" s="235"/>
      <c r="TZN159" s="235"/>
      <c r="TZO159" s="235"/>
      <c r="TZP159" s="235"/>
      <c r="TZQ159" s="235"/>
      <c r="TZR159" s="235"/>
      <c r="TZS159" s="235"/>
      <c r="TZT159" s="235"/>
      <c r="TZU159" s="235"/>
      <c r="TZV159" s="235"/>
      <c r="TZW159" s="235"/>
      <c r="TZX159" s="235"/>
      <c r="TZY159" s="235"/>
      <c r="TZZ159" s="235"/>
      <c r="UAA159" s="235"/>
      <c r="UAB159" s="235"/>
      <c r="UAC159" s="235"/>
      <c r="UAD159" s="235"/>
      <c r="UAE159" s="235"/>
      <c r="UAF159" s="235"/>
      <c r="UAG159" s="235"/>
      <c r="UAH159" s="235"/>
      <c r="UAI159" s="235"/>
      <c r="UAJ159" s="235"/>
      <c r="UAK159" s="235"/>
      <c r="UAL159" s="235"/>
      <c r="UAM159" s="235"/>
      <c r="UAN159" s="235"/>
      <c r="UAO159" s="235"/>
      <c r="UAP159" s="235"/>
      <c r="UAQ159" s="235"/>
      <c r="UAR159" s="235"/>
      <c r="UAS159" s="235"/>
      <c r="UAT159" s="235"/>
      <c r="UAU159" s="235"/>
      <c r="UAV159" s="235"/>
      <c r="UAW159" s="235"/>
      <c r="UAX159" s="235"/>
      <c r="UAY159" s="235"/>
      <c r="UAZ159" s="235"/>
      <c r="UBA159" s="235"/>
      <c r="UBB159" s="235"/>
      <c r="UBC159" s="235"/>
      <c r="UBD159" s="235"/>
      <c r="UBE159" s="235"/>
      <c r="UBF159" s="235"/>
      <c r="UBG159" s="235"/>
      <c r="UBH159" s="235"/>
      <c r="UBI159" s="235"/>
      <c r="UBJ159" s="235"/>
      <c r="UBK159" s="235"/>
      <c r="UBL159" s="235"/>
      <c r="UBM159" s="235"/>
      <c r="UBN159" s="235"/>
      <c r="UBO159" s="235"/>
      <c r="UBP159" s="235"/>
      <c r="UBQ159" s="235"/>
      <c r="UBR159" s="235"/>
      <c r="UBS159" s="235"/>
      <c r="UBT159" s="235"/>
      <c r="UBU159" s="235"/>
      <c r="UBV159" s="235"/>
      <c r="UBW159" s="235"/>
      <c r="UBX159" s="235"/>
      <c r="UBY159" s="235"/>
      <c r="UBZ159" s="235"/>
      <c r="UCA159" s="235"/>
      <c r="UCB159" s="235"/>
      <c r="UCC159" s="235"/>
      <c r="UCD159" s="235"/>
      <c r="UCE159" s="235"/>
      <c r="UCF159" s="235"/>
      <c r="UCG159" s="235"/>
      <c r="UCH159" s="235"/>
      <c r="UCI159" s="235"/>
      <c r="UCJ159" s="235"/>
      <c r="UCK159" s="235"/>
      <c r="UCL159" s="235"/>
      <c r="UCM159" s="235"/>
      <c r="UCN159" s="235"/>
      <c r="UCO159" s="235"/>
      <c r="UCP159" s="235"/>
      <c r="UCQ159" s="235"/>
      <c r="UCR159" s="235"/>
      <c r="UCS159" s="235"/>
      <c r="UCT159" s="235"/>
      <c r="UCU159" s="235"/>
      <c r="UCV159" s="235"/>
      <c r="UCW159" s="235"/>
      <c r="UCX159" s="235"/>
      <c r="UCY159" s="235"/>
      <c r="UCZ159" s="235"/>
      <c r="UDA159" s="235"/>
      <c r="UDB159" s="235"/>
      <c r="UDC159" s="235"/>
      <c r="UDD159" s="235"/>
      <c r="UDE159" s="235"/>
      <c r="UDF159" s="235"/>
      <c r="UDG159" s="235"/>
      <c r="UDH159" s="235"/>
      <c r="UDI159" s="235"/>
      <c r="UDJ159" s="235"/>
      <c r="UDK159" s="235"/>
      <c r="UDL159" s="235"/>
      <c r="UDM159" s="235"/>
      <c r="UDN159" s="235"/>
      <c r="UDO159" s="235"/>
      <c r="UDP159" s="235"/>
      <c r="UDQ159" s="235"/>
      <c r="UDR159" s="235"/>
      <c r="UDS159" s="235"/>
      <c r="UDT159" s="235"/>
      <c r="UDU159" s="235"/>
      <c r="UDV159" s="235"/>
      <c r="UDW159" s="235"/>
      <c r="UDX159" s="235"/>
      <c r="UDY159" s="235"/>
      <c r="UDZ159" s="235"/>
      <c r="UEA159" s="235"/>
      <c r="UEB159" s="235"/>
      <c r="UEC159" s="235"/>
      <c r="UED159" s="235"/>
      <c r="UEE159" s="235"/>
      <c r="UEF159" s="235"/>
      <c r="UEG159" s="235"/>
      <c r="UEH159" s="235"/>
      <c r="UEI159" s="235"/>
      <c r="UEJ159" s="235"/>
      <c r="UEK159" s="235"/>
      <c r="UEL159" s="235"/>
      <c r="UEM159" s="235"/>
      <c r="UEN159" s="235"/>
      <c r="UEO159" s="235"/>
      <c r="UEP159" s="235"/>
      <c r="UEQ159" s="235"/>
      <c r="UER159" s="235"/>
      <c r="UES159" s="235"/>
      <c r="UET159" s="235"/>
      <c r="UEU159" s="235"/>
      <c r="UEV159" s="235"/>
      <c r="UEW159" s="235"/>
      <c r="UEX159" s="235"/>
      <c r="UEY159" s="235"/>
      <c r="UEZ159" s="235"/>
      <c r="UFA159" s="235"/>
      <c r="UFB159" s="235"/>
      <c r="UFC159" s="235"/>
      <c r="UFD159" s="235"/>
      <c r="UFE159" s="235"/>
      <c r="UFF159" s="235"/>
      <c r="UFG159" s="235"/>
      <c r="UFH159" s="235"/>
      <c r="UFI159" s="235"/>
      <c r="UFJ159" s="235"/>
      <c r="UFK159" s="235"/>
      <c r="UFL159" s="235"/>
      <c r="UFM159" s="235"/>
      <c r="UFN159" s="235"/>
      <c r="UFO159" s="235"/>
      <c r="UFP159" s="235"/>
      <c r="UFQ159" s="235"/>
      <c r="UFR159" s="235"/>
      <c r="UFS159" s="235"/>
      <c r="UFT159" s="235"/>
      <c r="UFU159" s="235"/>
      <c r="UFV159" s="235"/>
      <c r="UFW159" s="235"/>
      <c r="UFX159" s="235"/>
      <c r="UFY159" s="235"/>
      <c r="UFZ159" s="235"/>
      <c r="UGA159" s="235"/>
      <c r="UGB159" s="235"/>
      <c r="UGC159" s="235"/>
      <c r="UGD159" s="235"/>
      <c r="UGE159" s="235"/>
      <c r="UGF159" s="235"/>
      <c r="UGG159" s="235"/>
      <c r="UGH159" s="235"/>
      <c r="UGI159" s="235"/>
      <c r="UGJ159" s="235"/>
      <c r="UGK159" s="235"/>
      <c r="UGL159" s="235"/>
      <c r="UGM159" s="235"/>
      <c r="UGN159" s="235"/>
      <c r="UGO159" s="235"/>
      <c r="UGP159" s="235"/>
      <c r="UGQ159" s="235"/>
      <c r="UGR159" s="235"/>
      <c r="UGS159" s="235"/>
      <c r="UGT159" s="235"/>
      <c r="UGU159" s="235"/>
      <c r="UGV159" s="235"/>
      <c r="UGW159" s="235"/>
      <c r="UGX159" s="235"/>
      <c r="UGY159" s="235"/>
      <c r="UGZ159" s="235"/>
      <c r="UHA159" s="235"/>
      <c r="UHB159" s="235"/>
      <c r="UHC159" s="235"/>
      <c r="UHD159" s="235"/>
      <c r="UHE159" s="235"/>
      <c r="UHF159" s="235"/>
      <c r="UHG159" s="235"/>
      <c r="UHH159" s="235"/>
      <c r="UHI159" s="235"/>
      <c r="UHJ159" s="235"/>
      <c r="UHK159" s="235"/>
      <c r="UHL159" s="235"/>
      <c r="UHM159" s="235"/>
      <c r="UHN159" s="235"/>
      <c r="UHO159" s="235"/>
      <c r="UHP159" s="235"/>
      <c r="UHQ159" s="235"/>
      <c r="UHR159" s="235"/>
      <c r="UHS159" s="235"/>
      <c r="UHT159" s="235"/>
      <c r="UHU159" s="235"/>
      <c r="UHV159" s="235"/>
      <c r="UHW159" s="235"/>
      <c r="UHX159" s="235"/>
      <c r="UHY159" s="235"/>
      <c r="UHZ159" s="235"/>
      <c r="UIA159" s="235"/>
      <c r="UIB159" s="235"/>
      <c r="UIC159" s="235"/>
      <c r="UID159" s="235"/>
      <c r="UIE159" s="235"/>
      <c r="UIF159" s="235"/>
      <c r="UIG159" s="235"/>
      <c r="UIH159" s="235"/>
      <c r="UII159" s="235"/>
      <c r="UIJ159" s="235"/>
      <c r="UIK159" s="235"/>
      <c r="UIL159" s="235"/>
      <c r="UIM159" s="235"/>
      <c r="UIN159" s="235"/>
      <c r="UIO159" s="235"/>
      <c r="UIP159" s="235"/>
      <c r="UIQ159" s="235"/>
      <c r="UIR159" s="235"/>
      <c r="UIS159" s="235"/>
      <c r="UIT159" s="235"/>
      <c r="UIU159" s="235"/>
      <c r="UIV159" s="235"/>
      <c r="UIW159" s="235"/>
      <c r="UIX159" s="235"/>
      <c r="UIY159" s="235"/>
      <c r="UIZ159" s="235"/>
      <c r="UJA159" s="235"/>
      <c r="UJB159" s="235"/>
      <c r="UJC159" s="235"/>
      <c r="UJD159" s="235"/>
      <c r="UJE159" s="235"/>
      <c r="UJF159" s="235"/>
      <c r="UJG159" s="235"/>
      <c r="UJH159" s="235"/>
      <c r="UJI159" s="235"/>
      <c r="UJJ159" s="235"/>
      <c r="UJK159" s="235"/>
      <c r="UJL159" s="235"/>
      <c r="UJM159" s="235"/>
      <c r="UJN159" s="235"/>
      <c r="UJO159" s="235"/>
      <c r="UJP159" s="235"/>
      <c r="UJQ159" s="235"/>
      <c r="UJR159" s="235"/>
      <c r="UJS159" s="235"/>
      <c r="UJT159" s="235"/>
      <c r="UJU159" s="235"/>
      <c r="UJV159" s="235"/>
      <c r="UJW159" s="235"/>
      <c r="UJX159" s="235"/>
      <c r="UJY159" s="235"/>
      <c r="UJZ159" s="235"/>
      <c r="UKA159" s="235"/>
      <c r="UKB159" s="235"/>
      <c r="UKC159" s="235"/>
      <c r="UKD159" s="235"/>
      <c r="UKE159" s="235"/>
      <c r="UKF159" s="235"/>
      <c r="UKG159" s="235"/>
      <c r="UKH159" s="235"/>
      <c r="UKI159" s="235"/>
      <c r="UKJ159" s="235"/>
      <c r="UKK159" s="235"/>
      <c r="UKL159" s="235"/>
      <c r="UKM159" s="235"/>
      <c r="UKN159" s="235"/>
      <c r="UKO159" s="235"/>
      <c r="UKP159" s="235"/>
      <c r="UKQ159" s="235"/>
      <c r="UKR159" s="235"/>
      <c r="UKS159" s="235"/>
      <c r="UKT159" s="235"/>
      <c r="UKU159" s="235"/>
      <c r="UKV159" s="235"/>
      <c r="UKW159" s="235"/>
      <c r="UKX159" s="235"/>
      <c r="UKY159" s="235"/>
      <c r="UKZ159" s="235"/>
      <c r="ULA159" s="235"/>
      <c r="ULB159" s="235"/>
      <c r="ULC159" s="235"/>
      <c r="ULD159" s="235"/>
      <c r="ULE159" s="235"/>
      <c r="ULF159" s="235"/>
      <c r="ULG159" s="235"/>
      <c r="ULH159" s="235"/>
      <c r="ULI159" s="235"/>
      <c r="ULJ159" s="235"/>
      <c r="ULK159" s="235"/>
      <c r="ULL159" s="235"/>
      <c r="ULM159" s="235"/>
      <c r="ULN159" s="235"/>
      <c r="ULO159" s="235"/>
      <c r="ULP159" s="235"/>
      <c r="ULQ159" s="235"/>
      <c r="ULR159" s="235"/>
      <c r="ULS159" s="235"/>
      <c r="ULT159" s="235"/>
      <c r="ULU159" s="235"/>
      <c r="ULV159" s="235"/>
      <c r="ULW159" s="235"/>
      <c r="ULX159" s="235"/>
      <c r="ULY159" s="235"/>
      <c r="ULZ159" s="235"/>
      <c r="UMA159" s="235"/>
      <c r="UMB159" s="235"/>
      <c r="UMC159" s="235"/>
      <c r="UMD159" s="235"/>
      <c r="UME159" s="235"/>
      <c r="UMF159" s="235"/>
      <c r="UMG159" s="235"/>
      <c r="UMH159" s="235"/>
      <c r="UMI159" s="235"/>
      <c r="UMJ159" s="235"/>
      <c r="UMK159" s="235"/>
      <c r="UML159" s="235"/>
      <c r="UMM159" s="235"/>
      <c r="UMN159" s="235"/>
      <c r="UMO159" s="235"/>
      <c r="UMP159" s="235"/>
      <c r="UMQ159" s="235"/>
      <c r="UMR159" s="235"/>
      <c r="UMS159" s="235"/>
      <c r="UMT159" s="235"/>
      <c r="UMU159" s="235"/>
      <c r="UMV159" s="235"/>
      <c r="UMW159" s="235"/>
      <c r="UMX159" s="235"/>
      <c r="UMY159" s="235"/>
      <c r="UMZ159" s="235"/>
      <c r="UNA159" s="235"/>
      <c r="UNB159" s="235"/>
      <c r="UNC159" s="235"/>
      <c r="UND159" s="235"/>
      <c r="UNE159" s="235"/>
      <c r="UNF159" s="235"/>
      <c r="UNG159" s="235"/>
      <c r="UNH159" s="235"/>
      <c r="UNI159" s="235"/>
      <c r="UNJ159" s="235"/>
      <c r="UNK159" s="235"/>
      <c r="UNL159" s="235"/>
      <c r="UNM159" s="235"/>
      <c r="UNN159" s="235"/>
      <c r="UNO159" s="235"/>
      <c r="UNP159" s="235"/>
      <c r="UNQ159" s="235"/>
      <c r="UNR159" s="235"/>
      <c r="UNS159" s="235"/>
      <c r="UNT159" s="235"/>
      <c r="UNU159" s="235"/>
      <c r="UNV159" s="235"/>
      <c r="UNW159" s="235"/>
      <c r="UNX159" s="235"/>
      <c r="UNY159" s="235"/>
      <c r="UNZ159" s="235"/>
      <c r="UOA159" s="235"/>
      <c r="UOB159" s="235"/>
      <c r="UOC159" s="235"/>
      <c r="UOD159" s="235"/>
      <c r="UOE159" s="235"/>
      <c r="UOF159" s="235"/>
      <c r="UOG159" s="235"/>
      <c r="UOH159" s="235"/>
      <c r="UOI159" s="235"/>
      <c r="UOJ159" s="235"/>
      <c r="UOK159" s="235"/>
      <c r="UOL159" s="235"/>
      <c r="UOM159" s="235"/>
      <c r="UON159" s="235"/>
      <c r="UOO159" s="235"/>
      <c r="UOP159" s="235"/>
      <c r="UOQ159" s="235"/>
      <c r="UOR159" s="235"/>
      <c r="UOS159" s="235"/>
      <c r="UOT159" s="235"/>
      <c r="UOU159" s="235"/>
      <c r="UOV159" s="235"/>
      <c r="UOW159" s="235"/>
      <c r="UOX159" s="235"/>
      <c r="UOY159" s="235"/>
      <c r="UOZ159" s="235"/>
      <c r="UPA159" s="235"/>
      <c r="UPB159" s="235"/>
      <c r="UPC159" s="235"/>
      <c r="UPD159" s="235"/>
      <c r="UPE159" s="235"/>
      <c r="UPF159" s="235"/>
      <c r="UPG159" s="235"/>
      <c r="UPH159" s="235"/>
      <c r="UPI159" s="235"/>
      <c r="UPJ159" s="235"/>
      <c r="UPK159" s="235"/>
      <c r="UPL159" s="235"/>
      <c r="UPM159" s="235"/>
      <c r="UPN159" s="235"/>
      <c r="UPO159" s="235"/>
      <c r="UPP159" s="235"/>
      <c r="UPQ159" s="235"/>
      <c r="UPR159" s="235"/>
      <c r="UPS159" s="235"/>
      <c r="UPT159" s="235"/>
      <c r="UPU159" s="235"/>
      <c r="UPV159" s="235"/>
      <c r="UPW159" s="235"/>
      <c r="UPX159" s="235"/>
      <c r="UPY159" s="235"/>
      <c r="UPZ159" s="235"/>
      <c r="UQA159" s="235"/>
      <c r="UQB159" s="235"/>
      <c r="UQC159" s="235"/>
      <c r="UQD159" s="235"/>
      <c r="UQE159" s="235"/>
      <c r="UQF159" s="235"/>
      <c r="UQG159" s="235"/>
      <c r="UQH159" s="235"/>
      <c r="UQI159" s="235"/>
      <c r="UQJ159" s="235"/>
      <c r="UQK159" s="235"/>
      <c r="UQL159" s="235"/>
      <c r="UQM159" s="235"/>
      <c r="UQN159" s="235"/>
      <c r="UQO159" s="235"/>
      <c r="UQP159" s="235"/>
      <c r="UQQ159" s="235"/>
      <c r="UQR159" s="235"/>
      <c r="UQS159" s="235"/>
      <c r="UQT159" s="235"/>
      <c r="UQU159" s="235"/>
      <c r="UQV159" s="235"/>
      <c r="UQW159" s="235"/>
      <c r="UQX159" s="235"/>
      <c r="UQY159" s="235"/>
      <c r="UQZ159" s="235"/>
      <c r="URA159" s="235"/>
      <c r="URB159" s="235"/>
      <c r="URC159" s="235"/>
      <c r="URD159" s="235"/>
      <c r="URE159" s="235"/>
      <c r="URF159" s="235"/>
      <c r="URG159" s="235"/>
      <c r="URH159" s="235"/>
      <c r="URI159" s="235"/>
      <c r="URJ159" s="235"/>
      <c r="URK159" s="235"/>
      <c r="URL159" s="235"/>
      <c r="URM159" s="235"/>
      <c r="URN159" s="235"/>
      <c r="URO159" s="235"/>
      <c r="URP159" s="235"/>
      <c r="URQ159" s="235"/>
      <c r="URR159" s="235"/>
      <c r="URS159" s="235"/>
      <c r="URT159" s="235"/>
      <c r="URU159" s="235"/>
      <c r="URV159" s="235"/>
      <c r="URW159" s="235"/>
      <c r="URX159" s="235"/>
      <c r="URY159" s="235"/>
      <c r="URZ159" s="235"/>
      <c r="USA159" s="235"/>
      <c r="USB159" s="235"/>
      <c r="USC159" s="235"/>
      <c r="USD159" s="235"/>
      <c r="USE159" s="235"/>
      <c r="USF159" s="235"/>
      <c r="USG159" s="235"/>
      <c r="USH159" s="235"/>
      <c r="USI159" s="235"/>
      <c r="USJ159" s="235"/>
      <c r="USK159" s="235"/>
      <c r="USL159" s="235"/>
      <c r="USM159" s="235"/>
      <c r="USN159" s="235"/>
      <c r="USO159" s="235"/>
      <c r="USP159" s="235"/>
      <c r="USQ159" s="235"/>
      <c r="USR159" s="235"/>
      <c r="USS159" s="235"/>
      <c r="UST159" s="235"/>
      <c r="USU159" s="235"/>
      <c r="USV159" s="235"/>
      <c r="USW159" s="235"/>
      <c r="USX159" s="235"/>
      <c r="USY159" s="235"/>
      <c r="USZ159" s="235"/>
      <c r="UTA159" s="235"/>
      <c r="UTB159" s="235"/>
      <c r="UTC159" s="235"/>
      <c r="UTD159" s="235"/>
      <c r="UTE159" s="235"/>
      <c r="UTF159" s="235"/>
      <c r="UTG159" s="235"/>
      <c r="UTH159" s="235"/>
      <c r="UTI159" s="235"/>
      <c r="UTJ159" s="235"/>
      <c r="UTK159" s="235"/>
      <c r="UTL159" s="235"/>
      <c r="UTM159" s="235"/>
      <c r="UTN159" s="235"/>
      <c r="UTO159" s="235"/>
      <c r="UTP159" s="235"/>
      <c r="UTQ159" s="235"/>
      <c r="UTR159" s="235"/>
      <c r="UTS159" s="235"/>
      <c r="UTT159" s="235"/>
      <c r="UTU159" s="235"/>
      <c r="UTV159" s="235"/>
      <c r="UTW159" s="235"/>
      <c r="UTX159" s="235"/>
      <c r="UTY159" s="235"/>
      <c r="UTZ159" s="235"/>
      <c r="UUA159" s="235"/>
      <c r="UUB159" s="235"/>
      <c r="UUC159" s="235"/>
      <c r="UUD159" s="235"/>
      <c r="UUE159" s="235"/>
      <c r="UUF159" s="235"/>
      <c r="UUG159" s="235"/>
      <c r="UUH159" s="235"/>
      <c r="UUI159" s="235"/>
      <c r="UUJ159" s="235"/>
      <c r="UUK159" s="235"/>
      <c r="UUL159" s="235"/>
      <c r="UUM159" s="235"/>
      <c r="UUN159" s="235"/>
      <c r="UUO159" s="235"/>
      <c r="UUP159" s="235"/>
      <c r="UUQ159" s="235"/>
      <c r="UUR159" s="235"/>
      <c r="UUS159" s="235"/>
      <c r="UUT159" s="235"/>
      <c r="UUU159" s="235"/>
      <c r="UUV159" s="235"/>
      <c r="UUW159" s="235"/>
      <c r="UUX159" s="235"/>
      <c r="UUY159" s="235"/>
      <c r="UUZ159" s="235"/>
      <c r="UVA159" s="235"/>
      <c r="UVB159" s="235"/>
      <c r="UVC159" s="235"/>
      <c r="UVD159" s="235"/>
      <c r="UVE159" s="235"/>
      <c r="UVF159" s="235"/>
      <c r="UVG159" s="235"/>
      <c r="UVH159" s="235"/>
      <c r="UVI159" s="235"/>
      <c r="UVJ159" s="235"/>
      <c r="UVK159" s="235"/>
      <c r="UVL159" s="235"/>
      <c r="UVM159" s="235"/>
      <c r="UVN159" s="235"/>
      <c r="UVO159" s="235"/>
      <c r="UVP159" s="235"/>
      <c r="UVQ159" s="235"/>
      <c r="UVR159" s="235"/>
      <c r="UVS159" s="235"/>
      <c r="UVT159" s="235"/>
      <c r="UVU159" s="235"/>
      <c r="UVV159" s="235"/>
      <c r="UVW159" s="235"/>
      <c r="UVX159" s="235"/>
      <c r="UVY159" s="235"/>
      <c r="UVZ159" s="235"/>
      <c r="UWA159" s="235"/>
      <c r="UWB159" s="235"/>
      <c r="UWC159" s="235"/>
      <c r="UWD159" s="235"/>
      <c r="UWE159" s="235"/>
      <c r="UWF159" s="235"/>
      <c r="UWG159" s="235"/>
      <c r="UWH159" s="235"/>
      <c r="UWI159" s="235"/>
      <c r="UWJ159" s="235"/>
      <c r="UWK159" s="235"/>
      <c r="UWL159" s="235"/>
      <c r="UWM159" s="235"/>
      <c r="UWN159" s="235"/>
      <c r="UWO159" s="235"/>
      <c r="UWP159" s="235"/>
      <c r="UWQ159" s="235"/>
      <c r="UWR159" s="235"/>
      <c r="UWS159" s="235"/>
      <c r="UWT159" s="235"/>
      <c r="UWU159" s="235"/>
      <c r="UWV159" s="235"/>
      <c r="UWW159" s="235"/>
      <c r="UWX159" s="235"/>
      <c r="UWY159" s="235"/>
      <c r="UWZ159" s="235"/>
      <c r="UXA159" s="235"/>
      <c r="UXB159" s="235"/>
      <c r="UXC159" s="235"/>
      <c r="UXD159" s="235"/>
      <c r="UXE159" s="235"/>
      <c r="UXF159" s="235"/>
      <c r="UXG159" s="235"/>
      <c r="UXH159" s="235"/>
      <c r="UXI159" s="235"/>
      <c r="UXJ159" s="235"/>
      <c r="UXK159" s="235"/>
      <c r="UXL159" s="235"/>
      <c r="UXM159" s="235"/>
      <c r="UXN159" s="235"/>
      <c r="UXO159" s="235"/>
      <c r="UXP159" s="235"/>
      <c r="UXQ159" s="235"/>
      <c r="UXR159" s="235"/>
      <c r="UXS159" s="235"/>
      <c r="UXT159" s="235"/>
      <c r="UXU159" s="235"/>
      <c r="UXV159" s="235"/>
      <c r="UXW159" s="235"/>
      <c r="UXX159" s="235"/>
      <c r="UXY159" s="235"/>
      <c r="UXZ159" s="235"/>
      <c r="UYA159" s="235"/>
      <c r="UYB159" s="235"/>
      <c r="UYC159" s="235"/>
      <c r="UYD159" s="235"/>
      <c r="UYE159" s="235"/>
      <c r="UYF159" s="235"/>
      <c r="UYG159" s="235"/>
      <c r="UYH159" s="235"/>
      <c r="UYI159" s="235"/>
      <c r="UYJ159" s="235"/>
      <c r="UYK159" s="235"/>
      <c r="UYL159" s="235"/>
      <c r="UYM159" s="235"/>
      <c r="UYN159" s="235"/>
      <c r="UYO159" s="235"/>
      <c r="UYP159" s="235"/>
      <c r="UYQ159" s="235"/>
      <c r="UYR159" s="235"/>
      <c r="UYS159" s="235"/>
      <c r="UYT159" s="235"/>
      <c r="UYU159" s="235"/>
      <c r="UYV159" s="235"/>
      <c r="UYW159" s="235"/>
      <c r="UYX159" s="235"/>
      <c r="UYY159" s="235"/>
      <c r="UYZ159" s="235"/>
      <c r="UZA159" s="235"/>
      <c r="UZB159" s="235"/>
      <c r="UZC159" s="235"/>
      <c r="UZD159" s="235"/>
      <c r="UZE159" s="235"/>
      <c r="UZF159" s="235"/>
      <c r="UZG159" s="235"/>
      <c r="UZH159" s="235"/>
      <c r="UZI159" s="235"/>
      <c r="UZJ159" s="235"/>
      <c r="UZK159" s="235"/>
      <c r="UZL159" s="235"/>
      <c r="UZM159" s="235"/>
      <c r="UZN159" s="235"/>
      <c r="UZO159" s="235"/>
      <c r="UZP159" s="235"/>
      <c r="UZQ159" s="235"/>
      <c r="UZR159" s="235"/>
      <c r="UZS159" s="235"/>
      <c r="UZT159" s="235"/>
      <c r="UZU159" s="235"/>
      <c r="UZV159" s="235"/>
      <c r="UZW159" s="235"/>
      <c r="UZX159" s="235"/>
      <c r="UZY159" s="235"/>
      <c r="UZZ159" s="235"/>
      <c r="VAA159" s="235"/>
      <c r="VAB159" s="235"/>
      <c r="VAC159" s="235"/>
      <c r="VAD159" s="235"/>
      <c r="VAE159" s="235"/>
      <c r="VAF159" s="235"/>
      <c r="VAG159" s="235"/>
      <c r="VAH159" s="235"/>
      <c r="VAI159" s="235"/>
      <c r="VAJ159" s="235"/>
      <c r="VAK159" s="235"/>
      <c r="VAL159" s="235"/>
      <c r="VAM159" s="235"/>
      <c r="VAN159" s="235"/>
      <c r="VAO159" s="235"/>
      <c r="VAP159" s="235"/>
      <c r="VAQ159" s="235"/>
      <c r="VAR159" s="235"/>
      <c r="VAS159" s="235"/>
      <c r="VAT159" s="235"/>
      <c r="VAU159" s="235"/>
      <c r="VAV159" s="235"/>
      <c r="VAW159" s="235"/>
      <c r="VAX159" s="235"/>
      <c r="VAY159" s="235"/>
      <c r="VAZ159" s="235"/>
      <c r="VBA159" s="235"/>
      <c r="VBB159" s="235"/>
      <c r="VBC159" s="235"/>
      <c r="VBD159" s="235"/>
      <c r="VBE159" s="235"/>
      <c r="VBF159" s="235"/>
      <c r="VBG159" s="235"/>
      <c r="VBH159" s="235"/>
      <c r="VBI159" s="235"/>
      <c r="VBJ159" s="235"/>
      <c r="VBK159" s="235"/>
      <c r="VBL159" s="235"/>
      <c r="VBM159" s="235"/>
      <c r="VBN159" s="235"/>
      <c r="VBO159" s="235"/>
      <c r="VBP159" s="235"/>
      <c r="VBQ159" s="235"/>
      <c r="VBR159" s="235"/>
      <c r="VBS159" s="235"/>
      <c r="VBT159" s="235"/>
      <c r="VBU159" s="235"/>
      <c r="VBV159" s="235"/>
      <c r="VBW159" s="235"/>
      <c r="VBX159" s="235"/>
      <c r="VBY159" s="235"/>
      <c r="VBZ159" s="235"/>
      <c r="VCA159" s="235"/>
      <c r="VCB159" s="235"/>
      <c r="VCC159" s="235"/>
      <c r="VCD159" s="235"/>
      <c r="VCE159" s="235"/>
      <c r="VCF159" s="235"/>
      <c r="VCG159" s="235"/>
      <c r="VCH159" s="235"/>
      <c r="VCI159" s="235"/>
      <c r="VCJ159" s="235"/>
      <c r="VCK159" s="235"/>
      <c r="VCL159" s="235"/>
      <c r="VCM159" s="235"/>
      <c r="VCN159" s="235"/>
      <c r="VCO159" s="235"/>
      <c r="VCP159" s="235"/>
      <c r="VCQ159" s="235"/>
      <c r="VCR159" s="235"/>
      <c r="VCS159" s="235"/>
      <c r="VCT159" s="235"/>
      <c r="VCU159" s="235"/>
      <c r="VCV159" s="235"/>
      <c r="VCW159" s="235"/>
      <c r="VCX159" s="235"/>
      <c r="VCY159" s="235"/>
      <c r="VCZ159" s="235"/>
      <c r="VDA159" s="235"/>
      <c r="VDB159" s="235"/>
      <c r="VDC159" s="235"/>
      <c r="VDD159" s="235"/>
      <c r="VDE159" s="235"/>
      <c r="VDF159" s="235"/>
      <c r="VDG159" s="235"/>
      <c r="VDH159" s="235"/>
      <c r="VDI159" s="235"/>
      <c r="VDJ159" s="235"/>
      <c r="VDK159" s="235"/>
      <c r="VDL159" s="235"/>
      <c r="VDM159" s="235"/>
      <c r="VDN159" s="235"/>
      <c r="VDO159" s="235"/>
      <c r="VDP159" s="235"/>
      <c r="VDQ159" s="235"/>
      <c r="VDR159" s="235"/>
      <c r="VDS159" s="235"/>
      <c r="VDT159" s="235"/>
      <c r="VDU159" s="235"/>
      <c r="VDV159" s="235"/>
      <c r="VDW159" s="235"/>
      <c r="VDX159" s="235"/>
      <c r="VDY159" s="235"/>
      <c r="VDZ159" s="235"/>
      <c r="VEA159" s="235"/>
      <c r="VEB159" s="235"/>
      <c r="VEC159" s="235"/>
      <c r="VED159" s="235"/>
      <c r="VEE159" s="235"/>
      <c r="VEF159" s="235"/>
      <c r="VEG159" s="235"/>
      <c r="VEH159" s="235"/>
      <c r="VEI159" s="235"/>
      <c r="VEJ159" s="235"/>
      <c r="VEK159" s="235"/>
      <c r="VEL159" s="235"/>
      <c r="VEM159" s="235"/>
      <c r="VEN159" s="235"/>
      <c r="VEO159" s="235"/>
      <c r="VEP159" s="235"/>
      <c r="VEQ159" s="235"/>
      <c r="VER159" s="235"/>
      <c r="VES159" s="235"/>
      <c r="VET159" s="235"/>
      <c r="VEU159" s="235"/>
      <c r="VEV159" s="235"/>
      <c r="VEW159" s="235"/>
      <c r="VEX159" s="235"/>
      <c r="VEY159" s="235"/>
      <c r="VEZ159" s="235"/>
      <c r="VFA159" s="235"/>
      <c r="VFB159" s="235"/>
      <c r="VFC159" s="235"/>
      <c r="VFD159" s="235"/>
      <c r="VFE159" s="235"/>
      <c r="VFF159" s="235"/>
      <c r="VFG159" s="235"/>
      <c r="VFH159" s="235"/>
      <c r="VFI159" s="235"/>
      <c r="VFJ159" s="235"/>
      <c r="VFK159" s="235"/>
      <c r="VFL159" s="235"/>
      <c r="VFM159" s="235"/>
      <c r="VFN159" s="235"/>
      <c r="VFO159" s="235"/>
      <c r="VFP159" s="235"/>
      <c r="VFQ159" s="235"/>
      <c r="VFR159" s="235"/>
      <c r="VFS159" s="235"/>
      <c r="VFT159" s="235"/>
      <c r="VFU159" s="235"/>
      <c r="VFV159" s="235"/>
      <c r="VFW159" s="235"/>
      <c r="VFX159" s="235"/>
      <c r="VFY159" s="235"/>
      <c r="VFZ159" s="235"/>
      <c r="VGA159" s="235"/>
      <c r="VGB159" s="235"/>
      <c r="VGC159" s="235"/>
      <c r="VGD159" s="235"/>
      <c r="VGE159" s="235"/>
      <c r="VGF159" s="235"/>
      <c r="VGG159" s="235"/>
      <c r="VGH159" s="235"/>
      <c r="VGI159" s="235"/>
      <c r="VGJ159" s="235"/>
      <c r="VGK159" s="235"/>
      <c r="VGL159" s="235"/>
      <c r="VGM159" s="235"/>
      <c r="VGN159" s="235"/>
      <c r="VGO159" s="235"/>
      <c r="VGP159" s="235"/>
      <c r="VGQ159" s="235"/>
      <c r="VGR159" s="235"/>
      <c r="VGS159" s="235"/>
      <c r="VGT159" s="235"/>
      <c r="VGU159" s="235"/>
      <c r="VGV159" s="235"/>
      <c r="VGW159" s="235"/>
      <c r="VGX159" s="235"/>
      <c r="VGY159" s="235"/>
      <c r="VGZ159" s="235"/>
      <c r="VHA159" s="235"/>
      <c r="VHB159" s="235"/>
      <c r="VHC159" s="235"/>
      <c r="VHD159" s="235"/>
      <c r="VHE159" s="235"/>
      <c r="VHF159" s="235"/>
      <c r="VHG159" s="235"/>
      <c r="VHH159" s="235"/>
      <c r="VHI159" s="235"/>
      <c r="VHJ159" s="235"/>
      <c r="VHK159" s="235"/>
      <c r="VHL159" s="235"/>
      <c r="VHM159" s="235"/>
      <c r="VHN159" s="235"/>
      <c r="VHO159" s="235"/>
      <c r="VHP159" s="235"/>
      <c r="VHQ159" s="235"/>
      <c r="VHR159" s="235"/>
      <c r="VHS159" s="235"/>
      <c r="VHT159" s="235"/>
      <c r="VHU159" s="235"/>
      <c r="VHV159" s="235"/>
      <c r="VHW159" s="235"/>
      <c r="VHX159" s="235"/>
      <c r="VHY159" s="235"/>
      <c r="VHZ159" s="235"/>
      <c r="VIA159" s="235"/>
      <c r="VIB159" s="235"/>
      <c r="VIC159" s="235"/>
      <c r="VID159" s="235"/>
      <c r="VIE159" s="235"/>
      <c r="VIF159" s="235"/>
      <c r="VIG159" s="235"/>
      <c r="VIH159" s="235"/>
      <c r="VII159" s="235"/>
      <c r="VIJ159" s="235"/>
      <c r="VIK159" s="235"/>
      <c r="VIL159" s="235"/>
      <c r="VIM159" s="235"/>
      <c r="VIN159" s="235"/>
      <c r="VIO159" s="235"/>
      <c r="VIP159" s="235"/>
      <c r="VIQ159" s="235"/>
      <c r="VIR159" s="235"/>
      <c r="VIS159" s="235"/>
      <c r="VIT159" s="235"/>
      <c r="VIU159" s="235"/>
      <c r="VIV159" s="235"/>
      <c r="VIW159" s="235"/>
      <c r="VIX159" s="235"/>
      <c r="VIY159" s="235"/>
      <c r="VIZ159" s="235"/>
      <c r="VJA159" s="235"/>
      <c r="VJB159" s="235"/>
      <c r="VJC159" s="235"/>
      <c r="VJD159" s="235"/>
      <c r="VJE159" s="235"/>
      <c r="VJF159" s="235"/>
      <c r="VJG159" s="235"/>
      <c r="VJH159" s="235"/>
      <c r="VJI159" s="235"/>
      <c r="VJJ159" s="235"/>
      <c r="VJK159" s="235"/>
      <c r="VJL159" s="235"/>
      <c r="VJM159" s="235"/>
      <c r="VJN159" s="235"/>
      <c r="VJO159" s="235"/>
      <c r="VJP159" s="235"/>
      <c r="VJQ159" s="235"/>
      <c r="VJR159" s="235"/>
      <c r="VJS159" s="235"/>
      <c r="VJT159" s="235"/>
      <c r="VJU159" s="235"/>
      <c r="VJV159" s="235"/>
      <c r="VJW159" s="235"/>
      <c r="VJX159" s="235"/>
      <c r="VJY159" s="235"/>
      <c r="VJZ159" s="235"/>
      <c r="VKA159" s="235"/>
      <c r="VKB159" s="235"/>
      <c r="VKC159" s="235"/>
      <c r="VKD159" s="235"/>
      <c r="VKE159" s="235"/>
      <c r="VKF159" s="235"/>
      <c r="VKG159" s="235"/>
      <c r="VKH159" s="235"/>
      <c r="VKI159" s="235"/>
      <c r="VKJ159" s="235"/>
      <c r="VKK159" s="235"/>
      <c r="VKL159" s="235"/>
      <c r="VKM159" s="235"/>
      <c r="VKN159" s="235"/>
      <c r="VKO159" s="235"/>
      <c r="VKP159" s="235"/>
      <c r="VKQ159" s="235"/>
      <c r="VKR159" s="235"/>
      <c r="VKS159" s="235"/>
      <c r="VKT159" s="235"/>
      <c r="VKU159" s="235"/>
      <c r="VKV159" s="235"/>
      <c r="VKW159" s="235"/>
      <c r="VKX159" s="235"/>
      <c r="VKY159" s="235"/>
      <c r="VKZ159" s="235"/>
      <c r="VLA159" s="235"/>
      <c r="VLB159" s="235"/>
      <c r="VLC159" s="235"/>
      <c r="VLD159" s="235"/>
      <c r="VLE159" s="235"/>
      <c r="VLF159" s="235"/>
      <c r="VLG159" s="235"/>
      <c r="VLH159" s="235"/>
      <c r="VLI159" s="235"/>
      <c r="VLJ159" s="235"/>
      <c r="VLK159" s="235"/>
      <c r="VLL159" s="235"/>
      <c r="VLM159" s="235"/>
      <c r="VLN159" s="235"/>
      <c r="VLO159" s="235"/>
      <c r="VLP159" s="235"/>
      <c r="VLQ159" s="235"/>
      <c r="VLR159" s="235"/>
      <c r="VLS159" s="235"/>
      <c r="VLT159" s="235"/>
      <c r="VLU159" s="235"/>
      <c r="VLV159" s="235"/>
      <c r="VLW159" s="235"/>
      <c r="VLX159" s="235"/>
      <c r="VLY159" s="235"/>
      <c r="VLZ159" s="235"/>
      <c r="VMA159" s="235"/>
      <c r="VMB159" s="235"/>
      <c r="VMC159" s="235"/>
      <c r="VMD159" s="235"/>
      <c r="VME159" s="235"/>
      <c r="VMF159" s="235"/>
      <c r="VMG159" s="235"/>
      <c r="VMH159" s="235"/>
      <c r="VMI159" s="235"/>
      <c r="VMJ159" s="235"/>
      <c r="VMK159" s="235"/>
      <c r="VML159" s="235"/>
      <c r="VMM159" s="235"/>
      <c r="VMN159" s="235"/>
      <c r="VMO159" s="235"/>
      <c r="VMP159" s="235"/>
      <c r="VMQ159" s="235"/>
      <c r="VMR159" s="235"/>
      <c r="VMS159" s="235"/>
      <c r="VMT159" s="235"/>
      <c r="VMU159" s="235"/>
      <c r="VMV159" s="235"/>
      <c r="VMW159" s="235"/>
      <c r="VMX159" s="235"/>
      <c r="VMY159" s="235"/>
      <c r="VMZ159" s="235"/>
      <c r="VNA159" s="235"/>
      <c r="VNB159" s="235"/>
      <c r="VNC159" s="235"/>
      <c r="VND159" s="235"/>
      <c r="VNE159" s="235"/>
      <c r="VNF159" s="235"/>
      <c r="VNG159" s="235"/>
      <c r="VNH159" s="235"/>
      <c r="VNI159" s="235"/>
      <c r="VNJ159" s="235"/>
      <c r="VNK159" s="235"/>
      <c r="VNL159" s="235"/>
      <c r="VNM159" s="235"/>
      <c r="VNN159" s="235"/>
      <c r="VNO159" s="235"/>
      <c r="VNP159" s="235"/>
      <c r="VNQ159" s="235"/>
      <c r="VNR159" s="235"/>
      <c r="VNS159" s="235"/>
      <c r="VNT159" s="235"/>
      <c r="VNU159" s="235"/>
      <c r="VNV159" s="235"/>
      <c r="VNW159" s="235"/>
      <c r="VNX159" s="235"/>
      <c r="VNY159" s="235"/>
      <c r="VNZ159" s="235"/>
      <c r="VOA159" s="235"/>
      <c r="VOB159" s="235"/>
      <c r="VOC159" s="235"/>
      <c r="VOD159" s="235"/>
      <c r="VOE159" s="235"/>
      <c r="VOF159" s="235"/>
      <c r="VOG159" s="235"/>
      <c r="VOH159" s="235"/>
      <c r="VOI159" s="235"/>
      <c r="VOJ159" s="235"/>
      <c r="VOK159" s="235"/>
      <c r="VOL159" s="235"/>
      <c r="VOM159" s="235"/>
      <c r="VON159" s="235"/>
      <c r="VOO159" s="235"/>
      <c r="VOP159" s="235"/>
      <c r="VOQ159" s="235"/>
      <c r="VOR159" s="235"/>
      <c r="VOS159" s="235"/>
      <c r="VOT159" s="235"/>
      <c r="VOU159" s="235"/>
      <c r="VOV159" s="235"/>
      <c r="VOW159" s="235"/>
      <c r="VOX159" s="235"/>
      <c r="VOY159" s="235"/>
      <c r="VOZ159" s="235"/>
      <c r="VPA159" s="235"/>
      <c r="VPB159" s="235"/>
      <c r="VPC159" s="235"/>
      <c r="VPD159" s="235"/>
      <c r="VPE159" s="235"/>
      <c r="VPF159" s="235"/>
      <c r="VPG159" s="235"/>
      <c r="VPH159" s="235"/>
      <c r="VPI159" s="235"/>
      <c r="VPJ159" s="235"/>
      <c r="VPK159" s="235"/>
      <c r="VPL159" s="235"/>
      <c r="VPM159" s="235"/>
      <c r="VPN159" s="235"/>
      <c r="VPO159" s="235"/>
      <c r="VPP159" s="235"/>
      <c r="VPQ159" s="235"/>
      <c r="VPR159" s="235"/>
      <c r="VPS159" s="235"/>
      <c r="VPT159" s="235"/>
      <c r="VPU159" s="235"/>
      <c r="VPV159" s="235"/>
      <c r="VPW159" s="235"/>
      <c r="VPX159" s="235"/>
      <c r="VPY159" s="235"/>
      <c r="VPZ159" s="235"/>
      <c r="VQA159" s="235"/>
      <c r="VQB159" s="235"/>
      <c r="VQC159" s="235"/>
      <c r="VQD159" s="235"/>
      <c r="VQE159" s="235"/>
      <c r="VQF159" s="235"/>
      <c r="VQG159" s="235"/>
      <c r="VQH159" s="235"/>
      <c r="VQI159" s="235"/>
      <c r="VQJ159" s="235"/>
      <c r="VQK159" s="235"/>
      <c r="VQL159" s="235"/>
      <c r="VQM159" s="235"/>
      <c r="VQN159" s="235"/>
      <c r="VQO159" s="235"/>
      <c r="VQP159" s="235"/>
      <c r="VQQ159" s="235"/>
      <c r="VQR159" s="235"/>
      <c r="VQS159" s="235"/>
      <c r="VQT159" s="235"/>
      <c r="VQU159" s="235"/>
      <c r="VQV159" s="235"/>
      <c r="VQW159" s="235"/>
      <c r="VQX159" s="235"/>
      <c r="VQY159" s="235"/>
      <c r="VQZ159" s="235"/>
      <c r="VRA159" s="235"/>
      <c r="VRB159" s="235"/>
      <c r="VRC159" s="235"/>
      <c r="VRD159" s="235"/>
      <c r="VRE159" s="235"/>
      <c r="VRF159" s="235"/>
      <c r="VRG159" s="235"/>
      <c r="VRH159" s="235"/>
      <c r="VRI159" s="235"/>
      <c r="VRJ159" s="235"/>
      <c r="VRK159" s="235"/>
      <c r="VRL159" s="235"/>
      <c r="VRM159" s="235"/>
      <c r="VRN159" s="235"/>
      <c r="VRO159" s="235"/>
      <c r="VRP159" s="235"/>
      <c r="VRQ159" s="235"/>
      <c r="VRR159" s="235"/>
      <c r="VRS159" s="235"/>
      <c r="VRT159" s="235"/>
      <c r="VRU159" s="235"/>
      <c r="VRV159" s="235"/>
      <c r="VRW159" s="235"/>
      <c r="VRX159" s="235"/>
      <c r="VRY159" s="235"/>
      <c r="VRZ159" s="235"/>
      <c r="VSA159" s="235"/>
      <c r="VSB159" s="235"/>
      <c r="VSC159" s="235"/>
      <c r="VSD159" s="235"/>
      <c r="VSE159" s="235"/>
      <c r="VSF159" s="235"/>
      <c r="VSG159" s="235"/>
      <c r="VSH159" s="235"/>
      <c r="VSI159" s="235"/>
      <c r="VSJ159" s="235"/>
      <c r="VSK159" s="235"/>
      <c r="VSL159" s="235"/>
      <c r="VSM159" s="235"/>
      <c r="VSN159" s="235"/>
      <c r="VSO159" s="235"/>
      <c r="VSP159" s="235"/>
      <c r="VSQ159" s="235"/>
      <c r="VSR159" s="235"/>
      <c r="VSS159" s="235"/>
      <c r="VST159" s="235"/>
      <c r="VSU159" s="235"/>
      <c r="VSV159" s="235"/>
      <c r="VSW159" s="235"/>
      <c r="VSX159" s="235"/>
      <c r="VSY159" s="235"/>
      <c r="VSZ159" s="235"/>
      <c r="VTA159" s="235"/>
      <c r="VTB159" s="235"/>
      <c r="VTC159" s="235"/>
      <c r="VTD159" s="235"/>
      <c r="VTE159" s="235"/>
      <c r="VTF159" s="235"/>
      <c r="VTG159" s="235"/>
      <c r="VTH159" s="235"/>
      <c r="VTI159" s="235"/>
      <c r="VTJ159" s="235"/>
      <c r="VTK159" s="235"/>
      <c r="VTL159" s="235"/>
      <c r="VTM159" s="235"/>
      <c r="VTN159" s="235"/>
      <c r="VTO159" s="235"/>
      <c r="VTP159" s="235"/>
      <c r="VTQ159" s="235"/>
      <c r="VTR159" s="235"/>
      <c r="VTS159" s="235"/>
      <c r="VTT159" s="235"/>
      <c r="VTU159" s="235"/>
      <c r="VTV159" s="235"/>
      <c r="VTW159" s="235"/>
      <c r="VTX159" s="235"/>
      <c r="VTY159" s="235"/>
      <c r="VTZ159" s="235"/>
      <c r="VUA159" s="235"/>
      <c r="VUB159" s="235"/>
      <c r="VUC159" s="235"/>
      <c r="VUD159" s="235"/>
      <c r="VUE159" s="235"/>
      <c r="VUF159" s="235"/>
      <c r="VUG159" s="235"/>
      <c r="VUH159" s="235"/>
      <c r="VUI159" s="235"/>
      <c r="VUJ159" s="235"/>
      <c r="VUK159" s="235"/>
      <c r="VUL159" s="235"/>
      <c r="VUM159" s="235"/>
      <c r="VUN159" s="235"/>
      <c r="VUO159" s="235"/>
      <c r="VUP159" s="235"/>
      <c r="VUQ159" s="235"/>
      <c r="VUR159" s="235"/>
      <c r="VUS159" s="235"/>
      <c r="VUT159" s="235"/>
      <c r="VUU159" s="235"/>
      <c r="VUV159" s="235"/>
      <c r="VUW159" s="235"/>
      <c r="VUX159" s="235"/>
      <c r="VUY159" s="235"/>
      <c r="VUZ159" s="235"/>
      <c r="VVA159" s="235"/>
      <c r="VVB159" s="235"/>
      <c r="VVC159" s="235"/>
      <c r="VVD159" s="235"/>
      <c r="VVE159" s="235"/>
      <c r="VVF159" s="235"/>
      <c r="VVG159" s="235"/>
      <c r="VVH159" s="235"/>
      <c r="VVI159" s="235"/>
      <c r="VVJ159" s="235"/>
      <c r="VVK159" s="235"/>
      <c r="VVL159" s="235"/>
      <c r="VVM159" s="235"/>
      <c r="VVN159" s="235"/>
      <c r="VVO159" s="235"/>
      <c r="VVP159" s="235"/>
      <c r="VVQ159" s="235"/>
      <c r="VVR159" s="235"/>
      <c r="VVS159" s="235"/>
      <c r="VVT159" s="235"/>
      <c r="VVU159" s="235"/>
      <c r="VVV159" s="235"/>
      <c r="VVW159" s="235"/>
      <c r="VVX159" s="235"/>
      <c r="VVY159" s="235"/>
      <c r="VVZ159" s="235"/>
      <c r="VWA159" s="235"/>
      <c r="VWB159" s="235"/>
      <c r="VWC159" s="235"/>
      <c r="VWD159" s="235"/>
      <c r="VWE159" s="235"/>
      <c r="VWF159" s="235"/>
      <c r="VWG159" s="235"/>
      <c r="VWH159" s="235"/>
      <c r="VWI159" s="235"/>
      <c r="VWJ159" s="235"/>
      <c r="VWK159" s="235"/>
      <c r="VWL159" s="235"/>
      <c r="VWM159" s="235"/>
      <c r="VWN159" s="235"/>
      <c r="VWO159" s="235"/>
      <c r="VWP159" s="235"/>
      <c r="VWQ159" s="235"/>
      <c r="VWR159" s="235"/>
      <c r="VWS159" s="235"/>
      <c r="VWT159" s="235"/>
      <c r="VWU159" s="235"/>
      <c r="VWV159" s="235"/>
      <c r="VWW159" s="235"/>
      <c r="VWX159" s="235"/>
      <c r="VWY159" s="235"/>
      <c r="VWZ159" s="235"/>
      <c r="VXA159" s="235"/>
      <c r="VXB159" s="235"/>
      <c r="VXC159" s="235"/>
      <c r="VXD159" s="235"/>
      <c r="VXE159" s="235"/>
      <c r="VXF159" s="235"/>
      <c r="VXG159" s="235"/>
      <c r="VXH159" s="235"/>
      <c r="VXI159" s="235"/>
      <c r="VXJ159" s="235"/>
      <c r="VXK159" s="235"/>
      <c r="VXL159" s="235"/>
      <c r="VXM159" s="235"/>
      <c r="VXN159" s="235"/>
      <c r="VXO159" s="235"/>
      <c r="VXP159" s="235"/>
      <c r="VXQ159" s="235"/>
      <c r="VXR159" s="235"/>
      <c r="VXS159" s="235"/>
      <c r="VXT159" s="235"/>
      <c r="VXU159" s="235"/>
      <c r="VXV159" s="235"/>
      <c r="VXW159" s="235"/>
      <c r="VXX159" s="235"/>
      <c r="VXY159" s="235"/>
      <c r="VXZ159" s="235"/>
      <c r="VYA159" s="235"/>
      <c r="VYB159" s="235"/>
      <c r="VYC159" s="235"/>
      <c r="VYD159" s="235"/>
      <c r="VYE159" s="235"/>
      <c r="VYF159" s="235"/>
      <c r="VYG159" s="235"/>
      <c r="VYH159" s="235"/>
      <c r="VYI159" s="235"/>
      <c r="VYJ159" s="235"/>
      <c r="VYK159" s="235"/>
      <c r="VYL159" s="235"/>
      <c r="VYM159" s="235"/>
      <c r="VYN159" s="235"/>
      <c r="VYO159" s="235"/>
      <c r="VYP159" s="235"/>
      <c r="VYQ159" s="235"/>
      <c r="VYR159" s="235"/>
      <c r="VYS159" s="235"/>
      <c r="VYT159" s="235"/>
      <c r="VYU159" s="235"/>
      <c r="VYV159" s="235"/>
      <c r="VYW159" s="235"/>
      <c r="VYX159" s="235"/>
      <c r="VYY159" s="235"/>
      <c r="VYZ159" s="235"/>
      <c r="VZA159" s="235"/>
      <c r="VZB159" s="235"/>
      <c r="VZC159" s="235"/>
      <c r="VZD159" s="235"/>
      <c r="VZE159" s="235"/>
      <c r="VZF159" s="235"/>
      <c r="VZG159" s="235"/>
      <c r="VZH159" s="235"/>
      <c r="VZI159" s="235"/>
      <c r="VZJ159" s="235"/>
      <c r="VZK159" s="235"/>
      <c r="VZL159" s="235"/>
      <c r="VZM159" s="235"/>
      <c r="VZN159" s="235"/>
      <c r="VZO159" s="235"/>
      <c r="VZP159" s="235"/>
      <c r="VZQ159" s="235"/>
      <c r="VZR159" s="235"/>
      <c r="VZS159" s="235"/>
      <c r="VZT159" s="235"/>
      <c r="VZU159" s="235"/>
      <c r="VZV159" s="235"/>
      <c r="VZW159" s="235"/>
      <c r="VZX159" s="235"/>
      <c r="VZY159" s="235"/>
      <c r="VZZ159" s="235"/>
      <c r="WAA159" s="235"/>
      <c r="WAB159" s="235"/>
      <c r="WAC159" s="235"/>
      <c r="WAD159" s="235"/>
      <c r="WAE159" s="235"/>
      <c r="WAF159" s="235"/>
      <c r="WAG159" s="235"/>
      <c r="WAH159" s="235"/>
      <c r="WAI159" s="235"/>
      <c r="WAJ159" s="235"/>
      <c r="WAK159" s="235"/>
      <c r="WAL159" s="235"/>
      <c r="WAM159" s="235"/>
      <c r="WAN159" s="235"/>
      <c r="WAO159" s="235"/>
      <c r="WAP159" s="235"/>
      <c r="WAQ159" s="235"/>
      <c r="WAR159" s="235"/>
      <c r="WAS159" s="235"/>
      <c r="WAT159" s="235"/>
      <c r="WAU159" s="235"/>
      <c r="WAV159" s="235"/>
      <c r="WAW159" s="235"/>
      <c r="WAX159" s="235"/>
      <c r="WAY159" s="235"/>
      <c r="WAZ159" s="235"/>
      <c r="WBA159" s="235"/>
      <c r="WBB159" s="235"/>
      <c r="WBC159" s="235"/>
      <c r="WBD159" s="235"/>
      <c r="WBE159" s="235"/>
      <c r="WBF159" s="235"/>
      <c r="WBG159" s="235"/>
      <c r="WBH159" s="235"/>
      <c r="WBI159" s="235"/>
      <c r="WBJ159" s="235"/>
      <c r="WBK159" s="235"/>
      <c r="WBL159" s="235"/>
      <c r="WBM159" s="235"/>
      <c r="WBN159" s="235"/>
      <c r="WBO159" s="235"/>
      <c r="WBP159" s="235"/>
      <c r="WBQ159" s="235"/>
      <c r="WBR159" s="235"/>
      <c r="WBS159" s="235"/>
      <c r="WBT159" s="235"/>
      <c r="WBU159" s="235"/>
      <c r="WBV159" s="235"/>
      <c r="WBW159" s="235"/>
      <c r="WBX159" s="235"/>
      <c r="WBY159" s="235"/>
      <c r="WBZ159" s="235"/>
      <c r="WCA159" s="235"/>
      <c r="WCB159" s="235"/>
      <c r="WCC159" s="235"/>
      <c r="WCD159" s="235"/>
      <c r="WCE159" s="235"/>
      <c r="WCF159" s="235"/>
      <c r="WCG159" s="235"/>
      <c r="WCH159" s="235"/>
      <c r="WCI159" s="235"/>
      <c r="WCJ159" s="235"/>
      <c r="WCK159" s="235"/>
      <c r="WCL159" s="235"/>
      <c r="WCM159" s="235"/>
      <c r="WCN159" s="235"/>
      <c r="WCO159" s="235"/>
      <c r="WCP159" s="235"/>
      <c r="WCQ159" s="235"/>
      <c r="WCR159" s="235"/>
      <c r="WCS159" s="235"/>
      <c r="WCT159" s="235"/>
      <c r="WCU159" s="235"/>
      <c r="WCV159" s="235"/>
      <c r="WCW159" s="235"/>
      <c r="WCX159" s="235"/>
      <c r="WCY159" s="235"/>
      <c r="WCZ159" s="235"/>
      <c r="WDA159" s="235"/>
      <c r="WDB159" s="235"/>
      <c r="WDC159" s="235"/>
      <c r="WDD159" s="235"/>
      <c r="WDE159" s="235"/>
      <c r="WDF159" s="235"/>
      <c r="WDG159" s="235"/>
      <c r="WDH159" s="235"/>
      <c r="WDI159" s="235"/>
      <c r="WDJ159" s="235"/>
      <c r="WDK159" s="235"/>
      <c r="WDL159" s="235"/>
      <c r="WDM159" s="235"/>
      <c r="WDN159" s="235"/>
      <c r="WDO159" s="235"/>
      <c r="WDP159" s="235"/>
      <c r="WDQ159" s="235"/>
      <c r="WDR159" s="235"/>
      <c r="WDS159" s="235"/>
      <c r="WDT159" s="235"/>
      <c r="WDU159" s="235"/>
      <c r="WDV159" s="235"/>
      <c r="WDW159" s="235"/>
      <c r="WDX159" s="235"/>
      <c r="WDY159" s="235"/>
      <c r="WDZ159" s="235"/>
      <c r="WEA159" s="235"/>
      <c r="WEB159" s="235"/>
      <c r="WEC159" s="235"/>
      <c r="WED159" s="235"/>
      <c r="WEE159" s="235"/>
      <c r="WEF159" s="235"/>
      <c r="WEG159" s="235"/>
      <c r="WEH159" s="235"/>
      <c r="WEI159" s="235"/>
      <c r="WEJ159" s="235"/>
      <c r="WEK159" s="235"/>
      <c r="WEL159" s="235"/>
      <c r="WEM159" s="235"/>
      <c r="WEN159" s="235"/>
      <c r="WEO159" s="235"/>
      <c r="WEP159" s="235"/>
      <c r="WEQ159" s="235"/>
      <c r="WER159" s="235"/>
      <c r="WES159" s="235"/>
      <c r="WET159" s="235"/>
      <c r="WEU159" s="235"/>
      <c r="WEV159" s="235"/>
      <c r="WEW159" s="235"/>
      <c r="WEX159" s="235"/>
      <c r="WEY159" s="235"/>
      <c r="WEZ159" s="235"/>
      <c r="WFA159" s="235"/>
      <c r="WFB159" s="235"/>
      <c r="WFC159" s="235"/>
      <c r="WFD159" s="235"/>
      <c r="WFE159" s="235"/>
      <c r="WFF159" s="235"/>
      <c r="WFG159" s="235"/>
      <c r="WFH159" s="235"/>
      <c r="WFI159" s="235"/>
      <c r="WFJ159" s="235"/>
      <c r="WFK159" s="235"/>
      <c r="WFL159" s="235"/>
      <c r="WFM159" s="235"/>
      <c r="WFN159" s="235"/>
      <c r="WFO159" s="235"/>
      <c r="WFP159" s="235"/>
      <c r="WFQ159" s="235"/>
      <c r="WFR159" s="235"/>
      <c r="WFS159" s="235"/>
      <c r="WFT159" s="235"/>
      <c r="WFU159" s="235"/>
      <c r="WFV159" s="235"/>
      <c r="WFW159" s="235"/>
      <c r="WFX159" s="235"/>
      <c r="WFY159" s="235"/>
      <c r="WFZ159" s="235"/>
      <c r="WGA159" s="235"/>
      <c r="WGB159" s="235"/>
      <c r="WGC159" s="235"/>
      <c r="WGD159" s="235"/>
      <c r="WGE159" s="235"/>
      <c r="WGF159" s="235"/>
      <c r="WGG159" s="235"/>
      <c r="WGH159" s="235"/>
      <c r="WGI159" s="235"/>
      <c r="WGJ159" s="235"/>
      <c r="WGK159" s="235"/>
      <c r="WGL159" s="235"/>
      <c r="WGM159" s="235"/>
      <c r="WGN159" s="235"/>
      <c r="WGO159" s="235"/>
      <c r="WGP159" s="235"/>
      <c r="WGQ159" s="235"/>
      <c r="WGR159" s="235"/>
      <c r="WGS159" s="235"/>
      <c r="WGT159" s="235"/>
      <c r="WGU159" s="235"/>
      <c r="WGV159" s="235"/>
      <c r="WGW159" s="235"/>
      <c r="WGX159" s="235"/>
      <c r="WGY159" s="235"/>
      <c r="WGZ159" s="235"/>
      <c r="WHA159" s="235"/>
      <c r="WHB159" s="235"/>
      <c r="WHC159" s="235"/>
      <c r="WHD159" s="235"/>
      <c r="WHE159" s="235"/>
      <c r="WHF159" s="235"/>
      <c r="WHG159" s="235"/>
      <c r="WHH159" s="235"/>
      <c r="WHI159" s="235"/>
      <c r="WHJ159" s="235"/>
      <c r="WHK159" s="235"/>
      <c r="WHL159" s="235"/>
      <c r="WHM159" s="235"/>
      <c r="WHN159" s="235"/>
      <c r="WHO159" s="235"/>
      <c r="WHP159" s="235"/>
      <c r="WHQ159" s="235"/>
      <c r="WHR159" s="235"/>
      <c r="WHS159" s="235"/>
      <c r="WHT159" s="235"/>
      <c r="WHU159" s="235"/>
      <c r="WHV159" s="235"/>
      <c r="WHW159" s="235"/>
      <c r="WHX159" s="235"/>
      <c r="WHY159" s="235"/>
      <c r="WHZ159" s="235"/>
      <c r="WIA159" s="235"/>
      <c r="WIB159" s="235"/>
      <c r="WIC159" s="235"/>
      <c r="WID159" s="235"/>
      <c r="WIE159" s="235"/>
      <c r="WIF159" s="235"/>
      <c r="WIG159" s="235"/>
      <c r="WIH159" s="235"/>
      <c r="WII159" s="235"/>
      <c r="WIJ159" s="235"/>
      <c r="WIK159" s="235"/>
      <c r="WIL159" s="235"/>
      <c r="WIM159" s="235"/>
      <c r="WIN159" s="235"/>
      <c r="WIO159" s="235"/>
      <c r="WIP159" s="235"/>
      <c r="WIQ159" s="235"/>
      <c r="WIR159" s="235"/>
      <c r="WIS159" s="235"/>
      <c r="WIT159" s="235"/>
      <c r="WIU159" s="235"/>
      <c r="WIV159" s="235"/>
      <c r="WIW159" s="235"/>
      <c r="WIX159" s="235"/>
      <c r="WIY159" s="235"/>
      <c r="WIZ159" s="235"/>
      <c r="WJA159" s="235"/>
      <c r="WJB159" s="235"/>
      <c r="WJC159" s="235"/>
      <c r="WJD159" s="235"/>
      <c r="WJE159" s="235"/>
      <c r="WJF159" s="235"/>
      <c r="WJG159" s="235"/>
      <c r="WJH159" s="235"/>
      <c r="WJI159" s="235"/>
      <c r="WJJ159" s="235"/>
      <c r="WJK159" s="235"/>
      <c r="WJL159" s="235"/>
      <c r="WJM159" s="235"/>
      <c r="WJN159" s="235"/>
      <c r="WJO159" s="235"/>
      <c r="WJP159" s="235"/>
      <c r="WJQ159" s="235"/>
      <c r="WJR159" s="235"/>
      <c r="WJS159" s="235"/>
      <c r="WJT159" s="235"/>
      <c r="WJU159" s="235"/>
      <c r="WJV159" s="235"/>
      <c r="WJW159" s="235"/>
      <c r="WJX159" s="235"/>
      <c r="WJY159" s="235"/>
      <c r="WJZ159" s="235"/>
      <c r="WKA159" s="235"/>
      <c r="WKB159" s="235"/>
      <c r="WKC159" s="235"/>
      <c r="WKD159" s="235"/>
      <c r="WKE159" s="235"/>
      <c r="WKF159" s="235"/>
      <c r="WKG159" s="235"/>
      <c r="WKH159" s="235"/>
      <c r="WKI159" s="235"/>
      <c r="WKJ159" s="235"/>
      <c r="WKK159" s="235"/>
      <c r="WKL159" s="235"/>
      <c r="WKM159" s="235"/>
      <c r="WKN159" s="235"/>
      <c r="WKO159" s="235"/>
      <c r="WKP159" s="235"/>
      <c r="WKQ159" s="235"/>
      <c r="WKR159" s="235"/>
      <c r="WKS159" s="235"/>
      <c r="WKT159" s="235"/>
      <c r="WKU159" s="235"/>
      <c r="WKV159" s="235"/>
      <c r="WKW159" s="235"/>
      <c r="WKX159" s="235"/>
      <c r="WKY159" s="235"/>
      <c r="WKZ159" s="235"/>
      <c r="WLA159" s="235"/>
      <c r="WLB159" s="235"/>
      <c r="WLC159" s="235"/>
      <c r="WLD159" s="235"/>
      <c r="WLE159" s="235"/>
      <c r="WLF159" s="235"/>
      <c r="WLG159" s="235"/>
      <c r="WLH159" s="235"/>
      <c r="WLI159" s="235"/>
      <c r="WLJ159" s="235"/>
      <c r="WLK159" s="235"/>
      <c r="WLL159" s="235"/>
      <c r="WLM159" s="235"/>
      <c r="WLN159" s="235"/>
      <c r="WLO159" s="235"/>
      <c r="WLP159" s="235"/>
      <c r="WLQ159" s="235"/>
      <c r="WLR159" s="235"/>
      <c r="WLS159" s="235"/>
      <c r="WLT159" s="235"/>
      <c r="WLU159" s="235"/>
      <c r="WLV159" s="235"/>
      <c r="WLW159" s="235"/>
      <c r="WLX159" s="235"/>
      <c r="WLY159" s="235"/>
      <c r="WLZ159" s="235"/>
      <c r="WMA159" s="235"/>
      <c r="WMB159" s="235"/>
      <c r="WMC159" s="235"/>
      <c r="WMD159" s="235"/>
      <c r="WME159" s="235"/>
      <c r="WMF159" s="235"/>
      <c r="WMG159" s="235"/>
      <c r="WMH159" s="235"/>
      <c r="WMI159" s="235"/>
      <c r="WMJ159" s="235"/>
      <c r="WMK159" s="235"/>
      <c r="WML159" s="235"/>
      <c r="WMM159" s="235"/>
      <c r="WMN159" s="235"/>
      <c r="WMO159" s="235"/>
      <c r="WMP159" s="235"/>
      <c r="WMQ159" s="235"/>
      <c r="WMR159" s="235"/>
      <c r="WMS159" s="235"/>
      <c r="WMT159" s="235"/>
      <c r="WMU159" s="235"/>
      <c r="WMV159" s="235"/>
      <c r="WMW159" s="235"/>
      <c r="WMX159" s="235"/>
      <c r="WMY159" s="235"/>
      <c r="WMZ159" s="235"/>
      <c r="WNA159" s="235"/>
      <c r="WNB159" s="235"/>
      <c r="WNC159" s="235"/>
      <c r="WND159" s="235"/>
      <c r="WNE159" s="235"/>
      <c r="WNF159" s="235"/>
      <c r="WNG159" s="235"/>
      <c r="WNH159" s="235"/>
      <c r="WNI159" s="235"/>
      <c r="WNJ159" s="235"/>
      <c r="WNK159" s="235"/>
      <c r="WNL159" s="235"/>
      <c r="WNM159" s="235"/>
      <c r="WNN159" s="235"/>
      <c r="WNO159" s="235"/>
      <c r="WNP159" s="235"/>
      <c r="WNQ159" s="235"/>
      <c r="WNR159" s="235"/>
      <c r="WNS159" s="235"/>
      <c r="WNT159" s="235"/>
      <c r="WNU159" s="235"/>
      <c r="WNV159" s="235"/>
      <c r="WNW159" s="235"/>
      <c r="WNX159" s="235"/>
      <c r="WNY159" s="235"/>
      <c r="WNZ159" s="235"/>
      <c r="WOA159" s="235"/>
      <c r="WOB159" s="235"/>
      <c r="WOC159" s="235"/>
      <c r="WOD159" s="235"/>
      <c r="WOE159" s="235"/>
      <c r="WOF159" s="235"/>
      <c r="WOG159" s="235"/>
      <c r="WOH159" s="235"/>
      <c r="WOI159" s="235"/>
      <c r="WOJ159" s="235"/>
      <c r="WOK159" s="235"/>
      <c r="WOL159" s="235"/>
      <c r="WOM159" s="235"/>
      <c r="WON159" s="235"/>
      <c r="WOO159" s="235"/>
      <c r="WOP159" s="235"/>
      <c r="WOQ159" s="235"/>
      <c r="WOR159" s="235"/>
      <c r="WOS159" s="235"/>
      <c r="WOT159" s="235"/>
      <c r="WOU159" s="235"/>
      <c r="WOV159" s="235"/>
      <c r="WOW159" s="235"/>
      <c r="WOX159" s="235"/>
      <c r="WOY159" s="235"/>
      <c r="WOZ159" s="235"/>
      <c r="WPA159" s="235"/>
      <c r="WPB159" s="235"/>
      <c r="WPC159" s="235"/>
      <c r="WPD159" s="235"/>
      <c r="WPE159" s="235"/>
      <c r="WPF159" s="235"/>
      <c r="WPG159" s="235"/>
      <c r="WPH159" s="235"/>
      <c r="WPI159" s="235"/>
      <c r="WPJ159" s="235"/>
      <c r="WPK159" s="235"/>
      <c r="WPL159" s="235"/>
      <c r="WPM159" s="235"/>
      <c r="WPN159" s="235"/>
      <c r="WPO159" s="235"/>
      <c r="WPP159" s="235"/>
      <c r="WPQ159" s="235"/>
      <c r="WPR159" s="235"/>
      <c r="WPS159" s="235"/>
      <c r="WPT159" s="235"/>
      <c r="WPU159" s="235"/>
      <c r="WPV159" s="235"/>
      <c r="WPW159" s="235"/>
      <c r="WPX159" s="235"/>
      <c r="WPY159" s="235"/>
      <c r="WPZ159" s="235"/>
      <c r="WQA159" s="235"/>
      <c r="WQB159" s="235"/>
      <c r="WQC159" s="235"/>
      <c r="WQD159" s="235"/>
      <c r="WQE159" s="235"/>
      <c r="WQF159" s="235"/>
      <c r="WQG159" s="235"/>
      <c r="WQH159" s="235"/>
      <c r="WQI159" s="235"/>
      <c r="WQJ159" s="235"/>
      <c r="WQK159" s="235"/>
      <c r="WQL159" s="235"/>
      <c r="WQM159" s="235"/>
      <c r="WQN159" s="235"/>
      <c r="WQO159" s="235"/>
      <c r="WQP159" s="235"/>
      <c r="WQQ159" s="235"/>
      <c r="WQR159" s="235"/>
      <c r="WQS159" s="235"/>
      <c r="WQT159" s="235"/>
      <c r="WQU159" s="235"/>
      <c r="WQV159" s="235"/>
      <c r="WQW159" s="235"/>
      <c r="WQX159" s="235"/>
      <c r="WQY159" s="235"/>
      <c r="WQZ159" s="235"/>
      <c r="WRA159" s="235"/>
      <c r="WRB159" s="235"/>
      <c r="WRC159" s="235"/>
      <c r="WRD159" s="235"/>
      <c r="WRE159" s="235"/>
      <c r="WRF159" s="235"/>
      <c r="WRG159" s="235"/>
      <c r="WRH159" s="235"/>
      <c r="WRI159" s="235"/>
      <c r="WRJ159" s="235"/>
      <c r="WRK159" s="235"/>
      <c r="WRL159" s="235"/>
      <c r="WRM159" s="235"/>
      <c r="WRN159" s="235"/>
      <c r="WRO159" s="235"/>
      <c r="WRP159" s="235"/>
      <c r="WRQ159" s="235"/>
      <c r="WRR159" s="235"/>
      <c r="WRS159" s="235"/>
      <c r="WRT159" s="235"/>
      <c r="WRU159" s="235"/>
      <c r="WRV159" s="235"/>
      <c r="WRW159" s="235"/>
      <c r="WRX159" s="235"/>
      <c r="WRY159" s="235"/>
      <c r="WRZ159" s="235"/>
      <c r="WSA159" s="235"/>
      <c r="WSB159" s="235"/>
      <c r="WSC159" s="235"/>
      <c r="WSD159" s="235"/>
      <c r="WSE159" s="235"/>
      <c r="WSF159" s="235"/>
      <c r="WSG159" s="235"/>
      <c r="WSH159" s="235"/>
      <c r="WSI159" s="235"/>
      <c r="WSJ159" s="235"/>
      <c r="WSK159" s="235"/>
      <c r="WSL159" s="235"/>
      <c r="WSM159" s="235"/>
      <c r="WSN159" s="235"/>
      <c r="WSO159" s="235"/>
      <c r="WSP159" s="235"/>
      <c r="WSQ159" s="235"/>
      <c r="WSR159" s="235"/>
      <c r="WSS159" s="235"/>
      <c r="WST159" s="235"/>
      <c r="WSU159" s="235"/>
      <c r="WSV159" s="235"/>
      <c r="WSW159" s="235"/>
      <c r="WSX159" s="235"/>
      <c r="WSY159" s="235"/>
      <c r="WSZ159" s="235"/>
      <c r="WTA159" s="235"/>
      <c r="WTB159" s="235"/>
      <c r="WTC159" s="235"/>
      <c r="WTD159" s="235"/>
      <c r="WTE159" s="235"/>
      <c r="WTF159" s="235"/>
      <c r="WTG159" s="235"/>
      <c r="WTH159" s="235"/>
      <c r="WTI159" s="235"/>
      <c r="WTJ159" s="235"/>
      <c r="WTK159" s="235"/>
      <c r="WTL159" s="235"/>
      <c r="WTM159" s="235"/>
      <c r="WTN159" s="235"/>
      <c r="WTO159" s="235"/>
      <c r="WTP159" s="235"/>
      <c r="WTQ159" s="235"/>
      <c r="WTR159" s="235"/>
      <c r="WTS159" s="235"/>
      <c r="WTT159" s="235"/>
      <c r="WTU159" s="235"/>
      <c r="WTV159" s="235"/>
      <c r="WTW159" s="235"/>
      <c r="WTX159" s="235"/>
      <c r="WTY159" s="235"/>
      <c r="WTZ159" s="235"/>
      <c r="WUA159" s="235"/>
      <c r="WUB159" s="235"/>
      <c r="WUC159" s="235"/>
      <c r="WUD159" s="235"/>
      <c r="WUE159" s="235"/>
      <c r="WUF159" s="235"/>
      <c r="WUG159" s="235"/>
      <c r="WUH159" s="235"/>
      <c r="WUI159" s="235"/>
      <c r="WUJ159" s="235"/>
      <c r="WUK159" s="235"/>
      <c r="WUL159" s="235"/>
      <c r="WUM159" s="235"/>
      <c r="WUN159" s="235"/>
      <c r="WUO159" s="235"/>
      <c r="WUP159" s="235"/>
      <c r="WUQ159" s="235"/>
      <c r="WUR159" s="235"/>
      <c r="WUS159" s="235"/>
      <c r="WUT159" s="235"/>
      <c r="WUU159" s="235"/>
      <c r="WUV159" s="235"/>
      <c r="WUW159" s="235"/>
      <c r="WUX159" s="235"/>
      <c r="WUY159" s="235"/>
      <c r="WUZ159" s="235"/>
      <c r="WVA159" s="235"/>
      <c r="WVB159" s="235"/>
      <c r="WVC159" s="235"/>
      <c r="WVD159" s="235"/>
      <c r="WVE159" s="235"/>
      <c r="WVF159" s="235"/>
      <c r="WVG159" s="235"/>
      <c r="WVH159" s="235"/>
      <c r="WVI159" s="235"/>
      <c r="WVJ159" s="235"/>
      <c r="WVK159" s="235"/>
      <c r="WVL159" s="235"/>
      <c r="WVM159" s="235"/>
      <c r="WVN159" s="235"/>
      <c r="WVO159" s="235"/>
      <c r="WVP159" s="235"/>
      <c r="WVQ159" s="235"/>
      <c r="WVR159" s="235"/>
      <c r="WVS159" s="235"/>
      <c r="WVT159" s="235"/>
      <c r="WVU159" s="235"/>
      <c r="WVV159" s="235"/>
      <c r="WVW159" s="235"/>
      <c r="WVX159" s="235"/>
      <c r="WVY159" s="235"/>
      <c r="WVZ159" s="235"/>
      <c r="WWA159" s="235"/>
      <c r="WWB159" s="235"/>
      <c r="WWC159" s="235"/>
      <c r="WWD159" s="235"/>
      <c r="WWE159" s="235"/>
      <c r="WWF159" s="235"/>
      <c r="WWG159" s="235"/>
      <c r="WWH159" s="235"/>
      <c r="WWI159" s="235"/>
      <c r="WWJ159" s="235"/>
      <c r="WWK159" s="235"/>
      <c r="WWL159" s="235"/>
      <c r="WWM159" s="235"/>
      <c r="WWN159" s="235"/>
      <c r="WWO159" s="235"/>
      <c r="WWP159" s="235"/>
      <c r="WWQ159" s="235"/>
      <c r="WWR159" s="235"/>
      <c r="WWS159" s="235"/>
      <c r="WWT159" s="235"/>
      <c r="WWU159" s="235"/>
      <c r="WWV159" s="235"/>
      <c r="WWW159" s="235"/>
      <c r="WWX159" s="235"/>
      <c r="WWY159" s="235"/>
      <c r="WWZ159" s="235"/>
      <c r="WXA159" s="235"/>
      <c r="WXB159" s="235"/>
      <c r="WXC159" s="235"/>
      <c r="WXD159" s="235"/>
      <c r="WXE159" s="235"/>
      <c r="WXF159" s="235"/>
      <c r="WXG159" s="235"/>
      <c r="WXH159" s="235"/>
      <c r="WXI159" s="235"/>
      <c r="WXJ159" s="235"/>
      <c r="WXK159" s="235"/>
      <c r="WXL159" s="235"/>
      <c r="WXM159" s="235"/>
      <c r="WXN159" s="235"/>
      <c r="WXO159" s="235"/>
      <c r="WXP159" s="235"/>
      <c r="WXQ159" s="235"/>
      <c r="WXR159" s="235"/>
      <c r="WXS159" s="235"/>
      <c r="WXT159" s="235"/>
      <c r="WXU159" s="235"/>
      <c r="WXV159" s="235"/>
      <c r="WXW159" s="235"/>
      <c r="WXX159" s="235"/>
      <c r="WXY159" s="235"/>
      <c r="WXZ159" s="235"/>
      <c r="WYA159" s="235"/>
      <c r="WYB159" s="235"/>
      <c r="WYC159" s="235"/>
      <c r="WYD159" s="235"/>
      <c r="WYE159" s="235"/>
      <c r="WYF159" s="235"/>
      <c r="WYG159" s="235"/>
      <c r="WYH159" s="235"/>
      <c r="WYI159" s="235"/>
      <c r="WYJ159" s="235"/>
      <c r="WYK159" s="235"/>
      <c r="WYL159" s="235"/>
      <c r="WYM159" s="235"/>
      <c r="WYN159" s="235"/>
      <c r="WYO159" s="235"/>
      <c r="WYP159" s="235"/>
      <c r="WYQ159" s="235"/>
      <c r="WYR159" s="235"/>
      <c r="WYS159" s="235"/>
      <c r="WYT159" s="235"/>
      <c r="WYU159" s="235"/>
      <c r="WYV159" s="235"/>
      <c r="WYW159" s="235"/>
      <c r="WYX159" s="235"/>
      <c r="WYY159" s="235"/>
      <c r="WYZ159" s="235"/>
      <c r="WZA159" s="235"/>
      <c r="WZB159" s="235"/>
      <c r="WZC159" s="235"/>
      <c r="WZD159" s="235"/>
      <c r="WZE159" s="235"/>
      <c r="WZF159" s="235"/>
      <c r="WZG159" s="235"/>
      <c r="WZH159" s="235"/>
      <c r="WZI159" s="235"/>
      <c r="WZJ159" s="235"/>
      <c r="WZK159" s="235"/>
      <c r="WZL159" s="235"/>
      <c r="WZM159" s="235"/>
      <c r="WZN159" s="235"/>
      <c r="WZO159" s="235"/>
      <c r="WZP159" s="235"/>
      <c r="WZQ159" s="235"/>
      <c r="WZR159" s="235"/>
      <c r="WZS159" s="235"/>
      <c r="WZT159" s="235"/>
      <c r="WZU159" s="235"/>
      <c r="WZV159" s="235"/>
      <c r="WZW159" s="235"/>
      <c r="WZX159" s="235"/>
      <c r="WZY159" s="235"/>
      <c r="WZZ159" s="235"/>
      <c r="XAA159" s="235"/>
      <c r="XAB159" s="235"/>
      <c r="XAC159" s="235"/>
      <c r="XAD159" s="235"/>
      <c r="XAE159" s="235"/>
      <c r="XAF159" s="235"/>
      <c r="XAG159" s="235"/>
      <c r="XAH159" s="235"/>
      <c r="XAI159" s="235"/>
      <c r="XAJ159" s="235"/>
      <c r="XAK159" s="235"/>
      <c r="XAL159" s="235"/>
      <c r="XAM159" s="235"/>
      <c r="XAN159" s="235"/>
      <c r="XAO159" s="235"/>
      <c r="XAP159" s="235"/>
      <c r="XAQ159" s="235"/>
      <c r="XAR159" s="235"/>
      <c r="XAS159" s="235"/>
      <c r="XAT159" s="235"/>
      <c r="XAU159" s="235"/>
      <c r="XAV159" s="235"/>
      <c r="XAW159" s="235"/>
      <c r="XAX159" s="235"/>
      <c r="XAY159" s="235"/>
      <c r="XAZ159" s="235"/>
      <c r="XBA159" s="235"/>
      <c r="XBB159" s="235"/>
      <c r="XBC159" s="235"/>
      <c r="XBD159" s="235"/>
      <c r="XBE159" s="235"/>
      <c r="XBF159" s="235"/>
      <c r="XBG159" s="235"/>
      <c r="XBH159" s="235"/>
      <c r="XBI159" s="235"/>
      <c r="XBJ159" s="235"/>
      <c r="XBK159" s="235"/>
      <c r="XBL159" s="235"/>
      <c r="XBM159" s="235"/>
      <c r="XBN159" s="235"/>
      <c r="XBO159" s="235"/>
      <c r="XBP159" s="235"/>
      <c r="XBQ159" s="235"/>
      <c r="XBR159" s="235"/>
      <c r="XBS159" s="235"/>
      <c r="XBT159" s="235"/>
      <c r="XBU159" s="235"/>
      <c r="XBV159" s="235"/>
      <c r="XBW159" s="235"/>
      <c r="XBX159" s="235"/>
      <c r="XBY159" s="235"/>
      <c r="XBZ159" s="235"/>
      <c r="XCA159" s="235"/>
      <c r="XCB159" s="235"/>
      <c r="XCC159" s="235"/>
      <c r="XCD159" s="235"/>
      <c r="XCE159" s="235"/>
      <c r="XCF159" s="235"/>
      <c r="XCG159" s="235"/>
      <c r="XCH159" s="235"/>
      <c r="XCI159" s="235"/>
      <c r="XCJ159" s="235"/>
      <c r="XCK159" s="235"/>
      <c r="XCL159" s="235"/>
      <c r="XCM159" s="235"/>
      <c r="XCN159" s="235"/>
      <c r="XCO159" s="235"/>
      <c r="XCP159" s="235"/>
      <c r="XCQ159" s="235"/>
      <c r="XCR159" s="235"/>
      <c r="XCS159" s="235"/>
      <c r="XCT159" s="235"/>
      <c r="XCU159" s="235"/>
      <c r="XCV159" s="235"/>
      <c r="XCW159" s="235"/>
      <c r="XCX159" s="235"/>
      <c r="XCY159" s="235"/>
      <c r="XCZ159" s="235"/>
      <c r="XDA159" s="235"/>
      <c r="XDB159" s="235"/>
      <c r="XDC159" s="235"/>
      <c r="XDD159" s="235"/>
      <c r="XDE159" s="235"/>
      <c r="XDF159" s="235"/>
      <c r="XDG159" s="235"/>
      <c r="XDH159" s="235"/>
      <c r="XDI159" s="235"/>
      <c r="XDJ159" s="235"/>
      <c r="XDK159" s="235"/>
      <c r="XDL159" s="235"/>
      <c r="XDM159" s="235"/>
      <c r="XDN159" s="235"/>
      <c r="XDO159" s="235"/>
      <c r="XDP159" s="235"/>
      <c r="XDQ159" s="235"/>
      <c r="XDR159" s="235"/>
      <c r="XDS159" s="235"/>
      <c r="XDT159" s="235"/>
      <c r="XDU159" s="235"/>
      <c r="XDV159" s="235"/>
      <c r="XDW159" s="235"/>
      <c r="XDX159" s="235"/>
      <c r="XDY159" s="235"/>
      <c r="XDZ159" s="235"/>
      <c r="XEA159" s="235"/>
      <c r="XEB159" s="235"/>
      <c r="XEC159" s="235"/>
      <c r="XED159" s="235"/>
      <c r="XEE159" s="235"/>
      <c r="XEF159" s="235"/>
      <c r="XEG159" s="235"/>
      <c r="XEH159" s="235"/>
      <c r="XEI159" s="235"/>
      <c r="XEJ159" s="235"/>
      <c r="XEK159" s="235"/>
      <c r="XEL159" s="235"/>
      <c r="XEM159" s="235"/>
      <c r="XEN159" s="235"/>
      <c r="XEO159" s="235"/>
      <c r="XEP159" s="235"/>
      <c r="XEQ159" s="235"/>
      <c r="XER159" s="235"/>
      <c r="XES159" s="235"/>
      <c r="XET159" s="235"/>
      <c r="XEU159" s="235"/>
      <c r="XEV159" s="235"/>
      <c r="XEW159" s="235"/>
    </row>
    <row r="160" s="127" customFormat="1" ht="27" hidden="1" customHeight="1" spans="1:1024 1025:16377">
      <c r="A160" s="152">
        <v>154</v>
      </c>
      <c r="B160" s="238" t="s">
        <v>2555</v>
      </c>
      <c r="C160" s="239" t="s">
        <v>2437</v>
      </c>
      <c r="D160" s="155" t="s">
        <v>1996</v>
      </c>
      <c r="E160" s="156" t="s">
        <v>2120</v>
      </c>
      <c r="F160" s="157" t="s">
        <v>2568</v>
      </c>
      <c r="G160" s="158" t="s">
        <v>2492</v>
      </c>
      <c r="H160" s="157" t="str">
        <f>IF(G160="","",VLOOKUP(G160,'附表8-合同明细采集底稿'!B:I,2,0))</f>
        <v>沁春锦苑人防车库防雨棚安装工程</v>
      </c>
      <c r="I160" s="121" t="str">
        <f>IF(G160="","",VLOOKUP(G160,'附表8-合同明细采集底稿'!B:I,3,0))</f>
        <v>建设工程合同</v>
      </c>
      <c r="J160" s="157" t="str">
        <f>IF(G160="","",VLOOKUP(G160,'附表8-合同明细采集底稿'!B:I,4,0))</f>
        <v>库尔勒坚乐美建筑工程有限责任公司（郑长银）</v>
      </c>
      <c r="K160" s="157" t="s">
        <v>2007</v>
      </c>
      <c r="L160" s="158"/>
      <c r="M160" s="158" t="s">
        <v>2569</v>
      </c>
      <c r="N160" s="187">
        <v>196788.99</v>
      </c>
      <c r="O160" s="160">
        <v>214500</v>
      </c>
      <c r="P160" s="160">
        <v>196788.99</v>
      </c>
      <c r="Q160" s="160"/>
      <c r="R160" s="160">
        <f t="shared" si="7"/>
        <v>196788.99</v>
      </c>
      <c r="S160" s="161">
        <f>IFERROR(VLOOKUP(G160,'附表8-合同明细采集底稿'!B:M,12,0),100%)</f>
        <v>0.571474059785587</v>
      </c>
      <c r="T160" s="160">
        <f t="shared" si="6"/>
        <v>112459.8</v>
      </c>
      <c r="U160" s="168" t="s">
        <v>2009</v>
      </c>
      <c r="V160" s="162" t="s">
        <v>309</v>
      </c>
      <c r="W160" s="163">
        <f>IF('附表1-面积统计表'!$D$29=0,"",IF(AND(V160="共同成本费用",Z160="总建筑面积法"),ROUND(T160/'附表1-面积统计表'!$D$29*'附表1-面积统计表'!$D$5,2),IF(AND(V160="共同成本费用",Z160="可售建筑面积法"),ROUND(T160/'附表1-面积统计表'!$F$29*'附表1-面积统计表'!$F$5,2),"请手工填写")))</f>
        <v>105879.92</v>
      </c>
      <c r="X160" s="163" t="str">
        <f>IF(SUM('附表1-面积统计表'!$D$6)=0,"",SUM(T160)-SUM(W160)-SUM(Y160))</f>
        <v/>
      </c>
      <c r="Y160" s="163">
        <f>IF(SUM('附表1-面积统计表'!$D$6)=0,SUM(T160)-SUM(W160),IF('附表1-面积统计表'!$D$29=0,"",IF(AND(V160="共同成本费用",Z160="总建筑面积法"),ROUND(T160/'附表1-面积统计表'!$D$29*'附表1-面积统计表'!$D$7,2),IF(AND(V160="共同成本费用",Z160="可售建筑面积法"),ROUND(T160/'附表1-面积统计表'!$F$29*'附表1-面积统计表'!$F$7,2),"请手工填写"))))</f>
        <v>6579.88</v>
      </c>
      <c r="Z160" s="164" t="s">
        <v>282</v>
      </c>
      <c r="AA160" s="157"/>
      <c r="AB160" s="165" t="s">
        <v>1986</v>
      </c>
      <c r="AC160" s="165"/>
    </row>
    <row r="161" s="127" customFormat="1" ht="27" hidden="1" customHeight="1" spans="1:1024 1025:16377">
      <c r="A161" s="152">
        <v>155</v>
      </c>
      <c r="B161" s="238" t="s">
        <v>2570</v>
      </c>
      <c r="C161" s="239" t="s">
        <v>2490</v>
      </c>
      <c r="D161" s="155" t="s">
        <v>1996</v>
      </c>
      <c r="E161" s="156" t="s">
        <v>2248</v>
      </c>
      <c r="F161" s="157" t="s">
        <v>2571</v>
      </c>
      <c r="G161" s="158" t="s">
        <v>2572</v>
      </c>
      <c r="H161" s="157" t="str">
        <f>IF(G161="","",VLOOKUP(G161,'附表8-合同明细采集底稿'!B:I,2,0))</f>
        <v>37#天然气安装工程</v>
      </c>
      <c r="I161" s="121" t="str">
        <f>IF(G161="","",VLOOKUP(G161,'附表8-合同明细采集底稿'!B:I,3,0))</f>
        <v>建设工程合同</v>
      </c>
      <c r="J161" s="157" t="str">
        <f>IF(G161="","",VLOOKUP(G161,'附表8-合同明细采集底稿'!B:I,4,0))</f>
        <v>新疆南天城建（集团）股份有限公司</v>
      </c>
      <c r="K161" s="157" t="s">
        <v>2007</v>
      </c>
      <c r="L161" s="158" t="s">
        <v>2546</v>
      </c>
      <c r="M161" s="158" t="s">
        <v>2573</v>
      </c>
      <c r="N161" s="187">
        <v>69062.15</v>
      </c>
      <c r="O161" s="160">
        <v>75277.74</v>
      </c>
      <c r="P161" s="160">
        <v>69062.15</v>
      </c>
      <c r="Q161" s="160"/>
      <c r="R161" s="160">
        <f t="shared" si="7"/>
        <v>69062.15</v>
      </c>
      <c r="S161" s="161">
        <f>IFERROR(VLOOKUP(G161,'附表8-合同明细采集底稿'!B:M,12,0),100%)</f>
        <v>0.331924265795271</v>
      </c>
      <c r="T161" s="160">
        <f t="shared" si="6"/>
        <v>22923.4</v>
      </c>
      <c r="U161" s="157" t="s">
        <v>2009</v>
      </c>
      <c r="V161" s="162" t="s">
        <v>309</v>
      </c>
      <c r="W161" s="163">
        <f>IF('附表1-面积统计表'!$D$29=0,"",IF(AND(V161="共同成本费用",Z161="总建筑面积法"),ROUND(T161/'附表1-面积统计表'!$D$29*'附表1-面积统计表'!$D$5,2),IF(AND(V161="共同成本费用",Z161="可售建筑面积法"),ROUND(T161/'附表1-面积统计表'!$F$29*'附表1-面积统计表'!$F$5,2),"请手工填写")))</f>
        <v>21582.18</v>
      </c>
      <c r="X161" s="163" t="str">
        <f>IF(SUM('附表1-面积统计表'!$D$6)=0,"",SUM(T161)-SUM(W161)-SUM(Y161))</f>
        <v/>
      </c>
      <c r="Y161" s="163">
        <f>IF(SUM('附表1-面积统计表'!$D$6)=0,SUM(T161)-SUM(W161),IF('附表1-面积统计表'!$D$29=0,"",IF(AND(V161="共同成本费用",Z161="总建筑面积法"),ROUND(T161/'附表1-面积统计表'!$D$29*'附表1-面积统计表'!$D$7,2),IF(AND(V161="共同成本费用",Z161="可售建筑面积法"),ROUND(T161/'附表1-面积统计表'!$F$29*'附表1-面积统计表'!$F$7,2),"请手工填写"))))</f>
        <v>1341.22</v>
      </c>
      <c r="Z161" s="164" t="s">
        <v>282</v>
      </c>
      <c r="AA161" s="157"/>
      <c r="AB161" s="165" t="s">
        <v>1986</v>
      </c>
      <c r="AC161" s="165"/>
    </row>
    <row r="162" s="127" customFormat="1" ht="27" hidden="1" customHeight="1" spans="1:1024 1025:16377">
      <c r="A162" s="152">
        <v>156</v>
      </c>
      <c r="B162" s="238" t="s">
        <v>2574</v>
      </c>
      <c r="C162" s="239" t="s">
        <v>2575</v>
      </c>
      <c r="D162" s="155" t="s">
        <v>2003</v>
      </c>
      <c r="E162" s="156" t="s">
        <v>2004</v>
      </c>
      <c r="F162" s="157" t="s">
        <v>2576</v>
      </c>
      <c r="G162" s="158" t="s">
        <v>2053</v>
      </c>
      <c r="H162" s="157" t="str">
        <f>IF(G162="","",VLOOKUP(G162,'附表8-合同明细采集底稿'!B:I,2,0))</f>
        <v>专业建设工程设计合同</v>
      </c>
      <c r="I162" s="121" t="str">
        <f>IF(G162="","",VLOOKUP(G162,'附表8-合同明细采集底稿'!B:I,3,0))</f>
        <v>技术合同</v>
      </c>
      <c r="J162" s="157" t="str">
        <f>IF(G162="","",VLOOKUP(G162,'附表8-合同明细采集底稿'!B:I,4,0))</f>
        <v>乌鲁木齐大漠林海绿化有限责任公司（蔚晓芳）</v>
      </c>
      <c r="K162" s="157" t="s">
        <v>2007</v>
      </c>
      <c r="L162" s="158"/>
      <c r="M162" s="158" t="s">
        <v>2577</v>
      </c>
      <c r="N162" s="159">
        <v>26250</v>
      </c>
      <c r="O162" s="160">
        <v>27825</v>
      </c>
      <c r="P162" s="160">
        <v>26250</v>
      </c>
      <c r="Q162" s="160"/>
      <c r="R162" s="160">
        <f t="shared" si="7"/>
        <v>26250</v>
      </c>
      <c r="S162" s="161">
        <f>IFERROR(VLOOKUP(G162,'附表8-合同明细采集底稿'!B:M,12,0),100%)</f>
        <v>0.331924265795271</v>
      </c>
      <c r="T162" s="160">
        <f t="shared" si="6"/>
        <v>8713.01</v>
      </c>
      <c r="U162" s="157" t="s">
        <v>2009</v>
      </c>
      <c r="V162" s="162" t="s">
        <v>309</v>
      </c>
      <c r="W162" s="163">
        <f>IF('附表1-面积统计表'!$D$29=0,"",IF(AND(V162="共同成本费用",Z162="总建筑面积法"),ROUND(T162/'附表1-面积统计表'!$D$29*'附表1-面积统计表'!$D$5,2),IF(AND(V162="共同成本费用",Z162="可售建筑面积法"),ROUND(T162/'附表1-面积统计表'!$F$29*'附表1-面积统计表'!$F$5,2),"请手工填写")))</f>
        <v>8203.22</v>
      </c>
      <c r="X162" s="163" t="str">
        <f>IF(SUM('附表1-面积统计表'!$D$6)=0,"",SUM(T162)-SUM(W162)-SUM(Y162))</f>
        <v/>
      </c>
      <c r="Y162" s="163">
        <f>IF(SUM('附表1-面积统计表'!$D$6)=0,SUM(T162)-SUM(W162),IF('附表1-面积统计表'!$D$29=0,"",IF(AND(V162="共同成本费用",Z162="总建筑面积法"),ROUND(T162/'附表1-面积统计表'!$D$29*'附表1-面积统计表'!$D$7,2),IF(AND(V162="共同成本费用",Z162="可售建筑面积法"),ROUND(T162/'附表1-面积统计表'!$F$29*'附表1-面积统计表'!$F$7,2),"请手工填写"))))</f>
        <v>509.790000000001</v>
      </c>
      <c r="Z162" s="164" t="s">
        <v>282</v>
      </c>
      <c r="AA162" s="157"/>
      <c r="AB162" s="165" t="s">
        <v>1986</v>
      </c>
      <c r="AC162" s="165"/>
    </row>
    <row r="163" s="127" customFormat="1" ht="27" hidden="1" customHeight="1" spans="1:1024 1025:16377">
      <c r="A163" s="221">
        <v>157</v>
      </c>
      <c r="B163" s="245" t="s">
        <v>2574</v>
      </c>
      <c r="C163" s="246" t="s">
        <v>2578</v>
      </c>
      <c r="D163" s="224" t="s">
        <v>1996</v>
      </c>
      <c r="E163" s="225" t="s">
        <v>2200</v>
      </c>
      <c r="F163" s="226" t="s">
        <v>2579</v>
      </c>
      <c r="G163" s="227" t="s">
        <v>2400</v>
      </c>
      <c r="H163" s="226" t="str">
        <f>IF(G163="","",VLOOKUP(G163,'附表8-合同明细采集底稿'!B:I,2,0))</f>
        <v>沁春锦苑升降横移类机械式停车设备销售合同</v>
      </c>
      <c r="I163" s="66" t="str">
        <f>IF(G163="","",VLOOKUP(G163,'附表8-合同明细采集底稿'!B:I,3,0))</f>
        <v>技术合同</v>
      </c>
      <c r="J163" s="226" t="str">
        <f>IF(G163="","",VLOOKUP(G163,'附表8-合同明细采集底稿'!B:I,4,0))</f>
        <v>唐山通宝停车设备有限公司</v>
      </c>
      <c r="K163" s="226" t="s">
        <v>2007</v>
      </c>
      <c r="L163" s="227" t="s">
        <v>2580</v>
      </c>
      <c r="M163" s="227" t="s">
        <v>2581</v>
      </c>
      <c r="N163" s="228">
        <v>292948.01</v>
      </c>
      <c r="O163" s="229">
        <v>331031.25</v>
      </c>
      <c r="P163" s="229">
        <v>292948.01</v>
      </c>
      <c r="Q163" s="229"/>
      <c r="R163" s="229">
        <f t="shared" si="7"/>
        <v>292948.01</v>
      </c>
      <c r="S163" s="230">
        <f>IFERROR(VLOOKUP(G163,'附表8-合同明细采集底稿'!B:M,12,0),100%)</f>
        <v>0.331924265795271</v>
      </c>
      <c r="T163" s="229">
        <f t="shared" si="6"/>
        <v>97236.55</v>
      </c>
      <c r="U163" s="226" t="s">
        <v>2009</v>
      </c>
      <c r="V163" s="231" t="s">
        <v>309</v>
      </c>
      <c r="W163" s="232">
        <f>IF('附表1-面积统计表'!$D$29=0,"",IF(AND(V163="共同成本费用",Z163="总建筑面积法"),ROUND(T163/'附表1-面积统计表'!$D$29*'附表1-面积统计表'!$D$5,2),IF(AND(V163="共同成本费用",Z163="可售建筑面积法"),ROUND(T163/'附表1-面积统计表'!$F$29*'附表1-面积统计表'!$F$5,2),"请手工填写")))</f>
        <v>91547.36</v>
      </c>
      <c r="X163" s="232" t="str">
        <f>IF(SUM('附表1-面积统计表'!$D$6)=0,"",SUM(T163)-SUM(W163)-SUM(Y163))</f>
        <v/>
      </c>
      <c r="Y163" s="232">
        <f>IF(SUM('附表1-面积统计表'!$D$6)=0,SUM(T163)-SUM(W163),IF('附表1-面积统计表'!$D$29=0,"",IF(AND(V163="共同成本费用",Z163="总建筑面积法"),ROUND(T163/'附表1-面积统计表'!$D$29*'附表1-面积统计表'!$D$7,2),IF(AND(V163="共同成本费用",Z163="可售建筑面积法"),ROUND(T163/'附表1-面积统计表'!$F$29*'附表1-面积统计表'!$F$7,2),"请手工填写"))))</f>
        <v>5689.19</v>
      </c>
      <c r="Z163" s="233" t="s">
        <v>282</v>
      </c>
      <c r="AA163" s="226"/>
      <c r="AB163" s="234" t="s">
        <v>1986</v>
      </c>
      <c r="AC163" s="234"/>
      <c r="AD163" s="235"/>
      <c r="AE163" s="235"/>
      <c r="AF163" s="235"/>
      <c r="AG163" s="235"/>
      <c r="AH163" s="235"/>
      <c r="AI163" s="235"/>
      <c r="AJ163" s="235"/>
      <c r="AK163" s="235"/>
      <c r="AL163" s="235"/>
      <c r="AM163" s="235"/>
      <c r="AN163" s="235"/>
      <c r="AO163" s="235"/>
      <c r="AP163" s="235"/>
      <c r="AQ163" s="235"/>
      <c r="AR163" s="235"/>
      <c r="AS163" s="235"/>
      <c r="AT163" s="235"/>
      <c r="AU163" s="235"/>
      <c r="AV163" s="235"/>
      <c r="AW163" s="235"/>
      <c r="AX163" s="235"/>
      <c r="AY163" s="235"/>
      <c r="AZ163" s="235"/>
      <c r="BA163" s="235"/>
      <c r="BB163" s="235"/>
      <c r="BC163" s="235"/>
      <c r="BD163" s="235"/>
      <c r="BE163" s="235"/>
      <c r="BF163" s="235"/>
      <c r="BG163" s="235"/>
      <c r="BH163" s="235"/>
      <c r="BI163" s="235"/>
      <c r="BJ163" s="235"/>
      <c r="BK163" s="235"/>
      <c r="BL163" s="235"/>
      <c r="BM163" s="235"/>
      <c r="BN163" s="235"/>
      <c r="BO163" s="235"/>
      <c r="BP163" s="235"/>
      <c r="BQ163" s="235"/>
      <c r="BR163" s="235"/>
      <c r="BS163" s="235"/>
      <c r="BT163" s="235"/>
      <c r="BU163" s="235"/>
      <c r="BV163" s="235"/>
      <c r="BW163" s="235"/>
      <c r="BX163" s="235"/>
      <c r="BY163" s="235"/>
      <c r="BZ163" s="235"/>
      <c r="CA163" s="235"/>
      <c r="CB163" s="235"/>
      <c r="CC163" s="235"/>
      <c r="CD163" s="235"/>
      <c r="CE163" s="235"/>
      <c r="CF163" s="235"/>
      <c r="CG163" s="235"/>
      <c r="CH163" s="235"/>
      <c r="CI163" s="235"/>
      <c r="CJ163" s="235"/>
      <c r="CK163" s="235"/>
      <c r="CL163" s="235"/>
      <c r="CM163" s="235"/>
      <c r="CN163" s="235"/>
      <c r="CO163" s="235"/>
      <c r="CP163" s="235"/>
      <c r="CQ163" s="235"/>
      <c r="CR163" s="235"/>
      <c r="CS163" s="235"/>
      <c r="CT163" s="235"/>
      <c r="CU163" s="235"/>
      <c r="CV163" s="235"/>
      <c r="CW163" s="235"/>
      <c r="CX163" s="235"/>
      <c r="CY163" s="235"/>
      <c r="CZ163" s="235"/>
      <c r="DA163" s="235"/>
      <c r="DB163" s="235"/>
      <c r="DC163" s="235"/>
      <c r="DD163" s="235"/>
      <c r="DE163" s="235"/>
      <c r="DF163" s="235"/>
      <c r="DG163" s="235"/>
      <c r="DH163" s="235"/>
      <c r="DI163" s="235"/>
      <c r="DJ163" s="235"/>
      <c r="DK163" s="235"/>
      <c r="DL163" s="235"/>
      <c r="DM163" s="235"/>
      <c r="DN163" s="235"/>
      <c r="DO163" s="235"/>
      <c r="DP163" s="235"/>
      <c r="DQ163" s="235"/>
      <c r="DR163" s="235"/>
      <c r="DS163" s="235"/>
      <c r="DT163" s="235"/>
      <c r="DU163" s="235"/>
      <c r="DV163" s="235"/>
      <c r="DW163" s="235"/>
      <c r="DX163" s="235"/>
      <c r="DY163" s="235"/>
      <c r="DZ163" s="235"/>
      <c r="EA163" s="235"/>
      <c r="EB163" s="235"/>
      <c r="EC163" s="235"/>
      <c r="ED163" s="235"/>
      <c r="EE163" s="235"/>
      <c r="EF163" s="235"/>
      <c r="EG163" s="235"/>
      <c r="EH163" s="235"/>
      <c r="EI163" s="235"/>
      <c r="EJ163" s="235"/>
      <c r="EK163" s="235"/>
      <c r="EL163" s="235"/>
      <c r="EM163" s="235"/>
      <c r="EN163" s="235"/>
      <c r="EO163" s="235"/>
      <c r="EP163" s="235"/>
      <c r="EQ163" s="235"/>
      <c r="ER163" s="235"/>
      <c r="ES163" s="235"/>
      <c r="ET163" s="235"/>
      <c r="EU163" s="235"/>
      <c r="EV163" s="235"/>
      <c r="EW163" s="235"/>
      <c r="EX163" s="235"/>
      <c r="EY163" s="235"/>
      <c r="EZ163" s="235"/>
      <c r="FA163" s="235"/>
      <c r="FB163" s="235"/>
      <c r="FC163" s="235"/>
      <c r="FD163" s="235"/>
      <c r="FE163" s="235"/>
      <c r="FF163" s="235"/>
      <c r="FG163" s="235"/>
      <c r="FH163" s="235"/>
      <c r="FI163" s="235"/>
      <c r="FJ163" s="235"/>
      <c r="FK163" s="235"/>
      <c r="FL163" s="235"/>
      <c r="FM163" s="235"/>
      <c r="FN163" s="235"/>
      <c r="FO163" s="235"/>
      <c r="FP163" s="235"/>
      <c r="FQ163" s="235"/>
      <c r="FR163" s="235"/>
      <c r="FS163" s="235"/>
      <c r="FT163" s="235"/>
      <c r="FU163" s="235"/>
      <c r="FV163" s="235"/>
      <c r="FW163" s="235"/>
      <c r="FX163" s="235"/>
      <c r="FY163" s="235"/>
      <c r="FZ163" s="235"/>
      <c r="GA163" s="235"/>
      <c r="GB163" s="235"/>
      <c r="GC163" s="235"/>
      <c r="GD163" s="235"/>
      <c r="GE163" s="235"/>
      <c r="GF163" s="235"/>
      <c r="GG163" s="235"/>
      <c r="GH163" s="235"/>
      <c r="GI163" s="235"/>
      <c r="GJ163" s="235"/>
      <c r="GK163" s="235"/>
      <c r="GL163" s="235"/>
      <c r="GM163" s="235"/>
      <c r="GN163" s="235"/>
      <c r="GO163" s="235"/>
      <c r="GP163" s="235"/>
      <c r="GQ163" s="235"/>
      <c r="GR163" s="235"/>
      <c r="GS163" s="235"/>
      <c r="GT163" s="235"/>
      <c r="GU163" s="235"/>
      <c r="GV163" s="235"/>
      <c r="GW163" s="235"/>
      <c r="GX163" s="235"/>
      <c r="GY163" s="235"/>
      <c r="GZ163" s="235"/>
      <c r="HA163" s="235"/>
      <c r="HB163" s="235"/>
      <c r="HC163" s="235"/>
      <c r="HD163" s="235"/>
      <c r="HE163" s="235"/>
      <c r="HF163" s="235"/>
      <c r="HG163" s="235"/>
      <c r="HH163" s="235"/>
      <c r="HI163" s="235"/>
      <c r="HJ163" s="235"/>
      <c r="HK163" s="235"/>
      <c r="HL163" s="235"/>
      <c r="HM163" s="235"/>
      <c r="HN163" s="235"/>
      <c r="HO163" s="235"/>
      <c r="HP163" s="235"/>
      <c r="HQ163" s="235"/>
      <c r="HR163" s="235"/>
      <c r="HS163" s="235"/>
      <c r="HT163" s="235"/>
      <c r="HU163" s="235"/>
      <c r="HV163" s="235"/>
      <c r="HW163" s="235"/>
      <c r="HX163" s="235"/>
      <c r="HY163" s="235"/>
      <c r="HZ163" s="235"/>
      <c r="IA163" s="235"/>
      <c r="IB163" s="235"/>
      <c r="IC163" s="235"/>
      <c r="ID163" s="235"/>
      <c r="IE163" s="235"/>
      <c r="IF163" s="235"/>
      <c r="IG163" s="235"/>
      <c r="IH163" s="235"/>
      <c r="II163" s="235"/>
      <c r="IJ163" s="235"/>
      <c r="IK163" s="235"/>
      <c r="IL163" s="235"/>
      <c r="IM163" s="235"/>
      <c r="IN163" s="235"/>
      <c r="IO163" s="235"/>
      <c r="IP163" s="235"/>
      <c r="IQ163" s="235"/>
      <c r="IR163" s="235"/>
      <c r="IS163" s="235"/>
      <c r="IT163" s="235"/>
      <c r="IU163" s="235"/>
      <c r="IV163" s="235"/>
      <c r="IW163" s="235"/>
      <c r="IX163" s="235"/>
      <c r="IY163" s="235"/>
      <c r="IZ163" s="235"/>
      <c r="JA163" s="235"/>
      <c r="JB163" s="235"/>
      <c r="JC163" s="235"/>
      <c r="JD163" s="235"/>
      <c r="JE163" s="235"/>
      <c r="JF163" s="235"/>
      <c r="JG163" s="235"/>
      <c r="JH163" s="235"/>
      <c r="JI163" s="235"/>
      <c r="JJ163" s="235"/>
      <c r="JK163" s="235"/>
      <c r="JL163" s="235"/>
      <c r="JM163" s="235"/>
      <c r="JN163" s="235"/>
      <c r="JO163" s="235"/>
      <c r="JP163" s="235"/>
      <c r="JQ163" s="235"/>
      <c r="JR163" s="235"/>
      <c r="JS163" s="235"/>
      <c r="JT163" s="235"/>
      <c r="JU163" s="235"/>
      <c r="JV163" s="235"/>
      <c r="JW163" s="235"/>
      <c r="JX163" s="235"/>
      <c r="JY163" s="235"/>
      <c r="JZ163" s="235"/>
      <c r="KA163" s="235"/>
      <c r="KB163" s="235"/>
      <c r="KC163" s="235"/>
      <c r="KD163" s="235"/>
      <c r="KE163" s="235"/>
      <c r="KF163" s="235"/>
      <c r="KG163" s="235"/>
      <c r="KH163" s="235"/>
      <c r="KI163" s="235"/>
      <c r="KJ163" s="235"/>
      <c r="KK163" s="235"/>
      <c r="KL163" s="235"/>
      <c r="KM163" s="235"/>
      <c r="KN163" s="235"/>
      <c r="KO163" s="235"/>
      <c r="KP163" s="235"/>
      <c r="KQ163" s="235"/>
      <c r="KR163" s="235"/>
      <c r="KS163" s="235"/>
      <c r="KT163" s="235"/>
      <c r="KU163" s="235"/>
      <c r="KV163" s="235"/>
      <c r="KW163" s="235"/>
      <c r="KX163" s="235"/>
      <c r="KY163" s="235"/>
      <c r="KZ163" s="235"/>
      <c r="LA163" s="235"/>
      <c r="LB163" s="235"/>
      <c r="LC163" s="235"/>
      <c r="LD163" s="235"/>
      <c r="LE163" s="235"/>
      <c r="LF163" s="235"/>
      <c r="LG163" s="235"/>
      <c r="LH163" s="235"/>
      <c r="LI163" s="235"/>
      <c r="LJ163" s="235"/>
      <c r="LK163" s="235"/>
      <c r="LL163" s="235"/>
      <c r="LM163" s="235"/>
      <c r="LN163" s="235"/>
      <c r="LO163" s="235"/>
      <c r="LP163" s="235"/>
      <c r="LQ163" s="235"/>
      <c r="LR163" s="235"/>
      <c r="LS163" s="235"/>
      <c r="LT163" s="235"/>
      <c r="LU163" s="235"/>
      <c r="LV163" s="235"/>
      <c r="LW163" s="235"/>
      <c r="LX163" s="235"/>
      <c r="LY163" s="235"/>
      <c r="LZ163" s="235"/>
      <c r="MA163" s="235"/>
      <c r="MB163" s="235"/>
      <c r="MC163" s="235"/>
      <c r="MD163" s="235"/>
      <c r="ME163" s="235"/>
      <c r="MF163" s="235"/>
      <c r="MG163" s="235"/>
      <c r="MH163" s="235"/>
      <c r="MI163" s="235"/>
      <c r="MJ163" s="235"/>
      <c r="MK163" s="235"/>
      <c r="ML163" s="235"/>
      <c r="MM163" s="235"/>
      <c r="MN163" s="235"/>
      <c r="MO163" s="235"/>
      <c r="MP163" s="235"/>
      <c r="MQ163" s="235"/>
      <c r="MR163" s="235"/>
      <c r="MS163" s="235"/>
      <c r="MT163" s="235"/>
      <c r="MU163" s="235"/>
      <c r="MV163" s="235"/>
      <c r="MW163" s="235"/>
      <c r="MX163" s="235"/>
      <c r="MY163" s="235"/>
      <c r="MZ163" s="235"/>
      <c r="NA163" s="235"/>
      <c r="NB163" s="235"/>
      <c r="NC163" s="235"/>
      <c r="ND163" s="235"/>
      <c r="NE163" s="235"/>
      <c r="NF163" s="235"/>
      <c r="NG163" s="235"/>
      <c r="NH163" s="235"/>
      <c r="NI163" s="235"/>
      <c r="NJ163" s="235"/>
      <c r="NK163" s="235"/>
      <c r="NL163" s="235"/>
      <c r="NM163" s="235"/>
      <c r="NN163" s="235"/>
      <c r="NO163" s="235"/>
      <c r="NP163" s="235"/>
      <c r="NQ163" s="235"/>
      <c r="NR163" s="235"/>
      <c r="NS163" s="235"/>
      <c r="NT163" s="235"/>
      <c r="NU163" s="235"/>
      <c r="NV163" s="235"/>
      <c r="NW163" s="235"/>
      <c r="NX163" s="235"/>
      <c r="NY163" s="235"/>
      <c r="NZ163" s="235"/>
      <c r="OA163" s="235"/>
      <c r="OB163" s="235"/>
      <c r="OC163" s="235"/>
      <c r="OD163" s="235"/>
      <c r="OE163" s="235"/>
      <c r="OF163" s="235"/>
      <c r="OG163" s="235"/>
      <c r="OH163" s="235"/>
      <c r="OI163" s="235"/>
      <c r="OJ163" s="235"/>
      <c r="OK163" s="235"/>
      <c r="OL163" s="235"/>
      <c r="OM163" s="235"/>
      <c r="ON163" s="235"/>
      <c r="OO163" s="235"/>
      <c r="OP163" s="235"/>
      <c r="OQ163" s="235"/>
      <c r="OR163" s="235"/>
      <c r="OS163" s="235"/>
      <c r="OT163" s="235"/>
      <c r="OU163" s="235"/>
      <c r="OV163" s="235"/>
      <c r="OW163" s="235"/>
      <c r="OX163" s="235"/>
      <c r="OY163" s="235"/>
      <c r="OZ163" s="235"/>
      <c r="PA163" s="235"/>
      <c r="PB163" s="235"/>
      <c r="PC163" s="235"/>
      <c r="PD163" s="235"/>
      <c r="PE163" s="235"/>
      <c r="PF163" s="235"/>
      <c r="PG163" s="235"/>
      <c r="PH163" s="235"/>
      <c r="PI163" s="235"/>
      <c r="PJ163" s="235"/>
      <c r="PK163" s="235"/>
      <c r="PL163" s="235"/>
      <c r="PM163" s="235"/>
      <c r="PN163" s="235"/>
      <c r="PO163" s="235"/>
      <c r="PP163" s="235"/>
      <c r="PQ163" s="235"/>
      <c r="PR163" s="235"/>
      <c r="PS163" s="235"/>
      <c r="PT163" s="235"/>
      <c r="PU163" s="235"/>
      <c r="PV163" s="235"/>
      <c r="PW163" s="235"/>
      <c r="PX163" s="235"/>
      <c r="PY163" s="235"/>
      <c r="PZ163" s="235"/>
      <c r="QA163" s="235"/>
      <c r="QB163" s="235"/>
      <c r="QC163" s="235"/>
      <c r="QD163" s="235"/>
      <c r="QE163" s="235"/>
      <c r="QF163" s="235"/>
      <c r="QG163" s="235"/>
      <c r="QH163" s="235"/>
      <c r="QI163" s="235"/>
      <c r="QJ163" s="235"/>
      <c r="QK163" s="235"/>
      <c r="QL163" s="235"/>
      <c r="QM163" s="235"/>
      <c r="QN163" s="235"/>
      <c r="QO163" s="235"/>
      <c r="QP163" s="235"/>
      <c r="QQ163" s="235"/>
      <c r="QR163" s="235"/>
      <c r="QS163" s="235"/>
      <c r="QT163" s="235"/>
      <c r="QU163" s="235"/>
      <c r="QV163" s="235"/>
      <c r="QW163" s="235"/>
      <c r="QX163" s="235"/>
      <c r="QY163" s="235"/>
      <c r="QZ163" s="235"/>
      <c r="RA163" s="235"/>
      <c r="RB163" s="235"/>
      <c r="RC163" s="235"/>
      <c r="RD163" s="235"/>
      <c r="RE163" s="235"/>
      <c r="RF163" s="235"/>
      <c r="RG163" s="235"/>
      <c r="RH163" s="235"/>
      <c r="RI163" s="235"/>
      <c r="RJ163" s="235"/>
      <c r="RK163" s="235"/>
      <c r="RL163" s="235"/>
      <c r="RM163" s="235"/>
      <c r="RN163" s="235"/>
      <c r="RO163" s="235"/>
      <c r="RP163" s="235"/>
      <c r="RQ163" s="235"/>
      <c r="RR163" s="235"/>
      <c r="RS163" s="235"/>
      <c r="RT163" s="235"/>
      <c r="RU163" s="235"/>
      <c r="RV163" s="235"/>
      <c r="RW163" s="235"/>
      <c r="RX163" s="235"/>
      <c r="RY163" s="235"/>
      <c r="RZ163" s="235"/>
      <c r="SA163" s="235"/>
      <c r="SB163" s="235"/>
      <c r="SC163" s="235"/>
      <c r="SD163" s="235"/>
      <c r="SE163" s="235"/>
      <c r="SF163" s="235"/>
      <c r="SG163" s="235"/>
      <c r="SH163" s="235"/>
      <c r="SI163" s="235"/>
      <c r="SJ163" s="235"/>
      <c r="SK163" s="235"/>
      <c r="SL163" s="235"/>
      <c r="SM163" s="235"/>
      <c r="SN163" s="235"/>
      <c r="SO163" s="235"/>
      <c r="SP163" s="235"/>
      <c r="SQ163" s="235"/>
      <c r="SR163" s="235"/>
      <c r="SS163" s="235"/>
      <c r="ST163" s="235"/>
      <c r="SU163" s="235"/>
      <c r="SV163" s="235"/>
      <c r="SW163" s="235"/>
      <c r="SX163" s="235"/>
      <c r="SY163" s="235"/>
      <c r="SZ163" s="235"/>
      <c r="TA163" s="235"/>
      <c r="TB163" s="235"/>
      <c r="TC163" s="235"/>
      <c r="TD163" s="235"/>
      <c r="TE163" s="235"/>
      <c r="TF163" s="235"/>
      <c r="TG163" s="235"/>
      <c r="TH163" s="235"/>
      <c r="TI163" s="235"/>
      <c r="TJ163" s="235"/>
      <c r="TK163" s="235"/>
      <c r="TL163" s="235"/>
      <c r="TM163" s="235"/>
      <c r="TN163" s="235"/>
      <c r="TO163" s="235"/>
      <c r="TP163" s="235"/>
      <c r="TQ163" s="235"/>
      <c r="TR163" s="235"/>
      <c r="TS163" s="235"/>
      <c r="TT163" s="235"/>
      <c r="TU163" s="235"/>
      <c r="TV163" s="235"/>
      <c r="TW163" s="235"/>
      <c r="TX163" s="235"/>
      <c r="TY163" s="235"/>
      <c r="TZ163" s="235"/>
      <c r="UA163" s="235"/>
      <c r="UB163" s="235"/>
      <c r="UC163" s="235"/>
      <c r="UD163" s="235"/>
      <c r="UE163" s="235"/>
      <c r="UF163" s="235"/>
      <c r="UG163" s="235"/>
      <c r="UH163" s="235"/>
      <c r="UI163" s="235"/>
      <c r="UJ163" s="235"/>
      <c r="UK163" s="235"/>
      <c r="UL163" s="235"/>
      <c r="UM163" s="235"/>
      <c r="UN163" s="235"/>
      <c r="UO163" s="235"/>
      <c r="UP163" s="235"/>
      <c r="UQ163" s="235"/>
      <c r="UR163" s="235"/>
      <c r="US163" s="235"/>
      <c r="UT163" s="235"/>
      <c r="UU163" s="235"/>
      <c r="UV163" s="235"/>
      <c r="UW163" s="235"/>
      <c r="UX163" s="235"/>
      <c r="UY163" s="235"/>
      <c r="UZ163" s="235"/>
      <c r="VA163" s="235"/>
      <c r="VB163" s="235"/>
      <c r="VC163" s="235"/>
      <c r="VD163" s="235"/>
      <c r="VE163" s="235"/>
      <c r="VF163" s="235"/>
      <c r="VG163" s="235"/>
      <c r="VH163" s="235"/>
      <c r="VI163" s="235"/>
      <c r="VJ163" s="235"/>
      <c r="VK163" s="235"/>
      <c r="VL163" s="235"/>
      <c r="VM163" s="235"/>
      <c r="VN163" s="235"/>
      <c r="VO163" s="235"/>
      <c r="VP163" s="235"/>
      <c r="VQ163" s="235"/>
      <c r="VR163" s="235"/>
      <c r="VS163" s="235"/>
      <c r="VT163" s="235"/>
      <c r="VU163" s="235"/>
      <c r="VV163" s="235"/>
      <c r="VW163" s="235"/>
      <c r="VX163" s="235"/>
      <c r="VY163" s="235"/>
      <c r="VZ163" s="235"/>
      <c r="WA163" s="235"/>
      <c r="WB163" s="235"/>
      <c r="WC163" s="235"/>
      <c r="WD163" s="235"/>
      <c r="WE163" s="235"/>
      <c r="WF163" s="235"/>
      <c r="WG163" s="235"/>
      <c r="WH163" s="235"/>
      <c r="WI163" s="235"/>
      <c r="WJ163" s="235"/>
      <c r="WK163" s="235"/>
      <c r="WL163" s="235"/>
      <c r="WM163" s="235"/>
      <c r="WN163" s="235"/>
      <c r="WO163" s="235"/>
      <c r="WP163" s="235"/>
      <c r="WQ163" s="235"/>
      <c r="WR163" s="235"/>
      <c r="WS163" s="235"/>
      <c r="WT163" s="235"/>
      <c r="WU163" s="235"/>
      <c r="WV163" s="235"/>
      <c r="WW163" s="235"/>
      <c r="WX163" s="235"/>
      <c r="WY163" s="235"/>
      <c r="WZ163" s="235"/>
      <c r="XA163" s="235"/>
      <c r="XB163" s="235"/>
      <c r="XC163" s="235"/>
      <c r="XD163" s="235"/>
      <c r="XE163" s="235"/>
      <c r="XF163" s="235"/>
      <c r="XG163" s="235"/>
      <c r="XH163" s="235"/>
      <c r="XI163" s="235"/>
      <c r="XJ163" s="235"/>
      <c r="XK163" s="235"/>
      <c r="XL163" s="235"/>
      <c r="XM163" s="235"/>
      <c r="XN163" s="235"/>
      <c r="XO163" s="235"/>
      <c r="XP163" s="235"/>
      <c r="XQ163" s="235"/>
      <c r="XR163" s="235"/>
      <c r="XS163" s="235"/>
      <c r="XT163" s="235"/>
      <c r="XU163" s="235"/>
      <c r="XV163" s="235"/>
      <c r="XW163" s="235"/>
      <c r="XX163" s="235"/>
      <c r="XY163" s="235"/>
      <c r="XZ163" s="235"/>
      <c r="YA163" s="235"/>
      <c r="YB163" s="235"/>
      <c r="YC163" s="235"/>
      <c r="YD163" s="235"/>
      <c r="YE163" s="235"/>
      <c r="YF163" s="235"/>
      <c r="YG163" s="235"/>
      <c r="YH163" s="235"/>
      <c r="YI163" s="235"/>
      <c r="YJ163" s="235"/>
      <c r="YK163" s="235"/>
      <c r="YL163" s="235"/>
      <c r="YM163" s="235"/>
      <c r="YN163" s="235"/>
      <c r="YO163" s="235"/>
      <c r="YP163" s="235"/>
      <c r="YQ163" s="235"/>
      <c r="YR163" s="235"/>
      <c r="YS163" s="235"/>
      <c r="YT163" s="235"/>
      <c r="YU163" s="235"/>
      <c r="YV163" s="235"/>
      <c r="YW163" s="235"/>
      <c r="YX163" s="235"/>
      <c r="YY163" s="235"/>
      <c r="YZ163" s="235"/>
      <c r="ZA163" s="235"/>
      <c r="ZB163" s="235"/>
      <c r="ZC163" s="235"/>
      <c r="ZD163" s="235"/>
      <c r="ZE163" s="235"/>
      <c r="ZF163" s="235"/>
      <c r="ZG163" s="235"/>
      <c r="ZH163" s="235"/>
      <c r="ZI163" s="235"/>
      <c r="ZJ163" s="235"/>
      <c r="ZK163" s="235"/>
      <c r="ZL163" s="235"/>
      <c r="ZM163" s="235"/>
      <c r="ZN163" s="235"/>
      <c r="ZO163" s="235"/>
      <c r="ZP163" s="235"/>
      <c r="ZQ163" s="235"/>
      <c r="ZR163" s="235"/>
      <c r="ZS163" s="235"/>
      <c r="ZT163" s="235"/>
      <c r="ZU163" s="235"/>
      <c r="ZV163" s="235"/>
      <c r="ZW163" s="235"/>
      <c r="ZX163" s="235"/>
      <c r="ZY163" s="235"/>
      <c r="ZZ163" s="235"/>
      <c r="AAA163" s="235"/>
      <c r="AAB163" s="235"/>
      <c r="AAC163" s="235"/>
      <c r="AAD163" s="235"/>
      <c r="AAE163" s="235"/>
      <c r="AAF163" s="235"/>
      <c r="AAG163" s="235"/>
      <c r="AAH163" s="235"/>
      <c r="AAI163" s="235"/>
      <c r="AAJ163" s="235"/>
      <c r="AAK163" s="235"/>
      <c r="AAL163" s="235"/>
      <c r="AAM163" s="235"/>
      <c r="AAN163" s="235"/>
      <c r="AAO163" s="235"/>
      <c r="AAP163" s="235"/>
      <c r="AAQ163" s="235"/>
      <c r="AAR163" s="235"/>
      <c r="AAS163" s="235"/>
      <c r="AAT163" s="235"/>
      <c r="AAU163" s="235"/>
      <c r="AAV163" s="235"/>
      <c r="AAW163" s="235"/>
      <c r="AAX163" s="235"/>
      <c r="AAY163" s="235"/>
      <c r="AAZ163" s="235"/>
      <c r="ABA163" s="235"/>
      <c r="ABB163" s="235"/>
      <c r="ABC163" s="235"/>
      <c r="ABD163" s="235"/>
      <c r="ABE163" s="235"/>
      <c r="ABF163" s="235"/>
      <c r="ABG163" s="235"/>
      <c r="ABH163" s="235"/>
      <c r="ABI163" s="235"/>
      <c r="ABJ163" s="235"/>
      <c r="ABK163" s="235"/>
      <c r="ABL163" s="235"/>
      <c r="ABM163" s="235"/>
      <c r="ABN163" s="235"/>
      <c r="ABO163" s="235"/>
      <c r="ABP163" s="235"/>
      <c r="ABQ163" s="235"/>
      <c r="ABR163" s="235"/>
      <c r="ABS163" s="235"/>
      <c r="ABT163" s="235"/>
      <c r="ABU163" s="235"/>
      <c r="ABV163" s="235"/>
      <c r="ABW163" s="235"/>
      <c r="ABX163" s="235"/>
      <c r="ABY163" s="235"/>
      <c r="ABZ163" s="235"/>
      <c r="ACA163" s="235"/>
      <c r="ACB163" s="235"/>
      <c r="ACC163" s="235"/>
      <c r="ACD163" s="235"/>
      <c r="ACE163" s="235"/>
      <c r="ACF163" s="235"/>
      <c r="ACG163" s="235"/>
      <c r="ACH163" s="235"/>
      <c r="ACI163" s="235"/>
      <c r="ACJ163" s="235"/>
      <c r="ACK163" s="235"/>
      <c r="ACL163" s="235"/>
      <c r="ACM163" s="235"/>
      <c r="ACN163" s="235"/>
      <c r="ACO163" s="235"/>
      <c r="ACP163" s="235"/>
      <c r="ACQ163" s="235"/>
      <c r="ACR163" s="235"/>
      <c r="ACS163" s="235"/>
      <c r="ACT163" s="235"/>
      <c r="ACU163" s="235"/>
      <c r="ACV163" s="235"/>
      <c r="ACW163" s="235"/>
      <c r="ACX163" s="235"/>
      <c r="ACY163" s="235"/>
      <c r="ACZ163" s="235"/>
      <c r="ADA163" s="235"/>
      <c r="ADB163" s="235"/>
      <c r="ADC163" s="235"/>
      <c r="ADD163" s="235"/>
      <c r="ADE163" s="235"/>
      <c r="ADF163" s="235"/>
      <c r="ADG163" s="235"/>
      <c r="ADH163" s="235"/>
      <c r="ADI163" s="235"/>
      <c r="ADJ163" s="235"/>
      <c r="ADK163" s="235"/>
      <c r="ADL163" s="235"/>
      <c r="ADM163" s="235"/>
      <c r="ADN163" s="235"/>
      <c r="ADO163" s="235"/>
      <c r="ADP163" s="235"/>
      <c r="ADQ163" s="235"/>
      <c r="ADR163" s="235"/>
      <c r="ADS163" s="235"/>
      <c r="ADT163" s="235"/>
      <c r="ADU163" s="235"/>
      <c r="ADV163" s="235"/>
      <c r="ADW163" s="235"/>
      <c r="ADX163" s="235"/>
      <c r="ADY163" s="235"/>
      <c r="ADZ163" s="235"/>
      <c r="AEA163" s="235"/>
      <c r="AEB163" s="235"/>
      <c r="AEC163" s="235"/>
      <c r="AED163" s="235"/>
      <c r="AEE163" s="235"/>
      <c r="AEF163" s="235"/>
      <c r="AEG163" s="235"/>
      <c r="AEH163" s="235"/>
      <c r="AEI163" s="235"/>
      <c r="AEJ163" s="235"/>
      <c r="AEK163" s="235"/>
      <c r="AEL163" s="235"/>
      <c r="AEM163" s="235"/>
      <c r="AEN163" s="235"/>
      <c r="AEO163" s="235"/>
      <c r="AEP163" s="235"/>
      <c r="AEQ163" s="235"/>
      <c r="AER163" s="235"/>
      <c r="AES163" s="235"/>
      <c r="AET163" s="235"/>
      <c r="AEU163" s="235"/>
      <c r="AEV163" s="235"/>
      <c r="AEW163" s="235"/>
      <c r="AEX163" s="235"/>
      <c r="AEY163" s="235"/>
      <c r="AEZ163" s="235"/>
      <c r="AFA163" s="235"/>
      <c r="AFB163" s="235"/>
      <c r="AFC163" s="235"/>
      <c r="AFD163" s="235"/>
      <c r="AFE163" s="235"/>
      <c r="AFF163" s="235"/>
      <c r="AFG163" s="235"/>
      <c r="AFH163" s="235"/>
      <c r="AFI163" s="235"/>
      <c r="AFJ163" s="235"/>
      <c r="AFK163" s="235"/>
      <c r="AFL163" s="235"/>
      <c r="AFM163" s="235"/>
      <c r="AFN163" s="235"/>
      <c r="AFO163" s="235"/>
      <c r="AFP163" s="235"/>
      <c r="AFQ163" s="235"/>
      <c r="AFR163" s="235"/>
      <c r="AFS163" s="235"/>
      <c r="AFT163" s="235"/>
      <c r="AFU163" s="235"/>
      <c r="AFV163" s="235"/>
      <c r="AFW163" s="235"/>
      <c r="AFX163" s="235"/>
      <c r="AFY163" s="235"/>
      <c r="AFZ163" s="235"/>
      <c r="AGA163" s="235"/>
      <c r="AGB163" s="235"/>
      <c r="AGC163" s="235"/>
      <c r="AGD163" s="235"/>
      <c r="AGE163" s="235"/>
      <c r="AGF163" s="235"/>
      <c r="AGG163" s="235"/>
      <c r="AGH163" s="235"/>
      <c r="AGI163" s="235"/>
      <c r="AGJ163" s="235"/>
      <c r="AGK163" s="235"/>
      <c r="AGL163" s="235"/>
      <c r="AGM163" s="235"/>
      <c r="AGN163" s="235"/>
      <c r="AGO163" s="235"/>
      <c r="AGP163" s="235"/>
      <c r="AGQ163" s="235"/>
      <c r="AGR163" s="235"/>
      <c r="AGS163" s="235"/>
      <c r="AGT163" s="235"/>
      <c r="AGU163" s="235"/>
      <c r="AGV163" s="235"/>
      <c r="AGW163" s="235"/>
      <c r="AGX163" s="235"/>
      <c r="AGY163" s="235"/>
      <c r="AGZ163" s="235"/>
      <c r="AHA163" s="235"/>
      <c r="AHB163" s="235"/>
      <c r="AHC163" s="235"/>
      <c r="AHD163" s="235"/>
      <c r="AHE163" s="235"/>
      <c r="AHF163" s="235"/>
      <c r="AHG163" s="235"/>
      <c r="AHH163" s="235"/>
      <c r="AHI163" s="235"/>
      <c r="AHJ163" s="235"/>
      <c r="AHK163" s="235"/>
      <c r="AHL163" s="235"/>
      <c r="AHM163" s="235"/>
      <c r="AHN163" s="235"/>
      <c r="AHO163" s="235"/>
      <c r="AHP163" s="235"/>
      <c r="AHQ163" s="235"/>
      <c r="AHR163" s="235"/>
      <c r="AHS163" s="235"/>
      <c r="AHT163" s="235"/>
      <c r="AHU163" s="235"/>
      <c r="AHV163" s="235"/>
      <c r="AHW163" s="235"/>
      <c r="AHX163" s="235"/>
      <c r="AHY163" s="235"/>
      <c r="AHZ163" s="235"/>
      <c r="AIA163" s="235"/>
      <c r="AIB163" s="235"/>
      <c r="AIC163" s="235"/>
      <c r="AID163" s="235"/>
      <c r="AIE163" s="235"/>
      <c r="AIF163" s="235"/>
      <c r="AIG163" s="235"/>
      <c r="AIH163" s="235"/>
      <c r="AII163" s="235"/>
      <c r="AIJ163" s="235"/>
      <c r="AIK163" s="235"/>
      <c r="AIL163" s="235"/>
      <c r="AIM163" s="235"/>
      <c r="AIN163" s="235"/>
      <c r="AIO163" s="235"/>
      <c r="AIP163" s="235"/>
      <c r="AIQ163" s="235"/>
      <c r="AIR163" s="235"/>
      <c r="AIS163" s="235"/>
      <c r="AIT163" s="235"/>
      <c r="AIU163" s="235"/>
      <c r="AIV163" s="235"/>
      <c r="AIW163" s="235"/>
      <c r="AIX163" s="235"/>
      <c r="AIY163" s="235"/>
      <c r="AIZ163" s="235"/>
      <c r="AJA163" s="235"/>
      <c r="AJB163" s="235"/>
      <c r="AJC163" s="235"/>
      <c r="AJD163" s="235"/>
      <c r="AJE163" s="235"/>
      <c r="AJF163" s="235"/>
      <c r="AJG163" s="235"/>
      <c r="AJH163" s="235"/>
      <c r="AJI163" s="235"/>
      <c r="AJJ163" s="235"/>
      <c r="AJK163" s="235"/>
      <c r="AJL163" s="235"/>
      <c r="AJM163" s="235"/>
      <c r="AJN163" s="235"/>
      <c r="AJO163" s="235"/>
      <c r="AJP163" s="235"/>
      <c r="AJQ163" s="235"/>
      <c r="AJR163" s="235"/>
      <c r="AJS163" s="235"/>
      <c r="AJT163" s="235"/>
      <c r="AJU163" s="235"/>
      <c r="AJV163" s="235"/>
      <c r="AJW163" s="235"/>
      <c r="AJX163" s="235"/>
      <c r="AJY163" s="235"/>
      <c r="AJZ163" s="235"/>
      <c r="AKA163" s="235"/>
      <c r="AKB163" s="235"/>
      <c r="AKC163" s="235"/>
      <c r="AKD163" s="235"/>
      <c r="AKE163" s="235"/>
      <c r="AKF163" s="235"/>
      <c r="AKG163" s="235"/>
      <c r="AKH163" s="235"/>
      <c r="AKI163" s="235"/>
      <c r="AKJ163" s="235"/>
      <c r="AKK163" s="235"/>
      <c r="AKL163" s="235"/>
      <c r="AKM163" s="235"/>
      <c r="AKN163" s="235"/>
      <c r="AKO163" s="235"/>
      <c r="AKP163" s="235"/>
      <c r="AKQ163" s="235"/>
      <c r="AKR163" s="235"/>
      <c r="AKS163" s="235"/>
      <c r="AKT163" s="235"/>
      <c r="AKU163" s="235"/>
      <c r="AKV163" s="235"/>
      <c r="AKW163" s="235"/>
      <c r="AKX163" s="235"/>
      <c r="AKY163" s="235"/>
      <c r="AKZ163" s="235"/>
      <c r="ALA163" s="235"/>
      <c r="ALB163" s="235"/>
      <c r="ALC163" s="235"/>
      <c r="ALD163" s="235"/>
      <c r="ALE163" s="235"/>
      <c r="ALF163" s="235"/>
      <c r="ALG163" s="235"/>
      <c r="ALH163" s="235"/>
      <c r="ALI163" s="235"/>
      <c r="ALJ163" s="235"/>
      <c r="ALK163" s="235"/>
      <c r="ALL163" s="235"/>
      <c r="ALM163" s="235"/>
      <c r="ALN163" s="235"/>
      <c r="ALO163" s="235"/>
      <c r="ALP163" s="235"/>
      <c r="ALQ163" s="235"/>
      <c r="ALR163" s="235"/>
      <c r="ALS163" s="235"/>
      <c r="ALT163" s="235"/>
      <c r="ALU163" s="235"/>
      <c r="ALV163" s="235"/>
      <c r="ALW163" s="235"/>
      <c r="ALX163" s="235"/>
      <c r="ALY163" s="235"/>
      <c r="ALZ163" s="235"/>
      <c r="AMA163" s="235"/>
      <c r="AMB163" s="235"/>
      <c r="AMC163" s="235"/>
      <c r="AMD163" s="235"/>
      <c r="AME163" s="235"/>
      <c r="AMF163" s="235"/>
      <c r="AMG163" s="235"/>
      <c r="AMH163" s="235"/>
      <c r="AMI163" s="235"/>
      <c r="AMJ163" s="235"/>
      <c r="AMK163" s="235"/>
      <c r="AML163" s="235"/>
      <c r="AMM163" s="235"/>
      <c r="AMN163" s="235"/>
      <c r="AMO163" s="235"/>
      <c r="AMP163" s="235"/>
      <c r="AMQ163" s="235"/>
      <c r="AMR163" s="235"/>
      <c r="AMS163" s="235"/>
      <c r="AMT163" s="235"/>
      <c r="AMU163" s="235"/>
      <c r="AMV163" s="235"/>
      <c r="AMW163" s="235"/>
      <c r="AMX163" s="235"/>
      <c r="AMY163" s="235"/>
      <c r="AMZ163" s="235"/>
      <c r="ANA163" s="235"/>
      <c r="ANB163" s="235"/>
      <c r="ANC163" s="235"/>
      <c r="AND163" s="235"/>
      <c r="ANE163" s="235"/>
      <c r="ANF163" s="235"/>
      <c r="ANG163" s="235"/>
      <c r="ANH163" s="235"/>
      <c r="ANI163" s="235"/>
      <c r="ANJ163" s="235"/>
      <c r="ANK163" s="235"/>
      <c r="ANL163" s="235"/>
      <c r="ANM163" s="235"/>
      <c r="ANN163" s="235"/>
      <c r="ANO163" s="235"/>
      <c r="ANP163" s="235"/>
      <c r="ANQ163" s="235"/>
      <c r="ANR163" s="235"/>
      <c r="ANS163" s="235"/>
      <c r="ANT163" s="235"/>
      <c r="ANU163" s="235"/>
      <c r="ANV163" s="235"/>
      <c r="ANW163" s="235"/>
      <c r="ANX163" s="235"/>
      <c r="ANY163" s="235"/>
      <c r="ANZ163" s="235"/>
      <c r="AOA163" s="235"/>
      <c r="AOB163" s="235"/>
      <c r="AOC163" s="235"/>
      <c r="AOD163" s="235"/>
      <c r="AOE163" s="235"/>
      <c r="AOF163" s="235"/>
      <c r="AOG163" s="235"/>
      <c r="AOH163" s="235"/>
      <c r="AOI163" s="235"/>
      <c r="AOJ163" s="235"/>
      <c r="AOK163" s="235"/>
      <c r="AOL163" s="235"/>
      <c r="AOM163" s="235"/>
      <c r="AON163" s="235"/>
      <c r="AOO163" s="235"/>
      <c r="AOP163" s="235"/>
      <c r="AOQ163" s="235"/>
      <c r="AOR163" s="235"/>
      <c r="AOS163" s="235"/>
      <c r="AOT163" s="235"/>
      <c r="AOU163" s="235"/>
      <c r="AOV163" s="235"/>
      <c r="AOW163" s="235"/>
      <c r="AOX163" s="235"/>
      <c r="AOY163" s="235"/>
      <c r="AOZ163" s="235"/>
      <c r="APA163" s="235"/>
      <c r="APB163" s="235"/>
      <c r="APC163" s="235"/>
      <c r="APD163" s="235"/>
      <c r="APE163" s="235"/>
      <c r="APF163" s="235"/>
      <c r="APG163" s="235"/>
      <c r="APH163" s="235"/>
      <c r="API163" s="235"/>
      <c r="APJ163" s="235"/>
      <c r="APK163" s="235"/>
      <c r="APL163" s="235"/>
      <c r="APM163" s="235"/>
      <c r="APN163" s="235"/>
      <c r="APO163" s="235"/>
      <c r="APP163" s="235"/>
      <c r="APQ163" s="235"/>
      <c r="APR163" s="235"/>
      <c r="APS163" s="235"/>
      <c r="APT163" s="235"/>
      <c r="APU163" s="235"/>
      <c r="APV163" s="235"/>
      <c r="APW163" s="235"/>
      <c r="APX163" s="235"/>
      <c r="APY163" s="235"/>
      <c r="APZ163" s="235"/>
      <c r="AQA163" s="235"/>
      <c r="AQB163" s="235"/>
      <c r="AQC163" s="235"/>
      <c r="AQD163" s="235"/>
      <c r="AQE163" s="235"/>
      <c r="AQF163" s="235"/>
      <c r="AQG163" s="235"/>
      <c r="AQH163" s="235"/>
      <c r="AQI163" s="235"/>
      <c r="AQJ163" s="235"/>
      <c r="AQK163" s="235"/>
      <c r="AQL163" s="235"/>
      <c r="AQM163" s="235"/>
      <c r="AQN163" s="235"/>
      <c r="AQO163" s="235"/>
      <c r="AQP163" s="235"/>
      <c r="AQQ163" s="235"/>
      <c r="AQR163" s="235"/>
      <c r="AQS163" s="235"/>
      <c r="AQT163" s="235"/>
      <c r="AQU163" s="235"/>
      <c r="AQV163" s="235"/>
      <c r="AQW163" s="235"/>
      <c r="AQX163" s="235"/>
      <c r="AQY163" s="235"/>
      <c r="AQZ163" s="235"/>
      <c r="ARA163" s="235"/>
      <c r="ARB163" s="235"/>
      <c r="ARC163" s="235"/>
      <c r="ARD163" s="235"/>
      <c r="ARE163" s="235"/>
      <c r="ARF163" s="235"/>
      <c r="ARG163" s="235"/>
      <c r="ARH163" s="235"/>
      <c r="ARI163" s="235"/>
      <c r="ARJ163" s="235"/>
      <c r="ARK163" s="235"/>
      <c r="ARL163" s="235"/>
      <c r="ARM163" s="235"/>
      <c r="ARN163" s="235"/>
      <c r="ARO163" s="235"/>
      <c r="ARP163" s="235"/>
      <c r="ARQ163" s="235"/>
      <c r="ARR163" s="235"/>
      <c r="ARS163" s="235"/>
      <c r="ART163" s="235"/>
      <c r="ARU163" s="235"/>
      <c r="ARV163" s="235"/>
      <c r="ARW163" s="235"/>
      <c r="ARX163" s="235"/>
      <c r="ARY163" s="235"/>
      <c r="ARZ163" s="235"/>
      <c r="ASA163" s="235"/>
      <c r="ASB163" s="235"/>
      <c r="ASC163" s="235"/>
      <c r="ASD163" s="235"/>
      <c r="ASE163" s="235"/>
      <c r="ASF163" s="235"/>
      <c r="ASG163" s="235"/>
      <c r="ASH163" s="235"/>
      <c r="ASI163" s="235"/>
      <c r="ASJ163" s="235"/>
      <c r="ASK163" s="235"/>
      <c r="ASL163" s="235"/>
      <c r="ASM163" s="235"/>
      <c r="ASN163" s="235"/>
      <c r="ASO163" s="235"/>
      <c r="ASP163" s="235"/>
      <c r="ASQ163" s="235"/>
      <c r="ASR163" s="235"/>
      <c r="ASS163" s="235"/>
      <c r="AST163" s="235"/>
      <c r="ASU163" s="235"/>
      <c r="ASV163" s="235"/>
      <c r="ASW163" s="235"/>
      <c r="ASX163" s="235"/>
      <c r="ASY163" s="235"/>
      <c r="ASZ163" s="235"/>
      <c r="ATA163" s="235"/>
      <c r="ATB163" s="235"/>
      <c r="ATC163" s="235"/>
      <c r="ATD163" s="235"/>
      <c r="ATE163" s="235"/>
      <c r="ATF163" s="235"/>
      <c r="ATG163" s="235"/>
      <c r="ATH163" s="235"/>
      <c r="ATI163" s="235"/>
      <c r="ATJ163" s="235"/>
      <c r="ATK163" s="235"/>
      <c r="ATL163" s="235"/>
      <c r="ATM163" s="235"/>
      <c r="ATN163" s="235"/>
      <c r="ATO163" s="235"/>
      <c r="ATP163" s="235"/>
      <c r="ATQ163" s="235"/>
      <c r="ATR163" s="235"/>
      <c r="ATS163" s="235"/>
      <c r="ATT163" s="235"/>
      <c r="ATU163" s="235"/>
      <c r="ATV163" s="235"/>
      <c r="ATW163" s="235"/>
      <c r="ATX163" s="235"/>
      <c r="ATY163" s="235"/>
      <c r="ATZ163" s="235"/>
      <c r="AUA163" s="235"/>
      <c r="AUB163" s="235"/>
      <c r="AUC163" s="235"/>
      <c r="AUD163" s="235"/>
      <c r="AUE163" s="235"/>
      <c r="AUF163" s="235"/>
      <c r="AUG163" s="235"/>
      <c r="AUH163" s="235"/>
      <c r="AUI163" s="235"/>
      <c r="AUJ163" s="235"/>
      <c r="AUK163" s="235"/>
      <c r="AUL163" s="235"/>
      <c r="AUM163" s="235"/>
      <c r="AUN163" s="235"/>
      <c r="AUO163" s="235"/>
      <c r="AUP163" s="235"/>
      <c r="AUQ163" s="235"/>
      <c r="AUR163" s="235"/>
      <c r="AUS163" s="235"/>
      <c r="AUT163" s="235"/>
      <c r="AUU163" s="235"/>
      <c r="AUV163" s="235"/>
      <c r="AUW163" s="235"/>
      <c r="AUX163" s="235"/>
      <c r="AUY163" s="235"/>
      <c r="AUZ163" s="235"/>
      <c r="AVA163" s="235"/>
      <c r="AVB163" s="235"/>
      <c r="AVC163" s="235"/>
      <c r="AVD163" s="235"/>
      <c r="AVE163" s="235"/>
      <c r="AVF163" s="235"/>
      <c r="AVG163" s="235"/>
      <c r="AVH163" s="235"/>
      <c r="AVI163" s="235"/>
      <c r="AVJ163" s="235"/>
      <c r="AVK163" s="235"/>
      <c r="AVL163" s="235"/>
      <c r="AVM163" s="235"/>
      <c r="AVN163" s="235"/>
      <c r="AVO163" s="235"/>
      <c r="AVP163" s="235"/>
      <c r="AVQ163" s="235"/>
      <c r="AVR163" s="235"/>
      <c r="AVS163" s="235"/>
      <c r="AVT163" s="235"/>
      <c r="AVU163" s="235"/>
      <c r="AVV163" s="235"/>
      <c r="AVW163" s="235"/>
      <c r="AVX163" s="235"/>
      <c r="AVY163" s="235"/>
      <c r="AVZ163" s="235"/>
      <c r="AWA163" s="235"/>
      <c r="AWB163" s="235"/>
      <c r="AWC163" s="235"/>
      <c r="AWD163" s="235"/>
      <c r="AWE163" s="235"/>
      <c r="AWF163" s="235"/>
      <c r="AWG163" s="235"/>
      <c r="AWH163" s="235"/>
      <c r="AWI163" s="235"/>
      <c r="AWJ163" s="235"/>
      <c r="AWK163" s="235"/>
      <c r="AWL163" s="235"/>
      <c r="AWM163" s="235"/>
      <c r="AWN163" s="235"/>
      <c r="AWO163" s="235"/>
      <c r="AWP163" s="235"/>
      <c r="AWQ163" s="235"/>
      <c r="AWR163" s="235"/>
      <c r="AWS163" s="235"/>
      <c r="AWT163" s="235"/>
      <c r="AWU163" s="235"/>
      <c r="AWV163" s="235"/>
      <c r="AWW163" s="235"/>
      <c r="AWX163" s="235"/>
      <c r="AWY163" s="235"/>
      <c r="AWZ163" s="235"/>
      <c r="AXA163" s="235"/>
      <c r="AXB163" s="235"/>
      <c r="AXC163" s="235"/>
      <c r="AXD163" s="235"/>
      <c r="AXE163" s="235"/>
      <c r="AXF163" s="235"/>
      <c r="AXG163" s="235"/>
      <c r="AXH163" s="235"/>
      <c r="AXI163" s="235"/>
      <c r="AXJ163" s="235"/>
      <c r="AXK163" s="235"/>
      <c r="AXL163" s="235"/>
      <c r="AXM163" s="235"/>
      <c r="AXN163" s="235"/>
      <c r="AXO163" s="235"/>
      <c r="AXP163" s="235"/>
      <c r="AXQ163" s="235"/>
      <c r="AXR163" s="235"/>
      <c r="AXS163" s="235"/>
      <c r="AXT163" s="235"/>
      <c r="AXU163" s="235"/>
      <c r="AXV163" s="235"/>
      <c r="AXW163" s="235"/>
      <c r="AXX163" s="235"/>
      <c r="AXY163" s="235"/>
      <c r="AXZ163" s="235"/>
      <c r="AYA163" s="235"/>
      <c r="AYB163" s="235"/>
      <c r="AYC163" s="235"/>
      <c r="AYD163" s="235"/>
      <c r="AYE163" s="235"/>
      <c r="AYF163" s="235"/>
      <c r="AYG163" s="235"/>
      <c r="AYH163" s="235"/>
      <c r="AYI163" s="235"/>
      <c r="AYJ163" s="235"/>
      <c r="AYK163" s="235"/>
      <c r="AYL163" s="235"/>
      <c r="AYM163" s="235"/>
      <c r="AYN163" s="235"/>
      <c r="AYO163" s="235"/>
      <c r="AYP163" s="235"/>
      <c r="AYQ163" s="235"/>
      <c r="AYR163" s="235"/>
      <c r="AYS163" s="235"/>
      <c r="AYT163" s="235"/>
      <c r="AYU163" s="235"/>
      <c r="AYV163" s="235"/>
      <c r="AYW163" s="235"/>
      <c r="AYX163" s="235"/>
      <c r="AYY163" s="235"/>
      <c r="AYZ163" s="235"/>
      <c r="AZA163" s="235"/>
      <c r="AZB163" s="235"/>
      <c r="AZC163" s="235"/>
      <c r="AZD163" s="235"/>
      <c r="AZE163" s="235"/>
      <c r="AZF163" s="235"/>
      <c r="AZG163" s="235"/>
      <c r="AZH163" s="235"/>
      <c r="AZI163" s="235"/>
      <c r="AZJ163" s="235"/>
      <c r="AZK163" s="235"/>
      <c r="AZL163" s="235"/>
      <c r="AZM163" s="235"/>
      <c r="AZN163" s="235"/>
      <c r="AZO163" s="235"/>
      <c r="AZP163" s="235"/>
      <c r="AZQ163" s="235"/>
      <c r="AZR163" s="235"/>
      <c r="AZS163" s="235"/>
      <c r="AZT163" s="235"/>
      <c r="AZU163" s="235"/>
      <c r="AZV163" s="235"/>
      <c r="AZW163" s="235"/>
      <c r="AZX163" s="235"/>
      <c r="AZY163" s="235"/>
      <c r="AZZ163" s="235"/>
      <c r="BAA163" s="235"/>
      <c r="BAB163" s="235"/>
      <c r="BAC163" s="235"/>
      <c r="BAD163" s="235"/>
      <c r="BAE163" s="235"/>
      <c r="BAF163" s="235"/>
      <c r="BAG163" s="235"/>
      <c r="BAH163" s="235"/>
      <c r="BAI163" s="235"/>
      <c r="BAJ163" s="235"/>
      <c r="BAK163" s="235"/>
      <c r="BAL163" s="235"/>
      <c r="BAM163" s="235"/>
      <c r="BAN163" s="235"/>
      <c r="BAO163" s="235"/>
      <c r="BAP163" s="235"/>
      <c r="BAQ163" s="235"/>
      <c r="BAR163" s="235"/>
      <c r="BAS163" s="235"/>
      <c r="BAT163" s="235"/>
      <c r="BAU163" s="235"/>
      <c r="BAV163" s="235"/>
      <c r="BAW163" s="235"/>
      <c r="BAX163" s="235"/>
      <c r="BAY163" s="235"/>
      <c r="BAZ163" s="235"/>
      <c r="BBA163" s="235"/>
      <c r="BBB163" s="235"/>
      <c r="BBC163" s="235"/>
      <c r="BBD163" s="235"/>
      <c r="BBE163" s="235"/>
      <c r="BBF163" s="235"/>
      <c r="BBG163" s="235"/>
      <c r="BBH163" s="235"/>
      <c r="BBI163" s="235"/>
      <c r="BBJ163" s="235"/>
      <c r="BBK163" s="235"/>
      <c r="BBL163" s="235"/>
      <c r="BBM163" s="235"/>
      <c r="BBN163" s="235"/>
      <c r="BBO163" s="235"/>
      <c r="BBP163" s="235"/>
      <c r="BBQ163" s="235"/>
      <c r="BBR163" s="235"/>
      <c r="BBS163" s="235"/>
      <c r="BBT163" s="235"/>
      <c r="BBU163" s="235"/>
      <c r="BBV163" s="235"/>
      <c r="BBW163" s="235"/>
      <c r="BBX163" s="235"/>
      <c r="BBY163" s="235"/>
      <c r="BBZ163" s="235"/>
      <c r="BCA163" s="235"/>
      <c r="BCB163" s="235"/>
      <c r="BCC163" s="235"/>
      <c r="BCD163" s="235"/>
      <c r="BCE163" s="235"/>
      <c r="BCF163" s="235"/>
      <c r="BCG163" s="235"/>
      <c r="BCH163" s="235"/>
      <c r="BCI163" s="235"/>
      <c r="BCJ163" s="235"/>
      <c r="BCK163" s="235"/>
      <c r="BCL163" s="235"/>
      <c r="BCM163" s="235"/>
      <c r="BCN163" s="235"/>
      <c r="BCO163" s="235"/>
      <c r="BCP163" s="235"/>
      <c r="BCQ163" s="235"/>
      <c r="BCR163" s="235"/>
      <c r="BCS163" s="235"/>
      <c r="BCT163" s="235"/>
      <c r="BCU163" s="235"/>
      <c r="BCV163" s="235"/>
      <c r="BCW163" s="235"/>
      <c r="BCX163" s="235"/>
      <c r="BCY163" s="235"/>
      <c r="BCZ163" s="235"/>
      <c r="BDA163" s="235"/>
      <c r="BDB163" s="235"/>
      <c r="BDC163" s="235"/>
      <c r="BDD163" s="235"/>
      <c r="BDE163" s="235"/>
      <c r="BDF163" s="235"/>
      <c r="BDG163" s="235"/>
      <c r="BDH163" s="235"/>
      <c r="BDI163" s="235"/>
      <c r="BDJ163" s="235"/>
      <c r="BDK163" s="235"/>
      <c r="BDL163" s="235"/>
      <c r="BDM163" s="235"/>
      <c r="BDN163" s="235"/>
      <c r="BDO163" s="235"/>
      <c r="BDP163" s="235"/>
      <c r="BDQ163" s="235"/>
      <c r="BDR163" s="235"/>
      <c r="BDS163" s="235"/>
      <c r="BDT163" s="235"/>
      <c r="BDU163" s="235"/>
      <c r="BDV163" s="235"/>
      <c r="BDW163" s="235"/>
      <c r="BDX163" s="235"/>
      <c r="BDY163" s="235"/>
      <c r="BDZ163" s="235"/>
      <c r="BEA163" s="235"/>
      <c r="BEB163" s="235"/>
      <c r="BEC163" s="235"/>
      <c r="BED163" s="235"/>
      <c r="BEE163" s="235"/>
      <c r="BEF163" s="235"/>
      <c r="BEG163" s="235"/>
      <c r="BEH163" s="235"/>
      <c r="BEI163" s="235"/>
      <c r="BEJ163" s="235"/>
      <c r="BEK163" s="235"/>
      <c r="BEL163" s="235"/>
      <c r="BEM163" s="235"/>
      <c r="BEN163" s="235"/>
      <c r="BEO163" s="235"/>
      <c r="BEP163" s="235"/>
      <c r="BEQ163" s="235"/>
      <c r="BER163" s="235"/>
      <c r="BES163" s="235"/>
      <c r="BET163" s="235"/>
      <c r="BEU163" s="235"/>
      <c r="BEV163" s="235"/>
      <c r="BEW163" s="235"/>
      <c r="BEX163" s="235"/>
      <c r="BEY163" s="235"/>
      <c r="BEZ163" s="235"/>
      <c r="BFA163" s="235"/>
      <c r="BFB163" s="235"/>
      <c r="BFC163" s="235"/>
      <c r="BFD163" s="235"/>
      <c r="BFE163" s="235"/>
      <c r="BFF163" s="235"/>
      <c r="BFG163" s="235"/>
      <c r="BFH163" s="235"/>
      <c r="BFI163" s="235"/>
      <c r="BFJ163" s="235"/>
      <c r="BFK163" s="235"/>
      <c r="BFL163" s="235"/>
      <c r="BFM163" s="235"/>
      <c r="BFN163" s="235"/>
      <c r="BFO163" s="235"/>
      <c r="BFP163" s="235"/>
      <c r="BFQ163" s="235"/>
      <c r="BFR163" s="235"/>
      <c r="BFS163" s="235"/>
      <c r="BFT163" s="235"/>
      <c r="BFU163" s="235"/>
      <c r="BFV163" s="235"/>
      <c r="BFW163" s="235"/>
      <c r="BFX163" s="235"/>
      <c r="BFY163" s="235"/>
      <c r="BFZ163" s="235"/>
      <c r="BGA163" s="235"/>
      <c r="BGB163" s="235"/>
      <c r="BGC163" s="235"/>
      <c r="BGD163" s="235"/>
      <c r="BGE163" s="235"/>
      <c r="BGF163" s="235"/>
      <c r="BGG163" s="235"/>
      <c r="BGH163" s="235"/>
      <c r="BGI163" s="235"/>
      <c r="BGJ163" s="235"/>
      <c r="BGK163" s="235"/>
      <c r="BGL163" s="235"/>
      <c r="BGM163" s="235"/>
      <c r="BGN163" s="235"/>
      <c r="BGO163" s="235"/>
      <c r="BGP163" s="235"/>
      <c r="BGQ163" s="235"/>
      <c r="BGR163" s="235"/>
      <c r="BGS163" s="235"/>
      <c r="BGT163" s="235"/>
      <c r="BGU163" s="235"/>
      <c r="BGV163" s="235"/>
      <c r="BGW163" s="235"/>
      <c r="BGX163" s="235"/>
      <c r="BGY163" s="235"/>
      <c r="BGZ163" s="235"/>
      <c r="BHA163" s="235"/>
      <c r="BHB163" s="235"/>
      <c r="BHC163" s="235"/>
      <c r="BHD163" s="235"/>
      <c r="BHE163" s="235"/>
      <c r="BHF163" s="235"/>
      <c r="BHG163" s="235"/>
      <c r="BHH163" s="235"/>
      <c r="BHI163" s="235"/>
      <c r="BHJ163" s="235"/>
      <c r="BHK163" s="235"/>
      <c r="BHL163" s="235"/>
      <c r="BHM163" s="235"/>
      <c r="BHN163" s="235"/>
      <c r="BHO163" s="235"/>
      <c r="BHP163" s="235"/>
      <c r="BHQ163" s="235"/>
      <c r="BHR163" s="235"/>
      <c r="BHS163" s="235"/>
      <c r="BHT163" s="235"/>
      <c r="BHU163" s="235"/>
      <c r="BHV163" s="235"/>
      <c r="BHW163" s="235"/>
      <c r="BHX163" s="235"/>
      <c r="BHY163" s="235"/>
      <c r="BHZ163" s="235"/>
      <c r="BIA163" s="235"/>
      <c r="BIB163" s="235"/>
      <c r="BIC163" s="235"/>
      <c r="BID163" s="235"/>
      <c r="BIE163" s="235"/>
      <c r="BIF163" s="235"/>
      <c r="BIG163" s="235"/>
      <c r="BIH163" s="235"/>
      <c r="BII163" s="235"/>
      <c r="BIJ163" s="235"/>
      <c r="BIK163" s="235"/>
      <c r="BIL163" s="235"/>
      <c r="BIM163" s="235"/>
      <c r="BIN163" s="235"/>
      <c r="BIO163" s="235"/>
      <c r="BIP163" s="235"/>
      <c r="BIQ163" s="235"/>
      <c r="BIR163" s="235"/>
      <c r="BIS163" s="235"/>
      <c r="BIT163" s="235"/>
      <c r="BIU163" s="235"/>
      <c r="BIV163" s="235"/>
      <c r="BIW163" s="235"/>
      <c r="BIX163" s="235"/>
      <c r="BIY163" s="235"/>
      <c r="BIZ163" s="235"/>
      <c r="BJA163" s="235"/>
      <c r="BJB163" s="235"/>
      <c r="BJC163" s="235"/>
      <c r="BJD163" s="235"/>
      <c r="BJE163" s="235"/>
      <c r="BJF163" s="235"/>
      <c r="BJG163" s="235"/>
      <c r="BJH163" s="235"/>
      <c r="BJI163" s="235"/>
      <c r="BJJ163" s="235"/>
      <c r="BJK163" s="235"/>
      <c r="BJL163" s="235"/>
      <c r="BJM163" s="235"/>
      <c r="BJN163" s="235"/>
      <c r="BJO163" s="235"/>
      <c r="BJP163" s="235"/>
      <c r="BJQ163" s="235"/>
      <c r="BJR163" s="235"/>
      <c r="BJS163" s="235"/>
      <c r="BJT163" s="235"/>
      <c r="BJU163" s="235"/>
      <c r="BJV163" s="235"/>
      <c r="BJW163" s="235"/>
      <c r="BJX163" s="235"/>
      <c r="BJY163" s="235"/>
      <c r="BJZ163" s="235"/>
      <c r="BKA163" s="235"/>
      <c r="BKB163" s="235"/>
      <c r="BKC163" s="235"/>
      <c r="BKD163" s="235"/>
      <c r="BKE163" s="235"/>
      <c r="BKF163" s="235"/>
      <c r="BKG163" s="235"/>
      <c r="BKH163" s="235"/>
      <c r="BKI163" s="235"/>
      <c r="BKJ163" s="235"/>
      <c r="BKK163" s="235"/>
      <c r="BKL163" s="235"/>
      <c r="BKM163" s="235"/>
      <c r="BKN163" s="235"/>
      <c r="BKO163" s="235"/>
      <c r="BKP163" s="235"/>
      <c r="BKQ163" s="235"/>
      <c r="BKR163" s="235"/>
      <c r="BKS163" s="235"/>
      <c r="BKT163" s="235"/>
      <c r="BKU163" s="235"/>
      <c r="BKV163" s="235"/>
      <c r="BKW163" s="235"/>
      <c r="BKX163" s="235"/>
      <c r="BKY163" s="235"/>
      <c r="BKZ163" s="235"/>
      <c r="BLA163" s="235"/>
      <c r="BLB163" s="235"/>
      <c r="BLC163" s="235"/>
      <c r="BLD163" s="235"/>
      <c r="BLE163" s="235"/>
      <c r="BLF163" s="235"/>
      <c r="BLG163" s="235"/>
      <c r="BLH163" s="235"/>
      <c r="BLI163" s="235"/>
      <c r="BLJ163" s="235"/>
      <c r="BLK163" s="235"/>
      <c r="BLL163" s="235"/>
      <c r="BLM163" s="235"/>
      <c r="BLN163" s="235"/>
      <c r="BLO163" s="235"/>
      <c r="BLP163" s="235"/>
      <c r="BLQ163" s="235"/>
      <c r="BLR163" s="235"/>
      <c r="BLS163" s="235"/>
      <c r="BLT163" s="235"/>
      <c r="BLU163" s="235"/>
      <c r="BLV163" s="235"/>
      <c r="BLW163" s="235"/>
      <c r="BLX163" s="235"/>
      <c r="BLY163" s="235"/>
      <c r="BLZ163" s="235"/>
      <c r="BMA163" s="235"/>
      <c r="BMB163" s="235"/>
      <c r="BMC163" s="235"/>
      <c r="BMD163" s="235"/>
      <c r="BME163" s="235"/>
      <c r="BMF163" s="235"/>
      <c r="BMG163" s="235"/>
      <c r="BMH163" s="235"/>
      <c r="BMI163" s="235"/>
      <c r="BMJ163" s="235"/>
      <c r="BMK163" s="235"/>
      <c r="BML163" s="235"/>
      <c r="BMM163" s="235"/>
      <c r="BMN163" s="235"/>
      <c r="BMO163" s="235"/>
      <c r="BMP163" s="235"/>
      <c r="BMQ163" s="235"/>
      <c r="BMR163" s="235"/>
      <c r="BMS163" s="235"/>
      <c r="BMT163" s="235"/>
      <c r="BMU163" s="235"/>
      <c r="BMV163" s="235"/>
      <c r="BMW163" s="235"/>
      <c r="BMX163" s="235"/>
      <c r="BMY163" s="235"/>
      <c r="BMZ163" s="235"/>
      <c r="BNA163" s="235"/>
      <c r="BNB163" s="235"/>
      <c r="BNC163" s="235"/>
      <c r="BND163" s="235"/>
      <c r="BNE163" s="235"/>
      <c r="BNF163" s="235"/>
      <c r="BNG163" s="235"/>
      <c r="BNH163" s="235"/>
      <c r="BNI163" s="235"/>
      <c r="BNJ163" s="235"/>
      <c r="BNK163" s="235"/>
      <c r="BNL163" s="235"/>
      <c r="BNM163" s="235"/>
      <c r="BNN163" s="235"/>
      <c r="BNO163" s="235"/>
      <c r="BNP163" s="235"/>
      <c r="BNQ163" s="235"/>
      <c r="BNR163" s="235"/>
      <c r="BNS163" s="235"/>
      <c r="BNT163" s="235"/>
      <c r="BNU163" s="235"/>
      <c r="BNV163" s="235"/>
      <c r="BNW163" s="235"/>
      <c r="BNX163" s="235"/>
      <c r="BNY163" s="235"/>
      <c r="BNZ163" s="235"/>
      <c r="BOA163" s="235"/>
      <c r="BOB163" s="235"/>
      <c r="BOC163" s="235"/>
      <c r="BOD163" s="235"/>
      <c r="BOE163" s="235"/>
      <c r="BOF163" s="235"/>
      <c r="BOG163" s="235"/>
      <c r="BOH163" s="235"/>
      <c r="BOI163" s="235"/>
      <c r="BOJ163" s="235"/>
      <c r="BOK163" s="235"/>
      <c r="BOL163" s="235"/>
      <c r="BOM163" s="235"/>
      <c r="BON163" s="235"/>
      <c r="BOO163" s="235"/>
      <c r="BOP163" s="235"/>
      <c r="BOQ163" s="235"/>
      <c r="BOR163" s="235"/>
      <c r="BOS163" s="235"/>
      <c r="BOT163" s="235"/>
      <c r="BOU163" s="235"/>
      <c r="BOV163" s="235"/>
      <c r="BOW163" s="235"/>
      <c r="BOX163" s="235"/>
      <c r="BOY163" s="235"/>
      <c r="BOZ163" s="235"/>
      <c r="BPA163" s="235"/>
      <c r="BPB163" s="235"/>
      <c r="BPC163" s="235"/>
      <c r="BPD163" s="235"/>
      <c r="BPE163" s="235"/>
      <c r="BPF163" s="235"/>
      <c r="BPG163" s="235"/>
      <c r="BPH163" s="235"/>
      <c r="BPI163" s="235"/>
      <c r="BPJ163" s="235"/>
      <c r="BPK163" s="235"/>
      <c r="BPL163" s="235"/>
      <c r="BPM163" s="235"/>
      <c r="BPN163" s="235"/>
      <c r="BPO163" s="235"/>
      <c r="BPP163" s="235"/>
      <c r="BPQ163" s="235"/>
      <c r="BPR163" s="235"/>
      <c r="BPS163" s="235"/>
      <c r="BPT163" s="235"/>
      <c r="BPU163" s="235"/>
      <c r="BPV163" s="235"/>
      <c r="BPW163" s="235"/>
      <c r="BPX163" s="235"/>
      <c r="BPY163" s="235"/>
      <c r="BPZ163" s="235"/>
      <c r="BQA163" s="235"/>
      <c r="BQB163" s="235"/>
      <c r="BQC163" s="235"/>
      <c r="BQD163" s="235"/>
      <c r="BQE163" s="235"/>
      <c r="BQF163" s="235"/>
      <c r="BQG163" s="235"/>
      <c r="BQH163" s="235"/>
      <c r="BQI163" s="235"/>
      <c r="BQJ163" s="235"/>
      <c r="BQK163" s="235"/>
      <c r="BQL163" s="235"/>
      <c r="BQM163" s="235"/>
      <c r="BQN163" s="235"/>
      <c r="BQO163" s="235"/>
      <c r="BQP163" s="235"/>
      <c r="BQQ163" s="235"/>
      <c r="BQR163" s="235"/>
      <c r="BQS163" s="235"/>
      <c r="BQT163" s="235"/>
      <c r="BQU163" s="235"/>
      <c r="BQV163" s="235"/>
      <c r="BQW163" s="235"/>
      <c r="BQX163" s="235"/>
      <c r="BQY163" s="235"/>
      <c r="BQZ163" s="235"/>
      <c r="BRA163" s="235"/>
      <c r="BRB163" s="235"/>
      <c r="BRC163" s="235"/>
      <c r="BRD163" s="235"/>
      <c r="BRE163" s="235"/>
      <c r="BRF163" s="235"/>
      <c r="BRG163" s="235"/>
      <c r="BRH163" s="235"/>
      <c r="BRI163" s="235"/>
      <c r="BRJ163" s="235"/>
      <c r="BRK163" s="235"/>
      <c r="BRL163" s="235"/>
      <c r="BRM163" s="235"/>
      <c r="BRN163" s="235"/>
      <c r="BRO163" s="235"/>
      <c r="BRP163" s="235"/>
      <c r="BRQ163" s="235"/>
      <c r="BRR163" s="235"/>
      <c r="BRS163" s="235"/>
      <c r="BRT163" s="235"/>
      <c r="BRU163" s="235"/>
      <c r="BRV163" s="235"/>
      <c r="BRW163" s="235"/>
      <c r="BRX163" s="235"/>
      <c r="BRY163" s="235"/>
      <c r="BRZ163" s="235"/>
      <c r="BSA163" s="235"/>
      <c r="BSB163" s="235"/>
      <c r="BSC163" s="235"/>
      <c r="BSD163" s="235"/>
      <c r="BSE163" s="235"/>
      <c r="BSF163" s="235"/>
      <c r="BSG163" s="235"/>
      <c r="BSH163" s="235"/>
      <c r="BSI163" s="235"/>
      <c r="BSJ163" s="235"/>
      <c r="BSK163" s="235"/>
      <c r="BSL163" s="235"/>
      <c r="BSM163" s="235"/>
      <c r="BSN163" s="235"/>
      <c r="BSO163" s="235"/>
      <c r="BSP163" s="235"/>
      <c r="BSQ163" s="235"/>
      <c r="BSR163" s="235"/>
      <c r="BSS163" s="235"/>
      <c r="BST163" s="235"/>
      <c r="BSU163" s="235"/>
      <c r="BSV163" s="235"/>
      <c r="BSW163" s="235"/>
      <c r="BSX163" s="235"/>
      <c r="BSY163" s="235"/>
      <c r="BSZ163" s="235"/>
      <c r="BTA163" s="235"/>
      <c r="BTB163" s="235"/>
      <c r="BTC163" s="235"/>
      <c r="BTD163" s="235"/>
      <c r="BTE163" s="235"/>
      <c r="BTF163" s="235"/>
      <c r="BTG163" s="235"/>
      <c r="BTH163" s="235"/>
      <c r="BTI163" s="235"/>
      <c r="BTJ163" s="235"/>
      <c r="BTK163" s="235"/>
      <c r="BTL163" s="235"/>
      <c r="BTM163" s="235"/>
      <c r="BTN163" s="235"/>
      <c r="BTO163" s="235"/>
      <c r="BTP163" s="235"/>
      <c r="BTQ163" s="235"/>
      <c r="BTR163" s="235"/>
      <c r="BTS163" s="235"/>
      <c r="BTT163" s="235"/>
      <c r="BTU163" s="235"/>
      <c r="BTV163" s="235"/>
      <c r="BTW163" s="235"/>
      <c r="BTX163" s="235"/>
      <c r="BTY163" s="235"/>
      <c r="BTZ163" s="235"/>
      <c r="BUA163" s="235"/>
      <c r="BUB163" s="235"/>
      <c r="BUC163" s="235"/>
      <c r="BUD163" s="235"/>
      <c r="BUE163" s="235"/>
      <c r="BUF163" s="235"/>
      <c r="BUG163" s="235"/>
      <c r="BUH163" s="235"/>
      <c r="BUI163" s="235"/>
      <c r="BUJ163" s="235"/>
      <c r="BUK163" s="235"/>
      <c r="BUL163" s="235"/>
      <c r="BUM163" s="235"/>
      <c r="BUN163" s="235"/>
      <c r="BUO163" s="235"/>
      <c r="BUP163" s="235"/>
      <c r="BUQ163" s="235"/>
      <c r="BUR163" s="235"/>
      <c r="BUS163" s="235"/>
      <c r="BUT163" s="235"/>
      <c r="BUU163" s="235"/>
      <c r="BUV163" s="235"/>
      <c r="BUW163" s="235"/>
      <c r="BUX163" s="235"/>
      <c r="BUY163" s="235"/>
      <c r="BUZ163" s="235"/>
      <c r="BVA163" s="235"/>
      <c r="BVB163" s="235"/>
      <c r="BVC163" s="235"/>
      <c r="BVD163" s="235"/>
      <c r="BVE163" s="235"/>
      <c r="BVF163" s="235"/>
      <c r="BVG163" s="235"/>
      <c r="BVH163" s="235"/>
      <c r="BVI163" s="235"/>
      <c r="BVJ163" s="235"/>
      <c r="BVK163" s="235"/>
      <c r="BVL163" s="235"/>
      <c r="BVM163" s="235"/>
      <c r="BVN163" s="235"/>
      <c r="BVO163" s="235"/>
      <c r="BVP163" s="235"/>
      <c r="BVQ163" s="235"/>
      <c r="BVR163" s="235"/>
      <c r="BVS163" s="235"/>
      <c r="BVT163" s="235"/>
      <c r="BVU163" s="235"/>
      <c r="BVV163" s="235"/>
      <c r="BVW163" s="235"/>
      <c r="BVX163" s="235"/>
      <c r="BVY163" s="235"/>
      <c r="BVZ163" s="235"/>
      <c r="BWA163" s="235"/>
      <c r="BWB163" s="235"/>
      <c r="BWC163" s="235"/>
      <c r="BWD163" s="235"/>
      <c r="BWE163" s="235"/>
      <c r="BWF163" s="235"/>
      <c r="BWG163" s="235"/>
      <c r="BWH163" s="235"/>
      <c r="BWI163" s="235"/>
      <c r="BWJ163" s="235"/>
      <c r="BWK163" s="235"/>
      <c r="BWL163" s="235"/>
      <c r="BWM163" s="235"/>
      <c r="BWN163" s="235"/>
      <c r="BWO163" s="235"/>
      <c r="BWP163" s="235"/>
      <c r="BWQ163" s="235"/>
      <c r="BWR163" s="235"/>
      <c r="BWS163" s="235"/>
      <c r="BWT163" s="235"/>
      <c r="BWU163" s="235"/>
      <c r="BWV163" s="235"/>
      <c r="BWW163" s="235"/>
      <c r="BWX163" s="235"/>
      <c r="BWY163" s="235"/>
      <c r="BWZ163" s="235"/>
      <c r="BXA163" s="235"/>
      <c r="BXB163" s="235"/>
      <c r="BXC163" s="235"/>
      <c r="BXD163" s="235"/>
      <c r="BXE163" s="235"/>
      <c r="BXF163" s="235"/>
      <c r="BXG163" s="235"/>
      <c r="BXH163" s="235"/>
      <c r="BXI163" s="235"/>
      <c r="BXJ163" s="235"/>
      <c r="BXK163" s="235"/>
      <c r="BXL163" s="235"/>
      <c r="BXM163" s="235"/>
      <c r="BXN163" s="235"/>
      <c r="BXO163" s="235"/>
      <c r="BXP163" s="235"/>
      <c r="BXQ163" s="235"/>
      <c r="BXR163" s="235"/>
      <c r="BXS163" s="235"/>
      <c r="BXT163" s="235"/>
      <c r="BXU163" s="235"/>
      <c r="BXV163" s="235"/>
      <c r="BXW163" s="235"/>
      <c r="BXX163" s="235"/>
      <c r="BXY163" s="235"/>
      <c r="BXZ163" s="235"/>
      <c r="BYA163" s="235"/>
      <c r="BYB163" s="235"/>
      <c r="BYC163" s="235"/>
      <c r="BYD163" s="235"/>
      <c r="BYE163" s="235"/>
      <c r="BYF163" s="235"/>
      <c r="BYG163" s="235"/>
      <c r="BYH163" s="235"/>
      <c r="BYI163" s="235"/>
      <c r="BYJ163" s="235"/>
      <c r="BYK163" s="235"/>
      <c r="BYL163" s="235"/>
      <c r="BYM163" s="235"/>
      <c r="BYN163" s="235"/>
      <c r="BYO163" s="235"/>
      <c r="BYP163" s="235"/>
      <c r="BYQ163" s="235"/>
      <c r="BYR163" s="235"/>
      <c r="BYS163" s="235"/>
      <c r="BYT163" s="235"/>
      <c r="BYU163" s="235"/>
      <c r="BYV163" s="235"/>
      <c r="BYW163" s="235"/>
      <c r="BYX163" s="235"/>
      <c r="BYY163" s="235"/>
      <c r="BYZ163" s="235"/>
      <c r="BZA163" s="235"/>
      <c r="BZB163" s="235"/>
      <c r="BZC163" s="235"/>
      <c r="BZD163" s="235"/>
      <c r="BZE163" s="235"/>
      <c r="BZF163" s="235"/>
      <c r="BZG163" s="235"/>
      <c r="BZH163" s="235"/>
      <c r="BZI163" s="235"/>
      <c r="BZJ163" s="235"/>
      <c r="BZK163" s="235"/>
      <c r="BZL163" s="235"/>
      <c r="BZM163" s="235"/>
      <c r="BZN163" s="235"/>
      <c r="BZO163" s="235"/>
      <c r="BZP163" s="235"/>
      <c r="BZQ163" s="235"/>
      <c r="BZR163" s="235"/>
      <c r="BZS163" s="235"/>
      <c r="BZT163" s="235"/>
      <c r="BZU163" s="235"/>
      <c r="BZV163" s="235"/>
      <c r="BZW163" s="235"/>
      <c r="BZX163" s="235"/>
      <c r="BZY163" s="235"/>
      <c r="BZZ163" s="235"/>
      <c r="CAA163" s="235"/>
      <c r="CAB163" s="235"/>
      <c r="CAC163" s="235"/>
      <c r="CAD163" s="235"/>
      <c r="CAE163" s="235"/>
      <c r="CAF163" s="235"/>
      <c r="CAG163" s="235"/>
      <c r="CAH163" s="235"/>
      <c r="CAI163" s="235"/>
      <c r="CAJ163" s="235"/>
      <c r="CAK163" s="235"/>
      <c r="CAL163" s="235"/>
      <c r="CAM163" s="235"/>
      <c r="CAN163" s="235"/>
      <c r="CAO163" s="235"/>
      <c r="CAP163" s="235"/>
      <c r="CAQ163" s="235"/>
      <c r="CAR163" s="235"/>
      <c r="CAS163" s="235"/>
      <c r="CAT163" s="235"/>
      <c r="CAU163" s="235"/>
      <c r="CAV163" s="235"/>
      <c r="CAW163" s="235"/>
      <c r="CAX163" s="235"/>
      <c r="CAY163" s="235"/>
      <c r="CAZ163" s="235"/>
      <c r="CBA163" s="235"/>
      <c r="CBB163" s="235"/>
      <c r="CBC163" s="235"/>
      <c r="CBD163" s="235"/>
      <c r="CBE163" s="235"/>
      <c r="CBF163" s="235"/>
      <c r="CBG163" s="235"/>
      <c r="CBH163" s="235"/>
      <c r="CBI163" s="235"/>
      <c r="CBJ163" s="235"/>
      <c r="CBK163" s="235"/>
      <c r="CBL163" s="235"/>
      <c r="CBM163" s="235"/>
      <c r="CBN163" s="235"/>
      <c r="CBO163" s="235"/>
      <c r="CBP163" s="235"/>
      <c r="CBQ163" s="235"/>
      <c r="CBR163" s="235"/>
      <c r="CBS163" s="235"/>
      <c r="CBT163" s="235"/>
      <c r="CBU163" s="235"/>
      <c r="CBV163" s="235"/>
      <c r="CBW163" s="235"/>
      <c r="CBX163" s="235"/>
      <c r="CBY163" s="235"/>
      <c r="CBZ163" s="235"/>
      <c r="CCA163" s="235"/>
      <c r="CCB163" s="235"/>
      <c r="CCC163" s="235"/>
      <c r="CCD163" s="235"/>
      <c r="CCE163" s="235"/>
      <c r="CCF163" s="235"/>
      <c r="CCG163" s="235"/>
      <c r="CCH163" s="235"/>
      <c r="CCI163" s="235"/>
      <c r="CCJ163" s="235"/>
      <c r="CCK163" s="235"/>
      <c r="CCL163" s="235"/>
      <c r="CCM163" s="235"/>
      <c r="CCN163" s="235"/>
      <c r="CCO163" s="235"/>
      <c r="CCP163" s="235"/>
      <c r="CCQ163" s="235"/>
      <c r="CCR163" s="235"/>
      <c r="CCS163" s="235"/>
      <c r="CCT163" s="235"/>
      <c r="CCU163" s="235"/>
      <c r="CCV163" s="235"/>
      <c r="CCW163" s="235"/>
      <c r="CCX163" s="235"/>
      <c r="CCY163" s="235"/>
      <c r="CCZ163" s="235"/>
      <c r="CDA163" s="235"/>
      <c r="CDB163" s="235"/>
      <c r="CDC163" s="235"/>
      <c r="CDD163" s="235"/>
      <c r="CDE163" s="235"/>
      <c r="CDF163" s="235"/>
      <c r="CDG163" s="235"/>
      <c r="CDH163" s="235"/>
      <c r="CDI163" s="235"/>
      <c r="CDJ163" s="235"/>
      <c r="CDK163" s="235"/>
      <c r="CDL163" s="235"/>
      <c r="CDM163" s="235"/>
      <c r="CDN163" s="235"/>
      <c r="CDO163" s="235"/>
      <c r="CDP163" s="235"/>
      <c r="CDQ163" s="235"/>
      <c r="CDR163" s="235"/>
      <c r="CDS163" s="235"/>
      <c r="CDT163" s="235"/>
      <c r="CDU163" s="235"/>
      <c r="CDV163" s="235"/>
      <c r="CDW163" s="235"/>
      <c r="CDX163" s="235"/>
      <c r="CDY163" s="235"/>
      <c r="CDZ163" s="235"/>
      <c r="CEA163" s="235"/>
      <c r="CEB163" s="235"/>
      <c r="CEC163" s="235"/>
      <c r="CED163" s="235"/>
      <c r="CEE163" s="235"/>
      <c r="CEF163" s="235"/>
      <c r="CEG163" s="235"/>
      <c r="CEH163" s="235"/>
      <c r="CEI163" s="235"/>
      <c r="CEJ163" s="235"/>
      <c r="CEK163" s="235"/>
      <c r="CEL163" s="235"/>
      <c r="CEM163" s="235"/>
      <c r="CEN163" s="235"/>
      <c r="CEO163" s="235"/>
      <c r="CEP163" s="235"/>
      <c r="CEQ163" s="235"/>
      <c r="CER163" s="235"/>
      <c r="CES163" s="235"/>
      <c r="CET163" s="235"/>
      <c r="CEU163" s="235"/>
      <c r="CEV163" s="235"/>
      <c r="CEW163" s="235"/>
      <c r="CEX163" s="235"/>
      <c r="CEY163" s="235"/>
      <c r="CEZ163" s="235"/>
      <c r="CFA163" s="235"/>
      <c r="CFB163" s="235"/>
      <c r="CFC163" s="235"/>
      <c r="CFD163" s="235"/>
      <c r="CFE163" s="235"/>
      <c r="CFF163" s="235"/>
      <c r="CFG163" s="235"/>
      <c r="CFH163" s="235"/>
      <c r="CFI163" s="235"/>
      <c r="CFJ163" s="235"/>
      <c r="CFK163" s="235"/>
      <c r="CFL163" s="235"/>
      <c r="CFM163" s="235"/>
      <c r="CFN163" s="235"/>
      <c r="CFO163" s="235"/>
      <c r="CFP163" s="235"/>
      <c r="CFQ163" s="235"/>
      <c r="CFR163" s="235"/>
      <c r="CFS163" s="235"/>
      <c r="CFT163" s="235"/>
      <c r="CFU163" s="235"/>
      <c r="CFV163" s="235"/>
      <c r="CFW163" s="235"/>
      <c r="CFX163" s="235"/>
      <c r="CFY163" s="235"/>
      <c r="CFZ163" s="235"/>
      <c r="CGA163" s="235"/>
      <c r="CGB163" s="235"/>
      <c r="CGC163" s="235"/>
      <c r="CGD163" s="235"/>
      <c r="CGE163" s="235"/>
      <c r="CGF163" s="235"/>
      <c r="CGG163" s="235"/>
      <c r="CGH163" s="235"/>
      <c r="CGI163" s="235"/>
      <c r="CGJ163" s="235"/>
      <c r="CGK163" s="235"/>
      <c r="CGL163" s="235"/>
      <c r="CGM163" s="235"/>
      <c r="CGN163" s="235"/>
      <c r="CGO163" s="235"/>
      <c r="CGP163" s="235"/>
      <c r="CGQ163" s="235"/>
      <c r="CGR163" s="235"/>
      <c r="CGS163" s="235"/>
      <c r="CGT163" s="235"/>
      <c r="CGU163" s="235"/>
      <c r="CGV163" s="235"/>
      <c r="CGW163" s="235"/>
      <c r="CGX163" s="235"/>
      <c r="CGY163" s="235"/>
      <c r="CGZ163" s="235"/>
      <c r="CHA163" s="235"/>
      <c r="CHB163" s="235"/>
      <c r="CHC163" s="235"/>
      <c r="CHD163" s="235"/>
      <c r="CHE163" s="235"/>
      <c r="CHF163" s="235"/>
      <c r="CHG163" s="235"/>
      <c r="CHH163" s="235"/>
      <c r="CHI163" s="235"/>
      <c r="CHJ163" s="235"/>
      <c r="CHK163" s="235"/>
      <c r="CHL163" s="235"/>
      <c r="CHM163" s="235"/>
      <c r="CHN163" s="235"/>
      <c r="CHO163" s="235"/>
      <c r="CHP163" s="235"/>
      <c r="CHQ163" s="235"/>
      <c r="CHR163" s="235"/>
      <c r="CHS163" s="235"/>
      <c r="CHT163" s="235"/>
      <c r="CHU163" s="235"/>
      <c r="CHV163" s="235"/>
      <c r="CHW163" s="235"/>
      <c r="CHX163" s="235"/>
      <c r="CHY163" s="235"/>
      <c r="CHZ163" s="235"/>
      <c r="CIA163" s="235"/>
      <c r="CIB163" s="235"/>
      <c r="CIC163" s="235"/>
      <c r="CID163" s="235"/>
      <c r="CIE163" s="235"/>
      <c r="CIF163" s="235"/>
      <c r="CIG163" s="235"/>
      <c r="CIH163" s="235"/>
      <c r="CII163" s="235"/>
      <c r="CIJ163" s="235"/>
      <c r="CIK163" s="235"/>
      <c r="CIL163" s="235"/>
      <c r="CIM163" s="235"/>
      <c r="CIN163" s="235"/>
      <c r="CIO163" s="235"/>
      <c r="CIP163" s="235"/>
      <c r="CIQ163" s="235"/>
      <c r="CIR163" s="235"/>
      <c r="CIS163" s="235"/>
      <c r="CIT163" s="235"/>
      <c r="CIU163" s="235"/>
      <c r="CIV163" s="235"/>
      <c r="CIW163" s="235"/>
      <c r="CIX163" s="235"/>
      <c r="CIY163" s="235"/>
      <c r="CIZ163" s="235"/>
      <c r="CJA163" s="235"/>
      <c r="CJB163" s="235"/>
      <c r="CJC163" s="235"/>
      <c r="CJD163" s="235"/>
      <c r="CJE163" s="235"/>
      <c r="CJF163" s="235"/>
      <c r="CJG163" s="235"/>
      <c r="CJH163" s="235"/>
      <c r="CJI163" s="235"/>
      <c r="CJJ163" s="235"/>
      <c r="CJK163" s="235"/>
      <c r="CJL163" s="235"/>
      <c r="CJM163" s="235"/>
      <c r="CJN163" s="235"/>
      <c r="CJO163" s="235"/>
      <c r="CJP163" s="235"/>
      <c r="CJQ163" s="235"/>
      <c r="CJR163" s="235"/>
      <c r="CJS163" s="235"/>
      <c r="CJT163" s="235"/>
      <c r="CJU163" s="235"/>
      <c r="CJV163" s="235"/>
      <c r="CJW163" s="235"/>
      <c r="CJX163" s="235"/>
      <c r="CJY163" s="235"/>
      <c r="CJZ163" s="235"/>
      <c r="CKA163" s="235"/>
      <c r="CKB163" s="235"/>
      <c r="CKC163" s="235"/>
      <c r="CKD163" s="235"/>
      <c r="CKE163" s="235"/>
      <c r="CKF163" s="235"/>
      <c r="CKG163" s="235"/>
      <c r="CKH163" s="235"/>
      <c r="CKI163" s="235"/>
      <c r="CKJ163" s="235"/>
      <c r="CKK163" s="235"/>
      <c r="CKL163" s="235"/>
      <c r="CKM163" s="235"/>
      <c r="CKN163" s="235"/>
      <c r="CKO163" s="235"/>
      <c r="CKP163" s="235"/>
      <c r="CKQ163" s="235"/>
      <c r="CKR163" s="235"/>
      <c r="CKS163" s="235"/>
      <c r="CKT163" s="235"/>
      <c r="CKU163" s="235"/>
      <c r="CKV163" s="235"/>
      <c r="CKW163" s="235"/>
      <c r="CKX163" s="235"/>
      <c r="CKY163" s="235"/>
      <c r="CKZ163" s="235"/>
      <c r="CLA163" s="235"/>
      <c r="CLB163" s="235"/>
      <c r="CLC163" s="235"/>
      <c r="CLD163" s="235"/>
      <c r="CLE163" s="235"/>
      <c r="CLF163" s="235"/>
      <c r="CLG163" s="235"/>
      <c r="CLH163" s="235"/>
      <c r="CLI163" s="235"/>
      <c r="CLJ163" s="235"/>
      <c r="CLK163" s="235"/>
      <c r="CLL163" s="235"/>
      <c r="CLM163" s="235"/>
      <c r="CLN163" s="235"/>
      <c r="CLO163" s="235"/>
      <c r="CLP163" s="235"/>
      <c r="CLQ163" s="235"/>
      <c r="CLR163" s="235"/>
      <c r="CLS163" s="235"/>
      <c r="CLT163" s="235"/>
      <c r="CLU163" s="235"/>
      <c r="CLV163" s="235"/>
      <c r="CLW163" s="235"/>
      <c r="CLX163" s="235"/>
      <c r="CLY163" s="235"/>
      <c r="CLZ163" s="235"/>
      <c r="CMA163" s="235"/>
      <c r="CMB163" s="235"/>
      <c r="CMC163" s="235"/>
      <c r="CMD163" s="235"/>
      <c r="CME163" s="235"/>
      <c r="CMF163" s="235"/>
      <c r="CMG163" s="235"/>
      <c r="CMH163" s="235"/>
      <c r="CMI163" s="235"/>
      <c r="CMJ163" s="235"/>
      <c r="CMK163" s="235"/>
      <c r="CML163" s="235"/>
      <c r="CMM163" s="235"/>
      <c r="CMN163" s="235"/>
      <c r="CMO163" s="235"/>
      <c r="CMP163" s="235"/>
      <c r="CMQ163" s="235"/>
      <c r="CMR163" s="235"/>
      <c r="CMS163" s="235"/>
      <c r="CMT163" s="235"/>
      <c r="CMU163" s="235"/>
      <c r="CMV163" s="235"/>
      <c r="CMW163" s="235"/>
      <c r="CMX163" s="235"/>
      <c r="CMY163" s="235"/>
      <c r="CMZ163" s="235"/>
      <c r="CNA163" s="235"/>
      <c r="CNB163" s="235"/>
      <c r="CNC163" s="235"/>
      <c r="CND163" s="235"/>
      <c r="CNE163" s="235"/>
      <c r="CNF163" s="235"/>
      <c r="CNG163" s="235"/>
      <c r="CNH163" s="235"/>
      <c r="CNI163" s="235"/>
      <c r="CNJ163" s="235"/>
      <c r="CNK163" s="235"/>
      <c r="CNL163" s="235"/>
      <c r="CNM163" s="235"/>
      <c r="CNN163" s="235"/>
      <c r="CNO163" s="235"/>
      <c r="CNP163" s="235"/>
      <c r="CNQ163" s="235"/>
      <c r="CNR163" s="235"/>
      <c r="CNS163" s="235"/>
      <c r="CNT163" s="235"/>
      <c r="CNU163" s="235"/>
      <c r="CNV163" s="235"/>
      <c r="CNW163" s="235"/>
      <c r="CNX163" s="235"/>
      <c r="CNY163" s="235"/>
      <c r="CNZ163" s="235"/>
      <c r="COA163" s="235"/>
      <c r="COB163" s="235"/>
      <c r="COC163" s="235"/>
      <c r="COD163" s="235"/>
      <c r="COE163" s="235"/>
      <c r="COF163" s="235"/>
      <c r="COG163" s="235"/>
      <c r="COH163" s="235"/>
      <c r="COI163" s="235"/>
      <c r="COJ163" s="235"/>
      <c r="COK163" s="235"/>
      <c r="COL163" s="235"/>
      <c r="COM163" s="235"/>
      <c r="CON163" s="235"/>
      <c r="COO163" s="235"/>
      <c r="COP163" s="235"/>
      <c r="COQ163" s="235"/>
      <c r="COR163" s="235"/>
      <c r="COS163" s="235"/>
      <c r="COT163" s="235"/>
      <c r="COU163" s="235"/>
      <c r="COV163" s="235"/>
      <c r="COW163" s="235"/>
      <c r="COX163" s="235"/>
      <c r="COY163" s="235"/>
      <c r="COZ163" s="235"/>
      <c r="CPA163" s="235"/>
      <c r="CPB163" s="235"/>
      <c r="CPC163" s="235"/>
      <c r="CPD163" s="235"/>
      <c r="CPE163" s="235"/>
      <c r="CPF163" s="235"/>
      <c r="CPG163" s="235"/>
      <c r="CPH163" s="235"/>
      <c r="CPI163" s="235"/>
      <c r="CPJ163" s="235"/>
      <c r="CPK163" s="235"/>
      <c r="CPL163" s="235"/>
      <c r="CPM163" s="235"/>
      <c r="CPN163" s="235"/>
      <c r="CPO163" s="235"/>
      <c r="CPP163" s="235"/>
      <c r="CPQ163" s="235"/>
      <c r="CPR163" s="235"/>
      <c r="CPS163" s="235"/>
      <c r="CPT163" s="235"/>
      <c r="CPU163" s="235"/>
      <c r="CPV163" s="235"/>
      <c r="CPW163" s="235"/>
      <c r="CPX163" s="235"/>
      <c r="CPY163" s="235"/>
      <c r="CPZ163" s="235"/>
      <c r="CQA163" s="235"/>
      <c r="CQB163" s="235"/>
      <c r="CQC163" s="235"/>
      <c r="CQD163" s="235"/>
      <c r="CQE163" s="235"/>
      <c r="CQF163" s="235"/>
      <c r="CQG163" s="235"/>
      <c r="CQH163" s="235"/>
      <c r="CQI163" s="235"/>
      <c r="CQJ163" s="235"/>
      <c r="CQK163" s="235"/>
      <c r="CQL163" s="235"/>
      <c r="CQM163" s="235"/>
      <c r="CQN163" s="235"/>
      <c r="CQO163" s="235"/>
      <c r="CQP163" s="235"/>
      <c r="CQQ163" s="235"/>
      <c r="CQR163" s="235"/>
      <c r="CQS163" s="235"/>
      <c r="CQT163" s="235"/>
      <c r="CQU163" s="235"/>
      <c r="CQV163" s="235"/>
      <c r="CQW163" s="235"/>
      <c r="CQX163" s="235"/>
      <c r="CQY163" s="235"/>
      <c r="CQZ163" s="235"/>
      <c r="CRA163" s="235"/>
      <c r="CRB163" s="235"/>
      <c r="CRC163" s="235"/>
      <c r="CRD163" s="235"/>
      <c r="CRE163" s="235"/>
      <c r="CRF163" s="235"/>
      <c r="CRG163" s="235"/>
      <c r="CRH163" s="235"/>
      <c r="CRI163" s="235"/>
      <c r="CRJ163" s="235"/>
      <c r="CRK163" s="235"/>
      <c r="CRL163" s="235"/>
      <c r="CRM163" s="235"/>
      <c r="CRN163" s="235"/>
      <c r="CRO163" s="235"/>
      <c r="CRP163" s="235"/>
      <c r="CRQ163" s="235"/>
      <c r="CRR163" s="235"/>
      <c r="CRS163" s="235"/>
      <c r="CRT163" s="235"/>
      <c r="CRU163" s="235"/>
      <c r="CRV163" s="235"/>
      <c r="CRW163" s="235"/>
      <c r="CRX163" s="235"/>
      <c r="CRY163" s="235"/>
      <c r="CRZ163" s="235"/>
      <c r="CSA163" s="235"/>
      <c r="CSB163" s="235"/>
      <c r="CSC163" s="235"/>
      <c r="CSD163" s="235"/>
      <c r="CSE163" s="235"/>
      <c r="CSF163" s="235"/>
      <c r="CSG163" s="235"/>
      <c r="CSH163" s="235"/>
      <c r="CSI163" s="235"/>
      <c r="CSJ163" s="235"/>
      <c r="CSK163" s="235"/>
      <c r="CSL163" s="235"/>
      <c r="CSM163" s="235"/>
      <c r="CSN163" s="235"/>
      <c r="CSO163" s="235"/>
      <c r="CSP163" s="235"/>
      <c r="CSQ163" s="235"/>
      <c r="CSR163" s="235"/>
      <c r="CSS163" s="235"/>
      <c r="CST163" s="235"/>
      <c r="CSU163" s="235"/>
      <c r="CSV163" s="235"/>
      <c r="CSW163" s="235"/>
      <c r="CSX163" s="235"/>
      <c r="CSY163" s="235"/>
      <c r="CSZ163" s="235"/>
      <c r="CTA163" s="235"/>
      <c r="CTB163" s="235"/>
      <c r="CTC163" s="235"/>
      <c r="CTD163" s="235"/>
      <c r="CTE163" s="235"/>
      <c r="CTF163" s="235"/>
      <c r="CTG163" s="235"/>
      <c r="CTH163" s="235"/>
      <c r="CTI163" s="235"/>
      <c r="CTJ163" s="235"/>
      <c r="CTK163" s="235"/>
      <c r="CTL163" s="235"/>
      <c r="CTM163" s="235"/>
      <c r="CTN163" s="235"/>
      <c r="CTO163" s="235"/>
      <c r="CTP163" s="235"/>
      <c r="CTQ163" s="235"/>
      <c r="CTR163" s="235"/>
      <c r="CTS163" s="235"/>
      <c r="CTT163" s="235"/>
      <c r="CTU163" s="235"/>
      <c r="CTV163" s="235"/>
      <c r="CTW163" s="235"/>
      <c r="CTX163" s="235"/>
      <c r="CTY163" s="235"/>
      <c r="CTZ163" s="235"/>
      <c r="CUA163" s="235"/>
      <c r="CUB163" s="235"/>
      <c r="CUC163" s="235"/>
      <c r="CUD163" s="235"/>
      <c r="CUE163" s="235"/>
      <c r="CUF163" s="235"/>
      <c r="CUG163" s="235"/>
      <c r="CUH163" s="235"/>
      <c r="CUI163" s="235"/>
      <c r="CUJ163" s="235"/>
      <c r="CUK163" s="235"/>
      <c r="CUL163" s="235"/>
      <c r="CUM163" s="235"/>
      <c r="CUN163" s="235"/>
      <c r="CUO163" s="235"/>
      <c r="CUP163" s="235"/>
      <c r="CUQ163" s="235"/>
      <c r="CUR163" s="235"/>
      <c r="CUS163" s="235"/>
      <c r="CUT163" s="235"/>
      <c r="CUU163" s="235"/>
      <c r="CUV163" s="235"/>
      <c r="CUW163" s="235"/>
      <c r="CUX163" s="235"/>
      <c r="CUY163" s="235"/>
      <c r="CUZ163" s="235"/>
      <c r="CVA163" s="235"/>
      <c r="CVB163" s="235"/>
      <c r="CVC163" s="235"/>
      <c r="CVD163" s="235"/>
      <c r="CVE163" s="235"/>
      <c r="CVF163" s="235"/>
      <c r="CVG163" s="235"/>
      <c r="CVH163" s="235"/>
      <c r="CVI163" s="235"/>
      <c r="CVJ163" s="235"/>
      <c r="CVK163" s="235"/>
      <c r="CVL163" s="235"/>
      <c r="CVM163" s="235"/>
      <c r="CVN163" s="235"/>
      <c r="CVO163" s="235"/>
      <c r="CVP163" s="235"/>
      <c r="CVQ163" s="235"/>
      <c r="CVR163" s="235"/>
      <c r="CVS163" s="235"/>
      <c r="CVT163" s="235"/>
      <c r="CVU163" s="235"/>
      <c r="CVV163" s="235"/>
      <c r="CVW163" s="235"/>
      <c r="CVX163" s="235"/>
      <c r="CVY163" s="235"/>
      <c r="CVZ163" s="235"/>
      <c r="CWA163" s="235"/>
      <c r="CWB163" s="235"/>
      <c r="CWC163" s="235"/>
      <c r="CWD163" s="235"/>
      <c r="CWE163" s="235"/>
      <c r="CWF163" s="235"/>
      <c r="CWG163" s="235"/>
      <c r="CWH163" s="235"/>
      <c r="CWI163" s="235"/>
      <c r="CWJ163" s="235"/>
      <c r="CWK163" s="235"/>
      <c r="CWL163" s="235"/>
      <c r="CWM163" s="235"/>
      <c r="CWN163" s="235"/>
      <c r="CWO163" s="235"/>
      <c r="CWP163" s="235"/>
      <c r="CWQ163" s="235"/>
      <c r="CWR163" s="235"/>
      <c r="CWS163" s="235"/>
      <c r="CWT163" s="235"/>
      <c r="CWU163" s="235"/>
      <c r="CWV163" s="235"/>
      <c r="CWW163" s="235"/>
      <c r="CWX163" s="235"/>
      <c r="CWY163" s="235"/>
      <c r="CWZ163" s="235"/>
      <c r="CXA163" s="235"/>
      <c r="CXB163" s="235"/>
      <c r="CXC163" s="235"/>
      <c r="CXD163" s="235"/>
      <c r="CXE163" s="235"/>
      <c r="CXF163" s="235"/>
      <c r="CXG163" s="235"/>
      <c r="CXH163" s="235"/>
      <c r="CXI163" s="235"/>
      <c r="CXJ163" s="235"/>
      <c r="CXK163" s="235"/>
      <c r="CXL163" s="235"/>
      <c r="CXM163" s="235"/>
      <c r="CXN163" s="235"/>
      <c r="CXO163" s="235"/>
      <c r="CXP163" s="235"/>
      <c r="CXQ163" s="235"/>
      <c r="CXR163" s="235"/>
      <c r="CXS163" s="235"/>
      <c r="CXT163" s="235"/>
      <c r="CXU163" s="235"/>
      <c r="CXV163" s="235"/>
      <c r="CXW163" s="235"/>
      <c r="CXX163" s="235"/>
      <c r="CXY163" s="235"/>
      <c r="CXZ163" s="235"/>
      <c r="CYA163" s="235"/>
      <c r="CYB163" s="235"/>
      <c r="CYC163" s="235"/>
      <c r="CYD163" s="235"/>
      <c r="CYE163" s="235"/>
      <c r="CYF163" s="235"/>
      <c r="CYG163" s="235"/>
      <c r="CYH163" s="235"/>
      <c r="CYI163" s="235"/>
      <c r="CYJ163" s="235"/>
      <c r="CYK163" s="235"/>
      <c r="CYL163" s="235"/>
      <c r="CYM163" s="235"/>
      <c r="CYN163" s="235"/>
      <c r="CYO163" s="235"/>
      <c r="CYP163" s="235"/>
      <c r="CYQ163" s="235"/>
      <c r="CYR163" s="235"/>
      <c r="CYS163" s="235"/>
      <c r="CYT163" s="235"/>
      <c r="CYU163" s="235"/>
      <c r="CYV163" s="235"/>
      <c r="CYW163" s="235"/>
      <c r="CYX163" s="235"/>
      <c r="CYY163" s="235"/>
      <c r="CYZ163" s="235"/>
      <c r="CZA163" s="235"/>
      <c r="CZB163" s="235"/>
      <c r="CZC163" s="235"/>
      <c r="CZD163" s="235"/>
      <c r="CZE163" s="235"/>
      <c r="CZF163" s="235"/>
      <c r="CZG163" s="235"/>
      <c r="CZH163" s="235"/>
      <c r="CZI163" s="235"/>
      <c r="CZJ163" s="235"/>
      <c r="CZK163" s="235"/>
      <c r="CZL163" s="235"/>
      <c r="CZM163" s="235"/>
      <c r="CZN163" s="235"/>
      <c r="CZO163" s="235"/>
      <c r="CZP163" s="235"/>
      <c r="CZQ163" s="235"/>
      <c r="CZR163" s="235"/>
      <c r="CZS163" s="235"/>
      <c r="CZT163" s="235"/>
      <c r="CZU163" s="235"/>
      <c r="CZV163" s="235"/>
      <c r="CZW163" s="235"/>
      <c r="CZX163" s="235"/>
      <c r="CZY163" s="235"/>
      <c r="CZZ163" s="235"/>
      <c r="DAA163" s="235"/>
      <c r="DAB163" s="235"/>
      <c r="DAC163" s="235"/>
      <c r="DAD163" s="235"/>
      <c r="DAE163" s="235"/>
      <c r="DAF163" s="235"/>
      <c r="DAG163" s="235"/>
      <c r="DAH163" s="235"/>
      <c r="DAI163" s="235"/>
      <c r="DAJ163" s="235"/>
      <c r="DAK163" s="235"/>
      <c r="DAL163" s="235"/>
      <c r="DAM163" s="235"/>
      <c r="DAN163" s="235"/>
      <c r="DAO163" s="235"/>
      <c r="DAP163" s="235"/>
      <c r="DAQ163" s="235"/>
      <c r="DAR163" s="235"/>
      <c r="DAS163" s="235"/>
      <c r="DAT163" s="235"/>
      <c r="DAU163" s="235"/>
      <c r="DAV163" s="235"/>
      <c r="DAW163" s="235"/>
      <c r="DAX163" s="235"/>
      <c r="DAY163" s="235"/>
      <c r="DAZ163" s="235"/>
      <c r="DBA163" s="235"/>
      <c r="DBB163" s="235"/>
      <c r="DBC163" s="235"/>
      <c r="DBD163" s="235"/>
      <c r="DBE163" s="235"/>
      <c r="DBF163" s="235"/>
      <c r="DBG163" s="235"/>
      <c r="DBH163" s="235"/>
      <c r="DBI163" s="235"/>
      <c r="DBJ163" s="235"/>
      <c r="DBK163" s="235"/>
      <c r="DBL163" s="235"/>
      <c r="DBM163" s="235"/>
      <c r="DBN163" s="235"/>
      <c r="DBO163" s="235"/>
      <c r="DBP163" s="235"/>
      <c r="DBQ163" s="235"/>
      <c r="DBR163" s="235"/>
      <c r="DBS163" s="235"/>
      <c r="DBT163" s="235"/>
      <c r="DBU163" s="235"/>
      <c r="DBV163" s="235"/>
      <c r="DBW163" s="235"/>
      <c r="DBX163" s="235"/>
      <c r="DBY163" s="235"/>
      <c r="DBZ163" s="235"/>
      <c r="DCA163" s="235"/>
      <c r="DCB163" s="235"/>
      <c r="DCC163" s="235"/>
      <c r="DCD163" s="235"/>
      <c r="DCE163" s="235"/>
      <c r="DCF163" s="235"/>
      <c r="DCG163" s="235"/>
      <c r="DCH163" s="235"/>
      <c r="DCI163" s="235"/>
      <c r="DCJ163" s="235"/>
      <c r="DCK163" s="235"/>
      <c r="DCL163" s="235"/>
      <c r="DCM163" s="235"/>
      <c r="DCN163" s="235"/>
      <c r="DCO163" s="235"/>
      <c r="DCP163" s="235"/>
      <c r="DCQ163" s="235"/>
      <c r="DCR163" s="235"/>
      <c r="DCS163" s="235"/>
      <c r="DCT163" s="235"/>
      <c r="DCU163" s="235"/>
      <c r="DCV163" s="235"/>
      <c r="DCW163" s="235"/>
      <c r="DCX163" s="235"/>
      <c r="DCY163" s="235"/>
      <c r="DCZ163" s="235"/>
      <c r="DDA163" s="235"/>
      <c r="DDB163" s="235"/>
      <c r="DDC163" s="235"/>
      <c r="DDD163" s="235"/>
      <c r="DDE163" s="235"/>
      <c r="DDF163" s="235"/>
      <c r="DDG163" s="235"/>
      <c r="DDH163" s="235"/>
      <c r="DDI163" s="235"/>
      <c r="DDJ163" s="235"/>
      <c r="DDK163" s="235"/>
      <c r="DDL163" s="235"/>
      <c r="DDM163" s="235"/>
      <c r="DDN163" s="235"/>
      <c r="DDO163" s="235"/>
      <c r="DDP163" s="235"/>
      <c r="DDQ163" s="235"/>
      <c r="DDR163" s="235"/>
      <c r="DDS163" s="235"/>
      <c r="DDT163" s="235"/>
      <c r="DDU163" s="235"/>
      <c r="DDV163" s="235"/>
      <c r="DDW163" s="235"/>
      <c r="DDX163" s="235"/>
      <c r="DDY163" s="235"/>
      <c r="DDZ163" s="235"/>
      <c r="DEA163" s="235"/>
      <c r="DEB163" s="235"/>
      <c r="DEC163" s="235"/>
      <c r="DED163" s="235"/>
      <c r="DEE163" s="235"/>
      <c r="DEF163" s="235"/>
      <c r="DEG163" s="235"/>
      <c r="DEH163" s="235"/>
      <c r="DEI163" s="235"/>
      <c r="DEJ163" s="235"/>
      <c r="DEK163" s="235"/>
      <c r="DEL163" s="235"/>
      <c r="DEM163" s="235"/>
      <c r="DEN163" s="235"/>
      <c r="DEO163" s="235"/>
      <c r="DEP163" s="235"/>
      <c r="DEQ163" s="235"/>
      <c r="DER163" s="235"/>
      <c r="DES163" s="235"/>
      <c r="DET163" s="235"/>
      <c r="DEU163" s="235"/>
      <c r="DEV163" s="235"/>
      <c r="DEW163" s="235"/>
      <c r="DEX163" s="235"/>
      <c r="DEY163" s="235"/>
      <c r="DEZ163" s="235"/>
      <c r="DFA163" s="235"/>
      <c r="DFB163" s="235"/>
      <c r="DFC163" s="235"/>
      <c r="DFD163" s="235"/>
      <c r="DFE163" s="235"/>
      <c r="DFF163" s="235"/>
      <c r="DFG163" s="235"/>
      <c r="DFH163" s="235"/>
      <c r="DFI163" s="235"/>
      <c r="DFJ163" s="235"/>
      <c r="DFK163" s="235"/>
      <c r="DFL163" s="235"/>
      <c r="DFM163" s="235"/>
      <c r="DFN163" s="235"/>
      <c r="DFO163" s="235"/>
      <c r="DFP163" s="235"/>
      <c r="DFQ163" s="235"/>
      <c r="DFR163" s="235"/>
      <c r="DFS163" s="235"/>
      <c r="DFT163" s="235"/>
      <c r="DFU163" s="235"/>
      <c r="DFV163" s="235"/>
      <c r="DFW163" s="235"/>
      <c r="DFX163" s="235"/>
      <c r="DFY163" s="235"/>
      <c r="DFZ163" s="235"/>
      <c r="DGA163" s="235"/>
      <c r="DGB163" s="235"/>
      <c r="DGC163" s="235"/>
      <c r="DGD163" s="235"/>
      <c r="DGE163" s="235"/>
      <c r="DGF163" s="235"/>
      <c r="DGG163" s="235"/>
      <c r="DGH163" s="235"/>
      <c r="DGI163" s="235"/>
      <c r="DGJ163" s="235"/>
      <c r="DGK163" s="235"/>
      <c r="DGL163" s="235"/>
      <c r="DGM163" s="235"/>
      <c r="DGN163" s="235"/>
      <c r="DGO163" s="235"/>
      <c r="DGP163" s="235"/>
      <c r="DGQ163" s="235"/>
      <c r="DGR163" s="235"/>
      <c r="DGS163" s="235"/>
      <c r="DGT163" s="235"/>
      <c r="DGU163" s="235"/>
      <c r="DGV163" s="235"/>
      <c r="DGW163" s="235"/>
      <c r="DGX163" s="235"/>
      <c r="DGY163" s="235"/>
      <c r="DGZ163" s="235"/>
      <c r="DHA163" s="235"/>
      <c r="DHB163" s="235"/>
      <c r="DHC163" s="235"/>
      <c r="DHD163" s="235"/>
      <c r="DHE163" s="235"/>
      <c r="DHF163" s="235"/>
      <c r="DHG163" s="235"/>
      <c r="DHH163" s="235"/>
      <c r="DHI163" s="235"/>
      <c r="DHJ163" s="235"/>
      <c r="DHK163" s="235"/>
      <c r="DHL163" s="235"/>
      <c r="DHM163" s="235"/>
      <c r="DHN163" s="235"/>
      <c r="DHO163" s="235"/>
      <c r="DHP163" s="235"/>
      <c r="DHQ163" s="235"/>
      <c r="DHR163" s="235"/>
      <c r="DHS163" s="235"/>
      <c r="DHT163" s="235"/>
      <c r="DHU163" s="235"/>
      <c r="DHV163" s="235"/>
      <c r="DHW163" s="235"/>
      <c r="DHX163" s="235"/>
      <c r="DHY163" s="235"/>
      <c r="DHZ163" s="235"/>
      <c r="DIA163" s="235"/>
      <c r="DIB163" s="235"/>
      <c r="DIC163" s="235"/>
      <c r="DID163" s="235"/>
      <c r="DIE163" s="235"/>
      <c r="DIF163" s="235"/>
      <c r="DIG163" s="235"/>
      <c r="DIH163" s="235"/>
      <c r="DII163" s="235"/>
      <c r="DIJ163" s="235"/>
      <c r="DIK163" s="235"/>
      <c r="DIL163" s="235"/>
      <c r="DIM163" s="235"/>
      <c r="DIN163" s="235"/>
      <c r="DIO163" s="235"/>
      <c r="DIP163" s="235"/>
      <c r="DIQ163" s="235"/>
      <c r="DIR163" s="235"/>
      <c r="DIS163" s="235"/>
      <c r="DIT163" s="235"/>
      <c r="DIU163" s="235"/>
      <c r="DIV163" s="235"/>
      <c r="DIW163" s="235"/>
      <c r="DIX163" s="235"/>
      <c r="DIY163" s="235"/>
      <c r="DIZ163" s="235"/>
      <c r="DJA163" s="235"/>
      <c r="DJB163" s="235"/>
      <c r="DJC163" s="235"/>
      <c r="DJD163" s="235"/>
      <c r="DJE163" s="235"/>
      <c r="DJF163" s="235"/>
      <c r="DJG163" s="235"/>
      <c r="DJH163" s="235"/>
      <c r="DJI163" s="235"/>
      <c r="DJJ163" s="235"/>
      <c r="DJK163" s="235"/>
      <c r="DJL163" s="235"/>
      <c r="DJM163" s="235"/>
      <c r="DJN163" s="235"/>
      <c r="DJO163" s="235"/>
      <c r="DJP163" s="235"/>
      <c r="DJQ163" s="235"/>
      <c r="DJR163" s="235"/>
      <c r="DJS163" s="235"/>
      <c r="DJT163" s="235"/>
      <c r="DJU163" s="235"/>
      <c r="DJV163" s="235"/>
      <c r="DJW163" s="235"/>
      <c r="DJX163" s="235"/>
      <c r="DJY163" s="235"/>
      <c r="DJZ163" s="235"/>
      <c r="DKA163" s="235"/>
      <c r="DKB163" s="235"/>
      <c r="DKC163" s="235"/>
      <c r="DKD163" s="235"/>
      <c r="DKE163" s="235"/>
      <c r="DKF163" s="235"/>
      <c r="DKG163" s="235"/>
      <c r="DKH163" s="235"/>
      <c r="DKI163" s="235"/>
      <c r="DKJ163" s="235"/>
      <c r="DKK163" s="235"/>
      <c r="DKL163" s="235"/>
      <c r="DKM163" s="235"/>
      <c r="DKN163" s="235"/>
      <c r="DKO163" s="235"/>
      <c r="DKP163" s="235"/>
      <c r="DKQ163" s="235"/>
      <c r="DKR163" s="235"/>
      <c r="DKS163" s="235"/>
      <c r="DKT163" s="235"/>
      <c r="DKU163" s="235"/>
      <c r="DKV163" s="235"/>
      <c r="DKW163" s="235"/>
      <c r="DKX163" s="235"/>
      <c r="DKY163" s="235"/>
      <c r="DKZ163" s="235"/>
      <c r="DLA163" s="235"/>
      <c r="DLB163" s="235"/>
      <c r="DLC163" s="235"/>
      <c r="DLD163" s="235"/>
      <c r="DLE163" s="235"/>
      <c r="DLF163" s="235"/>
      <c r="DLG163" s="235"/>
      <c r="DLH163" s="235"/>
      <c r="DLI163" s="235"/>
      <c r="DLJ163" s="235"/>
      <c r="DLK163" s="235"/>
      <c r="DLL163" s="235"/>
      <c r="DLM163" s="235"/>
      <c r="DLN163" s="235"/>
      <c r="DLO163" s="235"/>
      <c r="DLP163" s="235"/>
      <c r="DLQ163" s="235"/>
      <c r="DLR163" s="235"/>
      <c r="DLS163" s="235"/>
      <c r="DLT163" s="235"/>
      <c r="DLU163" s="235"/>
      <c r="DLV163" s="235"/>
      <c r="DLW163" s="235"/>
      <c r="DLX163" s="235"/>
      <c r="DLY163" s="235"/>
      <c r="DLZ163" s="235"/>
      <c r="DMA163" s="235"/>
      <c r="DMB163" s="235"/>
      <c r="DMC163" s="235"/>
      <c r="DMD163" s="235"/>
      <c r="DME163" s="235"/>
      <c r="DMF163" s="235"/>
      <c r="DMG163" s="235"/>
      <c r="DMH163" s="235"/>
      <c r="DMI163" s="235"/>
      <c r="DMJ163" s="235"/>
      <c r="DMK163" s="235"/>
      <c r="DML163" s="235"/>
      <c r="DMM163" s="235"/>
      <c r="DMN163" s="235"/>
      <c r="DMO163" s="235"/>
      <c r="DMP163" s="235"/>
      <c r="DMQ163" s="235"/>
      <c r="DMR163" s="235"/>
      <c r="DMS163" s="235"/>
      <c r="DMT163" s="235"/>
      <c r="DMU163" s="235"/>
      <c r="DMV163" s="235"/>
      <c r="DMW163" s="235"/>
      <c r="DMX163" s="235"/>
      <c r="DMY163" s="235"/>
      <c r="DMZ163" s="235"/>
      <c r="DNA163" s="235"/>
      <c r="DNB163" s="235"/>
      <c r="DNC163" s="235"/>
      <c r="DND163" s="235"/>
      <c r="DNE163" s="235"/>
      <c r="DNF163" s="235"/>
      <c r="DNG163" s="235"/>
      <c r="DNH163" s="235"/>
      <c r="DNI163" s="235"/>
      <c r="DNJ163" s="235"/>
      <c r="DNK163" s="235"/>
      <c r="DNL163" s="235"/>
      <c r="DNM163" s="235"/>
      <c r="DNN163" s="235"/>
      <c r="DNO163" s="235"/>
      <c r="DNP163" s="235"/>
      <c r="DNQ163" s="235"/>
      <c r="DNR163" s="235"/>
      <c r="DNS163" s="235"/>
      <c r="DNT163" s="235"/>
      <c r="DNU163" s="235"/>
      <c r="DNV163" s="235"/>
      <c r="DNW163" s="235"/>
      <c r="DNX163" s="235"/>
      <c r="DNY163" s="235"/>
      <c r="DNZ163" s="235"/>
      <c r="DOA163" s="235"/>
      <c r="DOB163" s="235"/>
      <c r="DOC163" s="235"/>
      <c r="DOD163" s="235"/>
      <c r="DOE163" s="235"/>
      <c r="DOF163" s="235"/>
      <c r="DOG163" s="235"/>
      <c r="DOH163" s="235"/>
      <c r="DOI163" s="235"/>
      <c r="DOJ163" s="235"/>
      <c r="DOK163" s="235"/>
      <c r="DOL163" s="235"/>
      <c r="DOM163" s="235"/>
      <c r="DON163" s="235"/>
      <c r="DOO163" s="235"/>
      <c r="DOP163" s="235"/>
      <c r="DOQ163" s="235"/>
      <c r="DOR163" s="235"/>
      <c r="DOS163" s="235"/>
      <c r="DOT163" s="235"/>
      <c r="DOU163" s="235"/>
      <c r="DOV163" s="235"/>
      <c r="DOW163" s="235"/>
      <c r="DOX163" s="235"/>
      <c r="DOY163" s="235"/>
      <c r="DOZ163" s="235"/>
      <c r="DPA163" s="235"/>
      <c r="DPB163" s="235"/>
      <c r="DPC163" s="235"/>
      <c r="DPD163" s="235"/>
      <c r="DPE163" s="235"/>
      <c r="DPF163" s="235"/>
      <c r="DPG163" s="235"/>
      <c r="DPH163" s="235"/>
      <c r="DPI163" s="235"/>
      <c r="DPJ163" s="235"/>
      <c r="DPK163" s="235"/>
      <c r="DPL163" s="235"/>
      <c r="DPM163" s="235"/>
      <c r="DPN163" s="235"/>
      <c r="DPO163" s="235"/>
      <c r="DPP163" s="235"/>
      <c r="DPQ163" s="235"/>
      <c r="DPR163" s="235"/>
      <c r="DPS163" s="235"/>
      <c r="DPT163" s="235"/>
      <c r="DPU163" s="235"/>
      <c r="DPV163" s="235"/>
      <c r="DPW163" s="235"/>
      <c r="DPX163" s="235"/>
      <c r="DPY163" s="235"/>
      <c r="DPZ163" s="235"/>
      <c r="DQA163" s="235"/>
      <c r="DQB163" s="235"/>
      <c r="DQC163" s="235"/>
      <c r="DQD163" s="235"/>
      <c r="DQE163" s="235"/>
      <c r="DQF163" s="235"/>
      <c r="DQG163" s="235"/>
      <c r="DQH163" s="235"/>
      <c r="DQI163" s="235"/>
      <c r="DQJ163" s="235"/>
      <c r="DQK163" s="235"/>
      <c r="DQL163" s="235"/>
      <c r="DQM163" s="235"/>
      <c r="DQN163" s="235"/>
      <c r="DQO163" s="235"/>
      <c r="DQP163" s="235"/>
      <c r="DQQ163" s="235"/>
      <c r="DQR163" s="235"/>
      <c r="DQS163" s="235"/>
      <c r="DQT163" s="235"/>
      <c r="DQU163" s="235"/>
      <c r="DQV163" s="235"/>
      <c r="DQW163" s="235"/>
      <c r="DQX163" s="235"/>
      <c r="DQY163" s="235"/>
      <c r="DQZ163" s="235"/>
      <c r="DRA163" s="235"/>
      <c r="DRB163" s="235"/>
      <c r="DRC163" s="235"/>
      <c r="DRD163" s="235"/>
      <c r="DRE163" s="235"/>
      <c r="DRF163" s="235"/>
      <c r="DRG163" s="235"/>
      <c r="DRH163" s="235"/>
      <c r="DRI163" s="235"/>
      <c r="DRJ163" s="235"/>
      <c r="DRK163" s="235"/>
      <c r="DRL163" s="235"/>
      <c r="DRM163" s="235"/>
      <c r="DRN163" s="235"/>
      <c r="DRO163" s="235"/>
      <c r="DRP163" s="235"/>
      <c r="DRQ163" s="235"/>
      <c r="DRR163" s="235"/>
      <c r="DRS163" s="235"/>
      <c r="DRT163" s="235"/>
      <c r="DRU163" s="235"/>
      <c r="DRV163" s="235"/>
      <c r="DRW163" s="235"/>
      <c r="DRX163" s="235"/>
      <c r="DRY163" s="235"/>
      <c r="DRZ163" s="235"/>
      <c r="DSA163" s="235"/>
      <c r="DSB163" s="235"/>
      <c r="DSC163" s="235"/>
      <c r="DSD163" s="235"/>
      <c r="DSE163" s="235"/>
      <c r="DSF163" s="235"/>
      <c r="DSG163" s="235"/>
      <c r="DSH163" s="235"/>
      <c r="DSI163" s="235"/>
      <c r="DSJ163" s="235"/>
      <c r="DSK163" s="235"/>
      <c r="DSL163" s="235"/>
      <c r="DSM163" s="235"/>
      <c r="DSN163" s="235"/>
      <c r="DSO163" s="235"/>
      <c r="DSP163" s="235"/>
      <c r="DSQ163" s="235"/>
      <c r="DSR163" s="235"/>
      <c r="DSS163" s="235"/>
      <c r="DST163" s="235"/>
      <c r="DSU163" s="235"/>
      <c r="DSV163" s="235"/>
      <c r="DSW163" s="235"/>
      <c r="DSX163" s="235"/>
      <c r="DSY163" s="235"/>
      <c r="DSZ163" s="235"/>
      <c r="DTA163" s="235"/>
      <c r="DTB163" s="235"/>
      <c r="DTC163" s="235"/>
      <c r="DTD163" s="235"/>
      <c r="DTE163" s="235"/>
      <c r="DTF163" s="235"/>
      <c r="DTG163" s="235"/>
      <c r="DTH163" s="235"/>
      <c r="DTI163" s="235"/>
      <c r="DTJ163" s="235"/>
      <c r="DTK163" s="235"/>
      <c r="DTL163" s="235"/>
      <c r="DTM163" s="235"/>
      <c r="DTN163" s="235"/>
      <c r="DTO163" s="235"/>
      <c r="DTP163" s="235"/>
      <c r="DTQ163" s="235"/>
      <c r="DTR163" s="235"/>
      <c r="DTS163" s="235"/>
      <c r="DTT163" s="235"/>
      <c r="DTU163" s="235"/>
      <c r="DTV163" s="235"/>
      <c r="DTW163" s="235"/>
      <c r="DTX163" s="235"/>
      <c r="DTY163" s="235"/>
      <c r="DTZ163" s="235"/>
      <c r="DUA163" s="235"/>
      <c r="DUB163" s="235"/>
      <c r="DUC163" s="235"/>
      <c r="DUD163" s="235"/>
      <c r="DUE163" s="235"/>
      <c r="DUF163" s="235"/>
      <c r="DUG163" s="235"/>
      <c r="DUH163" s="235"/>
      <c r="DUI163" s="235"/>
      <c r="DUJ163" s="235"/>
      <c r="DUK163" s="235"/>
      <c r="DUL163" s="235"/>
      <c r="DUM163" s="235"/>
      <c r="DUN163" s="235"/>
      <c r="DUO163" s="235"/>
      <c r="DUP163" s="235"/>
      <c r="DUQ163" s="235"/>
      <c r="DUR163" s="235"/>
      <c r="DUS163" s="235"/>
      <c r="DUT163" s="235"/>
      <c r="DUU163" s="235"/>
      <c r="DUV163" s="235"/>
      <c r="DUW163" s="235"/>
      <c r="DUX163" s="235"/>
      <c r="DUY163" s="235"/>
      <c r="DUZ163" s="235"/>
      <c r="DVA163" s="235"/>
      <c r="DVB163" s="235"/>
      <c r="DVC163" s="235"/>
      <c r="DVD163" s="235"/>
      <c r="DVE163" s="235"/>
      <c r="DVF163" s="235"/>
      <c r="DVG163" s="235"/>
      <c r="DVH163" s="235"/>
      <c r="DVI163" s="235"/>
      <c r="DVJ163" s="235"/>
      <c r="DVK163" s="235"/>
      <c r="DVL163" s="235"/>
      <c r="DVM163" s="235"/>
      <c r="DVN163" s="235"/>
      <c r="DVO163" s="235"/>
      <c r="DVP163" s="235"/>
      <c r="DVQ163" s="235"/>
      <c r="DVR163" s="235"/>
      <c r="DVS163" s="235"/>
      <c r="DVT163" s="235"/>
      <c r="DVU163" s="235"/>
      <c r="DVV163" s="235"/>
      <c r="DVW163" s="235"/>
      <c r="DVX163" s="235"/>
      <c r="DVY163" s="235"/>
      <c r="DVZ163" s="235"/>
      <c r="DWA163" s="235"/>
      <c r="DWB163" s="235"/>
      <c r="DWC163" s="235"/>
      <c r="DWD163" s="235"/>
      <c r="DWE163" s="235"/>
      <c r="DWF163" s="235"/>
      <c r="DWG163" s="235"/>
      <c r="DWH163" s="235"/>
      <c r="DWI163" s="235"/>
      <c r="DWJ163" s="235"/>
      <c r="DWK163" s="235"/>
      <c r="DWL163" s="235"/>
      <c r="DWM163" s="235"/>
      <c r="DWN163" s="235"/>
      <c r="DWO163" s="235"/>
      <c r="DWP163" s="235"/>
      <c r="DWQ163" s="235"/>
      <c r="DWR163" s="235"/>
      <c r="DWS163" s="235"/>
      <c r="DWT163" s="235"/>
      <c r="DWU163" s="235"/>
      <c r="DWV163" s="235"/>
      <c r="DWW163" s="235"/>
      <c r="DWX163" s="235"/>
      <c r="DWY163" s="235"/>
      <c r="DWZ163" s="235"/>
      <c r="DXA163" s="235"/>
      <c r="DXB163" s="235"/>
      <c r="DXC163" s="235"/>
      <c r="DXD163" s="235"/>
      <c r="DXE163" s="235"/>
      <c r="DXF163" s="235"/>
      <c r="DXG163" s="235"/>
      <c r="DXH163" s="235"/>
      <c r="DXI163" s="235"/>
      <c r="DXJ163" s="235"/>
      <c r="DXK163" s="235"/>
      <c r="DXL163" s="235"/>
      <c r="DXM163" s="235"/>
      <c r="DXN163" s="235"/>
      <c r="DXO163" s="235"/>
      <c r="DXP163" s="235"/>
      <c r="DXQ163" s="235"/>
      <c r="DXR163" s="235"/>
      <c r="DXS163" s="235"/>
      <c r="DXT163" s="235"/>
      <c r="DXU163" s="235"/>
      <c r="DXV163" s="235"/>
      <c r="DXW163" s="235"/>
      <c r="DXX163" s="235"/>
      <c r="DXY163" s="235"/>
      <c r="DXZ163" s="235"/>
      <c r="DYA163" s="235"/>
      <c r="DYB163" s="235"/>
      <c r="DYC163" s="235"/>
      <c r="DYD163" s="235"/>
      <c r="DYE163" s="235"/>
      <c r="DYF163" s="235"/>
      <c r="DYG163" s="235"/>
      <c r="DYH163" s="235"/>
      <c r="DYI163" s="235"/>
      <c r="DYJ163" s="235"/>
      <c r="DYK163" s="235"/>
      <c r="DYL163" s="235"/>
      <c r="DYM163" s="235"/>
      <c r="DYN163" s="235"/>
      <c r="DYO163" s="235"/>
      <c r="DYP163" s="235"/>
      <c r="DYQ163" s="235"/>
      <c r="DYR163" s="235"/>
      <c r="DYS163" s="235"/>
      <c r="DYT163" s="235"/>
      <c r="DYU163" s="235"/>
      <c r="DYV163" s="235"/>
      <c r="DYW163" s="235"/>
      <c r="DYX163" s="235"/>
      <c r="DYY163" s="235"/>
      <c r="DYZ163" s="235"/>
      <c r="DZA163" s="235"/>
      <c r="DZB163" s="235"/>
      <c r="DZC163" s="235"/>
      <c r="DZD163" s="235"/>
      <c r="DZE163" s="235"/>
      <c r="DZF163" s="235"/>
      <c r="DZG163" s="235"/>
      <c r="DZH163" s="235"/>
      <c r="DZI163" s="235"/>
      <c r="DZJ163" s="235"/>
      <c r="DZK163" s="235"/>
      <c r="DZL163" s="235"/>
      <c r="DZM163" s="235"/>
      <c r="DZN163" s="235"/>
      <c r="DZO163" s="235"/>
      <c r="DZP163" s="235"/>
      <c r="DZQ163" s="235"/>
      <c r="DZR163" s="235"/>
      <c r="DZS163" s="235"/>
      <c r="DZT163" s="235"/>
      <c r="DZU163" s="235"/>
      <c r="DZV163" s="235"/>
      <c r="DZW163" s="235"/>
      <c r="DZX163" s="235"/>
      <c r="DZY163" s="235"/>
      <c r="DZZ163" s="235"/>
      <c r="EAA163" s="235"/>
      <c r="EAB163" s="235"/>
      <c r="EAC163" s="235"/>
      <c r="EAD163" s="235"/>
      <c r="EAE163" s="235"/>
      <c r="EAF163" s="235"/>
      <c r="EAG163" s="235"/>
      <c r="EAH163" s="235"/>
      <c r="EAI163" s="235"/>
      <c r="EAJ163" s="235"/>
      <c r="EAK163" s="235"/>
      <c r="EAL163" s="235"/>
      <c r="EAM163" s="235"/>
      <c r="EAN163" s="235"/>
      <c r="EAO163" s="235"/>
      <c r="EAP163" s="235"/>
      <c r="EAQ163" s="235"/>
      <c r="EAR163" s="235"/>
      <c r="EAS163" s="235"/>
      <c r="EAT163" s="235"/>
      <c r="EAU163" s="235"/>
      <c r="EAV163" s="235"/>
      <c r="EAW163" s="235"/>
      <c r="EAX163" s="235"/>
      <c r="EAY163" s="235"/>
      <c r="EAZ163" s="235"/>
      <c r="EBA163" s="235"/>
      <c r="EBB163" s="235"/>
      <c r="EBC163" s="235"/>
      <c r="EBD163" s="235"/>
      <c r="EBE163" s="235"/>
      <c r="EBF163" s="235"/>
      <c r="EBG163" s="235"/>
      <c r="EBH163" s="235"/>
      <c r="EBI163" s="235"/>
      <c r="EBJ163" s="235"/>
      <c r="EBK163" s="235"/>
      <c r="EBL163" s="235"/>
      <c r="EBM163" s="235"/>
      <c r="EBN163" s="235"/>
      <c r="EBO163" s="235"/>
      <c r="EBP163" s="235"/>
      <c r="EBQ163" s="235"/>
      <c r="EBR163" s="235"/>
      <c r="EBS163" s="235"/>
      <c r="EBT163" s="235"/>
      <c r="EBU163" s="235"/>
      <c r="EBV163" s="235"/>
      <c r="EBW163" s="235"/>
      <c r="EBX163" s="235"/>
      <c r="EBY163" s="235"/>
      <c r="EBZ163" s="235"/>
      <c r="ECA163" s="235"/>
      <c r="ECB163" s="235"/>
      <c r="ECC163" s="235"/>
      <c r="ECD163" s="235"/>
      <c r="ECE163" s="235"/>
      <c r="ECF163" s="235"/>
      <c r="ECG163" s="235"/>
      <c r="ECH163" s="235"/>
      <c r="ECI163" s="235"/>
      <c r="ECJ163" s="235"/>
      <c r="ECK163" s="235"/>
      <c r="ECL163" s="235"/>
      <c r="ECM163" s="235"/>
      <c r="ECN163" s="235"/>
      <c r="ECO163" s="235"/>
      <c r="ECP163" s="235"/>
      <c r="ECQ163" s="235"/>
      <c r="ECR163" s="235"/>
      <c r="ECS163" s="235"/>
      <c r="ECT163" s="235"/>
      <c r="ECU163" s="235"/>
      <c r="ECV163" s="235"/>
      <c r="ECW163" s="235"/>
      <c r="ECX163" s="235"/>
      <c r="ECY163" s="235"/>
      <c r="ECZ163" s="235"/>
      <c r="EDA163" s="235"/>
      <c r="EDB163" s="235"/>
      <c r="EDC163" s="235"/>
      <c r="EDD163" s="235"/>
      <c r="EDE163" s="235"/>
      <c r="EDF163" s="235"/>
      <c r="EDG163" s="235"/>
      <c r="EDH163" s="235"/>
      <c r="EDI163" s="235"/>
      <c r="EDJ163" s="235"/>
      <c r="EDK163" s="235"/>
      <c r="EDL163" s="235"/>
      <c r="EDM163" s="235"/>
      <c r="EDN163" s="235"/>
      <c r="EDO163" s="235"/>
      <c r="EDP163" s="235"/>
      <c r="EDQ163" s="235"/>
      <c r="EDR163" s="235"/>
      <c r="EDS163" s="235"/>
      <c r="EDT163" s="235"/>
      <c r="EDU163" s="235"/>
      <c r="EDV163" s="235"/>
      <c r="EDW163" s="235"/>
      <c r="EDX163" s="235"/>
      <c r="EDY163" s="235"/>
      <c r="EDZ163" s="235"/>
      <c r="EEA163" s="235"/>
      <c r="EEB163" s="235"/>
      <c r="EEC163" s="235"/>
      <c r="EED163" s="235"/>
      <c r="EEE163" s="235"/>
      <c r="EEF163" s="235"/>
      <c r="EEG163" s="235"/>
      <c r="EEH163" s="235"/>
      <c r="EEI163" s="235"/>
      <c r="EEJ163" s="235"/>
      <c r="EEK163" s="235"/>
      <c r="EEL163" s="235"/>
      <c r="EEM163" s="235"/>
      <c r="EEN163" s="235"/>
      <c r="EEO163" s="235"/>
      <c r="EEP163" s="235"/>
      <c r="EEQ163" s="235"/>
      <c r="EER163" s="235"/>
      <c r="EES163" s="235"/>
      <c r="EET163" s="235"/>
      <c r="EEU163" s="235"/>
      <c r="EEV163" s="235"/>
      <c r="EEW163" s="235"/>
      <c r="EEX163" s="235"/>
      <c r="EEY163" s="235"/>
      <c r="EEZ163" s="235"/>
      <c r="EFA163" s="235"/>
      <c r="EFB163" s="235"/>
      <c r="EFC163" s="235"/>
      <c r="EFD163" s="235"/>
      <c r="EFE163" s="235"/>
      <c r="EFF163" s="235"/>
      <c r="EFG163" s="235"/>
      <c r="EFH163" s="235"/>
      <c r="EFI163" s="235"/>
      <c r="EFJ163" s="235"/>
      <c r="EFK163" s="235"/>
      <c r="EFL163" s="235"/>
      <c r="EFM163" s="235"/>
      <c r="EFN163" s="235"/>
      <c r="EFO163" s="235"/>
      <c r="EFP163" s="235"/>
      <c r="EFQ163" s="235"/>
      <c r="EFR163" s="235"/>
      <c r="EFS163" s="235"/>
      <c r="EFT163" s="235"/>
      <c r="EFU163" s="235"/>
      <c r="EFV163" s="235"/>
      <c r="EFW163" s="235"/>
      <c r="EFX163" s="235"/>
      <c r="EFY163" s="235"/>
      <c r="EFZ163" s="235"/>
      <c r="EGA163" s="235"/>
      <c r="EGB163" s="235"/>
      <c r="EGC163" s="235"/>
      <c r="EGD163" s="235"/>
      <c r="EGE163" s="235"/>
      <c r="EGF163" s="235"/>
      <c r="EGG163" s="235"/>
      <c r="EGH163" s="235"/>
      <c r="EGI163" s="235"/>
      <c r="EGJ163" s="235"/>
      <c r="EGK163" s="235"/>
      <c r="EGL163" s="235"/>
      <c r="EGM163" s="235"/>
      <c r="EGN163" s="235"/>
      <c r="EGO163" s="235"/>
      <c r="EGP163" s="235"/>
      <c r="EGQ163" s="235"/>
      <c r="EGR163" s="235"/>
      <c r="EGS163" s="235"/>
      <c r="EGT163" s="235"/>
      <c r="EGU163" s="235"/>
      <c r="EGV163" s="235"/>
      <c r="EGW163" s="235"/>
      <c r="EGX163" s="235"/>
      <c r="EGY163" s="235"/>
      <c r="EGZ163" s="235"/>
      <c r="EHA163" s="235"/>
      <c r="EHB163" s="235"/>
      <c r="EHC163" s="235"/>
      <c r="EHD163" s="235"/>
      <c r="EHE163" s="235"/>
      <c r="EHF163" s="235"/>
      <c r="EHG163" s="235"/>
      <c r="EHH163" s="235"/>
      <c r="EHI163" s="235"/>
      <c r="EHJ163" s="235"/>
      <c r="EHK163" s="235"/>
      <c r="EHL163" s="235"/>
      <c r="EHM163" s="235"/>
      <c r="EHN163" s="235"/>
      <c r="EHO163" s="235"/>
      <c r="EHP163" s="235"/>
      <c r="EHQ163" s="235"/>
      <c r="EHR163" s="235"/>
      <c r="EHS163" s="235"/>
      <c r="EHT163" s="235"/>
      <c r="EHU163" s="235"/>
      <c r="EHV163" s="235"/>
      <c r="EHW163" s="235"/>
      <c r="EHX163" s="235"/>
      <c r="EHY163" s="235"/>
      <c r="EHZ163" s="235"/>
      <c r="EIA163" s="235"/>
      <c r="EIB163" s="235"/>
      <c r="EIC163" s="235"/>
      <c r="EID163" s="235"/>
      <c r="EIE163" s="235"/>
      <c r="EIF163" s="235"/>
      <c r="EIG163" s="235"/>
      <c r="EIH163" s="235"/>
      <c r="EII163" s="235"/>
      <c r="EIJ163" s="235"/>
      <c r="EIK163" s="235"/>
      <c r="EIL163" s="235"/>
      <c r="EIM163" s="235"/>
      <c r="EIN163" s="235"/>
      <c r="EIO163" s="235"/>
      <c r="EIP163" s="235"/>
      <c r="EIQ163" s="235"/>
      <c r="EIR163" s="235"/>
      <c r="EIS163" s="235"/>
      <c r="EIT163" s="235"/>
      <c r="EIU163" s="235"/>
      <c r="EIV163" s="235"/>
      <c r="EIW163" s="235"/>
      <c r="EIX163" s="235"/>
      <c r="EIY163" s="235"/>
      <c r="EIZ163" s="235"/>
      <c r="EJA163" s="235"/>
      <c r="EJB163" s="235"/>
      <c r="EJC163" s="235"/>
      <c r="EJD163" s="235"/>
      <c r="EJE163" s="235"/>
      <c r="EJF163" s="235"/>
      <c r="EJG163" s="235"/>
      <c r="EJH163" s="235"/>
      <c r="EJI163" s="235"/>
      <c r="EJJ163" s="235"/>
      <c r="EJK163" s="235"/>
      <c r="EJL163" s="235"/>
      <c r="EJM163" s="235"/>
      <c r="EJN163" s="235"/>
      <c r="EJO163" s="235"/>
      <c r="EJP163" s="235"/>
      <c r="EJQ163" s="235"/>
      <c r="EJR163" s="235"/>
      <c r="EJS163" s="235"/>
      <c r="EJT163" s="235"/>
      <c r="EJU163" s="235"/>
      <c r="EJV163" s="235"/>
      <c r="EJW163" s="235"/>
      <c r="EJX163" s="235"/>
      <c r="EJY163" s="235"/>
      <c r="EJZ163" s="235"/>
      <c r="EKA163" s="235"/>
      <c r="EKB163" s="235"/>
      <c r="EKC163" s="235"/>
      <c r="EKD163" s="235"/>
      <c r="EKE163" s="235"/>
      <c r="EKF163" s="235"/>
      <c r="EKG163" s="235"/>
      <c r="EKH163" s="235"/>
      <c r="EKI163" s="235"/>
      <c r="EKJ163" s="235"/>
      <c r="EKK163" s="235"/>
      <c r="EKL163" s="235"/>
      <c r="EKM163" s="235"/>
      <c r="EKN163" s="235"/>
      <c r="EKO163" s="235"/>
      <c r="EKP163" s="235"/>
      <c r="EKQ163" s="235"/>
      <c r="EKR163" s="235"/>
      <c r="EKS163" s="235"/>
      <c r="EKT163" s="235"/>
      <c r="EKU163" s="235"/>
      <c r="EKV163" s="235"/>
      <c r="EKW163" s="235"/>
      <c r="EKX163" s="235"/>
      <c r="EKY163" s="235"/>
      <c r="EKZ163" s="235"/>
      <c r="ELA163" s="235"/>
      <c r="ELB163" s="235"/>
      <c r="ELC163" s="235"/>
      <c r="ELD163" s="235"/>
      <c r="ELE163" s="235"/>
      <c r="ELF163" s="235"/>
      <c r="ELG163" s="235"/>
      <c r="ELH163" s="235"/>
      <c r="ELI163" s="235"/>
      <c r="ELJ163" s="235"/>
      <c r="ELK163" s="235"/>
      <c r="ELL163" s="235"/>
      <c r="ELM163" s="235"/>
      <c r="ELN163" s="235"/>
      <c r="ELO163" s="235"/>
      <c r="ELP163" s="235"/>
      <c r="ELQ163" s="235"/>
      <c r="ELR163" s="235"/>
      <c r="ELS163" s="235"/>
      <c r="ELT163" s="235"/>
      <c r="ELU163" s="235"/>
      <c r="ELV163" s="235"/>
      <c r="ELW163" s="235"/>
      <c r="ELX163" s="235"/>
      <c r="ELY163" s="235"/>
      <c r="ELZ163" s="235"/>
      <c r="EMA163" s="235"/>
      <c r="EMB163" s="235"/>
      <c r="EMC163" s="235"/>
      <c r="EMD163" s="235"/>
      <c r="EME163" s="235"/>
      <c r="EMF163" s="235"/>
      <c r="EMG163" s="235"/>
      <c r="EMH163" s="235"/>
      <c r="EMI163" s="235"/>
      <c r="EMJ163" s="235"/>
      <c r="EMK163" s="235"/>
      <c r="EML163" s="235"/>
      <c r="EMM163" s="235"/>
      <c r="EMN163" s="235"/>
      <c r="EMO163" s="235"/>
      <c r="EMP163" s="235"/>
      <c r="EMQ163" s="235"/>
      <c r="EMR163" s="235"/>
      <c r="EMS163" s="235"/>
      <c r="EMT163" s="235"/>
      <c r="EMU163" s="235"/>
      <c r="EMV163" s="235"/>
      <c r="EMW163" s="235"/>
      <c r="EMX163" s="235"/>
      <c r="EMY163" s="235"/>
      <c r="EMZ163" s="235"/>
      <c r="ENA163" s="235"/>
      <c r="ENB163" s="235"/>
      <c r="ENC163" s="235"/>
      <c r="END163" s="235"/>
      <c r="ENE163" s="235"/>
      <c r="ENF163" s="235"/>
      <c r="ENG163" s="235"/>
      <c r="ENH163" s="235"/>
      <c r="ENI163" s="235"/>
      <c r="ENJ163" s="235"/>
      <c r="ENK163" s="235"/>
      <c r="ENL163" s="235"/>
      <c r="ENM163" s="235"/>
      <c r="ENN163" s="235"/>
      <c r="ENO163" s="235"/>
      <c r="ENP163" s="235"/>
      <c r="ENQ163" s="235"/>
      <c r="ENR163" s="235"/>
      <c r="ENS163" s="235"/>
      <c r="ENT163" s="235"/>
      <c r="ENU163" s="235"/>
      <c r="ENV163" s="235"/>
      <c r="ENW163" s="235"/>
      <c r="ENX163" s="235"/>
      <c r="ENY163" s="235"/>
      <c r="ENZ163" s="235"/>
      <c r="EOA163" s="235"/>
      <c r="EOB163" s="235"/>
      <c r="EOC163" s="235"/>
      <c r="EOD163" s="235"/>
      <c r="EOE163" s="235"/>
      <c r="EOF163" s="235"/>
      <c r="EOG163" s="235"/>
      <c r="EOH163" s="235"/>
      <c r="EOI163" s="235"/>
      <c r="EOJ163" s="235"/>
      <c r="EOK163" s="235"/>
      <c r="EOL163" s="235"/>
      <c r="EOM163" s="235"/>
      <c r="EON163" s="235"/>
      <c r="EOO163" s="235"/>
      <c r="EOP163" s="235"/>
      <c r="EOQ163" s="235"/>
      <c r="EOR163" s="235"/>
      <c r="EOS163" s="235"/>
      <c r="EOT163" s="235"/>
      <c r="EOU163" s="235"/>
      <c r="EOV163" s="235"/>
      <c r="EOW163" s="235"/>
      <c r="EOX163" s="235"/>
      <c r="EOY163" s="235"/>
      <c r="EOZ163" s="235"/>
      <c r="EPA163" s="235"/>
      <c r="EPB163" s="235"/>
      <c r="EPC163" s="235"/>
      <c r="EPD163" s="235"/>
      <c r="EPE163" s="235"/>
      <c r="EPF163" s="235"/>
      <c r="EPG163" s="235"/>
      <c r="EPH163" s="235"/>
      <c r="EPI163" s="235"/>
      <c r="EPJ163" s="235"/>
      <c r="EPK163" s="235"/>
      <c r="EPL163" s="235"/>
      <c r="EPM163" s="235"/>
      <c r="EPN163" s="235"/>
      <c r="EPO163" s="235"/>
      <c r="EPP163" s="235"/>
      <c r="EPQ163" s="235"/>
      <c r="EPR163" s="235"/>
      <c r="EPS163" s="235"/>
      <c r="EPT163" s="235"/>
      <c r="EPU163" s="235"/>
      <c r="EPV163" s="235"/>
      <c r="EPW163" s="235"/>
      <c r="EPX163" s="235"/>
      <c r="EPY163" s="235"/>
      <c r="EPZ163" s="235"/>
      <c r="EQA163" s="235"/>
      <c r="EQB163" s="235"/>
      <c r="EQC163" s="235"/>
      <c r="EQD163" s="235"/>
      <c r="EQE163" s="235"/>
      <c r="EQF163" s="235"/>
      <c r="EQG163" s="235"/>
      <c r="EQH163" s="235"/>
      <c r="EQI163" s="235"/>
      <c r="EQJ163" s="235"/>
      <c r="EQK163" s="235"/>
      <c r="EQL163" s="235"/>
      <c r="EQM163" s="235"/>
      <c r="EQN163" s="235"/>
      <c r="EQO163" s="235"/>
      <c r="EQP163" s="235"/>
      <c r="EQQ163" s="235"/>
      <c r="EQR163" s="235"/>
      <c r="EQS163" s="235"/>
      <c r="EQT163" s="235"/>
      <c r="EQU163" s="235"/>
      <c r="EQV163" s="235"/>
      <c r="EQW163" s="235"/>
      <c r="EQX163" s="235"/>
      <c r="EQY163" s="235"/>
      <c r="EQZ163" s="235"/>
      <c r="ERA163" s="235"/>
      <c r="ERB163" s="235"/>
      <c r="ERC163" s="235"/>
      <c r="ERD163" s="235"/>
      <c r="ERE163" s="235"/>
      <c r="ERF163" s="235"/>
      <c r="ERG163" s="235"/>
      <c r="ERH163" s="235"/>
      <c r="ERI163" s="235"/>
      <c r="ERJ163" s="235"/>
      <c r="ERK163" s="235"/>
      <c r="ERL163" s="235"/>
      <c r="ERM163" s="235"/>
      <c r="ERN163" s="235"/>
      <c r="ERO163" s="235"/>
      <c r="ERP163" s="235"/>
      <c r="ERQ163" s="235"/>
      <c r="ERR163" s="235"/>
      <c r="ERS163" s="235"/>
      <c r="ERT163" s="235"/>
      <c r="ERU163" s="235"/>
      <c r="ERV163" s="235"/>
      <c r="ERW163" s="235"/>
      <c r="ERX163" s="235"/>
      <c r="ERY163" s="235"/>
      <c r="ERZ163" s="235"/>
      <c r="ESA163" s="235"/>
      <c r="ESB163" s="235"/>
      <c r="ESC163" s="235"/>
      <c r="ESD163" s="235"/>
      <c r="ESE163" s="235"/>
      <c r="ESF163" s="235"/>
      <c r="ESG163" s="235"/>
      <c r="ESH163" s="235"/>
      <c r="ESI163" s="235"/>
      <c r="ESJ163" s="235"/>
      <c r="ESK163" s="235"/>
      <c r="ESL163" s="235"/>
      <c r="ESM163" s="235"/>
      <c r="ESN163" s="235"/>
      <c r="ESO163" s="235"/>
      <c r="ESP163" s="235"/>
      <c r="ESQ163" s="235"/>
      <c r="ESR163" s="235"/>
      <c r="ESS163" s="235"/>
      <c r="EST163" s="235"/>
      <c r="ESU163" s="235"/>
      <c r="ESV163" s="235"/>
      <c r="ESW163" s="235"/>
      <c r="ESX163" s="235"/>
      <c r="ESY163" s="235"/>
      <c r="ESZ163" s="235"/>
      <c r="ETA163" s="235"/>
      <c r="ETB163" s="235"/>
      <c r="ETC163" s="235"/>
      <c r="ETD163" s="235"/>
      <c r="ETE163" s="235"/>
      <c r="ETF163" s="235"/>
      <c r="ETG163" s="235"/>
      <c r="ETH163" s="235"/>
      <c r="ETI163" s="235"/>
      <c r="ETJ163" s="235"/>
      <c r="ETK163" s="235"/>
      <c r="ETL163" s="235"/>
      <c r="ETM163" s="235"/>
      <c r="ETN163" s="235"/>
      <c r="ETO163" s="235"/>
      <c r="ETP163" s="235"/>
      <c r="ETQ163" s="235"/>
      <c r="ETR163" s="235"/>
      <c r="ETS163" s="235"/>
      <c r="ETT163" s="235"/>
      <c r="ETU163" s="235"/>
      <c r="ETV163" s="235"/>
      <c r="ETW163" s="235"/>
      <c r="ETX163" s="235"/>
      <c r="ETY163" s="235"/>
      <c r="ETZ163" s="235"/>
      <c r="EUA163" s="235"/>
      <c r="EUB163" s="235"/>
      <c r="EUC163" s="235"/>
      <c r="EUD163" s="235"/>
      <c r="EUE163" s="235"/>
      <c r="EUF163" s="235"/>
      <c r="EUG163" s="235"/>
      <c r="EUH163" s="235"/>
      <c r="EUI163" s="235"/>
      <c r="EUJ163" s="235"/>
      <c r="EUK163" s="235"/>
      <c r="EUL163" s="235"/>
      <c r="EUM163" s="235"/>
      <c r="EUN163" s="235"/>
      <c r="EUO163" s="235"/>
      <c r="EUP163" s="235"/>
      <c r="EUQ163" s="235"/>
      <c r="EUR163" s="235"/>
      <c r="EUS163" s="235"/>
      <c r="EUT163" s="235"/>
      <c r="EUU163" s="235"/>
      <c r="EUV163" s="235"/>
      <c r="EUW163" s="235"/>
      <c r="EUX163" s="235"/>
      <c r="EUY163" s="235"/>
      <c r="EUZ163" s="235"/>
      <c r="EVA163" s="235"/>
      <c r="EVB163" s="235"/>
      <c r="EVC163" s="235"/>
      <c r="EVD163" s="235"/>
      <c r="EVE163" s="235"/>
      <c r="EVF163" s="235"/>
      <c r="EVG163" s="235"/>
      <c r="EVH163" s="235"/>
      <c r="EVI163" s="235"/>
      <c r="EVJ163" s="235"/>
      <c r="EVK163" s="235"/>
      <c r="EVL163" s="235"/>
      <c r="EVM163" s="235"/>
      <c r="EVN163" s="235"/>
      <c r="EVO163" s="235"/>
      <c r="EVP163" s="235"/>
      <c r="EVQ163" s="235"/>
      <c r="EVR163" s="235"/>
      <c r="EVS163" s="235"/>
      <c r="EVT163" s="235"/>
      <c r="EVU163" s="235"/>
      <c r="EVV163" s="235"/>
      <c r="EVW163" s="235"/>
      <c r="EVX163" s="235"/>
      <c r="EVY163" s="235"/>
      <c r="EVZ163" s="235"/>
      <c r="EWA163" s="235"/>
      <c r="EWB163" s="235"/>
      <c r="EWC163" s="235"/>
      <c r="EWD163" s="235"/>
      <c r="EWE163" s="235"/>
      <c r="EWF163" s="235"/>
      <c r="EWG163" s="235"/>
      <c r="EWH163" s="235"/>
      <c r="EWI163" s="235"/>
      <c r="EWJ163" s="235"/>
      <c r="EWK163" s="235"/>
      <c r="EWL163" s="235"/>
      <c r="EWM163" s="235"/>
      <c r="EWN163" s="235"/>
      <c r="EWO163" s="235"/>
      <c r="EWP163" s="235"/>
      <c r="EWQ163" s="235"/>
      <c r="EWR163" s="235"/>
      <c r="EWS163" s="235"/>
      <c r="EWT163" s="235"/>
      <c r="EWU163" s="235"/>
      <c r="EWV163" s="235"/>
      <c r="EWW163" s="235"/>
      <c r="EWX163" s="235"/>
      <c r="EWY163" s="235"/>
      <c r="EWZ163" s="235"/>
      <c r="EXA163" s="235"/>
      <c r="EXB163" s="235"/>
      <c r="EXC163" s="235"/>
      <c r="EXD163" s="235"/>
      <c r="EXE163" s="235"/>
      <c r="EXF163" s="235"/>
      <c r="EXG163" s="235"/>
      <c r="EXH163" s="235"/>
      <c r="EXI163" s="235"/>
      <c r="EXJ163" s="235"/>
      <c r="EXK163" s="235"/>
      <c r="EXL163" s="235"/>
      <c r="EXM163" s="235"/>
      <c r="EXN163" s="235"/>
      <c r="EXO163" s="235"/>
      <c r="EXP163" s="235"/>
      <c r="EXQ163" s="235"/>
      <c r="EXR163" s="235"/>
      <c r="EXS163" s="235"/>
      <c r="EXT163" s="235"/>
      <c r="EXU163" s="235"/>
      <c r="EXV163" s="235"/>
      <c r="EXW163" s="235"/>
      <c r="EXX163" s="235"/>
      <c r="EXY163" s="235"/>
      <c r="EXZ163" s="235"/>
      <c r="EYA163" s="235"/>
      <c r="EYB163" s="235"/>
      <c r="EYC163" s="235"/>
      <c r="EYD163" s="235"/>
      <c r="EYE163" s="235"/>
      <c r="EYF163" s="235"/>
      <c r="EYG163" s="235"/>
      <c r="EYH163" s="235"/>
      <c r="EYI163" s="235"/>
      <c r="EYJ163" s="235"/>
      <c r="EYK163" s="235"/>
      <c r="EYL163" s="235"/>
      <c r="EYM163" s="235"/>
      <c r="EYN163" s="235"/>
      <c r="EYO163" s="235"/>
      <c r="EYP163" s="235"/>
      <c r="EYQ163" s="235"/>
      <c r="EYR163" s="235"/>
      <c r="EYS163" s="235"/>
      <c r="EYT163" s="235"/>
      <c r="EYU163" s="235"/>
      <c r="EYV163" s="235"/>
      <c r="EYW163" s="235"/>
      <c r="EYX163" s="235"/>
      <c r="EYY163" s="235"/>
      <c r="EYZ163" s="235"/>
      <c r="EZA163" s="235"/>
      <c r="EZB163" s="235"/>
      <c r="EZC163" s="235"/>
      <c r="EZD163" s="235"/>
      <c r="EZE163" s="235"/>
      <c r="EZF163" s="235"/>
      <c r="EZG163" s="235"/>
      <c r="EZH163" s="235"/>
      <c r="EZI163" s="235"/>
      <c r="EZJ163" s="235"/>
      <c r="EZK163" s="235"/>
      <c r="EZL163" s="235"/>
      <c r="EZM163" s="235"/>
      <c r="EZN163" s="235"/>
      <c r="EZO163" s="235"/>
      <c r="EZP163" s="235"/>
      <c r="EZQ163" s="235"/>
      <c r="EZR163" s="235"/>
      <c r="EZS163" s="235"/>
      <c r="EZT163" s="235"/>
      <c r="EZU163" s="235"/>
      <c r="EZV163" s="235"/>
      <c r="EZW163" s="235"/>
      <c r="EZX163" s="235"/>
      <c r="EZY163" s="235"/>
      <c r="EZZ163" s="235"/>
      <c r="FAA163" s="235"/>
      <c r="FAB163" s="235"/>
      <c r="FAC163" s="235"/>
      <c r="FAD163" s="235"/>
      <c r="FAE163" s="235"/>
      <c r="FAF163" s="235"/>
      <c r="FAG163" s="235"/>
      <c r="FAH163" s="235"/>
      <c r="FAI163" s="235"/>
      <c r="FAJ163" s="235"/>
      <c r="FAK163" s="235"/>
      <c r="FAL163" s="235"/>
      <c r="FAM163" s="235"/>
      <c r="FAN163" s="235"/>
      <c r="FAO163" s="235"/>
      <c r="FAP163" s="235"/>
      <c r="FAQ163" s="235"/>
      <c r="FAR163" s="235"/>
      <c r="FAS163" s="235"/>
      <c r="FAT163" s="235"/>
      <c r="FAU163" s="235"/>
      <c r="FAV163" s="235"/>
      <c r="FAW163" s="235"/>
      <c r="FAX163" s="235"/>
      <c r="FAY163" s="235"/>
      <c r="FAZ163" s="235"/>
      <c r="FBA163" s="235"/>
      <c r="FBB163" s="235"/>
      <c r="FBC163" s="235"/>
      <c r="FBD163" s="235"/>
      <c r="FBE163" s="235"/>
      <c r="FBF163" s="235"/>
      <c r="FBG163" s="235"/>
      <c r="FBH163" s="235"/>
      <c r="FBI163" s="235"/>
      <c r="FBJ163" s="235"/>
      <c r="FBK163" s="235"/>
      <c r="FBL163" s="235"/>
      <c r="FBM163" s="235"/>
      <c r="FBN163" s="235"/>
      <c r="FBO163" s="235"/>
      <c r="FBP163" s="235"/>
      <c r="FBQ163" s="235"/>
      <c r="FBR163" s="235"/>
      <c r="FBS163" s="235"/>
      <c r="FBT163" s="235"/>
      <c r="FBU163" s="235"/>
      <c r="FBV163" s="235"/>
      <c r="FBW163" s="235"/>
      <c r="FBX163" s="235"/>
      <c r="FBY163" s="235"/>
      <c r="FBZ163" s="235"/>
      <c r="FCA163" s="235"/>
      <c r="FCB163" s="235"/>
      <c r="FCC163" s="235"/>
      <c r="FCD163" s="235"/>
      <c r="FCE163" s="235"/>
      <c r="FCF163" s="235"/>
      <c r="FCG163" s="235"/>
      <c r="FCH163" s="235"/>
      <c r="FCI163" s="235"/>
      <c r="FCJ163" s="235"/>
      <c r="FCK163" s="235"/>
      <c r="FCL163" s="235"/>
      <c r="FCM163" s="235"/>
      <c r="FCN163" s="235"/>
      <c r="FCO163" s="235"/>
      <c r="FCP163" s="235"/>
      <c r="FCQ163" s="235"/>
      <c r="FCR163" s="235"/>
      <c r="FCS163" s="235"/>
      <c r="FCT163" s="235"/>
      <c r="FCU163" s="235"/>
      <c r="FCV163" s="235"/>
      <c r="FCW163" s="235"/>
      <c r="FCX163" s="235"/>
      <c r="FCY163" s="235"/>
      <c r="FCZ163" s="235"/>
      <c r="FDA163" s="235"/>
      <c r="FDB163" s="235"/>
      <c r="FDC163" s="235"/>
      <c r="FDD163" s="235"/>
      <c r="FDE163" s="235"/>
      <c r="FDF163" s="235"/>
      <c r="FDG163" s="235"/>
      <c r="FDH163" s="235"/>
      <c r="FDI163" s="235"/>
      <c r="FDJ163" s="235"/>
      <c r="FDK163" s="235"/>
      <c r="FDL163" s="235"/>
      <c r="FDM163" s="235"/>
      <c r="FDN163" s="235"/>
      <c r="FDO163" s="235"/>
      <c r="FDP163" s="235"/>
      <c r="FDQ163" s="235"/>
      <c r="FDR163" s="235"/>
      <c r="FDS163" s="235"/>
      <c r="FDT163" s="235"/>
      <c r="FDU163" s="235"/>
      <c r="FDV163" s="235"/>
      <c r="FDW163" s="235"/>
      <c r="FDX163" s="235"/>
      <c r="FDY163" s="235"/>
      <c r="FDZ163" s="235"/>
      <c r="FEA163" s="235"/>
      <c r="FEB163" s="235"/>
      <c r="FEC163" s="235"/>
      <c r="FED163" s="235"/>
      <c r="FEE163" s="235"/>
      <c r="FEF163" s="235"/>
      <c r="FEG163" s="235"/>
      <c r="FEH163" s="235"/>
      <c r="FEI163" s="235"/>
      <c r="FEJ163" s="235"/>
      <c r="FEK163" s="235"/>
      <c r="FEL163" s="235"/>
      <c r="FEM163" s="235"/>
      <c r="FEN163" s="235"/>
      <c r="FEO163" s="235"/>
      <c r="FEP163" s="235"/>
      <c r="FEQ163" s="235"/>
      <c r="FER163" s="235"/>
      <c r="FES163" s="235"/>
      <c r="FET163" s="235"/>
      <c r="FEU163" s="235"/>
      <c r="FEV163" s="235"/>
      <c r="FEW163" s="235"/>
      <c r="FEX163" s="235"/>
      <c r="FEY163" s="235"/>
      <c r="FEZ163" s="235"/>
      <c r="FFA163" s="235"/>
      <c r="FFB163" s="235"/>
      <c r="FFC163" s="235"/>
      <c r="FFD163" s="235"/>
      <c r="FFE163" s="235"/>
      <c r="FFF163" s="235"/>
      <c r="FFG163" s="235"/>
      <c r="FFH163" s="235"/>
      <c r="FFI163" s="235"/>
      <c r="FFJ163" s="235"/>
      <c r="FFK163" s="235"/>
      <c r="FFL163" s="235"/>
      <c r="FFM163" s="235"/>
      <c r="FFN163" s="235"/>
      <c r="FFO163" s="235"/>
      <c r="FFP163" s="235"/>
      <c r="FFQ163" s="235"/>
      <c r="FFR163" s="235"/>
      <c r="FFS163" s="235"/>
      <c r="FFT163" s="235"/>
      <c r="FFU163" s="235"/>
      <c r="FFV163" s="235"/>
      <c r="FFW163" s="235"/>
      <c r="FFX163" s="235"/>
      <c r="FFY163" s="235"/>
      <c r="FFZ163" s="235"/>
      <c r="FGA163" s="235"/>
      <c r="FGB163" s="235"/>
      <c r="FGC163" s="235"/>
      <c r="FGD163" s="235"/>
      <c r="FGE163" s="235"/>
      <c r="FGF163" s="235"/>
      <c r="FGG163" s="235"/>
      <c r="FGH163" s="235"/>
      <c r="FGI163" s="235"/>
      <c r="FGJ163" s="235"/>
      <c r="FGK163" s="235"/>
      <c r="FGL163" s="235"/>
      <c r="FGM163" s="235"/>
      <c r="FGN163" s="235"/>
      <c r="FGO163" s="235"/>
      <c r="FGP163" s="235"/>
      <c r="FGQ163" s="235"/>
      <c r="FGR163" s="235"/>
      <c r="FGS163" s="235"/>
      <c r="FGT163" s="235"/>
      <c r="FGU163" s="235"/>
      <c r="FGV163" s="235"/>
      <c r="FGW163" s="235"/>
      <c r="FGX163" s="235"/>
      <c r="FGY163" s="235"/>
      <c r="FGZ163" s="235"/>
      <c r="FHA163" s="235"/>
      <c r="FHB163" s="235"/>
      <c r="FHC163" s="235"/>
      <c r="FHD163" s="235"/>
      <c r="FHE163" s="235"/>
      <c r="FHF163" s="235"/>
      <c r="FHG163" s="235"/>
      <c r="FHH163" s="235"/>
      <c r="FHI163" s="235"/>
      <c r="FHJ163" s="235"/>
      <c r="FHK163" s="235"/>
      <c r="FHL163" s="235"/>
      <c r="FHM163" s="235"/>
      <c r="FHN163" s="235"/>
      <c r="FHO163" s="235"/>
      <c r="FHP163" s="235"/>
      <c r="FHQ163" s="235"/>
      <c r="FHR163" s="235"/>
      <c r="FHS163" s="235"/>
      <c r="FHT163" s="235"/>
      <c r="FHU163" s="235"/>
      <c r="FHV163" s="235"/>
      <c r="FHW163" s="235"/>
      <c r="FHX163" s="235"/>
      <c r="FHY163" s="235"/>
      <c r="FHZ163" s="235"/>
      <c r="FIA163" s="235"/>
      <c r="FIB163" s="235"/>
      <c r="FIC163" s="235"/>
      <c r="FID163" s="235"/>
      <c r="FIE163" s="235"/>
      <c r="FIF163" s="235"/>
      <c r="FIG163" s="235"/>
      <c r="FIH163" s="235"/>
      <c r="FII163" s="235"/>
      <c r="FIJ163" s="235"/>
      <c r="FIK163" s="235"/>
      <c r="FIL163" s="235"/>
      <c r="FIM163" s="235"/>
      <c r="FIN163" s="235"/>
      <c r="FIO163" s="235"/>
      <c r="FIP163" s="235"/>
      <c r="FIQ163" s="235"/>
      <c r="FIR163" s="235"/>
      <c r="FIS163" s="235"/>
      <c r="FIT163" s="235"/>
      <c r="FIU163" s="235"/>
      <c r="FIV163" s="235"/>
      <c r="FIW163" s="235"/>
      <c r="FIX163" s="235"/>
      <c r="FIY163" s="235"/>
      <c r="FIZ163" s="235"/>
      <c r="FJA163" s="235"/>
      <c r="FJB163" s="235"/>
      <c r="FJC163" s="235"/>
      <c r="FJD163" s="235"/>
      <c r="FJE163" s="235"/>
      <c r="FJF163" s="235"/>
      <c r="FJG163" s="235"/>
      <c r="FJH163" s="235"/>
      <c r="FJI163" s="235"/>
      <c r="FJJ163" s="235"/>
      <c r="FJK163" s="235"/>
      <c r="FJL163" s="235"/>
      <c r="FJM163" s="235"/>
      <c r="FJN163" s="235"/>
      <c r="FJO163" s="235"/>
      <c r="FJP163" s="235"/>
      <c r="FJQ163" s="235"/>
      <c r="FJR163" s="235"/>
      <c r="FJS163" s="235"/>
      <c r="FJT163" s="235"/>
      <c r="FJU163" s="235"/>
      <c r="FJV163" s="235"/>
      <c r="FJW163" s="235"/>
      <c r="FJX163" s="235"/>
      <c r="FJY163" s="235"/>
      <c r="FJZ163" s="235"/>
      <c r="FKA163" s="235"/>
      <c r="FKB163" s="235"/>
      <c r="FKC163" s="235"/>
      <c r="FKD163" s="235"/>
      <c r="FKE163" s="235"/>
      <c r="FKF163" s="235"/>
      <c r="FKG163" s="235"/>
      <c r="FKH163" s="235"/>
      <c r="FKI163" s="235"/>
      <c r="FKJ163" s="235"/>
      <c r="FKK163" s="235"/>
      <c r="FKL163" s="235"/>
      <c r="FKM163" s="235"/>
      <c r="FKN163" s="235"/>
      <c r="FKO163" s="235"/>
      <c r="FKP163" s="235"/>
      <c r="FKQ163" s="235"/>
      <c r="FKR163" s="235"/>
      <c r="FKS163" s="235"/>
      <c r="FKT163" s="235"/>
      <c r="FKU163" s="235"/>
      <c r="FKV163" s="235"/>
      <c r="FKW163" s="235"/>
      <c r="FKX163" s="235"/>
      <c r="FKY163" s="235"/>
      <c r="FKZ163" s="235"/>
      <c r="FLA163" s="235"/>
      <c r="FLB163" s="235"/>
      <c r="FLC163" s="235"/>
      <c r="FLD163" s="235"/>
      <c r="FLE163" s="235"/>
      <c r="FLF163" s="235"/>
      <c r="FLG163" s="235"/>
      <c r="FLH163" s="235"/>
      <c r="FLI163" s="235"/>
      <c r="FLJ163" s="235"/>
      <c r="FLK163" s="235"/>
      <c r="FLL163" s="235"/>
      <c r="FLM163" s="235"/>
      <c r="FLN163" s="235"/>
      <c r="FLO163" s="235"/>
      <c r="FLP163" s="235"/>
      <c r="FLQ163" s="235"/>
      <c r="FLR163" s="235"/>
      <c r="FLS163" s="235"/>
      <c r="FLT163" s="235"/>
      <c r="FLU163" s="235"/>
      <c r="FLV163" s="235"/>
      <c r="FLW163" s="235"/>
      <c r="FLX163" s="235"/>
      <c r="FLY163" s="235"/>
      <c r="FLZ163" s="235"/>
      <c r="FMA163" s="235"/>
      <c r="FMB163" s="235"/>
      <c r="FMC163" s="235"/>
      <c r="FMD163" s="235"/>
      <c r="FME163" s="235"/>
      <c r="FMF163" s="235"/>
      <c r="FMG163" s="235"/>
      <c r="FMH163" s="235"/>
      <c r="FMI163" s="235"/>
      <c r="FMJ163" s="235"/>
      <c r="FMK163" s="235"/>
      <c r="FML163" s="235"/>
      <c r="FMM163" s="235"/>
      <c r="FMN163" s="235"/>
      <c r="FMO163" s="235"/>
      <c r="FMP163" s="235"/>
      <c r="FMQ163" s="235"/>
      <c r="FMR163" s="235"/>
      <c r="FMS163" s="235"/>
      <c r="FMT163" s="235"/>
      <c r="FMU163" s="235"/>
      <c r="FMV163" s="235"/>
      <c r="FMW163" s="235"/>
      <c r="FMX163" s="235"/>
      <c r="FMY163" s="235"/>
      <c r="FMZ163" s="235"/>
      <c r="FNA163" s="235"/>
      <c r="FNB163" s="235"/>
      <c r="FNC163" s="235"/>
      <c r="FND163" s="235"/>
      <c r="FNE163" s="235"/>
      <c r="FNF163" s="235"/>
      <c r="FNG163" s="235"/>
      <c r="FNH163" s="235"/>
      <c r="FNI163" s="235"/>
      <c r="FNJ163" s="235"/>
      <c r="FNK163" s="235"/>
      <c r="FNL163" s="235"/>
      <c r="FNM163" s="235"/>
      <c r="FNN163" s="235"/>
      <c r="FNO163" s="235"/>
      <c r="FNP163" s="235"/>
      <c r="FNQ163" s="235"/>
      <c r="FNR163" s="235"/>
      <c r="FNS163" s="235"/>
      <c r="FNT163" s="235"/>
      <c r="FNU163" s="235"/>
      <c r="FNV163" s="235"/>
      <c r="FNW163" s="235"/>
      <c r="FNX163" s="235"/>
      <c r="FNY163" s="235"/>
      <c r="FNZ163" s="235"/>
      <c r="FOA163" s="235"/>
      <c r="FOB163" s="235"/>
      <c r="FOC163" s="235"/>
      <c r="FOD163" s="235"/>
      <c r="FOE163" s="235"/>
      <c r="FOF163" s="235"/>
      <c r="FOG163" s="235"/>
      <c r="FOH163" s="235"/>
      <c r="FOI163" s="235"/>
      <c r="FOJ163" s="235"/>
      <c r="FOK163" s="235"/>
      <c r="FOL163" s="235"/>
      <c r="FOM163" s="235"/>
      <c r="FON163" s="235"/>
      <c r="FOO163" s="235"/>
      <c r="FOP163" s="235"/>
      <c r="FOQ163" s="235"/>
      <c r="FOR163" s="235"/>
      <c r="FOS163" s="235"/>
      <c r="FOT163" s="235"/>
      <c r="FOU163" s="235"/>
      <c r="FOV163" s="235"/>
      <c r="FOW163" s="235"/>
      <c r="FOX163" s="235"/>
      <c r="FOY163" s="235"/>
      <c r="FOZ163" s="235"/>
      <c r="FPA163" s="235"/>
      <c r="FPB163" s="235"/>
      <c r="FPC163" s="235"/>
      <c r="FPD163" s="235"/>
      <c r="FPE163" s="235"/>
      <c r="FPF163" s="235"/>
      <c r="FPG163" s="235"/>
      <c r="FPH163" s="235"/>
      <c r="FPI163" s="235"/>
      <c r="FPJ163" s="235"/>
      <c r="FPK163" s="235"/>
      <c r="FPL163" s="235"/>
      <c r="FPM163" s="235"/>
      <c r="FPN163" s="235"/>
      <c r="FPO163" s="235"/>
      <c r="FPP163" s="235"/>
      <c r="FPQ163" s="235"/>
      <c r="FPR163" s="235"/>
      <c r="FPS163" s="235"/>
      <c r="FPT163" s="235"/>
      <c r="FPU163" s="235"/>
      <c r="FPV163" s="235"/>
      <c r="FPW163" s="235"/>
      <c r="FPX163" s="235"/>
      <c r="FPY163" s="235"/>
      <c r="FPZ163" s="235"/>
      <c r="FQA163" s="235"/>
      <c r="FQB163" s="235"/>
      <c r="FQC163" s="235"/>
      <c r="FQD163" s="235"/>
      <c r="FQE163" s="235"/>
      <c r="FQF163" s="235"/>
      <c r="FQG163" s="235"/>
      <c r="FQH163" s="235"/>
      <c r="FQI163" s="235"/>
      <c r="FQJ163" s="235"/>
      <c r="FQK163" s="235"/>
      <c r="FQL163" s="235"/>
      <c r="FQM163" s="235"/>
      <c r="FQN163" s="235"/>
      <c r="FQO163" s="235"/>
      <c r="FQP163" s="235"/>
      <c r="FQQ163" s="235"/>
      <c r="FQR163" s="235"/>
      <c r="FQS163" s="235"/>
      <c r="FQT163" s="235"/>
      <c r="FQU163" s="235"/>
      <c r="FQV163" s="235"/>
      <c r="FQW163" s="235"/>
      <c r="FQX163" s="235"/>
      <c r="FQY163" s="235"/>
      <c r="FQZ163" s="235"/>
      <c r="FRA163" s="235"/>
      <c r="FRB163" s="235"/>
      <c r="FRC163" s="235"/>
      <c r="FRD163" s="235"/>
      <c r="FRE163" s="235"/>
      <c r="FRF163" s="235"/>
      <c r="FRG163" s="235"/>
      <c r="FRH163" s="235"/>
      <c r="FRI163" s="235"/>
      <c r="FRJ163" s="235"/>
      <c r="FRK163" s="235"/>
      <c r="FRL163" s="235"/>
      <c r="FRM163" s="235"/>
      <c r="FRN163" s="235"/>
      <c r="FRO163" s="235"/>
      <c r="FRP163" s="235"/>
      <c r="FRQ163" s="235"/>
      <c r="FRR163" s="235"/>
      <c r="FRS163" s="235"/>
      <c r="FRT163" s="235"/>
      <c r="FRU163" s="235"/>
      <c r="FRV163" s="235"/>
      <c r="FRW163" s="235"/>
      <c r="FRX163" s="235"/>
      <c r="FRY163" s="235"/>
      <c r="FRZ163" s="235"/>
      <c r="FSA163" s="235"/>
      <c r="FSB163" s="235"/>
      <c r="FSC163" s="235"/>
      <c r="FSD163" s="235"/>
      <c r="FSE163" s="235"/>
      <c r="FSF163" s="235"/>
      <c r="FSG163" s="235"/>
      <c r="FSH163" s="235"/>
      <c r="FSI163" s="235"/>
      <c r="FSJ163" s="235"/>
      <c r="FSK163" s="235"/>
      <c r="FSL163" s="235"/>
      <c r="FSM163" s="235"/>
      <c r="FSN163" s="235"/>
      <c r="FSO163" s="235"/>
      <c r="FSP163" s="235"/>
      <c r="FSQ163" s="235"/>
      <c r="FSR163" s="235"/>
      <c r="FSS163" s="235"/>
      <c r="FST163" s="235"/>
      <c r="FSU163" s="235"/>
      <c r="FSV163" s="235"/>
      <c r="FSW163" s="235"/>
      <c r="FSX163" s="235"/>
      <c r="FSY163" s="235"/>
      <c r="FSZ163" s="235"/>
      <c r="FTA163" s="235"/>
      <c r="FTB163" s="235"/>
      <c r="FTC163" s="235"/>
      <c r="FTD163" s="235"/>
      <c r="FTE163" s="235"/>
      <c r="FTF163" s="235"/>
      <c r="FTG163" s="235"/>
      <c r="FTH163" s="235"/>
      <c r="FTI163" s="235"/>
      <c r="FTJ163" s="235"/>
      <c r="FTK163" s="235"/>
      <c r="FTL163" s="235"/>
      <c r="FTM163" s="235"/>
      <c r="FTN163" s="235"/>
      <c r="FTO163" s="235"/>
      <c r="FTP163" s="235"/>
      <c r="FTQ163" s="235"/>
      <c r="FTR163" s="235"/>
      <c r="FTS163" s="235"/>
      <c r="FTT163" s="235"/>
      <c r="FTU163" s="235"/>
      <c r="FTV163" s="235"/>
      <c r="FTW163" s="235"/>
      <c r="FTX163" s="235"/>
      <c r="FTY163" s="235"/>
      <c r="FTZ163" s="235"/>
      <c r="FUA163" s="235"/>
      <c r="FUB163" s="235"/>
      <c r="FUC163" s="235"/>
      <c r="FUD163" s="235"/>
      <c r="FUE163" s="235"/>
      <c r="FUF163" s="235"/>
      <c r="FUG163" s="235"/>
      <c r="FUH163" s="235"/>
      <c r="FUI163" s="235"/>
      <c r="FUJ163" s="235"/>
      <c r="FUK163" s="235"/>
      <c r="FUL163" s="235"/>
      <c r="FUM163" s="235"/>
      <c r="FUN163" s="235"/>
      <c r="FUO163" s="235"/>
      <c r="FUP163" s="235"/>
      <c r="FUQ163" s="235"/>
      <c r="FUR163" s="235"/>
      <c r="FUS163" s="235"/>
      <c r="FUT163" s="235"/>
      <c r="FUU163" s="235"/>
      <c r="FUV163" s="235"/>
      <c r="FUW163" s="235"/>
      <c r="FUX163" s="235"/>
      <c r="FUY163" s="235"/>
      <c r="FUZ163" s="235"/>
      <c r="FVA163" s="235"/>
      <c r="FVB163" s="235"/>
      <c r="FVC163" s="235"/>
      <c r="FVD163" s="235"/>
      <c r="FVE163" s="235"/>
      <c r="FVF163" s="235"/>
      <c r="FVG163" s="235"/>
      <c r="FVH163" s="235"/>
      <c r="FVI163" s="235"/>
      <c r="FVJ163" s="235"/>
      <c r="FVK163" s="235"/>
      <c r="FVL163" s="235"/>
      <c r="FVM163" s="235"/>
      <c r="FVN163" s="235"/>
      <c r="FVO163" s="235"/>
      <c r="FVP163" s="235"/>
      <c r="FVQ163" s="235"/>
      <c r="FVR163" s="235"/>
      <c r="FVS163" s="235"/>
      <c r="FVT163" s="235"/>
      <c r="FVU163" s="235"/>
      <c r="FVV163" s="235"/>
      <c r="FVW163" s="235"/>
      <c r="FVX163" s="235"/>
      <c r="FVY163" s="235"/>
      <c r="FVZ163" s="235"/>
      <c r="FWA163" s="235"/>
      <c r="FWB163" s="235"/>
      <c r="FWC163" s="235"/>
      <c r="FWD163" s="235"/>
      <c r="FWE163" s="235"/>
      <c r="FWF163" s="235"/>
      <c r="FWG163" s="235"/>
      <c r="FWH163" s="235"/>
      <c r="FWI163" s="235"/>
      <c r="FWJ163" s="235"/>
      <c r="FWK163" s="235"/>
      <c r="FWL163" s="235"/>
      <c r="FWM163" s="235"/>
      <c r="FWN163" s="235"/>
      <c r="FWO163" s="235"/>
      <c r="FWP163" s="235"/>
      <c r="FWQ163" s="235"/>
      <c r="FWR163" s="235"/>
      <c r="FWS163" s="235"/>
      <c r="FWT163" s="235"/>
      <c r="FWU163" s="235"/>
      <c r="FWV163" s="235"/>
      <c r="FWW163" s="235"/>
      <c r="FWX163" s="235"/>
      <c r="FWY163" s="235"/>
      <c r="FWZ163" s="235"/>
      <c r="FXA163" s="235"/>
      <c r="FXB163" s="235"/>
      <c r="FXC163" s="235"/>
      <c r="FXD163" s="235"/>
      <c r="FXE163" s="235"/>
      <c r="FXF163" s="235"/>
      <c r="FXG163" s="235"/>
      <c r="FXH163" s="235"/>
      <c r="FXI163" s="235"/>
      <c r="FXJ163" s="235"/>
      <c r="FXK163" s="235"/>
      <c r="FXL163" s="235"/>
      <c r="FXM163" s="235"/>
      <c r="FXN163" s="235"/>
      <c r="FXO163" s="235"/>
      <c r="FXP163" s="235"/>
      <c r="FXQ163" s="235"/>
      <c r="FXR163" s="235"/>
      <c r="FXS163" s="235"/>
      <c r="FXT163" s="235"/>
      <c r="FXU163" s="235"/>
      <c r="FXV163" s="235"/>
      <c r="FXW163" s="235"/>
      <c r="FXX163" s="235"/>
      <c r="FXY163" s="235"/>
      <c r="FXZ163" s="235"/>
      <c r="FYA163" s="235"/>
      <c r="FYB163" s="235"/>
      <c r="FYC163" s="235"/>
      <c r="FYD163" s="235"/>
      <c r="FYE163" s="235"/>
      <c r="FYF163" s="235"/>
      <c r="FYG163" s="235"/>
      <c r="FYH163" s="235"/>
      <c r="FYI163" s="235"/>
      <c r="FYJ163" s="235"/>
      <c r="FYK163" s="235"/>
      <c r="FYL163" s="235"/>
      <c r="FYM163" s="235"/>
      <c r="FYN163" s="235"/>
      <c r="FYO163" s="235"/>
      <c r="FYP163" s="235"/>
      <c r="FYQ163" s="235"/>
      <c r="FYR163" s="235"/>
      <c r="FYS163" s="235"/>
      <c r="FYT163" s="235"/>
      <c r="FYU163" s="235"/>
      <c r="FYV163" s="235"/>
      <c r="FYW163" s="235"/>
      <c r="FYX163" s="235"/>
      <c r="FYY163" s="235"/>
      <c r="FYZ163" s="235"/>
      <c r="FZA163" s="235"/>
      <c r="FZB163" s="235"/>
      <c r="FZC163" s="235"/>
      <c r="FZD163" s="235"/>
      <c r="FZE163" s="235"/>
      <c r="FZF163" s="235"/>
      <c r="FZG163" s="235"/>
      <c r="FZH163" s="235"/>
      <c r="FZI163" s="235"/>
      <c r="FZJ163" s="235"/>
      <c r="FZK163" s="235"/>
      <c r="FZL163" s="235"/>
      <c r="FZM163" s="235"/>
      <c r="FZN163" s="235"/>
      <c r="FZO163" s="235"/>
      <c r="FZP163" s="235"/>
      <c r="FZQ163" s="235"/>
      <c r="FZR163" s="235"/>
      <c r="FZS163" s="235"/>
      <c r="FZT163" s="235"/>
      <c r="FZU163" s="235"/>
      <c r="FZV163" s="235"/>
      <c r="FZW163" s="235"/>
      <c r="FZX163" s="235"/>
      <c r="FZY163" s="235"/>
      <c r="FZZ163" s="235"/>
      <c r="GAA163" s="235"/>
      <c r="GAB163" s="235"/>
      <c r="GAC163" s="235"/>
      <c r="GAD163" s="235"/>
      <c r="GAE163" s="235"/>
      <c r="GAF163" s="235"/>
      <c r="GAG163" s="235"/>
      <c r="GAH163" s="235"/>
      <c r="GAI163" s="235"/>
      <c r="GAJ163" s="235"/>
      <c r="GAK163" s="235"/>
      <c r="GAL163" s="235"/>
      <c r="GAM163" s="235"/>
      <c r="GAN163" s="235"/>
      <c r="GAO163" s="235"/>
      <c r="GAP163" s="235"/>
      <c r="GAQ163" s="235"/>
      <c r="GAR163" s="235"/>
      <c r="GAS163" s="235"/>
      <c r="GAT163" s="235"/>
      <c r="GAU163" s="235"/>
      <c r="GAV163" s="235"/>
      <c r="GAW163" s="235"/>
      <c r="GAX163" s="235"/>
      <c r="GAY163" s="235"/>
      <c r="GAZ163" s="235"/>
      <c r="GBA163" s="235"/>
      <c r="GBB163" s="235"/>
      <c r="GBC163" s="235"/>
      <c r="GBD163" s="235"/>
      <c r="GBE163" s="235"/>
      <c r="GBF163" s="235"/>
      <c r="GBG163" s="235"/>
      <c r="GBH163" s="235"/>
      <c r="GBI163" s="235"/>
      <c r="GBJ163" s="235"/>
      <c r="GBK163" s="235"/>
      <c r="GBL163" s="235"/>
      <c r="GBM163" s="235"/>
      <c r="GBN163" s="235"/>
      <c r="GBO163" s="235"/>
      <c r="GBP163" s="235"/>
      <c r="GBQ163" s="235"/>
      <c r="GBR163" s="235"/>
      <c r="GBS163" s="235"/>
      <c r="GBT163" s="235"/>
      <c r="GBU163" s="235"/>
      <c r="GBV163" s="235"/>
      <c r="GBW163" s="235"/>
      <c r="GBX163" s="235"/>
      <c r="GBY163" s="235"/>
      <c r="GBZ163" s="235"/>
      <c r="GCA163" s="235"/>
      <c r="GCB163" s="235"/>
      <c r="GCC163" s="235"/>
      <c r="GCD163" s="235"/>
      <c r="GCE163" s="235"/>
      <c r="GCF163" s="235"/>
      <c r="GCG163" s="235"/>
      <c r="GCH163" s="235"/>
      <c r="GCI163" s="235"/>
      <c r="GCJ163" s="235"/>
      <c r="GCK163" s="235"/>
      <c r="GCL163" s="235"/>
      <c r="GCM163" s="235"/>
      <c r="GCN163" s="235"/>
      <c r="GCO163" s="235"/>
      <c r="GCP163" s="235"/>
      <c r="GCQ163" s="235"/>
      <c r="GCR163" s="235"/>
      <c r="GCS163" s="235"/>
      <c r="GCT163" s="235"/>
      <c r="GCU163" s="235"/>
      <c r="GCV163" s="235"/>
      <c r="GCW163" s="235"/>
      <c r="GCX163" s="235"/>
      <c r="GCY163" s="235"/>
      <c r="GCZ163" s="235"/>
      <c r="GDA163" s="235"/>
      <c r="GDB163" s="235"/>
      <c r="GDC163" s="235"/>
      <c r="GDD163" s="235"/>
      <c r="GDE163" s="235"/>
      <c r="GDF163" s="235"/>
      <c r="GDG163" s="235"/>
      <c r="GDH163" s="235"/>
      <c r="GDI163" s="235"/>
      <c r="GDJ163" s="235"/>
      <c r="GDK163" s="235"/>
      <c r="GDL163" s="235"/>
      <c r="GDM163" s="235"/>
      <c r="GDN163" s="235"/>
      <c r="GDO163" s="235"/>
      <c r="GDP163" s="235"/>
      <c r="GDQ163" s="235"/>
      <c r="GDR163" s="235"/>
      <c r="GDS163" s="235"/>
      <c r="GDT163" s="235"/>
      <c r="GDU163" s="235"/>
      <c r="GDV163" s="235"/>
      <c r="GDW163" s="235"/>
      <c r="GDX163" s="235"/>
      <c r="GDY163" s="235"/>
      <c r="GDZ163" s="235"/>
      <c r="GEA163" s="235"/>
      <c r="GEB163" s="235"/>
      <c r="GEC163" s="235"/>
      <c r="GED163" s="235"/>
      <c r="GEE163" s="235"/>
      <c r="GEF163" s="235"/>
      <c r="GEG163" s="235"/>
      <c r="GEH163" s="235"/>
      <c r="GEI163" s="235"/>
      <c r="GEJ163" s="235"/>
      <c r="GEK163" s="235"/>
      <c r="GEL163" s="235"/>
      <c r="GEM163" s="235"/>
      <c r="GEN163" s="235"/>
      <c r="GEO163" s="235"/>
      <c r="GEP163" s="235"/>
      <c r="GEQ163" s="235"/>
      <c r="GER163" s="235"/>
      <c r="GES163" s="235"/>
      <c r="GET163" s="235"/>
      <c r="GEU163" s="235"/>
      <c r="GEV163" s="235"/>
      <c r="GEW163" s="235"/>
      <c r="GEX163" s="235"/>
      <c r="GEY163" s="235"/>
      <c r="GEZ163" s="235"/>
      <c r="GFA163" s="235"/>
      <c r="GFB163" s="235"/>
      <c r="GFC163" s="235"/>
      <c r="GFD163" s="235"/>
      <c r="GFE163" s="235"/>
      <c r="GFF163" s="235"/>
      <c r="GFG163" s="235"/>
      <c r="GFH163" s="235"/>
      <c r="GFI163" s="235"/>
      <c r="GFJ163" s="235"/>
      <c r="GFK163" s="235"/>
      <c r="GFL163" s="235"/>
      <c r="GFM163" s="235"/>
      <c r="GFN163" s="235"/>
      <c r="GFO163" s="235"/>
      <c r="GFP163" s="235"/>
      <c r="GFQ163" s="235"/>
      <c r="GFR163" s="235"/>
      <c r="GFS163" s="235"/>
      <c r="GFT163" s="235"/>
      <c r="GFU163" s="235"/>
      <c r="GFV163" s="235"/>
      <c r="GFW163" s="235"/>
      <c r="GFX163" s="235"/>
      <c r="GFY163" s="235"/>
      <c r="GFZ163" s="235"/>
      <c r="GGA163" s="235"/>
      <c r="GGB163" s="235"/>
      <c r="GGC163" s="235"/>
      <c r="GGD163" s="235"/>
      <c r="GGE163" s="235"/>
      <c r="GGF163" s="235"/>
      <c r="GGG163" s="235"/>
      <c r="GGH163" s="235"/>
      <c r="GGI163" s="235"/>
      <c r="GGJ163" s="235"/>
      <c r="GGK163" s="235"/>
      <c r="GGL163" s="235"/>
      <c r="GGM163" s="235"/>
      <c r="GGN163" s="235"/>
      <c r="GGO163" s="235"/>
      <c r="GGP163" s="235"/>
      <c r="GGQ163" s="235"/>
      <c r="GGR163" s="235"/>
      <c r="GGS163" s="235"/>
      <c r="GGT163" s="235"/>
      <c r="GGU163" s="235"/>
      <c r="GGV163" s="235"/>
      <c r="GGW163" s="235"/>
      <c r="GGX163" s="235"/>
      <c r="GGY163" s="235"/>
      <c r="GGZ163" s="235"/>
      <c r="GHA163" s="235"/>
      <c r="GHB163" s="235"/>
      <c r="GHC163" s="235"/>
      <c r="GHD163" s="235"/>
      <c r="GHE163" s="235"/>
      <c r="GHF163" s="235"/>
      <c r="GHG163" s="235"/>
      <c r="GHH163" s="235"/>
      <c r="GHI163" s="235"/>
      <c r="GHJ163" s="235"/>
      <c r="GHK163" s="235"/>
      <c r="GHL163" s="235"/>
      <c r="GHM163" s="235"/>
      <c r="GHN163" s="235"/>
      <c r="GHO163" s="235"/>
      <c r="GHP163" s="235"/>
      <c r="GHQ163" s="235"/>
      <c r="GHR163" s="235"/>
      <c r="GHS163" s="235"/>
      <c r="GHT163" s="235"/>
      <c r="GHU163" s="235"/>
      <c r="GHV163" s="235"/>
      <c r="GHW163" s="235"/>
      <c r="GHX163" s="235"/>
      <c r="GHY163" s="235"/>
      <c r="GHZ163" s="235"/>
      <c r="GIA163" s="235"/>
      <c r="GIB163" s="235"/>
      <c r="GIC163" s="235"/>
      <c r="GID163" s="235"/>
      <c r="GIE163" s="235"/>
      <c r="GIF163" s="235"/>
      <c r="GIG163" s="235"/>
      <c r="GIH163" s="235"/>
      <c r="GII163" s="235"/>
      <c r="GIJ163" s="235"/>
      <c r="GIK163" s="235"/>
      <c r="GIL163" s="235"/>
      <c r="GIM163" s="235"/>
      <c r="GIN163" s="235"/>
      <c r="GIO163" s="235"/>
      <c r="GIP163" s="235"/>
      <c r="GIQ163" s="235"/>
      <c r="GIR163" s="235"/>
      <c r="GIS163" s="235"/>
      <c r="GIT163" s="235"/>
      <c r="GIU163" s="235"/>
      <c r="GIV163" s="235"/>
      <c r="GIW163" s="235"/>
      <c r="GIX163" s="235"/>
      <c r="GIY163" s="235"/>
      <c r="GIZ163" s="235"/>
      <c r="GJA163" s="235"/>
      <c r="GJB163" s="235"/>
      <c r="GJC163" s="235"/>
      <c r="GJD163" s="235"/>
      <c r="GJE163" s="235"/>
      <c r="GJF163" s="235"/>
      <c r="GJG163" s="235"/>
      <c r="GJH163" s="235"/>
      <c r="GJI163" s="235"/>
      <c r="GJJ163" s="235"/>
      <c r="GJK163" s="235"/>
      <c r="GJL163" s="235"/>
      <c r="GJM163" s="235"/>
      <c r="GJN163" s="235"/>
      <c r="GJO163" s="235"/>
      <c r="GJP163" s="235"/>
      <c r="GJQ163" s="235"/>
      <c r="GJR163" s="235"/>
      <c r="GJS163" s="235"/>
      <c r="GJT163" s="235"/>
      <c r="GJU163" s="235"/>
      <c r="GJV163" s="235"/>
      <c r="GJW163" s="235"/>
      <c r="GJX163" s="235"/>
      <c r="GJY163" s="235"/>
      <c r="GJZ163" s="235"/>
      <c r="GKA163" s="235"/>
      <c r="GKB163" s="235"/>
      <c r="GKC163" s="235"/>
      <c r="GKD163" s="235"/>
      <c r="GKE163" s="235"/>
      <c r="GKF163" s="235"/>
      <c r="GKG163" s="235"/>
      <c r="GKH163" s="235"/>
      <c r="GKI163" s="235"/>
      <c r="GKJ163" s="235"/>
      <c r="GKK163" s="235"/>
      <c r="GKL163" s="235"/>
      <c r="GKM163" s="235"/>
      <c r="GKN163" s="235"/>
      <c r="GKO163" s="235"/>
      <c r="GKP163" s="235"/>
      <c r="GKQ163" s="235"/>
      <c r="GKR163" s="235"/>
      <c r="GKS163" s="235"/>
      <c r="GKT163" s="235"/>
      <c r="GKU163" s="235"/>
      <c r="GKV163" s="235"/>
      <c r="GKW163" s="235"/>
      <c r="GKX163" s="235"/>
      <c r="GKY163" s="235"/>
      <c r="GKZ163" s="235"/>
      <c r="GLA163" s="235"/>
      <c r="GLB163" s="235"/>
      <c r="GLC163" s="235"/>
      <c r="GLD163" s="235"/>
      <c r="GLE163" s="235"/>
      <c r="GLF163" s="235"/>
      <c r="GLG163" s="235"/>
      <c r="GLH163" s="235"/>
      <c r="GLI163" s="235"/>
      <c r="GLJ163" s="235"/>
      <c r="GLK163" s="235"/>
      <c r="GLL163" s="235"/>
      <c r="GLM163" s="235"/>
      <c r="GLN163" s="235"/>
      <c r="GLO163" s="235"/>
      <c r="GLP163" s="235"/>
      <c r="GLQ163" s="235"/>
      <c r="GLR163" s="235"/>
      <c r="GLS163" s="235"/>
      <c r="GLT163" s="235"/>
      <c r="GLU163" s="235"/>
      <c r="GLV163" s="235"/>
      <c r="GLW163" s="235"/>
      <c r="GLX163" s="235"/>
      <c r="GLY163" s="235"/>
      <c r="GLZ163" s="235"/>
      <c r="GMA163" s="235"/>
      <c r="GMB163" s="235"/>
      <c r="GMC163" s="235"/>
      <c r="GMD163" s="235"/>
      <c r="GME163" s="235"/>
      <c r="GMF163" s="235"/>
      <c r="GMG163" s="235"/>
      <c r="GMH163" s="235"/>
      <c r="GMI163" s="235"/>
      <c r="GMJ163" s="235"/>
      <c r="GMK163" s="235"/>
      <c r="GML163" s="235"/>
      <c r="GMM163" s="235"/>
      <c r="GMN163" s="235"/>
      <c r="GMO163" s="235"/>
      <c r="GMP163" s="235"/>
      <c r="GMQ163" s="235"/>
      <c r="GMR163" s="235"/>
      <c r="GMS163" s="235"/>
      <c r="GMT163" s="235"/>
      <c r="GMU163" s="235"/>
      <c r="GMV163" s="235"/>
      <c r="GMW163" s="235"/>
      <c r="GMX163" s="235"/>
      <c r="GMY163" s="235"/>
      <c r="GMZ163" s="235"/>
      <c r="GNA163" s="235"/>
      <c r="GNB163" s="235"/>
      <c r="GNC163" s="235"/>
      <c r="GND163" s="235"/>
      <c r="GNE163" s="235"/>
      <c r="GNF163" s="235"/>
      <c r="GNG163" s="235"/>
      <c r="GNH163" s="235"/>
      <c r="GNI163" s="235"/>
      <c r="GNJ163" s="235"/>
      <c r="GNK163" s="235"/>
      <c r="GNL163" s="235"/>
      <c r="GNM163" s="235"/>
      <c r="GNN163" s="235"/>
      <c r="GNO163" s="235"/>
      <c r="GNP163" s="235"/>
      <c r="GNQ163" s="235"/>
      <c r="GNR163" s="235"/>
      <c r="GNS163" s="235"/>
      <c r="GNT163" s="235"/>
      <c r="GNU163" s="235"/>
      <c r="GNV163" s="235"/>
      <c r="GNW163" s="235"/>
      <c r="GNX163" s="235"/>
      <c r="GNY163" s="235"/>
      <c r="GNZ163" s="235"/>
      <c r="GOA163" s="235"/>
      <c r="GOB163" s="235"/>
      <c r="GOC163" s="235"/>
      <c r="GOD163" s="235"/>
      <c r="GOE163" s="235"/>
      <c r="GOF163" s="235"/>
      <c r="GOG163" s="235"/>
      <c r="GOH163" s="235"/>
      <c r="GOI163" s="235"/>
      <c r="GOJ163" s="235"/>
      <c r="GOK163" s="235"/>
      <c r="GOL163" s="235"/>
      <c r="GOM163" s="235"/>
      <c r="GON163" s="235"/>
      <c r="GOO163" s="235"/>
      <c r="GOP163" s="235"/>
      <c r="GOQ163" s="235"/>
      <c r="GOR163" s="235"/>
      <c r="GOS163" s="235"/>
      <c r="GOT163" s="235"/>
      <c r="GOU163" s="235"/>
      <c r="GOV163" s="235"/>
      <c r="GOW163" s="235"/>
      <c r="GOX163" s="235"/>
      <c r="GOY163" s="235"/>
      <c r="GOZ163" s="235"/>
      <c r="GPA163" s="235"/>
      <c r="GPB163" s="235"/>
      <c r="GPC163" s="235"/>
      <c r="GPD163" s="235"/>
      <c r="GPE163" s="235"/>
      <c r="GPF163" s="235"/>
      <c r="GPG163" s="235"/>
      <c r="GPH163" s="235"/>
      <c r="GPI163" s="235"/>
      <c r="GPJ163" s="235"/>
      <c r="GPK163" s="235"/>
      <c r="GPL163" s="235"/>
      <c r="GPM163" s="235"/>
      <c r="GPN163" s="235"/>
      <c r="GPO163" s="235"/>
      <c r="GPP163" s="235"/>
      <c r="GPQ163" s="235"/>
      <c r="GPR163" s="235"/>
      <c r="GPS163" s="235"/>
      <c r="GPT163" s="235"/>
      <c r="GPU163" s="235"/>
      <c r="GPV163" s="235"/>
      <c r="GPW163" s="235"/>
      <c r="GPX163" s="235"/>
      <c r="GPY163" s="235"/>
      <c r="GPZ163" s="235"/>
      <c r="GQA163" s="235"/>
      <c r="GQB163" s="235"/>
      <c r="GQC163" s="235"/>
      <c r="GQD163" s="235"/>
      <c r="GQE163" s="235"/>
      <c r="GQF163" s="235"/>
      <c r="GQG163" s="235"/>
      <c r="GQH163" s="235"/>
      <c r="GQI163" s="235"/>
      <c r="GQJ163" s="235"/>
      <c r="GQK163" s="235"/>
      <c r="GQL163" s="235"/>
      <c r="GQM163" s="235"/>
      <c r="GQN163" s="235"/>
      <c r="GQO163" s="235"/>
      <c r="GQP163" s="235"/>
      <c r="GQQ163" s="235"/>
      <c r="GQR163" s="235"/>
      <c r="GQS163" s="235"/>
      <c r="GQT163" s="235"/>
      <c r="GQU163" s="235"/>
      <c r="GQV163" s="235"/>
      <c r="GQW163" s="235"/>
      <c r="GQX163" s="235"/>
      <c r="GQY163" s="235"/>
      <c r="GQZ163" s="235"/>
      <c r="GRA163" s="235"/>
      <c r="GRB163" s="235"/>
      <c r="GRC163" s="235"/>
      <c r="GRD163" s="235"/>
      <c r="GRE163" s="235"/>
      <c r="GRF163" s="235"/>
      <c r="GRG163" s="235"/>
      <c r="GRH163" s="235"/>
      <c r="GRI163" s="235"/>
      <c r="GRJ163" s="235"/>
      <c r="GRK163" s="235"/>
      <c r="GRL163" s="235"/>
      <c r="GRM163" s="235"/>
      <c r="GRN163" s="235"/>
      <c r="GRO163" s="235"/>
      <c r="GRP163" s="235"/>
      <c r="GRQ163" s="235"/>
      <c r="GRR163" s="235"/>
      <c r="GRS163" s="235"/>
      <c r="GRT163" s="235"/>
      <c r="GRU163" s="235"/>
      <c r="GRV163" s="235"/>
      <c r="GRW163" s="235"/>
      <c r="GRX163" s="235"/>
      <c r="GRY163" s="235"/>
      <c r="GRZ163" s="235"/>
      <c r="GSA163" s="235"/>
      <c r="GSB163" s="235"/>
      <c r="GSC163" s="235"/>
      <c r="GSD163" s="235"/>
      <c r="GSE163" s="235"/>
      <c r="GSF163" s="235"/>
      <c r="GSG163" s="235"/>
      <c r="GSH163" s="235"/>
      <c r="GSI163" s="235"/>
      <c r="GSJ163" s="235"/>
      <c r="GSK163" s="235"/>
      <c r="GSL163" s="235"/>
      <c r="GSM163" s="235"/>
      <c r="GSN163" s="235"/>
      <c r="GSO163" s="235"/>
      <c r="GSP163" s="235"/>
      <c r="GSQ163" s="235"/>
      <c r="GSR163" s="235"/>
      <c r="GSS163" s="235"/>
      <c r="GST163" s="235"/>
      <c r="GSU163" s="235"/>
      <c r="GSV163" s="235"/>
      <c r="GSW163" s="235"/>
      <c r="GSX163" s="235"/>
      <c r="GSY163" s="235"/>
      <c r="GSZ163" s="235"/>
      <c r="GTA163" s="235"/>
      <c r="GTB163" s="235"/>
      <c r="GTC163" s="235"/>
      <c r="GTD163" s="235"/>
      <c r="GTE163" s="235"/>
      <c r="GTF163" s="235"/>
      <c r="GTG163" s="235"/>
      <c r="GTH163" s="235"/>
      <c r="GTI163" s="235"/>
      <c r="GTJ163" s="235"/>
      <c r="GTK163" s="235"/>
      <c r="GTL163" s="235"/>
      <c r="GTM163" s="235"/>
      <c r="GTN163" s="235"/>
      <c r="GTO163" s="235"/>
      <c r="GTP163" s="235"/>
      <c r="GTQ163" s="235"/>
      <c r="GTR163" s="235"/>
      <c r="GTS163" s="235"/>
      <c r="GTT163" s="235"/>
      <c r="GTU163" s="235"/>
      <c r="GTV163" s="235"/>
      <c r="GTW163" s="235"/>
      <c r="GTX163" s="235"/>
      <c r="GTY163" s="235"/>
      <c r="GTZ163" s="235"/>
      <c r="GUA163" s="235"/>
      <c r="GUB163" s="235"/>
      <c r="GUC163" s="235"/>
      <c r="GUD163" s="235"/>
      <c r="GUE163" s="235"/>
      <c r="GUF163" s="235"/>
      <c r="GUG163" s="235"/>
      <c r="GUH163" s="235"/>
      <c r="GUI163" s="235"/>
      <c r="GUJ163" s="235"/>
      <c r="GUK163" s="235"/>
      <c r="GUL163" s="235"/>
      <c r="GUM163" s="235"/>
      <c r="GUN163" s="235"/>
      <c r="GUO163" s="235"/>
      <c r="GUP163" s="235"/>
      <c r="GUQ163" s="235"/>
      <c r="GUR163" s="235"/>
      <c r="GUS163" s="235"/>
      <c r="GUT163" s="235"/>
      <c r="GUU163" s="235"/>
      <c r="GUV163" s="235"/>
      <c r="GUW163" s="235"/>
      <c r="GUX163" s="235"/>
      <c r="GUY163" s="235"/>
      <c r="GUZ163" s="235"/>
      <c r="GVA163" s="235"/>
      <c r="GVB163" s="235"/>
      <c r="GVC163" s="235"/>
      <c r="GVD163" s="235"/>
      <c r="GVE163" s="235"/>
      <c r="GVF163" s="235"/>
      <c r="GVG163" s="235"/>
      <c r="GVH163" s="235"/>
      <c r="GVI163" s="235"/>
      <c r="GVJ163" s="235"/>
      <c r="GVK163" s="235"/>
      <c r="GVL163" s="235"/>
      <c r="GVM163" s="235"/>
      <c r="GVN163" s="235"/>
      <c r="GVO163" s="235"/>
      <c r="GVP163" s="235"/>
      <c r="GVQ163" s="235"/>
      <c r="GVR163" s="235"/>
      <c r="GVS163" s="235"/>
      <c r="GVT163" s="235"/>
      <c r="GVU163" s="235"/>
      <c r="GVV163" s="235"/>
      <c r="GVW163" s="235"/>
      <c r="GVX163" s="235"/>
      <c r="GVY163" s="235"/>
      <c r="GVZ163" s="235"/>
      <c r="GWA163" s="235"/>
      <c r="GWB163" s="235"/>
      <c r="GWC163" s="235"/>
      <c r="GWD163" s="235"/>
      <c r="GWE163" s="235"/>
      <c r="GWF163" s="235"/>
      <c r="GWG163" s="235"/>
      <c r="GWH163" s="235"/>
      <c r="GWI163" s="235"/>
      <c r="GWJ163" s="235"/>
      <c r="GWK163" s="235"/>
      <c r="GWL163" s="235"/>
      <c r="GWM163" s="235"/>
      <c r="GWN163" s="235"/>
      <c r="GWO163" s="235"/>
      <c r="GWP163" s="235"/>
      <c r="GWQ163" s="235"/>
      <c r="GWR163" s="235"/>
      <c r="GWS163" s="235"/>
      <c r="GWT163" s="235"/>
      <c r="GWU163" s="235"/>
      <c r="GWV163" s="235"/>
      <c r="GWW163" s="235"/>
      <c r="GWX163" s="235"/>
      <c r="GWY163" s="235"/>
      <c r="GWZ163" s="235"/>
      <c r="GXA163" s="235"/>
      <c r="GXB163" s="235"/>
      <c r="GXC163" s="235"/>
      <c r="GXD163" s="235"/>
      <c r="GXE163" s="235"/>
      <c r="GXF163" s="235"/>
      <c r="GXG163" s="235"/>
      <c r="GXH163" s="235"/>
      <c r="GXI163" s="235"/>
      <c r="GXJ163" s="235"/>
      <c r="GXK163" s="235"/>
      <c r="GXL163" s="235"/>
      <c r="GXM163" s="235"/>
      <c r="GXN163" s="235"/>
      <c r="GXO163" s="235"/>
      <c r="GXP163" s="235"/>
      <c r="GXQ163" s="235"/>
      <c r="GXR163" s="235"/>
      <c r="GXS163" s="235"/>
      <c r="GXT163" s="235"/>
      <c r="GXU163" s="235"/>
      <c r="GXV163" s="235"/>
      <c r="GXW163" s="235"/>
      <c r="GXX163" s="235"/>
      <c r="GXY163" s="235"/>
      <c r="GXZ163" s="235"/>
      <c r="GYA163" s="235"/>
      <c r="GYB163" s="235"/>
      <c r="GYC163" s="235"/>
      <c r="GYD163" s="235"/>
      <c r="GYE163" s="235"/>
      <c r="GYF163" s="235"/>
      <c r="GYG163" s="235"/>
      <c r="GYH163" s="235"/>
      <c r="GYI163" s="235"/>
      <c r="GYJ163" s="235"/>
      <c r="GYK163" s="235"/>
      <c r="GYL163" s="235"/>
      <c r="GYM163" s="235"/>
      <c r="GYN163" s="235"/>
      <c r="GYO163" s="235"/>
      <c r="GYP163" s="235"/>
      <c r="GYQ163" s="235"/>
      <c r="GYR163" s="235"/>
      <c r="GYS163" s="235"/>
      <c r="GYT163" s="235"/>
      <c r="GYU163" s="235"/>
      <c r="GYV163" s="235"/>
      <c r="GYW163" s="235"/>
      <c r="GYX163" s="235"/>
      <c r="GYY163" s="235"/>
      <c r="GYZ163" s="235"/>
      <c r="GZA163" s="235"/>
      <c r="GZB163" s="235"/>
      <c r="GZC163" s="235"/>
      <c r="GZD163" s="235"/>
      <c r="GZE163" s="235"/>
      <c r="GZF163" s="235"/>
      <c r="GZG163" s="235"/>
      <c r="GZH163" s="235"/>
      <c r="GZI163" s="235"/>
      <c r="GZJ163" s="235"/>
      <c r="GZK163" s="235"/>
      <c r="GZL163" s="235"/>
      <c r="GZM163" s="235"/>
      <c r="GZN163" s="235"/>
      <c r="GZO163" s="235"/>
      <c r="GZP163" s="235"/>
      <c r="GZQ163" s="235"/>
      <c r="GZR163" s="235"/>
      <c r="GZS163" s="235"/>
      <c r="GZT163" s="235"/>
      <c r="GZU163" s="235"/>
      <c r="GZV163" s="235"/>
      <c r="GZW163" s="235"/>
      <c r="GZX163" s="235"/>
      <c r="GZY163" s="235"/>
      <c r="GZZ163" s="235"/>
      <c r="HAA163" s="235"/>
      <c r="HAB163" s="235"/>
      <c r="HAC163" s="235"/>
      <c r="HAD163" s="235"/>
      <c r="HAE163" s="235"/>
      <c r="HAF163" s="235"/>
      <c r="HAG163" s="235"/>
      <c r="HAH163" s="235"/>
      <c r="HAI163" s="235"/>
      <c r="HAJ163" s="235"/>
      <c r="HAK163" s="235"/>
      <c r="HAL163" s="235"/>
      <c r="HAM163" s="235"/>
      <c r="HAN163" s="235"/>
      <c r="HAO163" s="235"/>
      <c r="HAP163" s="235"/>
      <c r="HAQ163" s="235"/>
      <c r="HAR163" s="235"/>
      <c r="HAS163" s="235"/>
      <c r="HAT163" s="235"/>
      <c r="HAU163" s="235"/>
      <c r="HAV163" s="235"/>
      <c r="HAW163" s="235"/>
      <c r="HAX163" s="235"/>
      <c r="HAY163" s="235"/>
      <c r="HAZ163" s="235"/>
      <c r="HBA163" s="235"/>
      <c r="HBB163" s="235"/>
      <c r="HBC163" s="235"/>
      <c r="HBD163" s="235"/>
      <c r="HBE163" s="235"/>
      <c r="HBF163" s="235"/>
      <c r="HBG163" s="235"/>
      <c r="HBH163" s="235"/>
      <c r="HBI163" s="235"/>
      <c r="HBJ163" s="235"/>
      <c r="HBK163" s="235"/>
      <c r="HBL163" s="235"/>
      <c r="HBM163" s="235"/>
      <c r="HBN163" s="235"/>
      <c r="HBO163" s="235"/>
      <c r="HBP163" s="235"/>
      <c r="HBQ163" s="235"/>
      <c r="HBR163" s="235"/>
      <c r="HBS163" s="235"/>
      <c r="HBT163" s="235"/>
      <c r="HBU163" s="235"/>
      <c r="HBV163" s="235"/>
      <c r="HBW163" s="235"/>
      <c r="HBX163" s="235"/>
      <c r="HBY163" s="235"/>
      <c r="HBZ163" s="235"/>
      <c r="HCA163" s="235"/>
      <c r="HCB163" s="235"/>
      <c r="HCC163" s="235"/>
      <c r="HCD163" s="235"/>
      <c r="HCE163" s="235"/>
      <c r="HCF163" s="235"/>
      <c r="HCG163" s="235"/>
      <c r="HCH163" s="235"/>
      <c r="HCI163" s="235"/>
      <c r="HCJ163" s="235"/>
      <c r="HCK163" s="235"/>
      <c r="HCL163" s="235"/>
      <c r="HCM163" s="235"/>
      <c r="HCN163" s="235"/>
      <c r="HCO163" s="235"/>
      <c r="HCP163" s="235"/>
      <c r="HCQ163" s="235"/>
      <c r="HCR163" s="235"/>
      <c r="HCS163" s="235"/>
      <c r="HCT163" s="235"/>
      <c r="HCU163" s="235"/>
      <c r="HCV163" s="235"/>
      <c r="HCW163" s="235"/>
      <c r="HCX163" s="235"/>
      <c r="HCY163" s="235"/>
      <c r="HCZ163" s="235"/>
      <c r="HDA163" s="235"/>
      <c r="HDB163" s="235"/>
      <c r="HDC163" s="235"/>
      <c r="HDD163" s="235"/>
      <c r="HDE163" s="235"/>
      <c r="HDF163" s="235"/>
      <c r="HDG163" s="235"/>
      <c r="HDH163" s="235"/>
      <c r="HDI163" s="235"/>
      <c r="HDJ163" s="235"/>
      <c r="HDK163" s="235"/>
      <c r="HDL163" s="235"/>
      <c r="HDM163" s="235"/>
      <c r="HDN163" s="235"/>
      <c r="HDO163" s="235"/>
      <c r="HDP163" s="235"/>
      <c r="HDQ163" s="235"/>
      <c r="HDR163" s="235"/>
      <c r="HDS163" s="235"/>
      <c r="HDT163" s="235"/>
      <c r="HDU163" s="235"/>
      <c r="HDV163" s="235"/>
      <c r="HDW163" s="235"/>
      <c r="HDX163" s="235"/>
      <c r="HDY163" s="235"/>
      <c r="HDZ163" s="235"/>
      <c r="HEA163" s="235"/>
      <c r="HEB163" s="235"/>
      <c r="HEC163" s="235"/>
      <c r="HED163" s="235"/>
      <c r="HEE163" s="235"/>
      <c r="HEF163" s="235"/>
      <c r="HEG163" s="235"/>
      <c r="HEH163" s="235"/>
      <c r="HEI163" s="235"/>
      <c r="HEJ163" s="235"/>
      <c r="HEK163" s="235"/>
      <c r="HEL163" s="235"/>
      <c r="HEM163" s="235"/>
      <c r="HEN163" s="235"/>
      <c r="HEO163" s="235"/>
      <c r="HEP163" s="235"/>
      <c r="HEQ163" s="235"/>
      <c r="HER163" s="235"/>
      <c r="HES163" s="235"/>
      <c r="HET163" s="235"/>
      <c r="HEU163" s="235"/>
      <c r="HEV163" s="235"/>
      <c r="HEW163" s="235"/>
      <c r="HEX163" s="235"/>
      <c r="HEY163" s="235"/>
      <c r="HEZ163" s="235"/>
      <c r="HFA163" s="235"/>
      <c r="HFB163" s="235"/>
      <c r="HFC163" s="235"/>
      <c r="HFD163" s="235"/>
      <c r="HFE163" s="235"/>
      <c r="HFF163" s="235"/>
      <c r="HFG163" s="235"/>
      <c r="HFH163" s="235"/>
      <c r="HFI163" s="235"/>
      <c r="HFJ163" s="235"/>
      <c r="HFK163" s="235"/>
      <c r="HFL163" s="235"/>
      <c r="HFM163" s="235"/>
      <c r="HFN163" s="235"/>
      <c r="HFO163" s="235"/>
      <c r="HFP163" s="235"/>
      <c r="HFQ163" s="235"/>
      <c r="HFR163" s="235"/>
      <c r="HFS163" s="235"/>
      <c r="HFT163" s="235"/>
      <c r="HFU163" s="235"/>
      <c r="HFV163" s="235"/>
      <c r="HFW163" s="235"/>
      <c r="HFX163" s="235"/>
      <c r="HFY163" s="235"/>
      <c r="HFZ163" s="235"/>
      <c r="HGA163" s="235"/>
      <c r="HGB163" s="235"/>
      <c r="HGC163" s="235"/>
      <c r="HGD163" s="235"/>
      <c r="HGE163" s="235"/>
      <c r="HGF163" s="235"/>
      <c r="HGG163" s="235"/>
      <c r="HGH163" s="235"/>
      <c r="HGI163" s="235"/>
      <c r="HGJ163" s="235"/>
      <c r="HGK163" s="235"/>
      <c r="HGL163" s="235"/>
      <c r="HGM163" s="235"/>
      <c r="HGN163" s="235"/>
      <c r="HGO163" s="235"/>
      <c r="HGP163" s="235"/>
      <c r="HGQ163" s="235"/>
      <c r="HGR163" s="235"/>
      <c r="HGS163" s="235"/>
      <c r="HGT163" s="235"/>
      <c r="HGU163" s="235"/>
      <c r="HGV163" s="235"/>
      <c r="HGW163" s="235"/>
      <c r="HGX163" s="235"/>
      <c r="HGY163" s="235"/>
      <c r="HGZ163" s="235"/>
      <c r="HHA163" s="235"/>
      <c r="HHB163" s="235"/>
      <c r="HHC163" s="235"/>
      <c r="HHD163" s="235"/>
      <c r="HHE163" s="235"/>
      <c r="HHF163" s="235"/>
      <c r="HHG163" s="235"/>
      <c r="HHH163" s="235"/>
      <c r="HHI163" s="235"/>
      <c r="HHJ163" s="235"/>
      <c r="HHK163" s="235"/>
      <c r="HHL163" s="235"/>
      <c r="HHM163" s="235"/>
      <c r="HHN163" s="235"/>
      <c r="HHO163" s="235"/>
      <c r="HHP163" s="235"/>
      <c r="HHQ163" s="235"/>
      <c r="HHR163" s="235"/>
      <c r="HHS163" s="235"/>
      <c r="HHT163" s="235"/>
      <c r="HHU163" s="235"/>
      <c r="HHV163" s="235"/>
      <c r="HHW163" s="235"/>
      <c r="HHX163" s="235"/>
      <c r="HHY163" s="235"/>
      <c r="HHZ163" s="235"/>
      <c r="HIA163" s="235"/>
      <c r="HIB163" s="235"/>
      <c r="HIC163" s="235"/>
      <c r="HID163" s="235"/>
      <c r="HIE163" s="235"/>
      <c r="HIF163" s="235"/>
      <c r="HIG163" s="235"/>
      <c r="HIH163" s="235"/>
      <c r="HII163" s="235"/>
      <c r="HIJ163" s="235"/>
      <c r="HIK163" s="235"/>
      <c r="HIL163" s="235"/>
      <c r="HIM163" s="235"/>
      <c r="HIN163" s="235"/>
      <c r="HIO163" s="235"/>
      <c r="HIP163" s="235"/>
      <c r="HIQ163" s="235"/>
      <c r="HIR163" s="235"/>
      <c r="HIS163" s="235"/>
      <c r="HIT163" s="235"/>
      <c r="HIU163" s="235"/>
      <c r="HIV163" s="235"/>
      <c r="HIW163" s="235"/>
      <c r="HIX163" s="235"/>
      <c r="HIY163" s="235"/>
      <c r="HIZ163" s="235"/>
      <c r="HJA163" s="235"/>
      <c r="HJB163" s="235"/>
      <c r="HJC163" s="235"/>
      <c r="HJD163" s="235"/>
      <c r="HJE163" s="235"/>
      <c r="HJF163" s="235"/>
      <c r="HJG163" s="235"/>
      <c r="HJH163" s="235"/>
      <c r="HJI163" s="235"/>
      <c r="HJJ163" s="235"/>
      <c r="HJK163" s="235"/>
      <c r="HJL163" s="235"/>
      <c r="HJM163" s="235"/>
      <c r="HJN163" s="235"/>
      <c r="HJO163" s="235"/>
      <c r="HJP163" s="235"/>
      <c r="HJQ163" s="235"/>
      <c r="HJR163" s="235"/>
      <c r="HJS163" s="235"/>
      <c r="HJT163" s="235"/>
      <c r="HJU163" s="235"/>
      <c r="HJV163" s="235"/>
      <c r="HJW163" s="235"/>
      <c r="HJX163" s="235"/>
      <c r="HJY163" s="235"/>
      <c r="HJZ163" s="235"/>
      <c r="HKA163" s="235"/>
      <c r="HKB163" s="235"/>
      <c r="HKC163" s="235"/>
      <c r="HKD163" s="235"/>
      <c r="HKE163" s="235"/>
      <c r="HKF163" s="235"/>
      <c r="HKG163" s="235"/>
      <c r="HKH163" s="235"/>
      <c r="HKI163" s="235"/>
      <c r="HKJ163" s="235"/>
      <c r="HKK163" s="235"/>
      <c r="HKL163" s="235"/>
      <c r="HKM163" s="235"/>
      <c r="HKN163" s="235"/>
      <c r="HKO163" s="235"/>
      <c r="HKP163" s="235"/>
      <c r="HKQ163" s="235"/>
      <c r="HKR163" s="235"/>
      <c r="HKS163" s="235"/>
      <c r="HKT163" s="235"/>
      <c r="HKU163" s="235"/>
      <c r="HKV163" s="235"/>
      <c r="HKW163" s="235"/>
      <c r="HKX163" s="235"/>
      <c r="HKY163" s="235"/>
      <c r="HKZ163" s="235"/>
      <c r="HLA163" s="235"/>
      <c r="HLB163" s="235"/>
      <c r="HLC163" s="235"/>
      <c r="HLD163" s="235"/>
      <c r="HLE163" s="235"/>
      <c r="HLF163" s="235"/>
      <c r="HLG163" s="235"/>
      <c r="HLH163" s="235"/>
      <c r="HLI163" s="235"/>
      <c r="HLJ163" s="235"/>
      <c r="HLK163" s="235"/>
      <c r="HLL163" s="235"/>
      <c r="HLM163" s="235"/>
      <c r="HLN163" s="235"/>
      <c r="HLO163" s="235"/>
      <c r="HLP163" s="235"/>
      <c r="HLQ163" s="235"/>
      <c r="HLR163" s="235"/>
      <c r="HLS163" s="235"/>
      <c r="HLT163" s="235"/>
      <c r="HLU163" s="235"/>
      <c r="HLV163" s="235"/>
      <c r="HLW163" s="235"/>
      <c r="HLX163" s="235"/>
      <c r="HLY163" s="235"/>
      <c r="HLZ163" s="235"/>
      <c r="HMA163" s="235"/>
      <c r="HMB163" s="235"/>
      <c r="HMC163" s="235"/>
      <c r="HMD163" s="235"/>
      <c r="HME163" s="235"/>
      <c r="HMF163" s="235"/>
      <c r="HMG163" s="235"/>
      <c r="HMH163" s="235"/>
      <c r="HMI163" s="235"/>
      <c r="HMJ163" s="235"/>
      <c r="HMK163" s="235"/>
      <c r="HML163" s="235"/>
      <c r="HMM163" s="235"/>
      <c r="HMN163" s="235"/>
      <c r="HMO163" s="235"/>
      <c r="HMP163" s="235"/>
      <c r="HMQ163" s="235"/>
      <c r="HMR163" s="235"/>
      <c r="HMS163" s="235"/>
      <c r="HMT163" s="235"/>
      <c r="HMU163" s="235"/>
      <c r="HMV163" s="235"/>
      <c r="HMW163" s="235"/>
      <c r="HMX163" s="235"/>
      <c r="HMY163" s="235"/>
      <c r="HMZ163" s="235"/>
      <c r="HNA163" s="235"/>
      <c r="HNB163" s="235"/>
      <c r="HNC163" s="235"/>
      <c r="HND163" s="235"/>
      <c r="HNE163" s="235"/>
      <c r="HNF163" s="235"/>
      <c r="HNG163" s="235"/>
      <c r="HNH163" s="235"/>
      <c r="HNI163" s="235"/>
      <c r="HNJ163" s="235"/>
      <c r="HNK163" s="235"/>
      <c r="HNL163" s="235"/>
      <c r="HNM163" s="235"/>
      <c r="HNN163" s="235"/>
      <c r="HNO163" s="235"/>
      <c r="HNP163" s="235"/>
      <c r="HNQ163" s="235"/>
      <c r="HNR163" s="235"/>
      <c r="HNS163" s="235"/>
      <c r="HNT163" s="235"/>
      <c r="HNU163" s="235"/>
      <c r="HNV163" s="235"/>
      <c r="HNW163" s="235"/>
      <c r="HNX163" s="235"/>
      <c r="HNY163" s="235"/>
      <c r="HNZ163" s="235"/>
      <c r="HOA163" s="235"/>
      <c r="HOB163" s="235"/>
      <c r="HOC163" s="235"/>
      <c r="HOD163" s="235"/>
      <c r="HOE163" s="235"/>
      <c r="HOF163" s="235"/>
      <c r="HOG163" s="235"/>
      <c r="HOH163" s="235"/>
      <c r="HOI163" s="235"/>
      <c r="HOJ163" s="235"/>
      <c r="HOK163" s="235"/>
      <c r="HOL163" s="235"/>
      <c r="HOM163" s="235"/>
      <c r="HON163" s="235"/>
      <c r="HOO163" s="235"/>
      <c r="HOP163" s="235"/>
      <c r="HOQ163" s="235"/>
      <c r="HOR163" s="235"/>
      <c r="HOS163" s="235"/>
      <c r="HOT163" s="235"/>
      <c r="HOU163" s="235"/>
      <c r="HOV163" s="235"/>
      <c r="HOW163" s="235"/>
      <c r="HOX163" s="235"/>
      <c r="HOY163" s="235"/>
      <c r="HOZ163" s="235"/>
      <c r="HPA163" s="235"/>
      <c r="HPB163" s="235"/>
      <c r="HPC163" s="235"/>
      <c r="HPD163" s="235"/>
      <c r="HPE163" s="235"/>
      <c r="HPF163" s="235"/>
      <c r="HPG163" s="235"/>
      <c r="HPH163" s="235"/>
      <c r="HPI163" s="235"/>
      <c r="HPJ163" s="235"/>
      <c r="HPK163" s="235"/>
      <c r="HPL163" s="235"/>
      <c r="HPM163" s="235"/>
      <c r="HPN163" s="235"/>
      <c r="HPO163" s="235"/>
      <c r="HPP163" s="235"/>
      <c r="HPQ163" s="235"/>
      <c r="HPR163" s="235"/>
      <c r="HPS163" s="235"/>
      <c r="HPT163" s="235"/>
      <c r="HPU163" s="235"/>
      <c r="HPV163" s="235"/>
      <c r="HPW163" s="235"/>
      <c r="HPX163" s="235"/>
      <c r="HPY163" s="235"/>
      <c r="HPZ163" s="235"/>
      <c r="HQA163" s="235"/>
      <c r="HQB163" s="235"/>
      <c r="HQC163" s="235"/>
      <c r="HQD163" s="235"/>
      <c r="HQE163" s="235"/>
      <c r="HQF163" s="235"/>
      <c r="HQG163" s="235"/>
      <c r="HQH163" s="235"/>
      <c r="HQI163" s="235"/>
      <c r="HQJ163" s="235"/>
      <c r="HQK163" s="235"/>
      <c r="HQL163" s="235"/>
      <c r="HQM163" s="235"/>
      <c r="HQN163" s="235"/>
      <c r="HQO163" s="235"/>
      <c r="HQP163" s="235"/>
      <c r="HQQ163" s="235"/>
      <c r="HQR163" s="235"/>
      <c r="HQS163" s="235"/>
      <c r="HQT163" s="235"/>
      <c r="HQU163" s="235"/>
      <c r="HQV163" s="235"/>
      <c r="HQW163" s="235"/>
      <c r="HQX163" s="235"/>
      <c r="HQY163" s="235"/>
      <c r="HQZ163" s="235"/>
      <c r="HRA163" s="235"/>
      <c r="HRB163" s="235"/>
      <c r="HRC163" s="235"/>
      <c r="HRD163" s="235"/>
      <c r="HRE163" s="235"/>
      <c r="HRF163" s="235"/>
      <c r="HRG163" s="235"/>
      <c r="HRH163" s="235"/>
      <c r="HRI163" s="235"/>
      <c r="HRJ163" s="235"/>
      <c r="HRK163" s="235"/>
      <c r="HRL163" s="235"/>
      <c r="HRM163" s="235"/>
      <c r="HRN163" s="235"/>
      <c r="HRO163" s="235"/>
      <c r="HRP163" s="235"/>
      <c r="HRQ163" s="235"/>
      <c r="HRR163" s="235"/>
      <c r="HRS163" s="235"/>
      <c r="HRT163" s="235"/>
      <c r="HRU163" s="235"/>
      <c r="HRV163" s="235"/>
      <c r="HRW163" s="235"/>
      <c r="HRX163" s="235"/>
      <c r="HRY163" s="235"/>
      <c r="HRZ163" s="235"/>
      <c r="HSA163" s="235"/>
      <c r="HSB163" s="235"/>
      <c r="HSC163" s="235"/>
      <c r="HSD163" s="235"/>
      <c r="HSE163" s="235"/>
      <c r="HSF163" s="235"/>
      <c r="HSG163" s="235"/>
      <c r="HSH163" s="235"/>
      <c r="HSI163" s="235"/>
      <c r="HSJ163" s="235"/>
      <c r="HSK163" s="235"/>
      <c r="HSL163" s="235"/>
      <c r="HSM163" s="235"/>
      <c r="HSN163" s="235"/>
      <c r="HSO163" s="235"/>
      <c r="HSP163" s="235"/>
      <c r="HSQ163" s="235"/>
      <c r="HSR163" s="235"/>
      <c r="HSS163" s="235"/>
      <c r="HST163" s="235"/>
      <c r="HSU163" s="235"/>
      <c r="HSV163" s="235"/>
      <c r="HSW163" s="235"/>
      <c r="HSX163" s="235"/>
      <c r="HSY163" s="235"/>
      <c r="HSZ163" s="235"/>
      <c r="HTA163" s="235"/>
      <c r="HTB163" s="235"/>
      <c r="HTC163" s="235"/>
      <c r="HTD163" s="235"/>
      <c r="HTE163" s="235"/>
      <c r="HTF163" s="235"/>
      <c r="HTG163" s="235"/>
      <c r="HTH163" s="235"/>
      <c r="HTI163" s="235"/>
      <c r="HTJ163" s="235"/>
      <c r="HTK163" s="235"/>
      <c r="HTL163" s="235"/>
      <c r="HTM163" s="235"/>
      <c r="HTN163" s="235"/>
      <c r="HTO163" s="235"/>
      <c r="HTP163" s="235"/>
      <c r="HTQ163" s="235"/>
      <c r="HTR163" s="235"/>
      <c r="HTS163" s="235"/>
      <c r="HTT163" s="235"/>
      <c r="HTU163" s="235"/>
      <c r="HTV163" s="235"/>
      <c r="HTW163" s="235"/>
      <c r="HTX163" s="235"/>
      <c r="HTY163" s="235"/>
      <c r="HTZ163" s="235"/>
      <c r="HUA163" s="235"/>
      <c r="HUB163" s="235"/>
      <c r="HUC163" s="235"/>
      <c r="HUD163" s="235"/>
      <c r="HUE163" s="235"/>
      <c r="HUF163" s="235"/>
      <c r="HUG163" s="235"/>
      <c r="HUH163" s="235"/>
      <c r="HUI163" s="235"/>
      <c r="HUJ163" s="235"/>
      <c r="HUK163" s="235"/>
      <c r="HUL163" s="235"/>
      <c r="HUM163" s="235"/>
      <c r="HUN163" s="235"/>
      <c r="HUO163" s="235"/>
      <c r="HUP163" s="235"/>
      <c r="HUQ163" s="235"/>
      <c r="HUR163" s="235"/>
      <c r="HUS163" s="235"/>
      <c r="HUT163" s="235"/>
      <c r="HUU163" s="235"/>
      <c r="HUV163" s="235"/>
      <c r="HUW163" s="235"/>
      <c r="HUX163" s="235"/>
      <c r="HUY163" s="235"/>
      <c r="HUZ163" s="235"/>
      <c r="HVA163" s="235"/>
      <c r="HVB163" s="235"/>
      <c r="HVC163" s="235"/>
      <c r="HVD163" s="235"/>
      <c r="HVE163" s="235"/>
      <c r="HVF163" s="235"/>
      <c r="HVG163" s="235"/>
      <c r="HVH163" s="235"/>
      <c r="HVI163" s="235"/>
      <c r="HVJ163" s="235"/>
      <c r="HVK163" s="235"/>
      <c r="HVL163" s="235"/>
      <c r="HVM163" s="235"/>
      <c r="HVN163" s="235"/>
      <c r="HVO163" s="235"/>
      <c r="HVP163" s="235"/>
      <c r="HVQ163" s="235"/>
      <c r="HVR163" s="235"/>
      <c r="HVS163" s="235"/>
      <c r="HVT163" s="235"/>
      <c r="HVU163" s="235"/>
      <c r="HVV163" s="235"/>
      <c r="HVW163" s="235"/>
      <c r="HVX163" s="235"/>
      <c r="HVY163" s="235"/>
      <c r="HVZ163" s="235"/>
      <c r="HWA163" s="235"/>
      <c r="HWB163" s="235"/>
      <c r="HWC163" s="235"/>
      <c r="HWD163" s="235"/>
      <c r="HWE163" s="235"/>
      <c r="HWF163" s="235"/>
      <c r="HWG163" s="235"/>
      <c r="HWH163" s="235"/>
      <c r="HWI163" s="235"/>
      <c r="HWJ163" s="235"/>
      <c r="HWK163" s="235"/>
      <c r="HWL163" s="235"/>
      <c r="HWM163" s="235"/>
      <c r="HWN163" s="235"/>
      <c r="HWO163" s="235"/>
      <c r="HWP163" s="235"/>
      <c r="HWQ163" s="235"/>
      <c r="HWR163" s="235"/>
      <c r="HWS163" s="235"/>
      <c r="HWT163" s="235"/>
      <c r="HWU163" s="235"/>
      <c r="HWV163" s="235"/>
      <c r="HWW163" s="235"/>
      <c r="HWX163" s="235"/>
      <c r="HWY163" s="235"/>
      <c r="HWZ163" s="235"/>
      <c r="HXA163" s="235"/>
      <c r="HXB163" s="235"/>
      <c r="HXC163" s="235"/>
      <c r="HXD163" s="235"/>
      <c r="HXE163" s="235"/>
      <c r="HXF163" s="235"/>
      <c r="HXG163" s="235"/>
      <c r="HXH163" s="235"/>
      <c r="HXI163" s="235"/>
      <c r="HXJ163" s="235"/>
      <c r="HXK163" s="235"/>
      <c r="HXL163" s="235"/>
      <c r="HXM163" s="235"/>
      <c r="HXN163" s="235"/>
      <c r="HXO163" s="235"/>
      <c r="HXP163" s="235"/>
      <c r="HXQ163" s="235"/>
      <c r="HXR163" s="235"/>
      <c r="HXS163" s="235"/>
      <c r="HXT163" s="235"/>
      <c r="HXU163" s="235"/>
      <c r="HXV163" s="235"/>
      <c r="HXW163" s="235"/>
      <c r="HXX163" s="235"/>
      <c r="HXY163" s="235"/>
      <c r="HXZ163" s="235"/>
      <c r="HYA163" s="235"/>
      <c r="HYB163" s="235"/>
      <c r="HYC163" s="235"/>
      <c r="HYD163" s="235"/>
      <c r="HYE163" s="235"/>
      <c r="HYF163" s="235"/>
      <c r="HYG163" s="235"/>
      <c r="HYH163" s="235"/>
      <c r="HYI163" s="235"/>
      <c r="HYJ163" s="235"/>
      <c r="HYK163" s="235"/>
      <c r="HYL163" s="235"/>
      <c r="HYM163" s="235"/>
      <c r="HYN163" s="235"/>
      <c r="HYO163" s="235"/>
      <c r="HYP163" s="235"/>
      <c r="HYQ163" s="235"/>
      <c r="HYR163" s="235"/>
      <c r="HYS163" s="235"/>
      <c r="HYT163" s="235"/>
      <c r="HYU163" s="235"/>
      <c r="HYV163" s="235"/>
      <c r="HYW163" s="235"/>
      <c r="HYX163" s="235"/>
      <c r="HYY163" s="235"/>
      <c r="HYZ163" s="235"/>
      <c r="HZA163" s="235"/>
      <c r="HZB163" s="235"/>
      <c r="HZC163" s="235"/>
      <c r="HZD163" s="235"/>
      <c r="HZE163" s="235"/>
      <c r="HZF163" s="235"/>
      <c r="HZG163" s="235"/>
      <c r="HZH163" s="235"/>
      <c r="HZI163" s="235"/>
      <c r="HZJ163" s="235"/>
      <c r="HZK163" s="235"/>
      <c r="HZL163" s="235"/>
      <c r="HZM163" s="235"/>
      <c r="HZN163" s="235"/>
      <c r="HZO163" s="235"/>
      <c r="HZP163" s="235"/>
      <c r="HZQ163" s="235"/>
      <c r="HZR163" s="235"/>
      <c r="HZS163" s="235"/>
      <c r="HZT163" s="235"/>
      <c r="HZU163" s="235"/>
      <c r="HZV163" s="235"/>
      <c r="HZW163" s="235"/>
      <c r="HZX163" s="235"/>
      <c r="HZY163" s="235"/>
      <c r="HZZ163" s="235"/>
      <c r="IAA163" s="235"/>
      <c r="IAB163" s="235"/>
      <c r="IAC163" s="235"/>
      <c r="IAD163" s="235"/>
      <c r="IAE163" s="235"/>
      <c r="IAF163" s="235"/>
      <c r="IAG163" s="235"/>
      <c r="IAH163" s="235"/>
      <c r="IAI163" s="235"/>
      <c r="IAJ163" s="235"/>
      <c r="IAK163" s="235"/>
      <c r="IAL163" s="235"/>
      <c r="IAM163" s="235"/>
      <c r="IAN163" s="235"/>
      <c r="IAO163" s="235"/>
      <c r="IAP163" s="235"/>
      <c r="IAQ163" s="235"/>
      <c r="IAR163" s="235"/>
      <c r="IAS163" s="235"/>
      <c r="IAT163" s="235"/>
      <c r="IAU163" s="235"/>
      <c r="IAV163" s="235"/>
      <c r="IAW163" s="235"/>
      <c r="IAX163" s="235"/>
      <c r="IAY163" s="235"/>
      <c r="IAZ163" s="235"/>
      <c r="IBA163" s="235"/>
      <c r="IBB163" s="235"/>
      <c r="IBC163" s="235"/>
      <c r="IBD163" s="235"/>
      <c r="IBE163" s="235"/>
      <c r="IBF163" s="235"/>
      <c r="IBG163" s="235"/>
      <c r="IBH163" s="235"/>
      <c r="IBI163" s="235"/>
      <c r="IBJ163" s="235"/>
      <c r="IBK163" s="235"/>
      <c r="IBL163" s="235"/>
      <c r="IBM163" s="235"/>
      <c r="IBN163" s="235"/>
      <c r="IBO163" s="235"/>
      <c r="IBP163" s="235"/>
      <c r="IBQ163" s="235"/>
      <c r="IBR163" s="235"/>
      <c r="IBS163" s="235"/>
      <c r="IBT163" s="235"/>
      <c r="IBU163" s="235"/>
      <c r="IBV163" s="235"/>
      <c r="IBW163" s="235"/>
      <c r="IBX163" s="235"/>
      <c r="IBY163" s="235"/>
      <c r="IBZ163" s="235"/>
      <c r="ICA163" s="235"/>
      <c r="ICB163" s="235"/>
      <c r="ICC163" s="235"/>
      <c r="ICD163" s="235"/>
      <c r="ICE163" s="235"/>
      <c r="ICF163" s="235"/>
      <c r="ICG163" s="235"/>
      <c r="ICH163" s="235"/>
      <c r="ICI163" s="235"/>
      <c r="ICJ163" s="235"/>
      <c r="ICK163" s="235"/>
      <c r="ICL163" s="235"/>
      <c r="ICM163" s="235"/>
      <c r="ICN163" s="235"/>
      <c r="ICO163" s="235"/>
      <c r="ICP163" s="235"/>
      <c r="ICQ163" s="235"/>
      <c r="ICR163" s="235"/>
      <c r="ICS163" s="235"/>
      <c r="ICT163" s="235"/>
      <c r="ICU163" s="235"/>
      <c r="ICV163" s="235"/>
      <c r="ICW163" s="235"/>
      <c r="ICX163" s="235"/>
      <c r="ICY163" s="235"/>
      <c r="ICZ163" s="235"/>
      <c r="IDA163" s="235"/>
      <c r="IDB163" s="235"/>
      <c r="IDC163" s="235"/>
      <c r="IDD163" s="235"/>
      <c r="IDE163" s="235"/>
      <c r="IDF163" s="235"/>
      <c r="IDG163" s="235"/>
      <c r="IDH163" s="235"/>
      <c r="IDI163" s="235"/>
      <c r="IDJ163" s="235"/>
      <c r="IDK163" s="235"/>
      <c r="IDL163" s="235"/>
      <c r="IDM163" s="235"/>
      <c r="IDN163" s="235"/>
      <c r="IDO163" s="235"/>
      <c r="IDP163" s="235"/>
      <c r="IDQ163" s="235"/>
      <c r="IDR163" s="235"/>
      <c r="IDS163" s="235"/>
      <c r="IDT163" s="235"/>
      <c r="IDU163" s="235"/>
      <c r="IDV163" s="235"/>
      <c r="IDW163" s="235"/>
      <c r="IDX163" s="235"/>
      <c r="IDY163" s="235"/>
      <c r="IDZ163" s="235"/>
      <c r="IEA163" s="235"/>
      <c r="IEB163" s="235"/>
      <c r="IEC163" s="235"/>
      <c r="IED163" s="235"/>
      <c r="IEE163" s="235"/>
      <c r="IEF163" s="235"/>
      <c r="IEG163" s="235"/>
      <c r="IEH163" s="235"/>
      <c r="IEI163" s="235"/>
      <c r="IEJ163" s="235"/>
      <c r="IEK163" s="235"/>
      <c r="IEL163" s="235"/>
      <c r="IEM163" s="235"/>
      <c r="IEN163" s="235"/>
      <c r="IEO163" s="235"/>
      <c r="IEP163" s="235"/>
      <c r="IEQ163" s="235"/>
      <c r="IER163" s="235"/>
      <c r="IES163" s="235"/>
      <c r="IET163" s="235"/>
      <c r="IEU163" s="235"/>
      <c r="IEV163" s="235"/>
      <c r="IEW163" s="235"/>
      <c r="IEX163" s="235"/>
      <c r="IEY163" s="235"/>
      <c r="IEZ163" s="235"/>
      <c r="IFA163" s="235"/>
      <c r="IFB163" s="235"/>
      <c r="IFC163" s="235"/>
      <c r="IFD163" s="235"/>
      <c r="IFE163" s="235"/>
      <c r="IFF163" s="235"/>
      <c r="IFG163" s="235"/>
      <c r="IFH163" s="235"/>
      <c r="IFI163" s="235"/>
      <c r="IFJ163" s="235"/>
      <c r="IFK163" s="235"/>
      <c r="IFL163" s="235"/>
      <c r="IFM163" s="235"/>
      <c r="IFN163" s="235"/>
      <c r="IFO163" s="235"/>
      <c r="IFP163" s="235"/>
      <c r="IFQ163" s="235"/>
      <c r="IFR163" s="235"/>
      <c r="IFS163" s="235"/>
      <c r="IFT163" s="235"/>
      <c r="IFU163" s="235"/>
      <c r="IFV163" s="235"/>
      <c r="IFW163" s="235"/>
      <c r="IFX163" s="235"/>
      <c r="IFY163" s="235"/>
      <c r="IFZ163" s="235"/>
      <c r="IGA163" s="235"/>
      <c r="IGB163" s="235"/>
      <c r="IGC163" s="235"/>
      <c r="IGD163" s="235"/>
      <c r="IGE163" s="235"/>
      <c r="IGF163" s="235"/>
      <c r="IGG163" s="235"/>
      <c r="IGH163" s="235"/>
      <c r="IGI163" s="235"/>
      <c r="IGJ163" s="235"/>
      <c r="IGK163" s="235"/>
      <c r="IGL163" s="235"/>
      <c r="IGM163" s="235"/>
      <c r="IGN163" s="235"/>
      <c r="IGO163" s="235"/>
      <c r="IGP163" s="235"/>
      <c r="IGQ163" s="235"/>
      <c r="IGR163" s="235"/>
      <c r="IGS163" s="235"/>
      <c r="IGT163" s="235"/>
      <c r="IGU163" s="235"/>
      <c r="IGV163" s="235"/>
      <c r="IGW163" s="235"/>
      <c r="IGX163" s="235"/>
      <c r="IGY163" s="235"/>
      <c r="IGZ163" s="235"/>
      <c r="IHA163" s="235"/>
      <c r="IHB163" s="235"/>
      <c r="IHC163" s="235"/>
      <c r="IHD163" s="235"/>
      <c r="IHE163" s="235"/>
      <c r="IHF163" s="235"/>
      <c r="IHG163" s="235"/>
      <c r="IHH163" s="235"/>
      <c r="IHI163" s="235"/>
      <c r="IHJ163" s="235"/>
      <c r="IHK163" s="235"/>
      <c r="IHL163" s="235"/>
      <c r="IHM163" s="235"/>
      <c r="IHN163" s="235"/>
      <c r="IHO163" s="235"/>
      <c r="IHP163" s="235"/>
      <c r="IHQ163" s="235"/>
      <c r="IHR163" s="235"/>
      <c r="IHS163" s="235"/>
      <c r="IHT163" s="235"/>
      <c r="IHU163" s="235"/>
      <c r="IHV163" s="235"/>
      <c r="IHW163" s="235"/>
      <c r="IHX163" s="235"/>
      <c r="IHY163" s="235"/>
      <c r="IHZ163" s="235"/>
      <c r="IIA163" s="235"/>
      <c r="IIB163" s="235"/>
      <c r="IIC163" s="235"/>
      <c r="IID163" s="235"/>
      <c r="IIE163" s="235"/>
      <c r="IIF163" s="235"/>
      <c r="IIG163" s="235"/>
      <c r="IIH163" s="235"/>
      <c r="III163" s="235"/>
      <c r="IIJ163" s="235"/>
      <c r="IIK163" s="235"/>
      <c r="IIL163" s="235"/>
      <c r="IIM163" s="235"/>
      <c r="IIN163" s="235"/>
      <c r="IIO163" s="235"/>
      <c r="IIP163" s="235"/>
      <c r="IIQ163" s="235"/>
      <c r="IIR163" s="235"/>
      <c r="IIS163" s="235"/>
      <c r="IIT163" s="235"/>
      <c r="IIU163" s="235"/>
      <c r="IIV163" s="235"/>
      <c r="IIW163" s="235"/>
      <c r="IIX163" s="235"/>
      <c r="IIY163" s="235"/>
      <c r="IIZ163" s="235"/>
      <c r="IJA163" s="235"/>
      <c r="IJB163" s="235"/>
      <c r="IJC163" s="235"/>
      <c r="IJD163" s="235"/>
      <c r="IJE163" s="235"/>
      <c r="IJF163" s="235"/>
      <c r="IJG163" s="235"/>
      <c r="IJH163" s="235"/>
      <c r="IJI163" s="235"/>
      <c r="IJJ163" s="235"/>
      <c r="IJK163" s="235"/>
      <c r="IJL163" s="235"/>
      <c r="IJM163" s="235"/>
      <c r="IJN163" s="235"/>
      <c r="IJO163" s="235"/>
      <c r="IJP163" s="235"/>
      <c r="IJQ163" s="235"/>
      <c r="IJR163" s="235"/>
      <c r="IJS163" s="235"/>
      <c r="IJT163" s="235"/>
      <c r="IJU163" s="235"/>
      <c r="IJV163" s="235"/>
      <c r="IJW163" s="235"/>
      <c r="IJX163" s="235"/>
      <c r="IJY163" s="235"/>
      <c r="IJZ163" s="235"/>
      <c r="IKA163" s="235"/>
      <c r="IKB163" s="235"/>
      <c r="IKC163" s="235"/>
      <c r="IKD163" s="235"/>
      <c r="IKE163" s="235"/>
      <c r="IKF163" s="235"/>
      <c r="IKG163" s="235"/>
      <c r="IKH163" s="235"/>
      <c r="IKI163" s="235"/>
      <c r="IKJ163" s="235"/>
      <c r="IKK163" s="235"/>
      <c r="IKL163" s="235"/>
      <c r="IKM163" s="235"/>
      <c r="IKN163" s="235"/>
      <c r="IKO163" s="235"/>
      <c r="IKP163" s="235"/>
      <c r="IKQ163" s="235"/>
      <c r="IKR163" s="235"/>
      <c r="IKS163" s="235"/>
      <c r="IKT163" s="235"/>
      <c r="IKU163" s="235"/>
      <c r="IKV163" s="235"/>
      <c r="IKW163" s="235"/>
      <c r="IKX163" s="235"/>
      <c r="IKY163" s="235"/>
      <c r="IKZ163" s="235"/>
      <c r="ILA163" s="235"/>
      <c r="ILB163" s="235"/>
      <c r="ILC163" s="235"/>
      <c r="ILD163" s="235"/>
      <c r="ILE163" s="235"/>
      <c r="ILF163" s="235"/>
      <c r="ILG163" s="235"/>
      <c r="ILH163" s="235"/>
      <c r="ILI163" s="235"/>
      <c r="ILJ163" s="235"/>
      <c r="ILK163" s="235"/>
      <c r="ILL163" s="235"/>
      <c r="ILM163" s="235"/>
      <c r="ILN163" s="235"/>
      <c r="ILO163" s="235"/>
      <c r="ILP163" s="235"/>
      <c r="ILQ163" s="235"/>
      <c r="ILR163" s="235"/>
      <c r="ILS163" s="235"/>
      <c r="ILT163" s="235"/>
      <c r="ILU163" s="235"/>
      <c r="ILV163" s="235"/>
      <c r="ILW163" s="235"/>
      <c r="ILX163" s="235"/>
      <c r="ILY163" s="235"/>
      <c r="ILZ163" s="235"/>
      <c r="IMA163" s="235"/>
      <c r="IMB163" s="235"/>
      <c r="IMC163" s="235"/>
      <c r="IMD163" s="235"/>
      <c r="IME163" s="235"/>
      <c r="IMF163" s="235"/>
      <c r="IMG163" s="235"/>
      <c r="IMH163" s="235"/>
      <c r="IMI163" s="235"/>
      <c r="IMJ163" s="235"/>
      <c r="IMK163" s="235"/>
      <c r="IML163" s="235"/>
      <c r="IMM163" s="235"/>
      <c r="IMN163" s="235"/>
      <c r="IMO163" s="235"/>
      <c r="IMP163" s="235"/>
      <c r="IMQ163" s="235"/>
      <c r="IMR163" s="235"/>
      <c r="IMS163" s="235"/>
      <c r="IMT163" s="235"/>
      <c r="IMU163" s="235"/>
      <c r="IMV163" s="235"/>
      <c r="IMW163" s="235"/>
      <c r="IMX163" s="235"/>
      <c r="IMY163" s="235"/>
      <c r="IMZ163" s="235"/>
      <c r="INA163" s="235"/>
      <c r="INB163" s="235"/>
      <c r="INC163" s="235"/>
      <c r="IND163" s="235"/>
      <c r="INE163" s="235"/>
      <c r="INF163" s="235"/>
      <c r="ING163" s="235"/>
      <c r="INH163" s="235"/>
      <c r="INI163" s="235"/>
      <c r="INJ163" s="235"/>
      <c r="INK163" s="235"/>
      <c r="INL163" s="235"/>
      <c r="INM163" s="235"/>
      <c r="INN163" s="235"/>
      <c r="INO163" s="235"/>
      <c r="INP163" s="235"/>
      <c r="INQ163" s="235"/>
      <c r="INR163" s="235"/>
      <c r="INS163" s="235"/>
      <c r="INT163" s="235"/>
      <c r="INU163" s="235"/>
      <c r="INV163" s="235"/>
      <c r="INW163" s="235"/>
      <c r="INX163" s="235"/>
      <c r="INY163" s="235"/>
      <c r="INZ163" s="235"/>
      <c r="IOA163" s="235"/>
      <c r="IOB163" s="235"/>
      <c r="IOC163" s="235"/>
      <c r="IOD163" s="235"/>
      <c r="IOE163" s="235"/>
      <c r="IOF163" s="235"/>
      <c r="IOG163" s="235"/>
      <c r="IOH163" s="235"/>
      <c r="IOI163" s="235"/>
      <c r="IOJ163" s="235"/>
      <c r="IOK163" s="235"/>
      <c r="IOL163" s="235"/>
      <c r="IOM163" s="235"/>
      <c r="ION163" s="235"/>
      <c r="IOO163" s="235"/>
      <c r="IOP163" s="235"/>
      <c r="IOQ163" s="235"/>
      <c r="IOR163" s="235"/>
      <c r="IOS163" s="235"/>
      <c r="IOT163" s="235"/>
      <c r="IOU163" s="235"/>
      <c r="IOV163" s="235"/>
      <c r="IOW163" s="235"/>
      <c r="IOX163" s="235"/>
      <c r="IOY163" s="235"/>
      <c r="IOZ163" s="235"/>
      <c r="IPA163" s="235"/>
      <c r="IPB163" s="235"/>
      <c r="IPC163" s="235"/>
      <c r="IPD163" s="235"/>
      <c r="IPE163" s="235"/>
      <c r="IPF163" s="235"/>
      <c r="IPG163" s="235"/>
      <c r="IPH163" s="235"/>
      <c r="IPI163" s="235"/>
      <c r="IPJ163" s="235"/>
      <c r="IPK163" s="235"/>
      <c r="IPL163" s="235"/>
      <c r="IPM163" s="235"/>
      <c r="IPN163" s="235"/>
      <c r="IPO163" s="235"/>
      <c r="IPP163" s="235"/>
      <c r="IPQ163" s="235"/>
      <c r="IPR163" s="235"/>
      <c r="IPS163" s="235"/>
      <c r="IPT163" s="235"/>
      <c r="IPU163" s="235"/>
      <c r="IPV163" s="235"/>
      <c r="IPW163" s="235"/>
      <c r="IPX163" s="235"/>
      <c r="IPY163" s="235"/>
      <c r="IPZ163" s="235"/>
      <c r="IQA163" s="235"/>
      <c r="IQB163" s="235"/>
      <c r="IQC163" s="235"/>
      <c r="IQD163" s="235"/>
      <c r="IQE163" s="235"/>
      <c r="IQF163" s="235"/>
      <c r="IQG163" s="235"/>
      <c r="IQH163" s="235"/>
      <c r="IQI163" s="235"/>
      <c r="IQJ163" s="235"/>
      <c r="IQK163" s="235"/>
      <c r="IQL163" s="235"/>
      <c r="IQM163" s="235"/>
      <c r="IQN163" s="235"/>
      <c r="IQO163" s="235"/>
      <c r="IQP163" s="235"/>
      <c r="IQQ163" s="235"/>
      <c r="IQR163" s="235"/>
      <c r="IQS163" s="235"/>
      <c r="IQT163" s="235"/>
      <c r="IQU163" s="235"/>
      <c r="IQV163" s="235"/>
      <c r="IQW163" s="235"/>
      <c r="IQX163" s="235"/>
      <c r="IQY163" s="235"/>
      <c r="IQZ163" s="235"/>
      <c r="IRA163" s="235"/>
      <c r="IRB163" s="235"/>
      <c r="IRC163" s="235"/>
      <c r="IRD163" s="235"/>
      <c r="IRE163" s="235"/>
      <c r="IRF163" s="235"/>
      <c r="IRG163" s="235"/>
      <c r="IRH163" s="235"/>
      <c r="IRI163" s="235"/>
      <c r="IRJ163" s="235"/>
      <c r="IRK163" s="235"/>
      <c r="IRL163" s="235"/>
      <c r="IRM163" s="235"/>
      <c r="IRN163" s="235"/>
      <c r="IRO163" s="235"/>
      <c r="IRP163" s="235"/>
      <c r="IRQ163" s="235"/>
      <c r="IRR163" s="235"/>
      <c r="IRS163" s="235"/>
      <c r="IRT163" s="235"/>
      <c r="IRU163" s="235"/>
      <c r="IRV163" s="235"/>
      <c r="IRW163" s="235"/>
      <c r="IRX163" s="235"/>
      <c r="IRY163" s="235"/>
      <c r="IRZ163" s="235"/>
      <c r="ISA163" s="235"/>
      <c r="ISB163" s="235"/>
      <c r="ISC163" s="235"/>
      <c r="ISD163" s="235"/>
      <c r="ISE163" s="235"/>
      <c r="ISF163" s="235"/>
      <c r="ISG163" s="235"/>
      <c r="ISH163" s="235"/>
      <c r="ISI163" s="235"/>
      <c r="ISJ163" s="235"/>
      <c r="ISK163" s="235"/>
      <c r="ISL163" s="235"/>
      <c r="ISM163" s="235"/>
      <c r="ISN163" s="235"/>
      <c r="ISO163" s="235"/>
      <c r="ISP163" s="235"/>
      <c r="ISQ163" s="235"/>
      <c r="ISR163" s="235"/>
      <c r="ISS163" s="235"/>
      <c r="IST163" s="235"/>
      <c r="ISU163" s="235"/>
      <c r="ISV163" s="235"/>
      <c r="ISW163" s="235"/>
      <c r="ISX163" s="235"/>
      <c r="ISY163" s="235"/>
      <c r="ISZ163" s="235"/>
      <c r="ITA163" s="235"/>
      <c r="ITB163" s="235"/>
      <c r="ITC163" s="235"/>
      <c r="ITD163" s="235"/>
      <c r="ITE163" s="235"/>
      <c r="ITF163" s="235"/>
      <c r="ITG163" s="235"/>
      <c r="ITH163" s="235"/>
      <c r="ITI163" s="235"/>
      <c r="ITJ163" s="235"/>
      <c r="ITK163" s="235"/>
      <c r="ITL163" s="235"/>
      <c r="ITM163" s="235"/>
      <c r="ITN163" s="235"/>
      <c r="ITO163" s="235"/>
      <c r="ITP163" s="235"/>
      <c r="ITQ163" s="235"/>
      <c r="ITR163" s="235"/>
      <c r="ITS163" s="235"/>
      <c r="ITT163" s="235"/>
      <c r="ITU163" s="235"/>
      <c r="ITV163" s="235"/>
      <c r="ITW163" s="235"/>
      <c r="ITX163" s="235"/>
      <c r="ITY163" s="235"/>
      <c r="ITZ163" s="235"/>
      <c r="IUA163" s="235"/>
      <c r="IUB163" s="235"/>
      <c r="IUC163" s="235"/>
      <c r="IUD163" s="235"/>
      <c r="IUE163" s="235"/>
      <c r="IUF163" s="235"/>
      <c r="IUG163" s="235"/>
      <c r="IUH163" s="235"/>
      <c r="IUI163" s="235"/>
      <c r="IUJ163" s="235"/>
      <c r="IUK163" s="235"/>
      <c r="IUL163" s="235"/>
      <c r="IUM163" s="235"/>
      <c r="IUN163" s="235"/>
      <c r="IUO163" s="235"/>
      <c r="IUP163" s="235"/>
      <c r="IUQ163" s="235"/>
      <c r="IUR163" s="235"/>
      <c r="IUS163" s="235"/>
      <c r="IUT163" s="235"/>
      <c r="IUU163" s="235"/>
      <c r="IUV163" s="235"/>
      <c r="IUW163" s="235"/>
      <c r="IUX163" s="235"/>
      <c r="IUY163" s="235"/>
      <c r="IUZ163" s="235"/>
      <c r="IVA163" s="235"/>
      <c r="IVB163" s="235"/>
      <c r="IVC163" s="235"/>
      <c r="IVD163" s="235"/>
      <c r="IVE163" s="235"/>
      <c r="IVF163" s="235"/>
      <c r="IVG163" s="235"/>
      <c r="IVH163" s="235"/>
      <c r="IVI163" s="235"/>
      <c r="IVJ163" s="235"/>
      <c r="IVK163" s="235"/>
      <c r="IVL163" s="235"/>
      <c r="IVM163" s="235"/>
      <c r="IVN163" s="235"/>
      <c r="IVO163" s="235"/>
      <c r="IVP163" s="235"/>
      <c r="IVQ163" s="235"/>
      <c r="IVR163" s="235"/>
      <c r="IVS163" s="235"/>
      <c r="IVT163" s="235"/>
      <c r="IVU163" s="235"/>
      <c r="IVV163" s="235"/>
      <c r="IVW163" s="235"/>
      <c r="IVX163" s="235"/>
      <c r="IVY163" s="235"/>
      <c r="IVZ163" s="235"/>
      <c r="IWA163" s="235"/>
      <c r="IWB163" s="235"/>
      <c r="IWC163" s="235"/>
      <c r="IWD163" s="235"/>
      <c r="IWE163" s="235"/>
      <c r="IWF163" s="235"/>
      <c r="IWG163" s="235"/>
      <c r="IWH163" s="235"/>
      <c r="IWI163" s="235"/>
      <c r="IWJ163" s="235"/>
      <c r="IWK163" s="235"/>
      <c r="IWL163" s="235"/>
      <c r="IWM163" s="235"/>
      <c r="IWN163" s="235"/>
      <c r="IWO163" s="235"/>
      <c r="IWP163" s="235"/>
      <c r="IWQ163" s="235"/>
      <c r="IWR163" s="235"/>
      <c r="IWS163" s="235"/>
      <c r="IWT163" s="235"/>
      <c r="IWU163" s="235"/>
      <c r="IWV163" s="235"/>
      <c r="IWW163" s="235"/>
      <c r="IWX163" s="235"/>
      <c r="IWY163" s="235"/>
      <c r="IWZ163" s="235"/>
      <c r="IXA163" s="235"/>
      <c r="IXB163" s="235"/>
      <c r="IXC163" s="235"/>
      <c r="IXD163" s="235"/>
      <c r="IXE163" s="235"/>
      <c r="IXF163" s="235"/>
      <c r="IXG163" s="235"/>
      <c r="IXH163" s="235"/>
      <c r="IXI163" s="235"/>
      <c r="IXJ163" s="235"/>
      <c r="IXK163" s="235"/>
      <c r="IXL163" s="235"/>
      <c r="IXM163" s="235"/>
      <c r="IXN163" s="235"/>
      <c r="IXO163" s="235"/>
      <c r="IXP163" s="235"/>
      <c r="IXQ163" s="235"/>
      <c r="IXR163" s="235"/>
      <c r="IXS163" s="235"/>
      <c r="IXT163" s="235"/>
      <c r="IXU163" s="235"/>
      <c r="IXV163" s="235"/>
      <c r="IXW163" s="235"/>
      <c r="IXX163" s="235"/>
      <c r="IXY163" s="235"/>
      <c r="IXZ163" s="235"/>
      <c r="IYA163" s="235"/>
      <c r="IYB163" s="235"/>
      <c r="IYC163" s="235"/>
      <c r="IYD163" s="235"/>
      <c r="IYE163" s="235"/>
      <c r="IYF163" s="235"/>
      <c r="IYG163" s="235"/>
      <c r="IYH163" s="235"/>
      <c r="IYI163" s="235"/>
      <c r="IYJ163" s="235"/>
      <c r="IYK163" s="235"/>
      <c r="IYL163" s="235"/>
      <c r="IYM163" s="235"/>
      <c r="IYN163" s="235"/>
      <c r="IYO163" s="235"/>
      <c r="IYP163" s="235"/>
      <c r="IYQ163" s="235"/>
      <c r="IYR163" s="235"/>
      <c r="IYS163" s="235"/>
      <c r="IYT163" s="235"/>
      <c r="IYU163" s="235"/>
      <c r="IYV163" s="235"/>
      <c r="IYW163" s="235"/>
      <c r="IYX163" s="235"/>
      <c r="IYY163" s="235"/>
      <c r="IYZ163" s="235"/>
      <c r="IZA163" s="235"/>
      <c r="IZB163" s="235"/>
      <c r="IZC163" s="235"/>
      <c r="IZD163" s="235"/>
      <c r="IZE163" s="235"/>
      <c r="IZF163" s="235"/>
      <c r="IZG163" s="235"/>
      <c r="IZH163" s="235"/>
      <c r="IZI163" s="235"/>
      <c r="IZJ163" s="235"/>
      <c r="IZK163" s="235"/>
      <c r="IZL163" s="235"/>
      <c r="IZM163" s="235"/>
      <c r="IZN163" s="235"/>
      <c r="IZO163" s="235"/>
      <c r="IZP163" s="235"/>
      <c r="IZQ163" s="235"/>
      <c r="IZR163" s="235"/>
      <c r="IZS163" s="235"/>
      <c r="IZT163" s="235"/>
      <c r="IZU163" s="235"/>
      <c r="IZV163" s="235"/>
      <c r="IZW163" s="235"/>
      <c r="IZX163" s="235"/>
      <c r="IZY163" s="235"/>
      <c r="IZZ163" s="235"/>
      <c r="JAA163" s="235"/>
      <c r="JAB163" s="235"/>
      <c r="JAC163" s="235"/>
      <c r="JAD163" s="235"/>
      <c r="JAE163" s="235"/>
      <c r="JAF163" s="235"/>
      <c r="JAG163" s="235"/>
      <c r="JAH163" s="235"/>
      <c r="JAI163" s="235"/>
      <c r="JAJ163" s="235"/>
      <c r="JAK163" s="235"/>
      <c r="JAL163" s="235"/>
      <c r="JAM163" s="235"/>
      <c r="JAN163" s="235"/>
      <c r="JAO163" s="235"/>
      <c r="JAP163" s="235"/>
      <c r="JAQ163" s="235"/>
      <c r="JAR163" s="235"/>
      <c r="JAS163" s="235"/>
      <c r="JAT163" s="235"/>
      <c r="JAU163" s="235"/>
      <c r="JAV163" s="235"/>
      <c r="JAW163" s="235"/>
      <c r="JAX163" s="235"/>
      <c r="JAY163" s="235"/>
      <c r="JAZ163" s="235"/>
      <c r="JBA163" s="235"/>
      <c r="JBB163" s="235"/>
      <c r="JBC163" s="235"/>
      <c r="JBD163" s="235"/>
      <c r="JBE163" s="235"/>
      <c r="JBF163" s="235"/>
      <c r="JBG163" s="235"/>
      <c r="JBH163" s="235"/>
      <c r="JBI163" s="235"/>
      <c r="JBJ163" s="235"/>
      <c r="JBK163" s="235"/>
      <c r="JBL163" s="235"/>
      <c r="JBM163" s="235"/>
      <c r="JBN163" s="235"/>
      <c r="JBO163" s="235"/>
      <c r="JBP163" s="235"/>
      <c r="JBQ163" s="235"/>
      <c r="JBR163" s="235"/>
      <c r="JBS163" s="235"/>
      <c r="JBT163" s="235"/>
      <c r="JBU163" s="235"/>
      <c r="JBV163" s="235"/>
      <c r="JBW163" s="235"/>
      <c r="JBX163" s="235"/>
      <c r="JBY163" s="235"/>
      <c r="JBZ163" s="235"/>
      <c r="JCA163" s="235"/>
      <c r="JCB163" s="235"/>
      <c r="JCC163" s="235"/>
      <c r="JCD163" s="235"/>
      <c r="JCE163" s="235"/>
      <c r="JCF163" s="235"/>
      <c r="JCG163" s="235"/>
      <c r="JCH163" s="235"/>
      <c r="JCI163" s="235"/>
      <c r="JCJ163" s="235"/>
      <c r="JCK163" s="235"/>
      <c r="JCL163" s="235"/>
      <c r="JCM163" s="235"/>
      <c r="JCN163" s="235"/>
      <c r="JCO163" s="235"/>
      <c r="JCP163" s="235"/>
      <c r="JCQ163" s="235"/>
      <c r="JCR163" s="235"/>
      <c r="JCS163" s="235"/>
      <c r="JCT163" s="235"/>
      <c r="JCU163" s="235"/>
      <c r="JCV163" s="235"/>
      <c r="JCW163" s="235"/>
      <c r="JCX163" s="235"/>
      <c r="JCY163" s="235"/>
      <c r="JCZ163" s="235"/>
      <c r="JDA163" s="235"/>
      <c r="JDB163" s="235"/>
      <c r="JDC163" s="235"/>
      <c r="JDD163" s="235"/>
      <c r="JDE163" s="235"/>
      <c r="JDF163" s="235"/>
      <c r="JDG163" s="235"/>
      <c r="JDH163" s="235"/>
      <c r="JDI163" s="235"/>
      <c r="JDJ163" s="235"/>
      <c r="JDK163" s="235"/>
      <c r="JDL163" s="235"/>
      <c r="JDM163" s="235"/>
      <c r="JDN163" s="235"/>
      <c r="JDO163" s="235"/>
      <c r="JDP163" s="235"/>
      <c r="JDQ163" s="235"/>
      <c r="JDR163" s="235"/>
      <c r="JDS163" s="235"/>
      <c r="JDT163" s="235"/>
      <c r="JDU163" s="235"/>
      <c r="JDV163" s="235"/>
      <c r="JDW163" s="235"/>
      <c r="JDX163" s="235"/>
      <c r="JDY163" s="235"/>
      <c r="JDZ163" s="235"/>
      <c r="JEA163" s="235"/>
      <c r="JEB163" s="235"/>
      <c r="JEC163" s="235"/>
      <c r="JED163" s="235"/>
      <c r="JEE163" s="235"/>
      <c r="JEF163" s="235"/>
      <c r="JEG163" s="235"/>
      <c r="JEH163" s="235"/>
      <c r="JEI163" s="235"/>
      <c r="JEJ163" s="235"/>
      <c r="JEK163" s="235"/>
      <c r="JEL163" s="235"/>
      <c r="JEM163" s="235"/>
      <c r="JEN163" s="235"/>
      <c r="JEO163" s="235"/>
      <c r="JEP163" s="235"/>
      <c r="JEQ163" s="235"/>
      <c r="JER163" s="235"/>
      <c r="JES163" s="235"/>
      <c r="JET163" s="235"/>
      <c r="JEU163" s="235"/>
      <c r="JEV163" s="235"/>
      <c r="JEW163" s="235"/>
      <c r="JEX163" s="235"/>
      <c r="JEY163" s="235"/>
      <c r="JEZ163" s="235"/>
      <c r="JFA163" s="235"/>
      <c r="JFB163" s="235"/>
      <c r="JFC163" s="235"/>
      <c r="JFD163" s="235"/>
      <c r="JFE163" s="235"/>
      <c r="JFF163" s="235"/>
      <c r="JFG163" s="235"/>
      <c r="JFH163" s="235"/>
      <c r="JFI163" s="235"/>
      <c r="JFJ163" s="235"/>
      <c r="JFK163" s="235"/>
      <c r="JFL163" s="235"/>
      <c r="JFM163" s="235"/>
      <c r="JFN163" s="235"/>
      <c r="JFO163" s="235"/>
      <c r="JFP163" s="235"/>
      <c r="JFQ163" s="235"/>
      <c r="JFR163" s="235"/>
      <c r="JFS163" s="235"/>
      <c r="JFT163" s="235"/>
      <c r="JFU163" s="235"/>
      <c r="JFV163" s="235"/>
      <c r="JFW163" s="235"/>
      <c r="JFX163" s="235"/>
      <c r="JFY163" s="235"/>
      <c r="JFZ163" s="235"/>
      <c r="JGA163" s="235"/>
      <c r="JGB163" s="235"/>
      <c r="JGC163" s="235"/>
      <c r="JGD163" s="235"/>
      <c r="JGE163" s="235"/>
      <c r="JGF163" s="235"/>
      <c r="JGG163" s="235"/>
      <c r="JGH163" s="235"/>
      <c r="JGI163" s="235"/>
      <c r="JGJ163" s="235"/>
      <c r="JGK163" s="235"/>
      <c r="JGL163" s="235"/>
      <c r="JGM163" s="235"/>
      <c r="JGN163" s="235"/>
      <c r="JGO163" s="235"/>
      <c r="JGP163" s="235"/>
      <c r="JGQ163" s="235"/>
      <c r="JGR163" s="235"/>
      <c r="JGS163" s="235"/>
      <c r="JGT163" s="235"/>
      <c r="JGU163" s="235"/>
      <c r="JGV163" s="235"/>
      <c r="JGW163" s="235"/>
      <c r="JGX163" s="235"/>
      <c r="JGY163" s="235"/>
      <c r="JGZ163" s="235"/>
      <c r="JHA163" s="235"/>
      <c r="JHB163" s="235"/>
      <c r="JHC163" s="235"/>
      <c r="JHD163" s="235"/>
      <c r="JHE163" s="235"/>
      <c r="JHF163" s="235"/>
      <c r="JHG163" s="235"/>
      <c r="JHH163" s="235"/>
      <c r="JHI163" s="235"/>
      <c r="JHJ163" s="235"/>
      <c r="JHK163" s="235"/>
      <c r="JHL163" s="235"/>
      <c r="JHM163" s="235"/>
      <c r="JHN163" s="235"/>
      <c r="JHO163" s="235"/>
      <c r="JHP163" s="235"/>
      <c r="JHQ163" s="235"/>
      <c r="JHR163" s="235"/>
      <c r="JHS163" s="235"/>
      <c r="JHT163" s="235"/>
      <c r="JHU163" s="235"/>
      <c r="JHV163" s="235"/>
      <c r="JHW163" s="235"/>
      <c r="JHX163" s="235"/>
      <c r="JHY163" s="235"/>
      <c r="JHZ163" s="235"/>
      <c r="JIA163" s="235"/>
      <c r="JIB163" s="235"/>
      <c r="JIC163" s="235"/>
      <c r="JID163" s="235"/>
      <c r="JIE163" s="235"/>
      <c r="JIF163" s="235"/>
      <c r="JIG163" s="235"/>
      <c r="JIH163" s="235"/>
      <c r="JII163" s="235"/>
      <c r="JIJ163" s="235"/>
      <c r="JIK163" s="235"/>
      <c r="JIL163" s="235"/>
      <c r="JIM163" s="235"/>
      <c r="JIN163" s="235"/>
      <c r="JIO163" s="235"/>
      <c r="JIP163" s="235"/>
      <c r="JIQ163" s="235"/>
      <c r="JIR163" s="235"/>
      <c r="JIS163" s="235"/>
      <c r="JIT163" s="235"/>
      <c r="JIU163" s="235"/>
      <c r="JIV163" s="235"/>
      <c r="JIW163" s="235"/>
      <c r="JIX163" s="235"/>
      <c r="JIY163" s="235"/>
      <c r="JIZ163" s="235"/>
      <c r="JJA163" s="235"/>
      <c r="JJB163" s="235"/>
      <c r="JJC163" s="235"/>
      <c r="JJD163" s="235"/>
      <c r="JJE163" s="235"/>
      <c r="JJF163" s="235"/>
      <c r="JJG163" s="235"/>
      <c r="JJH163" s="235"/>
      <c r="JJI163" s="235"/>
      <c r="JJJ163" s="235"/>
      <c r="JJK163" s="235"/>
      <c r="JJL163" s="235"/>
      <c r="JJM163" s="235"/>
      <c r="JJN163" s="235"/>
      <c r="JJO163" s="235"/>
      <c r="JJP163" s="235"/>
      <c r="JJQ163" s="235"/>
      <c r="JJR163" s="235"/>
      <c r="JJS163" s="235"/>
      <c r="JJT163" s="235"/>
      <c r="JJU163" s="235"/>
      <c r="JJV163" s="235"/>
      <c r="JJW163" s="235"/>
      <c r="JJX163" s="235"/>
      <c r="JJY163" s="235"/>
      <c r="JJZ163" s="235"/>
      <c r="JKA163" s="235"/>
      <c r="JKB163" s="235"/>
      <c r="JKC163" s="235"/>
      <c r="JKD163" s="235"/>
      <c r="JKE163" s="235"/>
      <c r="JKF163" s="235"/>
      <c r="JKG163" s="235"/>
      <c r="JKH163" s="235"/>
      <c r="JKI163" s="235"/>
      <c r="JKJ163" s="235"/>
      <c r="JKK163" s="235"/>
      <c r="JKL163" s="235"/>
      <c r="JKM163" s="235"/>
      <c r="JKN163" s="235"/>
      <c r="JKO163" s="235"/>
      <c r="JKP163" s="235"/>
      <c r="JKQ163" s="235"/>
      <c r="JKR163" s="235"/>
      <c r="JKS163" s="235"/>
      <c r="JKT163" s="235"/>
      <c r="JKU163" s="235"/>
      <c r="JKV163" s="235"/>
      <c r="JKW163" s="235"/>
      <c r="JKX163" s="235"/>
      <c r="JKY163" s="235"/>
      <c r="JKZ163" s="235"/>
      <c r="JLA163" s="235"/>
      <c r="JLB163" s="235"/>
      <c r="JLC163" s="235"/>
      <c r="JLD163" s="235"/>
      <c r="JLE163" s="235"/>
      <c r="JLF163" s="235"/>
      <c r="JLG163" s="235"/>
      <c r="JLH163" s="235"/>
      <c r="JLI163" s="235"/>
      <c r="JLJ163" s="235"/>
      <c r="JLK163" s="235"/>
      <c r="JLL163" s="235"/>
      <c r="JLM163" s="235"/>
      <c r="JLN163" s="235"/>
      <c r="JLO163" s="235"/>
      <c r="JLP163" s="235"/>
      <c r="JLQ163" s="235"/>
      <c r="JLR163" s="235"/>
      <c r="JLS163" s="235"/>
      <c r="JLT163" s="235"/>
      <c r="JLU163" s="235"/>
      <c r="JLV163" s="235"/>
      <c r="JLW163" s="235"/>
      <c r="JLX163" s="235"/>
      <c r="JLY163" s="235"/>
      <c r="JLZ163" s="235"/>
      <c r="JMA163" s="235"/>
      <c r="JMB163" s="235"/>
      <c r="JMC163" s="235"/>
      <c r="JMD163" s="235"/>
      <c r="JME163" s="235"/>
      <c r="JMF163" s="235"/>
      <c r="JMG163" s="235"/>
      <c r="JMH163" s="235"/>
      <c r="JMI163" s="235"/>
      <c r="JMJ163" s="235"/>
      <c r="JMK163" s="235"/>
      <c r="JML163" s="235"/>
      <c r="JMM163" s="235"/>
      <c r="JMN163" s="235"/>
      <c r="JMO163" s="235"/>
      <c r="JMP163" s="235"/>
      <c r="JMQ163" s="235"/>
      <c r="JMR163" s="235"/>
      <c r="JMS163" s="235"/>
      <c r="JMT163" s="235"/>
      <c r="JMU163" s="235"/>
      <c r="JMV163" s="235"/>
      <c r="JMW163" s="235"/>
      <c r="JMX163" s="235"/>
      <c r="JMY163" s="235"/>
      <c r="JMZ163" s="235"/>
      <c r="JNA163" s="235"/>
      <c r="JNB163" s="235"/>
      <c r="JNC163" s="235"/>
      <c r="JND163" s="235"/>
      <c r="JNE163" s="235"/>
      <c r="JNF163" s="235"/>
      <c r="JNG163" s="235"/>
      <c r="JNH163" s="235"/>
      <c r="JNI163" s="235"/>
      <c r="JNJ163" s="235"/>
      <c r="JNK163" s="235"/>
      <c r="JNL163" s="235"/>
      <c r="JNM163" s="235"/>
      <c r="JNN163" s="235"/>
      <c r="JNO163" s="235"/>
      <c r="JNP163" s="235"/>
      <c r="JNQ163" s="235"/>
      <c r="JNR163" s="235"/>
      <c r="JNS163" s="235"/>
      <c r="JNT163" s="235"/>
      <c r="JNU163" s="235"/>
      <c r="JNV163" s="235"/>
      <c r="JNW163" s="235"/>
      <c r="JNX163" s="235"/>
      <c r="JNY163" s="235"/>
      <c r="JNZ163" s="235"/>
      <c r="JOA163" s="235"/>
      <c r="JOB163" s="235"/>
      <c r="JOC163" s="235"/>
      <c r="JOD163" s="235"/>
      <c r="JOE163" s="235"/>
      <c r="JOF163" s="235"/>
      <c r="JOG163" s="235"/>
      <c r="JOH163" s="235"/>
      <c r="JOI163" s="235"/>
      <c r="JOJ163" s="235"/>
      <c r="JOK163" s="235"/>
      <c r="JOL163" s="235"/>
      <c r="JOM163" s="235"/>
      <c r="JON163" s="235"/>
      <c r="JOO163" s="235"/>
      <c r="JOP163" s="235"/>
      <c r="JOQ163" s="235"/>
      <c r="JOR163" s="235"/>
      <c r="JOS163" s="235"/>
      <c r="JOT163" s="235"/>
      <c r="JOU163" s="235"/>
      <c r="JOV163" s="235"/>
      <c r="JOW163" s="235"/>
      <c r="JOX163" s="235"/>
      <c r="JOY163" s="235"/>
      <c r="JOZ163" s="235"/>
      <c r="JPA163" s="235"/>
      <c r="JPB163" s="235"/>
      <c r="JPC163" s="235"/>
      <c r="JPD163" s="235"/>
      <c r="JPE163" s="235"/>
      <c r="JPF163" s="235"/>
      <c r="JPG163" s="235"/>
      <c r="JPH163" s="235"/>
      <c r="JPI163" s="235"/>
      <c r="JPJ163" s="235"/>
      <c r="JPK163" s="235"/>
      <c r="JPL163" s="235"/>
      <c r="JPM163" s="235"/>
      <c r="JPN163" s="235"/>
      <c r="JPO163" s="235"/>
      <c r="JPP163" s="235"/>
      <c r="JPQ163" s="235"/>
      <c r="JPR163" s="235"/>
      <c r="JPS163" s="235"/>
      <c r="JPT163" s="235"/>
      <c r="JPU163" s="235"/>
      <c r="JPV163" s="235"/>
      <c r="JPW163" s="235"/>
      <c r="JPX163" s="235"/>
      <c r="JPY163" s="235"/>
      <c r="JPZ163" s="235"/>
      <c r="JQA163" s="235"/>
      <c r="JQB163" s="235"/>
      <c r="JQC163" s="235"/>
      <c r="JQD163" s="235"/>
      <c r="JQE163" s="235"/>
      <c r="JQF163" s="235"/>
      <c r="JQG163" s="235"/>
      <c r="JQH163" s="235"/>
      <c r="JQI163" s="235"/>
      <c r="JQJ163" s="235"/>
      <c r="JQK163" s="235"/>
      <c r="JQL163" s="235"/>
      <c r="JQM163" s="235"/>
      <c r="JQN163" s="235"/>
      <c r="JQO163" s="235"/>
      <c r="JQP163" s="235"/>
      <c r="JQQ163" s="235"/>
      <c r="JQR163" s="235"/>
      <c r="JQS163" s="235"/>
      <c r="JQT163" s="235"/>
      <c r="JQU163" s="235"/>
      <c r="JQV163" s="235"/>
      <c r="JQW163" s="235"/>
      <c r="JQX163" s="235"/>
      <c r="JQY163" s="235"/>
      <c r="JQZ163" s="235"/>
      <c r="JRA163" s="235"/>
      <c r="JRB163" s="235"/>
      <c r="JRC163" s="235"/>
      <c r="JRD163" s="235"/>
      <c r="JRE163" s="235"/>
      <c r="JRF163" s="235"/>
      <c r="JRG163" s="235"/>
      <c r="JRH163" s="235"/>
      <c r="JRI163" s="235"/>
      <c r="JRJ163" s="235"/>
      <c r="JRK163" s="235"/>
      <c r="JRL163" s="235"/>
      <c r="JRM163" s="235"/>
      <c r="JRN163" s="235"/>
      <c r="JRO163" s="235"/>
      <c r="JRP163" s="235"/>
      <c r="JRQ163" s="235"/>
      <c r="JRR163" s="235"/>
      <c r="JRS163" s="235"/>
      <c r="JRT163" s="235"/>
      <c r="JRU163" s="235"/>
      <c r="JRV163" s="235"/>
      <c r="JRW163" s="235"/>
      <c r="JRX163" s="235"/>
      <c r="JRY163" s="235"/>
      <c r="JRZ163" s="235"/>
      <c r="JSA163" s="235"/>
      <c r="JSB163" s="235"/>
      <c r="JSC163" s="235"/>
      <c r="JSD163" s="235"/>
      <c r="JSE163" s="235"/>
      <c r="JSF163" s="235"/>
      <c r="JSG163" s="235"/>
      <c r="JSH163" s="235"/>
      <c r="JSI163" s="235"/>
      <c r="JSJ163" s="235"/>
      <c r="JSK163" s="235"/>
      <c r="JSL163" s="235"/>
      <c r="JSM163" s="235"/>
      <c r="JSN163" s="235"/>
      <c r="JSO163" s="235"/>
      <c r="JSP163" s="235"/>
      <c r="JSQ163" s="235"/>
      <c r="JSR163" s="235"/>
      <c r="JSS163" s="235"/>
      <c r="JST163" s="235"/>
      <c r="JSU163" s="235"/>
      <c r="JSV163" s="235"/>
      <c r="JSW163" s="235"/>
      <c r="JSX163" s="235"/>
      <c r="JSY163" s="235"/>
      <c r="JSZ163" s="235"/>
      <c r="JTA163" s="235"/>
      <c r="JTB163" s="235"/>
      <c r="JTC163" s="235"/>
      <c r="JTD163" s="235"/>
      <c r="JTE163" s="235"/>
      <c r="JTF163" s="235"/>
      <c r="JTG163" s="235"/>
      <c r="JTH163" s="235"/>
      <c r="JTI163" s="235"/>
      <c r="JTJ163" s="235"/>
      <c r="JTK163" s="235"/>
      <c r="JTL163" s="235"/>
      <c r="JTM163" s="235"/>
      <c r="JTN163" s="235"/>
      <c r="JTO163" s="235"/>
      <c r="JTP163" s="235"/>
      <c r="JTQ163" s="235"/>
      <c r="JTR163" s="235"/>
      <c r="JTS163" s="235"/>
      <c r="JTT163" s="235"/>
      <c r="JTU163" s="235"/>
      <c r="JTV163" s="235"/>
      <c r="JTW163" s="235"/>
      <c r="JTX163" s="235"/>
      <c r="JTY163" s="235"/>
      <c r="JTZ163" s="235"/>
      <c r="JUA163" s="235"/>
      <c r="JUB163" s="235"/>
      <c r="JUC163" s="235"/>
      <c r="JUD163" s="235"/>
      <c r="JUE163" s="235"/>
      <c r="JUF163" s="235"/>
      <c r="JUG163" s="235"/>
      <c r="JUH163" s="235"/>
      <c r="JUI163" s="235"/>
      <c r="JUJ163" s="235"/>
      <c r="JUK163" s="235"/>
      <c r="JUL163" s="235"/>
      <c r="JUM163" s="235"/>
      <c r="JUN163" s="235"/>
      <c r="JUO163" s="235"/>
      <c r="JUP163" s="235"/>
      <c r="JUQ163" s="235"/>
      <c r="JUR163" s="235"/>
      <c r="JUS163" s="235"/>
      <c r="JUT163" s="235"/>
      <c r="JUU163" s="235"/>
      <c r="JUV163" s="235"/>
      <c r="JUW163" s="235"/>
      <c r="JUX163" s="235"/>
      <c r="JUY163" s="235"/>
      <c r="JUZ163" s="235"/>
      <c r="JVA163" s="235"/>
      <c r="JVB163" s="235"/>
      <c r="JVC163" s="235"/>
      <c r="JVD163" s="235"/>
      <c r="JVE163" s="235"/>
      <c r="JVF163" s="235"/>
      <c r="JVG163" s="235"/>
      <c r="JVH163" s="235"/>
      <c r="JVI163" s="235"/>
      <c r="JVJ163" s="235"/>
      <c r="JVK163" s="235"/>
      <c r="JVL163" s="235"/>
      <c r="JVM163" s="235"/>
      <c r="JVN163" s="235"/>
      <c r="JVO163" s="235"/>
      <c r="JVP163" s="235"/>
      <c r="JVQ163" s="235"/>
      <c r="JVR163" s="235"/>
      <c r="JVS163" s="235"/>
      <c r="JVT163" s="235"/>
      <c r="JVU163" s="235"/>
      <c r="JVV163" s="235"/>
      <c r="JVW163" s="235"/>
      <c r="JVX163" s="235"/>
      <c r="JVY163" s="235"/>
      <c r="JVZ163" s="235"/>
      <c r="JWA163" s="235"/>
      <c r="JWB163" s="235"/>
      <c r="JWC163" s="235"/>
      <c r="JWD163" s="235"/>
      <c r="JWE163" s="235"/>
      <c r="JWF163" s="235"/>
      <c r="JWG163" s="235"/>
      <c r="JWH163" s="235"/>
      <c r="JWI163" s="235"/>
      <c r="JWJ163" s="235"/>
      <c r="JWK163" s="235"/>
      <c r="JWL163" s="235"/>
      <c r="JWM163" s="235"/>
      <c r="JWN163" s="235"/>
      <c r="JWO163" s="235"/>
      <c r="JWP163" s="235"/>
      <c r="JWQ163" s="235"/>
      <c r="JWR163" s="235"/>
      <c r="JWS163" s="235"/>
      <c r="JWT163" s="235"/>
      <c r="JWU163" s="235"/>
      <c r="JWV163" s="235"/>
      <c r="JWW163" s="235"/>
      <c r="JWX163" s="235"/>
      <c r="JWY163" s="235"/>
      <c r="JWZ163" s="235"/>
      <c r="JXA163" s="235"/>
      <c r="JXB163" s="235"/>
      <c r="JXC163" s="235"/>
      <c r="JXD163" s="235"/>
      <c r="JXE163" s="235"/>
      <c r="JXF163" s="235"/>
      <c r="JXG163" s="235"/>
      <c r="JXH163" s="235"/>
      <c r="JXI163" s="235"/>
      <c r="JXJ163" s="235"/>
      <c r="JXK163" s="235"/>
      <c r="JXL163" s="235"/>
      <c r="JXM163" s="235"/>
      <c r="JXN163" s="235"/>
      <c r="JXO163" s="235"/>
      <c r="JXP163" s="235"/>
      <c r="JXQ163" s="235"/>
      <c r="JXR163" s="235"/>
      <c r="JXS163" s="235"/>
      <c r="JXT163" s="235"/>
      <c r="JXU163" s="235"/>
      <c r="JXV163" s="235"/>
      <c r="JXW163" s="235"/>
      <c r="JXX163" s="235"/>
      <c r="JXY163" s="235"/>
      <c r="JXZ163" s="235"/>
      <c r="JYA163" s="235"/>
      <c r="JYB163" s="235"/>
      <c r="JYC163" s="235"/>
      <c r="JYD163" s="235"/>
      <c r="JYE163" s="235"/>
      <c r="JYF163" s="235"/>
      <c r="JYG163" s="235"/>
      <c r="JYH163" s="235"/>
      <c r="JYI163" s="235"/>
      <c r="JYJ163" s="235"/>
      <c r="JYK163" s="235"/>
      <c r="JYL163" s="235"/>
      <c r="JYM163" s="235"/>
      <c r="JYN163" s="235"/>
      <c r="JYO163" s="235"/>
      <c r="JYP163" s="235"/>
      <c r="JYQ163" s="235"/>
      <c r="JYR163" s="235"/>
      <c r="JYS163" s="235"/>
      <c r="JYT163" s="235"/>
      <c r="JYU163" s="235"/>
      <c r="JYV163" s="235"/>
      <c r="JYW163" s="235"/>
      <c r="JYX163" s="235"/>
      <c r="JYY163" s="235"/>
      <c r="JYZ163" s="235"/>
      <c r="JZA163" s="235"/>
      <c r="JZB163" s="235"/>
      <c r="JZC163" s="235"/>
      <c r="JZD163" s="235"/>
      <c r="JZE163" s="235"/>
      <c r="JZF163" s="235"/>
      <c r="JZG163" s="235"/>
      <c r="JZH163" s="235"/>
      <c r="JZI163" s="235"/>
      <c r="JZJ163" s="235"/>
      <c r="JZK163" s="235"/>
      <c r="JZL163" s="235"/>
      <c r="JZM163" s="235"/>
      <c r="JZN163" s="235"/>
      <c r="JZO163" s="235"/>
      <c r="JZP163" s="235"/>
      <c r="JZQ163" s="235"/>
      <c r="JZR163" s="235"/>
      <c r="JZS163" s="235"/>
      <c r="JZT163" s="235"/>
      <c r="JZU163" s="235"/>
      <c r="JZV163" s="235"/>
      <c r="JZW163" s="235"/>
      <c r="JZX163" s="235"/>
      <c r="JZY163" s="235"/>
      <c r="JZZ163" s="235"/>
      <c r="KAA163" s="235"/>
      <c r="KAB163" s="235"/>
      <c r="KAC163" s="235"/>
      <c r="KAD163" s="235"/>
      <c r="KAE163" s="235"/>
      <c r="KAF163" s="235"/>
      <c r="KAG163" s="235"/>
      <c r="KAH163" s="235"/>
      <c r="KAI163" s="235"/>
      <c r="KAJ163" s="235"/>
      <c r="KAK163" s="235"/>
      <c r="KAL163" s="235"/>
      <c r="KAM163" s="235"/>
      <c r="KAN163" s="235"/>
      <c r="KAO163" s="235"/>
      <c r="KAP163" s="235"/>
      <c r="KAQ163" s="235"/>
      <c r="KAR163" s="235"/>
      <c r="KAS163" s="235"/>
      <c r="KAT163" s="235"/>
      <c r="KAU163" s="235"/>
      <c r="KAV163" s="235"/>
      <c r="KAW163" s="235"/>
      <c r="KAX163" s="235"/>
      <c r="KAY163" s="235"/>
      <c r="KAZ163" s="235"/>
      <c r="KBA163" s="235"/>
      <c r="KBB163" s="235"/>
      <c r="KBC163" s="235"/>
      <c r="KBD163" s="235"/>
      <c r="KBE163" s="235"/>
      <c r="KBF163" s="235"/>
      <c r="KBG163" s="235"/>
      <c r="KBH163" s="235"/>
      <c r="KBI163" s="235"/>
      <c r="KBJ163" s="235"/>
      <c r="KBK163" s="235"/>
      <c r="KBL163" s="235"/>
      <c r="KBM163" s="235"/>
      <c r="KBN163" s="235"/>
      <c r="KBO163" s="235"/>
      <c r="KBP163" s="235"/>
      <c r="KBQ163" s="235"/>
      <c r="KBR163" s="235"/>
      <c r="KBS163" s="235"/>
      <c r="KBT163" s="235"/>
      <c r="KBU163" s="235"/>
      <c r="KBV163" s="235"/>
      <c r="KBW163" s="235"/>
      <c r="KBX163" s="235"/>
      <c r="KBY163" s="235"/>
      <c r="KBZ163" s="235"/>
      <c r="KCA163" s="235"/>
      <c r="KCB163" s="235"/>
      <c r="KCC163" s="235"/>
      <c r="KCD163" s="235"/>
      <c r="KCE163" s="235"/>
      <c r="KCF163" s="235"/>
      <c r="KCG163" s="235"/>
      <c r="KCH163" s="235"/>
      <c r="KCI163" s="235"/>
      <c r="KCJ163" s="235"/>
      <c r="KCK163" s="235"/>
      <c r="KCL163" s="235"/>
      <c r="KCM163" s="235"/>
      <c r="KCN163" s="235"/>
      <c r="KCO163" s="235"/>
      <c r="KCP163" s="235"/>
      <c r="KCQ163" s="235"/>
      <c r="KCR163" s="235"/>
      <c r="KCS163" s="235"/>
      <c r="KCT163" s="235"/>
      <c r="KCU163" s="235"/>
      <c r="KCV163" s="235"/>
      <c r="KCW163" s="235"/>
      <c r="KCX163" s="235"/>
      <c r="KCY163" s="235"/>
      <c r="KCZ163" s="235"/>
      <c r="KDA163" s="235"/>
      <c r="KDB163" s="235"/>
      <c r="KDC163" s="235"/>
      <c r="KDD163" s="235"/>
      <c r="KDE163" s="235"/>
      <c r="KDF163" s="235"/>
      <c r="KDG163" s="235"/>
      <c r="KDH163" s="235"/>
      <c r="KDI163" s="235"/>
      <c r="KDJ163" s="235"/>
      <c r="KDK163" s="235"/>
      <c r="KDL163" s="235"/>
      <c r="KDM163" s="235"/>
      <c r="KDN163" s="235"/>
      <c r="KDO163" s="235"/>
      <c r="KDP163" s="235"/>
      <c r="KDQ163" s="235"/>
      <c r="KDR163" s="235"/>
      <c r="KDS163" s="235"/>
      <c r="KDT163" s="235"/>
      <c r="KDU163" s="235"/>
      <c r="KDV163" s="235"/>
      <c r="KDW163" s="235"/>
      <c r="KDX163" s="235"/>
      <c r="KDY163" s="235"/>
      <c r="KDZ163" s="235"/>
      <c r="KEA163" s="235"/>
      <c r="KEB163" s="235"/>
      <c r="KEC163" s="235"/>
      <c r="KED163" s="235"/>
      <c r="KEE163" s="235"/>
      <c r="KEF163" s="235"/>
      <c r="KEG163" s="235"/>
      <c r="KEH163" s="235"/>
      <c r="KEI163" s="235"/>
      <c r="KEJ163" s="235"/>
      <c r="KEK163" s="235"/>
      <c r="KEL163" s="235"/>
      <c r="KEM163" s="235"/>
      <c r="KEN163" s="235"/>
      <c r="KEO163" s="235"/>
      <c r="KEP163" s="235"/>
      <c r="KEQ163" s="235"/>
      <c r="KER163" s="235"/>
      <c r="KES163" s="235"/>
      <c r="KET163" s="235"/>
      <c r="KEU163" s="235"/>
      <c r="KEV163" s="235"/>
      <c r="KEW163" s="235"/>
      <c r="KEX163" s="235"/>
      <c r="KEY163" s="235"/>
      <c r="KEZ163" s="235"/>
      <c r="KFA163" s="235"/>
      <c r="KFB163" s="235"/>
      <c r="KFC163" s="235"/>
      <c r="KFD163" s="235"/>
      <c r="KFE163" s="235"/>
      <c r="KFF163" s="235"/>
      <c r="KFG163" s="235"/>
      <c r="KFH163" s="235"/>
      <c r="KFI163" s="235"/>
      <c r="KFJ163" s="235"/>
      <c r="KFK163" s="235"/>
      <c r="KFL163" s="235"/>
      <c r="KFM163" s="235"/>
      <c r="KFN163" s="235"/>
      <c r="KFO163" s="235"/>
      <c r="KFP163" s="235"/>
      <c r="KFQ163" s="235"/>
      <c r="KFR163" s="235"/>
      <c r="KFS163" s="235"/>
      <c r="KFT163" s="235"/>
      <c r="KFU163" s="235"/>
      <c r="KFV163" s="235"/>
      <c r="KFW163" s="235"/>
      <c r="KFX163" s="235"/>
      <c r="KFY163" s="235"/>
      <c r="KFZ163" s="235"/>
      <c r="KGA163" s="235"/>
      <c r="KGB163" s="235"/>
      <c r="KGC163" s="235"/>
      <c r="KGD163" s="235"/>
      <c r="KGE163" s="235"/>
      <c r="KGF163" s="235"/>
      <c r="KGG163" s="235"/>
      <c r="KGH163" s="235"/>
      <c r="KGI163" s="235"/>
      <c r="KGJ163" s="235"/>
      <c r="KGK163" s="235"/>
      <c r="KGL163" s="235"/>
      <c r="KGM163" s="235"/>
      <c r="KGN163" s="235"/>
      <c r="KGO163" s="235"/>
      <c r="KGP163" s="235"/>
      <c r="KGQ163" s="235"/>
      <c r="KGR163" s="235"/>
      <c r="KGS163" s="235"/>
      <c r="KGT163" s="235"/>
      <c r="KGU163" s="235"/>
      <c r="KGV163" s="235"/>
      <c r="KGW163" s="235"/>
      <c r="KGX163" s="235"/>
      <c r="KGY163" s="235"/>
      <c r="KGZ163" s="235"/>
      <c r="KHA163" s="235"/>
      <c r="KHB163" s="235"/>
      <c r="KHC163" s="235"/>
      <c r="KHD163" s="235"/>
      <c r="KHE163" s="235"/>
      <c r="KHF163" s="235"/>
      <c r="KHG163" s="235"/>
      <c r="KHH163" s="235"/>
      <c r="KHI163" s="235"/>
      <c r="KHJ163" s="235"/>
      <c r="KHK163" s="235"/>
      <c r="KHL163" s="235"/>
      <c r="KHM163" s="235"/>
      <c r="KHN163" s="235"/>
      <c r="KHO163" s="235"/>
      <c r="KHP163" s="235"/>
      <c r="KHQ163" s="235"/>
      <c r="KHR163" s="235"/>
      <c r="KHS163" s="235"/>
      <c r="KHT163" s="235"/>
      <c r="KHU163" s="235"/>
      <c r="KHV163" s="235"/>
      <c r="KHW163" s="235"/>
      <c r="KHX163" s="235"/>
      <c r="KHY163" s="235"/>
      <c r="KHZ163" s="235"/>
      <c r="KIA163" s="235"/>
      <c r="KIB163" s="235"/>
      <c r="KIC163" s="235"/>
      <c r="KID163" s="235"/>
      <c r="KIE163" s="235"/>
      <c r="KIF163" s="235"/>
      <c r="KIG163" s="235"/>
      <c r="KIH163" s="235"/>
      <c r="KII163" s="235"/>
      <c r="KIJ163" s="235"/>
      <c r="KIK163" s="235"/>
      <c r="KIL163" s="235"/>
      <c r="KIM163" s="235"/>
      <c r="KIN163" s="235"/>
      <c r="KIO163" s="235"/>
      <c r="KIP163" s="235"/>
      <c r="KIQ163" s="235"/>
      <c r="KIR163" s="235"/>
      <c r="KIS163" s="235"/>
      <c r="KIT163" s="235"/>
      <c r="KIU163" s="235"/>
      <c r="KIV163" s="235"/>
      <c r="KIW163" s="235"/>
      <c r="KIX163" s="235"/>
      <c r="KIY163" s="235"/>
      <c r="KIZ163" s="235"/>
      <c r="KJA163" s="235"/>
      <c r="KJB163" s="235"/>
      <c r="KJC163" s="235"/>
      <c r="KJD163" s="235"/>
      <c r="KJE163" s="235"/>
      <c r="KJF163" s="235"/>
      <c r="KJG163" s="235"/>
      <c r="KJH163" s="235"/>
      <c r="KJI163" s="235"/>
      <c r="KJJ163" s="235"/>
      <c r="KJK163" s="235"/>
      <c r="KJL163" s="235"/>
      <c r="KJM163" s="235"/>
      <c r="KJN163" s="235"/>
      <c r="KJO163" s="235"/>
      <c r="KJP163" s="235"/>
      <c r="KJQ163" s="235"/>
      <c r="KJR163" s="235"/>
      <c r="KJS163" s="235"/>
      <c r="KJT163" s="235"/>
      <c r="KJU163" s="235"/>
      <c r="KJV163" s="235"/>
      <c r="KJW163" s="235"/>
      <c r="KJX163" s="235"/>
      <c r="KJY163" s="235"/>
      <c r="KJZ163" s="235"/>
      <c r="KKA163" s="235"/>
      <c r="KKB163" s="235"/>
      <c r="KKC163" s="235"/>
      <c r="KKD163" s="235"/>
      <c r="KKE163" s="235"/>
      <c r="KKF163" s="235"/>
      <c r="KKG163" s="235"/>
      <c r="KKH163" s="235"/>
      <c r="KKI163" s="235"/>
      <c r="KKJ163" s="235"/>
      <c r="KKK163" s="235"/>
      <c r="KKL163" s="235"/>
      <c r="KKM163" s="235"/>
      <c r="KKN163" s="235"/>
      <c r="KKO163" s="235"/>
      <c r="KKP163" s="235"/>
      <c r="KKQ163" s="235"/>
      <c r="KKR163" s="235"/>
      <c r="KKS163" s="235"/>
      <c r="KKT163" s="235"/>
      <c r="KKU163" s="235"/>
      <c r="KKV163" s="235"/>
      <c r="KKW163" s="235"/>
      <c r="KKX163" s="235"/>
      <c r="KKY163" s="235"/>
      <c r="KKZ163" s="235"/>
      <c r="KLA163" s="235"/>
      <c r="KLB163" s="235"/>
      <c r="KLC163" s="235"/>
      <c r="KLD163" s="235"/>
      <c r="KLE163" s="235"/>
      <c r="KLF163" s="235"/>
      <c r="KLG163" s="235"/>
      <c r="KLH163" s="235"/>
      <c r="KLI163" s="235"/>
      <c r="KLJ163" s="235"/>
      <c r="KLK163" s="235"/>
      <c r="KLL163" s="235"/>
      <c r="KLM163" s="235"/>
      <c r="KLN163" s="235"/>
      <c r="KLO163" s="235"/>
      <c r="KLP163" s="235"/>
      <c r="KLQ163" s="235"/>
      <c r="KLR163" s="235"/>
      <c r="KLS163" s="235"/>
      <c r="KLT163" s="235"/>
      <c r="KLU163" s="235"/>
      <c r="KLV163" s="235"/>
      <c r="KLW163" s="235"/>
      <c r="KLX163" s="235"/>
      <c r="KLY163" s="235"/>
      <c r="KLZ163" s="235"/>
      <c r="KMA163" s="235"/>
      <c r="KMB163" s="235"/>
      <c r="KMC163" s="235"/>
      <c r="KMD163" s="235"/>
      <c r="KME163" s="235"/>
      <c r="KMF163" s="235"/>
      <c r="KMG163" s="235"/>
      <c r="KMH163" s="235"/>
      <c r="KMI163" s="235"/>
      <c r="KMJ163" s="235"/>
      <c r="KMK163" s="235"/>
      <c r="KML163" s="235"/>
      <c r="KMM163" s="235"/>
      <c r="KMN163" s="235"/>
      <c r="KMO163" s="235"/>
      <c r="KMP163" s="235"/>
      <c r="KMQ163" s="235"/>
      <c r="KMR163" s="235"/>
      <c r="KMS163" s="235"/>
      <c r="KMT163" s="235"/>
      <c r="KMU163" s="235"/>
      <c r="KMV163" s="235"/>
      <c r="KMW163" s="235"/>
      <c r="KMX163" s="235"/>
      <c r="KMY163" s="235"/>
      <c r="KMZ163" s="235"/>
      <c r="KNA163" s="235"/>
      <c r="KNB163" s="235"/>
      <c r="KNC163" s="235"/>
      <c r="KND163" s="235"/>
      <c r="KNE163" s="235"/>
      <c r="KNF163" s="235"/>
      <c r="KNG163" s="235"/>
      <c r="KNH163" s="235"/>
      <c r="KNI163" s="235"/>
      <c r="KNJ163" s="235"/>
      <c r="KNK163" s="235"/>
      <c r="KNL163" s="235"/>
      <c r="KNM163" s="235"/>
      <c r="KNN163" s="235"/>
      <c r="KNO163" s="235"/>
      <c r="KNP163" s="235"/>
      <c r="KNQ163" s="235"/>
      <c r="KNR163" s="235"/>
      <c r="KNS163" s="235"/>
      <c r="KNT163" s="235"/>
      <c r="KNU163" s="235"/>
      <c r="KNV163" s="235"/>
      <c r="KNW163" s="235"/>
      <c r="KNX163" s="235"/>
      <c r="KNY163" s="235"/>
      <c r="KNZ163" s="235"/>
      <c r="KOA163" s="235"/>
      <c r="KOB163" s="235"/>
      <c r="KOC163" s="235"/>
      <c r="KOD163" s="235"/>
      <c r="KOE163" s="235"/>
      <c r="KOF163" s="235"/>
      <c r="KOG163" s="235"/>
      <c r="KOH163" s="235"/>
      <c r="KOI163" s="235"/>
      <c r="KOJ163" s="235"/>
      <c r="KOK163" s="235"/>
      <c r="KOL163" s="235"/>
      <c r="KOM163" s="235"/>
      <c r="KON163" s="235"/>
      <c r="KOO163" s="235"/>
      <c r="KOP163" s="235"/>
      <c r="KOQ163" s="235"/>
      <c r="KOR163" s="235"/>
      <c r="KOS163" s="235"/>
      <c r="KOT163" s="235"/>
      <c r="KOU163" s="235"/>
      <c r="KOV163" s="235"/>
      <c r="KOW163" s="235"/>
      <c r="KOX163" s="235"/>
      <c r="KOY163" s="235"/>
      <c r="KOZ163" s="235"/>
      <c r="KPA163" s="235"/>
      <c r="KPB163" s="235"/>
      <c r="KPC163" s="235"/>
      <c r="KPD163" s="235"/>
      <c r="KPE163" s="235"/>
      <c r="KPF163" s="235"/>
      <c r="KPG163" s="235"/>
      <c r="KPH163" s="235"/>
      <c r="KPI163" s="235"/>
      <c r="KPJ163" s="235"/>
      <c r="KPK163" s="235"/>
      <c r="KPL163" s="235"/>
      <c r="KPM163" s="235"/>
      <c r="KPN163" s="235"/>
      <c r="KPO163" s="235"/>
      <c r="KPP163" s="235"/>
      <c r="KPQ163" s="235"/>
      <c r="KPR163" s="235"/>
      <c r="KPS163" s="235"/>
      <c r="KPT163" s="235"/>
      <c r="KPU163" s="235"/>
      <c r="KPV163" s="235"/>
      <c r="KPW163" s="235"/>
      <c r="KPX163" s="235"/>
      <c r="KPY163" s="235"/>
      <c r="KPZ163" s="235"/>
      <c r="KQA163" s="235"/>
      <c r="KQB163" s="235"/>
      <c r="KQC163" s="235"/>
      <c r="KQD163" s="235"/>
      <c r="KQE163" s="235"/>
      <c r="KQF163" s="235"/>
      <c r="KQG163" s="235"/>
      <c r="KQH163" s="235"/>
      <c r="KQI163" s="235"/>
      <c r="KQJ163" s="235"/>
      <c r="KQK163" s="235"/>
      <c r="KQL163" s="235"/>
      <c r="KQM163" s="235"/>
      <c r="KQN163" s="235"/>
      <c r="KQO163" s="235"/>
      <c r="KQP163" s="235"/>
      <c r="KQQ163" s="235"/>
      <c r="KQR163" s="235"/>
      <c r="KQS163" s="235"/>
      <c r="KQT163" s="235"/>
      <c r="KQU163" s="235"/>
      <c r="KQV163" s="235"/>
      <c r="KQW163" s="235"/>
      <c r="KQX163" s="235"/>
      <c r="KQY163" s="235"/>
      <c r="KQZ163" s="235"/>
      <c r="KRA163" s="235"/>
      <c r="KRB163" s="235"/>
      <c r="KRC163" s="235"/>
      <c r="KRD163" s="235"/>
      <c r="KRE163" s="235"/>
      <c r="KRF163" s="235"/>
      <c r="KRG163" s="235"/>
      <c r="KRH163" s="235"/>
      <c r="KRI163" s="235"/>
      <c r="KRJ163" s="235"/>
      <c r="KRK163" s="235"/>
      <c r="KRL163" s="235"/>
      <c r="KRM163" s="235"/>
      <c r="KRN163" s="235"/>
      <c r="KRO163" s="235"/>
      <c r="KRP163" s="235"/>
      <c r="KRQ163" s="235"/>
      <c r="KRR163" s="235"/>
      <c r="KRS163" s="235"/>
      <c r="KRT163" s="235"/>
      <c r="KRU163" s="235"/>
      <c r="KRV163" s="235"/>
      <c r="KRW163" s="235"/>
      <c r="KRX163" s="235"/>
      <c r="KRY163" s="235"/>
      <c r="KRZ163" s="235"/>
      <c r="KSA163" s="235"/>
      <c r="KSB163" s="235"/>
      <c r="KSC163" s="235"/>
      <c r="KSD163" s="235"/>
      <c r="KSE163" s="235"/>
      <c r="KSF163" s="235"/>
      <c r="KSG163" s="235"/>
      <c r="KSH163" s="235"/>
      <c r="KSI163" s="235"/>
      <c r="KSJ163" s="235"/>
      <c r="KSK163" s="235"/>
      <c r="KSL163" s="235"/>
      <c r="KSM163" s="235"/>
      <c r="KSN163" s="235"/>
      <c r="KSO163" s="235"/>
      <c r="KSP163" s="235"/>
      <c r="KSQ163" s="235"/>
      <c r="KSR163" s="235"/>
      <c r="KSS163" s="235"/>
      <c r="KST163" s="235"/>
      <c r="KSU163" s="235"/>
      <c r="KSV163" s="235"/>
      <c r="KSW163" s="235"/>
      <c r="KSX163" s="235"/>
      <c r="KSY163" s="235"/>
      <c r="KSZ163" s="235"/>
      <c r="KTA163" s="235"/>
      <c r="KTB163" s="235"/>
      <c r="KTC163" s="235"/>
      <c r="KTD163" s="235"/>
      <c r="KTE163" s="235"/>
      <c r="KTF163" s="235"/>
      <c r="KTG163" s="235"/>
      <c r="KTH163" s="235"/>
      <c r="KTI163" s="235"/>
      <c r="KTJ163" s="235"/>
      <c r="KTK163" s="235"/>
      <c r="KTL163" s="235"/>
      <c r="KTM163" s="235"/>
      <c r="KTN163" s="235"/>
      <c r="KTO163" s="235"/>
      <c r="KTP163" s="235"/>
      <c r="KTQ163" s="235"/>
      <c r="KTR163" s="235"/>
      <c r="KTS163" s="235"/>
      <c r="KTT163" s="235"/>
      <c r="KTU163" s="235"/>
      <c r="KTV163" s="235"/>
      <c r="KTW163" s="235"/>
      <c r="KTX163" s="235"/>
      <c r="KTY163" s="235"/>
      <c r="KTZ163" s="235"/>
      <c r="KUA163" s="235"/>
      <c r="KUB163" s="235"/>
      <c r="KUC163" s="235"/>
      <c r="KUD163" s="235"/>
      <c r="KUE163" s="235"/>
      <c r="KUF163" s="235"/>
      <c r="KUG163" s="235"/>
      <c r="KUH163" s="235"/>
      <c r="KUI163" s="235"/>
      <c r="KUJ163" s="235"/>
      <c r="KUK163" s="235"/>
      <c r="KUL163" s="235"/>
      <c r="KUM163" s="235"/>
      <c r="KUN163" s="235"/>
      <c r="KUO163" s="235"/>
      <c r="KUP163" s="235"/>
      <c r="KUQ163" s="235"/>
      <c r="KUR163" s="235"/>
      <c r="KUS163" s="235"/>
      <c r="KUT163" s="235"/>
      <c r="KUU163" s="235"/>
      <c r="KUV163" s="235"/>
      <c r="KUW163" s="235"/>
      <c r="KUX163" s="235"/>
      <c r="KUY163" s="235"/>
      <c r="KUZ163" s="235"/>
      <c r="KVA163" s="235"/>
      <c r="KVB163" s="235"/>
      <c r="KVC163" s="235"/>
      <c r="KVD163" s="235"/>
      <c r="KVE163" s="235"/>
      <c r="KVF163" s="235"/>
      <c r="KVG163" s="235"/>
      <c r="KVH163" s="235"/>
      <c r="KVI163" s="235"/>
      <c r="KVJ163" s="235"/>
      <c r="KVK163" s="235"/>
      <c r="KVL163" s="235"/>
      <c r="KVM163" s="235"/>
      <c r="KVN163" s="235"/>
      <c r="KVO163" s="235"/>
      <c r="KVP163" s="235"/>
      <c r="KVQ163" s="235"/>
      <c r="KVR163" s="235"/>
      <c r="KVS163" s="235"/>
      <c r="KVT163" s="235"/>
      <c r="KVU163" s="235"/>
      <c r="KVV163" s="235"/>
      <c r="KVW163" s="235"/>
      <c r="KVX163" s="235"/>
      <c r="KVY163" s="235"/>
      <c r="KVZ163" s="235"/>
      <c r="KWA163" s="235"/>
      <c r="KWB163" s="235"/>
      <c r="KWC163" s="235"/>
      <c r="KWD163" s="235"/>
      <c r="KWE163" s="235"/>
      <c r="KWF163" s="235"/>
      <c r="KWG163" s="235"/>
      <c r="KWH163" s="235"/>
      <c r="KWI163" s="235"/>
      <c r="KWJ163" s="235"/>
      <c r="KWK163" s="235"/>
      <c r="KWL163" s="235"/>
      <c r="KWM163" s="235"/>
      <c r="KWN163" s="235"/>
      <c r="KWO163" s="235"/>
      <c r="KWP163" s="235"/>
      <c r="KWQ163" s="235"/>
      <c r="KWR163" s="235"/>
      <c r="KWS163" s="235"/>
      <c r="KWT163" s="235"/>
      <c r="KWU163" s="235"/>
      <c r="KWV163" s="235"/>
      <c r="KWW163" s="235"/>
      <c r="KWX163" s="235"/>
      <c r="KWY163" s="235"/>
      <c r="KWZ163" s="235"/>
      <c r="KXA163" s="235"/>
      <c r="KXB163" s="235"/>
      <c r="KXC163" s="235"/>
      <c r="KXD163" s="235"/>
      <c r="KXE163" s="235"/>
      <c r="KXF163" s="235"/>
      <c r="KXG163" s="235"/>
      <c r="KXH163" s="235"/>
      <c r="KXI163" s="235"/>
      <c r="KXJ163" s="235"/>
      <c r="KXK163" s="235"/>
      <c r="KXL163" s="235"/>
      <c r="KXM163" s="235"/>
      <c r="KXN163" s="235"/>
      <c r="KXO163" s="235"/>
      <c r="KXP163" s="235"/>
      <c r="KXQ163" s="235"/>
      <c r="KXR163" s="235"/>
      <c r="KXS163" s="235"/>
      <c r="KXT163" s="235"/>
      <c r="KXU163" s="235"/>
      <c r="KXV163" s="235"/>
      <c r="KXW163" s="235"/>
      <c r="KXX163" s="235"/>
      <c r="KXY163" s="235"/>
      <c r="KXZ163" s="235"/>
      <c r="KYA163" s="235"/>
      <c r="KYB163" s="235"/>
      <c r="KYC163" s="235"/>
      <c r="KYD163" s="235"/>
      <c r="KYE163" s="235"/>
      <c r="KYF163" s="235"/>
      <c r="KYG163" s="235"/>
      <c r="KYH163" s="235"/>
      <c r="KYI163" s="235"/>
      <c r="KYJ163" s="235"/>
      <c r="KYK163" s="235"/>
      <c r="KYL163" s="235"/>
      <c r="KYM163" s="235"/>
      <c r="KYN163" s="235"/>
      <c r="KYO163" s="235"/>
      <c r="KYP163" s="235"/>
      <c r="KYQ163" s="235"/>
      <c r="KYR163" s="235"/>
      <c r="KYS163" s="235"/>
      <c r="KYT163" s="235"/>
      <c r="KYU163" s="235"/>
      <c r="KYV163" s="235"/>
      <c r="KYW163" s="235"/>
      <c r="KYX163" s="235"/>
      <c r="KYY163" s="235"/>
      <c r="KYZ163" s="235"/>
      <c r="KZA163" s="235"/>
      <c r="KZB163" s="235"/>
      <c r="KZC163" s="235"/>
      <c r="KZD163" s="235"/>
      <c r="KZE163" s="235"/>
      <c r="KZF163" s="235"/>
      <c r="KZG163" s="235"/>
      <c r="KZH163" s="235"/>
      <c r="KZI163" s="235"/>
      <c r="KZJ163" s="235"/>
      <c r="KZK163" s="235"/>
      <c r="KZL163" s="235"/>
      <c r="KZM163" s="235"/>
      <c r="KZN163" s="235"/>
      <c r="KZO163" s="235"/>
      <c r="KZP163" s="235"/>
      <c r="KZQ163" s="235"/>
      <c r="KZR163" s="235"/>
      <c r="KZS163" s="235"/>
      <c r="KZT163" s="235"/>
      <c r="KZU163" s="235"/>
      <c r="KZV163" s="235"/>
      <c r="KZW163" s="235"/>
      <c r="KZX163" s="235"/>
      <c r="KZY163" s="235"/>
      <c r="KZZ163" s="235"/>
      <c r="LAA163" s="235"/>
      <c r="LAB163" s="235"/>
      <c r="LAC163" s="235"/>
      <c r="LAD163" s="235"/>
      <c r="LAE163" s="235"/>
      <c r="LAF163" s="235"/>
      <c r="LAG163" s="235"/>
      <c r="LAH163" s="235"/>
      <c r="LAI163" s="235"/>
      <c r="LAJ163" s="235"/>
      <c r="LAK163" s="235"/>
      <c r="LAL163" s="235"/>
      <c r="LAM163" s="235"/>
      <c r="LAN163" s="235"/>
      <c r="LAO163" s="235"/>
      <c r="LAP163" s="235"/>
      <c r="LAQ163" s="235"/>
      <c r="LAR163" s="235"/>
      <c r="LAS163" s="235"/>
      <c r="LAT163" s="235"/>
      <c r="LAU163" s="235"/>
      <c r="LAV163" s="235"/>
      <c r="LAW163" s="235"/>
      <c r="LAX163" s="235"/>
      <c r="LAY163" s="235"/>
      <c r="LAZ163" s="235"/>
      <c r="LBA163" s="235"/>
      <c r="LBB163" s="235"/>
      <c r="LBC163" s="235"/>
      <c r="LBD163" s="235"/>
      <c r="LBE163" s="235"/>
      <c r="LBF163" s="235"/>
      <c r="LBG163" s="235"/>
      <c r="LBH163" s="235"/>
      <c r="LBI163" s="235"/>
      <c r="LBJ163" s="235"/>
      <c r="LBK163" s="235"/>
      <c r="LBL163" s="235"/>
      <c r="LBM163" s="235"/>
      <c r="LBN163" s="235"/>
      <c r="LBO163" s="235"/>
      <c r="LBP163" s="235"/>
      <c r="LBQ163" s="235"/>
      <c r="LBR163" s="235"/>
      <c r="LBS163" s="235"/>
      <c r="LBT163" s="235"/>
      <c r="LBU163" s="235"/>
      <c r="LBV163" s="235"/>
      <c r="LBW163" s="235"/>
      <c r="LBX163" s="235"/>
      <c r="LBY163" s="235"/>
      <c r="LBZ163" s="235"/>
      <c r="LCA163" s="235"/>
      <c r="LCB163" s="235"/>
      <c r="LCC163" s="235"/>
      <c r="LCD163" s="235"/>
      <c r="LCE163" s="235"/>
      <c r="LCF163" s="235"/>
      <c r="LCG163" s="235"/>
      <c r="LCH163" s="235"/>
      <c r="LCI163" s="235"/>
      <c r="LCJ163" s="235"/>
      <c r="LCK163" s="235"/>
      <c r="LCL163" s="235"/>
      <c r="LCM163" s="235"/>
      <c r="LCN163" s="235"/>
      <c r="LCO163" s="235"/>
      <c r="LCP163" s="235"/>
      <c r="LCQ163" s="235"/>
      <c r="LCR163" s="235"/>
      <c r="LCS163" s="235"/>
      <c r="LCT163" s="235"/>
      <c r="LCU163" s="235"/>
      <c r="LCV163" s="235"/>
      <c r="LCW163" s="235"/>
      <c r="LCX163" s="235"/>
      <c r="LCY163" s="235"/>
      <c r="LCZ163" s="235"/>
      <c r="LDA163" s="235"/>
      <c r="LDB163" s="235"/>
      <c r="LDC163" s="235"/>
      <c r="LDD163" s="235"/>
      <c r="LDE163" s="235"/>
      <c r="LDF163" s="235"/>
      <c r="LDG163" s="235"/>
      <c r="LDH163" s="235"/>
      <c r="LDI163" s="235"/>
      <c r="LDJ163" s="235"/>
      <c r="LDK163" s="235"/>
      <c r="LDL163" s="235"/>
      <c r="LDM163" s="235"/>
      <c r="LDN163" s="235"/>
      <c r="LDO163" s="235"/>
      <c r="LDP163" s="235"/>
      <c r="LDQ163" s="235"/>
      <c r="LDR163" s="235"/>
      <c r="LDS163" s="235"/>
      <c r="LDT163" s="235"/>
      <c r="LDU163" s="235"/>
      <c r="LDV163" s="235"/>
      <c r="LDW163" s="235"/>
      <c r="LDX163" s="235"/>
      <c r="LDY163" s="235"/>
      <c r="LDZ163" s="235"/>
      <c r="LEA163" s="235"/>
      <c r="LEB163" s="235"/>
      <c r="LEC163" s="235"/>
      <c r="LED163" s="235"/>
      <c r="LEE163" s="235"/>
      <c r="LEF163" s="235"/>
      <c r="LEG163" s="235"/>
      <c r="LEH163" s="235"/>
      <c r="LEI163" s="235"/>
      <c r="LEJ163" s="235"/>
      <c r="LEK163" s="235"/>
      <c r="LEL163" s="235"/>
      <c r="LEM163" s="235"/>
      <c r="LEN163" s="235"/>
      <c r="LEO163" s="235"/>
      <c r="LEP163" s="235"/>
      <c r="LEQ163" s="235"/>
      <c r="LER163" s="235"/>
      <c r="LES163" s="235"/>
      <c r="LET163" s="235"/>
      <c r="LEU163" s="235"/>
      <c r="LEV163" s="235"/>
      <c r="LEW163" s="235"/>
      <c r="LEX163" s="235"/>
      <c r="LEY163" s="235"/>
      <c r="LEZ163" s="235"/>
      <c r="LFA163" s="235"/>
      <c r="LFB163" s="235"/>
      <c r="LFC163" s="235"/>
      <c r="LFD163" s="235"/>
      <c r="LFE163" s="235"/>
      <c r="LFF163" s="235"/>
      <c r="LFG163" s="235"/>
      <c r="LFH163" s="235"/>
      <c r="LFI163" s="235"/>
      <c r="LFJ163" s="235"/>
      <c r="LFK163" s="235"/>
      <c r="LFL163" s="235"/>
      <c r="LFM163" s="235"/>
      <c r="LFN163" s="235"/>
      <c r="LFO163" s="235"/>
      <c r="LFP163" s="235"/>
      <c r="LFQ163" s="235"/>
      <c r="LFR163" s="235"/>
      <c r="LFS163" s="235"/>
      <c r="LFT163" s="235"/>
      <c r="LFU163" s="235"/>
      <c r="LFV163" s="235"/>
      <c r="LFW163" s="235"/>
      <c r="LFX163" s="235"/>
      <c r="LFY163" s="235"/>
      <c r="LFZ163" s="235"/>
      <c r="LGA163" s="235"/>
      <c r="LGB163" s="235"/>
      <c r="LGC163" s="235"/>
      <c r="LGD163" s="235"/>
      <c r="LGE163" s="235"/>
      <c r="LGF163" s="235"/>
      <c r="LGG163" s="235"/>
      <c r="LGH163" s="235"/>
      <c r="LGI163" s="235"/>
      <c r="LGJ163" s="235"/>
      <c r="LGK163" s="235"/>
      <c r="LGL163" s="235"/>
      <c r="LGM163" s="235"/>
      <c r="LGN163" s="235"/>
      <c r="LGO163" s="235"/>
      <c r="LGP163" s="235"/>
      <c r="LGQ163" s="235"/>
      <c r="LGR163" s="235"/>
      <c r="LGS163" s="235"/>
      <c r="LGT163" s="235"/>
      <c r="LGU163" s="235"/>
      <c r="LGV163" s="235"/>
      <c r="LGW163" s="235"/>
      <c r="LGX163" s="235"/>
      <c r="LGY163" s="235"/>
      <c r="LGZ163" s="235"/>
      <c r="LHA163" s="235"/>
      <c r="LHB163" s="235"/>
      <c r="LHC163" s="235"/>
      <c r="LHD163" s="235"/>
      <c r="LHE163" s="235"/>
      <c r="LHF163" s="235"/>
      <c r="LHG163" s="235"/>
      <c r="LHH163" s="235"/>
      <c r="LHI163" s="235"/>
      <c r="LHJ163" s="235"/>
      <c r="LHK163" s="235"/>
      <c r="LHL163" s="235"/>
      <c r="LHM163" s="235"/>
      <c r="LHN163" s="235"/>
      <c r="LHO163" s="235"/>
      <c r="LHP163" s="235"/>
      <c r="LHQ163" s="235"/>
      <c r="LHR163" s="235"/>
      <c r="LHS163" s="235"/>
      <c r="LHT163" s="235"/>
      <c r="LHU163" s="235"/>
      <c r="LHV163" s="235"/>
      <c r="LHW163" s="235"/>
      <c r="LHX163" s="235"/>
      <c r="LHY163" s="235"/>
      <c r="LHZ163" s="235"/>
      <c r="LIA163" s="235"/>
      <c r="LIB163" s="235"/>
      <c r="LIC163" s="235"/>
      <c r="LID163" s="235"/>
      <c r="LIE163" s="235"/>
      <c r="LIF163" s="235"/>
      <c r="LIG163" s="235"/>
      <c r="LIH163" s="235"/>
      <c r="LII163" s="235"/>
      <c r="LIJ163" s="235"/>
      <c r="LIK163" s="235"/>
      <c r="LIL163" s="235"/>
      <c r="LIM163" s="235"/>
      <c r="LIN163" s="235"/>
      <c r="LIO163" s="235"/>
      <c r="LIP163" s="235"/>
      <c r="LIQ163" s="235"/>
      <c r="LIR163" s="235"/>
      <c r="LIS163" s="235"/>
      <c r="LIT163" s="235"/>
      <c r="LIU163" s="235"/>
      <c r="LIV163" s="235"/>
      <c r="LIW163" s="235"/>
      <c r="LIX163" s="235"/>
      <c r="LIY163" s="235"/>
      <c r="LIZ163" s="235"/>
      <c r="LJA163" s="235"/>
      <c r="LJB163" s="235"/>
      <c r="LJC163" s="235"/>
      <c r="LJD163" s="235"/>
      <c r="LJE163" s="235"/>
      <c r="LJF163" s="235"/>
      <c r="LJG163" s="235"/>
      <c r="LJH163" s="235"/>
      <c r="LJI163" s="235"/>
      <c r="LJJ163" s="235"/>
      <c r="LJK163" s="235"/>
      <c r="LJL163" s="235"/>
      <c r="LJM163" s="235"/>
      <c r="LJN163" s="235"/>
      <c r="LJO163" s="235"/>
      <c r="LJP163" s="235"/>
      <c r="LJQ163" s="235"/>
      <c r="LJR163" s="235"/>
      <c r="LJS163" s="235"/>
      <c r="LJT163" s="235"/>
      <c r="LJU163" s="235"/>
      <c r="LJV163" s="235"/>
      <c r="LJW163" s="235"/>
      <c r="LJX163" s="235"/>
      <c r="LJY163" s="235"/>
      <c r="LJZ163" s="235"/>
      <c r="LKA163" s="235"/>
      <c r="LKB163" s="235"/>
      <c r="LKC163" s="235"/>
      <c r="LKD163" s="235"/>
      <c r="LKE163" s="235"/>
      <c r="LKF163" s="235"/>
      <c r="LKG163" s="235"/>
      <c r="LKH163" s="235"/>
      <c r="LKI163" s="235"/>
      <c r="LKJ163" s="235"/>
      <c r="LKK163" s="235"/>
      <c r="LKL163" s="235"/>
      <c r="LKM163" s="235"/>
      <c r="LKN163" s="235"/>
      <c r="LKO163" s="235"/>
      <c r="LKP163" s="235"/>
      <c r="LKQ163" s="235"/>
      <c r="LKR163" s="235"/>
      <c r="LKS163" s="235"/>
      <c r="LKT163" s="235"/>
      <c r="LKU163" s="235"/>
      <c r="LKV163" s="235"/>
      <c r="LKW163" s="235"/>
      <c r="LKX163" s="235"/>
      <c r="LKY163" s="235"/>
      <c r="LKZ163" s="235"/>
      <c r="LLA163" s="235"/>
      <c r="LLB163" s="235"/>
      <c r="LLC163" s="235"/>
      <c r="LLD163" s="235"/>
      <c r="LLE163" s="235"/>
      <c r="LLF163" s="235"/>
      <c r="LLG163" s="235"/>
      <c r="LLH163" s="235"/>
      <c r="LLI163" s="235"/>
      <c r="LLJ163" s="235"/>
      <c r="LLK163" s="235"/>
      <c r="LLL163" s="235"/>
      <c r="LLM163" s="235"/>
      <c r="LLN163" s="235"/>
      <c r="LLO163" s="235"/>
      <c r="LLP163" s="235"/>
      <c r="LLQ163" s="235"/>
      <c r="LLR163" s="235"/>
      <c r="LLS163" s="235"/>
      <c r="LLT163" s="235"/>
      <c r="LLU163" s="235"/>
      <c r="LLV163" s="235"/>
      <c r="LLW163" s="235"/>
      <c r="LLX163" s="235"/>
      <c r="LLY163" s="235"/>
      <c r="LLZ163" s="235"/>
      <c r="LMA163" s="235"/>
      <c r="LMB163" s="235"/>
      <c r="LMC163" s="235"/>
      <c r="LMD163" s="235"/>
      <c r="LME163" s="235"/>
      <c r="LMF163" s="235"/>
      <c r="LMG163" s="235"/>
      <c r="LMH163" s="235"/>
      <c r="LMI163" s="235"/>
      <c r="LMJ163" s="235"/>
      <c r="LMK163" s="235"/>
      <c r="LML163" s="235"/>
      <c r="LMM163" s="235"/>
      <c r="LMN163" s="235"/>
      <c r="LMO163" s="235"/>
      <c r="LMP163" s="235"/>
      <c r="LMQ163" s="235"/>
      <c r="LMR163" s="235"/>
      <c r="LMS163" s="235"/>
      <c r="LMT163" s="235"/>
      <c r="LMU163" s="235"/>
      <c r="LMV163" s="235"/>
      <c r="LMW163" s="235"/>
      <c r="LMX163" s="235"/>
      <c r="LMY163" s="235"/>
      <c r="LMZ163" s="235"/>
      <c r="LNA163" s="235"/>
      <c r="LNB163" s="235"/>
      <c r="LNC163" s="235"/>
      <c r="LND163" s="235"/>
      <c r="LNE163" s="235"/>
      <c r="LNF163" s="235"/>
      <c r="LNG163" s="235"/>
      <c r="LNH163" s="235"/>
      <c r="LNI163" s="235"/>
      <c r="LNJ163" s="235"/>
      <c r="LNK163" s="235"/>
      <c r="LNL163" s="235"/>
      <c r="LNM163" s="235"/>
      <c r="LNN163" s="235"/>
      <c r="LNO163" s="235"/>
      <c r="LNP163" s="235"/>
      <c r="LNQ163" s="235"/>
      <c r="LNR163" s="235"/>
      <c r="LNS163" s="235"/>
      <c r="LNT163" s="235"/>
      <c r="LNU163" s="235"/>
      <c r="LNV163" s="235"/>
      <c r="LNW163" s="235"/>
      <c r="LNX163" s="235"/>
      <c r="LNY163" s="235"/>
      <c r="LNZ163" s="235"/>
      <c r="LOA163" s="235"/>
      <c r="LOB163" s="235"/>
      <c r="LOC163" s="235"/>
      <c r="LOD163" s="235"/>
      <c r="LOE163" s="235"/>
      <c r="LOF163" s="235"/>
      <c r="LOG163" s="235"/>
      <c r="LOH163" s="235"/>
      <c r="LOI163" s="235"/>
      <c r="LOJ163" s="235"/>
      <c r="LOK163" s="235"/>
      <c r="LOL163" s="235"/>
      <c r="LOM163" s="235"/>
      <c r="LON163" s="235"/>
      <c r="LOO163" s="235"/>
      <c r="LOP163" s="235"/>
      <c r="LOQ163" s="235"/>
      <c r="LOR163" s="235"/>
      <c r="LOS163" s="235"/>
      <c r="LOT163" s="235"/>
      <c r="LOU163" s="235"/>
      <c r="LOV163" s="235"/>
      <c r="LOW163" s="235"/>
      <c r="LOX163" s="235"/>
      <c r="LOY163" s="235"/>
      <c r="LOZ163" s="235"/>
      <c r="LPA163" s="235"/>
      <c r="LPB163" s="235"/>
      <c r="LPC163" s="235"/>
      <c r="LPD163" s="235"/>
      <c r="LPE163" s="235"/>
      <c r="LPF163" s="235"/>
      <c r="LPG163" s="235"/>
      <c r="LPH163" s="235"/>
      <c r="LPI163" s="235"/>
      <c r="LPJ163" s="235"/>
      <c r="LPK163" s="235"/>
      <c r="LPL163" s="235"/>
      <c r="LPM163" s="235"/>
      <c r="LPN163" s="235"/>
      <c r="LPO163" s="235"/>
      <c r="LPP163" s="235"/>
      <c r="LPQ163" s="235"/>
      <c r="LPR163" s="235"/>
      <c r="LPS163" s="235"/>
      <c r="LPT163" s="235"/>
      <c r="LPU163" s="235"/>
      <c r="LPV163" s="235"/>
      <c r="LPW163" s="235"/>
      <c r="LPX163" s="235"/>
      <c r="LPY163" s="235"/>
      <c r="LPZ163" s="235"/>
      <c r="LQA163" s="235"/>
      <c r="LQB163" s="235"/>
      <c r="LQC163" s="235"/>
      <c r="LQD163" s="235"/>
      <c r="LQE163" s="235"/>
      <c r="LQF163" s="235"/>
      <c r="LQG163" s="235"/>
      <c r="LQH163" s="235"/>
      <c r="LQI163" s="235"/>
      <c r="LQJ163" s="235"/>
      <c r="LQK163" s="235"/>
      <c r="LQL163" s="235"/>
      <c r="LQM163" s="235"/>
      <c r="LQN163" s="235"/>
      <c r="LQO163" s="235"/>
      <c r="LQP163" s="235"/>
      <c r="LQQ163" s="235"/>
      <c r="LQR163" s="235"/>
      <c r="LQS163" s="235"/>
      <c r="LQT163" s="235"/>
      <c r="LQU163" s="235"/>
      <c r="LQV163" s="235"/>
      <c r="LQW163" s="235"/>
      <c r="LQX163" s="235"/>
      <c r="LQY163" s="235"/>
      <c r="LQZ163" s="235"/>
      <c r="LRA163" s="235"/>
      <c r="LRB163" s="235"/>
      <c r="LRC163" s="235"/>
      <c r="LRD163" s="235"/>
      <c r="LRE163" s="235"/>
      <c r="LRF163" s="235"/>
      <c r="LRG163" s="235"/>
      <c r="LRH163" s="235"/>
      <c r="LRI163" s="235"/>
      <c r="LRJ163" s="235"/>
      <c r="LRK163" s="235"/>
      <c r="LRL163" s="235"/>
      <c r="LRM163" s="235"/>
      <c r="LRN163" s="235"/>
      <c r="LRO163" s="235"/>
      <c r="LRP163" s="235"/>
      <c r="LRQ163" s="235"/>
      <c r="LRR163" s="235"/>
      <c r="LRS163" s="235"/>
      <c r="LRT163" s="235"/>
      <c r="LRU163" s="235"/>
      <c r="LRV163" s="235"/>
      <c r="LRW163" s="235"/>
      <c r="LRX163" s="235"/>
      <c r="LRY163" s="235"/>
      <c r="LRZ163" s="235"/>
      <c r="LSA163" s="235"/>
      <c r="LSB163" s="235"/>
      <c r="LSC163" s="235"/>
      <c r="LSD163" s="235"/>
      <c r="LSE163" s="235"/>
      <c r="LSF163" s="235"/>
      <c r="LSG163" s="235"/>
      <c r="LSH163" s="235"/>
      <c r="LSI163" s="235"/>
      <c r="LSJ163" s="235"/>
      <c r="LSK163" s="235"/>
      <c r="LSL163" s="235"/>
      <c r="LSM163" s="235"/>
      <c r="LSN163" s="235"/>
      <c r="LSO163" s="235"/>
      <c r="LSP163" s="235"/>
      <c r="LSQ163" s="235"/>
      <c r="LSR163" s="235"/>
      <c r="LSS163" s="235"/>
      <c r="LST163" s="235"/>
      <c r="LSU163" s="235"/>
      <c r="LSV163" s="235"/>
      <c r="LSW163" s="235"/>
      <c r="LSX163" s="235"/>
      <c r="LSY163" s="235"/>
      <c r="LSZ163" s="235"/>
      <c r="LTA163" s="235"/>
      <c r="LTB163" s="235"/>
      <c r="LTC163" s="235"/>
      <c r="LTD163" s="235"/>
      <c r="LTE163" s="235"/>
      <c r="LTF163" s="235"/>
      <c r="LTG163" s="235"/>
      <c r="LTH163" s="235"/>
      <c r="LTI163" s="235"/>
      <c r="LTJ163" s="235"/>
      <c r="LTK163" s="235"/>
      <c r="LTL163" s="235"/>
      <c r="LTM163" s="235"/>
      <c r="LTN163" s="235"/>
      <c r="LTO163" s="235"/>
      <c r="LTP163" s="235"/>
      <c r="LTQ163" s="235"/>
      <c r="LTR163" s="235"/>
      <c r="LTS163" s="235"/>
      <c r="LTT163" s="235"/>
      <c r="LTU163" s="235"/>
      <c r="LTV163" s="235"/>
      <c r="LTW163" s="235"/>
      <c r="LTX163" s="235"/>
      <c r="LTY163" s="235"/>
      <c r="LTZ163" s="235"/>
      <c r="LUA163" s="235"/>
      <c r="LUB163" s="235"/>
      <c r="LUC163" s="235"/>
      <c r="LUD163" s="235"/>
      <c r="LUE163" s="235"/>
      <c r="LUF163" s="235"/>
      <c r="LUG163" s="235"/>
      <c r="LUH163" s="235"/>
      <c r="LUI163" s="235"/>
      <c r="LUJ163" s="235"/>
      <c r="LUK163" s="235"/>
      <c r="LUL163" s="235"/>
      <c r="LUM163" s="235"/>
      <c r="LUN163" s="235"/>
      <c r="LUO163" s="235"/>
      <c r="LUP163" s="235"/>
      <c r="LUQ163" s="235"/>
      <c r="LUR163" s="235"/>
      <c r="LUS163" s="235"/>
      <c r="LUT163" s="235"/>
      <c r="LUU163" s="235"/>
      <c r="LUV163" s="235"/>
      <c r="LUW163" s="235"/>
      <c r="LUX163" s="235"/>
      <c r="LUY163" s="235"/>
      <c r="LUZ163" s="235"/>
      <c r="LVA163" s="235"/>
      <c r="LVB163" s="235"/>
      <c r="LVC163" s="235"/>
      <c r="LVD163" s="235"/>
      <c r="LVE163" s="235"/>
      <c r="LVF163" s="235"/>
      <c r="LVG163" s="235"/>
      <c r="LVH163" s="235"/>
      <c r="LVI163" s="235"/>
      <c r="LVJ163" s="235"/>
      <c r="LVK163" s="235"/>
      <c r="LVL163" s="235"/>
      <c r="LVM163" s="235"/>
      <c r="LVN163" s="235"/>
      <c r="LVO163" s="235"/>
      <c r="LVP163" s="235"/>
      <c r="LVQ163" s="235"/>
      <c r="LVR163" s="235"/>
      <c r="LVS163" s="235"/>
      <c r="LVT163" s="235"/>
      <c r="LVU163" s="235"/>
      <c r="LVV163" s="235"/>
      <c r="LVW163" s="235"/>
      <c r="LVX163" s="235"/>
      <c r="LVY163" s="235"/>
      <c r="LVZ163" s="235"/>
      <c r="LWA163" s="235"/>
      <c r="LWB163" s="235"/>
      <c r="LWC163" s="235"/>
      <c r="LWD163" s="235"/>
      <c r="LWE163" s="235"/>
      <c r="LWF163" s="235"/>
      <c r="LWG163" s="235"/>
      <c r="LWH163" s="235"/>
      <c r="LWI163" s="235"/>
      <c r="LWJ163" s="235"/>
      <c r="LWK163" s="235"/>
      <c r="LWL163" s="235"/>
      <c r="LWM163" s="235"/>
      <c r="LWN163" s="235"/>
      <c r="LWO163" s="235"/>
      <c r="LWP163" s="235"/>
      <c r="LWQ163" s="235"/>
      <c r="LWR163" s="235"/>
      <c r="LWS163" s="235"/>
      <c r="LWT163" s="235"/>
      <c r="LWU163" s="235"/>
      <c r="LWV163" s="235"/>
      <c r="LWW163" s="235"/>
      <c r="LWX163" s="235"/>
      <c r="LWY163" s="235"/>
      <c r="LWZ163" s="235"/>
      <c r="LXA163" s="235"/>
      <c r="LXB163" s="235"/>
      <c r="LXC163" s="235"/>
      <c r="LXD163" s="235"/>
      <c r="LXE163" s="235"/>
      <c r="LXF163" s="235"/>
      <c r="LXG163" s="235"/>
      <c r="LXH163" s="235"/>
      <c r="LXI163" s="235"/>
      <c r="LXJ163" s="235"/>
      <c r="LXK163" s="235"/>
      <c r="LXL163" s="235"/>
      <c r="LXM163" s="235"/>
      <c r="LXN163" s="235"/>
      <c r="LXO163" s="235"/>
      <c r="LXP163" s="235"/>
      <c r="LXQ163" s="235"/>
      <c r="LXR163" s="235"/>
      <c r="LXS163" s="235"/>
      <c r="LXT163" s="235"/>
      <c r="LXU163" s="235"/>
      <c r="LXV163" s="235"/>
      <c r="LXW163" s="235"/>
      <c r="LXX163" s="235"/>
      <c r="LXY163" s="235"/>
      <c r="LXZ163" s="235"/>
      <c r="LYA163" s="235"/>
      <c r="LYB163" s="235"/>
      <c r="LYC163" s="235"/>
      <c r="LYD163" s="235"/>
      <c r="LYE163" s="235"/>
      <c r="LYF163" s="235"/>
      <c r="LYG163" s="235"/>
      <c r="LYH163" s="235"/>
      <c r="LYI163" s="235"/>
      <c r="LYJ163" s="235"/>
      <c r="LYK163" s="235"/>
      <c r="LYL163" s="235"/>
      <c r="LYM163" s="235"/>
      <c r="LYN163" s="235"/>
      <c r="LYO163" s="235"/>
      <c r="LYP163" s="235"/>
      <c r="LYQ163" s="235"/>
      <c r="LYR163" s="235"/>
      <c r="LYS163" s="235"/>
      <c r="LYT163" s="235"/>
      <c r="LYU163" s="235"/>
      <c r="LYV163" s="235"/>
      <c r="LYW163" s="235"/>
      <c r="LYX163" s="235"/>
      <c r="LYY163" s="235"/>
      <c r="LYZ163" s="235"/>
      <c r="LZA163" s="235"/>
      <c r="LZB163" s="235"/>
      <c r="LZC163" s="235"/>
      <c r="LZD163" s="235"/>
      <c r="LZE163" s="235"/>
      <c r="LZF163" s="235"/>
      <c r="LZG163" s="235"/>
      <c r="LZH163" s="235"/>
      <c r="LZI163" s="235"/>
      <c r="LZJ163" s="235"/>
      <c r="LZK163" s="235"/>
      <c r="LZL163" s="235"/>
      <c r="LZM163" s="235"/>
      <c r="LZN163" s="235"/>
      <c r="LZO163" s="235"/>
      <c r="LZP163" s="235"/>
      <c r="LZQ163" s="235"/>
      <c r="LZR163" s="235"/>
      <c r="LZS163" s="235"/>
      <c r="LZT163" s="235"/>
      <c r="LZU163" s="235"/>
      <c r="LZV163" s="235"/>
      <c r="LZW163" s="235"/>
      <c r="LZX163" s="235"/>
      <c r="LZY163" s="235"/>
      <c r="LZZ163" s="235"/>
      <c r="MAA163" s="235"/>
      <c r="MAB163" s="235"/>
      <c r="MAC163" s="235"/>
      <c r="MAD163" s="235"/>
      <c r="MAE163" s="235"/>
      <c r="MAF163" s="235"/>
      <c r="MAG163" s="235"/>
      <c r="MAH163" s="235"/>
      <c r="MAI163" s="235"/>
      <c r="MAJ163" s="235"/>
      <c r="MAK163" s="235"/>
      <c r="MAL163" s="235"/>
      <c r="MAM163" s="235"/>
      <c r="MAN163" s="235"/>
      <c r="MAO163" s="235"/>
      <c r="MAP163" s="235"/>
      <c r="MAQ163" s="235"/>
      <c r="MAR163" s="235"/>
      <c r="MAS163" s="235"/>
      <c r="MAT163" s="235"/>
      <c r="MAU163" s="235"/>
      <c r="MAV163" s="235"/>
      <c r="MAW163" s="235"/>
      <c r="MAX163" s="235"/>
      <c r="MAY163" s="235"/>
      <c r="MAZ163" s="235"/>
      <c r="MBA163" s="235"/>
      <c r="MBB163" s="235"/>
      <c r="MBC163" s="235"/>
      <c r="MBD163" s="235"/>
      <c r="MBE163" s="235"/>
      <c r="MBF163" s="235"/>
      <c r="MBG163" s="235"/>
      <c r="MBH163" s="235"/>
      <c r="MBI163" s="235"/>
      <c r="MBJ163" s="235"/>
      <c r="MBK163" s="235"/>
      <c r="MBL163" s="235"/>
      <c r="MBM163" s="235"/>
      <c r="MBN163" s="235"/>
      <c r="MBO163" s="235"/>
      <c r="MBP163" s="235"/>
      <c r="MBQ163" s="235"/>
      <c r="MBR163" s="235"/>
      <c r="MBS163" s="235"/>
      <c r="MBT163" s="235"/>
      <c r="MBU163" s="235"/>
      <c r="MBV163" s="235"/>
      <c r="MBW163" s="235"/>
      <c r="MBX163" s="235"/>
      <c r="MBY163" s="235"/>
      <c r="MBZ163" s="235"/>
      <c r="MCA163" s="235"/>
      <c r="MCB163" s="235"/>
      <c r="MCC163" s="235"/>
      <c r="MCD163" s="235"/>
      <c r="MCE163" s="235"/>
      <c r="MCF163" s="235"/>
      <c r="MCG163" s="235"/>
      <c r="MCH163" s="235"/>
      <c r="MCI163" s="235"/>
      <c r="MCJ163" s="235"/>
      <c r="MCK163" s="235"/>
      <c r="MCL163" s="235"/>
      <c r="MCM163" s="235"/>
      <c r="MCN163" s="235"/>
      <c r="MCO163" s="235"/>
      <c r="MCP163" s="235"/>
      <c r="MCQ163" s="235"/>
      <c r="MCR163" s="235"/>
      <c r="MCS163" s="235"/>
      <c r="MCT163" s="235"/>
      <c r="MCU163" s="235"/>
      <c r="MCV163" s="235"/>
      <c r="MCW163" s="235"/>
      <c r="MCX163" s="235"/>
      <c r="MCY163" s="235"/>
      <c r="MCZ163" s="235"/>
      <c r="MDA163" s="235"/>
      <c r="MDB163" s="235"/>
      <c r="MDC163" s="235"/>
      <c r="MDD163" s="235"/>
      <c r="MDE163" s="235"/>
      <c r="MDF163" s="235"/>
      <c r="MDG163" s="235"/>
      <c r="MDH163" s="235"/>
      <c r="MDI163" s="235"/>
      <c r="MDJ163" s="235"/>
      <c r="MDK163" s="235"/>
      <c r="MDL163" s="235"/>
      <c r="MDM163" s="235"/>
      <c r="MDN163" s="235"/>
      <c r="MDO163" s="235"/>
      <c r="MDP163" s="235"/>
      <c r="MDQ163" s="235"/>
      <c r="MDR163" s="235"/>
      <c r="MDS163" s="235"/>
      <c r="MDT163" s="235"/>
      <c r="MDU163" s="235"/>
      <c r="MDV163" s="235"/>
      <c r="MDW163" s="235"/>
      <c r="MDX163" s="235"/>
      <c r="MDY163" s="235"/>
      <c r="MDZ163" s="235"/>
      <c r="MEA163" s="235"/>
      <c r="MEB163" s="235"/>
      <c r="MEC163" s="235"/>
      <c r="MED163" s="235"/>
      <c r="MEE163" s="235"/>
      <c r="MEF163" s="235"/>
      <c r="MEG163" s="235"/>
      <c r="MEH163" s="235"/>
      <c r="MEI163" s="235"/>
      <c r="MEJ163" s="235"/>
      <c r="MEK163" s="235"/>
      <c r="MEL163" s="235"/>
      <c r="MEM163" s="235"/>
      <c r="MEN163" s="235"/>
      <c r="MEO163" s="235"/>
      <c r="MEP163" s="235"/>
      <c r="MEQ163" s="235"/>
      <c r="MER163" s="235"/>
      <c r="MES163" s="235"/>
      <c r="MET163" s="235"/>
      <c r="MEU163" s="235"/>
      <c r="MEV163" s="235"/>
      <c r="MEW163" s="235"/>
      <c r="MEX163" s="235"/>
      <c r="MEY163" s="235"/>
      <c r="MEZ163" s="235"/>
      <c r="MFA163" s="235"/>
      <c r="MFB163" s="235"/>
      <c r="MFC163" s="235"/>
      <c r="MFD163" s="235"/>
      <c r="MFE163" s="235"/>
      <c r="MFF163" s="235"/>
      <c r="MFG163" s="235"/>
      <c r="MFH163" s="235"/>
      <c r="MFI163" s="235"/>
      <c r="MFJ163" s="235"/>
      <c r="MFK163" s="235"/>
      <c r="MFL163" s="235"/>
      <c r="MFM163" s="235"/>
      <c r="MFN163" s="235"/>
      <c r="MFO163" s="235"/>
      <c r="MFP163" s="235"/>
      <c r="MFQ163" s="235"/>
      <c r="MFR163" s="235"/>
      <c r="MFS163" s="235"/>
      <c r="MFT163" s="235"/>
      <c r="MFU163" s="235"/>
      <c r="MFV163" s="235"/>
      <c r="MFW163" s="235"/>
      <c r="MFX163" s="235"/>
      <c r="MFY163" s="235"/>
      <c r="MFZ163" s="235"/>
      <c r="MGA163" s="235"/>
      <c r="MGB163" s="235"/>
      <c r="MGC163" s="235"/>
      <c r="MGD163" s="235"/>
      <c r="MGE163" s="235"/>
      <c r="MGF163" s="235"/>
      <c r="MGG163" s="235"/>
      <c r="MGH163" s="235"/>
      <c r="MGI163" s="235"/>
      <c r="MGJ163" s="235"/>
      <c r="MGK163" s="235"/>
      <c r="MGL163" s="235"/>
      <c r="MGM163" s="235"/>
      <c r="MGN163" s="235"/>
      <c r="MGO163" s="235"/>
      <c r="MGP163" s="235"/>
      <c r="MGQ163" s="235"/>
      <c r="MGR163" s="235"/>
      <c r="MGS163" s="235"/>
      <c r="MGT163" s="235"/>
      <c r="MGU163" s="235"/>
      <c r="MGV163" s="235"/>
      <c r="MGW163" s="235"/>
      <c r="MGX163" s="235"/>
      <c r="MGY163" s="235"/>
      <c r="MGZ163" s="235"/>
      <c r="MHA163" s="235"/>
      <c r="MHB163" s="235"/>
      <c r="MHC163" s="235"/>
      <c r="MHD163" s="235"/>
      <c r="MHE163" s="235"/>
      <c r="MHF163" s="235"/>
      <c r="MHG163" s="235"/>
      <c r="MHH163" s="235"/>
      <c r="MHI163" s="235"/>
      <c r="MHJ163" s="235"/>
      <c r="MHK163" s="235"/>
      <c r="MHL163" s="235"/>
      <c r="MHM163" s="235"/>
      <c r="MHN163" s="235"/>
      <c r="MHO163" s="235"/>
      <c r="MHP163" s="235"/>
      <c r="MHQ163" s="235"/>
      <c r="MHR163" s="235"/>
      <c r="MHS163" s="235"/>
      <c r="MHT163" s="235"/>
      <c r="MHU163" s="235"/>
      <c r="MHV163" s="235"/>
      <c r="MHW163" s="235"/>
      <c r="MHX163" s="235"/>
      <c r="MHY163" s="235"/>
      <c r="MHZ163" s="235"/>
      <c r="MIA163" s="235"/>
      <c r="MIB163" s="235"/>
      <c r="MIC163" s="235"/>
      <c r="MID163" s="235"/>
      <c r="MIE163" s="235"/>
      <c r="MIF163" s="235"/>
      <c r="MIG163" s="235"/>
      <c r="MIH163" s="235"/>
      <c r="MII163" s="235"/>
      <c r="MIJ163" s="235"/>
      <c r="MIK163" s="235"/>
      <c r="MIL163" s="235"/>
      <c r="MIM163" s="235"/>
      <c r="MIN163" s="235"/>
      <c r="MIO163" s="235"/>
      <c r="MIP163" s="235"/>
      <c r="MIQ163" s="235"/>
      <c r="MIR163" s="235"/>
      <c r="MIS163" s="235"/>
      <c r="MIT163" s="235"/>
      <c r="MIU163" s="235"/>
      <c r="MIV163" s="235"/>
      <c r="MIW163" s="235"/>
      <c r="MIX163" s="235"/>
      <c r="MIY163" s="235"/>
      <c r="MIZ163" s="235"/>
      <c r="MJA163" s="235"/>
      <c r="MJB163" s="235"/>
      <c r="MJC163" s="235"/>
      <c r="MJD163" s="235"/>
      <c r="MJE163" s="235"/>
      <c r="MJF163" s="235"/>
      <c r="MJG163" s="235"/>
      <c r="MJH163" s="235"/>
      <c r="MJI163" s="235"/>
      <c r="MJJ163" s="235"/>
      <c r="MJK163" s="235"/>
      <c r="MJL163" s="235"/>
      <c r="MJM163" s="235"/>
      <c r="MJN163" s="235"/>
      <c r="MJO163" s="235"/>
      <c r="MJP163" s="235"/>
      <c r="MJQ163" s="235"/>
      <c r="MJR163" s="235"/>
      <c r="MJS163" s="235"/>
      <c r="MJT163" s="235"/>
      <c r="MJU163" s="235"/>
      <c r="MJV163" s="235"/>
      <c r="MJW163" s="235"/>
      <c r="MJX163" s="235"/>
      <c r="MJY163" s="235"/>
      <c r="MJZ163" s="235"/>
      <c r="MKA163" s="235"/>
      <c r="MKB163" s="235"/>
      <c r="MKC163" s="235"/>
      <c r="MKD163" s="235"/>
      <c r="MKE163" s="235"/>
      <c r="MKF163" s="235"/>
      <c r="MKG163" s="235"/>
      <c r="MKH163" s="235"/>
      <c r="MKI163" s="235"/>
      <c r="MKJ163" s="235"/>
      <c r="MKK163" s="235"/>
      <c r="MKL163" s="235"/>
      <c r="MKM163" s="235"/>
      <c r="MKN163" s="235"/>
      <c r="MKO163" s="235"/>
      <c r="MKP163" s="235"/>
      <c r="MKQ163" s="235"/>
      <c r="MKR163" s="235"/>
      <c r="MKS163" s="235"/>
      <c r="MKT163" s="235"/>
      <c r="MKU163" s="235"/>
      <c r="MKV163" s="235"/>
      <c r="MKW163" s="235"/>
      <c r="MKX163" s="235"/>
      <c r="MKY163" s="235"/>
      <c r="MKZ163" s="235"/>
      <c r="MLA163" s="235"/>
      <c r="MLB163" s="235"/>
      <c r="MLC163" s="235"/>
      <c r="MLD163" s="235"/>
      <c r="MLE163" s="235"/>
      <c r="MLF163" s="235"/>
      <c r="MLG163" s="235"/>
      <c r="MLH163" s="235"/>
      <c r="MLI163" s="235"/>
      <c r="MLJ163" s="235"/>
      <c r="MLK163" s="235"/>
      <c r="MLL163" s="235"/>
      <c r="MLM163" s="235"/>
      <c r="MLN163" s="235"/>
      <c r="MLO163" s="235"/>
      <c r="MLP163" s="235"/>
      <c r="MLQ163" s="235"/>
      <c r="MLR163" s="235"/>
      <c r="MLS163" s="235"/>
      <c r="MLT163" s="235"/>
      <c r="MLU163" s="235"/>
      <c r="MLV163" s="235"/>
      <c r="MLW163" s="235"/>
      <c r="MLX163" s="235"/>
      <c r="MLY163" s="235"/>
      <c r="MLZ163" s="235"/>
      <c r="MMA163" s="235"/>
      <c r="MMB163" s="235"/>
      <c r="MMC163" s="235"/>
      <c r="MMD163" s="235"/>
      <c r="MME163" s="235"/>
      <c r="MMF163" s="235"/>
      <c r="MMG163" s="235"/>
      <c r="MMH163" s="235"/>
      <c r="MMI163" s="235"/>
      <c r="MMJ163" s="235"/>
      <c r="MMK163" s="235"/>
      <c r="MML163" s="235"/>
      <c r="MMM163" s="235"/>
      <c r="MMN163" s="235"/>
      <c r="MMO163" s="235"/>
      <c r="MMP163" s="235"/>
      <c r="MMQ163" s="235"/>
      <c r="MMR163" s="235"/>
      <c r="MMS163" s="235"/>
      <c r="MMT163" s="235"/>
      <c r="MMU163" s="235"/>
      <c r="MMV163" s="235"/>
      <c r="MMW163" s="235"/>
      <c r="MMX163" s="235"/>
      <c r="MMY163" s="235"/>
      <c r="MMZ163" s="235"/>
      <c r="MNA163" s="235"/>
      <c r="MNB163" s="235"/>
      <c r="MNC163" s="235"/>
      <c r="MND163" s="235"/>
      <c r="MNE163" s="235"/>
      <c r="MNF163" s="235"/>
      <c r="MNG163" s="235"/>
      <c r="MNH163" s="235"/>
      <c r="MNI163" s="235"/>
      <c r="MNJ163" s="235"/>
      <c r="MNK163" s="235"/>
      <c r="MNL163" s="235"/>
      <c r="MNM163" s="235"/>
      <c r="MNN163" s="235"/>
      <c r="MNO163" s="235"/>
      <c r="MNP163" s="235"/>
      <c r="MNQ163" s="235"/>
      <c r="MNR163" s="235"/>
      <c r="MNS163" s="235"/>
      <c r="MNT163" s="235"/>
      <c r="MNU163" s="235"/>
      <c r="MNV163" s="235"/>
      <c r="MNW163" s="235"/>
      <c r="MNX163" s="235"/>
      <c r="MNY163" s="235"/>
      <c r="MNZ163" s="235"/>
      <c r="MOA163" s="235"/>
      <c r="MOB163" s="235"/>
      <c r="MOC163" s="235"/>
      <c r="MOD163" s="235"/>
      <c r="MOE163" s="235"/>
      <c r="MOF163" s="235"/>
      <c r="MOG163" s="235"/>
      <c r="MOH163" s="235"/>
      <c r="MOI163" s="235"/>
      <c r="MOJ163" s="235"/>
      <c r="MOK163" s="235"/>
      <c r="MOL163" s="235"/>
      <c r="MOM163" s="235"/>
      <c r="MON163" s="235"/>
      <c r="MOO163" s="235"/>
      <c r="MOP163" s="235"/>
      <c r="MOQ163" s="235"/>
      <c r="MOR163" s="235"/>
      <c r="MOS163" s="235"/>
      <c r="MOT163" s="235"/>
      <c r="MOU163" s="235"/>
      <c r="MOV163" s="235"/>
      <c r="MOW163" s="235"/>
      <c r="MOX163" s="235"/>
      <c r="MOY163" s="235"/>
      <c r="MOZ163" s="235"/>
      <c r="MPA163" s="235"/>
      <c r="MPB163" s="235"/>
      <c r="MPC163" s="235"/>
      <c r="MPD163" s="235"/>
      <c r="MPE163" s="235"/>
      <c r="MPF163" s="235"/>
      <c r="MPG163" s="235"/>
      <c r="MPH163" s="235"/>
      <c r="MPI163" s="235"/>
      <c r="MPJ163" s="235"/>
      <c r="MPK163" s="235"/>
      <c r="MPL163" s="235"/>
      <c r="MPM163" s="235"/>
      <c r="MPN163" s="235"/>
      <c r="MPO163" s="235"/>
      <c r="MPP163" s="235"/>
      <c r="MPQ163" s="235"/>
      <c r="MPR163" s="235"/>
      <c r="MPS163" s="235"/>
      <c r="MPT163" s="235"/>
      <c r="MPU163" s="235"/>
      <c r="MPV163" s="235"/>
      <c r="MPW163" s="235"/>
      <c r="MPX163" s="235"/>
      <c r="MPY163" s="235"/>
      <c r="MPZ163" s="235"/>
      <c r="MQA163" s="235"/>
      <c r="MQB163" s="235"/>
      <c r="MQC163" s="235"/>
      <c r="MQD163" s="235"/>
      <c r="MQE163" s="235"/>
      <c r="MQF163" s="235"/>
      <c r="MQG163" s="235"/>
      <c r="MQH163" s="235"/>
      <c r="MQI163" s="235"/>
      <c r="MQJ163" s="235"/>
      <c r="MQK163" s="235"/>
      <c r="MQL163" s="235"/>
      <c r="MQM163" s="235"/>
      <c r="MQN163" s="235"/>
      <c r="MQO163" s="235"/>
      <c r="MQP163" s="235"/>
      <c r="MQQ163" s="235"/>
      <c r="MQR163" s="235"/>
      <c r="MQS163" s="235"/>
      <c r="MQT163" s="235"/>
      <c r="MQU163" s="235"/>
      <c r="MQV163" s="235"/>
      <c r="MQW163" s="235"/>
      <c r="MQX163" s="235"/>
      <c r="MQY163" s="235"/>
      <c r="MQZ163" s="235"/>
      <c r="MRA163" s="235"/>
      <c r="MRB163" s="235"/>
      <c r="MRC163" s="235"/>
      <c r="MRD163" s="235"/>
      <c r="MRE163" s="235"/>
      <c r="MRF163" s="235"/>
      <c r="MRG163" s="235"/>
      <c r="MRH163" s="235"/>
      <c r="MRI163" s="235"/>
      <c r="MRJ163" s="235"/>
      <c r="MRK163" s="235"/>
      <c r="MRL163" s="235"/>
      <c r="MRM163" s="235"/>
      <c r="MRN163" s="235"/>
      <c r="MRO163" s="235"/>
      <c r="MRP163" s="235"/>
      <c r="MRQ163" s="235"/>
      <c r="MRR163" s="235"/>
      <c r="MRS163" s="235"/>
      <c r="MRT163" s="235"/>
      <c r="MRU163" s="235"/>
      <c r="MRV163" s="235"/>
      <c r="MRW163" s="235"/>
      <c r="MRX163" s="235"/>
      <c r="MRY163" s="235"/>
      <c r="MRZ163" s="235"/>
      <c r="MSA163" s="235"/>
      <c r="MSB163" s="235"/>
      <c r="MSC163" s="235"/>
      <c r="MSD163" s="235"/>
      <c r="MSE163" s="235"/>
      <c r="MSF163" s="235"/>
      <c r="MSG163" s="235"/>
      <c r="MSH163" s="235"/>
      <c r="MSI163" s="235"/>
      <c r="MSJ163" s="235"/>
      <c r="MSK163" s="235"/>
      <c r="MSL163" s="235"/>
      <c r="MSM163" s="235"/>
      <c r="MSN163" s="235"/>
      <c r="MSO163" s="235"/>
      <c r="MSP163" s="235"/>
      <c r="MSQ163" s="235"/>
      <c r="MSR163" s="235"/>
      <c r="MSS163" s="235"/>
      <c r="MST163" s="235"/>
      <c r="MSU163" s="235"/>
      <c r="MSV163" s="235"/>
      <c r="MSW163" s="235"/>
      <c r="MSX163" s="235"/>
      <c r="MSY163" s="235"/>
      <c r="MSZ163" s="235"/>
      <c r="MTA163" s="235"/>
      <c r="MTB163" s="235"/>
      <c r="MTC163" s="235"/>
      <c r="MTD163" s="235"/>
      <c r="MTE163" s="235"/>
      <c r="MTF163" s="235"/>
      <c r="MTG163" s="235"/>
      <c r="MTH163" s="235"/>
      <c r="MTI163" s="235"/>
      <c r="MTJ163" s="235"/>
      <c r="MTK163" s="235"/>
      <c r="MTL163" s="235"/>
      <c r="MTM163" s="235"/>
      <c r="MTN163" s="235"/>
      <c r="MTO163" s="235"/>
      <c r="MTP163" s="235"/>
      <c r="MTQ163" s="235"/>
      <c r="MTR163" s="235"/>
      <c r="MTS163" s="235"/>
      <c r="MTT163" s="235"/>
      <c r="MTU163" s="235"/>
      <c r="MTV163" s="235"/>
      <c r="MTW163" s="235"/>
      <c r="MTX163" s="235"/>
      <c r="MTY163" s="235"/>
      <c r="MTZ163" s="235"/>
      <c r="MUA163" s="235"/>
      <c r="MUB163" s="235"/>
      <c r="MUC163" s="235"/>
      <c r="MUD163" s="235"/>
      <c r="MUE163" s="235"/>
      <c r="MUF163" s="235"/>
      <c r="MUG163" s="235"/>
      <c r="MUH163" s="235"/>
      <c r="MUI163" s="235"/>
      <c r="MUJ163" s="235"/>
      <c r="MUK163" s="235"/>
      <c r="MUL163" s="235"/>
      <c r="MUM163" s="235"/>
      <c r="MUN163" s="235"/>
      <c r="MUO163" s="235"/>
      <c r="MUP163" s="235"/>
      <c r="MUQ163" s="235"/>
      <c r="MUR163" s="235"/>
      <c r="MUS163" s="235"/>
      <c r="MUT163" s="235"/>
      <c r="MUU163" s="235"/>
      <c r="MUV163" s="235"/>
      <c r="MUW163" s="235"/>
      <c r="MUX163" s="235"/>
      <c r="MUY163" s="235"/>
      <c r="MUZ163" s="235"/>
      <c r="MVA163" s="235"/>
      <c r="MVB163" s="235"/>
      <c r="MVC163" s="235"/>
      <c r="MVD163" s="235"/>
      <c r="MVE163" s="235"/>
      <c r="MVF163" s="235"/>
      <c r="MVG163" s="235"/>
      <c r="MVH163" s="235"/>
      <c r="MVI163" s="235"/>
      <c r="MVJ163" s="235"/>
      <c r="MVK163" s="235"/>
      <c r="MVL163" s="235"/>
      <c r="MVM163" s="235"/>
      <c r="MVN163" s="235"/>
      <c r="MVO163" s="235"/>
      <c r="MVP163" s="235"/>
      <c r="MVQ163" s="235"/>
      <c r="MVR163" s="235"/>
      <c r="MVS163" s="235"/>
      <c r="MVT163" s="235"/>
      <c r="MVU163" s="235"/>
      <c r="MVV163" s="235"/>
      <c r="MVW163" s="235"/>
      <c r="MVX163" s="235"/>
      <c r="MVY163" s="235"/>
      <c r="MVZ163" s="235"/>
      <c r="MWA163" s="235"/>
      <c r="MWB163" s="235"/>
      <c r="MWC163" s="235"/>
      <c r="MWD163" s="235"/>
      <c r="MWE163" s="235"/>
      <c r="MWF163" s="235"/>
      <c r="MWG163" s="235"/>
      <c r="MWH163" s="235"/>
      <c r="MWI163" s="235"/>
      <c r="MWJ163" s="235"/>
      <c r="MWK163" s="235"/>
      <c r="MWL163" s="235"/>
      <c r="MWM163" s="235"/>
      <c r="MWN163" s="235"/>
      <c r="MWO163" s="235"/>
      <c r="MWP163" s="235"/>
      <c r="MWQ163" s="235"/>
      <c r="MWR163" s="235"/>
      <c r="MWS163" s="235"/>
      <c r="MWT163" s="235"/>
      <c r="MWU163" s="235"/>
      <c r="MWV163" s="235"/>
      <c r="MWW163" s="235"/>
      <c r="MWX163" s="235"/>
      <c r="MWY163" s="235"/>
      <c r="MWZ163" s="235"/>
      <c r="MXA163" s="235"/>
      <c r="MXB163" s="235"/>
      <c r="MXC163" s="235"/>
      <c r="MXD163" s="235"/>
      <c r="MXE163" s="235"/>
      <c r="MXF163" s="235"/>
      <c r="MXG163" s="235"/>
      <c r="MXH163" s="235"/>
      <c r="MXI163" s="235"/>
      <c r="MXJ163" s="235"/>
      <c r="MXK163" s="235"/>
      <c r="MXL163" s="235"/>
      <c r="MXM163" s="235"/>
      <c r="MXN163" s="235"/>
      <c r="MXO163" s="235"/>
      <c r="MXP163" s="235"/>
      <c r="MXQ163" s="235"/>
      <c r="MXR163" s="235"/>
      <c r="MXS163" s="235"/>
      <c r="MXT163" s="235"/>
      <c r="MXU163" s="235"/>
      <c r="MXV163" s="235"/>
      <c r="MXW163" s="235"/>
      <c r="MXX163" s="235"/>
      <c r="MXY163" s="235"/>
      <c r="MXZ163" s="235"/>
      <c r="MYA163" s="235"/>
      <c r="MYB163" s="235"/>
      <c r="MYC163" s="235"/>
      <c r="MYD163" s="235"/>
      <c r="MYE163" s="235"/>
      <c r="MYF163" s="235"/>
      <c r="MYG163" s="235"/>
      <c r="MYH163" s="235"/>
      <c r="MYI163" s="235"/>
      <c r="MYJ163" s="235"/>
      <c r="MYK163" s="235"/>
      <c r="MYL163" s="235"/>
      <c r="MYM163" s="235"/>
      <c r="MYN163" s="235"/>
      <c r="MYO163" s="235"/>
      <c r="MYP163" s="235"/>
      <c r="MYQ163" s="235"/>
      <c r="MYR163" s="235"/>
      <c r="MYS163" s="235"/>
      <c r="MYT163" s="235"/>
      <c r="MYU163" s="235"/>
      <c r="MYV163" s="235"/>
      <c r="MYW163" s="235"/>
      <c r="MYX163" s="235"/>
      <c r="MYY163" s="235"/>
      <c r="MYZ163" s="235"/>
      <c r="MZA163" s="235"/>
      <c r="MZB163" s="235"/>
      <c r="MZC163" s="235"/>
      <c r="MZD163" s="235"/>
      <c r="MZE163" s="235"/>
      <c r="MZF163" s="235"/>
      <c r="MZG163" s="235"/>
      <c r="MZH163" s="235"/>
      <c r="MZI163" s="235"/>
      <c r="MZJ163" s="235"/>
      <c r="MZK163" s="235"/>
      <c r="MZL163" s="235"/>
      <c r="MZM163" s="235"/>
      <c r="MZN163" s="235"/>
      <c r="MZO163" s="235"/>
      <c r="MZP163" s="235"/>
      <c r="MZQ163" s="235"/>
      <c r="MZR163" s="235"/>
      <c r="MZS163" s="235"/>
      <c r="MZT163" s="235"/>
      <c r="MZU163" s="235"/>
      <c r="MZV163" s="235"/>
      <c r="MZW163" s="235"/>
      <c r="MZX163" s="235"/>
      <c r="MZY163" s="235"/>
      <c r="MZZ163" s="235"/>
      <c r="NAA163" s="235"/>
      <c r="NAB163" s="235"/>
      <c r="NAC163" s="235"/>
      <c r="NAD163" s="235"/>
      <c r="NAE163" s="235"/>
      <c r="NAF163" s="235"/>
      <c r="NAG163" s="235"/>
      <c r="NAH163" s="235"/>
      <c r="NAI163" s="235"/>
      <c r="NAJ163" s="235"/>
      <c r="NAK163" s="235"/>
      <c r="NAL163" s="235"/>
      <c r="NAM163" s="235"/>
      <c r="NAN163" s="235"/>
      <c r="NAO163" s="235"/>
      <c r="NAP163" s="235"/>
      <c r="NAQ163" s="235"/>
      <c r="NAR163" s="235"/>
      <c r="NAS163" s="235"/>
      <c r="NAT163" s="235"/>
      <c r="NAU163" s="235"/>
      <c r="NAV163" s="235"/>
      <c r="NAW163" s="235"/>
      <c r="NAX163" s="235"/>
      <c r="NAY163" s="235"/>
      <c r="NAZ163" s="235"/>
      <c r="NBA163" s="235"/>
      <c r="NBB163" s="235"/>
      <c r="NBC163" s="235"/>
      <c r="NBD163" s="235"/>
      <c r="NBE163" s="235"/>
      <c r="NBF163" s="235"/>
      <c r="NBG163" s="235"/>
      <c r="NBH163" s="235"/>
      <c r="NBI163" s="235"/>
      <c r="NBJ163" s="235"/>
      <c r="NBK163" s="235"/>
      <c r="NBL163" s="235"/>
      <c r="NBM163" s="235"/>
      <c r="NBN163" s="235"/>
      <c r="NBO163" s="235"/>
      <c r="NBP163" s="235"/>
      <c r="NBQ163" s="235"/>
      <c r="NBR163" s="235"/>
      <c r="NBS163" s="235"/>
      <c r="NBT163" s="235"/>
      <c r="NBU163" s="235"/>
      <c r="NBV163" s="235"/>
      <c r="NBW163" s="235"/>
      <c r="NBX163" s="235"/>
      <c r="NBY163" s="235"/>
      <c r="NBZ163" s="235"/>
      <c r="NCA163" s="235"/>
      <c r="NCB163" s="235"/>
      <c r="NCC163" s="235"/>
      <c r="NCD163" s="235"/>
      <c r="NCE163" s="235"/>
      <c r="NCF163" s="235"/>
      <c r="NCG163" s="235"/>
      <c r="NCH163" s="235"/>
      <c r="NCI163" s="235"/>
      <c r="NCJ163" s="235"/>
      <c r="NCK163" s="235"/>
      <c r="NCL163" s="235"/>
      <c r="NCM163" s="235"/>
      <c r="NCN163" s="235"/>
      <c r="NCO163" s="235"/>
      <c r="NCP163" s="235"/>
      <c r="NCQ163" s="235"/>
      <c r="NCR163" s="235"/>
      <c r="NCS163" s="235"/>
      <c r="NCT163" s="235"/>
      <c r="NCU163" s="235"/>
      <c r="NCV163" s="235"/>
      <c r="NCW163" s="235"/>
      <c r="NCX163" s="235"/>
      <c r="NCY163" s="235"/>
      <c r="NCZ163" s="235"/>
      <c r="NDA163" s="235"/>
      <c r="NDB163" s="235"/>
      <c r="NDC163" s="235"/>
      <c r="NDD163" s="235"/>
      <c r="NDE163" s="235"/>
      <c r="NDF163" s="235"/>
      <c r="NDG163" s="235"/>
      <c r="NDH163" s="235"/>
      <c r="NDI163" s="235"/>
      <c r="NDJ163" s="235"/>
      <c r="NDK163" s="235"/>
      <c r="NDL163" s="235"/>
      <c r="NDM163" s="235"/>
      <c r="NDN163" s="235"/>
      <c r="NDO163" s="235"/>
      <c r="NDP163" s="235"/>
      <c r="NDQ163" s="235"/>
      <c r="NDR163" s="235"/>
      <c r="NDS163" s="235"/>
      <c r="NDT163" s="235"/>
      <c r="NDU163" s="235"/>
      <c r="NDV163" s="235"/>
      <c r="NDW163" s="235"/>
      <c r="NDX163" s="235"/>
      <c r="NDY163" s="235"/>
      <c r="NDZ163" s="235"/>
      <c r="NEA163" s="235"/>
      <c r="NEB163" s="235"/>
      <c r="NEC163" s="235"/>
      <c r="NED163" s="235"/>
      <c r="NEE163" s="235"/>
      <c r="NEF163" s="235"/>
      <c r="NEG163" s="235"/>
      <c r="NEH163" s="235"/>
      <c r="NEI163" s="235"/>
      <c r="NEJ163" s="235"/>
      <c r="NEK163" s="235"/>
      <c r="NEL163" s="235"/>
      <c r="NEM163" s="235"/>
      <c r="NEN163" s="235"/>
      <c r="NEO163" s="235"/>
      <c r="NEP163" s="235"/>
      <c r="NEQ163" s="235"/>
      <c r="NER163" s="235"/>
      <c r="NES163" s="235"/>
      <c r="NET163" s="235"/>
      <c r="NEU163" s="235"/>
      <c r="NEV163" s="235"/>
      <c r="NEW163" s="235"/>
      <c r="NEX163" s="235"/>
      <c r="NEY163" s="235"/>
      <c r="NEZ163" s="235"/>
      <c r="NFA163" s="235"/>
      <c r="NFB163" s="235"/>
      <c r="NFC163" s="235"/>
      <c r="NFD163" s="235"/>
      <c r="NFE163" s="235"/>
      <c r="NFF163" s="235"/>
      <c r="NFG163" s="235"/>
      <c r="NFH163" s="235"/>
      <c r="NFI163" s="235"/>
      <c r="NFJ163" s="235"/>
      <c r="NFK163" s="235"/>
      <c r="NFL163" s="235"/>
      <c r="NFM163" s="235"/>
      <c r="NFN163" s="235"/>
      <c r="NFO163" s="235"/>
      <c r="NFP163" s="235"/>
      <c r="NFQ163" s="235"/>
      <c r="NFR163" s="235"/>
      <c r="NFS163" s="235"/>
      <c r="NFT163" s="235"/>
      <c r="NFU163" s="235"/>
      <c r="NFV163" s="235"/>
      <c r="NFW163" s="235"/>
      <c r="NFX163" s="235"/>
      <c r="NFY163" s="235"/>
      <c r="NFZ163" s="235"/>
      <c r="NGA163" s="235"/>
      <c r="NGB163" s="235"/>
      <c r="NGC163" s="235"/>
      <c r="NGD163" s="235"/>
      <c r="NGE163" s="235"/>
      <c r="NGF163" s="235"/>
      <c r="NGG163" s="235"/>
      <c r="NGH163" s="235"/>
      <c r="NGI163" s="235"/>
      <c r="NGJ163" s="235"/>
      <c r="NGK163" s="235"/>
      <c r="NGL163" s="235"/>
      <c r="NGM163" s="235"/>
      <c r="NGN163" s="235"/>
      <c r="NGO163" s="235"/>
      <c r="NGP163" s="235"/>
      <c r="NGQ163" s="235"/>
      <c r="NGR163" s="235"/>
      <c r="NGS163" s="235"/>
      <c r="NGT163" s="235"/>
      <c r="NGU163" s="235"/>
      <c r="NGV163" s="235"/>
      <c r="NGW163" s="235"/>
      <c r="NGX163" s="235"/>
      <c r="NGY163" s="235"/>
      <c r="NGZ163" s="235"/>
      <c r="NHA163" s="235"/>
      <c r="NHB163" s="235"/>
      <c r="NHC163" s="235"/>
      <c r="NHD163" s="235"/>
      <c r="NHE163" s="235"/>
      <c r="NHF163" s="235"/>
      <c r="NHG163" s="235"/>
      <c r="NHH163" s="235"/>
      <c r="NHI163" s="235"/>
      <c r="NHJ163" s="235"/>
      <c r="NHK163" s="235"/>
      <c r="NHL163" s="235"/>
      <c r="NHM163" s="235"/>
      <c r="NHN163" s="235"/>
      <c r="NHO163" s="235"/>
      <c r="NHP163" s="235"/>
      <c r="NHQ163" s="235"/>
      <c r="NHR163" s="235"/>
      <c r="NHS163" s="235"/>
      <c r="NHT163" s="235"/>
      <c r="NHU163" s="235"/>
      <c r="NHV163" s="235"/>
      <c r="NHW163" s="235"/>
      <c r="NHX163" s="235"/>
      <c r="NHY163" s="235"/>
      <c r="NHZ163" s="235"/>
      <c r="NIA163" s="235"/>
      <c r="NIB163" s="235"/>
      <c r="NIC163" s="235"/>
      <c r="NID163" s="235"/>
      <c r="NIE163" s="235"/>
      <c r="NIF163" s="235"/>
      <c r="NIG163" s="235"/>
      <c r="NIH163" s="235"/>
      <c r="NII163" s="235"/>
      <c r="NIJ163" s="235"/>
      <c r="NIK163" s="235"/>
      <c r="NIL163" s="235"/>
      <c r="NIM163" s="235"/>
      <c r="NIN163" s="235"/>
      <c r="NIO163" s="235"/>
      <c r="NIP163" s="235"/>
      <c r="NIQ163" s="235"/>
      <c r="NIR163" s="235"/>
      <c r="NIS163" s="235"/>
      <c r="NIT163" s="235"/>
      <c r="NIU163" s="235"/>
      <c r="NIV163" s="235"/>
      <c r="NIW163" s="235"/>
      <c r="NIX163" s="235"/>
      <c r="NIY163" s="235"/>
      <c r="NIZ163" s="235"/>
      <c r="NJA163" s="235"/>
      <c r="NJB163" s="235"/>
      <c r="NJC163" s="235"/>
      <c r="NJD163" s="235"/>
      <c r="NJE163" s="235"/>
      <c r="NJF163" s="235"/>
      <c r="NJG163" s="235"/>
      <c r="NJH163" s="235"/>
      <c r="NJI163" s="235"/>
      <c r="NJJ163" s="235"/>
      <c r="NJK163" s="235"/>
      <c r="NJL163" s="235"/>
      <c r="NJM163" s="235"/>
      <c r="NJN163" s="235"/>
      <c r="NJO163" s="235"/>
      <c r="NJP163" s="235"/>
      <c r="NJQ163" s="235"/>
      <c r="NJR163" s="235"/>
      <c r="NJS163" s="235"/>
      <c r="NJT163" s="235"/>
      <c r="NJU163" s="235"/>
      <c r="NJV163" s="235"/>
      <c r="NJW163" s="235"/>
      <c r="NJX163" s="235"/>
      <c r="NJY163" s="235"/>
      <c r="NJZ163" s="235"/>
      <c r="NKA163" s="235"/>
      <c r="NKB163" s="235"/>
      <c r="NKC163" s="235"/>
      <c r="NKD163" s="235"/>
      <c r="NKE163" s="235"/>
      <c r="NKF163" s="235"/>
      <c r="NKG163" s="235"/>
      <c r="NKH163" s="235"/>
      <c r="NKI163" s="235"/>
      <c r="NKJ163" s="235"/>
      <c r="NKK163" s="235"/>
      <c r="NKL163" s="235"/>
      <c r="NKM163" s="235"/>
      <c r="NKN163" s="235"/>
      <c r="NKO163" s="235"/>
      <c r="NKP163" s="235"/>
      <c r="NKQ163" s="235"/>
      <c r="NKR163" s="235"/>
      <c r="NKS163" s="235"/>
      <c r="NKT163" s="235"/>
      <c r="NKU163" s="235"/>
      <c r="NKV163" s="235"/>
      <c r="NKW163" s="235"/>
      <c r="NKX163" s="235"/>
      <c r="NKY163" s="235"/>
      <c r="NKZ163" s="235"/>
      <c r="NLA163" s="235"/>
      <c r="NLB163" s="235"/>
      <c r="NLC163" s="235"/>
      <c r="NLD163" s="235"/>
      <c r="NLE163" s="235"/>
      <c r="NLF163" s="235"/>
      <c r="NLG163" s="235"/>
      <c r="NLH163" s="235"/>
      <c r="NLI163" s="235"/>
      <c r="NLJ163" s="235"/>
      <c r="NLK163" s="235"/>
      <c r="NLL163" s="235"/>
      <c r="NLM163" s="235"/>
      <c r="NLN163" s="235"/>
      <c r="NLO163" s="235"/>
      <c r="NLP163" s="235"/>
      <c r="NLQ163" s="235"/>
      <c r="NLR163" s="235"/>
      <c r="NLS163" s="235"/>
      <c r="NLT163" s="235"/>
      <c r="NLU163" s="235"/>
      <c r="NLV163" s="235"/>
      <c r="NLW163" s="235"/>
      <c r="NLX163" s="235"/>
      <c r="NLY163" s="235"/>
      <c r="NLZ163" s="235"/>
      <c r="NMA163" s="235"/>
      <c r="NMB163" s="235"/>
      <c r="NMC163" s="235"/>
      <c r="NMD163" s="235"/>
      <c r="NME163" s="235"/>
      <c r="NMF163" s="235"/>
      <c r="NMG163" s="235"/>
      <c r="NMH163" s="235"/>
      <c r="NMI163" s="235"/>
      <c r="NMJ163" s="235"/>
      <c r="NMK163" s="235"/>
      <c r="NML163" s="235"/>
      <c r="NMM163" s="235"/>
      <c r="NMN163" s="235"/>
      <c r="NMO163" s="235"/>
      <c r="NMP163" s="235"/>
      <c r="NMQ163" s="235"/>
      <c r="NMR163" s="235"/>
      <c r="NMS163" s="235"/>
      <c r="NMT163" s="235"/>
      <c r="NMU163" s="235"/>
      <c r="NMV163" s="235"/>
      <c r="NMW163" s="235"/>
      <c r="NMX163" s="235"/>
      <c r="NMY163" s="235"/>
      <c r="NMZ163" s="235"/>
      <c r="NNA163" s="235"/>
      <c r="NNB163" s="235"/>
      <c r="NNC163" s="235"/>
      <c r="NND163" s="235"/>
      <c r="NNE163" s="235"/>
      <c r="NNF163" s="235"/>
      <c r="NNG163" s="235"/>
      <c r="NNH163" s="235"/>
      <c r="NNI163" s="235"/>
      <c r="NNJ163" s="235"/>
      <c r="NNK163" s="235"/>
      <c r="NNL163" s="235"/>
      <c r="NNM163" s="235"/>
      <c r="NNN163" s="235"/>
      <c r="NNO163" s="235"/>
      <c r="NNP163" s="235"/>
      <c r="NNQ163" s="235"/>
      <c r="NNR163" s="235"/>
      <c r="NNS163" s="235"/>
      <c r="NNT163" s="235"/>
      <c r="NNU163" s="235"/>
      <c r="NNV163" s="235"/>
      <c r="NNW163" s="235"/>
      <c r="NNX163" s="235"/>
      <c r="NNY163" s="235"/>
      <c r="NNZ163" s="235"/>
      <c r="NOA163" s="235"/>
      <c r="NOB163" s="235"/>
      <c r="NOC163" s="235"/>
      <c r="NOD163" s="235"/>
      <c r="NOE163" s="235"/>
      <c r="NOF163" s="235"/>
      <c r="NOG163" s="235"/>
      <c r="NOH163" s="235"/>
      <c r="NOI163" s="235"/>
      <c r="NOJ163" s="235"/>
      <c r="NOK163" s="235"/>
      <c r="NOL163" s="235"/>
      <c r="NOM163" s="235"/>
      <c r="NON163" s="235"/>
      <c r="NOO163" s="235"/>
      <c r="NOP163" s="235"/>
      <c r="NOQ163" s="235"/>
      <c r="NOR163" s="235"/>
      <c r="NOS163" s="235"/>
      <c r="NOT163" s="235"/>
      <c r="NOU163" s="235"/>
      <c r="NOV163" s="235"/>
      <c r="NOW163" s="235"/>
      <c r="NOX163" s="235"/>
      <c r="NOY163" s="235"/>
      <c r="NOZ163" s="235"/>
      <c r="NPA163" s="235"/>
      <c r="NPB163" s="235"/>
      <c r="NPC163" s="235"/>
      <c r="NPD163" s="235"/>
      <c r="NPE163" s="235"/>
      <c r="NPF163" s="235"/>
      <c r="NPG163" s="235"/>
      <c r="NPH163" s="235"/>
      <c r="NPI163" s="235"/>
      <c r="NPJ163" s="235"/>
      <c r="NPK163" s="235"/>
      <c r="NPL163" s="235"/>
      <c r="NPM163" s="235"/>
      <c r="NPN163" s="235"/>
      <c r="NPO163" s="235"/>
      <c r="NPP163" s="235"/>
      <c r="NPQ163" s="235"/>
      <c r="NPR163" s="235"/>
      <c r="NPS163" s="235"/>
      <c r="NPT163" s="235"/>
      <c r="NPU163" s="235"/>
      <c r="NPV163" s="235"/>
      <c r="NPW163" s="235"/>
      <c r="NPX163" s="235"/>
      <c r="NPY163" s="235"/>
      <c r="NPZ163" s="235"/>
      <c r="NQA163" s="235"/>
      <c r="NQB163" s="235"/>
      <c r="NQC163" s="235"/>
      <c r="NQD163" s="235"/>
      <c r="NQE163" s="235"/>
      <c r="NQF163" s="235"/>
      <c r="NQG163" s="235"/>
      <c r="NQH163" s="235"/>
      <c r="NQI163" s="235"/>
      <c r="NQJ163" s="235"/>
      <c r="NQK163" s="235"/>
      <c r="NQL163" s="235"/>
      <c r="NQM163" s="235"/>
      <c r="NQN163" s="235"/>
      <c r="NQO163" s="235"/>
      <c r="NQP163" s="235"/>
      <c r="NQQ163" s="235"/>
      <c r="NQR163" s="235"/>
      <c r="NQS163" s="235"/>
      <c r="NQT163" s="235"/>
      <c r="NQU163" s="235"/>
      <c r="NQV163" s="235"/>
      <c r="NQW163" s="235"/>
      <c r="NQX163" s="235"/>
      <c r="NQY163" s="235"/>
      <c r="NQZ163" s="235"/>
      <c r="NRA163" s="235"/>
      <c r="NRB163" s="235"/>
      <c r="NRC163" s="235"/>
      <c r="NRD163" s="235"/>
      <c r="NRE163" s="235"/>
      <c r="NRF163" s="235"/>
      <c r="NRG163" s="235"/>
      <c r="NRH163" s="235"/>
      <c r="NRI163" s="235"/>
      <c r="NRJ163" s="235"/>
      <c r="NRK163" s="235"/>
      <c r="NRL163" s="235"/>
      <c r="NRM163" s="235"/>
      <c r="NRN163" s="235"/>
      <c r="NRO163" s="235"/>
      <c r="NRP163" s="235"/>
      <c r="NRQ163" s="235"/>
      <c r="NRR163" s="235"/>
      <c r="NRS163" s="235"/>
      <c r="NRT163" s="235"/>
      <c r="NRU163" s="235"/>
      <c r="NRV163" s="235"/>
      <c r="NRW163" s="235"/>
      <c r="NRX163" s="235"/>
      <c r="NRY163" s="235"/>
      <c r="NRZ163" s="235"/>
      <c r="NSA163" s="235"/>
      <c r="NSB163" s="235"/>
      <c r="NSC163" s="235"/>
      <c r="NSD163" s="235"/>
      <c r="NSE163" s="235"/>
      <c r="NSF163" s="235"/>
      <c r="NSG163" s="235"/>
      <c r="NSH163" s="235"/>
      <c r="NSI163" s="235"/>
      <c r="NSJ163" s="235"/>
      <c r="NSK163" s="235"/>
      <c r="NSL163" s="235"/>
      <c r="NSM163" s="235"/>
      <c r="NSN163" s="235"/>
      <c r="NSO163" s="235"/>
      <c r="NSP163" s="235"/>
      <c r="NSQ163" s="235"/>
      <c r="NSR163" s="235"/>
      <c r="NSS163" s="235"/>
      <c r="NST163" s="235"/>
      <c r="NSU163" s="235"/>
      <c r="NSV163" s="235"/>
      <c r="NSW163" s="235"/>
      <c r="NSX163" s="235"/>
      <c r="NSY163" s="235"/>
      <c r="NSZ163" s="235"/>
      <c r="NTA163" s="235"/>
      <c r="NTB163" s="235"/>
      <c r="NTC163" s="235"/>
      <c r="NTD163" s="235"/>
      <c r="NTE163" s="235"/>
      <c r="NTF163" s="235"/>
      <c r="NTG163" s="235"/>
      <c r="NTH163" s="235"/>
      <c r="NTI163" s="235"/>
      <c r="NTJ163" s="235"/>
      <c r="NTK163" s="235"/>
      <c r="NTL163" s="235"/>
      <c r="NTM163" s="235"/>
      <c r="NTN163" s="235"/>
      <c r="NTO163" s="235"/>
      <c r="NTP163" s="235"/>
      <c r="NTQ163" s="235"/>
      <c r="NTR163" s="235"/>
      <c r="NTS163" s="235"/>
      <c r="NTT163" s="235"/>
      <c r="NTU163" s="235"/>
      <c r="NTV163" s="235"/>
      <c r="NTW163" s="235"/>
      <c r="NTX163" s="235"/>
      <c r="NTY163" s="235"/>
      <c r="NTZ163" s="235"/>
      <c r="NUA163" s="235"/>
      <c r="NUB163" s="235"/>
      <c r="NUC163" s="235"/>
      <c r="NUD163" s="235"/>
      <c r="NUE163" s="235"/>
      <c r="NUF163" s="235"/>
      <c r="NUG163" s="235"/>
      <c r="NUH163" s="235"/>
      <c r="NUI163" s="235"/>
      <c r="NUJ163" s="235"/>
      <c r="NUK163" s="235"/>
      <c r="NUL163" s="235"/>
      <c r="NUM163" s="235"/>
      <c r="NUN163" s="235"/>
      <c r="NUO163" s="235"/>
      <c r="NUP163" s="235"/>
      <c r="NUQ163" s="235"/>
      <c r="NUR163" s="235"/>
      <c r="NUS163" s="235"/>
      <c r="NUT163" s="235"/>
      <c r="NUU163" s="235"/>
      <c r="NUV163" s="235"/>
      <c r="NUW163" s="235"/>
      <c r="NUX163" s="235"/>
      <c r="NUY163" s="235"/>
      <c r="NUZ163" s="235"/>
      <c r="NVA163" s="235"/>
      <c r="NVB163" s="235"/>
      <c r="NVC163" s="235"/>
      <c r="NVD163" s="235"/>
      <c r="NVE163" s="235"/>
      <c r="NVF163" s="235"/>
      <c r="NVG163" s="235"/>
      <c r="NVH163" s="235"/>
      <c r="NVI163" s="235"/>
      <c r="NVJ163" s="235"/>
      <c r="NVK163" s="235"/>
      <c r="NVL163" s="235"/>
      <c r="NVM163" s="235"/>
      <c r="NVN163" s="235"/>
      <c r="NVO163" s="235"/>
      <c r="NVP163" s="235"/>
      <c r="NVQ163" s="235"/>
      <c r="NVR163" s="235"/>
      <c r="NVS163" s="235"/>
      <c r="NVT163" s="235"/>
      <c r="NVU163" s="235"/>
      <c r="NVV163" s="235"/>
      <c r="NVW163" s="235"/>
      <c r="NVX163" s="235"/>
      <c r="NVY163" s="235"/>
      <c r="NVZ163" s="235"/>
      <c r="NWA163" s="235"/>
      <c r="NWB163" s="235"/>
      <c r="NWC163" s="235"/>
      <c r="NWD163" s="235"/>
      <c r="NWE163" s="235"/>
      <c r="NWF163" s="235"/>
      <c r="NWG163" s="235"/>
      <c r="NWH163" s="235"/>
      <c r="NWI163" s="235"/>
      <c r="NWJ163" s="235"/>
      <c r="NWK163" s="235"/>
      <c r="NWL163" s="235"/>
      <c r="NWM163" s="235"/>
      <c r="NWN163" s="235"/>
      <c r="NWO163" s="235"/>
      <c r="NWP163" s="235"/>
      <c r="NWQ163" s="235"/>
      <c r="NWR163" s="235"/>
      <c r="NWS163" s="235"/>
      <c r="NWT163" s="235"/>
      <c r="NWU163" s="235"/>
      <c r="NWV163" s="235"/>
      <c r="NWW163" s="235"/>
      <c r="NWX163" s="235"/>
      <c r="NWY163" s="235"/>
      <c r="NWZ163" s="235"/>
      <c r="NXA163" s="235"/>
      <c r="NXB163" s="235"/>
      <c r="NXC163" s="235"/>
      <c r="NXD163" s="235"/>
      <c r="NXE163" s="235"/>
      <c r="NXF163" s="235"/>
      <c r="NXG163" s="235"/>
      <c r="NXH163" s="235"/>
      <c r="NXI163" s="235"/>
      <c r="NXJ163" s="235"/>
      <c r="NXK163" s="235"/>
      <c r="NXL163" s="235"/>
      <c r="NXM163" s="235"/>
      <c r="NXN163" s="235"/>
      <c r="NXO163" s="235"/>
      <c r="NXP163" s="235"/>
      <c r="NXQ163" s="235"/>
      <c r="NXR163" s="235"/>
      <c r="NXS163" s="235"/>
      <c r="NXT163" s="235"/>
      <c r="NXU163" s="235"/>
      <c r="NXV163" s="235"/>
      <c r="NXW163" s="235"/>
      <c r="NXX163" s="235"/>
      <c r="NXY163" s="235"/>
      <c r="NXZ163" s="235"/>
      <c r="NYA163" s="235"/>
      <c r="NYB163" s="235"/>
      <c r="NYC163" s="235"/>
      <c r="NYD163" s="235"/>
      <c r="NYE163" s="235"/>
      <c r="NYF163" s="235"/>
      <c r="NYG163" s="235"/>
      <c r="NYH163" s="235"/>
      <c r="NYI163" s="235"/>
      <c r="NYJ163" s="235"/>
      <c r="NYK163" s="235"/>
      <c r="NYL163" s="235"/>
      <c r="NYM163" s="235"/>
      <c r="NYN163" s="235"/>
      <c r="NYO163" s="235"/>
      <c r="NYP163" s="235"/>
      <c r="NYQ163" s="235"/>
      <c r="NYR163" s="235"/>
      <c r="NYS163" s="235"/>
      <c r="NYT163" s="235"/>
      <c r="NYU163" s="235"/>
      <c r="NYV163" s="235"/>
      <c r="NYW163" s="235"/>
      <c r="NYX163" s="235"/>
      <c r="NYY163" s="235"/>
      <c r="NYZ163" s="235"/>
      <c r="NZA163" s="235"/>
      <c r="NZB163" s="235"/>
      <c r="NZC163" s="235"/>
      <c r="NZD163" s="235"/>
      <c r="NZE163" s="235"/>
      <c r="NZF163" s="235"/>
      <c r="NZG163" s="235"/>
      <c r="NZH163" s="235"/>
      <c r="NZI163" s="235"/>
      <c r="NZJ163" s="235"/>
      <c r="NZK163" s="235"/>
      <c r="NZL163" s="235"/>
      <c r="NZM163" s="235"/>
      <c r="NZN163" s="235"/>
      <c r="NZO163" s="235"/>
      <c r="NZP163" s="235"/>
      <c r="NZQ163" s="235"/>
      <c r="NZR163" s="235"/>
      <c r="NZS163" s="235"/>
      <c r="NZT163" s="235"/>
      <c r="NZU163" s="235"/>
      <c r="NZV163" s="235"/>
      <c r="NZW163" s="235"/>
      <c r="NZX163" s="235"/>
      <c r="NZY163" s="235"/>
      <c r="NZZ163" s="235"/>
      <c r="OAA163" s="235"/>
      <c r="OAB163" s="235"/>
      <c r="OAC163" s="235"/>
      <c r="OAD163" s="235"/>
      <c r="OAE163" s="235"/>
      <c r="OAF163" s="235"/>
      <c r="OAG163" s="235"/>
      <c r="OAH163" s="235"/>
      <c r="OAI163" s="235"/>
      <c r="OAJ163" s="235"/>
      <c r="OAK163" s="235"/>
      <c r="OAL163" s="235"/>
      <c r="OAM163" s="235"/>
      <c r="OAN163" s="235"/>
      <c r="OAO163" s="235"/>
      <c r="OAP163" s="235"/>
      <c r="OAQ163" s="235"/>
      <c r="OAR163" s="235"/>
      <c r="OAS163" s="235"/>
      <c r="OAT163" s="235"/>
      <c r="OAU163" s="235"/>
      <c r="OAV163" s="235"/>
      <c r="OAW163" s="235"/>
      <c r="OAX163" s="235"/>
      <c r="OAY163" s="235"/>
      <c r="OAZ163" s="235"/>
      <c r="OBA163" s="235"/>
      <c r="OBB163" s="235"/>
      <c r="OBC163" s="235"/>
      <c r="OBD163" s="235"/>
      <c r="OBE163" s="235"/>
      <c r="OBF163" s="235"/>
      <c r="OBG163" s="235"/>
      <c r="OBH163" s="235"/>
      <c r="OBI163" s="235"/>
      <c r="OBJ163" s="235"/>
      <c r="OBK163" s="235"/>
      <c r="OBL163" s="235"/>
      <c r="OBM163" s="235"/>
      <c r="OBN163" s="235"/>
      <c r="OBO163" s="235"/>
      <c r="OBP163" s="235"/>
      <c r="OBQ163" s="235"/>
      <c r="OBR163" s="235"/>
      <c r="OBS163" s="235"/>
      <c r="OBT163" s="235"/>
      <c r="OBU163" s="235"/>
      <c r="OBV163" s="235"/>
      <c r="OBW163" s="235"/>
      <c r="OBX163" s="235"/>
      <c r="OBY163" s="235"/>
      <c r="OBZ163" s="235"/>
      <c r="OCA163" s="235"/>
      <c r="OCB163" s="235"/>
      <c r="OCC163" s="235"/>
      <c r="OCD163" s="235"/>
      <c r="OCE163" s="235"/>
      <c r="OCF163" s="235"/>
      <c r="OCG163" s="235"/>
      <c r="OCH163" s="235"/>
      <c r="OCI163" s="235"/>
      <c r="OCJ163" s="235"/>
      <c r="OCK163" s="235"/>
      <c r="OCL163" s="235"/>
      <c r="OCM163" s="235"/>
      <c r="OCN163" s="235"/>
      <c r="OCO163" s="235"/>
      <c r="OCP163" s="235"/>
      <c r="OCQ163" s="235"/>
      <c r="OCR163" s="235"/>
      <c r="OCS163" s="235"/>
      <c r="OCT163" s="235"/>
      <c r="OCU163" s="235"/>
      <c r="OCV163" s="235"/>
      <c r="OCW163" s="235"/>
      <c r="OCX163" s="235"/>
      <c r="OCY163" s="235"/>
      <c r="OCZ163" s="235"/>
      <c r="ODA163" s="235"/>
      <c r="ODB163" s="235"/>
      <c r="ODC163" s="235"/>
      <c r="ODD163" s="235"/>
      <c r="ODE163" s="235"/>
      <c r="ODF163" s="235"/>
      <c r="ODG163" s="235"/>
      <c r="ODH163" s="235"/>
      <c r="ODI163" s="235"/>
      <c r="ODJ163" s="235"/>
      <c r="ODK163" s="235"/>
      <c r="ODL163" s="235"/>
      <c r="ODM163" s="235"/>
      <c r="ODN163" s="235"/>
      <c r="ODO163" s="235"/>
      <c r="ODP163" s="235"/>
      <c r="ODQ163" s="235"/>
      <c r="ODR163" s="235"/>
      <c r="ODS163" s="235"/>
      <c r="ODT163" s="235"/>
      <c r="ODU163" s="235"/>
      <c r="ODV163" s="235"/>
      <c r="ODW163" s="235"/>
      <c r="ODX163" s="235"/>
      <c r="ODY163" s="235"/>
      <c r="ODZ163" s="235"/>
      <c r="OEA163" s="235"/>
      <c r="OEB163" s="235"/>
      <c r="OEC163" s="235"/>
      <c r="OED163" s="235"/>
      <c r="OEE163" s="235"/>
      <c r="OEF163" s="235"/>
      <c r="OEG163" s="235"/>
      <c r="OEH163" s="235"/>
      <c r="OEI163" s="235"/>
      <c r="OEJ163" s="235"/>
      <c r="OEK163" s="235"/>
      <c r="OEL163" s="235"/>
      <c r="OEM163" s="235"/>
      <c r="OEN163" s="235"/>
      <c r="OEO163" s="235"/>
      <c r="OEP163" s="235"/>
      <c r="OEQ163" s="235"/>
      <c r="OER163" s="235"/>
      <c r="OES163" s="235"/>
      <c r="OET163" s="235"/>
      <c r="OEU163" s="235"/>
      <c r="OEV163" s="235"/>
      <c r="OEW163" s="235"/>
      <c r="OEX163" s="235"/>
      <c r="OEY163" s="235"/>
      <c r="OEZ163" s="235"/>
      <c r="OFA163" s="235"/>
      <c r="OFB163" s="235"/>
      <c r="OFC163" s="235"/>
      <c r="OFD163" s="235"/>
      <c r="OFE163" s="235"/>
      <c r="OFF163" s="235"/>
      <c r="OFG163" s="235"/>
      <c r="OFH163" s="235"/>
      <c r="OFI163" s="235"/>
      <c r="OFJ163" s="235"/>
      <c r="OFK163" s="235"/>
      <c r="OFL163" s="235"/>
      <c r="OFM163" s="235"/>
      <c r="OFN163" s="235"/>
      <c r="OFO163" s="235"/>
      <c r="OFP163" s="235"/>
      <c r="OFQ163" s="235"/>
      <c r="OFR163" s="235"/>
      <c r="OFS163" s="235"/>
      <c r="OFT163" s="235"/>
      <c r="OFU163" s="235"/>
      <c r="OFV163" s="235"/>
      <c r="OFW163" s="235"/>
      <c r="OFX163" s="235"/>
      <c r="OFY163" s="235"/>
      <c r="OFZ163" s="235"/>
      <c r="OGA163" s="235"/>
      <c r="OGB163" s="235"/>
      <c r="OGC163" s="235"/>
      <c r="OGD163" s="235"/>
      <c r="OGE163" s="235"/>
      <c r="OGF163" s="235"/>
      <c r="OGG163" s="235"/>
      <c r="OGH163" s="235"/>
      <c r="OGI163" s="235"/>
      <c r="OGJ163" s="235"/>
      <c r="OGK163" s="235"/>
      <c r="OGL163" s="235"/>
      <c r="OGM163" s="235"/>
      <c r="OGN163" s="235"/>
      <c r="OGO163" s="235"/>
      <c r="OGP163" s="235"/>
      <c r="OGQ163" s="235"/>
      <c r="OGR163" s="235"/>
      <c r="OGS163" s="235"/>
      <c r="OGT163" s="235"/>
      <c r="OGU163" s="235"/>
      <c r="OGV163" s="235"/>
      <c r="OGW163" s="235"/>
      <c r="OGX163" s="235"/>
      <c r="OGY163" s="235"/>
      <c r="OGZ163" s="235"/>
      <c r="OHA163" s="235"/>
      <c r="OHB163" s="235"/>
      <c r="OHC163" s="235"/>
      <c r="OHD163" s="235"/>
      <c r="OHE163" s="235"/>
      <c r="OHF163" s="235"/>
      <c r="OHG163" s="235"/>
      <c r="OHH163" s="235"/>
      <c r="OHI163" s="235"/>
      <c r="OHJ163" s="235"/>
      <c r="OHK163" s="235"/>
      <c r="OHL163" s="235"/>
      <c r="OHM163" s="235"/>
      <c r="OHN163" s="235"/>
      <c r="OHO163" s="235"/>
      <c r="OHP163" s="235"/>
      <c r="OHQ163" s="235"/>
      <c r="OHR163" s="235"/>
      <c r="OHS163" s="235"/>
      <c r="OHT163" s="235"/>
      <c r="OHU163" s="235"/>
      <c r="OHV163" s="235"/>
      <c r="OHW163" s="235"/>
      <c r="OHX163" s="235"/>
      <c r="OHY163" s="235"/>
      <c r="OHZ163" s="235"/>
      <c r="OIA163" s="235"/>
      <c r="OIB163" s="235"/>
      <c r="OIC163" s="235"/>
      <c r="OID163" s="235"/>
      <c r="OIE163" s="235"/>
      <c r="OIF163" s="235"/>
      <c r="OIG163" s="235"/>
      <c r="OIH163" s="235"/>
      <c r="OII163" s="235"/>
      <c r="OIJ163" s="235"/>
      <c r="OIK163" s="235"/>
      <c r="OIL163" s="235"/>
      <c r="OIM163" s="235"/>
      <c r="OIN163" s="235"/>
      <c r="OIO163" s="235"/>
      <c r="OIP163" s="235"/>
      <c r="OIQ163" s="235"/>
      <c r="OIR163" s="235"/>
      <c r="OIS163" s="235"/>
      <c r="OIT163" s="235"/>
      <c r="OIU163" s="235"/>
      <c r="OIV163" s="235"/>
      <c r="OIW163" s="235"/>
      <c r="OIX163" s="235"/>
      <c r="OIY163" s="235"/>
      <c r="OIZ163" s="235"/>
      <c r="OJA163" s="235"/>
      <c r="OJB163" s="235"/>
      <c r="OJC163" s="235"/>
      <c r="OJD163" s="235"/>
      <c r="OJE163" s="235"/>
      <c r="OJF163" s="235"/>
      <c r="OJG163" s="235"/>
      <c r="OJH163" s="235"/>
      <c r="OJI163" s="235"/>
      <c r="OJJ163" s="235"/>
      <c r="OJK163" s="235"/>
      <c r="OJL163" s="235"/>
      <c r="OJM163" s="235"/>
      <c r="OJN163" s="235"/>
      <c r="OJO163" s="235"/>
      <c r="OJP163" s="235"/>
      <c r="OJQ163" s="235"/>
      <c r="OJR163" s="235"/>
      <c r="OJS163" s="235"/>
      <c r="OJT163" s="235"/>
      <c r="OJU163" s="235"/>
      <c r="OJV163" s="235"/>
      <c r="OJW163" s="235"/>
      <c r="OJX163" s="235"/>
      <c r="OJY163" s="235"/>
      <c r="OJZ163" s="235"/>
      <c r="OKA163" s="235"/>
      <c r="OKB163" s="235"/>
      <c r="OKC163" s="235"/>
      <c r="OKD163" s="235"/>
      <c r="OKE163" s="235"/>
      <c r="OKF163" s="235"/>
      <c r="OKG163" s="235"/>
      <c r="OKH163" s="235"/>
      <c r="OKI163" s="235"/>
      <c r="OKJ163" s="235"/>
      <c r="OKK163" s="235"/>
      <c r="OKL163" s="235"/>
      <c r="OKM163" s="235"/>
      <c r="OKN163" s="235"/>
      <c r="OKO163" s="235"/>
      <c r="OKP163" s="235"/>
      <c r="OKQ163" s="235"/>
      <c r="OKR163" s="235"/>
      <c r="OKS163" s="235"/>
      <c r="OKT163" s="235"/>
      <c r="OKU163" s="235"/>
      <c r="OKV163" s="235"/>
      <c r="OKW163" s="235"/>
      <c r="OKX163" s="235"/>
      <c r="OKY163" s="235"/>
      <c r="OKZ163" s="235"/>
      <c r="OLA163" s="235"/>
      <c r="OLB163" s="235"/>
      <c r="OLC163" s="235"/>
      <c r="OLD163" s="235"/>
      <c r="OLE163" s="235"/>
      <c r="OLF163" s="235"/>
      <c r="OLG163" s="235"/>
      <c r="OLH163" s="235"/>
      <c r="OLI163" s="235"/>
      <c r="OLJ163" s="235"/>
      <c r="OLK163" s="235"/>
      <c r="OLL163" s="235"/>
      <c r="OLM163" s="235"/>
      <c r="OLN163" s="235"/>
      <c r="OLO163" s="235"/>
      <c r="OLP163" s="235"/>
      <c r="OLQ163" s="235"/>
      <c r="OLR163" s="235"/>
      <c r="OLS163" s="235"/>
      <c r="OLT163" s="235"/>
      <c r="OLU163" s="235"/>
      <c r="OLV163" s="235"/>
      <c r="OLW163" s="235"/>
      <c r="OLX163" s="235"/>
      <c r="OLY163" s="235"/>
      <c r="OLZ163" s="235"/>
      <c r="OMA163" s="235"/>
      <c r="OMB163" s="235"/>
      <c r="OMC163" s="235"/>
      <c r="OMD163" s="235"/>
      <c r="OME163" s="235"/>
      <c r="OMF163" s="235"/>
      <c r="OMG163" s="235"/>
      <c r="OMH163" s="235"/>
      <c r="OMI163" s="235"/>
      <c r="OMJ163" s="235"/>
      <c r="OMK163" s="235"/>
      <c r="OML163" s="235"/>
      <c r="OMM163" s="235"/>
      <c r="OMN163" s="235"/>
      <c r="OMO163" s="235"/>
      <c r="OMP163" s="235"/>
      <c r="OMQ163" s="235"/>
      <c r="OMR163" s="235"/>
      <c r="OMS163" s="235"/>
      <c r="OMT163" s="235"/>
      <c r="OMU163" s="235"/>
      <c r="OMV163" s="235"/>
      <c r="OMW163" s="235"/>
      <c r="OMX163" s="235"/>
      <c r="OMY163" s="235"/>
      <c r="OMZ163" s="235"/>
      <c r="ONA163" s="235"/>
      <c r="ONB163" s="235"/>
      <c r="ONC163" s="235"/>
      <c r="OND163" s="235"/>
      <c r="ONE163" s="235"/>
      <c r="ONF163" s="235"/>
      <c r="ONG163" s="235"/>
      <c r="ONH163" s="235"/>
      <c r="ONI163" s="235"/>
      <c r="ONJ163" s="235"/>
      <c r="ONK163" s="235"/>
      <c r="ONL163" s="235"/>
      <c r="ONM163" s="235"/>
      <c r="ONN163" s="235"/>
      <c r="ONO163" s="235"/>
      <c r="ONP163" s="235"/>
      <c r="ONQ163" s="235"/>
      <c r="ONR163" s="235"/>
      <c r="ONS163" s="235"/>
      <c r="ONT163" s="235"/>
      <c r="ONU163" s="235"/>
      <c r="ONV163" s="235"/>
      <c r="ONW163" s="235"/>
      <c r="ONX163" s="235"/>
      <c r="ONY163" s="235"/>
      <c r="ONZ163" s="235"/>
      <c r="OOA163" s="235"/>
      <c r="OOB163" s="235"/>
      <c r="OOC163" s="235"/>
      <c r="OOD163" s="235"/>
      <c r="OOE163" s="235"/>
      <c r="OOF163" s="235"/>
      <c r="OOG163" s="235"/>
      <c r="OOH163" s="235"/>
      <c r="OOI163" s="235"/>
      <c r="OOJ163" s="235"/>
      <c r="OOK163" s="235"/>
      <c r="OOL163" s="235"/>
      <c r="OOM163" s="235"/>
      <c r="OON163" s="235"/>
      <c r="OOO163" s="235"/>
      <c r="OOP163" s="235"/>
      <c r="OOQ163" s="235"/>
      <c r="OOR163" s="235"/>
      <c r="OOS163" s="235"/>
      <c r="OOT163" s="235"/>
      <c r="OOU163" s="235"/>
      <c r="OOV163" s="235"/>
      <c r="OOW163" s="235"/>
      <c r="OOX163" s="235"/>
      <c r="OOY163" s="235"/>
      <c r="OOZ163" s="235"/>
      <c r="OPA163" s="235"/>
      <c r="OPB163" s="235"/>
      <c r="OPC163" s="235"/>
      <c r="OPD163" s="235"/>
      <c r="OPE163" s="235"/>
      <c r="OPF163" s="235"/>
      <c r="OPG163" s="235"/>
      <c r="OPH163" s="235"/>
      <c r="OPI163" s="235"/>
      <c r="OPJ163" s="235"/>
      <c r="OPK163" s="235"/>
      <c r="OPL163" s="235"/>
      <c r="OPM163" s="235"/>
      <c r="OPN163" s="235"/>
      <c r="OPO163" s="235"/>
      <c r="OPP163" s="235"/>
      <c r="OPQ163" s="235"/>
      <c r="OPR163" s="235"/>
      <c r="OPS163" s="235"/>
      <c r="OPT163" s="235"/>
      <c r="OPU163" s="235"/>
      <c r="OPV163" s="235"/>
      <c r="OPW163" s="235"/>
      <c r="OPX163" s="235"/>
      <c r="OPY163" s="235"/>
      <c r="OPZ163" s="235"/>
      <c r="OQA163" s="235"/>
      <c r="OQB163" s="235"/>
      <c r="OQC163" s="235"/>
      <c r="OQD163" s="235"/>
      <c r="OQE163" s="235"/>
      <c r="OQF163" s="235"/>
      <c r="OQG163" s="235"/>
      <c r="OQH163" s="235"/>
      <c r="OQI163" s="235"/>
      <c r="OQJ163" s="235"/>
      <c r="OQK163" s="235"/>
      <c r="OQL163" s="235"/>
      <c r="OQM163" s="235"/>
      <c r="OQN163" s="235"/>
      <c r="OQO163" s="235"/>
      <c r="OQP163" s="235"/>
      <c r="OQQ163" s="235"/>
      <c r="OQR163" s="235"/>
      <c r="OQS163" s="235"/>
      <c r="OQT163" s="235"/>
      <c r="OQU163" s="235"/>
      <c r="OQV163" s="235"/>
      <c r="OQW163" s="235"/>
      <c r="OQX163" s="235"/>
      <c r="OQY163" s="235"/>
      <c r="OQZ163" s="235"/>
      <c r="ORA163" s="235"/>
      <c r="ORB163" s="235"/>
      <c r="ORC163" s="235"/>
      <c r="ORD163" s="235"/>
      <c r="ORE163" s="235"/>
      <c r="ORF163" s="235"/>
      <c r="ORG163" s="235"/>
      <c r="ORH163" s="235"/>
      <c r="ORI163" s="235"/>
      <c r="ORJ163" s="235"/>
      <c r="ORK163" s="235"/>
      <c r="ORL163" s="235"/>
      <c r="ORM163" s="235"/>
      <c r="ORN163" s="235"/>
      <c r="ORO163" s="235"/>
      <c r="ORP163" s="235"/>
      <c r="ORQ163" s="235"/>
      <c r="ORR163" s="235"/>
      <c r="ORS163" s="235"/>
      <c r="ORT163" s="235"/>
      <c r="ORU163" s="235"/>
      <c r="ORV163" s="235"/>
      <c r="ORW163" s="235"/>
      <c r="ORX163" s="235"/>
      <c r="ORY163" s="235"/>
      <c r="ORZ163" s="235"/>
      <c r="OSA163" s="235"/>
      <c r="OSB163" s="235"/>
      <c r="OSC163" s="235"/>
      <c r="OSD163" s="235"/>
      <c r="OSE163" s="235"/>
      <c r="OSF163" s="235"/>
      <c r="OSG163" s="235"/>
      <c r="OSH163" s="235"/>
      <c r="OSI163" s="235"/>
      <c r="OSJ163" s="235"/>
      <c r="OSK163" s="235"/>
      <c r="OSL163" s="235"/>
      <c r="OSM163" s="235"/>
      <c r="OSN163" s="235"/>
      <c r="OSO163" s="235"/>
      <c r="OSP163" s="235"/>
      <c r="OSQ163" s="235"/>
      <c r="OSR163" s="235"/>
      <c r="OSS163" s="235"/>
      <c r="OST163" s="235"/>
      <c r="OSU163" s="235"/>
      <c r="OSV163" s="235"/>
      <c r="OSW163" s="235"/>
      <c r="OSX163" s="235"/>
      <c r="OSY163" s="235"/>
      <c r="OSZ163" s="235"/>
      <c r="OTA163" s="235"/>
      <c r="OTB163" s="235"/>
      <c r="OTC163" s="235"/>
      <c r="OTD163" s="235"/>
      <c r="OTE163" s="235"/>
      <c r="OTF163" s="235"/>
      <c r="OTG163" s="235"/>
      <c r="OTH163" s="235"/>
      <c r="OTI163" s="235"/>
      <c r="OTJ163" s="235"/>
      <c r="OTK163" s="235"/>
      <c r="OTL163" s="235"/>
      <c r="OTM163" s="235"/>
      <c r="OTN163" s="235"/>
      <c r="OTO163" s="235"/>
      <c r="OTP163" s="235"/>
      <c r="OTQ163" s="235"/>
      <c r="OTR163" s="235"/>
      <c r="OTS163" s="235"/>
      <c r="OTT163" s="235"/>
      <c r="OTU163" s="235"/>
      <c r="OTV163" s="235"/>
      <c r="OTW163" s="235"/>
      <c r="OTX163" s="235"/>
      <c r="OTY163" s="235"/>
      <c r="OTZ163" s="235"/>
      <c r="OUA163" s="235"/>
      <c r="OUB163" s="235"/>
      <c r="OUC163" s="235"/>
      <c r="OUD163" s="235"/>
      <c r="OUE163" s="235"/>
      <c r="OUF163" s="235"/>
      <c r="OUG163" s="235"/>
      <c r="OUH163" s="235"/>
      <c r="OUI163" s="235"/>
      <c r="OUJ163" s="235"/>
      <c r="OUK163" s="235"/>
      <c r="OUL163" s="235"/>
      <c r="OUM163" s="235"/>
      <c r="OUN163" s="235"/>
      <c r="OUO163" s="235"/>
      <c r="OUP163" s="235"/>
      <c r="OUQ163" s="235"/>
      <c r="OUR163" s="235"/>
      <c r="OUS163" s="235"/>
      <c r="OUT163" s="235"/>
      <c r="OUU163" s="235"/>
      <c r="OUV163" s="235"/>
      <c r="OUW163" s="235"/>
      <c r="OUX163" s="235"/>
      <c r="OUY163" s="235"/>
      <c r="OUZ163" s="235"/>
      <c r="OVA163" s="235"/>
      <c r="OVB163" s="235"/>
      <c r="OVC163" s="235"/>
      <c r="OVD163" s="235"/>
      <c r="OVE163" s="235"/>
      <c r="OVF163" s="235"/>
      <c r="OVG163" s="235"/>
      <c r="OVH163" s="235"/>
      <c r="OVI163" s="235"/>
      <c r="OVJ163" s="235"/>
      <c r="OVK163" s="235"/>
      <c r="OVL163" s="235"/>
      <c r="OVM163" s="235"/>
      <c r="OVN163" s="235"/>
      <c r="OVO163" s="235"/>
      <c r="OVP163" s="235"/>
      <c r="OVQ163" s="235"/>
      <c r="OVR163" s="235"/>
      <c r="OVS163" s="235"/>
      <c r="OVT163" s="235"/>
      <c r="OVU163" s="235"/>
      <c r="OVV163" s="235"/>
      <c r="OVW163" s="235"/>
      <c r="OVX163" s="235"/>
      <c r="OVY163" s="235"/>
      <c r="OVZ163" s="235"/>
      <c r="OWA163" s="235"/>
      <c r="OWB163" s="235"/>
      <c r="OWC163" s="235"/>
      <c r="OWD163" s="235"/>
      <c r="OWE163" s="235"/>
      <c r="OWF163" s="235"/>
      <c r="OWG163" s="235"/>
      <c r="OWH163" s="235"/>
      <c r="OWI163" s="235"/>
      <c r="OWJ163" s="235"/>
      <c r="OWK163" s="235"/>
      <c r="OWL163" s="235"/>
      <c r="OWM163" s="235"/>
      <c r="OWN163" s="235"/>
      <c r="OWO163" s="235"/>
      <c r="OWP163" s="235"/>
      <c r="OWQ163" s="235"/>
      <c r="OWR163" s="235"/>
      <c r="OWS163" s="235"/>
      <c r="OWT163" s="235"/>
      <c r="OWU163" s="235"/>
      <c r="OWV163" s="235"/>
      <c r="OWW163" s="235"/>
      <c r="OWX163" s="235"/>
      <c r="OWY163" s="235"/>
      <c r="OWZ163" s="235"/>
      <c r="OXA163" s="235"/>
      <c r="OXB163" s="235"/>
      <c r="OXC163" s="235"/>
      <c r="OXD163" s="235"/>
      <c r="OXE163" s="235"/>
      <c r="OXF163" s="235"/>
      <c r="OXG163" s="235"/>
      <c r="OXH163" s="235"/>
      <c r="OXI163" s="235"/>
      <c r="OXJ163" s="235"/>
      <c r="OXK163" s="235"/>
      <c r="OXL163" s="235"/>
      <c r="OXM163" s="235"/>
      <c r="OXN163" s="235"/>
      <c r="OXO163" s="235"/>
      <c r="OXP163" s="235"/>
      <c r="OXQ163" s="235"/>
      <c r="OXR163" s="235"/>
      <c r="OXS163" s="235"/>
      <c r="OXT163" s="235"/>
      <c r="OXU163" s="235"/>
      <c r="OXV163" s="235"/>
      <c r="OXW163" s="235"/>
      <c r="OXX163" s="235"/>
      <c r="OXY163" s="235"/>
      <c r="OXZ163" s="235"/>
      <c r="OYA163" s="235"/>
      <c r="OYB163" s="235"/>
      <c r="OYC163" s="235"/>
      <c r="OYD163" s="235"/>
      <c r="OYE163" s="235"/>
      <c r="OYF163" s="235"/>
      <c r="OYG163" s="235"/>
      <c r="OYH163" s="235"/>
      <c r="OYI163" s="235"/>
      <c r="OYJ163" s="235"/>
      <c r="OYK163" s="235"/>
      <c r="OYL163" s="235"/>
      <c r="OYM163" s="235"/>
      <c r="OYN163" s="235"/>
      <c r="OYO163" s="235"/>
      <c r="OYP163" s="235"/>
      <c r="OYQ163" s="235"/>
      <c r="OYR163" s="235"/>
      <c r="OYS163" s="235"/>
      <c r="OYT163" s="235"/>
      <c r="OYU163" s="235"/>
      <c r="OYV163" s="235"/>
      <c r="OYW163" s="235"/>
      <c r="OYX163" s="235"/>
      <c r="OYY163" s="235"/>
      <c r="OYZ163" s="235"/>
      <c r="OZA163" s="235"/>
      <c r="OZB163" s="235"/>
      <c r="OZC163" s="235"/>
      <c r="OZD163" s="235"/>
      <c r="OZE163" s="235"/>
      <c r="OZF163" s="235"/>
      <c r="OZG163" s="235"/>
      <c r="OZH163" s="235"/>
      <c r="OZI163" s="235"/>
      <c r="OZJ163" s="235"/>
      <c r="OZK163" s="235"/>
      <c r="OZL163" s="235"/>
      <c r="OZM163" s="235"/>
      <c r="OZN163" s="235"/>
      <c r="OZO163" s="235"/>
      <c r="OZP163" s="235"/>
      <c r="OZQ163" s="235"/>
      <c r="OZR163" s="235"/>
      <c r="OZS163" s="235"/>
      <c r="OZT163" s="235"/>
      <c r="OZU163" s="235"/>
      <c r="OZV163" s="235"/>
      <c r="OZW163" s="235"/>
      <c r="OZX163" s="235"/>
      <c r="OZY163" s="235"/>
      <c r="OZZ163" s="235"/>
      <c r="PAA163" s="235"/>
      <c r="PAB163" s="235"/>
      <c r="PAC163" s="235"/>
      <c r="PAD163" s="235"/>
      <c r="PAE163" s="235"/>
      <c r="PAF163" s="235"/>
      <c r="PAG163" s="235"/>
      <c r="PAH163" s="235"/>
      <c r="PAI163" s="235"/>
      <c r="PAJ163" s="235"/>
      <c r="PAK163" s="235"/>
      <c r="PAL163" s="235"/>
      <c r="PAM163" s="235"/>
      <c r="PAN163" s="235"/>
      <c r="PAO163" s="235"/>
      <c r="PAP163" s="235"/>
      <c r="PAQ163" s="235"/>
      <c r="PAR163" s="235"/>
      <c r="PAS163" s="235"/>
      <c r="PAT163" s="235"/>
      <c r="PAU163" s="235"/>
      <c r="PAV163" s="235"/>
      <c r="PAW163" s="235"/>
      <c r="PAX163" s="235"/>
      <c r="PAY163" s="235"/>
      <c r="PAZ163" s="235"/>
      <c r="PBA163" s="235"/>
      <c r="PBB163" s="235"/>
      <c r="PBC163" s="235"/>
      <c r="PBD163" s="235"/>
      <c r="PBE163" s="235"/>
      <c r="PBF163" s="235"/>
      <c r="PBG163" s="235"/>
      <c r="PBH163" s="235"/>
      <c r="PBI163" s="235"/>
      <c r="PBJ163" s="235"/>
      <c r="PBK163" s="235"/>
      <c r="PBL163" s="235"/>
      <c r="PBM163" s="235"/>
      <c r="PBN163" s="235"/>
      <c r="PBO163" s="235"/>
      <c r="PBP163" s="235"/>
      <c r="PBQ163" s="235"/>
      <c r="PBR163" s="235"/>
      <c r="PBS163" s="235"/>
      <c r="PBT163" s="235"/>
      <c r="PBU163" s="235"/>
      <c r="PBV163" s="235"/>
      <c r="PBW163" s="235"/>
      <c r="PBX163" s="235"/>
      <c r="PBY163" s="235"/>
      <c r="PBZ163" s="235"/>
      <c r="PCA163" s="235"/>
      <c r="PCB163" s="235"/>
      <c r="PCC163" s="235"/>
      <c r="PCD163" s="235"/>
      <c r="PCE163" s="235"/>
      <c r="PCF163" s="235"/>
      <c r="PCG163" s="235"/>
      <c r="PCH163" s="235"/>
      <c r="PCI163" s="235"/>
      <c r="PCJ163" s="235"/>
      <c r="PCK163" s="235"/>
      <c r="PCL163" s="235"/>
      <c r="PCM163" s="235"/>
      <c r="PCN163" s="235"/>
      <c r="PCO163" s="235"/>
      <c r="PCP163" s="235"/>
      <c r="PCQ163" s="235"/>
      <c r="PCR163" s="235"/>
      <c r="PCS163" s="235"/>
      <c r="PCT163" s="235"/>
      <c r="PCU163" s="235"/>
      <c r="PCV163" s="235"/>
      <c r="PCW163" s="235"/>
      <c r="PCX163" s="235"/>
      <c r="PCY163" s="235"/>
      <c r="PCZ163" s="235"/>
      <c r="PDA163" s="235"/>
      <c r="PDB163" s="235"/>
      <c r="PDC163" s="235"/>
      <c r="PDD163" s="235"/>
      <c r="PDE163" s="235"/>
      <c r="PDF163" s="235"/>
      <c r="PDG163" s="235"/>
      <c r="PDH163" s="235"/>
      <c r="PDI163" s="235"/>
      <c r="PDJ163" s="235"/>
      <c r="PDK163" s="235"/>
      <c r="PDL163" s="235"/>
      <c r="PDM163" s="235"/>
      <c r="PDN163" s="235"/>
      <c r="PDO163" s="235"/>
      <c r="PDP163" s="235"/>
      <c r="PDQ163" s="235"/>
      <c r="PDR163" s="235"/>
      <c r="PDS163" s="235"/>
      <c r="PDT163" s="235"/>
      <c r="PDU163" s="235"/>
      <c r="PDV163" s="235"/>
      <c r="PDW163" s="235"/>
      <c r="PDX163" s="235"/>
      <c r="PDY163" s="235"/>
      <c r="PDZ163" s="235"/>
      <c r="PEA163" s="235"/>
      <c r="PEB163" s="235"/>
      <c r="PEC163" s="235"/>
      <c r="PED163" s="235"/>
      <c r="PEE163" s="235"/>
      <c r="PEF163" s="235"/>
      <c r="PEG163" s="235"/>
      <c r="PEH163" s="235"/>
      <c r="PEI163" s="235"/>
      <c r="PEJ163" s="235"/>
      <c r="PEK163" s="235"/>
      <c r="PEL163" s="235"/>
      <c r="PEM163" s="235"/>
      <c r="PEN163" s="235"/>
      <c r="PEO163" s="235"/>
      <c r="PEP163" s="235"/>
      <c r="PEQ163" s="235"/>
      <c r="PER163" s="235"/>
      <c r="PES163" s="235"/>
      <c r="PET163" s="235"/>
      <c r="PEU163" s="235"/>
      <c r="PEV163" s="235"/>
      <c r="PEW163" s="235"/>
      <c r="PEX163" s="235"/>
      <c r="PEY163" s="235"/>
      <c r="PEZ163" s="235"/>
      <c r="PFA163" s="235"/>
      <c r="PFB163" s="235"/>
      <c r="PFC163" s="235"/>
      <c r="PFD163" s="235"/>
      <c r="PFE163" s="235"/>
      <c r="PFF163" s="235"/>
      <c r="PFG163" s="235"/>
      <c r="PFH163" s="235"/>
      <c r="PFI163" s="235"/>
      <c r="PFJ163" s="235"/>
      <c r="PFK163" s="235"/>
      <c r="PFL163" s="235"/>
      <c r="PFM163" s="235"/>
      <c r="PFN163" s="235"/>
      <c r="PFO163" s="235"/>
      <c r="PFP163" s="235"/>
      <c r="PFQ163" s="235"/>
      <c r="PFR163" s="235"/>
      <c r="PFS163" s="235"/>
      <c r="PFT163" s="235"/>
      <c r="PFU163" s="235"/>
      <c r="PFV163" s="235"/>
      <c r="PFW163" s="235"/>
      <c r="PFX163" s="235"/>
      <c r="PFY163" s="235"/>
      <c r="PFZ163" s="235"/>
      <c r="PGA163" s="235"/>
      <c r="PGB163" s="235"/>
      <c r="PGC163" s="235"/>
      <c r="PGD163" s="235"/>
      <c r="PGE163" s="235"/>
      <c r="PGF163" s="235"/>
      <c r="PGG163" s="235"/>
      <c r="PGH163" s="235"/>
      <c r="PGI163" s="235"/>
      <c r="PGJ163" s="235"/>
      <c r="PGK163" s="235"/>
      <c r="PGL163" s="235"/>
      <c r="PGM163" s="235"/>
      <c r="PGN163" s="235"/>
      <c r="PGO163" s="235"/>
      <c r="PGP163" s="235"/>
      <c r="PGQ163" s="235"/>
      <c r="PGR163" s="235"/>
      <c r="PGS163" s="235"/>
      <c r="PGT163" s="235"/>
      <c r="PGU163" s="235"/>
      <c r="PGV163" s="235"/>
      <c r="PGW163" s="235"/>
      <c r="PGX163" s="235"/>
      <c r="PGY163" s="235"/>
      <c r="PGZ163" s="235"/>
      <c r="PHA163" s="235"/>
      <c r="PHB163" s="235"/>
      <c r="PHC163" s="235"/>
      <c r="PHD163" s="235"/>
      <c r="PHE163" s="235"/>
      <c r="PHF163" s="235"/>
      <c r="PHG163" s="235"/>
      <c r="PHH163" s="235"/>
      <c r="PHI163" s="235"/>
      <c r="PHJ163" s="235"/>
      <c r="PHK163" s="235"/>
      <c r="PHL163" s="235"/>
      <c r="PHM163" s="235"/>
      <c r="PHN163" s="235"/>
      <c r="PHO163" s="235"/>
      <c r="PHP163" s="235"/>
      <c r="PHQ163" s="235"/>
      <c r="PHR163" s="235"/>
      <c r="PHS163" s="235"/>
      <c r="PHT163" s="235"/>
      <c r="PHU163" s="235"/>
      <c r="PHV163" s="235"/>
      <c r="PHW163" s="235"/>
      <c r="PHX163" s="235"/>
      <c r="PHY163" s="235"/>
      <c r="PHZ163" s="235"/>
      <c r="PIA163" s="235"/>
      <c r="PIB163" s="235"/>
      <c r="PIC163" s="235"/>
      <c r="PID163" s="235"/>
      <c r="PIE163" s="235"/>
      <c r="PIF163" s="235"/>
      <c r="PIG163" s="235"/>
      <c r="PIH163" s="235"/>
      <c r="PII163" s="235"/>
      <c r="PIJ163" s="235"/>
      <c r="PIK163" s="235"/>
      <c r="PIL163" s="235"/>
      <c r="PIM163" s="235"/>
      <c r="PIN163" s="235"/>
      <c r="PIO163" s="235"/>
      <c r="PIP163" s="235"/>
      <c r="PIQ163" s="235"/>
      <c r="PIR163" s="235"/>
      <c r="PIS163" s="235"/>
      <c r="PIT163" s="235"/>
      <c r="PIU163" s="235"/>
      <c r="PIV163" s="235"/>
      <c r="PIW163" s="235"/>
      <c r="PIX163" s="235"/>
      <c r="PIY163" s="235"/>
      <c r="PIZ163" s="235"/>
      <c r="PJA163" s="235"/>
      <c r="PJB163" s="235"/>
      <c r="PJC163" s="235"/>
      <c r="PJD163" s="235"/>
      <c r="PJE163" s="235"/>
      <c r="PJF163" s="235"/>
      <c r="PJG163" s="235"/>
      <c r="PJH163" s="235"/>
      <c r="PJI163" s="235"/>
      <c r="PJJ163" s="235"/>
      <c r="PJK163" s="235"/>
      <c r="PJL163" s="235"/>
      <c r="PJM163" s="235"/>
      <c r="PJN163" s="235"/>
      <c r="PJO163" s="235"/>
      <c r="PJP163" s="235"/>
      <c r="PJQ163" s="235"/>
      <c r="PJR163" s="235"/>
      <c r="PJS163" s="235"/>
      <c r="PJT163" s="235"/>
      <c r="PJU163" s="235"/>
      <c r="PJV163" s="235"/>
      <c r="PJW163" s="235"/>
      <c r="PJX163" s="235"/>
      <c r="PJY163" s="235"/>
      <c r="PJZ163" s="235"/>
      <c r="PKA163" s="235"/>
      <c r="PKB163" s="235"/>
      <c r="PKC163" s="235"/>
      <c r="PKD163" s="235"/>
      <c r="PKE163" s="235"/>
      <c r="PKF163" s="235"/>
      <c r="PKG163" s="235"/>
      <c r="PKH163" s="235"/>
      <c r="PKI163" s="235"/>
      <c r="PKJ163" s="235"/>
      <c r="PKK163" s="235"/>
      <c r="PKL163" s="235"/>
      <c r="PKM163" s="235"/>
      <c r="PKN163" s="235"/>
      <c r="PKO163" s="235"/>
      <c r="PKP163" s="235"/>
      <c r="PKQ163" s="235"/>
      <c r="PKR163" s="235"/>
      <c r="PKS163" s="235"/>
      <c r="PKT163" s="235"/>
      <c r="PKU163" s="235"/>
      <c r="PKV163" s="235"/>
      <c r="PKW163" s="235"/>
      <c r="PKX163" s="235"/>
      <c r="PKY163" s="235"/>
      <c r="PKZ163" s="235"/>
      <c r="PLA163" s="235"/>
      <c r="PLB163" s="235"/>
      <c r="PLC163" s="235"/>
      <c r="PLD163" s="235"/>
      <c r="PLE163" s="235"/>
      <c r="PLF163" s="235"/>
      <c r="PLG163" s="235"/>
      <c r="PLH163" s="235"/>
      <c r="PLI163" s="235"/>
      <c r="PLJ163" s="235"/>
      <c r="PLK163" s="235"/>
      <c r="PLL163" s="235"/>
      <c r="PLM163" s="235"/>
      <c r="PLN163" s="235"/>
      <c r="PLO163" s="235"/>
      <c r="PLP163" s="235"/>
      <c r="PLQ163" s="235"/>
      <c r="PLR163" s="235"/>
      <c r="PLS163" s="235"/>
      <c r="PLT163" s="235"/>
      <c r="PLU163" s="235"/>
      <c r="PLV163" s="235"/>
      <c r="PLW163" s="235"/>
      <c r="PLX163" s="235"/>
      <c r="PLY163" s="235"/>
      <c r="PLZ163" s="235"/>
      <c r="PMA163" s="235"/>
      <c r="PMB163" s="235"/>
      <c r="PMC163" s="235"/>
      <c r="PMD163" s="235"/>
      <c r="PME163" s="235"/>
      <c r="PMF163" s="235"/>
      <c r="PMG163" s="235"/>
      <c r="PMH163" s="235"/>
      <c r="PMI163" s="235"/>
      <c r="PMJ163" s="235"/>
      <c r="PMK163" s="235"/>
      <c r="PML163" s="235"/>
      <c r="PMM163" s="235"/>
      <c r="PMN163" s="235"/>
      <c r="PMO163" s="235"/>
      <c r="PMP163" s="235"/>
      <c r="PMQ163" s="235"/>
      <c r="PMR163" s="235"/>
      <c r="PMS163" s="235"/>
      <c r="PMT163" s="235"/>
      <c r="PMU163" s="235"/>
      <c r="PMV163" s="235"/>
      <c r="PMW163" s="235"/>
      <c r="PMX163" s="235"/>
      <c r="PMY163" s="235"/>
      <c r="PMZ163" s="235"/>
      <c r="PNA163" s="235"/>
      <c r="PNB163" s="235"/>
      <c r="PNC163" s="235"/>
      <c r="PND163" s="235"/>
      <c r="PNE163" s="235"/>
      <c r="PNF163" s="235"/>
      <c r="PNG163" s="235"/>
      <c r="PNH163" s="235"/>
      <c r="PNI163" s="235"/>
      <c r="PNJ163" s="235"/>
      <c r="PNK163" s="235"/>
      <c r="PNL163" s="235"/>
      <c r="PNM163" s="235"/>
      <c r="PNN163" s="235"/>
      <c r="PNO163" s="235"/>
      <c r="PNP163" s="235"/>
      <c r="PNQ163" s="235"/>
      <c r="PNR163" s="235"/>
      <c r="PNS163" s="235"/>
      <c r="PNT163" s="235"/>
      <c r="PNU163" s="235"/>
      <c r="PNV163" s="235"/>
      <c r="PNW163" s="235"/>
      <c r="PNX163" s="235"/>
      <c r="PNY163" s="235"/>
      <c r="PNZ163" s="235"/>
      <c r="POA163" s="235"/>
      <c r="POB163" s="235"/>
      <c r="POC163" s="235"/>
      <c r="POD163" s="235"/>
      <c r="POE163" s="235"/>
      <c r="POF163" s="235"/>
      <c r="POG163" s="235"/>
      <c r="POH163" s="235"/>
      <c r="POI163" s="235"/>
      <c r="POJ163" s="235"/>
      <c r="POK163" s="235"/>
      <c r="POL163" s="235"/>
      <c r="POM163" s="235"/>
      <c r="PON163" s="235"/>
      <c r="POO163" s="235"/>
      <c r="POP163" s="235"/>
      <c r="POQ163" s="235"/>
      <c r="POR163" s="235"/>
      <c r="POS163" s="235"/>
      <c r="POT163" s="235"/>
      <c r="POU163" s="235"/>
      <c r="POV163" s="235"/>
      <c r="POW163" s="235"/>
      <c r="POX163" s="235"/>
      <c r="POY163" s="235"/>
      <c r="POZ163" s="235"/>
      <c r="PPA163" s="235"/>
      <c r="PPB163" s="235"/>
      <c r="PPC163" s="235"/>
      <c r="PPD163" s="235"/>
      <c r="PPE163" s="235"/>
      <c r="PPF163" s="235"/>
      <c r="PPG163" s="235"/>
      <c r="PPH163" s="235"/>
      <c r="PPI163" s="235"/>
      <c r="PPJ163" s="235"/>
      <c r="PPK163" s="235"/>
      <c r="PPL163" s="235"/>
      <c r="PPM163" s="235"/>
      <c r="PPN163" s="235"/>
      <c r="PPO163" s="235"/>
      <c r="PPP163" s="235"/>
      <c r="PPQ163" s="235"/>
      <c r="PPR163" s="235"/>
      <c r="PPS163" s="235"/>
      <c r="PPT163" s="235"/>
      <c r="PPU163" s="235"/>
      <c r="PPV163" s="235"/>
      <c r="PPW163" s="235"/>
      <c r="PPX163" s="235"/>
      <c r="PPY163" s="235"/>
      <c r="PPZ163" s="235"/>
      <c r="PQA163" s="235"/>
      <c r="PQB163" s="235"/>
      <c r="PQC163" s="235"/>
      <c r="PQD163" s="235"/>
      <c r="PQE163" s="235"/>
      <c r="PQF163" s="235"/>
      <c r="PQG163" s="235"/>
      <c r="PQH163" s="235"/>
      <c r="PQI163" s="235"/>
      <c r="PQJ163" s="235"/>
      <c r="PQK163" s="235"/>
      <c r="PQL163" s="235"/>
      <c r="PQM163" s="235"/>
      <c r="PQN163" s="235"/>
      <c r="PQO163" s="235"/>
      <c r="PQP163" s="235"/>
      <c r="PQQ163" s="235"/>
      <c r="PQR163" s="235"/>
      <c r="PQS163" s="235"/>
      <c r="PQT163" s="235"/>
      <c r="PQU163" s="235"/>
      <c r="PQV163" s="235"/>
      <c r="PQW163" s="235"/>
      <c r="PQX163" s="235"/>
      <c r="PQY163" s="235"/>
      <c r="PQZ163" s="235"/>
      <c r="PRA163" s="235"/>
      <c r="PRB163" s="235"/>
      <c r="PRC163" s="235"/>
      <c r="PRD163" s="235"/>
      <c r="PRE163" s="235"/>
      <c r="PRF163" s="235"/>
      <c r="PRG163" s="235"/>
      <c r="PRH163" s="235"/>
      <c r="PRI163" s="235"/>
      <c r="PRJ163" s="235"/>
      <c r="PRK163" s="235"/>
      <c r="PRL163" s="235"/>
      <c r="PRM163" s="235"/>
      <c r="PRN163" s="235"/>
      <c r="PRO163" s="235"/>
      <c r="PRP163" s="235"/>
      <c r="PRQ163" s="235"/>
      <c r="PRR163" s="235"/>
      <c r="PRS163" s="235"/>
      <c r="PRT163" s="235"/>
      <c r="PRU163" s="235"/>
      <c r="PRV163" s="235"/>
      <c r="PRW163" s="235"/>
      <c r="PRX163" s="235"/>
      <c r="PRY163" s="235"/>
      <c r="PRZ163" s="235"/>
      <c r="PSA163" s="235"/>
      <c r="PSB163" s="235"/>
      <c r="PSC163" s="235"/>
      <c r="PSD163" s="235"/>
      <c r="PSE163" s="235"/>
      <c r="PSF163" s="235"/>
      <c r="PSG163" s="235"/>
      <c r="PSH163" s="235"/>
      <c r="PSI163" s="235"/>
      <c r="PSJ163" s="235"/>
      <c r="PSK163" s="235"/>
      <c r="PSL163" s="235"/>
      <c r="PSM163" s="235"/>
      <c r="PSN163" s="235"/>
      <c r="PSO163" s="235"/>
      <c r="PSP163" s="235"/>
      <c r="PSQ163" s="235"/>
      <c r="PSR163" s="235"/>
      <c r="PSS163" s="235"/>
      <c r="PST163" s="235"/>
      <c r="PSU163" s="235"/>
      <c r="PSV163" s="235"/>
      <c r="PSW163" s="235"/>
      <c r="PSX163" s="235"/>
      <c r="PSY163" s="235"/>
      <c r="PSZ163" s="235"/>
      <c r="PTA163" s="235"/>
      <c r="PTB163" s="235"/>
      <c r="PTC163" s="235"/>
      <c r="PTD163" s="235"/>
      <c r="PTE163" s="235"/>
      <c r="PTF163" s="235"/>
      <c r="PTG163" s="235"/>
      <c r="PTH163" s="235"/>
      <c r="PTI163" s="235"/>
      <c r="PTJ163" s="235"/>
      <c r="PTK163" s="235"/>
      <c r="PTL163" s="235"/>
      <c r="PTM163" s="235"/>
      <c r="PTN163" s="235"/>
      <c r="PTO163" s="235"/>
      <c r="PTP163" s="235"/>
      <c r="PTQ163" s="235"/>
      <c r="PTR163" s="235"/>
      <c r="PTS163" s="235"/>
      <c r="PTT163" s="235"/>
      <c r="PTU163" s="235"/>
      <c r="PTV163" s="235"/>
      <c r="PTW163" s="235"/>
      <c r="PTX163" s="235"/>
      <c r="PTY163" s="235"/>
      <c r="PTZ163" s="235"/>
      <c r="PUA163" s="235"/>
      <c r="PUB163" s="235"/>
      <c r="PUC163" s="235"/>
      <c r="PUD163" s="235"/>
      <c r="PUE163" s="235"/>
      <c r="PUF163" s="235"/>
      <c r="PUG163" s="235"/>
      <c r="PUH163" s="235"/>
      <c r="PUI163" s="235"/>
      <c r="PUJ163" s="235"/>
      <c r="PUK163" s="235"/>
      <c r="PUL163" s="235"/>
      <c r="PUM163" s="235"/>
      <c r="PUN163" s="235"/>
      <c r="PUO163" s="235"/>
      <c r="PUP163" s="235"/>
      <c r="PUQ163" s="235"/>
      <c r="PUR163" s="235"/>
      <c r="PUS163" s="235"/>
      <c r="PUT163" s="235"/>
      <c r="PUU163" s="235"/>
      <c r="PUV163" s="235"/>
      <c r="PUW163" s="235"/>
      <c r="PUX163" s="235"/>
      <c r="PUY163" s="235"/>
      <c r="PUZ163" s="235"/>
      <c r="PVA163" s="235"/>
      <c r="PVB163" s="235"/>
      <c r="PVC163" s="235"/>
      <c r="PVD163" s="235"/>
      <c r="PVE163" s="235"/>
      <c r="PVF163" s="235"/>
      <c r="PVG163" s="235"/>
      <c r="PVH163" s="235"/>
      <c r="PVI163" s="235"/>
      <c r="PVJ163" s="235"/>
      <c r="PVK163" s="235"/>
      <c r="PVL163" s="235"/>
      <c r="PVM163" s="235"/>
      <c r="PVN163" s="235"/>
      <c r="PVO163" s="235"/>
      <c r="PVP163" s="235"/>
      <c r="PVQ163" s="235"/>
      <c r="PVR163" s="235"/>
      <c r="PVS163" s="235"/>
      <c r="PVT163" s="235"/>
      <c r="PVU163" s="235"/>
      <c r="PVV163" s="235"/>
      <c r="PVW163" s="235"/>
      <c r="PVX163" s="235"/>
      <c r="PVY163" s="235"/>
      <c r="PVZ163" s="235"/>
      <c r="PWA163" s="235"/>
      <c r="PWB163" s="235"/>
      <c r="PWC163" s="235"/>
      <c r="PWD163" s="235"/>
      <c r="PWE163" s="235"/>
      <c r="PWF163" s="235"/>
      <c r="PWG163" s="235"/>
      <c r="PWH163" s="235"/>
      <c r="PWI163" s="235"/>
      <c r="PWJ163" s="235"/>
      <c r="PWK163" s="235"/>
      <c r="PWL163" s="235"/>
      <c r="PWM163" s="235"/>
      <c r="PWN163" s="235"/>
      <c r="PWO163" s="235"/>
      <c r="PWP163" s="235"/>
      <c r="PWQ163" s="235"/>
      <c r="PWR163" s="235"/>
      <c r="PWS163" s="235"/>
      <c r="PWT163" s="235"/>
      <c r="PWU163" s="235"/>
      <c r="PWV163" s="235"/>
      <c r="PWW163" s="235"/>
      <c r="PWX163" s="235"/>
      <c r="PWY163" s="235"/>
      <c r="PWZ163" s="235"/>
      <c r="PXA163" s="235"/>
      <c r="PXB163" s="235"/>
      <c r="PXC163" s="235"/>
      <c r="PXD163" s="235"/>
      <c r="PXE163" s="235"/>
      <c r="PXF163" s="235"/>
      <c r="PXG163" s="235"/>
      <c r="PXH163" s="235"/>
      <c r="PXI163" s="235"/>
      <c r="PXJ163" s="235"/>
      <c r="PXK163" s="235"/>
      <c r="PXL163" s="235"/>
      <c r="PXM163" s="235"/>
      <c r="PXN163" s="235"/>
      <c r="PXO163" s="235"/>
      <c r="PXP163" s="235"/>
      <c r="PXQ163" s="235"/>
      <c r="PXR163" s="235"/>
      <c r="PXS163" s="235"/>
      <c r="PXT163" s="235"/>
      <c r="PXU163" s="235"/>
      <c r="PXV163" s="235"/>
      <c r="PXW163" s="235"/>
      <c r="PXX163" s="235"/>
      <c r="PXY163" s="235"/>
      <c r="PXZ163" s="235"/>
      <c r="PYA163" s="235"/>
      <c r="PYB163" s="235"/>
      <c r="PYC163" s="235"/>
      <c r="PYD163" s="235"/>
      <c r="PYE163" s="235"/>
      <c r="PYF163" s="235"/>
      <c r="PYG163" s="235"/>
      <c r="PYH163" s="235"/>
      <c r="PYI163" s="235"/>
      <c r="PYJ163" s="235"/>
      <c r="PYK163" s="235"/>
      <c r="PYL163" s="235"/>
      <c r="PYM163" s="235"/>
      <c r="PYN163" s="235"/>
      <c r="PYO163" s="235"/>
      <c r="PYP163" s="235"/>
      <c r="PYQ163" s="235"/>
      <c r="PYR163" s="235"/>
      <c r="PYS163" s="235"/>
      <c r="PYT163" s="235"/>
      <c r="PYU163" s="235"/>
      <c r="PYV163" s="235"/>
      <c r="PYW163" s="235"/>
      <c r="PYX163" s="235"/>
      <c r="PYY163" s="235"/>
      <c r="PYZ163" s="235"/>
      <c r="PZA163" s="235"/>
      <c r="PZB163" s="235"/>
      <c r="PZC163" s="235"/>
      <c r="PZD163" s="235"/>
      <c r="PZE163" s="235"/>
      <c r="PZF163" s="235"/>
      <c r="PZG163" s="235"/>
      <c r="PZH163" s="235"/>
      <c r="PZI163" s="235"/>
      <c r="PZJ163" s="235"/>
      <c r="PZK163" s="235"/>
      <c r="PZL163" s="235"/>
      <c r="PZM163" s="235"/>
      <c r="PZN163" s="235"/>
      <c r="PZO163" s="235"/>
      <c r="PZP163" s="235"/>
      <c r="PZQ163" s="235"/>
      <c r="PZR163" s="235"/>
      <c r="PZS163" s="235"/>
      <c r="PZT163" s="235"/>
      <c r="PZU163" s="235"/>
      <c r="PZV163" s="235"/>
      <c r="PZW163" s="235"/>
      <c r="PZX163" s="235"/>
      <c r="PZY163" s="235"/>
      <c r="PZZ163" s="235"/>
      <c r="QAA163" s="235"/>
      <c r="QAB163" s="235"/>
      <c r="QAC163" s="235"/>
      <c r="QAD163" s="235"/>
      <c r="QAE163" s="235"/>
      <c r="QAF163" s="235"/>
      <c r="QAG163" s="235"/>
      <c r="QAH163" s="235"/>
      <c r="QAI163" s="235"/>
      <c r="QAJ163" s="235"/>
      <c r="QAK163" s="235"/>
      <c r="QAL163" s="235"/>
      <c r="QAM163" s="235"/>
      <c r="QAN163" s="235"/>
      <c r="QAO163" s="235"/>
      <c r="QAP163" s="235"/>
      <c r="QAQ163" s="235"/>
      <c r="QAR163" s="235"/>
      <c r="QAS163" s="235"/>
      <c r="QAT163" s="235"/>
      <c r="QAU163" s="235"/>
      <c r="QAV163" s="235"/>
      <c r="QAW163" s="235"/>
      <c r="QAX163" s="235"/>
      <c r="QAY163" s="235"/>
      <c r="QAZ163" s="235"/>
      <c r="QBA163" s="235"/>
      <c r="QBB163" s="235"/>
      <c r="QBC163" s="235"/>
      <c r="QBD163" s="235"/>
      <c r="QBE163" s="235"/>
      <c r="QBF163" s="235"/>
      <c r="QBG163" s="235"/>
      <c r="QBH163" s="235"/>
      <c r="QBI163" s="235"/>
      <c r="QBJ163" s="235"/>
      <c r="QBK163" s="235"/>
      <c r="QBL163" s="235"/>
      <c r="QBM163" s="235"/>
      <c r="QBN163" s="235"/>
      <c r="QBO163" s="235"/>
      <c r="QBP163" s="235"/>
      <c r="QBQ163" s="235"/>
      <c r="QBR163" s="235"/>
      <c r="QBS163" s="235"/>
      <c r="QBT163" s="235"/>
      <c r="QBU163" s="235"/>
      <c r="QBV163" s="235"/>
      <c r="QBW163" s="235"/>
      <c r="QBX163" s="235"/>
      <c r="QBY163" s="235"/>
      <c r="QBZ163" s="235"/>
      <c r="QCA163" s="235"/>
      <c r="QCB163" s="235"/>
      <c r="QCC163" s="235"/>
      <c r="QCD163" s="235"/>
      <c r="QCE163" s="235"/>
      <c r="QCF163" s="235"/>
      <c r="QCG163" s="235"/>
      <c r="QCH163" s="235"/>
      <c r="QCI163" s="235"/>
      <c r="QCJ163" s="235"/>
      <c r="QCK163" s="235"/>
      <c r="QCL163" s="235"/>
      <c r="QCM163" s="235"/>
      <c r="QCN163" s="235"/>
      <c r="QCO163" s="235"/>
      <c r="QCP163" s="235"/>
      <c r="QCQ163" s="235"/>
      <c r="QCR163" s="235"/>
      <c r="QCS163" s="235"/>
      <c r="QCT163" s="235"/>
      <c r="QCU163" s="235"/>
      <c r="QCV163" s="235"/>
      <c r="QCW163" s="235"/>
      <c r="QCX163" s="235"/>
      <c r="QCY163" s="235"/>
      <c r="QCZ163" s="235"/>
      <c r="QDA163" s="235"/>
      <c r="QDB163" s="235"/>
      <c r="QDC163" s="235"/>
      <c r="QDD163" s="235"/>
      <c r="QDE163" s="235"/>
      <c r="QDF163" s="235"/>
      <c r="QDG163" s="235"/>
      <c r="QDH163" s="235"/>
      <c r="QDI163" s="235"/>
      <c r="QDJ163" s="235"/>
      <c r="QDK163" s="235"/>
      <c r="QDL163" s="235"/>
      <c r="QDM163" s="235"/>
      <c r="QDN163" s="235"/>
      <c r="QDO163" s="235"/>
      <c r="QDP163" s="235"/>
      <c r="QDQ163" s="235"/>
      <c r="QDR163" s="235"/>
      <c r="QDS163" s="235"/>
      <c r="QDT163" s="235"/>
      <c r="QDU163" s="235"/>
      <c r="QDV163" s="235"/>
      <c r="QDW163" s="235"/>
      <c r="QDX163" s="235"/>
      <c r="QDY163" s="235"/>
      <c r="QDZ163" s="235"/>
      <c r="QEA163" s="235"/>
      <c r="QEB163" s="235"/>
      <c r="QEC163" s="235"/>
      <c r="QED163" s="235"/>
      <c r="QEE163" s="235"/>
      <c r="QEF163" s="235"/>
      <c r="QEG163" s="235"/>
      <c r="QEH163" s="235"/>
      <c r="QEI163" s="235"/>
      <c r="QEJ163" s="235"/>
      <c r="QEK163" s="235"/>
      <c r="QEL163" s="235"/>
      <c r="QEM163" s="235"/>
      <c r="QEN163" s="235"/>
      <c r="QEO163" s="235"/>
      <c r="QEP163" s="235"/>
      <c r="QEQ163" s="235"/>
      <c r="QER163" s="235"/>
      <c r="QES163" s="235"/>
      <c r="QET163" s="235"/>
      <c r="QEU163" s="235"/>
      <c r="QEV163" s="235"/>
      <c r="QEW163" s="235"/>
      <c r="QEX163" s="235"/>
      <c r="QEY163" s="235"/>
      <c r="QEZ163" s="235"/>
      <c r="QFA163" s="235"/>
      <c r="QFB163" s="235"/>
      <c r="QFC163" s="235"/>
      <c r="QFD163" s="235"/>
      <c r="QFE163" s="235"/>
      <c r="QFF163" s="235"/>
      <c r="QFG163" s="235"/>
      <c r="QFH163" s="235"/>
      <c r="QFI163" s="235"/>
      <c r="QFJ163" s="235"/>
      <c r="QFK163" s="235"/>
      <c r="QFL163" s="235"/>
      <c r="QFM163" s="235"/>
      <c r="QFN163" s="235"/>
      <c r="QFO163" s="235"/>
      <c r="QFP163" s="235"/>
      <c r="QFQ163" s="235"/>
      <c r="QFR163" s="235"/>
      <c r="QFS163" s="235"/>
      <c r="QFT163" s="235"/>
      <c r="QFU163" s="235"/>
      <c r="QFV163" s="235"/>
      <c r="QFW163" s="235"/>
      <c r="QFX163" s="235"/>
      <c r="QFY163" s="235"/>
      <c r="QFZ163" s="235"/>
      <c r="QGA163" s="235"/>
      <c r="QGB163" s="235"/>
      <c r="QGC163" s="235"/>
      <c r="QGD163" s="235"/>
      <c r="QGE163" s="235"/>
      <c r="QGF163" s="235"/>
      <c r="QGG163" s="235"/>
      <c r="QGH163" s="235"/>
      <c r="QGI163" s="235"/>
      <c r="QGJ163" s="235"/>
      <c r="QGK163" s="235"/>
      <c r="QGL163" s="235"/>
      <c r="QGM163" s="235"/>
      <c r="QGN163" s="235"/>
      <c r="QGO163" s="235"/>
      <c r="QGP163" s="235"/>
      <c r="QGQ163" s="235"/>
      <c r="QGR163" s="235"/>
      <c r="QGS163" s="235"/>
      <c r="QGT163" s="235"/>
      <c r="QGU163" s="235"/>
      <c r="QGV163" s="235"/>
      <c r="QGW163" s="235"/>
      <c r="QGX163" s="235"/>
      <c r="QGY163" s="235"/>
      <c r="QGZ163" s="235"/>
      <c r="QHA163" s="235"/>
      <c r="QHB163" s="235"/>
      <c r="QHC163" s="235"/>
      <c r="QHD163" s="235"/>
      <c r="QHE163" s="235"/>
      <c r="QHF163" s="235"/>
      <c r="QHG163" s="235"/>
      <c r="QHH163" s="235"/>
      <c r="QHI163" s="235"/>
      <c r="QHJ163" s="235"/>
      <c r="QHK163" s="235"/>
      <c r="QHL163" s="235"/>
      <c r="QHM163" s="235"/>
      <c r="QHN163" s="235"/>
      <c r="QHO163" s="235"/>
      <c r="QHP163" s="235"/>
      <c r="QHQ163" s="235"/>
      <c r="QHR163" s="235"/>
      <c r="QHS163" s="235"/>
      <c r="QHT163" s="235"/>
      <c r="QHU163" s="235"/>
      <c r="QHV163" s="235"/>
      <c r="QHW163" s="235"/>
      <c r="QHX163" s="235"/>
      <c r="QHY163" s="235"/>
      <c r="QHZ163" s="235"/>
      <c r="QIA163" s="235"/>
      <c r="QIB163" s="235"/>
      <c r="QIC163" s="235"/>
      <c r="QID163" s="235"/>
      <c r="QIE163" s="235"/>
      <c r="QIF163" s="235"/>
      <c r="QIG163" s="235"/>
      <c r="QIH163" s="235"/>
      <c r="QII163" s="235"/>
      <c r="QIJ163" s="235"/>
      <c r="QIK163" s="235"/>
      <c r="QIL163" s="235"/>
      <c r="QIM163" s="235"/>
      <c r="QIN163" s="235"/>
      <c r="QIO163" s="235"/>
      <c r="QIP163" s="235"/>
      <c r="QIQ163" s="235"/>
      <c r="QIR163" s="235"/>
      <c r="QIS163" s="235"/>
      <c r="QIT163" s="235"/>
      <c r="QIU163" s="235"/>
      <c r="QIV163" s="235"/>
      <c r="QIW163" s="235"/>
      <c r="QIX163" s="235"/>
      <c r="QIY163" s="235"/>
      <c r="QIZ163" s="235"/>
      <c r="QJA163" s="235"/>
      <c r="QJB163" s="235"/>
      <c r="QJC163" s="235"/>
      <c r="QJD163" s="235"/>
      <c r="QJE163" s="235"/>
      <c r="QJF163" s="235"/>
      <c r="QJG163" s="235"/>
      <c r="QJH163" s="235"/>
      <c r="QJI163" s="235"/>
      <c r="QJJ163" s="235"/>
      <c r="QJK163" s="235"/>
      <c r="QJL163" s="235"/>
      <c r="QJM163" s="235"/>
      <c r="QJN163" s="235"/>
      <c r="QJO163" s="235"/>
      <c r="QJP163" s="235"/>
      <c r="QJQ163" s="235"/>
      <c r="QJR163" s="235"/>
      <c r="QJS163" s="235"/>
      <c r="QJT163" s="235"/>
      <c r="QJU163" s="235"/>
      <c r="QJV163" s="235"/>
      <c r="QJW163" s="235"/>
      <c r="QJX163" s="235"/>
      <c r="QJY163" s="235"/>
      <c r="QJZ163" s="235"/>
      <c r="QKA163" s="235"/>
      <c r="QKB163" s="235"/>
      <c r="QKC163" s="235"/>
      <c r="QKD163" s="235"/>
      <c r="QKE163" s="235"/>
      <c r="QKF163" s="235"/>
      <c r="QKG163" s="235"/>
      <c r="QKH163" s="235"/>
      <c r="QKI163" s="235"/>
      <c r="QKJ163" s="235"/>
      <c r="QKK163" s="235"/>
      <c r="QKL163" s="235"/>
      <c r="QKM163" s="235"/>
      <c r="QKN163" s="235"/>
      <c r="QKO163" s="235"/>
      <c r="QKP163" s="235"/>
      <c r="QKQ163" s="235"/>
      <c r="QKR163" s="235"/>
      <c r="QKS163" s="235"/>
      <c r="QKT163" s="235"/>
      <c r="QKU163" s="235"/>
      <c r="QKV163" s="235"/>
      <c r="QKW163" s="235"/>
      <c r="QKX163" s="235"/>
      <c r="QKY163" s="235"/>
      <c r="QKZ163" s="235"/>
      <c r="QLA163" s="235"/>
      <c r="QLB163" s="235"/>
      <c r="QLC163" s="235"/>
      <c r="QLD163" s="235"/>
      <c r="QLE163" s="235"/>
      <c r="QLF163" s="235"/>
      <c r="QLG163" s="235"/>
      <c r="QLH163" s="235"/>
      <c r="QLI163" s="235"/>
      <c r="QLJ163" s="235"/>
      <c r="QLK163" s="235"/>
      <c r="QLL163" s="235"/>
      <c r="QLM163" s="235"/>
      <c r="QLN163" s="235"/>
      <c r="QLO163" s="235"/>
      <c r="QLP163" s="235"/>
      <c r="QLQ163" s="235"/>
      <c r="QLR163" s="235"/>
      <c r="QLS163" s="235"/>
      <c r="QLT163" s="235"/>
      <c r="QLU163" s="235"/>
      <c r="QLV163" s="235"/>
      <c r="QLW163" s="235"/>
      <c r="QLX163" s="235"/>
      <c r="QLY163" s="235"/>
      <c r="QLZ163" s="235"/>
      <c r="QMA163" s="235"/>
      <c r="QMB163" s="235"/>
      <c r="QMC163" s="235"/>
      <c r="QMD163" s="235"/>
      <c r="QME163" s="235"/>
      <c r="QMF163" s="235"/>
      <c r="QMG163" s="235"/>
      <c r="QMH163" s="235"/>
      <c r="QMI163" s="235"/>
      <c r="QMJ163" s="235"/>
      <c r="QMK163" s="235"/>
      <c r="QML163" s="235"/>
      <c r="QMM163" s="235"/>
      <c r="QMN163" s="235"/>
      <c r="QMO163" s="235"/>
      <c r="QMP163" s="235"/>
      <c r="QMQ163" s="235"/>
      <c r="QMR163" s="235"/>
      <c r="QMS163" s="235"/>
      <c r="QMT163" s="235"/>
      <c r="QMU163" s="235"/>
      <c r="QMV163" s="235"/>
      <c r="QMW163" s="235"/>
      <c r="QMX163" s="235"/>
      <c r="QMY163" s="235"/>
      <c r="QMZ163" s="235"/>
      <c r="QNA163" s="235"/>
      <c r="QNB163" s="235"/>
      <c r="QNC163" s="235"/>
      <c r="QND163" s="235"/>
      <c r="QNE163" s="235"/>
      <c r="QNF163" s="235"/>
      <c r="QNG163" s="235"/>
      <c r="QNH163" s="235"/>
      <c r="QNI163" s="235"/>
      <c r="QNJ163" s="235"/>
      <c r="QNK163" s="235"/>
      <c r="QNL163" s="235"/>
      <c r="QNM163" s="235"/>
      <c r="QNN163" s="235"/>
      <c r="QNO163" s="235"/>
      <c r="QNP163" s="235"/>
      <c r="QNQ163" s="235"/>
      <c r="QNR163" s="235"/>
      <c r="QNS163" s="235"/>
      <c r="QNT163" s="235"/>
      <c r="QNU163" s="235"/>
      <c r="QNV163" s="235"/>
      <c r="QNW163" s="235"/>
      <c r="QNX163" s="235"/>
      <c r="QNY163" s="235"/>
      <c r="QNZ163" s="235"/>
      <c r="QOA163" s="235"/>
      <c r="QOB163" s="235"/>
      <c r="QOC163" s="235"/>
      <c r="QOD163" s="235"/>
      <c r="QOE163" s="235"/>
      <c r="QOF163" s="235"/>
      <c r="QOG163" s="235"/>
      <c r="QOH163" s="235"/>
      <c r="QOI163" s="235"/>
      <c r="QOJ163" s="235"/>
      <c r="QOK163" s="235"/>
      <c r="QOL163" s="235"/>
      <c r="QOM163" s="235"/>
      <c r="QON163" s="235"/>
      <c r="QOO163" s="235"/>
      <c r="QOP163" s="235"/>
      <c r="QOQ163" s="235"/>
      <c r="QOR163" s="235"/>
      <c r="QOS163" s="235"/>
      <c r="QOT163" s="235"/>
      <c r="QOU163" s="235"/>
      <c r="QOV163" s="235"/>
      <c r="QOW163" s="235"/>
      <c r="QOX163" s="235"/>
      <c r="QOY163" s="235"/>
      <c r="QOZ163" s="235"/>
      <c r="QPA163" s="235"/>
      <c r="QPB163" s="235"/>
      <c r="QPC163" s="235"/>
      <c r="QPD163" s="235"/>
      <c r="QPE163" s="235"/>
      <c r="QPF163" s="235"/>
      <c r="QPG163" s="235"/>
      <c r="QPH163" s="235"/>
      <c r="QPI163" s="235"/>
      <c r="QPJ163" s="235"/>
      <c r="QPK163" s="235"/>
      <c r="QPL163" s="235"/>
      <c r="QPM163" s="235"/>
      <c r="QPN163" s="235"/>
      <c r="QPO163" s="235"/>
      <c r="QPP163" s="235"/>
      <c r="QPQ163" s="235"/>
      <c r="QPR163" s="235"/>
      <c r="QPS163" s="235"/>
      <c r="QPT163" s="235"/>
      <c r="QPU163" s="235"/>
      <c r="QPV163" s="235"/>
      <c r="QPW163" s="235"/>
      <c r="QPX163" s="235"/>
      <c r="QPY163" s="235"/>
      <c r="QPZ163" s="235"/>
      <c r="QQA163" s="235"/>
      <c r="QQB163" s="235"/>
      <c r="QQC163" s="235"/>
      <c r="QQD163" s="235"/>
      <c r="QQE163" s="235"/>
      <c r="QQF163" s="235"/>
      <c r="QQG163" s="235"/>
      <c r="QQH163" s="235"/>
      <c r="QQI163" s="235"/>
      <c r="QQJ163" s="235"/>
      <c r="QQK163" s="235"/>
      <c r="QQL163" s="235"/>
      <c r="QQM163" s="235"/>
      <c r="QQN163" s="235"/>
      <c r="QQO163" s="235"/>
      <c r="QQP163" s="235"/>
      <c r="QQQ163" s="235"/>
      <c r="QQR163" s="235"/>
      <c r="QQS163" s="235"/>
      <c r="QQT163" s="235"/>
      <c r="QQU163" s="235"/>
      <c r="QQV163" s="235"/>
      <c r="QQW163" s="235"/>
      <c r="QQX163" s="235"/>
      <c r="QQY163" s="235"/>
      <c r="QQZ163" s="235"/>
      <c r="QRA163" s="235"/>
      <c r="QRB163" s="235"/>
      <c r="QRC163" s="235"/>
      <c r="QRD163" s="235"/>
      <c r="QRE163" s="235"/>
      <c r="QRF163" s="235"/>
      <c r="QRG163" s="235"/>
      <c r="QRH163" s="235"/>
      <c r="QRI163" s="235"/>
      <c r="QRJ163" s="235"/>
      <c r="QRK163" s="235"/>
      <c r="QRL163" s="235"/>
      <c r="QRM163" s="235"/>
      <c r="QRN163" s="235"/>
      <c r="QRO163" s="235"/>
      <c r="QRP163" s="235"/>
      <c r="QRQ163" s="235"/>
      <c r="QRR163" s="235"/>
      <c r="QRS163" s="235"/>
      <c r="QRT163" s="235"/>
      <c r="QRU163" s="235"/>
      <c r="QRV163" s="235"/>
      <c r="QRW163" s="235"/>
      <c r="QRX163" s="235"/>
      <c r="QRY163" s="235"/>
      <c r="QRZ163" s="235"/>
      <c r="QSA163" s="235"/>
      <c r="QSB163" s="235"/>
      <c r="QSC163" s="235"/>
      <c r="QSD163" s="235"/>
      <c r="QSE163" s="235"/>
      <c r="QSF163" s="235"/>
      <c r="QSG163" s="235"/>
      <c r="QSH163" s="235"/>
      <c r="QSI163" s="235"/>
      <c r="QSJ163" s="235"/>
      <c r="QSK163" s="235"/>
      <c r="QSL163" s="235"/>
      <c r="QSM163" s="235"/>
      <c r="QSN163" s="235"/>
      <c r="QSO163" s="235"/>
      <c r="QSP163" s="235"/>
      <c r="QSQ163" s="235"/>
      <c r="QSR163" s="235"/>
      <c r="QSS163" s="235"/>
      <c r="QST163" s="235"/>
      <c r="QSU163" s="235"/>
      <c r="QSV163" s="235"/>
      <c r="QSW163" s="235"/>
      <c r="QSX163" s="235"/>
      <c r="QSY163" s="235"/>
      <c r="QSZ163" s="235"/>
      <c r="QTA163" s="235"/>
      <c r="QTB163" s="235"/>
      <c r="QTC163" s="235"/>
      <c r="QTD163" s="235"/>
      <c r="QTE163" s="235"/>
      <c r="QTF163" s="235"/>
      <c r="QTG163" s="235"/>
      <c r="QTH163" s="235"/>
      <c r="QTI163" s="235"/>
      <c r="QTJ163" s="235"/>
      <c r="QTK163" s="235"/>
      <c r="QTL163" s="235"/>
      <c r="QTM163" s="235"/>
      <c r="QTN163" s="235"/>
      <c r="QTO163" s="235"/>
      <c r="QTP163" s="235"/>
      <c r="QTQ163" s="235"/>
      <c r="QTR163" s="235"/>
      <c r="QTS163" s="235"/>
      <c r="QTT163" s="235"/>
      <c r="QTU163" s="235"/>
      <c r="QTV163" s="235"/>
      <c r="QTW163" s="235"/>
      <c r="QTX163" s="235"/>
      <c r="QTY163" s="235"/>
      <c r="QTZ163" s="235"/>
      <c r="QUA163" s="235"/>
      <c r="QUB163" s="235"/>
      <c r="QUC163" s="235"/>
      <c r="QUD163" s="235"/>
      <c r="QUE163" s="235"/>
      <c r="QUF163" s="235"/>
      <c r="QUG163" s="235"/>
      <c r="QUH163" s="235"/>
      <c r="QUI163" s="235"/>
      <c r="QUJ163" s="235"/>
      <c r="QUK163" s="235"/>
      <c r="QUL163" s="235"/>
      <c r="QUM163" s="235"/>
      <c r="QUN163" s="235"/>
      <c r="QUO163" s="235"/>
      <c r="QUP163" s="235"/>
      <c r="QUQ163" s="235"/>
      <c r="QUR163" s="235"/>
      <c r="QUS163" s="235"/>
      <c r="QUT163" s="235"/>
      <c r="QUU163" s="235"/>
      <c r="QUV163" s="235"/>
      <c r="QUW163" s="235"/>
      <c r="QUX163" s="235"/>
      <c r="QUY163" s="235"/>
      <c r="QUZ163" s="235"/>
      <c r="QVA163" s="235"/>
      <c r="QVB163" s="235"/>
      <c r="QVC163" s="235"/>
      <c r="QVD163" s="235"/>
      <c r="QVE163" s="235"/>
      <c r="QVF163" s="235"/>
      <c r="QVG163" s="235"/>
      <c r="QVH163" s="235"/>
      <c r="QVI163" s="235"/>
      <c r="QVJ163" s="235"/>
      <c r="QVK163" s="235"/>
      <c r="QVL163" s="235"/>
      <c r="QVM163" s="235"/>
      <c r="QVN163" s="235"/>
      <c r="QVO163" s="235"/>
      <c r="QVP163" s="235"/>
      <c r="QVQ163" s="235"/>
      <c r="QVR163" s="235"/>
      <c r="QVS163" s="235"/>
      <c r="QVT163" s="235"/>
      <c r="QVU163" s="235"/>
      <c r="QVV163" s="235"/>
      <c r="QVW163" s="235"/>
      <c r="QVX163" s="235"/>
      <c r="QVY163" s="235"/>
      <c r="QVZ163" s="235"/>
      <c r="QWA163" s="235"/>
      <c r="QWB163" s="235"/>
      <c r="QWC163" s="235"/>
      <c r="QWD163" s="235"/>
      <c r="QWE163" s="235"/>
      <c r="QWF163" s="235"/>
      <c r="QWG163" s="235"/>
      <c r="QWH163" s="235"/>
      <c r="QWI163" s="235"/>
      <c r="QWJ163" s="235"/>
      <c r="QWK163" s="235"/>
      <c r="QWL163" s="235"/>
      <c r="QWM163" s="235"/>
      <c r="QWN163" s="235"/>
      <c r="QWO163" s="235"/>
      <c r="QWP163" s="235"/>
      <c r="QWQ163" s="235"/>
      <c r="QWR163" s="235"/>
      <c r="QWS163" s="235"/>
      <c r="QWT163" s="235"/>
      <c r="QWU163" s="235"/>
      <c r="QWV163" s="235"/>
      <c r="QWW163" s="235"/>
      <c r="QWX163" s="235"/>
      <c r="QWY163" s="235"/>
      <c r="QWZ163" s="235"/>
      <c r="QXA163" s="235"/>
      <c r="QXB163" s="235"/>
      <c r="QXC163" s="235"/>
      <c r="QXD163" s="235"/>
      <c r="QXE163" s="235"/>
      <c r="QXF163" s="235"/>
      <c r="QXG163" s="235"/>
      <c r="QXH163" s="235"/>
      <c r="QXI163" s="235"/>
      <c r="QXJ163" s="235"/>
      <c r="QXK163" s="235"/>
      <c r="QXL163" s="235"/>
      <c r="QXM163" s="235"/>
      <c r="QXN163" s="235"/>
      <c r="QXO163" s="235"/>
      <c r="QXP163" s="235"/>
      <c r="QXQ163" s="235"/>
      <c r="QXR163" s="235"/>
      <c r="QXS163" s="235"/>
      <c r="QXT163" s="235"/>
      <c r="QXU163" s="235"/>
      <c r="QXV163" s="235"/>
      <c r="QXW163" s="235"/>
      <c r="QXX163" s="235"/>
      <c r="QXY163" s="235"/>
      <c r="QXZ163" s="235"/>
      <c r="QYA163" s="235"/>
      <c r="QYB163" s="235"/>
      <c r="QYC163" s="235"/>
      <c r="QYD163" s="235"/>
      <c r="QYE163" s="235"/>
      <c r="QYF163" s="235"/>
      <c r="QYG163" s="235"/>
      <c r="QYH163" s="235"/>
      <c r="QYI163" s="235"/>
      <c r="QYJ163" s="235"/>
      <c r="QYK163" s="235"/>
      <c r="QYL163" s="235"/>
      <c r="QYM163" s="235"/>
      <c r="QYN163" s="235"/>
      <c r="QYO163" s="235"/>
      <c r="QYP163" s="235"/>
      <c r="QYQ163" s="235"/>
      <c r="QYR163" s="235"/>
      <c r="QYS163" s="235"/>
      <c r="QYT163" s="235"/>
      <c r="QYU163" s="235"/>
      <c r="QYV163" s="235"/>
      <c r="QYW163" s="235"/>
      <c r="QYX163" s="235"/>
      <c r="QYY163" s="235"/>
      <c r="QYZ163" s="235"/>
      <c r="QZA163" s="235"/>
      <c r="QZB163" s="235"/>
      <c r="QZC163" s="235"/>
      <c r="QZD163" s="235"/>
      <c r="QZE163" s="235"/>
      <c r="QZF163" s="235"/>
      <c r="QZG163" s="235"/>
      <c r="QZH163" s="235"/>
      <c r="QZI163" s="235"/>
      <c r="QZJ163" s="235"/>
      <c r="QZK163" s="235"/>
      <c r="QZL163" s="235"/>
      <c r="QZM163" s="235"/>
      <c r="QZN163" s="235"/>
      <c r="QZO163" s="235"/>
      <c r="QZP163" s="235"/>
      <c r="QZQ163" s="235"/>
      <c r="QZR163" s="235"/>
      <c r="QZS163" s="235"/>
      <c r="QZT163" s="235"/>
      <c r="QZU163" s="235"/>
      <c r="QZV163" s="235"/>
      <c r="QZW163" s="235"/>
      <c r="QZX163" s="235"/>
      <c r="QZY163" s="235"/>
      <c r="QZZ163" s="235"/>
      <c r="RAA163" s="235"/>
      <c r="RAB163" s="235"/>
      <c r="RAC163" s="235"/>
      <c r="RAD163" s="235"/>
      <c r="RAE163" s="235"/>
      <c r="RAF163" s="235"/>
      <c r="RAG163" s="235"/>
      <c r="RAH163" s="235"/>
      <c r="RAI163" s="235"/>
      <c r="RAJ163" s="235"/>
      <c r="RAK163" s="235"/>
      <c r="RAL163" s="235"/>
      <c r="RAM163" s="235"/>
      <c r="RAN163" s="235"/>
      <c r="RAO163" s="235"/>
      <c r="RAP163" s="235"/>
      <c r="RAQ163" s="235"/>
      <c r="RAR163" s="235"/>
      <c r="RAS163" s="235"/>
      <c r="RAT163" s="235"/>
      <c r="RAU163" s="235"/>
      <c r="RAV163" s="235"/>
      <c r="RAW163" s="235"/>
      <c r="RAX163" s="235"/>
      <c r="RAY163" s="235"/>
      <c r="RAZ163" s="235"/>
      <c r="RBA163" s="235"/>
      <c r="RBB163" s="235"/>
      <c r="RBC163" s="235"/>
      <c r="RBD163" s="235"/>
      <c r="RBE163" s="235"/>
      <c r="RBF163" s="235"/>
      <c r="RBG163" s="235"/>
      <c r="RBH163" s="235"/>
      <c r="RBI163" s="235"/>
      <c r="RBJ163" s="235"/>
      <c r="RBK163" s="235"/>
      <c r="RBL163" s="235"/>
      <c r="RBM163" s="235"/>
      <c r="RBN163" s="235"/>
      <c r="RBO163" s="235"/>
      <c r="RBP163" s="235"/>
      <c r="RBQ163" s="235"/>
      <c r="RBR163" s="235"/>
      <c r="RBS163" s="235"/>
      <c r="RBT163" s="235"/>
      <c r="RBU163" s="235"/>
      <c r="RBV163" s="235"/>
      <c r="RBW163" s="235"/>
      <c r="RBX163" s="235"/>
      <c r="RBY163" s="235"/>
      <c r="RBZ163" s="235"/>
      <c r="RCA163" s="235"/>
      <c r="RCB163" s="235"/>
      <c r="RCC163" s="235"/>
      <c r="RCD163" s="235"/>
      <c r="RCE163" s="235"/>
      <c r="RCF163" s="235"/>
      <c r="RCG163" s="235"/>
      <c r="RCH163" s="235"/>
      <c r="RCI163" s="235"/>
      <c r="RCJ163" s="235"/>
      <c r="RCK163" s="235"/>
      <c r="RCL163" s="235"/>
      <c r="RCM163" s="235"/>
      <c r="RCN163" s="235"/>
      <c r="RCO163" s="235"/>
      <c r="RCP163" s="235"/>
      <c r="RCQ163" s="235"/>
      <c r="RCR163" s="235"/>
      <c r="RCS163" s="235"/>
      <c r="RCT163" s="235"/>
      <c r="RCU163" s="235"/>
      <c r="RCV163" s="235"/>
      <c r="RCW163" s="235"/>
      <c r="RCX163" s="235"/>
      <c r="RCY163" s="235"/>
      <c r="RCZ163" s="235"/>
      <c r="RDA163" s="235"/>
      <c r="RDB163" s="235"/>
      <c r="RDC163" s="235"/>
      <c r="RDD163" s="235"/>
      <c r="RDE163" s="235"/>
      <c r="RDF163" s="235"/>
      <c r="RDG163" s="235"/>
      <c r="RDH163" s="235"/>
      <c r="RDI163" s="235"/>
      <c r="RDJ163" s="235"/>
      <c r="RDK163" s="235"/>
      <c r="RDL163" s="235"/>
      <c r="RDM163" s="235"/>
      <c r="RDN163" s="235"/>
      <c r="RDO163" s="235"/>
      <c r="RDP163" s="235"/>
      <c r="RDQ163" s="235"/>
      <c r="RDR163" s="235"/>
      <c r="RDS163" s="235"/>
      <c r="RDT163" s="235"/>
      <c r="RDU163" s="235"/>
      <c r="RDV163" s="235"/>
      <c r="RDW163" s="235"/>
      <c r="RDX163" s="235"/>
      <c r="RDY163" s="235"/>
      <c r="RDZ163" s="235"/>
      <c r="REA163" s="235"/>
      <c r="REB163" s="235"/>
      <c r="REC163" s="235"/>
      <c r="RED163" s="235"/>
      <c r="REE163" s="235"/>
      <c r="REF163" s="235"/>
      <c r="REG163" s="235"/>
      <c r="REH163" s="235"/>
      <c r="REI163" s="235"/>
      <c r="REJ163" s="235"/>
      <c r="REK163" s="235"/>
      <c r="REL163" s="235"/>
      <c r="REM163" s="235"/>
      <c r="REN163" s="235"/>
      <c r="REO163" s="235"/>
      <c r="REP163" s="235"/>
      <c r="REQ163" s="235"/>
      <c r="RER163" s="235"/>
      <c r="RES163" s="235"/>
      <c r="RET163" s="235"/>
      <c r="REU163" s="235"/>
      <c r="REV163" s="235"/>
      <c r="REW163" s="235"/>
      <c r="REX163" s="235"/>
      <c r="REY163" s="235"/>
      <c r="REZ163" s="235"/>
      <c r="RFA163" s="235"/>
      <c r="RFB163" s="235"/>
      <c r="RFC163" s="235"/>
      <c r="RFD163" s="235"/>
      <c r="RFE163" s="235"/>
      <c r="RFF163" s="235"/>
      <c r="RFG163" s="235"/>
      <c r="RFH163" s="235"/>
      <c r="RFI163" s="235"/>
      <c r="RFJ163" s="235"/>
      <c r="RFK163" s="235"/>
      <c r="RFL163" s="235"/>
      <c r="RFM163" s="235"/>
      <c r="RFN163" s="235"/>
      <c r="RFO163" s="235"/>
      <c r="RFP163" s="235"/>
      <c r="RFQ163" s="235"/>
      <c r="RFR163" s="235"/>
      <c r="RFS163" s="235"/>
      <c r="RFT163" s="235"/>
      <c r="RFU163" s="235"/>
      <c r="RFV163" s="235"/>
      <c r="RFW163" s="235"/>
      <c r="RFX163" s="235"/>
      <c r="RFY163" s="235"/>
      <c r="RFZ163" s="235"/>
      <c r="RGA163" s="235"/>
      <c r="RGB163" s="235"/>
      <c r="RGC163" s="235"/>
      <c r="RGD163" s="235"/>
      <c r="RGE163" s="235"/>
      <c r="RGF163" s="235"/>
      <c r="RGG163" s="235"/>
      <c r="RGH163" s="235"/>
      <c r="RGI163" s="235"/>
      <c r="RGJ163" s="235"/>
      <c r="RGK163" s="235"/>
      <c r="RGL163" s="235"/>
      <c r="RGM163" s="235"/>
      <c r="RGN163" s="235"/>
      <c r="RGO163" s="235"/>
      <c r="RGP163" s="235"/>
      <c r="RGQ163" s="235"/>
      <c r="RGR163" s="235"/>
      <c r="RGS163" s="235"/>
      <c r="RGT163" s="235"/>
      <c r="RGU163" s="235"/>
      <c r="RGV163" s="235"/>
      <c r="RGW163" s="235"/>
      <c r="RGX163" s="235"/>
      <c r="RGY163" s="235"/>
      <c r="RGZ163" s="235"/>
      <c r="RHA163" s="235"/>
      <c r="RHB163" s="235"/>
      <c r="RHC163" s="235"/>
      <c r="RHD163" s="235"/>
      <c r="RHE163" s="235"/>
      <c r="RHF163" s="235"/>
      <c r="RHG163" s="235"/>
      <c r="RHH163" s="235"/>
      <c r="RHI163" s="235"/>
      <c r="RHJ163" s="235"/>
      <c r="RHK163" s="235"/>
      <c r="RHL163" s="235"/>
      <c r="RHM163" s="235"/>
      <c r="RHN163" s="235"/>
      <c r="RHO163" s="235"/>
      <c r="RHP163" s="235"/>
      <c r="RHQ163" s="235"/>
      <c r="RHR163" s="235"/>
      <c r="RHS163" s="235"/>
      <c r="RHT163" s="235"/>
      <c r="RHU163" s="235"/>
      <c r="RHV163" s="235"/>
      <c r="RHW163" s="235"/>
      <c r="RHX163" s="235"/>
      <c r="RHY163" s="235"/>
      <c r="RHZ163" s="235"/>
      <c r="RIA163" s="235"/>
      <c r="RIB163" s="235"/>
      <c r="RIC163" s="235"/>
      <c r="RID163" s="235"/>
      <c r="RIE163" s="235"/>
      <c r="RIF163" s="235"/>
      <c r="RIG163" s="235"/>
      <c r="RIH163" s="235"/>
      <c r="RII163" s="235"/>
      <c r="RIJ163" s="235"/>
      <c r="RIK163" s="235"/>
      <c r="RIL163" s="235"/>
      <c r="RIM163" s="235"/>
      <c r="RIN163" s="235"/>
      <c r="RIO163" s="235"/>
      <c r="RIP163" s="235"/>
      <c r="RIQ163" s="235"/>
      <c r="RIR163" s="235"/>
      <c r="RIS163" s="235"/>
      <c r="RIT163" s="235"/>
      <c r="RIU163" s="235"/>
      <c r="RIV163" s="235"/>
      <c r="RIW163" s="235"/>
      <c r="RIX163" s="235"/>
      <c r="RIY163" s="235"/>
      <c r="RIZ163" s="235"/>
      <c r="RJA163" s="235"/>
      <c r="RJB163" s="235"/>
      <c r="RJC163" s="235"/>
      <c r="RJD163" s="235"/>
      <c r="RJE163" s="235"/>
      <c r="RJF163" s="235"/>
      <c r="RJG163" s="235"/>
      <c r="RJH163" s="235"/>
      <c r="RJI163" s="235"/>
      <c r="RJJ163" s="235"/>
      <c r="RJK163" s="235"/>
      <c r="RJL163" s="235"/>
      <c r="RJM163" s="235"/>
      <c r="RJN163" s="235"/>
      <c r="RJO163" s="235"/>
      <c r="RJP163" s="235"/>
      <c r="RJQ163" s="235"/>
      <c r="RJR163" s="235"/>
      <c r="RJS163" s="235"/>
      <c r="RJT163" s="235"/>
      <c r="RJU163" s="235"/>
      <c r="RJV163" s="235"/>
      <c r="RJW163" s="235"/>
      <c r="RJX163" s="235"/>
      <c r="RJY163" s="235"/>
      <c r="RJZ163" s="235"/>
      <c r="RKA163" s="235"/>
      <c r="RKB163" s="235"/>
      <c r="RKC163" s="235"/>
      <c r="RKD163" s="235"/>
      <c r="RKE163" s="235"/>
      <c r="RKF163" s="235"/>
      <c r="RKG163" s="235"/>
      <c r="RKH163" s="235"/>
      <c r="RKI163" s="235"/>
      <c r="RKJ163" s="235"/>
      <c r="RKK163" s="235"/>
      <c r="RKL163" s="235"/>
      <c r="RKM163" s="235"/>
      <c r="RKN163" s="235"/>
      <c r="RKO163" s="235"/>
      <c r="RKP163" s="235"/>
      <c r="RKQ163" s="235"/>
      <c r="RKR163" s="235"/>
      <c r="RKS163" s="235"/>
      <c r="RKT163" s="235"/>
      <c r="RKU163" s="235"/>
      <c r="RKV163" s="235"/>
      <c r="RKW163" s="235"/>
      <c r="RKX163" s="235"/>
      <c r="RKY163" s="235"/>
      <c r="RKZ163" s="235"/>
      <c r="RLA163" s="235"/>
      <c r="RLB163" s="235"/>
      <c r="RLC163" s="235"/>
      <c r="RLD163" s="235"/>
      <c r="RLE163" s="235"/>
      <c r="RLF163" s="235"/>
      <c r="RLG163" s="235"/>
      <c r="RLH163" s="235"/>
      <c r="RLI163" s="235"/>
      <c r="RLJ163" s="235"/>
      <c r="RLK163" s="235"/>
      <c r="RLL163" s="235"/>
      <c r="RLM163" s="235"/>
      <c r="RLN163" s="235"/>
      <c r="RLO163" s="235"/>
      <c r="RLP163" s="235"/>
      <c r="RLQ163" s="235"/>
      <c r="RLR163" s="235"/>
      <c r="RLS163" s="235"/>
      <c r="RLT163" s="235"/>
      <c r="RLU163" s="235"/>
      <c r="RLV163" s="235"/>
      <c r="RLW163" s="235"/>
      <c r="RLX163" s="235"/>
      <c r="RLY163" s="235"/>
      <c r="RLZ163" s="235"/>
      <c r="RMA163" s="235"/>
      <c r="RMB163" s="235"/>
      <c r="RMC163" s="235"/>
      <c r="RMD163" s="235"/>
      <c r="RME163" s="235"/>
      <c r="RMF163" s="235"/>
      <c r="RMG163" s="235"/>
      <c r="RMH163" s="235"/>
      <c r="RMI163" s="235"/>
      <c r="RMJ163" s="235"/>
      <c r="RMK163" s="235"/>
      <c r="RML163" s="235"/>
      <c r="RMM163" s="235"/>
      <c r="RMN163" s="235"/>
      <c r="RMO163" s="235"/>
      <c r="RMP163" s="235"/>
      <c r="RMQ163" s="235"/>
      <c r="RMR163" s="235"/>
      <c r="RMS163" s="235"/>
      <c r="RMT163" s="235"/>
      <c r="RMU163" s="235"/>
      <c r="RMV163" s="235"/>
      <c r="RMW163" s="235"/>
      <c r="RMX163" s="235"/>
      <c r="RMY163" s="235"/>
      <c r="RMZ163" s="235"/>
      <c r="RNA163" s="235"/>
      <c r="RNB163" s="235"/>
      <c r="RNC163" s="235"/>
      <c r="RND163" s="235"/>
      <c r="RNE163" s="235"/>
      <c r="RNF163" s="235"/>
      <c r="RNG163" s="235"/>
      <c r="RNH163" s="235"/>
      <c r="RNI163" s="235"/>
      <c r="RNJ163" s="235"/>
      <c r="RNK163" s="235"/>
      <c r="RNL163" s="235"/>
      <c r="RNM163" s="235"/>
      <c r="RNN163" s="235"/>
      <c r="RNO163" s="235"/>
      <c r="RNP163" s="235"/>
      <c r="RNQ163" s="235"/>
      <c r="RNR163" s="235"/>
      <c r="RNS163" s="235"/>
      <c r="RNT163" s="235"/>
      <c r="RNU163" s="235"/>
      <c r="RNV163" s="235"/>
      <c r="RNW163" s="235"/>
      <c r="RNX163" s="235"/>
      <c r="RNY163" s="235"/>
      <c r="RNZ163" s="235"/>
      <c r="ROA163" s="235"/>
      <c r="ROB163" s="235"/>
      <c r="ROC163" s="235"/>
      <c r="ROD163" s="235"/>
      <c r="ROE163" s="235"/>
      <c r="ROF163" s="235"/>
      <c r="ROG163" s="235"/>
      <c r="ROH163" s="235"/>
      <c r="ROI163" s="235"/>
      <c r="ROJ163" s="235"/>
      <c r="ROK163" s="235"/>
      <c r="ROL163" s="235"/>
      <c r="ROM163" s="235"/>
      <c r="RON163" s="235"/>
      <c r="ROO163" s="235"/>
      <c r="ROP163" s="235"/>
      <c r="ROQ163" s="235"/>
      <c r="ROR163" s="235"/>
      <c r="ROS163" s="235"/>
      <c r="ROT163" s="235"/>
      <c r="ROU163" s="235"/>
      <c r="ROV163" s="235"/>
      <c r="ROW163" s="235"/>
      <c r="ROX163" s="235"/>
      <c r="ROY163" s="235"/>
      <c r="ROZ163" s="235"/>
      <c r="RPA163" s="235"/>
      <c r="RPB163" s="235"/>
      <c r="RPC163" s="235"/>
      <c r="RPD163" s="235"/>
      <c r="RPE163" s="235"/>
      <c r="RPF163" s="235"/>
      <c r="RPG163" s="235"/>
      <c r="RPH163" s="235"/>
      <c r="RPI163" s="235"/>
      <c r="RPJ163" s="235"/>
      <c r="RPK163" s="235"/>
      <c r="RPL163" s="235"/>
      <c r="RPM163" s="235"/>
      <c r="RPN163" s="235"/>
      <c r="RPO163" s="235"/>
      <c r="RPP163" s="235"/>
      <c r="RPQ163" s="235"/>
      <c r="RPR163" s="235"/>
      <c r="RPS163" s="235"/>
      <c r="RPT163" s="235"/>
      <c r="RPU163" s="235"/>
      <c r="RPV163" s="235"/>
      <c r="RPW163" s="235"/>
      <c r="RPX163" s="235"/>
      <c r="RPY163" s="235"/>
      <c r="RPZ163" s="235"/>
      <c r="RQA163" s="235"/>
      <c r="RQB163" s="235"/>
      <c r="RQC163" s="235"/>
      <c r="RQD163" s="235"/>
      <c r="RQE163" s="235"/>
      <c r="RQF163" s="235"/>
      <c r="RQG163" s="235"/>
      <c r="RQH163" s="235"/>
      <c r="RQI163" s="235"/>
      <c r="RQJ163" s="235"/>
      <c r="RQK163" s="235"/>
      <c r="RQL163" s="235"/>
      <c r="RQM163" s="235"/>
      <c r="RQN163" s="235"/>
      <c r="RQO163" s="235"/>
      <c r="RQP163" s="235"/>
      <c r="RQQ163" s="235"/>
      <c r="RQR163" s="235"/>
      <c r="RQS163" s="235"/>
      <c r="RQT163" s="235"/>
      <c r="RQU163" s="235"/>
      <c r="RQV163" s="235"/>
      <c r="RQW163" s="235"/>
      <c r="RQX163" s="235"/>
      <c r="RQY163" s="235"/>
      <c r="RQZ163" s="235"/>
      <c r="RRA163" s="235"/>
      <c r="RRB163" s="235"/>
      <c r="RRC163" s="235"/>
      <c r="RRD163" s="235"/>
      <c r="RRE163" s="235"/>
      <c r="RRF163" s="235"/>
      <c r="RRG163" s="235"/>
      <c r="RRH163" s="235"/>
      <c r="RRI163" s="235"/>
      <c r="RRJ163" s="235"/>
      <c r="RRK163" s="235"/>
      <c r="RRL163" s="235"/>
      <c r="RRM163" s="235"/>
      <c r="RRN163" s="235"/>
      <c r="RRO163" s="235"/>
      <c r="RRP163" s="235"/>
      <c r="RRQ163" s="235"/>
      <c r="RRR163" s="235"/>
      <c r="RRS163" s="235"/>
      <c r="RRT163" s="235"/>
      <c r="RRU163" s="235"/>
      <c r="RRV163" s="235"/>
      <c r="RRW163" s="235"/>
      <c r="RRX163" s="235"/>
      <c r="RRY163" s="235"/>
      <c r="RRZ163" s="235"/>
      <c r="RSA163" s="235"/>
      <c r="RSB163" s="235"/>
      <c r="RSC163" s="235"/>
      <c r="RSD163" s="235"/>
      <c r="RSE163" s="235"/>
      <c r="RSF163" s="235"/>
      <c r="RSG163" s="235"/>
      <c r="RSH163" s="235"/>
      <c r="RSI163" s="235"/>
      <c r="RSJ163" s="235"/>
      <c r="RSK163" s="235"/>
      <c r="RSL163" s="235"/>
      <c r="RSM163" s="235"/>
      <c r="RSN163" s="235"/>
      <c r="RSO163" s="235"/>
      <c r="RSP163" s="235"/>
      <c r="RSQ163" s="235"/>
      <c r="RSR163" s="235"/>
      <c r="RSS163" s="235"/>
      <c r="RST163" s="235"/>
      <c r="RSU163" s="235"/>
      <c r="RSV163" s="235"/>
      <c r="RSW163" s="235"/>
      <c r="RSX163" s="235"/>
      <c r="RSY163" s="235"/>
      <c r="RSZ163" s="235"/>
      <c r="RTA163" s="235"/>
      <c r="RTB163" s="235"/>
      <c r="RTC163" s="235"/>
      <c r="RTD163" s="235"/>
      <c r="RTE163" s="235"/>
      <c r="RTF163" s="235"/>
      <c r="RTG163" s="235"/>
      <c r="RTH163" s="235"/>
      <c r="RTI163" s="235"/>
      <c r="RTJ163" s="235"/>
      <c r="RTK163" s="235"/>
      <c r="RTL163" s="235"/>
      <c r="RTM163" s="235"/>
      <c r="RTN163" s="235"/>
      <c r="RTO163" s="235"/>
      <c r="RTP163" s="235"/>
      <c r="RTQ163" s="235"/>
      <c r="RTR163" s="235"/>
      <c r="RTS163" s="235"/>
      <c r="RTT163" s="235"/>
      <c r="RTU163" s="235"/>
      <c r="RTV163" s="235"/>
      <c r="RTW163" s="235"/>
      <c r="RTX163" s="235"/>
      <c r="RTY163" s="235"/>
      <c r="RTZ163" s="235"/>
      <c r="RUA163" s="235"/>
      <c r="RUB163" s="235"/>
      <c r="RUC163" s="235"/>
      <c r="RUD163" s="235"/>
      <c r="RUE163" s="235"/>
      <c r="RUF163" s="235"/>
      <c r="RUG163" s="235"/>
      <c r="RUH163" s="235"/>
      <c r="RUI163" s="235"/>
      <c r="RUJ163" s="235"/>
      <c r="RUK163" s="235"/>
      <c r="RUL163" s="235"/>
      <c r="RUM163" s="235"/>
      <c r="RUN163" s="235"/>
      <c r="RUO163" s="235"/>
      <c r="RUP163" s="235"/>
      <c r="RUQ163" s="235"/>
      <c r="RUR163" s="235"/>
      <c r="RUS163" s="235"/>
      <c r="RUT163" s="235"/>
      <c r="RUU163" s="235"/>
      <c r="RUV163" s="235"/>
      <c r="RUW163" s="235"/>
      <c r="RUX163" s="235"/>
      <c r="RUY163" s="235"/>
      <c r="RUZ163" s="235"/>
      <c r="RVA163" s="235"/>
      <c r="RVB163" s="235"/>
      <c r="RVC163" s="235"/>
      <c r="RVD163" s="235"/>
      <c r="RVE163" s="235"/>
      <c r="RVF163" s="235"/>
      <c r="RVG163" s="235"/>
      <c r="RVH163" s="235"/>
      <c r="RVI163" s="235"/>
      <c r="RVJ163" s="235"/>
      <c r="RVK163" s="235"/>
      <c r="RVL163" s="235"/>
      <c r="RVM163" s="235"/>
      <c r="RVN163" s="235"/>
      <c r="RVO163" s="235"/>
      <c r="RVP163" s="235"/>
      <c r="RVQ163" s="235"/>
      <c r="RVR163" s="235"/>
      <c r="RVS163" s="235"/>
      <c r="RVT163" s="235"/>
      <c r="RVU163" s="235"/>
      <c r="RVV163" s="235"/>
      <c r="RVW163" s="235"/>
      <c r="RVX163" s="235"/>
      <c r="RVY163" s="235"/>
      <c r="RVZ163" s="235"/>
      <c r="RWA163" s="235"/>
      <c r="RWB163" s="235"/>
      <c r="RWC163" s="235"/>
      <c r="RWD163" s="235"/>
      <c r="RWE163" s="235"/>
      <c r="RWF163" s="235"/>
      <c r="RWG163" s="235"/>
      <c r="RWH163" s="235"/>
      <c r="RWI163" s="235"/>
      <c r="RWJ163" s="235"/>
      <c r="RWK163" s="235"/>
      <c r="RWL163" s="235"/>
      <c r="RWM163" s="235"/>
      <c r="RWN163" s="235"/>
      <c r="RWO163" s="235"/>
      <c r="RWP163" s="235"/>
      <c r="RWQ163" s="235"/>
      <c r="RWR163" s="235"/>
      <c r="RWS163" s="235"/>
      <c r="RWT163" s="235"/>
      <c r="RWU163" s="235"/>
      <c r="RWV163" s="235"/>
      <c r="RWW163" s="235"/>
      <c r="RWX163" s="235"/>
      <c r="RWY163" s="235"/>
      <c r="RWZ163" s="235"/>
      <c r="RXA163" s="235"/>
      <c r="RXB163" s="235"/>
      <c r="RXC163" s="235"/>
      <c r="RXD163" s="235"/>
      <c r="RXE163" s="235"/>
      <c r="RXF163" s="235"/>
      <c r="RXG163" s="235"/>
      <c r="RXH163" s="235"/>
      <c r="RXI163" s="235"/>
      <c r="RXJ163" s="235"/>
      <c r="RXK163" s="235"/>
      <c r="RXL163" s="235"/>
      <c r="RXM163" s="235"/>
      <c r="RXN163" s="235"/>
      <c r="RXO163" s="235"/>
      <c r="RXP163" s="235"/>
      <c r="RXQ163" s="235"/>
      <c r="RXR163" s="235"/>
      <c r="RXS163" s="235"/>
      <c r="RXT163" s="235"/>
      <c r="RXU163" s="235"/>
      <c r="RXV163" s="235"/>
      <c r="RXW163" s="235"/>
      <c r="RXX163" s="235"/>
      <c r="RXY163" s="235"/>
      <c r="RXZ163" s="235"/>
      <c r="RYA163" s="235"/>
      <c r="RYB163" s="235"/>
      <c r="RYC163" s="235"/>
      <c r="RYD163" s="235"/>
      <c r="RYE163" s="235"/>
      <c r="RYF163" s="235"/>
      <c r="RYG163" s="235"/>
      <c r="RYH163" s="235"/>
      <c r="RYI163" s="235"/>
      <c r="RYJ163" s="235"/>
      <c r="RYK163" s="235"/>
      <c r="RYL163" s="235"/>
      <c r="RYM163" s="235"/>
      <c r="RYN163" s="235"/>
      <c r="RYO163" s="235"/>
      <c r="RYP163" s="235"/>
      <c r="RYQ163" s="235"/>
      <c r="RYR163" s="235"/>
      <c r="RYS163" s="235"/>
      <c r="RYT163" s="235"/>
      <c r="RYU163" s="235"/>
      <c r="RYV163" s="235"/>
      <c r="RYW163" s="235"/>
      <c r="RYX163" s="235"/>
      <c r="RYY163" s="235"/>
      <c r="RYZ163" s="235"/>
      <c r="RZA163" s="235"/>
      <c r="RZB163" s="235"/>
      <c r="RZC163" s="235"/>
      <c r="RZD163" s="235"/>
      <c r="RZE163" s="235"/>
      <c r="RZF163" s="235"/>
      <c r="RZG163" s="235"/>
      <c r="RZH163" s="235"/>
      <c r="RZI163" s="235"/>
      <c r="RZJ163" s="235"/>
      <c r="RZK163" s="235"/>
      <c r="RZL163" s="235"/>
      <c r="RZM163" s="235"/>
      <c r="RZN163" s="235"/>
      <c r="RZO163" s="235"/>
      <c r="RZP163" s="235"/>
      <c r="RZQ163" s="235"/>
      <c r="RZR163" s="235"/>
      <c r="RZS163" s="235"/>
      <c r="RZT163" s="235"/>
      <c r="RZU163" s="235"/>
      <c r="RZV163" s="235"/>
      <c r="RZW163" s="235"/>
      <c r="RZX163" s="235"/>
      <c r="RZY163" s="235"/>
      <c r="RZZ163" s="235"/>
      <c r="SAA163" s="235"/>
      <c r="SAB163" s="235"/>
      <c r="SAC163" s="235"/>
      <c r="SAD163" s="235"/>
      <c r="SAE163" s="235"/>
      <c r="SAF163" s="235"/>
      <c r="SAG163" s="235"/>
      <c r="SAH163" s="235"/>
      <c r="SAI163" s="235"/>
      <c r="SAJ163" s="235"/>
      <c r="SAK163" s="235"/>
      <c r="SAL163" s="235"/>
      <c r="SAM163" s="235"/>
      <c r="SAN163" s="235"/>
      <c r="SAO163" s="235"/>
      <c r="SAP163" s="235"/>
      <c r="SAQ163" s="235"/>
      <c r="SAR163" s="235"/>
      <c r="SAS163" s="235"/>
      <c r="SAT163" s="235"/>
      <c r="SAU163" s="235"/>
      <c r="SAV163" s="235"/>
      <c r="SAW163" s="235"/>
      <c r="SAX163" s="235"/>
      <c r="SAY163" s="235"/>
      <c r="SAZ163" s="235"/>
      <c r="SBA163" s="235"/>
      <c r="SBB163" s="235"/>
      <c r="SBC163" s="235"/>
      <c r="SBD163" s="235"/>
      <c r="SBE163" s="235"/>
      <c r="SBF163" s="235"/>
      <c r="SBG163" s="235"/>
      <c r="SBH163" s="235"/>
      <c r="SBI163" s="235"/>
      <c r="SBJ163" s="235"/>
      <c r="SBK163" s="235"/>
      <c r="SBL163" s="235"/>
      <c r="SBM163" s="235"/>
      <c r="SBN163" s="235"/>
      <c r="SBO163" s="235"/>
      <c r="SBP163" s="235"/>
      <c r="SBQ163" s="235"/>
      <c r="SBR163" s="235"/>
      <c r="SBS163" s="235"/>
      <c r="SBT163" s="235"/>
      <c r="SBU163" s="235"/>
      <c r="SBV163" s="235"/>
      <c r="SBW163" s="235"/>
      <c r="SBX163" s="235"/>
      <c r="SBY163" s="235"/>
      <c r="SBZ163" s="235"/>
      <c r="SCA163" s="235"/>
      <c r="SCB163" s="235"/>
      <c r="SCC163" s="235"/>
      <c r="SCD163" s="235"/>
      <c r="SCE163" s="235"/>
      <c r="SCF163" s="235"/>
      <c r="SCG163" s="235"/>
      <c r="SCH163" s="235"/>
      <c r="SCI163" s="235"/>
      <c r="SCJ163" s="235"/>
      <c r="SCK163" s="235"/>
      <c r="SCL163" s="235"/>
      <c r="SCM163" s="235"/>
      <c r="SCN163" s="235"/>
      <c r="SCO163" s="235"/>
      <c r="SCP163" s="235"/>
      <c r="SCQ163" s="235"/>
      <c r="SCR163" s="235"/>
      <c r="SCS163" s="235"/>
      <c r="SCT163" s="235"/>
      <c r="SCU163" s="235"/>
      <c r="SCV163" s="235"/>
      <c r="SCW163" s="235"/>
      <c r="SCX163" s="235"/>
      <c r="SCY163" s="235"/>
      <c r="SCZ163" s="235"/>
      <c r="SDA163" s="235"/>
      <c r="SDB163" s="235"/>
      <c r="SDC163" s="235"/>
      <c r="SDD163" s="235"/>
      <c r="SDE163" s="235"/>
      <c r="SDF163" s="235"/>
      <c r="SDG163" s="235"/>
      <c r="SDH163" s="235"/>
      <c r="SDI163" s="235"/>
      <c r="SDJ163" s="235"/>
      <c r="SDK163" s="235"/>
      <c r="SDL163" s="235"/>
      <c r="SDM163" s="235"/>
      <c r="SDN163" s="235"/>
      <c r="SDO163" s="235"/>
      <c r="SDP163" s="235"/>
      <c r="SDQ163" s="235"/>
      <c r="SDR163" s="235"/>
      <c r="SDS163" s="235"/>
      <c r="SDT163" s="235"/>
      <c r="SDU163" s="235"/>
      <c r="SDV163" s="235"/>
      <c r="SDW163" s="235"/>
      <c r="SDX163" s="235"/>
      <c r="SDY163" s="235"/>
      <c r="SDZ163" s="235"/>
      <c r="SEA163" s="235"/>
      <c r="SEB163" s="235"/>
      <c r="SEC163" s="235"/>
      <c r="SED163" s="235"/>
      <c r="SEE163" s="235"/>
      <c r="SEF163" s="235"/>
      <c r="SEG163" s="235"/>
      <c r="SEH163" s="235"/>
      <c r="SEI163" s="235"/>
      <c r="SEJ163" s="235"/>
      <c r="SEK163" s="235"/>
      <c r="SEL163" s="235"/>
      <c r="SEM163" s="235"/>
      <c r="SEN163" s="235"/>
      <c r="SEO163" s="235"/>
      <c r="SEP163" s="235"/>
      <c r="SEQ163" s="235"/>
      <c r="SER163" s="235"/>
      <c r="SES163" s="235"/>
      <c r="SET163" s="235"/>
      <c r="SEU163" s="235"/>
      <c r="SEV163" s="235"/>
      <c r="SEW163" s="235"/>
      <c r="SEX163" s="235"/>
      <c r="SEY163" s="235"/>
      <c r="SEZ163" s="235"/>
      <c r="SFA163" s="235"/>
      <c r="SFB163" s="235"/>
      <c r="SFC163" s="235"/>
      <c r="SFD163" s="235"/>
      <c r="SFE163" s="235"/>
      <c r="SFF163" s="235"/>
      <c r="SFG163" s="235"/>
      <c r="SFH163" s="235"/>
      <c r="SFI163" s="235"/>
      <c r="SFJ163" s="235"/>
      <c r="SFK163" s="235"/>
      <c r="SFL163" s="235"/>
      <c r="SFM163" s="235"/>
      <c r="SFN163" s="235"/>
      <c r="SFO163" s="235"/>
      <c r="SFP163" s="235"/>
      <c r="SFQ163" s="235"/>
      <c r="SFR163" s="235"/>
      <c r="SFS163" s="235"/>
      <c r="SFT163" s="235"/>
      <c r="SFU163" s="235"/>
      <c r="SFV163" s="235"/>
      <c r="SFW163" s="235"/>
      <c r="SFX163" s="235"/>
      <c r="SFY163" s="235"/>
      <c r="SFZ163" s="235"/>
      <c r="SGA163" s="235"/>
      <c r="SGB163" s="235"/>
      <c r="SGC163" s="235"/>
      <c r="SGD163" s="235"/>
      <c r="SGE163" s="235"/>
      <c r="SGF163" s="235"/>
      <c r="SGG163" s="235"/>
      <c r="SGH163" s="235"/>
      <c r="SGI163" s="235"/>
      <c r="SGJ163" s="235"/>
      <c r="SGK163" s="235"/>
      <c r="SGL163" s="235"/>
      <c r="SGM163" s="235"/>
      <c r="SGN163" s="235"/>
      <c r="SGO163" s="235"/>
      <c r="SGP163" s="235"/>
      <c r="SGQ163" s="235"/>
      <c r="SGR163" s="235"/>
      <c r="SGS163" s="235"/>
      <c r="SGT163" s="235"/>
      <c r="SGU163" s="235"/>
      <c r="SGV163" s="235"/>
      <c r="SGW163" s="235"/>
      <c r="SGX163" s="235"/>
      <c r="SGY163" s="235"/>
      <c r="SGZ163" s="235"/>
      <c r="SHA163" s="235"/>
      <c r="SHB163" s="235"/>
      <c r="SHC163" s="235"/>
      <c r="SHD163" s="235"/>
      <c r="SHE163" s="235"/>
      <c r="SHF163" s="235"/>
      <c r="SHG163" s="235"/>
      <c r="SHH163" s="235"/>
      <c r="SHI163" s="235"/>
      <c r="SHJ163" s="235"/>
      <c r="SHK163" s="235"/>
      <c r="SHL163" s="235"/>
      <c r="SHM163" s="235"/>
      <c r="SHN163" s="235"/>
      <c r="SHO163" s="235"/>
      <c r="SHP163" s="235"/>
      <c r="SHQ163" s="235"/>
      <c r="SHR163" s="235"/>
      <c r="SHS163" s="235"/>
      <c r="SHT163" s="235"/>
      <c r="SHU163" s="235"/>
      <c r="SHV163" s="235"/>
      <c r="SHW163" s="235"/>
      <c r="SHX163" s="235"/>
      <c r="SHY163" s="235"/>
      <c r="SHZ163" s="235"/>
      <c r="SIA163" s="235"/>
      <c r="SIB163" s="235"/>
      <c r="SIC163" s="235"/>
      <c r="SID163" s="235"/>
      <c r="SIE163" s="235"/>
      <c r="SIF163" s="235"/>
      <c r="SIG163" s="235"/>
      <c r="SIH163" s="235"/>
      <c r="SII163" s="235"/>
      <c r="SIJ163" s="235"/>
      <c r="SIK163" s="235"/>
      <c r="SIL163" s="235"/>
      <c r="SIM163" s="235"/>
      <c r="SIN163" s="235"/>
      <c r="SIO163" s="235"/>
      <c r="SIP163" s="235"/>
      <c r="SIQ163" s="235"/>
      <c r="SIR163" s="235"/>
      <c r="SIS163" s="235"/>
      <c r="SIT163" s="235"/>
      <c r="SIU163" s="235"/>
      <c r="SIV163" s="235"/>
      <c r="SIW163" s="235"/>
      <c r="SIX163" s="235"/>
      <c r="SIY163" s="235"/>
      <c r="SIZ163" s="235"/>
      <c r="SJA163" s="235"/>
      <c r="SJB163" s="235"/>
      <c r="SJC163" s="235"/>
      <c r="SJD163" s="235"/>
      <c r="SJE163" s="235"/>
      <c r="SJF163" s="235"/>
      <c r="SJG163" s="235"/>
      <c r="SJH163" s="235"/>
      <c r="SJI163" s="235"/>
      <c r="SJJ163" s="235"/>
      <c r="SJK163" s="235"/>
      <c r="SJL163" s="235"/>
      <c r="SJM163" s="235"/>
      <c r="SJN163" s="235"/>
      <c r="SJO163" s="235"/>
      <c r="SJP163" s="235"/>
      <c r="SJQ163" s="235"/>
      <c r="SJR163" s="235"/>
      <c r="SJS163" s="235"/>
      <c r="SJT163" s="235"/>
      <c r="SJU163" s="235"/>
      <c r="SJV163" s="235"/>
      <c r="SJW163" s="235"/>
      <c r="SJX163" s="235"/>
      <c r="SJY163" s="235"/>
      <c r="SJZ163" s="235"/>
      <c r="SKA163" s="235"/>
      <c r="SKB163" s="235"/>
      <c r="SKC163" s="235"/>
      <c r="SKD163" s="235"/>
      <c r="SKE163" s="235"/>
      <c r="SKF163" s="235"/>
      <c r="SKG163" s="235"/>
      <c r="SKH163" s="235"/>
      <c r="SKI163" s="235"/>
      <c r="SKJ163" s="235"/>
      <c r="SKK163" s="235"/>
      <c r="SKL163" s="235"/>
      <c r="SKM163" s="235"/>
      <c r="SKN163" s="235"/>
      <c r="SKO163" s="235"/>
      <c r="SKP163" s="235"/>
      <c r="SKQ163" s="235"/>
      <c r="SKR163" s="235"/>
      <c r="SKS163" s="235"/>
      <c r="SKT163" s="235"/>
      <c r="SKU163" s="235"/>
      <c r="SKV163" s="235"/>
      <c r="SKW163" s="235"/>
      <c r="SKX163" s="235"/>
      <c r="SKY163" s="235"/>
      <c r="SKZ163" s="235"/>
      <c r="SLA163" s="235"/>
      <c r="SLB163" s="235"/>
      <c r="SLC163" s="235"/>
      <c r="SLD163" s="235"/>
      <c r="SLE163" s="235"/>
      <c r="SLF163" s="235"/>
      <c r="SLG163" s="235"/>
      <c r="SLH163" s="235"/>
      <c r="SLI163" s="235"/>
      <c r="SLJ163" s="235"/>
      <c r="SLK163" s="235"/>
      <c r="SLL163" s="235"/>
      <c r="SLM163" s="235"/>
      <c r="SLN163" s="235"/>
      <c r="SLO163" s="235"/>
      <c r="SLP163" s="235"/>
      <c r="SLQ163" s="235"/>
      <c r="SLR163" s="235"/>
      <c r="SLS163" s="235"/>
      <c r="SLT163" s="235"/>
      <c r="SLU163" s="235"/>
      <c r="SLV163" s="235"/>
      <c r="SLW163" s="235"/>
      <c r="SLX163" s="235"/>
      <c r="SLY163" s="235"/>
      <c r="SLZ163" s="235"/>
      <c r="SMA163" s="235"/>
      <c r="SMB163" s="235"/>
      <c r="SMC163" s="235"/>
      <c r="SMD163" s="235"/>
      <c r="SME163" s="235"/>
      <c r="SMF163" s="235"/>
      <c r="SMG163" s="235"/>
      <c r="SMH163" s="235"/>
      <c r="SMI163" s="235"/>
      <c r="SMJ163" s="235"/>
      <c r="SMK163" s="235"/>
      <c r="SML163" s="235"/>
      <c r="SMM163" s="235"/>
      <c r="SMN163" s="235"/>
      <c r="SMO163" s="235"/>
      <c r="SMP163" s="235"/>
      <c r="SMQ163" s="235"/>
      <c r="SMR163" s="235"/>
      <c r="SMS163" s="235"/>
      <c r="SMT163" s="235"/>
      <c r="SMU163" s="235"/>
      <c r="SMV163" s="235"/>
      <c r="SMW163" s="235"/>
      <c r="SMX163" s="235"/>
      <c r="SMY163" s="235"/>
      <c r="SMZ163" s="235"/>
      <c r="SNA163" s="235"/>
      <c r="SNB163" s="235"/>
      <c r="SNC163" s="235"/>
      <c r="SND163" s="235"/>
      <c r="SNE163" s="235"/>
      <c r="SNF163" s="235"/>
      <c r="SNG163" s="235"/>
      <c r="SNH163" s="235"/>
      <c r="SNI163" s="235"/>
      <c r="SNJ163" s="235"/>
      <c r="SNK163" s="235"/>
      <c r="SNL163" s="235"/>
      <c r="SNM163" s="235"/>
      <c r="SNN163" s="235"/>
      <c r="SNO163" s="235"/>
      <c r="SNP163" s="235"/>
      <c r="SNQ163" s="235"/>
      <c r="SNR163" s="235"/>
      <c r="SNS163" s="235"/>
      <c r="SNT163" s="235"/>
      <c r="SNU163" s="235"/>
      <c r="SNV163" s="235"/>
      <c r="SNW163" s="235"/>
      <c r="SNX163" s="235"/>
      <c r="SNY163" s="235"/>
      <c r="SNZ163" s="235"/>
      <c r="SOA163" s="235"/>
      <c r="SOB163" s="235"/>
      <c r="SOC163" s="235"/>
      <c r="SOD163" s="235"/>
      <c r="SOE163" s="235"/>
      <c r="SOF163" s="235"/>
      <c r="SOG163" s="235"/>
      <c r="SOH163" s="235"/>
      <c r="SOI163" s="235"/>
      <c r="SOJ163" s="235"/>
      <c r="SOK163" s="235"/>
      <c r="SOL163" s="235"/>
      <c r="SOM163" s="235"/>
      <c r="SON163" s="235"/>
      <c r="SOO163" s="235"/>
      <c r="SOP163" s="235"/>
      <c r="SOQ163" s="235"/>
      <c r="SOR163" s="235"/>
      <c r="SOS163" s="235"/>
      <c r="SOT163" s="235"/>
      <c r="SOU163" s="235"/>
      <c r="SOV163" s="235"/>
      <c r="SOW163" s="235"/>
      <c r="SOX163" s="235"/>
      <c r="SOY163" s="235"/>
      <c r="SOZ163" s="235"/>
      <c r="SPA163" s="235"/>
      <c r="SPB163" s="235"/>
      <c r="SPC163" s="235"/>
      <c r="SPD163" s="235"/>
      <c r="SPE163" s="235"/>
      <c r="SPF163" s="235"/>
      <c r="SPG163" s="235"/>
      <c r="SPH163" s="235"/>
      <c r="SPI163" s="235"/>
      <c r="SPJ163" s="235"/>
      <c r="SPK163" s="235"/>
      <c r="SPL163" s="235"/>
      <c r="SPM163" s="235"/>
      <c r="SPN163" s="235"/>
      <c r="SPO163" s="235"/>
      <c r="SPP163" s="235"/>
      <c r="SPQ163" s="235"/>
      <c r="SPR163" s="235"/>
      <c r="SPS163" s="235"/>
      <c r="SPT163" s="235"/>
      <c r="SPU163" s="235"/>
      <c r="SPV163" s="235"/>
      <c r="SPW163" s="235"/>
      <c r="SPX163" s="235"/>
      <c r="SPY163" s="235"/>
      <c r="SPZ163" s="235"/>
      <c r="SQA163" s="235"/>
      <c r="SQB163" s="235"/>
      <c r="SQC163" s="235"/>
      <c r="SQD163" s="235"/>
      <c r="SQE163" s="235"/>
      <c r="SQF163" s="235"/>
      <c r="SQG163" s="235"/>
      <c r="SQH163" s="235"/>
      <c r="SQI163" s="235"/>
      <c r="SQJ163" s="235"/>
      <c r="SQK163" s="235"/>
      <c r="SQL163" s="235"/>
      <c r="SQM163" s="235"/>
      <c r="SQN163" s="235"/>
      <c r="SQO163" s="235"/>
      <c r="SQP163" s="235"/>
      <c r="SQQ163" s="235"/>
      <c r="SQR163" s="235"/>
      <c r="SQS163" s="235"/>
      <c r="SQT163" s="235"/>
      <c r="SQU163" s="235"/>
      <c r="SQV163" s="235"/>
      <c r="SQW163" s="235"/>
      <c r="SQX163" s="235"/>
      <c r="SQY163" s="235"/>
      <c r="SQZ163" s="235"/>
      <c r="SRA163" s="235"/>
      <c r="SRB163" s="235"/>
      <c r="SRC163" s="235"/>
      <c r="SRD163" s="235"/>
      <c r="SRE163" s="235"/>
      <c r="SRF163" s="235"/>
      <c r="SRG163" s="235"/>
      <c r="SRH163" s="235"/>
      <c r="SRI163" s="235"/>
      <c r="SRJ163" s="235"/>
      <c r="SRK163" s="235"/>
      <c r="SRL163" s="235"/>
      <c r="SRM163" s="235"/>
      <c r="SRN163" s="235"/>
      <c r="SRO163" s="235"/>
      <c r="SRP163" s="235"/>
      <c r="SRQ163" s="235"/>
      <c r="SRR163" s="235"/>
      <c r="SRS163" s="235"/>
      <c r="SRT163" s="235"/>
      <c r="SRU163" s="235"/>
      <c r="SRV163" s="235"/>
      <c r="SRW163" s="235"/>
      <c r="SRX163" s="235"/>
      <c r="SRY163" s="235"/>
      <c r="SRZ163" s="235"/>
      <c r="SSA163" s="235"/>
      <c r="SSB163" s="235"/>
      <c r="SSC163" s="235"/>
      <c r="SSD163" s="235"/>
      <c r="SSE163" s="235"/>
      <c r="SSF163" s="235"/>
      <c r="SSG163" s="235"/>
      <c r="SSH163" s="235"/>
      <c r="SSI163" s="235"/>
      <c r="SSJ163" s="235"/>
      <c r="SSK163" s="235"/>
      <c r="SSL163" s="235"/>
      <c r="SSM163" s="235"/>
      <c r="SSN163" s="235"/>
      <c r="SSO163" s="235"/>
      <c r="SSP163" s="235"/>
      <c r="SSQ163" s="235"/>
      <c r="SSR163" s="235"/>
      <c r="SSS163" s="235"/>
      <c r="SST163" s="235"/>
      <c r="SSU163" s="235"/>
      <c r="SSV163" s="235"/>
      <c r="SSW163" s="235"/>
      <c r="SSX163" s="235"/>
      <c r="SSY163" s="235"/>
      <c r="SSZ163" s="235"/>
      <c r="STA163" s="235"/>
      <c r="STB163" s="235"/>
      <c r="STC163" s="235"/>
      <c r="STD163" s="235"/>
      <c r="STE163" s="235"/>
      <c r="STF163" s="235"/>
      <c r="STG163" s="235"/>
      <c r="STH163" s="235"/>
      <c r="STI163" s="235"/>
      <c r="STJ163" s="235"/>
      <c r="STK163" s="235"/>
      <c r="STL163" s="235"/>
      <c r="STM163" s="235"/>
      <c r="STN163" s="235"/>
      <c r="STO163" s="235"/>
      <c r="STP163" s="235"/>
      <c r="STQ163" s="235"/>
      <c r="STR163" s="235"/>
      <c r="STS163" s="235"/>
      <c r="STT163" s="235"/>
      <c r="STU163" s="235"/>
      <c r="STV163" s="235"/>
      <c r="STW163" s="235"/>
      <c r="STX163" s="235"/>
      <c r="STY163" s="235"/>
      <c r="STZ163" s="235"/>
      <c r="SUA163" s="235"/>
      <c r="SUB163" s="235"/>
      <c r="SUC163" s="235"/>
      <c r="SUD163" s="235"/>
      <c r="SUE163" s="235"/>
      <c r="SUF163" s="235"/>
      <c r="SUG163" s="235"/>
      <c r="SUH163" s="235"/>
      <c r="SUI163" s="235"/>
      <c r="SUJ163" s="235"/>
      <c r="SUK163" s="235"/>
      <c r="SUL163" s="235"/>
      <c r="SUM163" s="235"/>
      <c r="SUN163" s="235"/>
      <c r="SUO163" s="235"/>
      <c r="SUP163" s="235"/>
      <c r="SUQ163" s="235"/>
      <c r="SUR163" s="235"/>
      <c r="SUS163" s="235"/>
      <c r="SUT163" s="235"/>
      <c r="SUU163" s="235"/>
      <c r="SUV163" s="235"/>
      <c r="SUW163" s="235"/>
      <c r="SUX163" s="235"/>
      <c r="SUY163" s="235"/>
      <c r="SUZ163" s="235"/>
      <c r="SVA163" s="235"/>
      <c r="SVB163" s="235"/>
      <c r="SVC163" s="235"/>
      <c r="SVD163" s="235"/>
      <c r="SVE163" s="235"/>
      <c r="SVF163" s="235"/>
      <c r="SVG163" s="235"/>
      <c r="SVH163" s="235"/>
      <c r="SVI163" s="235"/>
      <c r="SVJ163" s="235"/>
      <c r="SVK163" s="235"/>
      <c r="SVL163" s="235"/>
      <c r="SVM163" s="235"/>
      <c r="SVN163" s="235"/>
      <c r="SVO163" s="235"/>
      <c r="SVP163" s="235"/>
      <c r="SVQ163" s="235"/>
      <c r="SVR163" s="235"/>
      <c r="SVS163" s="235"/>
      <c r="SVT163" s="235"/>
      <c r="SVU163" s="235"/>
      <c r="SVV163" s="235"/>
      <c r="SVW163" s="235"/>
      <c r="SVX163" s="235"/>
      <c r="SVY163" s="235"/>
      <c r="SVZ163" s="235"/>
      <c r="SWA163" s="235"/>
      <c r="SWB163" s="235"/>
      <c r="SWC163" s="235"/>
      <c r="SWD163" s="235"/>
      <c r="SWE163" s="235"/>
      <c r="SWF163" s="235"/>
      <c r="SWG163" s="235"/>
      <c r="SWH163" s="235"/>
      <c r="SWI163" s="235"/>
      <c r="SWJ163" s="235"/>
      <c r="SWK163" s="235"/>
      <c r="SWL163" s="235"/>
      <c r="SWM163" s="235"/>
      <c r="SWN163" s="235"/>
      <c r="SWO163" s="235"/>
      <c r="SWP163" s="235"/>
      <c r="SWQ163" s="235"/>
      <c r="SWR163" s="235"/>
      <c r="SWS163" s="235"/>
      <c r="SWT163" s="235"/>
      <c r="SWU163" s="235"/>
      <c r="SWV163" s="235"/>
      <c r="SWW163" s="235"/>
      <c r="SWX163" s="235"/>
      <c r="SWY163" s="235"/>
      <c r="SWZ163" s="235"/>
      <c r="SXA163" s="235"/>
      <c r="SXB163" s="235"/>
      <c r="SXC163" s="235"/>
      <c r="SXD163" s="235"/>
      <c r="SXE163" s="235"/>
      <c r="SXF163" s="235"/>
      <c r="SXG163" s="235"/>
      <c r="SXH163" s="235"/>
      <c r="SXI163" s="235"/>
      <c r="SXJ163" s="235"/>
      <c r="SXK163" s="235"/>
      <c r="SXL163" s="235"/>
      <c r="SXM163" s="235"/>
      <c r="SXN163" s="235"/>
      <c r="SXO163" s="235"/>
      <c r="SXP163" s="235"/>
      <c r="SXQ163" s="235"/>
      <c r="SXR163" s="235"/>
      <c r="SXS163" s="235"/>
      <c r="SXT163" s="235"/>
      <c r="SXU163" s="235"/>
      <c r="SXV163" s="235"/>
      <c r="SXW163" s="235"/>
      <c r="SXX163" s="235"/>
      <c r="SXY163" s="235"/>
      <c r="SXZ163" s="235"/>
      <c r="SYA163" s="235"/>
      <c r="SYB163" s="235"/>
      <c r="SYC163" s="235"/>
      <c r="SYD163" s="235"/>
      <c r="SYE163" s="235"/>
      <c r="SYF163" s="235"/>
      <c r="SYG163" s="235"/>
      <c r="SYH163" s="235"/>
      <c r="SYI163" s="235"/>
      <c r="SYJ163" s="235"/>
      <c r="SYK163" s="235"/>
      <c r="SYL163" s="235"/>
      <c r="SYM163" s="235"/>
      <c r="SYN163" s="235"/>
      <c r="SYO163" s="235"/>
      <c r="SYP163" s="235"/>
      <c r="SYQ163" s="235"/>
      <c r="SYR163" s="235"/>
      <c r="SYS163" s="235"/>
      <c r="SYT163" s="235"/>
      <c r="SYU163" s="235"/>
      <c r="SYV163" s="235"/>
      <c r="SYW163" s="235"/>
      <c r="SYX163" s="235"/>
      <c r="SYY163" s="235"/>
      <c r="SYZ163" s="235"/>
      <c r="SZA163" s="235"/>
      <c r="SZB163" s="235"/>
      <c r="SZC163" s="235"/>
      <c r="SZD163" s="235"/>
      <c r="SZE163" s="235"/>
      <c r="SZF163" s="235"/>
      <c r="SZG163" s="235"/>
      <c r="SZH163" s="235"/>
      <c r="SZI163" s="235"/>
      <c r="SZJ163" s="235"/>
      <c r="SZK163" s="235"/>
      <c r="SZL163" s="235"/>
      <c r="SZM163" s="235"/>
      <c r="SZN163" s="235"/>
      <c r="SZO163" s="235"/>
      <c r="SZP163" s="235"/>
      <c r="SZQ163" s="235"/>
      <c r="SZR163" s="235"/>
      <c r="SZS163" s="235"/>
      <c r="SZT163" s="235"/>
      <c r="SZU163" s="235"/>
      <c r="SZV163" s="235"/>
      <c r="SZW163" s="235"/>
      <c r="SZX163" s="235"/>
      <c r="SZY163" s="235"/>
      <c r="SZZ163" s="235"/>
      <c r="TAA163" s="235"/>
      <c r="TAB163" s="235"/>
      <c r="TAC163" s="235"/>
      <c r="TAD163" s="235"/>
      <c r="TAE163" s="235"/>
      <c r="TAF163" s="235"/>
      <c r="TAG163" s="235"/>
      <c r="TAH163" s="235"/>
      <c r="TAI163" s="235"/>
      <c r="TAJ163" s="235"/>
      <c r="TAK163" s="235"/>
      <c r="TAL163" s="235"/>
      <c r="TAM163" s="235"/>
      <c r="TAN163" s="235"/>
      <c r="TAO163" s="235"/>
      <c r="TAP163" s="235"/>
      <c r="TAQ163" s="235"/>
      <c r="TAR163" s="235"/>
      <c r="TAS163" s="235"/>
      <c r="TAT163" s="235"/>
      <c r="TAU163" s="235"/>
      <c r="TAV163" s="235"/>
      <c r="TAW163" s="235"/>
      <c r="TAX163" s="235"/>
      <c r="TAY163" s="235"/>
      <c r="TAZ163" s="235"/>
      <c r="TBA163" s="235"/>
      <c r="TBB163" s="235"/>
      <c r="TBC163" s="235"/>
      <c r="TBD163" s="235"/>
      <c r="TBE163" s="235"/>
      <c r="TBF163" s="235"/>
      <c r="TBG163" s="235"/>
      <c r="TBH163" s="235"/>
      <c r="TBI163" s="235"/>
      <c r="TBJ163" s="235"/>
      <c r="TBK163" s="235"/>
      <c r="TBL163" s="235"/>
      <c r="TBM163" s="235"/>
      <c r="TBN163" s="235"/>
      <c r="TBO163" s="235"/>
      <c r="TBP163" s="235"/>
      <c r="TBQ163" s="235"/>
      <c r="TBR163" s="235"/>
      <c r="TBS163" s="235"/>
      <c r="TBT163" s="235"/>
      <c r="TBU163" s="235"/>
      <c r="TBV163" s="235"/>
      <c r="TBW163" s="235"/>
      <c r="TBX163" s="235"/>
      <c r="TBY163" s="235"/>
      <c r="TBZ163" s="235"/>
      <c r="TCA163" s="235"/>
      <c r="TCB163" s="235"/>
      <c r="TCC163" s="235"/>
      <c r="TCD163" s="235"/>
      <c r="TCE163" s="235"/>
      <c r="TCF163" s="235"/>
      <c r="TCG163" s="235"/>
      <c r="TCH163" s="235"/>
      <c r="TCI163" s="235"/>
      <c r="TCJ163" s="235"/>
      <c r="TCK163" s="235"/>
      <c r="TCL163" s="235"/>
      <c r="TCM163" s="235"/>
      <c r="TCN163" s="235"/>
      <c r="TCO163" s="235"/>
      <c r="TCP163" s="235"/>
      <c r="TCQ163" s="235"/>
      <c r="TCR163" s="235"/>
      <c r="TCS163" s="235"/>
      <c r="TCT163" s="235"/>
      <c r="TCU163" s="235"/>
      <c r="TCV163" s="235"/>
      <c r="TCW163" s="235"/>
      <c r="TCX163" s="235"/>
      <c r="TCY163" s="235"/>
      <c r="TCZ163" s="235"/>
      <c r="TDA163" s="235"/>
      <c r="TDB163" s="235"/>
      <c r="TDC163" s="235"/>
      <c r="TDD163" s="235"/>
      <c r="TDE163" s="235"/>
      <c r="TDF163" s="235"/>
      <c r="TDG163" s="235"/>
      <c r="TDH163" s="235"/>
      <c r="TDI163" s="235"/>
      <c r="TDJ163" s="235"/>
      <c r="TDK163" s="235"/>
      <c r="TDL163" s="235"/>
      <c r="TDM163" s="235"/>
      <c r="TDN163" s="235"/>
      <c r="TDO163" s="235"/>
      <c r="TDP163" s="235"/>
      <c r="TDQ163" s="235"/>
      <c r="TDR163" s="235"/>
      <c r="TDS163" s="235"/>
      <c r="TDT163" s="235"/>
      <c r="TDU163" s="235"/>
      <c r="TDV163" s="235"/>
      <c r="TDW163" s="235"/>
      <c r="TDX163" s="235"/>
      <c r="TDY163" s="235"/>
      <c r="TDZ163" s="235"/>
      <c r="TEA163" s="235"/>
      <c r="TEB163" s="235"/>
      <c r="TEC163" s="235"/>
      <c r="TED163" s="235"/>
      <c r="TEE163" s="235"/>
      <c r="TEF163" s="235"/>
      <c r="TEG163" s="235"/>
      <c r="TEH163" s="235"/>
      <c r="TEI163" s="235"/>
      <c r="TEJ163" s="235"/>
      <c r="TEK163" s="235"/>
      <c r="TEL163" s="235"/>
      <c r="TEM163" s="235"/>
      <c r="TEN163" s="235"/>
      <c r="TEO163" s="235"/>
      <c r="TEP163" s="235"/>
      <c r="TEQ163" s="235"/>
      <c r="TER163" s="235"/>
      <c r="TES163" s="235"/>
      <c r="TET163" s="235"/>
      <c r="TEU163" s="235"/>
      <c r="TEV163" s="235"/>
      <c r="TEW163" s="235"/>
      <c r="TEX163" s="235"/>
      <c r="TEY163" s="235"/>
      <c r="TEZ163" s="235"/>
      <c r="TFA163" s="235"/>
      <c r="TFB163" s="235"/>
      <c r="TFC163" s="235"/>
      <c r="TFD163" s="235"/>
      <c r="TFE163" s="235"/>
      <c r="TFF163" s="235"/>
      <c r="TFG163" s="235"/>
      <c r="TFH163" s="235"/>
      <c r="TFI163" s="235"/>
      <c r="TFJ163" s="235"/>
      <c r="TFK163" s="235"/>
      <c r="TFL163" s="235"/>
      <c r="TFM163" s="235"/>
      <c r="TFN163" s="235"/>
      <c r="TFO163" s="235"/>
      <c r="TFP163" s="235"/>
      <c r="TFQ163" s="235"/>
      <c r="TFR163" s="235"/>
      <c r="TFS163" s="235"/>
      <c r="TFT163" s="235"/>
      <c r="TFU163" s="235"/>
      <c r="TFV163" s="235"/>
      <c r="TFW163" s="235"/>
      <c r="TFX163" s="235"/>
      <c r="TFY163" s="235"/>
      <c r="TFZ163" s="235"/>
      <c r="TGA163" s="235"/>
      <c r="TGB163" s="235"/>
      <c r="TGC163" s="235"/>
      <c r="TGD163" s="235"/>
      <c r="TGE163" s="235"/>
      <c r="TGF163" s="235"/>
      <c r="TGG163" s="235"/>
      <c r="TGH163" s="235"/>
      <c r="TGI163" s="235"/>
      <c r="TGJ163" s="235"/>
      <c r="TGK163" s="235"/>
      <c r="TGL163" s="235"/>
      <c r="TGM163" s="235"/>
      <c r="TGN163" s="235"/>
      <c r="TGO163" s="235"/>
      <c r="TGP163" s="235"/>
      <c r="TGQ163" s="235"/>
      <c r="TGR163" s="235"/>
      <c r="TGS163" s="235"/>
      <c r="TGT163" s="235"/>
      <c r="TGU163" s="235"/>
      <c r="TGV163" s="235"/>
      <c r="TGW163" s="235"/>
      <c r="TGX163" s="235"/>
      <c r="TGY163" s="235"/>
      <c r="TGZ163" s="235"/>
      <c r="THA163" s="235"/>
      <c r="THB163" s="235"/>
      <c r="THC163" s="235"/>
      <c r="THD163" s="235"/>
      <c r="THE163" s="235"/>
      <c r="THF163" s="235"/>
      <c r="THG163" s="235"/>
      <c r="THH163" s="235"/>
      <c r="THI163" s="235"/>
      <c r="THJ163" s="235"/>
      <c r="THK163" s="235"/>
      <c r="THL163" s="235"/>
      <c r="THM163" s="235"/>
      <c r="THN163" s="235"/>
      <c r="THO163" s="235"/>
      <c r="THP163" s="235"/>
      <c r="THQ163" s="235"/>
      <c r="THR163" s="235"/>
      <c r="THS163" s="235"/>
      <c r="THT163" s="235"/>
      <c r="THU163" s="235"/>
      <c r="THV163" s="235"/>
      <c r="THW163" s="235"/>
      <c r="THX163" s="235"/>
      <c r="THY163" s="235"/>
      <c r="THZ163" s="235"/>
      <c r="TIA163" s="235"/>
      <c r="TIB163" s="235"/>
      <c r="TIC163" s="235"/>
      <c r="TID163" s="235"/>
      <c r="TIE163" s="235"/>
      <c r="TIF163" s="235"/>
      <c r="TIG163" s="235"/>
      <c r="TIH163" s="235"/>
      <c r="TII163" s="235"/>
      <c r="TIJ163" s="235"/>
      <c r="TIK163" s="235"/>
      <c r="TIL163" s="235"/>
      <c r="TIM163" s="235"/>
      <c r="TIN163" s="235"/>
      <c r="TIO163" s="235"/>
      <c r="TIP163" s="235"/>
      <c r="TIQ163" s="235"/>
      <c r="TIR163" s="235"/>
      <c r="TIS163" s="235"/>
      <c r="TIT163" s="235"/>
      <c r="TIU163" s="235"/>
      <c r="TIV163" s="235"/>
      <c r="TIW163" s="235"/>
      <c r="TIX163" s="235"/>
      <c r="TIY163" s="235"/>
      <c r="TIZ163" s="235"/>
      <c r="TJA163" s="235"/>
      <c r="TJB163" s="235"/>
      <c r="TJC163" s="235"/>
      <c r="TJD163" s="235"/>
      <c r="TJE163" s="235"/>
      <c r="TJF163" s="235"/>
      <c r="TJG163" s="235"/>
      <c r="TJH163" s="235"/>
      <c r="TJI163" s="235"/>
      <c r="TJJ163" s="235"/>
      <c r="TJK163" s="235"/>
      <c r="TJL163" s="235"/>
      <c r="TJM163" s="235"/>
      <c r="TJN163" s="235"/>
      <c r="TJO163" s="235"/>
      <c r="TJP163" s="235"/>
      <c r="TJQ163" s="235"/>
      <c r="TJR163" s="235"/>
      <c r="TJS163" s="235"/>
      <c r="TJT163" s="235"/>
      <c r="TJU163" s="235"/>
      <c r="TJV163" s="235"/>
      <c r="TJW163" s="235"/>
      <c r="TJX163" s="235"/>
      <c r="TJY163" s="235"/>
      <c r="TJZ163" s="235"/>
      <c r="TKA163" s="235"/>
      <c r="TKB163" s="235"/>
      <c r="TKC163" s="235"/>
      <c r="TKD163" s="235"/>
      <c r="TKE163" s="235"/>
      <c r="TKF163" s="235"/>
      <c r="TKG163" s="235"/>
      <c r="TKH163" s="235"/>
      <c r="TKI163" s="235"/>
      <c r="TKJ163" s="235"/>
      <c r="TKK163" s="235"/>
      <c r="TKL163" s="235"/>
      <c r="TKM163" s="235"/>
      <c r="TKN163" s="235"/>
      <c r="TKO163" s="235"/>
      <c r="TKP163" s="235"/>
      <c r="TKQ163" s="235"/>
      <c r="TKR163" s="235"/>
      <c r="TKS163" s="235"/>
      <c r="TKT163" s="235"/>
      <c r="TKU163" s="235"/>
      <c r="TKV163" s="235"/>
      <c r="TKW163" s="235"/>
      <c r="TKX163" s="235"/>
      <c r="TKY163" s="235"/>
      <c r="TKZ163" s="235"/>
      <c r="TLA163" s="235"/>
      <c r="TLB163" s="235"/>
      <c r="TLC163" s="235"/>
      <c r="TLD163" s="235"/>
      <c r="TLE163" s="235"/>
      <c r="TLF163" s="235"/>
      <c r="TLG163" s="235"/>
      <c r="TLH163" s="235"/>
      <c r="TLI163" s="235"/>
      <c r="TLJ163" s="235"/>
      <c r="TLK163" s="235"/>
      <c r="TLL163" s="235"/>
      <c r="TLM163" s="235"/>
      <c r="TLN163" s="235"/>
      <c r="TLO163" s="235"/>
      <c r="TLP163" s="235"/>
      <c r="TLQ163" s="235"/>
      <c r="TLR163" s="235"/>
      <c r="TLS163" s="235"/>
      <c r="TLT163" s="235"/>
      <c r="TLU163" s="235"/>
      <c r="TLV163" s="235"/>
      <c r="TLW163" s="235"/>
      <c r="TLX163" s="235"/>
      <c r="TLY163" s="235"/>
      <c r="TLZ163" s="235"/>
      <c r="TMA163" s="235"/>
      <c r="TMB163" s="235"/>
      <c r="TMC163" s="235"/>
      <c r="TMD163" s="235"/>
      <c r="TME163" s="235"/>
      <c r="TMF163" s="235"/>
      <c r="TMG163" s="235"/>
      <c r="TMH163" s="235"/>
      <c r="TMI163" s="235"/>
      <c r="TMJ163" s="235"/>
      <c r="TMK163" s="235"/>
      <c r="TML163" s="235"/>
      <c r="TMM163" s="235"/>
      <c r="TMN163" s="235"/>
      <c r="TMO163" s="235"/>
      <c r="TMP163" s="235"/>
      <c r="TMQ163" s="235"/>
      <c r="TMR163" s="235"/>
      <c r="TMS163" s="235"/>
      <c r="TMT163" s="235"/>
      <c r="TMU163" s="235"/>
      <c r="TMV163" s="235"/>
      <c r="TMW163" s="235"/>
      <c r="TMX163" s="235"/>
      <c r="TMY163" s="235"/>
      <c r="TMZ163" s="235"/>
      <c r="TNA163" s="235"/>
      <c r="TNB163" s="235"/>
      <c r="TNC163" s="235"/>
      <c r="TND163" s="235"/>
      <c r="TNE163" s="235"/>
      <c r="TNF163" s="235"/>
      <c r="TNG163" s="235"/>
      <c r="TNH163" s="235"/>
      <c r="TNI163" s="235"/>
      <c r="TNJ163" s="235"/>
      <c r="TNK163" s="235"/>
      <c r="TNL163" s="235"/>
      <c r="TNM163" s="235"/>
      <c r="TNN163" s="235"/>
      <c r="TNO163" s="235"/>
      <c r="TNP163" s="235"/>
      <c r="TNQ163" s="235"/>
      <c r="TNR163" s="235"/>
      <c r="TNS163" s="235"/>
      <c r="TNT163" s="235"/>
      <c r="TNU163" s="235"/>
      <c r="TNV163" s="235"/>
      <c r="TNW163" s="235"/>
      <c r="TNX163" s="235"/>
      <c r="TNY163" s="235"/>
      <c r="TNZ163" s="235"/>
      <c r="TOA163" s="235"/>
      <c r="TOB163" s="235"/>
      <c r="TOC163" s="235"/>
      <c r="TOD163" s="235"/>
      <c r="TOE163" s="235"/>
      <c r="TOF163" s="235"/>
      <c r="TOG163" s="235"/>
      <c r="TOH163" s="235"/>
      <c r="TOI163" s="235"/>
      <c r="TOJ163" s="235"/>
      <c r="TOK163" s="235"/>
      <c r="TOL163" s="235"/>
      <c r="TOM163" s="235"/>
      <c r="TON163" s="235"/>
      <c r="TOO163" s="235"/>
      <c r="TOP163" s="235"/>
      <c r="TOQ163" s="235"/>
      <c r="TOR163" s="235"/>
      <c r="TOS163" s="235"/>
      <c r="TOT163" s="235"/>
      <c r="TOU163" s="235"/>
      <c r="TOV163" s="235"/>
      <c r="TOW163" s="235"/>
      <c r="TOX163" s="235"/>
      <c r="TOY163" s="235"/>
      <c r="TOZ163" s="235"/>
      <c r="TPA163" s="235"/>
      <c r="TPB163" s="235"/>
      <c r="TPC163" s="235"/>
      <c r="TPD163" s="235"/>
      <c r="TPE163" s="235"/>
      <c r="TPF163" s="235"/>
      <c r="TPG163" s="235"/>
      <c r="TPH163" s="235"/>
      <c r="TPI163" s="235"/>
      <c r="TPJ163" s="235"/>
      <c r="TPK163" s="235"/>
      <c r="TPL163" s="235"/>
      <c r="TPM163" s="235"/>
      <c r="TPN163" s="235"/>
      <c r="TPO163" s="235"/>
      <c r="TPP163" s="235"/>
      <c r="TPQ163" s="235"/>
      <c r="TPR163" s="235"/>
      <c r="TPS163" s="235"/>
      <c r="TPT163" s="235"/>
      <c r="TPU163" s="235"/>
      <c r="TPV163" s="235"/>
      <c r="TPW163" s="235"/>
      <c r="TPX163" s="235"/>
      <c r="TPY163" s="235"/>
      <c r="TPZ163" s="235"/>
      <c r="TQA163" s="235"/>
      <c r="TQB163" s="235"/>
      <c r="TQC163" s="235"/>
      <c r="TQD163" s="235"/>
      <c r="TQE163" s="235"/>
      <c r="TQF163" s="235"/>
      <c r="TQG163" s="235"/>
      <c r="TQH163" s="235"/>
      <c r="TQI163" s="235"/>
      <c r="TQJ163" s="235"/>
      <c r="TQK163" s="235"/>
      <c r="TQL163" s="235"/>
      <c r="TQM163" s="235"/>
      <c r="TQN163" s="235"/>
      <c r="TQO163" s="235"/>
      <c r="TQP163" s="235"/>
      <c r="TQQ163" s="235"/>
      <c r="TQR163" s="235"/>
      <c r="TQS163" s="235"/>
      <c r="TQT163" s="235"/>
      <c r="TQU163" s="235"/>
      <c r="TQV163" s="235"/>
      <c r="TQW163" s="235"/>
      <c r="TQX163" s="235"/>
      <c r="TQY163" s="235"/>
      <c r="TQZ163" s="235"/>
      <c r="TRA163" s="235"/>
      <c r="TRB163" s="235"/>
      <c r="TRC163" s="235"/>
      <c r="TRD163" s="235"/>
      <c r="TRE163" s="235"/>
      <c r="TRF163" s="235"/>
      <c r="TRG163" s="235"/>
      <c r="TRH163" s="235"/>
      <c r="TRI163" s="235"/>
      <c r="TRJ163" s="235"/>
      <c r="TRK163" s="235"/>
      <c r="TRL163" s="235"/>
      <c r="TRM163" s="235"/>
      <c r="TRN163" s="235"/>
      <c r="TRO163" s="235"/>
      <c r="TRP163" s="235"/>
      <c r="TRQ163" s="235"/>
      <c r="TRR163" s="235"/>
      <c r="TRS163" s="235"/>
      <c r="TRT163" s="235"/>
      <c r="TRU163" s="235"/>
      <c r="TRV163" s="235"/>
      <c r="TRW163" s="235"/>
      <c r="TRX163" s="235"/>
      <c r="TRY163" s="235"/>
      <c r="TRZ163" s="235"/>
      <c r="TSA163" s="235"/>
      <c r="TSB163" s="235"/>
      <c r="TSC163" s="235"/>
      <c r="TSD163" s="235"/>
      <c r="TSE163" s="235"/>
      <c r="TSF163" s="235"/>
      <c r="TSG163" s="235"/>
      <c r="TSH163" s="235"/>
      <c r="TSI163" s="235"/>
      <c r="TSJ163" s="235"/>
      <c r="TSK163" s="235"/>
      <c r="TSL163" s="235"/>
      <c r="TSM163" s="235"/>
      <c r="TSN163" s="235"/>
      <c r="TSO163" s="235"/>
      <c r="TSP163" s="235"/>
      <c r="TSQ163" s="235"/>
      <c r="TSR163" s="235"/>
      <c r="TSS163" s="235"/>
      <c r="TST163" s="235"/>
      <c r="TSU163" s="235"/>
      <c r="TSV163" s="235"/>
      <c r="TSW163" s="235"/>
      <c r="TSX163" s="235"/>
      <c r="TSY163" s="235"/>
      <c r="TSZ163" s="235"/>
      <c r="TTA163" s="235"/>
      <c r="TTB163" s="235"/>
      <c r="TTC163" s="235"/>
      <c r="TTD163" s="235"/>
      <c r="TTE163" s="235"/>
      <c r="TTF163" s="235"/>
      <c r="TTG163" s="235"/>
      <c r="TTH163" s="235"/>
      <c r="TTI163" s="235"/>
      <c r="TTJ163" s="235"/>
      <c r="TTK163" s="235"/>
      <c r="TTL163" s="235"/>
      <c r="TTM163" s="235"/>
      <c r="TTN163" s="235"/>
      <c r="TTO163" s="235"/>
      <c r="TTP163" s="235"/>
      <c r="TTQ163" s="235"/>
      <c r="TTR163" s="235"/>
      <c r="TTS163" s="235"/>
      <c r="TTT163" s="235"/>
      <c r="TTU163" s="235"/>
      <c r="TTV163" s="235"/>
      <c r="TTW163" s="235"/>
      <c r="TTX163" s="235"/>
      <c r="TTY163" s="235"/>
      <c r="TTZ163" s="235"/>
      <c r="TUA163" s="235"/>
      <c r="TUB163" s="235"/>
      <c r="TUC163" s="235"/>
      <c r="TUD163" s="235"/>
      <c r="TUE163" s="235"/>
      <c r="TUF163" s="235"/>
      <c r="TUG163" s="235"/>
      <c r="TUH163" s="235"/>
      <c r="TUI163" s="235"/>
      <c r="TUJ163" s="235"/>
      <c r="TUK163" s="235"/>
      <c r="TUL163" s="235"/>
      <c r="TUM163" s="235"/>
      <c r="TUN163" s="235"/>
      <c r="TUO163" s="235"/>
      <c r="TUP163" s="235"/>
      <c r="TUQ163" s="235"/>
      <c r="TUR163" s="235"/>
      <c r="TUS163" s="235"/>
      <c r="TUT163" s="235"/>
      <c r="TUU163" s="235"/>
      <c r="TUV163" s="235"/>
      <c r="TUW163" s="235"/>
      <c r="TUX163" s="235"/>
      <c r="TUY163" s="235"/>
      <c r="TUZ163" s="235"/>
      <c r="TVA163" s="235"/>
      <c r="TVB163" s="235"/>
      <c r="TVC163" s="235"/>
      <c r="TVD163" s="235"/>
      <c r="TVE163" s="235"/>
      <c r="TVF163" s="235"/>
      <c r="TVG163" s="235"/>
      <c r="TVH163" s="235"/>
      <c r="TVI163" s="235"/>
      <c r="TVJ163" s="235"/>
      <c r="TVK163" s="235"/>
      <c r="TVL163" s="235"/>
      <c r="TVM163" s="235"/>
      <c r="TVN163" s="235"/>
      <c r="TVO163" s="235"/>
      <c r="TVP163" s="235"/>
      <c r="TVQ163" s="235"/>
      <c r="TVR163" s="235"/>
      <c r="TVS163" s="235"/>
      <c r="TVT163" s="235"/>
      <c r="TVU163" s="235"/>
      <c r="TVV163" s="235"/>
      <c r="TVW163" s="235"/>
      <c r="TVX163" s="235"/>
      <c r="TVY163" s="235"/>
      <c r="TVZ163" s="235"/>
      <c r="TWA163" s="235"/>
      <c r="TWB163" s="235"/>
      <c r="TWC163" s="235"/>
      <c r="TWD163" s="235"/>
      <c r="TWE163" s="235"/>
      <c r="TWF163" s="235"/>
      <c r="TWG163" s="235"/>
      <c r="TWH163" s="235"/>
      <c r="TWI163" s="235"/>
      <c r="TWJ163" s="235"/>
      <c r="TWK163" s="235"/>
      <c r="TWL163" s="235"/>
      <c r="TWM163" s="235"/>
      <c r="TWN163" s="235"/>
      <c r="TWO163" s="235"/>
      <c r="TWP163" s="235"/>
      <c r="TWQ163" s="235"/>
      <c r="TWR163" s="235"/>
      <c r="TWS163" s="235"/>
      <c r="TWT163" s="235"/>
      <c r="TWU163" s="235"/>
      <c r="TWV163" s="235"/>
      <c r="TWW163" s="235"/>
      <c r="TWX163" s="235"/>
      <c r="TWY163" s="235"/>
      <c r="TWZ163" s="235"/>
      <c r="TXA163" s="235"/>
      <c r="TXB163" s="235"/>
      <c r="TXC163" s="235"/>
      <c r="TXD163" s="235"/>
      <c r="TXE163" s="235"/>
      <c r="TXF163" s="235"/>
      <c r="TXG163" s="235"/>
      <c r="TXH163" s="235"/>
      <c r="TXI163" s="235"/>
      <c r="TXJ163" s="235"/>
      <c r="TXK163" s="235"/>
      <c r="TXL163" s="235"/>
      <c r="TXM163" s="235"/>
      <c r="TXN163" s="235"/>
      <c r="TXO163" s="235"/>
      <c r="TXP163" s="235"/>
      <c r="TXQ163" s="235"/>
      <c r="TXR163" s="235"/>
      <c r="TXS163" s="235"/>
      <c r="TXT163" s="235"/>
      <c r="TXU163" s="235"/>
      <c r="TXV163" s="235"/>
      <c r="TXW163" s="235"/>
      <c r="TXX163" s="235"/>
      <c r="TXY163" s="235"/>
      <c r="TXZ163" s="235"/>
      <c r="TYA163" s="235"/>
      <c r="TYB163" s="235"/>
      <c r="TYC163" s="235"/>
      <c r="TYD163" s="235"/>
      <c r="TYE163" s="235"/>
      <c r="TYF163" s="235"/>
      <c r="TYG163" s="235"/>
      <c r="TYH163" s="235"/>
      <c r="TYI163" s="235"/>
      <c r="TYJ163" s="235"/>
      <c r="TYK163" s="235"/>
      <c r="TYL163" s="235"/>
      <c r="TYM163" s="235"/>
      <c r="TYN163" s="235"/>
      <c r="TYO163" s="235"/>
      <c r="TYP163" s="235"/>
      <c r="TYQ163" s="235"/>
      <c r="TYR163" s="235"/>
      <c r="TYS163" s="235"/>
      <c r="TYT163" s="235"/>
      <c r="TYU163" s="235"/>
      <c r="TYV163" s="235"/>
      <c r="TYW163" s="235"/>
      <c r="TYX163" s="235"/>
      <c r="TYY163" s="235"/>
      <c r="TYZ163" s="235"/>
      <c r="TZA163" s="235"/>
      <c r="TZB163" s="235"/>
      <c r="TZC163" s="235"/>
      <c r="TZD163" s="235"/>
      <c r="TZE163" s="235"/>
      <c r="TZF163" s="235"/>
      <c r="TZG163" s="235"/>
      <c r="TZH163" s="235"/>
      <c r="TZI163" s="235"/>
      <c r="TZJ163" s="235"/>
      <c r="TZK163" s="235"/>
      <c r="TZL163" s="235"/>
      <c r="TZM163" s="235"/>
      <c r="TZN163" s="235"/>
      <c r="TZO163" s="235"/>
      <c r="TZP163" s="235"/>
      <c r="TZQ163" s="235"/>
      <c r="TZR163" s="235"/>
      <c r="TZS163" s="235"/>
      <c r="TZT163" s="235"/>
      <c r="TZU163" s="235"/>
      <c r="TZV163" s="235"/>
      <c r="TZW163" s="235"/>
      <c r="TZX163" s="235"/>
      <c r="TZY163" s="235"/>
      <c r="TZZ163" s="235"/>
      <c r="UAA163" s="235"/>
      <c r="UAB163" s="235"/>
      <c r="UAC163" s="235"/>
      <c r="UAD163" s="235"/>
      <c r="UAE163" s="235"/>
      <c r="UAF163" s="235"/>
      <c r="UAG163" s="235"/>
      <c r="UAH163" s="235"/>
      <c r="UAI163" s="235"/>
      <c r="UAJ163" s="235"/>
      <c r="UAK163" s="235"/>
      <c r="UAL163" s="235"/>
      <c r="UAM163" s="235"/>
      <c r="UAN163" s="235"/>
      <c r="UAO163" s="235"/>
      <c r="UAP163" s="235"/>
      <c r="UAQ163" s="235"/>
      <c r="UAR163" s="235"/>
      <c r="UAS163" s="235"/>
      <c r="UAT163" s="235"/>
      <c r="UAU163" s="235"/>
      <c r="UAV163" s="235"/>
      <c r="UAW163" s="235"/>
      <c r="UAX163" s="235"/>
      <c r="UAY163" s="235"/>
      <c r="UAZ163" s="235"/>
      <c r="UBA163" s="235"/>
      <c r="UBB163" s="235"/>
      <c r="UBC163" s="235"/>
      <c r="UBD163" s="235"/>
      <c r="UBE163" s="235"/>
      <c r="UBF163" s="235"/>
      <c r="UBG163" s="235"/>
      <c r="UBH163" s="235"/>
      <c r="UBI163" s="235"/>
      <c r="UBJ163" s="235"/>
      <c r="UBK163" s="235"/>
      <c r="UBL163" s="235"/>
      <c r="UBM163" s="235"/>
      <c r="UBN163" s="235"/>
      <c r="UBO163" s="235"/>
      <c r="UBP163" s="235"/>
      <c r="UBQ163" s="235"/>
      <c r="UBR163" s="235"/>
      <c r="UBS163" s="235"/>
      <c r="UBT163" s="235"/>
      <c r="UBU163" s="235"/>
      <c r="UBV163" s="235"/>
      <c r="UBW163" s="235"/>
      <c r="UBX163" s="235"/>
      <c r="UBY163" s="235"/>
      <c r="UBZ163" s="235"/>
      <c r="UCA163" s="235"/>
      <c r="UCB163" s="235"/>
      <c r="UCC163" s="235"/>
      <c r="UCD163" s="235"/>
      <c r="UCE163" s="235"/>
      <c r="UCF163" s="235"/>
      <c r="UCG163" s="235"/>
      <c r="UCH163" s="235"/>
      <c r="UCI163" s="235"/>
      <c r="UCJ163" s="235"/>
      <c r="UCK163" s="235"/>
      <c r="UCL163" s="235"/>
      <c r="UCM163" s="235"/>
      <c r="UCN163" s="235"/>
      <c r="UCO163" s="235"/>
      <c r="UCP163" s="235"/>
      <c r="UCQ163" s="235"/>
      <c r="UCR163" s="235"/>
      <c r="UCS163" s="235"/>
      <c r="UCT163" s="235"/>
      <c r="UCU163" s="235"/>
      <c r="UCV163" s="235"/>
      <c r="UCW163" s="235"/>
      <c r="UCX163" s="235"/>
      <c r="UCY163" s="235"/>
      <c r="UCZ163" s="235"/>
      <c r="UDA163" s="235"/>
      <c r="UDB163" s="235"/>
      <c r="UDC163" s="235"/>
      <c r="UDD163" s="235"/>
      <c r="UDE163" s="235"/>
      <c r="UDF163" s="235"/>
      <c r="UDG163" s="235"/>
      <c r="UDH163" s="235"/>
      <c r="UDI163" s="235"/>
      <c r="UDJ163" s="235"/>
      <c r="UDK163" s="235"/>
      <c r="UDL163" s="235"/>
      <c r="UDM163" s="235"/>
      <c r="UDN163" s="235"/>
      <c r="UDO163" s="235"/>
      <c r="UDP163" s="235"/>
      <c r="UDQ163" s="235"/>
      <c r="UDR163" s="235"/>
      <c r="UDS163" s="235"/>
      <c r="UDT163" s="235"/>
      <c r="UDU163" s="235"/>
      <c r="UDV163" s="235"/>
      <c r="UDW163" s="235"/>
      <c r="UDX163" s="235"/>
      <c r="UDY163" s="235"/>
      <c r="UDZ163" s="235"/>
      <c r="UEA163" s="235"/>
      <c r="UEB163" s="235"/>
      <c r="UEC163" s="235"/>
      <c r="UED163" s="235"/>
      <c r="UEE163" s="235"/>
      <c r="UEF163" s="235"/>
      <c r="UEG163" s="235"/>
      <c r="UEH163" s="235"/>
      <c r="UEI163" s="235"/>
      <c r="UEJ163" s="235"/>
      <c r="UEK163" s="235"/>
      <c r="UEL163" s="235"/>
      <c r="UEM163" s="235"/>
      <c r="UEN163" s="235"/>
      <c r="UEO163" s="235"/>
      <c r="UEP163" s="235"/>
      <c r="UEQ163" s="235"/>
      <c r="UER163" s="235"/>
      <c r="UES163" s="235"/>
      <c r="UET163" s="235"/>
      <c r="UEU163" s="235"/>
      <c r="UEV163" s="235"/>
      <c r="UEW163" s="235"/>
      <c r="UEX163" s="235"/>
      <c r="UEY163" s="235"/>
      <c r="UEZ163" s="235"/>
      <c r="UFA163" s="235"/>
      <c r="UFB163" s="235"/>
      <c r="UFC163" s="235"/>
      <c r="UFD163" s="235"/>
      <c r="UFE163" s="235"/>
      <c r="UFF163" s="235"/>
      <c r="UFG163" s="235"/>
      <c r="UFH163" s="235"/>
      <c r="UFI163" s="235"/>
      <c r="UFJ163" s="235"/>
      <c r="UFK163" s="235"/>
      <c r="UFL163" s="235"/>
      <c r="UFM163" s="235"/>
      <c r="UFN163" s="235"/>
      <c r="UFO163" s="235"/>
      <c r="UFP163" s="235"/>
      <c r="UFQ163" s="235"/>
      <c r="UFR163" s="235"/>
      <c r="UFS163" s="235"/>
      <c r="UFT163" s="235"/>
      <c r="UFU163" s="235"/>
      <c r="UFV163" s="235"/>
      <c r="UFW163" s="235"/>
      <c r="UFX163" s="235"/>
      <c r="UFY163" s="235"/>
      <c r="UFZ163" s="235"/>
      <c r="UGA163" s="235"/>
      <c r="UGB163" s="235"/>
      <c r="UGC163" s="235"/>
      <c r="UGD163" s="235"/>
      <c r="UGE163" s="235"/>
      <c r="UGF163" s="235"/>
      <c r="UGG163" s="235"/>
      <c r="UGH163" s="235"/>
      <c r="UGI163" s="235"/>
      <c r="UGJ163" s="235"/>
      <c r="UGK163" s="235"/>
      <c r="UGL163" s="235"/>
      <c r="UGM163" s="235"/>
      <c r="UGN163" s="235"/>
      <c r="UGO163" s="235"/>
      <c r="UGP163" s="235"/>
      <c r="UGQ163" s="235"/>
      <c r="UGR163" s="235"/>
      <c r="UGS163" s="235"/>
      <c r="UGT163" s="235"/>
      <c r="UGU163" s="235"/>
      <c r="UGV163" s="235"/>
      <c r="UGW163" s="235"/>
      <c r="UGX163" s="235"/>
      <c r="UGY163" s="235"/>
      <c r="UGZ163" s="235"/>
      <c r="UHA163" s="235"/>
      <c r="UHB163" s="235"/>
      <c r="UHC163" s="235"/>
      <c r="UHD163" s="235"/>
      <c r="UHE163" s="235"/>
      <c r="UHF163" s="235"/>
      <c r="UHG163" s="235"/>
      <c r="UHH163" s="235"/>
      <c r="UHI163" s="235"/>
      <c r="UHJ163" s="235"/>
      <c r="UHK163" s="235"/>
      <c r="UHL163" s="235"/>
      <c r="UHM163" s="235"/>
      <c r="UHN163" s="235"/>
      <c r="UHO163" s="235"/>
      <c r="UHP163" s="235"/>
      <c r="UHQ163" s="235"/>
      <c r="UHR163" s="235"/>
      <c r="UHS163" s="235"/>
      <c r="UHT163" s="235"/>
      <c r="UHU163" s="235"/>
      <c r="UHV163" s="235"/>
      <c r="UHW163" s="235"/>
      <c r="UHX163" s="235"/>
      <c r="UHY163" s="235"/>
      <c r="UHZ163" s="235"/>
      <c r="UIA163" s="235"/>
      <c r="UIB163" s="235"/>
      <c r="UIC163" s="235"/>
      <c r="UID163" s="235"/>
      <c r="UIE163" s="235"/>
      <c r="UIF163" s="235"/>
      <c r="UIG163" s="235"/>
      <c r="UIH163" s="235"/>
      <c r="UII163" s="235"/>
      <c r="UIJ163" s="235"/>
      <c r="UIK163" s="235"/>
      <c r="UIL163" s="235"/>
      <c r="UIM163" s="235"/>
      <c r="UIN163" s="235"/>
      <c r="UIO163" s="235"/>
      <c r="UIP163" s="235"/>
      <c r="UIQ163" s="235"/>
      <c r="UIR163" s="235"/>
      <c r="UIS163" s="235"/>
      <c r="UIT163" s="235"/>
      <c r="UIU163" s="235"/>
      <c r="UIV163" s="235"/>
      <c r="UIW163" s="235"/>
      <c r="UIX163" s="235"/>
      <c r="UIY163" s="235"/>
      <c r="UIZ163" s="235"/>
      <c r="UJA163" s="235"/>
      <c r="UJB163" s="235"/>
      <c r="UJC163" s="235"/>
      <c r="UJD163" s="235"/>
      <c r="UJE163" s="235"/>
      <c r="UJF163" s="235"/>
      <c r="UJG163" s="235"/>
      <c r="UJH163" s="235"/>
      <c r="UJI163" s="235"/>
      <c r="UJJ163" s="235"/>
      <c r="UJK163" s="235"/>
      <c r="UJL163" s="235"/>
      <c r="UJM163" s="235"/>
      <c r="UJN163" s="235"/>
      <c r="UJO163" s="235"/>
      <c r="UJP163" s="235"/>
      <c r="UJQ163" s="235"/>
      <c r="UJR163" s="235"/>
      <c r="UJS163" s="235"/>
      <c r="UJT163" s="235"/>
      <c r="UJU163" s="235"/>
      <c r="UJV163" s="235"/>
      <c r="UJW163" s="235"/>
      <c r="UJX163" s="235"/>
      <c r="UJY163" s="235"/>
      <c r="UJZ163" s="235"/>
      <c r="UKA163" s="235"/>
      <c r="UKB163" s="235"/>
      <c r="UKC163" s="235"/>
      <c r="UKD163" s="235"/>
      <c r="UKE163" s="235"/>
      <c r="UKF163" s="235"/>
      <c r="UKG163" s="235"/>
      <c r="UKH163" s="235"/>
      <c r="UKI163" s="235"/>
      <c r="UKJ163" s="235"/>
      <c r="UKK163" s="235"/>
      <c r="UKL163" s="235"/>
      <c r="UKM163" s="235"/>
      <c r="UKN163" s="235"/>
      <c r="UKO163" s="235"/>
      <c r="UKP163" s="235"/>
      <c r="UKQ163" s="235"/>
      <c r="UKR163" s="235"/>
      <c r="UKS163" s="235"/>
      <c r="UKT163" s="235"/>
      <c r="UKU163" s="235"/>
      <c r="UKV163" s="235"/>
      <c r="UKW163" s="235"/>
      <c r="UKX163" s="235"/>
      <c r="UKY163" s="235"/>
      <c r="UKZ163" s="235"/>
      <c r="ULA163" s="235"/>
      <c r="ULB163" s="235"/>
      <c r="ULC163" s="235"/>
      <c r="ULD163" s="235"/>
      <c r="ULE163" s="235"/>
      <c r="ULF163" s="235"/>
      <c r="ULG163" s="235"/>
      <c r="ULH163" s="235"/>
      <c r="ULI163" s="235"/>
      <c r="ULJ163" s="235"/>
      <c r="ULK163" s="235"/>
      <c r="ULL163" s="235"/>
      <c r="ULM163" s="235"/>
      <c r="ULN163" s="235"/>
      <c r="ULO163" s="235"/>
      <c r="ULP163" s="235"/>
      <c r="ULQ163" s="235"/>
      <c r="ULR163" s="235"/>
      <c r="ULS163" s="235"/>
      <c r="ULT163" s="235"/>
      <c r="ULU163" s="235"/>
      <c r="ULV163" s="235"/>
      <c r="ULW163" s="235"/>
      <c r="ULX163" s="235"/>
      <c r="ULY163" s="235"/>
      <c r="ULZ163" s="235"/>
      <c r="UMA163" s="235"/>
      <c r="UMB163" s="235"/>
      <c r="UMC163" s="235"/>
      <c r="UMD163" s="235"/>
      <c r="UME163" s="235"/>
      <c r="UMF163" s="235"/>
      <c r="UMG163" s="235"/>
      <c r="UMH163" s="235"/>
      <c r="UMI163" s="235"/>
      <c r="UMJ163" s="235"/>
      <c r="UMK163" s="235"/>
      <c r="UML163" s="235"/>
      <c r="UMM163" s="235"/>
      <c r="UMN163" s="235"/>
      <c r="UMO163" s="235"/>
      <c r="UMP163" s="235"/>
      <c r="UMQ163" s="235"/>
      <c r="UMR163" s="235"/>
      <c r="UMS163" s="235"/>
      <c r="UMT163" s="235"/>
      <c r="UMU163" s="235"/>
      <c r="UMV163" s="235"/>
      <c r="UMW163" s="235"/>
      <c r="UMX163" s="235"/>
      <c r="UMY163" s="235"/>
      <c r="UMZ163" s="235"/>
      <c r="UNA163" s="235"/>
      <c r="UNB163" s="235"/>
      <c r="UNC163" s="235"/>
      <c r="UND163" s="235"/>
      <c r="UNE163" s="235"/>
      <c r="UNF163" s="235"/>
      <c r="UNG163" s="235"/>
      <c r="UNH163" s="235"/>
      <c r="UNI163" s="235"/>
      <c r="UNJ163" s="235"/>
      <c r="UNK163" s="235"/>
      <c r="UNL163" s="235"/>
      <c r="UNM163" s="235"/>
      <c r="UNN163" s="235"/>
      <c r="UNO163" s="235"/>
      <c r="UNP163" s="235"/>
      <c r="UNQ163" s="235"/>
      <c r="UNR163" s="235"/>
      <c r="UNS163" s="235"/>
      <c r="UNT163" s="235"/>
      <c r="UNU163" s="235"/>
      <c r="UNV163" s="235"/>
      <c r="UNW163" s="235"/>
      <c r="UNX163" s="235"/>
      <c r="UNY163" s="235"/>
      <c r="UNZ163" s="235"/>
      <c r="UOA163" s="235"/>
      <c r="UOB163" s="235"/>
      <c r="UOC163" s="235"/>
      <c r="UOD163" s="235"/>
      <c r="UOE163" s="235"/>
      <c r="UOF163" s="235"/>
      <c r="UOG163" s="235"/>
      <c r="UOH163" s="235"/>
      <c r="UOI163" s="235"/>
      <c r="UOJ163" s="235"/>
      <c r="UOK163" s="235"/>
      <c r="UOL163" s="235"/>
      <c r="UOM163" s="235"/>
      <c r="UON163" s="235"/>
      <c r="UOO163" s="235"/>
      <c r="UOP163" s="235"/>
      <c r="UOQ163" s="235"/>
      <c r="UOR163" s="235"/>
      <c r="UOS163" s="235"/>
      <c r="UOT163" s="235"/>
      <c r="UOU163" s="235"/>
      <c r="UOV163" s="235"/>
      <c r="UOW163" s="235"/>
      <c r="UOX163" s="235"/>
      <c r="UOY163" s="235"/>
      <c r="UOZ163" s="235"/>
      <c r="UPA163" s="235"/>
      <c r="UPB163" s="235"/>
      <c r="UPC163" s="235"/>
      <c r="UPD163" s="235"/>
      <c r="UPE163" s="235"/>
      <c r="UPF163" s="235"/>
      <c r="UPG163" s="235"/>
      <c r="UPH163" s="235"/>
      <c r="UPI163" s="235"/>
      <c r="UPJ163" s="235"/>
      <c r="UPK163" s="235"/>
      <c r="UPL163" s="235"/>
      <c r="UPM163" s="235"/>
      <c r="UPN163" s="235"/>
      <c r="UPO163" s="235"/>
      <c r="UPP163" s="235"/>
      <c r="UPQ163" s="235"/>
      <c r="UPR163" s="235"/>
      <c r="UPS163" s="235"/>
      <c r="UPT163" s="235"/>
      <c r="UPU163" s="235"/>
      <c r="UPV163" s="235"/>
      <c r="UPW163" s="235"/>
      <c r="UPX163" s="235"/>
      <c r="UPY163" s="235"/>
      <c r="UPZ163" s="235"/>
      <c r="UQA163" s="235"/>
      <c r="UQB163" s="235"/>
      <c r="UQC163" s="235"/>
      <c r="UQD163" s="235"/>
      <c r="UQE163" s="235"/>
      <c r="UQF163" s="235"/>
      <c r="UQG163" s="235"/>
      <c r="UQH163" s="235"/>
      <c r="UQI163" s="235"/>
      <c r="UQJ163" s="235"/>
      <c r="UQK163" s="235"/>
      <c r="UQL163" s="235"/>
      <c r="UQM163" s="235"/>
      <c r="UQN163" s="235"/>
      <c r="UQO163" s="235"/>
      <c r="UQP163" s="235"/>
      <c r="UQQ163" s="235"/>
      <c r="UQR163" s="235"/>
      <c r="UQS163" s="235"/>
      <c r="UQT163" s="235"/>
      <c r="UQU163" s="235"/>
      <c r="UQV163" s="235"/>
      <c r="UQW163" s="235"/>
      <c r="UQX163" s="235"/>
      <c r="UQY163" s="235"/>
      <c r="UQZ163" s="235"/>
      <c r="URA163" s="235"/>
      <c r="URB163" s="235"/>
      <c r="URC163" s="235"/>
      <c r="URD163" s="235"/>
      <c r="URE163" s="235"/>
      <c r="URF163" s="235"/>
      <c r="URG163" s="235"/>
      <c r="URH163" s="235"/>
      <c r="URI163" s="235"/>
      <c r="URJ163" s="235"/>
      <c r="URK163" s="235"/>
      <c r="URL163" s="235"/>
      <c r="URM163" s="235"/>
      <c r="URN163" s="235"/>
      <c r="URO163" s="235"/>
      <c r="URP163" s="235"/>
      <c r="URQ163" s="235"/>
      <c r="URR163" s="235"/>
      <c r="URS163" s="235"/>
      <c r="URT163" s="235"/>
      <c r="URU163" s="235"/>
      <c r="URV163" s="235"/>
      <c r="URW163" s="235"/>
      <c r="URX163" s="235"/>
      <c r="URY163" s="235"/>
      <c r="URZ163" s="235"/>
      <c r="USA163" s="235"/>
      <c r="USB163" s="235"/>
      <c r="USC163" s="235"/>
      <c r="USD163" s="235"/>
      <c r="USE163" s="235"/>
      <c r="USF163" s="235"/>
      <c r="USG163" s="235"/>
      <c r="USH163" s="235"/>
      <c r="USI163" s="235"/>
      <c r="USJ163" s="235"/>
      <c r="USK163" s="235"/>
      <c r="USL163" s="235"/>
      <c r="USM163" s="235"/>
      <c r="USN163" s="235"/>
      <c r="USO163" s="235"/>
      <c r="USP163" s="235"/>
      <c r="USQ163" s="235"/>
      <c r="USR163" s="235"/>
      <c r="USS163" s="235"/>
      <c r="UST163" s="235"/>
      <c r="USU163" s="235"/>
      <c r="USV163" s="235"/>
      <c r="USW163" s="235"/>
      <c r="USX163" s="235"/>
      <c r="USY163" s="235"/>
      <c r="USZ163" s="235"/>
      <c r="UTA163" s="235"/>
      <c r="UTB163" s="235"/>
      <c r="UTC163" s="235"/>
      <c r="UTD163" s="235"/>
      <c r="UTE163" s="235"/>
      <c r="UTF163" s="235"/>
      <c r="UTG163" s="235"/>
      <c r="UTH163" s="235"/>
      <c r="UTI163" s="235"/>
      <c r="UTJ163" s="235"/>
      <c r="UTK163" s="235"/>
      <c r="UTL163" s="235"/>
      <c r="UTM163" s="235"/>
      <c r="UTN163" s="235"/>
      <c r="UTO163" s="235"/>
      <c r="UTP163" s="235"/>
      <c r="UTQ163" s="235"/>
      <c r="UTR163" s="235"/>
      <c r="UTS163" s="235"/>
      <c r="UTT163" s="235"/>
      <c r="UTU163" s="235"/>
      <c r="UTV163" s="235"/>
      <c r="UTW163" s="235"/>
      <c r="UTX163" s="235"/>
      <c r="UTY163" s="235"/>
      <c r="UTZ163" s="235"/>
      <c r="UUA163" s="235"/>
      <c r="UUB163" s="235"/>
      <c r="UUC163" s="235"/>
      <c r="UUD163" s="235"/>
      <c r="UUE163" s="235"/>
      <c r="UUF163" s="235"/>
      <c r="UUG163" s="235"/>
      <c r="UUH163" s="235"/>
      <c r="UUI163" s="235"/>
      <c r="UUJ163" s="235"/>
      <c r="UUK163" s="235"/>
      <c r="UUL163" s="235"/>
      <c r="UUM163" s="235"/>
      <c r="UUN163" s="235"/>
      <c r="UUO163" s="235"/>
      <c r="UUP163" s="235"/>
      <c r="UUQ163" s="235"/>
      <c r="UUR163" s="235"/>
      <c r="UUS163" s="235"/>
      <c r="UUT163" s="235"/>
      <c r="UUU163" s="235"/>
      <c r="UUV163" s="235"/>
      <c r="UUW163" s="235"/>
      <c r="UUX163" s="235"/>
      <c r="UUY163" s="235"/>
      <c r="UUZ163" s="235"/>
      <c r="UVA163" s="235"/>
      <c r="UVB163" s="235"/>
      <c r="UVC163" s="235"/>
      <c r="UVD163" s="235"/>
      <c r="UVE163" s="235"/>
      <c r="UVF163" s="235"/>
      <c r="UVG163" s="235"/>
      <c r="UVH163" s="235"/>
      <c r="UVI163" s="235"/>
      <c r="UVJ163" s="235"/>
      <c r="UVK163" s="235"/>
      <c r="UVL163" s="235"/>
      <c r="UVM163" s="235"/>
      <c r="UVN163" s="235"/>
      <c r="UVO163" s="235"/>
      <c r="UVP163" s="235"/>
      <c r="UVQ163" s="235"/>
      <c r="UVR163" s="235"/>
      <c r="UVS163" s="235"/>
      <c r="UVT163" s="235"/>
      <c r="UVU163" s="235"/>
      <c r="UVV163" s="235"/>
      <c r="UVW163" s="235"/>
      <c r="UVX163" s="235"/>
      <c r="UVY163" s="235"/>
      <c r="UVZ163" s="235"/>
      <c r="UWA163" s="235"/>
      <c r="UWB163" s="235"/>
      <c r="UWC163" s="235"/>
      <c r="UWD163" s="235"/>
      <c r="UWE163" s="235"/>
      <c r="UWF163" s="235"/>
      <c r="UWG163" s="235"/>
      <c r="UWH163" s="235"/>
      <c r="UWI163" s="235"/>
      <c r="UWJ163" s="235"/>
      <c r="UWK163" s="235"/>
      <c r="UWL163" s="235"/>
      <c r="UWM163" s="235"/>
      <c r="UWN163" s="235"/>
      <c r="UWO163" s="235"/>
      <c r="UWP163" s="235"/>
      <c r="UWQ163" s="235"/>
      <c r="UWR163" s="235"/>
      <c r="UWS163" s="235"/>
      <c r="UWT163" s="235"/>
      <c r="UWU163" s="235"/>
      <c r="UWV163" s="235"/>
      <c r="UWW163" s="235"/>
      <c r="UWX163" s="235"/>
      <c r="UWY163" s="235"/>
      <c r="UWZ163" s="235"/>
      <c r="UXA163" s="235"/>
      <c r="UXB163" s="235"/>
      <c r="UXC163" s="235"/>
      <c r="UXD163" s="235"/>
      <c r="UXE163" s="235"/>
      <c r="UXF163" s="235"/>
      <c r="UXG163" s="235"/>
      <c r="UXH163" s="235"/>
      <c r="UXI163" s="235"/>
      <c r="UXJ163" s="235"/>
      <c r="UXK163" s="235"/>
      <c r="UXL163" s="235"/>
      <c r="UXM163" s="235"/>
      <c r="UXN163" s="235"/>
      <c r="UXO163" s="235"/>
      <c r="UXP163" s="235"/>
      <c r="UXQ163" s="235"/>
      <c r="UXR163" s="235"/>
      <c r="UXS163" s="235"/>
      <c r="UXT163" s="235"/>
      <c r="UXU163" s="235"/>
      <c r="UXV163" s="235"/>
      <c r="UXW163" s="235"/>
      <c r="UXX163" s="235"/>
      <c r="UXY163" s="235"/>
      <c r="UXZ163" s="235"/>
      <c r="UYA163" s="235"/>
      <c r="UYB163" s="235"/>
      <c r="UYC163" s="235"/>
      <c r="UYD163" s="235"/>
      <c r="UYE163" s="235"/>
      <c r="UYF163" s="235"/>
      <c r="UYG163" s="235"/>
      <c r="UYH163" s="235"/>
      <c r="UYI163" s="235"/>
      <c r="UYJ163" s="235"/>
      <c r="UYK163" s="235"/>
      <c r="UYL163" s="235"/>
      <c r="UYM163" s="235"/>
      <c r="UYN163" s="235"/>
      <c r="UYO163" s="235"/>
      <c r="UYP163" s="235"/>
      <c r="UYQ163" s="235"/>
      <c r="UYR163" s="235"/>
      <c r="UYS163" s="235"/>
      <c r="UYT163" s="235"/>
      <c r="UYU163" s="235"/>
      <c r="UYV163" s="235"/>
      <c r="UYW163" s="235"/>
      <c r="UYX163" s="235"/>
      <c r="UYY163" s="235"/>
      <c r="UYZ163" s="235"/>
      <c r="UZA163" s="235"/>
      <c r="UZB163" s="235"/>
      <c r="UZC163" s="235"/>
      <c r="UZD163" s="235"/>
      <c r="UZE163" s="235"/>
      <c r="UZF163" s="235"/>
      <c r="UZG163" s="235"/>
      <c r="UZH163" s="235"/>
      <c r="UZI163" s="235"/>
      <c r="UZJ163" s="235"/>
      <c r="UZK163" s="235"/>
      <c r="UZL163" s="235"/>
      <c r="UZM163" s="235"/>
      <c r="UZN163" s="235"/>
      <c r="UZO163" s="235"/>
      <c r="UZP163" s="235"/>
      <c r="UZQ163" s="235"/>
      <c r="UZR163" s="235"/>
      <c r="UZS163" s="235"/>
      <c r="UZT163" s="235"/>
      <c r="UZU163" s="235"/>
      <c r="UZV163" s="235"/>
      <c r="UZW163" s="235"/>
      <c r="UZX163" s="235"/>
      <c r="UZY163" s="235"/>
      <c r="UZZ163" s="235"/>
      <c r="VAA163" s="235"/>
      <c r="VAB163" s="235"/>
      <c r="VAC163" s="235"/>
      <c r="VAD163" s="235"/>
      <c r="VAE163" s="235"/>
      <c r="VAF163" s="235"/>
      <c r="VAG163" s="235"/>
      <c r="VAH163" s="235"/>
      <c r="VAI163" s="235"/>
      <c r="VAJ163" s="235"/>
      <c r="VAK163" s="235"/>
      <c r="VAL163" s="235"/>
      <c r="VAM163" s="235"/>
      <c r="VAN163" s="235"/>
      <c r="VAO163" s="235"/>
      <c r="VAP163" s="235"/>
      <c r="VAQ163" s="235"/>
      <c r="VAR163" s="235"/>
      <c r="VAS163" s="235"/>
      <c r="VAT163" s="235"/>
      <c r="VAU163" s="235"/>
      <c r="VAV163" s="235"/>
      <c r="VAW163" s="235"/>
      <c r="VAX163" s="235"/>
      <c r="VAY163" s="235"/>
      <c r="VAZ163" s="235"/>
      <c r="VBA163" s="235"/>
      <c r="VBB163" s="235"/>
      <c r="VBC163" s="235"/>
      <c r="VBD163" s="235"/>
      <c r="VBE163" s="235"/>
      <c r="VBF163" s="235"/>
      <c r="VBG163" s="235"/>
      <c r="VBH163" s="235"/>
      <c r="VBI163" s="235"/>
      <c r="VBJ163" s="235"/>
      <c r="VBK163" s="235"/>
      <c r="VBL163" s="235"/>
      <c r="VBM163" s="235"/>
      <c r="VBN163" s="235"/>
      <c r="VBO163" s="235"/>
      <c r="VBP163" s="235"/>
      <c r="VBQ163" s="235"/>
      <c r="VBR163" s="235"/>
      <c r="VBS163" s="235"/>
      <c r="VBT163" s="235"/>
      <c r="VBU163" s="235"/>
      <c r="VBV163" s="235"/>
      <c r="VBW163" s="235"/>
      <c r="VBX163" s="235"/>
      <c r="VBY163" s="235"/>
      <c r="VBZ163" s="235"/>
      <c r="VCA163" s="235"/>
      <c r="VCB163" s="235"/>
      <c r="VCC163" s="235"/>
      <c r="VCD163" s="235"/>
      <c r="VCE163" s="235"/>
      <c r="VCF163" s="235"/>
      <c r="VCG163" s="235"/>
      <c r="VCH163" s="235"/>
      <c r="VCI163" s="235"/>
      <c r="VCJ163" s="235"/>
      <c r="VCK163" s="235"/>
      <c r="VCL163" s="235"/>
      <c r="VCM163" s="235"/>
      <c r="VCN163" s="235"/>
      <c r="VCO163" s="235"/>
      <c r="VCP163" s="235"/>
      <c r="VCQ163" s="235"/>
      <c r="VCR163" s="235"/>
      <c r="VCS163" s="235"/>
      <c r="VCT163" s="235"/>
      <c r="VCU163" s="235"/>
      <c r="VCV163" s="235"/>
      <c r="VCW163" s="235"/>
      <c r="VCX163" s="235"/>
      <c r="VCY163" s="235"/>
      <c r="VCZ163" s="235"/>
      <c r="VDA163" s="235"/>
      <c r="VDB163" s="235"/>
      <c r="VDC163" s="235"/>
      <c r="VDD163" s="235"/>
      <c r="VDE163" s="235"/>
      <c r="VDF163" s="235"/>
      <c r="VDG163" s="235"/>
      <c r="VDH163" s="235"/>
      <c r="VDI163" s="235"/>
      <c r="VDJ163" s="235"/>
      <c r="VDK163" s="235"/>
      <c r="VDL163" s="235"/>
      <c r="VDM163" s="235"/>
      <c r="VDN163" s="235"/>
      <c r="VDO163" s="235"/>
      <c r="VDP163" s="235"/>
      <c r="VDQ163" s="235"/>
      <c r="VDR163" s="235"/>
      <c r="VDS163" s="235"/>
      <c r="VDT163" s="235"/>
      <c r="VDU163" s="235"/>
      <c r="VDV163" s="235"/>
      <c r="VDW163" s="235"/>
      <c r="VDX163" s="235"/>
      <c r="VDY163" s="235"/>
      <c r="VDZ163" s="235"/>
      <c r="VEA163" s="235"/>
      <c r="VEB163" s="235"/>
      <c r="VEC163" s="235"/>
      <c r="VED163" s="235"/>
      <c r="VEE163" s="235"/>
      <c r="VEF163" s="235"/>
      <c r="VEG163" s="235"/>
      <c r="VEH163" s="235"/>
      <c r="VEI163" s="235"/>
      <c r="VEJ163" s="235"/>
      <c r="VEK163" s="235"/>
      <c r="VEL163" s="235"/>
      <c r="VEM163" s="235"/>
      <c r="VEN163" s="235"/>
      <c r="VEO163" s="235"/>
      <c r="VEP163" s="235"/>
      <c r="VEQ163" s="235"/>
      <c r="VER163" s="235"/>
      <c r="VES163" s="235"/>
      <c r="VET163" s="235"/>
      <c r="VEU163" s="235"/>
      <c r="VEV163" s="235"/>
      <c r="VEW163" s="235"/>
      <c r="VEX163" s="235"/>
      <c r="VEY163" s="235"/>
      <c r="VEZ163" s="235"/>
      <c r="VFA163" s="235"/>
      <c r="VFB163" s="235"/>
      <c r="VFC163" s="235"/>
      <c r="VFD163" s="235"/>
      <c r="VFE163" s="235"/>
      <c r="VFF163" s="235"/>
      <c r="VFG163" s="235"/>
      <c r="VFH163" s="235"/>
      <c r="VFI163" s="235"/>
      <c r="VFJ163" s="235"/>
      <c r="VFK163" s="235"/>
      <c r="VFL163" s="235"/>
      <c r="VFM163" s="235"/>
      <c r="VFN163" s="235"/>
      <c r="VFO163" s="235"/>
      <c r="VFP163" s="235"/>
      <c r="VFQ163" s="235"/>
      <c r="VFR163" s="235"/>
      <c r="VFS163" s="235"/>
      <c r="VFT163" s="235"/>
      <c r="VFU163" s="235"/>
      <c r="VFV163" s="235"/>
      <c r="VFW163" s="235"/>
      <c r="VFX163" s="235"/>
      <c r="VFY163" s="235"/>
      <c r="VFZ163" s="235"/>
      <c r="VGA163" s="235"/>
      <c r="VGB163" s="235"/>
      <c r="VGC163" s="235"/>
      <c r="VGD163" s="235"/>
      <c r="VGE163" s="235"/>
      <c r="VGF163" s="235"/>
      <c r="VGG163" s="235"/>
      <c r="VGH163" s="235"/>
      <c r="VGI163" s="235"/>
      <c r="VGJ163" s="235"/>
      <c r="VGK163" s="235"/>
      <c r="VGL163" s="235"/>
      <c r="VGM163" s="235"/>
      <c r="VGN163" s="235"/>
      <c r="VGO163" s="235"/>
      <c r="VGP163" s="235"/>
      <c r="VGQ163" s="235"/>
      <c r="VGR163" s="235"/>
      <c r="VGS163" s="235"/>
      <c r="VGT163" s="235"/>
      <c r="VGU163" s="235"/>
      <c r="VGV163" s="235"/>
      <c r="VGW163" s="235"/>
      <c r="VGX163" s="235"/>
      <c r="VGY163" s="235"/>
      <c r="VGZ163" s="235"/>
      <c r="VHA163" s="235"/>
      <c r="VHB163" s="235"/>
      <c r="VHC163" s="235"/>
      <c r="VHD163" s="235"/>
      <c r="VHE163" s="235"/>
      <c r="VHF163" s="235"/>
      <c r="VHG163" s="235"/>
      <c r="VHH163" s="235"/>
      <c r="VHI163" s="235"/>
      <c r="VHJ163" s="235"/>
      <c r="VHK163" s="235"/>
      <c r="VHL163" s="235"/>
      <c r="VHM163" s="235"/>
      <c r="VHN163" s="235"/>
      <c r="VHO163" s="235"/>
      <c r="VHP163" s="235"/>
      <c r="VHQ163" s="235"/>
      <c r="VHR163" s="235"/>
      <c r="VHS163" s="235"/>
      <c r="VHT163" s="235"/>
      <c r="VHU163" s="235"/>
      <c r="VHV163" s="235"/>
      <c r="VHW163" s="235"/>
      <c r="VHX163" s="235"/>
      <c r="VHY163" s="235"/>
      <c r="VHZ163" s="235"/>
      <c r="VIA163" s="235"/>
      <c r="VIB163" s="235"/>
      <c r="VIC163" s="235"/>
      <c r="VID163" s="235"/>
      <c r="VIE163" s="235"/>
      <c r="VIF163" s="235"/>
      <c r="VIG163" s="235"/>
      <c r="VIH163" s="235"/>
      <c r="VII163" s="235"/>
      <c r="VIJ163" s="235"/>
      <c r="VIK163" s="235"/>
      <c r="VIL163" s="235"/>
      <c r="VIM163" s="235"/>
      <c r="VIN163" s="235"/>
      <c r="VIO163" s="235"/>
      <c r="VIP163" s="235"/>
      <c r="VIQ163" s="235"/>
      <c r="VIR163" s="235"/>
      <c r="VIS163" s="235"/>
      <c r="VIT163" s="235"/>
      <c r="VIU163" s="235"/>
      <c r="VIV163" s="235"/>
      <c r="VIW163" s="235"/>
      <c r="VIX163" s="235"/>
      <c r="VIY163" s="235"/>
      <c r="VIZ163" s="235"/>
      <c r="VJA163" s="235"/>
      <c r="VJB163" s="235"/>
      <c r="VJC163" s="235"/>
      <c r="VJD163" s="235"/>
      <c r="VJE163" s="235"/>
      <c r="VJF163" s="235"/>
      <c r="VJG163" s="235"/>
      <c r="VJH163" s="235"/>
      <c r="VJI163" s="235"/>
      <c r="VJJ163" s="235"/>
      <c r="VJK163" s="235"/>
      <c r="VJL163" s="235"/>
      <c r="VJM163" s="235"/>
      <c r="VJN163" s="235"/>
      <c r="VJO163" s="235"/>
      <c r="VJP163" s="235"/>
      <c r="VJQ163" s="235"/>
      <c r="VJR163" s="235"/>
      <c r="VJS163" s="235"/>
      <c r="VJT163" s="235"/>
      <c r="VJU163" s="235"/>
      <c r="VJV163" s="235"/>
      <c r="VJW163" s="235"/>
      <c r="VJX163" s="235"/>
      <c r="VJY163" s="235"/>
      <c r="VJZ163" s="235"/>
      <c r="VKA163" s="235"/>
      <c r="VKB163" s="235"/>
      <c r="VKC163" s="235"/>
      <c r="VKD163" s="235"/>
      <c r="VKE163" s="235"/>
      <c r="VKF163" s="235"/>
      <c r="VKG163" s="235"/>
      <c r="VKH163" s="235"/>
      <c r="VKI163" s="235"/>
      <c r="VKJ163" s="235"/>
      <c r="VKK163" s="235"/>
      <c r="VKL163" s="235"/>
      <c r="VKM163" s="235"/>
      <c r="VKN163" s="235"/>
      <c r="VKO163" s="235"/>
      <c r="VKP163" s="235"/>
      <c r="VKQ163" s="235"/>
      <c r="VKR163" s="235"/>
      <c r="VKS163" s="235"/>
      <c r="VKT163" s="235"/>
      <c r="VKU163" s="235"/>
      <c r="VKV163" s="235"/>
      <c r="VKW163" s="235"/>
      <c r="VKX163" s="235"/>
      <c r="VKY163" s="235"/>
      <c r="VKZ163" s="235"/>
      <c r="VLA163" s="235"/>
      <c r="VLB163" s="235"/>
      <c r="VLC163" s="235"/>
      <c r="VLD163" s="235"/>
      <c r="VLE163" s="235"/>
      <c r="VLF163" s="235"/>
      <c r="VLG163" s="235"/>
      <c r="VLH163" s="235"/>
      <c r="VLI163" s="235"/>
      <c r="VLJ163" s="235"/>
      <c r="VLK163" s="235"/>
      <c r="VLL163" s="235"/>
      <c r="VLM163" s="235"/>
      <c r="VLN163" s="235"/>
      <c r="VLO163" s="235"/>
      <c r="VLP163" s="235"/>
      <c r="VLQ163" s="235"/>
      <c r="VLR163" s="235"/>
      <c r="VLS163" s="235"/>
      <c r="VLT163" s="235"/>
      <c r="VLU163" s="235"/>
      <c r="VLV163" s="235"/>
      <c r="VLW163" s="235"/>
      <c r="VLX163" s="235"/>
      <c r="VLY163" s="235"/>
      <c r="VLZ163" s="235"/>
      <c r="VMA163" s="235"/>
      <c r="VMB163" s="235"/>
      <c r="VMC163" s="235"/>
      <c r="VMD163" s="235"/>
      <c r="VME163" s="235"/>
      <c r="VMF163" s="235"/>
      <c r="VMG163" s="235"/>
      <c r="VMH163" s="235"/>
      <c r="VMI163" s="235"/>
      <c r="VMJ163" s="235"/>
      <c r="VMK163" s="235"/>
      <c r="VML163" s="235"/>
      <c r="VMM163" s="235"/>
      <c r="VMN163" s="235"/>
      <c r="VMO163" s="235"/>
      <c r="VMP163" s="235"/>
      <c r="VMQ163" s="235"/>
      <c r="VMR163" s="235"/>
      <c r="VMS163" s="235"/>
      <c r="VMT163" s="235"/>
      <c r="VMU163" s="235"/>
      <c r="VMV163" s="235"/>
      <c r="VMW163" s="235"/>
      <c r="VMX163" s="235"/>
      <c r="VMY163" s="235"/>
      <c r="VMZ163" s="235"/>
      <c r="VNA163" s="235"/>
      <c r="VNB163" s="235"/>
      <c r="VNC163" s="235"/>
      <c r="VND163" s="235"/>
      <c r="VNE163" s="235"/>
      <c r="VNF163" s="235"/>
      <c r="VNG163" s="235"/>
      <c r="VNH163" s="235"/>
      <c r="VNI163" s="235"/>
      <c r="VNJ163" s="235"/>
      <c r="VNK163" s="235"/>
      <c r="VNL163" s="235"/>
      <c r="VNM163" s="235"/>
      <c r="VNN163" s="235"/>
      <c r="VNO163" s="235"/>
      <c r="VNP163" s="235"/>
      <c r="VNQ163" s="235"/>
      <c r="VNR163" s="235"/>
      <c r="VNS163" s="235"/>
      <c r="VNT163" s="235"/>
      <c r="VNU163" s="235"/>
      <c r="VNV163" s="235"/>
      <c r="VNW163" s="235"/>
      <c r="VNX163" s="235"/>
      <c r="VNY163" s="235"/>
      <c r="VNZ163" s="235"/>
      <c r="VOA163" s="235"/>
      <c r="VOB163" s="235"/>
      <c r="VOC163" s="235"/>
      <c r="VOD163" s="235"/>
      <c r="VOE163" s="235"/>
      <c r="VOF163" s="235"/>
      <c r="VOG163" s="235"/>
      <c r="VOH163" s="235"/>
      <c r="VOI163" s="235"/>
      <c r="VOJ163" s="235"/>
      <c r="VOK163" s="235"/>
      <c r="VOL163" s="235"/>
      <c r="VOM163" s="235"/>
      <c r="VON163" s="235"/>
      <c r="VOO163" s="235"/>
      <c r="VOP163" s="235"/>
      <c r="VOQ163" s="235"/>
      <c r="VOR163" s="235"/>
      <c r="VOS163" s="235"/>
      <c r="VOT163" s="235"/>
      <c r="VOU163" s="235"/>
      <c r="VOV163" s="235"/>
      <c r="VOW163" s="235"/>
      <c r="VOX163" s="235"/>
      <c r="VOY163" s="235"/>
      <c r="VOZ163" s="235"/>
      <c r="VPA163" s="235"/>
      <c r="VPB163" s="235"/>
      <c r="VPC163" s="235"/>
      <c r="VPD163" s="235"/>
      <c r="VPE163" s="235"/>
      <c r="VPF163" s="235"/>
      <c r="VPG163" s="235"/>
      <c r="VPH163" s="235"/>
      <c r="VPI163" s="235"/>
      <c r="VPJ163" s="235"/>
      <c r="VPK163" s="235"/>
      <c r="VPL163" s="235"/>
      <c r="VPM163" s="235"/>
      <c r="VPN163" s="235"/>
      <c r="VPO163" s="235"/>
      <c r="VPP163" s="235"/>
      <c r="VPQ163" s="235"/>
      <c r="VPR163" s="235"/>
      <c r="VPS163" s="235"/>
      <c r="VPT163" s="235"/>
      <c r="VPU163" s="235"/>
      <c r="VPV163" s="235"/>
      <c r="VPW163" s="235"/>
      <c r="VPX163" s="235"/>
      <c r="VPY163" s="235"/>
      <c r="VPZ163" s="235"/>
      <c r="VQA163" s="235"/>
      <c r="VQB163" s="235"/>
      <c r="VQC163" s="235"/>
      <c r="VQD163" s="235"/>
      <c r="VQE163" s="235"/>
      <c r="VQF163" s="235"/>
      <c r="VQG163" s="235"/>
      <c r="VQH163" s="235"/>
      <c r="VQI163" s="235"/>
      <c r="VQJ163" s="235"/>
      <c r="VQK163" s="235"/>
      <c r="VQL163" s="235"/>
      <c r="VQM163" s="235"/>
      <c r="VQN163" s="235"/>
      <c r="VQO163" s="235"/>
      <c r="VQP163" s="235"/>
      <c r="VQQ163" s="235"/>
      <c r="VQR163" s="235"/>
      <c r="VQS163" s="235"/>
      <c r="VQT163" s="235"/>
      <c r="VQU163" s="235"/>
      <c r="VQV163" s="235"/>
      <c r="VQW163" s="235"/>
      <c r="VQX163" s="235"/>
      <c r="VQY163" s="235"/>
      <c r="VQZ163" s="235"/>
      <c r="VRA163" s="235"/>
      <c r="VRB163" s="235"/>
      <c r="VRC163" s="235"/>
      <c r="VRD163" s="235"/>
      <c r="VRE163" s="235"/>
      <c r="VRF163" s="235"/>
      <c r="VRG163" s="235"/>
      <c r="VRH163" s="235"/>
      <c r="VRI163" s="235"/>
      <c r="VRJ163" s="235"/>
      <c r="VRK163" s="235"/>
      <c r="VRL163" s="235"/>
      <c r="VRM163" s="235"/>
      <c r="VRN163" s="235"/>
      <c r="VRO163" s="235"/>
      <c r="VRP163" s="235"/>
      <c r="VRQ163" s="235"/>
      <c r="VRR163" s="235"/>
      <c r="VRS163" s="235"/>
      <c r="VRT163" s="235"/>
      <c r="VRU163" s="235"/>
      <c r="VRV163" s="235"/>
      <c r="VRW163" s="235"/>
      <c r="VRX163" s="235"/>
      <c r="VRY163" s="235"/>
      <c r="VRZ163" s="235"/>
      <c r="VSA163" s="235"/>
      <c r="VSB163" s="235"/>
      <c r="VSC163" s="235"/>
      <c r="VSD163" s="235"/>
      <c r="VSE163" s="235"/>
      <c r="VSF163" s="235"/>
      <c r="VSG163" s="235"/>
      <c r="VSH163" s="235"/>
      <c r="VSI163" s="235"/>
      <c r="VSJ163" s="235"/>
      <c r="VSK163" s="235"/>
      <c r="VSL163" s="235"/>
      <c r="VSM163" s="235"/>
      <c r="VSN163" s="235"/>
      <c r="VSO163" s="235"/>
      <c r="VSP163" s="235"/>
      <c r="VSQ163" s="235"/>
      <c r="VSR163" s="235"/>
      <c r="VSS163" s="235"/>
      <c r="VST163" s="235"/>
      <c r="VSU163" s="235"/>
      <c r="VSV163" s="235"/>
      <c r="VSW163" s="235"/>
      <c r="VSX163" s="235"/>
      <c r="VSY163" s="235"/>
      <c r="VSZ163" s="235"/>
      <c r="VTA163" s="235"/>
      <c r="VTB163" s="235"/>
      <c r="VTC163" s="235"/>
      <c r="VTD163" s="235"/>
      <c r="VTE163" s="235"/>
      <c r="VTF163" s="235"/>
      <c r="VTG163" s="235"/>
      <c r="VTH163" s="235"/>
      <c r="VTI163" s="235"/>
      <c r="VTJ163" s="235"/>
      <c r="VTK163" s="235"/>
      <c r="VTL163" s="235"/>
      <c r="VTM163" s="235"/>
      <c r="VTN163" s="235"/>
      <c r="VTO163" s="235"/>
      <c r="VTP163" s="235"/>
      <c r="VTQ163" s="235"/>
      <c r="VTR163" s="235"/>
      <c r="VTS163" s="235"/>
      <c r="VTT163" s="235"/>
      <c r="VTU163" s="235"/>
      <c r="VTV163" s="235"/>
      <c r="VTW163" s="235"/>
      <c r="VTX163" s="235"/>
      <c r="VTY163" s="235"/>
      <c r="VTZ163" s="235"/>
      <c r="VUA163" s="235"/>
      <c r="VUB163" s="235"/>
      <c r="VUC163" s="235"/>
      <c r="VUD163" s="235"/>
      <c r="VUE163" s="235"/>
      <c r="VUF163" s="235"/>
      <c r="VUG163" s="235"/>
      <c r="VUH163" s="235"/>
      <c r="VUI163" s="235"/>
      <c r="VUJ163" s="235"/>
      <c r="VUK163" s="235"/>
      <c r="VUL163" s="235"/>
      <c r="VUM163" s="235"/>
      <c r="VUN163" s="235"/>
      <c r="VUO163" s="235"/>
      <c r="VUP163" s="235"/>
      <c r="VUQ163" s="235"/>
      <c r="VUR163" s="235"/>
      <c r="VUS163" s="235"/>
      <c r="VUT163" s="235"/>
      <c r="VUU163" s="235"/>
      <c r="VUV163" s="235"/>
      <c r="VUW163" s="235"/>
      <c r="VUX163" s="235"/>
      <c r="VUY163" s="235"/>
      <c r="VUZ163" s="235"/>
      <c r="VVA163" s="235"/>
      <c r="VVB163" s="235"/>
      <c r="VVC163" s="235"/>
      <c r="VVD163" s="235"/>
      <c r="VVE163" s="235"/>
      <c r="VVF163" s="235"/>
      <c r="VVG163" s="235"/>
      <c r="VVH163" s="235"/>
      <c r="VVI163" s="235"/>
      <c r="VVJ163" s="235"/>
      <c r="VVK163" s="235"/>
      <c r="VVL163" s="235"/>
      <c r="VVM163" s="235"/>
      <c r="VVN163" s="235"/>
      <c r="VVO163" s="235"/>
      <c r="VVP163" s="235"/>
      <c r="VVQ163" s="235"/>
      <c r="VVR163" s="235"/>
      <c r="VVS163" s="235"/>
      <c r="VVT163" s="235"/>
      <c r="VVU163" s="235"/>
      <c r="VVV163" s="235"/>
      <c r="VVW163" s="235"/>
      <c r="VVX163" s="235"/>
      <c r="VVY163" s="235"/>
      <c r="VVZ163" s="235"/>
      <c r="VWA163" s="235"/>
      <c r="VWB163" s="235"/>
      <c r="VWC163" s="235"/>
      <c r="VWD163" s="235"/>
      <c r="VWE163" s="235"/>
      <c r="VWF163" s="235"/>
      <c r="VWG163" s="235"/>
      <c r="VWH163" s="235"/>
      <c r="VWI163" s="235"/>
      <c r="VWJ163" s="235"/>
      <c r="VWK163" s="235"/>
      <c r="VWL163" s="235"/>
      <c r="VWM163" s="235"/>
      <c r="VWN163" s="235"/>
      <c r="VWO163" s="235"/>
      <c r="VWP163" s="235"/>
      <c r="VWQ163" s="235"/>
      <c r="VWR163" s="235"/>
      <c r="VWS163" s="235"/>
      <c r="VWT163" s="235"/>
      <c r="VWU163" s="235"/>
      <c r="VWV163" s="235"/>
      <c r="VWW163" s="235"/>
      <c r="VWX163" s="235"/>
      <c r="VWY163" s="235"/>
      <c r="VWZ163" s="235"/>
      <c r="VXA163" s="235"/>
      <c r="VXB163" s="235"/>
      <c r="VXC163" s="235"/>
      <c r="VXD163" s="235"/>
      <c r="VXE163" s="235"/>
      <c r="VXF163" s="235"/>
      <c r="VXG163" s="235"/>
      <c r="VXH163" s="235"/>
      <c r="VXI163" s="235"/>
      <c r="VXJ163" s="235"/>
      <c r="VXK163" s="235"/>
      <c r="VXL163" s="235"/>
      <c r="VXM163" s="235"/>
      <c r="VXN163" s="235"/>
      <c r="VXO163" s="235"/>
      <c r="VXP163" s="235"/>
      <c r="VXQ163" s="235"/>
      <c r="VXR163" s="235"/>
      <c r="VXS163" s="235"/>
      <c r="VXT163" s="235"/>
      <c r="VXU163" s="235"/>
      <c r="VXV163" s="235"/>
      <c r="VXW163" s="235"/>
      <c r="VXX163" s="235"/>
      <c r="VXY163" s="235"/>
      <c r="VXZ163" s="235"/>
      <c r="VYA163" s="235"/>
      <c r="VYB163" s="235"/>
      <c r="VYC163" s="235"/>
      <c r="VYD163" s="235"/>
      <c r="VYE163" s="235"/>
      <c r="VYF163" s="235"/>
      <c r="VYG163" s="235"/>
      <c r="VYH163" s="235"/>
      <c r="VYI163" s="235"/>
      <c r="VYJ163" s="235"/>
      <c r="VYK163" s="235"/>
      <c r="VYL163" s="235"/>
      <c r="VYM163" s="235"/>
      <c r="VYN163" s="235"/>
      <c r="VYO163" s="235"/>
      <c r="VYP163" s="235"/>
      <c r="VYQ163" s="235"/>
      <c r="VYR163" s="235"/>
      <c r="VYS163" s="235"/>
      <c r="VYT163" s="235"/>
      <c r="VYU163" s="235"/>
      <c r="VYV163" s="235"/>
      <c r="VYW163" s="235"/>
      <c r="VYX163" s="235"/>
      <c r="VYY163" s="235"/>
      <c r="VYZ163" s="235"/>
      <c r="VZA163" s="235"/>
      <c r="VZB163" s="235"/>
      <c r="VZC163" s="235"/>
      <c r="VZD163" s="235"/>
      <c r="VZE163" s="235"/>
      <c r="VZF163" s="235"/>
      <c r="VZG163" s="235"/>
      <c r="VZH163" s="235"/>
      <c r="VZI163" s="235"/>
      <c r="VZJ163" s="235"/>
      <c r="VZK163" s="235"/>
      <c r="VZL163" s="235"/>
      <c r="VZM163" s="235"/>
      <c r="VZN163" s="235"/>
      <c r="VZO163" s="235"/>
      <c r="VZP163" s="235"/>
      <c r="VZQ163" s="235"/>
      <c r="VZR163" s="235"/>
      <c r="VZS163" s="235"/>
      <c r="VZT163" s="235"/>
      <c r="VZU163" s="235"/>
      <c r="VZV163" s="235"/>
      <c r="VZW163" s="235"/>
      <c r="VZX163" s="235"/>
      <c r="VZY163" s="235"/>
      <c r="VZZ163" s="235"/>
      <c r="WAA163" s="235"/>
      <c r="WAB163" s="235"/>
      <c r="WAC163" s="235"/>
      <c r="WAD163" s="235"/>
      <c r="WAE163" s="235"/>
      <c r="WAF163" s="235"/>
      <c r="WAG163" s="235"/>
      <c r="WAH163" s="235"/>
      <c r="WAI163" s="235"/>
      <c r="WAJ163" s="235"/>
      <c r="WAK163" s="235"/>
      <c r="WAL163" s="235"/>
      <c r="WAM163" s="235"/>
      <c r="WAN163" s="235"/>
      <c r="WAO163" s="235"/>
      <c r="WAP163" s="235"/>
      <c r="WAQ163" s="235"/>
      <c r="WAR163" s="235"/>
      <c r="WAS163" s="235"/>
      <c r="WAT163" s="235"/>
      <c r="WAU163" s="235"/>
      <c r="WAV163" s="235"/>
      <c r="WAW163" s="235"/>
      <c r="WAX163" s="235"/>
      <c r="WAY163" s="235"/>
      <c r="WAZ163" s="235"/>
      <c r="WBA163" s="235"/>
      <c r="WBB163" s="235"/>
      <c r="WBC163" s="235"/>
      <c r="WBD163" s="235"/>
      <c r="WBE163" s="235"/>
      <c r="WBF163" s="235"/>
      <c r="WBG163" s="235"/>
      <c r="WBH163" s="235"/>
      <c r="WBI163" s="235"/>
      <c r="WBJ163" s="235"/>
      <c r="WBK163" s="235"/>
      <c r="WBL163" s="235"/>
      <c r="WBM163" s="235"/>
      <c r="WBN163" s="235"/>
      <c r="WBO163" s="235"/>
      <c r="WBP163" s="235"/>
      <c r="WBQ163" s="235"/>
      <c r="WBR163" s="235"/>
      <c r="WBS163" s="235"/>
      <c r="WBT163" s="235"/>
      <c r="WBU163" s="235"/>
      <c r="WBV163" s="235"/>
      <c r="WBW163" s="235"/>
      <c r="WBX163" s="235"/>
      <c r="WBY163" s="235"/>
      <c r="WBZ163" s="235"/>
      <c r="WCA163" s="235"/>
      <c r="WCB163" s="235"/>
      <c r="WCC163" s="235"/>
      <c r="WCD163" s="235"/>
      <c r="WCE163" s="235"/>
      <c r="WCF163" s="235"/>
      <c r="WCG163" s="235"/>
      <c r="WCH163" s="235"/>
      <c r="WCI163" s="235"/>
      <c r="WCJ163" s="235"/>
      <c r="WCK163" s="235"/>
      <c r="WCL163" s="235"/>
      <c r="WCM163" s="235"/>
      <c r="WCN163" s="235"/>
      <c r="WCO163" s="235"/>
      <c r="WCP163" s="235"/>
      <c r="WCQ163" s="235"/>
      <c r="WCR163" s="235"/>
      <c r="WCS163" s="235"/>
      <c r="WCT163" s="235"/>
      <c r="WCU163" s="235"/>
      <c r="WCV163" s="235"/>
      <c r="WCW163" s="235"/>
      <c r="WCX163" s="235"/>
      <c r="WCY163" s="235"/>
      <c r="WCZ163" s="235"/>
      <c r="WDA163" s="235"/>
      <c r="WDB163" s="235"/>
      <c r="WDC163" s="235"/>
      <c r="WDD163" s="235"/>
      <c r="WDE163" s="235"/>
      <c r="WDF163" s="235"/>
      <c r="WDG163" s="235"/>
      <c r="WDH163" s="235"/>
      <c r="WDI163" s="235"/>
      <c r="WDJ163" s="235"/>
      <c r="WDK163" s="235"/>
      <c r="WDL163" s="235"/>
      <c r="WDM163" s="235"/>
      <c r="WDN163" s="235"/>
      <c r="WDO163" s="235"/>
      <c r="WDP163" s="235"/>
      <c r="WDQ163" s="235"/>
      <c r="WDR163" s="235"/>
      <c r="WDS163" s="235"/>
      <c r="WDT163" s="235"/>
      <c r="WDU163" s="235"/>
      <c r="WDV163" s="235"/>
      <c r="WDW163" s="235"/>
      <c r="WDX163" s="235"/>
      <c r="WDY163" s="235"/>
      <c r="WDZ163" s="235"/>
      <c r="WEA163" s="235"/>
      <c r="WEB163" s="235"/>
      <c r="WEC163" s="235"/>
      <c r="WED163" s="235"/>
      <c r="WEE163" s="235"/>
      <c r="WEF163" s="235"/>
      <c r="WEG163" s="235"/>
      <c r="WEH163" s="235"/>
      <c r="WEI163" s="235"/>
      <c r="WEJ163" s="235"/>
      <c r="WEK163" s="235"/>
      <c r="WEL163" s="235"/>
      <c r="WEM163" s="235"/>
      <c r="WEN163" s="235"/>
      <c r="WEO163" s="235"/>
      <c r="WEP163" s="235"/>
      <c r="WEQ163" s="235"/>
      <c r="WER163" s="235"/>
      <c r="WES163" s="235"/>
      <c r="WET163" s="235"/>
      <c r="WEU163" s="235"/>
      <c r="WEV163" s="235"/>
      <c r="WEW163" s="235"/>
      <c r="WEX163" s="235"/>
      <c r="WEY163" s="235"/>
      <c r="WEZ163" s="235"/>
      <c r="WFA163" s="235"/>
      <c r="WFB163" s="235"/>
      <c r="WFC163" s="235"/>
      <c r="WFD163" s="235"/>
      <c r="WFE163" s="235"/>
      <c r="WFF163" s="235"/>
      <c r="WFG163" s="235"/>
      <c r="WFH163" s="235"/>
      <c r="WFI163" s="235"/>
      <c r="WFJ163" s="235"/>
      <c r="WFK163" s="235"/>
      <c r="WFL163" s="235"/>
      <c r="WFM163" s="235"/>
      <c r="WFN163" s="235"/>
      <c r="WFO163" s="235"/>
      <c r="WFP163" s="235"/>
      <c r="WFQ163" s="235"/>
      <c r="WFR163" s="235"/>
      <c r="WFS163" s="235"/>
      <c r="WFT163" s="235"/>
      <c r="WFU163" s="235"/>
      <c r="WFV163" s="235"/>
      <c r="WFW163" s="235"/>
      <c r="WFX163" s="235"/>
      <c r="WFY163" s="235"/>
      <c r="WFZ163" s="235"/>
      <c r="WGA163" s="235"/>
      <c r="WGB163" s="235"/>
      <c r="WGC163" s="235"/>
      <c r="WGD163" s="235"/>
      <c r="WGE163" s="235"/>
      <c r="WGF163" s="235"/>
      <c r="WGG163" s="235"/>
      <c r="WGH163" s="235"/>
      <c r="WGI163" s="235"/>
      <c r="WGJ163" s="235"/>
      <c r="WGK163" s="235"/>
      <c r="WGL163" s="235"/>
      <c r="WGM163" s="235"/>
      <c r="WGN163" s="235"/>
      <c r="WGO163" s="235"/>
      <c r="WGP163" s="235"/>
      <c r="WGQ163" s="235"/>
      <c r="WGR163" s="235"/>
      <c r="WGS163" s="235"/>
      <c r="WGT163" s="235"/>
      <c r="WGU163" s="235"/>
      <c r="WGV163" s="235"/>
      <c r="WGW163" s="235"/>
      <c r="WGX163" s="235"/>
      <c r="WGY163" s="235"/>
      <c r="WGZ163" s="235"/>
      <c r="WHA163" s="235"/>
      <c r="WHB163" s="235"/>
      <c r="WHC163" s="235"/>
      <c r="WHD163" s="235"/>
      <c r="WHE163" s="235"/>
      <c r="WHF163" s="235"/>
      <c r="WHG163" s="235"/>
      <c r="WHH163" s="235"/>
      <c r="WHI163" s="235"/>
      <c r="WHJ163" s="235"/>
      <c r="WHK163" s="235"/>
      <c r="WHL163" s="235"/>
      <c r="WHM163" s="235"/>
      <c r="WHN163" s="235"/>
      <c r="WHO163" s="235"/>
      <c r="WHP163" s="235"/>
      <c r="WHQ163" s="235"/>
      <c r="WHR163" s="235"/>
      <c r="WHS163" s="235"/>
      <c r="WHT163" s="235"/>
      <c r="WHU163" s="235"/>
      <c r="WHV163" s="235"/>
      <c r="WHW163" s="235"/>
      <c r="WHX163" s="235"/>
      <c r="WHY163" s="235"/>
      <c r="WHZ163" s="235"/>
      <c r="WIA163" s="235"/>
      <c r="WIB163" s="235"/>
      <c r="WIC163" s="235"/>
      <c r="WID163" s="235"/>
      <c r="WIE163" s="235"/>
      <c r="WIF163" s="235"/>
      <c r="WIG163" s="235"/>
      <c r="WIH163" s="235"/>
      <c r="WII163" s="235"/>
      <c r="WIJ163" s="235"/>
      <c r="WIK163" s="235"/>
      <c r="WIL163" s="235"/>
      <c r="WIM163" s="235"/>
      <c r="WIN163" s="235"/>
      <c r="WIO163" s="235"/>
      <c r="WIP163" s="235"/>
      <c r="WIQ163" s="235"/>
      <c r="WIR163" s="235"/>
      <c r="WIS163" s="235"/>
      <c r="WIT163" s="235"/>
      <c r="WIU163" s="235"/>
      <c r="WIV163" s="235"/>
      <c r="WIW163" s="235"/>
      <c r="WIX163" s="235"/>
      <c r="WIY163" s="235"/>
      <c r="WIZ163" s="235"/>
      <c r="WJA163" s="235"/>
      <c r="WJB163" s="235"/>
      <c r="WJC163" s="235"/>
      <c r="WJD163" s="235"/>
      <c r="WJE163" s="235"/>
      <c r="WJF163" s="235"/>
      <c r="WJG163" s="235"/>
      <c r="WJH163" s="235"/>
      <c r="WJI163" s="235"/>
      <c r="WJJ163" s="235"/>
      <c r="WJK163" s="235"/>
      <c r="WJL163" s="235"/>
      <c r="WJM163" s="235"/>
      <c r="WJN163" s="235"/>
      <c r="WJO163" s="235"/>
      <c r="WJP163" s="235"/>
      <c r="WJQ163" s="235"/>
      <c r="WJR163" s="235"/>
      <c r="WJS163" s="235"/>
      <c r="WJT163" s="235"/>
      <c r="WJU163" s="235"/>
      <c r="WJV163" s="235"/>
      <c r="WJW163" s="235"/>
      <c r="WJX163" s="235"/>
      <c r="WJY163" s="235"/>
      <c r="WJZ163" s="235"/>
      <c r="WKA163" s="235"/>
      <c r="WKB163" s="235"/>
      <c r="WKC163" s="235"/>
      <c r="WKD163" s="235"/>
      <c r="WKE163" s="235"/>
      <c r="WKF163" s="235"/>
      <c r="WKG163" s="235"/>
      <c r="WKH163" s="235"/>
      <c r="WKI163" s="235"/>
      <c r="WKJ163" s="235"/>
      <c r="WKK163" s="235"/>
      <c r="WKL163" s="235"/>
      <c r="WKM163" s="235"/>
      <c r="WKN163" s="235"/>
      <c r="WKO163" s="235"/>
      <c r="WKP163" s="235"/>
      <c r="WKQ163" s="235"/>
      <c r="WKR163" s="235"/>
      <c r="WKS163" s="235"/>
      <c r="WKT163" s="235"/>
      <c r="WKU163" s="235"/>
      <c r="WKV163" s="235"/>
      <c r="WKW163" s="235"/>
      <c r="WKX163" s="235"/>
      <c r="WKY163" s="235"/>
      <c r="WKZ163" s="235"/>
      <c r="WLA163" s="235"/>
      <c r="WLB163" s="235"/>
      <c r="WLC163" s="235"/>
      <c r="WLD163" s="235"/>
      <c r="WLE163" s="235"/>
      <c r="WLF163" s="235"/>
      <c r="WLG163" s="235"/>
      <c r="WLH163" s="235"/>
      <c r="WLI163" s="235"/>
      <c r="WLJ163" s="235"/>
      <c r="WLK163" s="235"/>
      <c r="WLL163" s="235"/>
      <c r="WLM163" s="235"/>
      <c r="WLN163" s="235"/>
      <c r="WLO163" s="235"/>
      <c r="WLP163" s="235"/>
      <c r="WLQ163" s="235"/>
      <c r="WLR163" s="235"/>
      <c r="WLS163" s="235"/>
      <c r="WLT163" s="235"/>
      <c r="WLU163" s="235"/>
      <c r="WLV163" s="235"/>
      <c r="WLW163" s="235"/>
      <c r="WLX163" s="235"/>
      <c r="WLY163" s="235"/>
      <c r="WLZ163" s="235"/>
      <c r="WMA163" s="235"/>
      <c r="WMB163" s="235"/>
      <c r="WMC163" s="235"/>
      <c r="WMD163" s="235"/>
      <c r="WME163" s="235"/>
      <c r="WMF163" s="235"/>
      <c r="WMG163" s="235"/>
      <c r="WMH163" s="235"/>
      <c r="WMI163" s="235"/>
      <c r="WMJ163" s="235"/>
      <c r="WMK163" s="235"/>
      <c r="WML163" s="235"/>
      <c r="WMM163" s="235"/>
      <c r="WMN163" s="235"/>
      <c r="WMO163" s="235"/>
      <c r="WMP163" s="235"/>
      <c r="WMQ163" s="235"/>
      <c r="WMR163" s="235"/>
      <c r="WMS163" s="235"/>
      <c r="WMT163" s="235"/>
      <c r="WMU163" s="235"/>
      <c r="WMV163" s="235"/>
      <c r="WMW163" s="235"/>
      <c r="WMX163" s="235"/>
      <c r="WMY163" s="235"/>
      <c r="WMZ163" s="235"/>
      <c r="WNA163" s="235"/>
      <c r="WNB163" s="235"/>
      <c r="WNC163" s="235"/>
      <c r="WND163" s="235"/>
      <c r="WNE163" s="235"/>
      <c r="WNF163" s="235"/>
      <c r="WNG163" s="235"/>
      <c r="WNH163" s="235"/>
      <c r="WNI163" s="235"/>
      <c r="WNJ163" s="235"/>
      <c r="WNK163" s="235"/>
      <c r="WNL163" s="235"/>
      <c r="WNM163" s="235"/>
      <c r="WNN163" s="235"/>
      <c r="WNO163" s="235"/>
      <c r="WNP163" s="235"/>
      <c r="WNQ163" s="235"/>
      <c r="WNR163" s="235"/>
      <c r="WNS163" s="235"/>
      <c r="WNT163" s="235"/>
      <c r="WNU163" s="235"/>
      <c r="WNV163" s="235"/>
      <c r="WNW163" s="235"/>
      <c r="WNX163" s="235"/>
      <c r="WNY163" s="235"/>
      <c r="WNZ163" s="235"/>
      <c r="WOA163" s="235"/>
      <c r="WOB163" s="235"/>
      <c r="WOC163" s="235"/>
      <c r="WOD163" s="235"/>
      <c r="WOE163" s="235"/>
      <c r="WOF163" s="235"/>
      <c r="WOG163" s="235"/>
      <c r="WOH163" s="235"/>
      <c r="WOI163" s="235"/>
      <c r="WOJ163" s="235"/>
      <c r="WOK163" s="235"/>
      <c r="WOL163" s="235"/>
      <c r="WOM163" s="235"/>
      <c r="WON163" s="235"/>
      <c r="WOO163" s="235"/>
      <c r="WOP163" s="235"/>
      <c r="WOQ163" s="235"/>
      <c r="WOR163" s="235"/>
      <c r="WOS163" s="235"/>
      <c r="WOT163" s="235"/>
      <c r="WOU163" s="235"/>
      <c r="WOV163" s="235"/>
      <c r="WOW163" s="235"/>
      <c r="WOX163" s="235"/>
      <c r="WOY163" s="235"/>
      <c r="WOZ163" s="235"/>
      <c r="WPA163" s="235"/>
      <c r="WPB163" s="235"/>
      <c r="WPC163" s="235"/>
      <c r="WPD163" s="235"/>
      <c r="WPE163" s="235"/>
      <c r="WPF163" s="235"/>
      <c r="WPG163" s="235"/>
      <c r="WPH163" s="235"/>
      <c r="WPI163" s="235"/>
      <c r="WPJ163" s="235"/>
      <c r="WPK163" s="235"/>
      <c r="WPL163" s="235"/>
      <c r="WPM163" s="235"/>
      <c r="WPN163" s="235"/>
      <c r="WPO163" s="235"/>
      <c r="WPP163" s="235"/>
      <c r="WPQ163" s="235"/>
      <c r="WPR163" s="235"/>
      <c r="WPS163" s="235"/>
      <c r="WPT163" s="235"/>
      <c r="WPU163" s="235"/>
      <c r="WPV163" s="235"/>
      <c r="WPW163" s="235"/>
      <c r="WPX163" s="235"/>
      <c r="WPY163" s="235"/>
      <c r="WPZ163" s="235"/>
      <c r="WQA163" s="235"/>
      <c r="WQB163" s="235"/>
      <c r="WQC163" s="235"/>
      <c r="WQD163" s="235"/>
      <c r="WQE163" s="235"/>
      <c r="WQF163" s="235"/>
      <c r="WQG163" s="235"/>
      <c r="WQH163" s="235"/>
      <c r="WQI163" s="235"/>
      <c r="WQJ163" s="235"/>
      <c r="WQK163" s="235"/>
      <c r="WQL163" s="235"/>
      <c r="WQM163" s="235"/>
      <c r="WQN163" s="235"/>
      <c r="WQO163" s="235"/>
      <c r="WQP163" s="235"/>
      <c r="WQQ163" s="235"/>
      <c r="WQR163" s="235"/>
      <c r="WQS163" s="235"/>
      <c r="WQT163" s="235"/>
      <c r="WQU163" s="235"/>
      <c r="WQV163" s="235"/>
      <c r="WQW163" s="235"/>
      <c r="WQX163" s="235"/>
      <c r="WQY163" s="235"/>
      <c r="WQZ163" s="235"/>
      <c r="WRA163" s="235"/>
      <c r="WRB163" s="235"/>
      <c r="WRC163" s="235"/>
      <c r="WRD163" s="235"/>
      <c r="WRE163" s="235"/>
      <c r="WRF163" s="235"/>
      <c r="WRG163" s="235"/>
      <c r="WRH163" s="235"/>
      <c r="WRI163" s="235"/>
      <c r="WRJ163" s="235"/>
      <c r="WRK163" s="235"/>
      <c r="WRL163" s="235"/>
      <c r="WRM163" s="235"/>
      <c r="WRN163" s="235"/>
      <c r="WRO163" s="235"/>
      <c r="WRP163" s="235"/>
      <c r="WRQ163" s="235"/>
      <c r="WRR163" s="235"/>
      <c r="WRS163" s="235"/>
      <c r="WRT163" s="235"/>
      <c r="WRU163" s="235"/>
      <c r="WRV163" s="235"/>
      <c r="WRW163" s="235"/>
      <c r="WRX163" s="235"/>
      <c r="WRY163" s="235"/>
      <c r="WRZ163" s="235"/>
      <c r="WSA163" s="235"/>
      <c r="WSB163" s="235"/>
      <c r="WSC163" s="235"/>
      <c r="WSD163" s="235"/>
      <c r="WSE163" s="235"/>
      <c r="WSF163" s="235"/>
      <c r="WSG163" s="235"/>
      <c r="WSH163" s="235"/>
      <c r="WSI163" s="235"/>
      <c r="WSJ163" s="235"/>
      <c r="WSK163" s="235"/>
      <c r="WSL163" s="235"/>
      <c r="WSM163" s="235"/>
      <c r="WSN163" s="235"/>
      <c r="WSO163" s="235"/>
      <c r="WSP163" s="235"/>
      <c r="WSQ163" s="235"/>
      <c r="WSR163" s="235"/>
      <c r="WSS163" s="235"/>
      <c r="WST163" s="235"/>
      <c r="WSU163" s="235"/>
      <c r="WSV163" s="235"/>
      <c r="WSW163" s="235"/>
      <c r="WSX163" s="235"/>
      <c r="WSY163" s="235"/>
      <c r="WSZ163" s="235"/>
      <c r="WTA163" s="235"/>
      <c r="WTB163" s="235"/>
      <c r="WTC163" s="235"/>
      <c r="WTD163" s="235"/>
      <c r="WTE163" s="235"/>
      <c r="WTF163" s="235"/>
      <c r="WTG163" s="235"/>
      <c r="WTH163" s="235"/>
      <c r="WTI163" s="235"/>
      <c r="WTJ163" s="235"/>
      <c r="WTK163" s="235"/>
      <c r="WTL163" s="235"/>
      <c r="WTM163" s="235"/>
      <c r="WTN163" s="235"/>
      <c r="WTO163" s="235"/>
      <c r="WTP163" s="235"/>
      <c r="WTQ163" s="235"/>
      <c r="WTR163" s="235"/>
      <c r="WTS163" s="235"/>
      <c r="WTT163" s="235"/>
      <c r="WTU163" s="235"/>
      <c r="WTV163" s="235"/>
      <c r="WTW163" s="235"/>
      <c r="WTX163" s="235"/>
      <c r="WTY163" s="235"/>
      <c r="WTZ163" s="235"/>
      <c r="WUA163" s="235"/>
      <c r="WUB163" s="235"/>
      <c r="WUC163" s="235"/>
      <c r="WUD163" s="235"/>
      <c r="WUE163" s="235"/>
      <c r="WUF163" s="235"/>
      <c r="WUG163" s="235"/>
      <c r="WUH163" s="235"/>
      <c r="WUI163" s="235"/>
      <c r="WUJ163" s="235"/>
      <c r="WUK163" s="235"/>
      <c r="WUL163" s="235"/>
      <c r="WUM163" s="235"/>
      <c r="WUN163" s="235"/>
      <c r="WUO163" s="235"/>
      <c r="WUP163" s="235"/>
      <c r="WUQ163" s="235"/>
      <c r="WUR163" s="235"/>
      <c r="WUS163" s="235"/>
      <c r="WUT163" s="235"/>
      <c r="WUU163" s="235"/>
      <c r="WUV163" s="235"/>
      <c r="WUW163" s="235"/>
      <c r="WUX163" s="235"/>
      <c r="WUY163" s="235"/>
      <c r="WUZ163" s="235"/>
      <c r="WVA163" s="235"/>
      <c r="WVB163" s="235"/>
      <c r="WVC163" s="235"/>
      <c r="WVD163" s="235"/>
      <c r="WVE163" s="235"/>
      <c r="WVF163" s="235"/>
      <c r="WVG163" s="235"/>
      <c r="WVH163" s="235"/>
      <c r="WVI163" s="235"/>
      <c r="WVJ163" s="235"/>
      <c r="WVK163" s="235"/>
      <c r="WVL163" s="235"/>
      <c r="WVM163" s="235"/>
      <c r="WVN163" s="235"/>
      <c r="WVO163" s="235"/>
      <c r="WVP163" s="235"/>
      <c r="WVQ163" s="235"/>
      <c r="WVR163" s="235"/>
      <c r="WVS163" s="235"/>
      <c r="WVT163" s="235"/>
      <c r="WVU163" s="235"/>
      <c r="WVV163" s="235"/>
      <c r="WVW163" s="235"/>
      <c r="WVX163" s="235"/>
      <c r="WVY163" s="235"/>
      <c r="WVZ163" s="235"/>
      <c r="WWA163" s="235"/>
      <c r="WWB163" s="235"/>
      <c r="WWC163" s="235"/>
      <c r="WWD163" s="235"/>
      <c r="WWE163" s="235"/>
      <c r="WWF163" s="235"/>
      <c r="WWG163" s="235"/>
      <c r="WWH163" s="235"/>
      <c r="WWI163" s="235"/>
      <c r="WWJ163" s="235"/>
      <c r="WWK163" s="235"/>
      <c r="WWL163" s="235"/>
      <c r="WWM163" s="235"/>
      <c r="WWN163" s="235"/>
      <c r="WWO163" s="235"/>
      <c r="WWP163" s="235"/>
      <c r="WWQ163" s="235"/>
      <c r="WWR163" s="235"/>
      <c r="WWS163" s="235"/>
      <c r="WWT163" s="235"/>
      <c r="WWU163" s="235"/>
      <c r="WWV163" s="235"/>
      <c r="WWW163" s="235"/>
      <c r="WWX163" s="235"/>
      <c r="WWY163" s="235"/>
      <c r="WWZ163" s="235"/>
      <c r="WXA163" s="235"/>
      <c r="WXB163" s="235"/>
      <c r="WXC163" s="235"/>
      <c r="WXD163" s="235"/>
      <c r="WXE163" s="235"/>
      <c r="WXF163" s="235"/>
      <c r="WXG163" s="235"/>
      <c r="WXH163" s="235"/>
      <c r="WXI163" s="235"/>
      <c r="WXJ163" s="235"/>
      <c r="WXK163" s="235"/>
      <c r="WXL163" s="235"/>
      <c r="WXM163" s="235"/>
      <c r="WXN163" s="235"/>
      <c r="WXO163" s="235"/>
      <c r="WXP163" s="235"/>
      <c r="WXQ163" s="235"/>
      <c r="WXR163" s="235"/>
      <c r="WXS163" s="235"/>
      <c r="WXT163" s="235"/>
      <c r="WXU163" s="235"/>
      <c r="WXV163" s="235"/>
      <c r="WXW163" s="235"/>
      <c r="WXX163" s="235"/>
      <c r="WXY163" s="235"/>
      <c r="WXZ163" s="235"/>
      <c r="WYA163" s="235"/>
      <c r="WYB163" s="235"/>
      <c r="WYC163" s="235"/>
      <c r="WYD163" s="235"/>
      <c r="WYE163" s="235"/>
      <c r="WYF163" s="235"/>
      <c r="WYG163" s="235"/>
      <c r="WYH163" s="235"/>
      <c r="WYI163" s="235"/>
      <c r="WYJ163" s="235"/>
      <c r="WYK163" s="235"/>
      <c r="WYL163" s="235"/>
      <c r="WYM163" s="235"/>
      <c r="WYN163" s="235"/>
      <c r="WYO163" s="235"/>
      <c r="WYP163" s="235"/>
      <c r="WYQ163" s="235"/>
      <c r="WYR163" s="235"/>
      <c r="WYS163" s="235"/>
      <c r="WYT163" s="235"/>
      <c r="WYU163" s="235"/>
      <c r="WYV163" s="235"/>
      <c r="WYW163" s="235"/>
      <c r="WYX163" s="235"/>
      <c r="WYY163" s="235"/>
      <c r="WYZ163" s="235"/>
      <c r="WZA163" s="235"/>
      <c r="WZB163" s="235"/>
      <c r="WZC163" s="235"/>
      <c r="WZD163" s="235"/>
      <c r="WZE163" s="235"/>
      <c r="WZF163" s="235"/>
      <c r="WZG163" s="235"/>
      <c r="WZH163" s="235"/>
      <c r="WZI163" s="235"/>
      <c r="WZJ163" s="235"/>
      <c r="WZK163" s="235"/>
      <c r="WZL163" s="235"/>
      <c r="WZM163" s="235"/>
      <c r="WZN163" s="235"/>
      <c r="WZO163" s="235"/>
      <c r="WZP163" s="235"/>
      <c r="WZQ163" s="235"/>
      <c r="WZR163" s="235"/>
      <c r="WZS163" s="235"/>
      <c r="WZT163" s="235"/>
      <c r="WZU163" s="235"/>
      <c r="WZV163" s="235"/>
      <c r="WZW163" s="235"/>
      <c r="WZX163" s="235"/>
      <c r="WZY163" s="235"/>
      <c r="WZZ163" s="235"/>
      <c r="XAA163" s="235"/>
      <c r="XAB163" s="235"/>
      <c r="XAC163" s="235"/>
      <c r="XAD163" s="235"/>
      <c r="XAE163" s="235"/>
      <c r="XAF163" s="235"/>
      <c r="XAG163" s="235"/>
      <c r="XAH163" s="235"/>
      <c r="XAI163" s="235"/>
      <c r="XAJ163" s="235"/>
      <c r="XAK163" s="235"/>
      <c r="XAL163" s="235"/>
      <c r="XAM163" s="235"/>
      <c r="XAN163" s="235"/>
      <c r="XAO163" s="235"/>
      <c r="XAP163" s="235"/>
      <c r="XAQ163" s="235"/>
      <c r="XAR163" s="235"/>
      <c r="XAS163" s="235"/>
      <c r="XAT163" s="235"/>
      <c r="XAU163" s="235"/>
      <c r="XAV163" s="235"/>
      <c r="XAW163" s="235"/>
      <c r="XAX163" s="235"/>
      <c r="XAY163" s="235"/>
      <c r="XAZ163" s="235"/>
      <c r="XBA163" s="235"/>
      <c r="XBB163" s="235"/>
      <c r="XBC163" s="235"/>
      <c r="XBD163" s="235"/>
      <c r="XBE163" s="235"/>
      <c r="XBF163" s="235"/>
      <c r="XBG163" s="235"/>
      <c r="XBH163" s="235"/>
      <c r="XBI163" s="235"/>
      <c r="XBJ163" s="235"/>
      <c r="XBK163" s="235"/>
      <c r="XBL163" s="235"/>
      <c r="XBM163" s="235"/>
      <c r="XBN163" s="235"/>
      <c r="XBO163" s="235"/>
      <c r="XBP163" s="235"/>
      <c r="XBQ163" s="235"/>
      <c r="XBR163" s="235"/>
      <c r="XBS163" s="235"/>
      <c r="XBT163" s="235"/>
      <c r="XBU163" s="235"/>
      <c r="XBV163" s="235"/>
      <c r="XBW163" s="235"/>
      <c r="XBX163" s="235"/>
      <c r="XBY163" s="235"/>
      <c r="XBZ163" s="235"/>
      <c r="XCA163" s="235"/>
      <c r="XCB163" s="235"/>
      <c r="XCC163" s="235"/>
      <c r="XCD163" s="235"/>
      <c r="XCE163" s="235"/>
      <c r="XCF163" s="235"/>
      <c r="XCG163" s="235"/>
      <c r="XCH163" s="235"/>
      <c r="XCI163" s="235"/>
      <c r="XCJ163" s="235"/>
      <c r="XCK163" s="235"/>
      <c r="XCL163" s="235"/>
      <c r="XCM163" s="235"/>
      <c r="XCN163" s="235"/>
      <c r="XCO163" s="235"/>
      <c r="XCP163" s="235"/>
      <c r="XCQ163" s="235"/>
      <c r="XCR163" s="235"/>
      <c r="XCS163" s="235"/>
      <c r="XCT163" s="235"/>
      <c r="XCU163" s="235"/>
      <c r="XCV163" s="235"/>
      <c r="XCW163" s="235"/>
      <c r="XCX163" s="235"/>
      <c r="XCY163" s="235"/>
      <c r="XCZ163" s="235"/>
      <c r="XDA163" s="235"/>
      <c r="XDB163" s="235"/>
      <c r="XDC163" s="235"/>
      <c r="XDD163" s="235"/>
      <c r="XDE163" s="235"/>
      <c r="XDF163" s="235"/>
      <c r="XDG163" s="235"/>
      <c r="XDH163" s="235"/>
      <c r="XDI163" s="235"/>
      <c r="XDJ163" s="235"/>
      <c r="XDK163" s="235"/>
      <c r="XDL163" s="235"/>
      <c r="XDM163" s="235"/>
      <c r="XDN163" s="235"/>
      <c r="XDO163" s="235"/>
      <c r="XDP163" s="235"/>
      <c r="XDQ163" s="235"/>
      <c r="XDR163" s="235"/>
      <c r="XDS163" s="235"/>
      <c r="XDT163" s="235"/>
      <c r="XDU163" s="235"/>
      <c r="XDV163" s="235"/>
      <c r="XDW163" s="235"/>
      <c r="XDX163" s="235"/>
      <c r="XDY163" s="235"/>
      <c r="XDZ163" s="235"/>
      <c r="XEA163" s="235"/>
      <c r="XEB163" s="235"/>
      <c r="XEC163" s="235"/>
      <c r="XED163" s="235"/>
      <c r="XEE163" s="235"/>
      <c r="XEF163" s="235"/>
      <c r="XEG163" s="235"/>
      <c r="XEH163" s="235"/>
      <c r="XEI163" s="235"/>
      <c r="XEJ163" s="235"/>
      <c r="XEK163" s="235"/>
      <c r="XEL163" s="235"/>
      <c r="XEM163" s="235"/>
      <c r="XEN163" s="235"/>
      <c r="XEO163" s="235"/>
      <c r="XEP163" s="235"/>
      <c r="XEQ163" s="235"/>
      <c r="XER163" s="235"/>
      <c r="XES163" s="235"/>
      <c r="XET163" s="235"/>
      <c r="XEU163" s="235"/>
      <c r="XEV163" s="235"/>
      <c r="XEW163" s="235"/>
    </row>
    <row r="164" s="127" customFormat="1" ht="27" hidden="1" customHeight="1" spans="1:1024 1025:16377">
      <c r="A164" s="152">
        <v>158</v>
      </c>
      <c r="B164" s="238" t="s">
        <v>2582</v>
      </c>
      <c r="C164" s="239" t="s">
        <v>2526</v>
      </c>
      <c r="D164" s="155" t="s">
        <v>1996</v>
      </c>
      <c r="E164" s="156" t="s">
        <v>2194</v>
      </c>
      <c r="F164" s="157" t="s">
        <v>2583</v>
      </c>
      <c r="G164" s="158" t="s">
        <v>2584</v>
      </c>
      <c r="H164" s="157" t="str">
        <f>IF(G164="","",VLOOKUP(G164,'附表8-合同明细采集底稿'!B:I,2,0))</f>
        <v>12#-15#38#、18#21#后花园围栏制作安装、31#楼防盗窗安装-幼儿园</v>
      </c>
      <c r="I164" s="121" t="str">
        <f>IF(G164="","",VLOOKUP(G164,'附表8-合同明细采集底稿'!B:I,3,0))</f>
        <v>技术合同</v>
      </c>
      <c r="J164" s="157" t="str">
        <f>IF(G164="","",VLOOKUP(G164,'附表8-合同明细采集底稿'!B:I,4,0))</f>
        <v>巴州冠华商贸有限公司</v>
      </c>
      <c r="K164" s="157" t="s">
        <v>2007</v>
      </c>
      <c r="L164" s="158"/>
      <c r="M164" s="158" t="s">
        <v>2585</v>
      </c>
      <c r="N164" s="187">
        <v>2159.29</v>
      </c>
      <c r="O164" s="160">
        <v>2440</v>
      </c>
      <c r="P164" s="160">
        <v>2159.29</v>
      </c>
      <c r="Q164" s="160"/>
      <c r="R164" s="160">
        <f t="shared" si="7"/>
        <v>2159.29</v>
      </c>
      <c r="S164" s="161">
        <f>IFERROR(VLOOKUP(G164,'附表8-合同明细采集底稿'!B:M,12,0),100%)</f>
        <v>0.331924265795271</v>
      </c>
      <c r="T164" s="160">
        <f t="shared" si="6"/>
        <v>716.72</v>
      </c>
      <c r="U164" s="157" t="s">
        <v>2009</v>
      </c>
      <c r="V164" s="162" t="s">
        <v>309</v>
      </c>
      <c r="W164" s="163">
        <f>IF('附表1-面积统计表'!$D$29=0,"",IF(AND(V164="共同成本费用",Z164="总建筑面积法"),ROUND(T164/'附表1-面积统计表'!$D$29*'附表1-面积统计表'!$D$5,2),IF(AND(V164="共同成本费用",Z164="可售建筑面积法"),ROUND(T164/'附表1-面积统计表'!$F$29*'附表1-面积统计表'!$F$5,2),"请手工填写")))</f>
        <v>674.79</v>
      </c>
      <c r="X164" s="163" t="str">
        <f>IF(SUM('附表1-面积统计表'!$D$6)=0,"",SUM(T164)-SUM(W164)-SUM(Y164))</f>
        <v/>
      </c>
      <c r="Y164" s="163">
        <f>IF(SUM('附表1-面积统计表'!$D$6)=0,SUM(T164)-SUM(W164),IF('附表1-面积统计表'!$D$29=0,"",IF(AND(V164="共同成本费用",Z164="总建筑面积法"),ROUND(T164/'附表1-面积统计表'!$D$29*'附表1-面积统计表'!$D$7,2),IF(AND(V164="共同成本费用",Z164="可售建筑面积法"),ROUND(T164/'附表1-面积统计表'!$F$29*'附表1-面积统计表'!$F$7,2),"请手工填写"))))</f>
        <v>41.9300000000001</v>
      </c>
      <c r="Z164" s="164" t="s">
        <v>282</v>
      </c>
      <c r="AA164" s="157"/>
      <c r="AB164" s="165" t="s">
        <v>1986</v>
      </c>
      <c r="AC164" s="165"/>
    </row>
    <row r="165" s="127" customFormat="1" ht="27" hidden="1" customHeight="1" spans="1:1024 1025:16377">
      <c r="A165" s="152">
        <v>159</v>
      </c>
      <c r="B165" s="238" t="s">
        <v>2586</v>
      </c>
      <c r="C165" s="239" t="s">
        <v>2455</v>
      </c>
      <c r="D165" s="155" t="s">
        <v>1996</v>
      </c>
      <c r="E165" s="156" t="s">
        <v>2200</v>
      </c>
      <c r="F165" s="157" t="s">
        <v>2587</v>
      </c>
      <c r="G165" s="158" t="s">
        <v>2588</v>
      </c>
      <c r="H165" s="157" t="str">
        <f>IF(G165="","",VLOOKUP(G165,'附表8-合同明细采集底稿'!B:I,2,0))</f>
        <v>沁园春景机械师停车位基础设计合同</v>
      </c>
      <c r="I165" s="121" t="str">
        <f>IF(G165="","",VLOOKUP(G165,'附表8-合同明细采集底稿'!B:I,3,0))</f>
        <v>技术合同</v>
      </c>
      <c r="J165" s="157" t="str">
        <f>IF(G165="","",VLOOKUP(G165,'附表8-合同明细采集底稿'!B:I,4,0))</f>
        <v>四川中七建筑规划设计有限公司新疆第六分公司</v>
      </c>
      <c r="K165" s="157" t="s">
        <v>2007</v>
      </c>
      <c r="L165" s="158" t="s">
        <v>2558</v>
      </c>
      <c r="M165" s="158" t="s">
        <v>2589</v>
      </c>
      <c r="N165" s="159">
        <v>9433.96</v>
      </c>
      <c r="O165" s="160">
        <v>10000</v>
      </c>
      <c r="P165" s="160">
        <v>9433.96</v>
      </c>
      <c r="Q165" s="160"/>
      <c r="R165" s="160">
        <f t="shared" si="7"/>
        <v>9433.96</v>
      </c>
      <c r="S165" s="161">
        <f>IFERROR(VLOOKUP(G165,'附表8-合同明细采集底稿'!B:M,12,0),100%)</f>
        <v>0.331924265795271</v>
      </c>
      <c r="T165" s="160">
        <v>4191.88</v>
      </c>
      <c r="U165" s="157" t="s">
        <v>2009</v>
      </c>
      <c r="V165" s="162" t="s">
        <v>309</v>
      </c>
      <c r="W165" s="163">
        <f>IF('附表1-面积统计表'!$D$29=0,"",IF(AND(V165="共同成本费用",Z165="总建筑面积法"),ROUND(T165/'附表1-面积统计表'!$D$29*'附表1-面积统计表'!$D$5,2),IF(AND(V165="共同成本费用",Z165="可售建筑面积法"),ROUND(T165/'附表1-面积统计表'!$F$29*'附表1-面积统计表'!$F$5,2),"请手工填写")))</f>
        <v>3946.62</v>
      </c>
      <c r="X165" s="163" t="str">
        <f>IF(SUM('附表1-面积统计表'!$D$6)=0,"",SUM(T165)-SUM(W165)-SUM(Y165))</f>
        <v/>
      </c>
      <c r="Y165" s="163">
        <f>IF(SUM('附表1-面积统计表'!$D$6)=0,SUM(T165)-SUM(W165),IF('附表1-面积统计表'!$D$29=0,"",IF(AND(V165="共同成本费用",Z165="总建筑面积法"),ROUND(T165/'附表1-面积统计表'!$D$29*'附表1-面积统计表'!$D$7,2),IF(AND(V165="共同成本费用",Z165="可售建筑面积法"),ROUND(T165/'附表1-面积统计表'!$F$29*'附表1-面积统计表'!$F$7,2),"请手工填写"))))</f>
        <v>245.26</v>
      </c>
      <c r="Z165" s="164" t="s">
        <v>282</v>
      </c>
      <c r="AA165" s="157"/>
      <c r="AB165" s="165" t="s">
        <v>1986</v>
      </c>
      <c r="AC165" s="165"/>
    </row>
    <row r="166" s="128" customFormat="1" ht="27" hidden="1" customHeight="1" spans="1:1024 1025:16377">
      <c r="A166" s="172">
        <v>160</v>
      </c>
      <c r="B166" s="240" t="s">
        <v>2590</v>
      </c>
      <c r="C166" s="248" t="s">
        <v>2591</v>
      </c>
      <c r="D166" s="175" t="s">
        <v>2037</v>
      </c>
      <c r="E166" s="176" t="s">
        <v>2077</v>
      </c>
      <c r="F166" s="177" t="s">
        <v>2592</v>
      </c>
      <c r="G166" s="178" t="s">
        <v>2593</v>
      </c>
      <c r="H166" s="177" t="str">
        <f>IF(G166="","",VLOOKUP(G166,'附表8-合同明细采集底稿'!B:I,2,0))</f>
        <v>沁春锦苑地面停车线、道路标线、人防楼梯间环氧树脂工程</v>
      </c>
      <c r="I166" s="179" t="str">
        <f>IF(G166="","",VLOOKUP(G166,'附表8-合同明细采集底稿'!B:I,3,0))</f>
        <v>建设工程合同</v>
      </c>
      <c r="J166" s="177" t="str">
        <f>IF(G166="","",VLOOKUP(G166,'附表8-合同明细采集底稿'!B:I,4,0))</f>
        <v>巴州卓晟环保科技有限公司（李欢欢1899960）</v>
      </c>
      <c r="K166" s="177" t="s">
        <v>2007</v>
      </c>
      <c r="L166" s="178"/>
      <c r="M166" s="178" t="s">
        <v>2594</v>
      </c>
      <c r="N166" s="188">
        <v>777.56</v>
      </c>
      <c r="O166" s="181">
        <v>800.89</v>
      </c>
      <c r="P166" s="181">
        <v>777.56</v>
      </c>
      <c r="Q166" s="181">
        <f>-P166</f>
        <v>-777.56</v>
      </c>
      <c r="R166" s="181">
        <f t="shared" si="7"/>
        <v>0</v>
      </c>
      <c r="S166" s="182">
        <f>IFERROR(VLOOKUP(G166,'附表8-合同明细采集底稿'!B:M,12,0),100%)</f>
        <v>0.331924265795271</v>
      </c>
      <c r="T166" s="181">
        <f t="shared" si="6"/>
        <v>0</v>
      </c>
      <c r="U166" s="168" t="s">
        <v>2595</v>
      </c>
      <c r="V166" s="183" t="s">
        <v>309</v>
      </c>
      <c r="W166" s="184">
        <f>IF('附表1-面积统计表'!$D$29=0,"",IF(AND(V166="共同成本费用",Z166="总建筑面积法"),ROUND(T166/'附表1-面积统计表'!$D$29*'附表1-面积统计表'!$D$5,2),IF(AND(V166="共同成本费用",Z166="可售建筑面积法"),ROUND(T166/'附表1-面积统计表'!$F$29*'附表1-面积统计表'!$F$5,2),"请手工填写")))</f>
        <v>0</v>
      </c>
      <c r="X166" s="184" t="str">
        <f>IF(SUM('附表1-面积统计表'!$D$6)=0,"",SUM(T166)-SUM(W166)-SUM(Y166))</f>
        <v/>
      </c>
      <c r="Y166" s="184">
        <f>IF(SUM('附表1-面积统计表'!$D$6)=0,SUM(T166)-SUM(W166),IF('附表1-面积统计表'!$D$29=0,"",IF(AND(V166="共同成本费用",Z166="总建筑面积法"),ROUND(T166/'附表1-面积统计表'!$D$29*'附表1-面积统计表'!$D$7,2),IF(AND(V166="共同成本费用",Z166="可售建筑面积法"),ROUND(T166/'附表1-面积统计表'!$F$29*'附表1-面积统计表'!$F$7,2),"请手工填写"))))</f>
        <v>0</v>
      </c>
      <c r="Z166" s="185" t="s">
        <v>282</v>
      </c>
      <c r="AA166" s="177"/>
      <c r="AB166" s="186" t="s">
        <v>1986</v>
      </c>
      <c r="AC166" s="186"/>
    </row>
    <row r="167" s="128" customFormat="1" ht="27" hidden="1" customHeight="1" spans="1:1024 1025:16377">
      <c r="A167" s="172">
        <v>161</v>
      </c>
      <c r="B167" s="240" t="s">
        <v>2590</v>
      </c>
      <c r="C167" s="248" t="s">
        <v>2591</v>
      </c>
      <c r="D167" s="175" t="s">
        <v>2037</v>
      </c>
      <c r="E167" s="176" t="s">
        <v>2077</v>
      </c>
      <c r="F167" s="177" t="s">
        <v>2592</v>
      </c>
      <c r="G167" s="178" t="s">
        <v>2593</v>
      </c>
      <c r="H167" s="177" t="str">
        <f>IF(G167="","",VLOOKUP(G167,'附表8-合同明细采集底稿'!B:I,2,0))</f>
        <v>沁春锦苑地面停车线、道路标线、人防楼梯间环氧树脂工程</v>
      </c>
      <c r="I167" s="179" t="str">
        <f>IF(G167="","",VLOOKUP(G167,'附表8-合同明细采集底稿'!B:I,3,0))</f>
        <v>建设工程合同</v>
      </c>
      <c r="J167" s="177" t="str">
        <f>IF(G167="","",VLOOKUP(G167,'附表8-合同明细采集底稿'!B:I,4,0))</f>
        <v>巴州卓晟环保科技有限公司（李欢欢1899960）</v>
      </c>
      <c r="K167" s="177" t="s">
        <v>2007</v>
      </c>
      <c r="L167" s="178"/>
      <c r="M167" s="178" t="s">
        <v>2594</v>
      </c>
      <c r="N167" s="188">
        <v>4779.76</v>
      </c>
      <c r="O167" s="181">
        <v>4923.15</v>
      </c>
      <c r="P167" s="181">
        <v>4779.76</v>
      </c>
      <c r="Q167" s="181">
        <f>-P167</f>
        <v>-4779.76</v>
      </c>
      <c r="R167" s="181">
        <f t="shared" si="7"/>
        <v>0</v>
      </c>
      <c r="S167" s="182">
        <f>IFERROR(VLOOKUP(G167,'附表8-合同明细采集底稿'!B:M,12,0),100%)</f>
        <v>0.331924265795271</v>
      </c>
      <c r="T167" s="181">
        <f t="shared" si="6"/>
        <v>0</v>
      </c>
      <c r="U167" s="168" t="s">
        <v>2595</v>
      </c>
      <c r="V167" s="183" t="s">
        <v>309</v>
      </c>
      <c r="W167" s="184">
        <f>IF('附表1-面积统计表'!$D$29=0,"",IF(AND(V167="共同成本费用",Z167="总建筑面积法"),ROUND(T167/'附表1-面积统计表'!$D$29*'附表1-面积统计表'!$D$5,2),IF(AND(V167="共同成本费用",Z167="可售建筑面积法"),ROUND(T167/'附表1-面积统计表'!$F$29*'附表1-面积统计表'!$F$5,2),"请手工填写")))</f>
        <v>0</v>
      </c>
      <c r="X167" s="184" t="str">
        <f>IF(SUM('附表1-面积统计表'!$D$6)=0,"",SUM(T167)-SUM(W167)-SUM(Y167))</f>
        <v/>
      </c>
      <c r="Y167" s="184">
        <f>IF(SUM('附表1-面积统计表'!$D$6)=0,SUM(T167)-SUM(W167),IF('附表1-面积统计表'!$D$29=0,"",IF(AND(V167="共同成本费用",Z167="总建筑面积法"),ROUND(T167/'附表1-面积统计表'!$D$29*'附表1-面积统计表'!$D$7,2),IF(AND(V167="共同成本费用",Z167="可售建筑面积法"),ROUND(T167/'附表1-面积统计表'!$F$29*'附表1-面积统计表'!$F$7,2),"请手工填写"))))</f>
        <v>0</v>
      </c>
      <c r="Z167" s="185" t="s">
        <v>282</v>
      </c>
      <c r="AA167" s="177"/>
      <c r="AB167" s="186" t="s">
        <v>1986</v>
      </c>
      <c r="AC167" s="186"/>
    </row>
    <row r="168" s="128" customFormat="1" ht="27" hidden="1" customHeight="1" spans="1:1024 1025:16377">
      <c r="A168" s="172">
        <v>162</v>
      </c>
      <c r="B168" s="240" t="s">
        <v>2596</v>
      </c>
      <c r="C168" s="248" t="s">
        <v>2518</v>
      </c>
      <c r="D168" s="175" t="s">
        <v>1996</v>
      </c>
      <c r="E168" s="176" t="s">
        <v>2194</v>
      </c>
      <c r="F168" s="177" t="s">
        <v>2597</v>
      </c>
      <c r="G168" s="178" t="s">
        <v>2325</v>
      </c>
      <c r="H168" s="177" t="str">
        <f>IF(G168="","",VLOOKUP(G168,'附表8-合同明细采集底稿'!B:I,2,0))</f>
        <v>幼儿园建设工程设计合同（民用建设工程设计合同）</v>
      </c>
      <c r="I168" s="179" t="str">
        <f>IF(G168="","",VLOOKUP(G168,'附表8-合同明细采集底稿'!B:I,3,0))</f>
        <v>建设工程合同</v>
      </c>
      <c r="J168" s="177" t="str">
        <f>IF(G168="","",VLOOKUP(G168,'附表8-合同明细采集底稿'!B:I,4,0))</f>
        <v>新疆益诚开拓空间规划建筑设计研究院有限公司</v>
      </c>
      <c r="K168" s="177" t="s">
        <v>2007</v>
      </c>
      <c r="L168" s="178">
        <v>6500174130</v>
      </c>
      <c r="M168" s="178" t="s">
        <v>2598</v>
      </c>
      <c r="N168" s="180">
        <v>6650.94</v>
      </c>
      <c r="O168" s="181">
        <v>7050</v>
      </c>
      <c r="P168" s="181">
        <v>6650.94</v>
      </c>
      <c r="Q168" s="181"/>
      <c r="R168" s="181">
        <f t="shared" si="7"/>
        <v>6650.94</v>
      </c>
      <c r="S168" s="182">
        <f>IFERROR(VLOOKUP(G168,'附表8-合同明细采集底稿'!B:M,12,0),100%)</f>
        <v>0.331924265795271</v>
      </c>
      <c r="T168" s="181">
        <f t="shared" si="6"/>
        <v>2207.61</v>
      </c>
      <c r="U168" s="157" t="s">
        <v>2026</v>
      </c>
      <c r="V168" s="183" t="s">
        <v>309</v>
      </c>
      <c r="W168" s="184">
        <f>IF('附表1-面积统计表'!$D$29=0,"",IF(AND(V168="共同成本费用",Z168="总建筑面积法"),ROUND(T168/'附表1-面积统计表'!$D$29*'附表1-面积统计表'!$D$5,2),IF(AND(V168="共同成本费用",Z168="可售建筑面积法"),ROUND(T168/'附表1-面积统计表'!$F$29*'附表1-面积统计表'!$F$5,2),"请手工填写")))</f>
        <v>2078.45</v>
      </c>
      <c r="X168" s="184" t="str">
        <f>IF(SUM('附表1-面积统计表'!$D$6)=0,"",SUM(T168)-SUM(W168)-SUM(Y168))</f>
        <v/>
      </c>
      <c r="Y168" s="184">
        <f>IF(SUM('附表1-面积统计表'!$D$6)=0,SUM(T168)-SUM(W168),IF('附表1-面积统计表'!$D$29=0,"",IF(AND(V168="共同成本费用",Z168="总建筑面积法"),ROUND(T168/'附表1-面积统计表'!$D$29*'附表1-面积统计表'!$D$7,2),IF(AND(V168="共同成本费用",Z168="可售建筑面积法"),ROUND(T168/'附表1-面积统计表'!$F$29*'附表1-面积统计表'!$F$7,2),"请手工填写"))))</f>
        <v>129.16</v>
      </c>
      <c r="Z168" s="185" t="s">
        <v>282</v>
      </c>
      <c r="AA168" s="177"/>
      <c r="AB168" s="186" t="s">
        <v>1986</v>
      </c>
      <c r="AC168" s="186"/>
    </row>
    <row r="169" s="128" customFormat="1" ht="27" hidden="1" customHeight="1" spans="1:1024 1025:16377">
      <c r="A169" s="172">
        <v>163</v>
      </c>
      <c r="B169" s="240" t="s">
        <v>2596</v>
      </c>
      <c r="C169" s="248" t="s">
        <v>2518</v>
      </c>
      <c r="D169" s="175" t="s">
        <v>1996</v>
      </c>
      <c r="E169" s="176" t="s">
        <v>2248</v>
      </c>
      <c r="F169" s="177" t="s">
        <v>2599</v>
      </c>
      <c r="G169" s="178" t="s">
        <v>2600</v>
      </c>
      <c r="H169" s="177" t="str">
        <f>IF(G169="","",VLOOKUP(G169,'附表8-合同明细采集底稿'!B:I,2,0))</f>
        <v>12-15、18-22#、38#建设工程设计合同（民用建设工程设计合同）-37#楼</v>
      </c>
      <c r="I169" s="179" t="str">
        <f>IF(G169="","",VLOOKUP(G169,'附表8-合同明细采集底稿'!B:I,3,0))</f>
        <v>技术合同</v>
      </c>
      <c r="J169" s="177" t="str">
        <f>IF(G169="","",VLOOKUP(G169,'附表8-合同明细采集底稿'!B:I,4,0))</f>
        <v>新疆益诚开拓空间规划建筑设计研究院有限公司</v>
      </c>
      <c r="K169" s="177" t="s">
        <v>2007</v>
      </c>
      <c r="L169" s="178">
        <v>6500174130</v>
      </c>
      <c r="M169" s="178" t="s">
        <v>2601</v>
      </c>
      <c r="N169" s="188">
        <v>15391.32</v>
      </c>
      <c r="O169" s="181">
        <v>16314.8</v>
      </c>
      <c r="P169" s="181">
        <v>15391.32</v>
      </c>
      <c r="Q169" s="181"/>
      <c r="R169" s="181">
        <f t="shared" si="7"/>
        <v>15391.32</v>
      </c>
      <c r="S169" s="182">
        <f>IFERROR(VLOOKUP(G169,'附表8-合同明细采集底稿'!B:M,12,0),100%)</f>
        <v>0.331924265795271</v>
      </c>
      <c r="T169" s="181">
        <f t="shared" si="6"/>
        <v>5108.75</v>
      </c>
      <c r="U169" s="157" t="s">
        <v>2026</v>
      </c>
      <c r="V169" s="183" t="s">
        <v>309</v>
      </c>
      <c r="W169" s="184">
        <f>IF('附表1-面积统计表'!$D$29=0,"",IF(AND(V169="共同成本费用",Z169="总建筑面积法"),ROUND(T169/'附表1-面积统计表'!$D$29*'附表1-面积统计表'!$D$5,2),IF(AND(V169="共同成本费用",Z169="可售建筑面积法"),ROUND(T169/'附表1-面积统计表'!$F$29*'附表1-面积统计表'!$F$5,2),"请手工填写")))</f>
        <v>4809.84</v>
      </c>
      <c r="X169" s="184" t="str">
        <f>IF(SUM('附表1-面积统计表'!$D$6)=0,"",SUM(T169)-SUM(W169)-SUM(Y169))</f>
        <v/>
      </c>
      <c r="Y169" s="184">
        <f>IF(SUM('附表1-面积统计表'!$D$6)=0,SUM(T169)-SUM(W169),IF('附表1-面积统计表'!$D$29=0,"",IF(AND(V169="共同成本费用",Z169="总建筑面积法"),ROUND(T169/'附表1-面积统计表'!$D$29*'附表1-面积统计表'!$D$7,2),IF(AND(V169="共同成本费用",Z169="可售建筑面积法"),ROUND(T169/'附表1-面积统计表'!$F$29*'附表1-面积统计表'!$F$7,2),"请手工填写"))))</f>
        <v>298.91</v>
      </c>
      <c r="Z169" s="185" t="s">
        <v>282</v>
      </c>
      <c r="AA169" s="177"/>
      <c r="AB169" s="186" t="s">
        <v>1986</v>
      </c>
      <c r="AC169" s="186"/>
    </row>
    <row r="170" s="127" customFormat="1" ht="27" hidden="1" customHeight="1" spans="1:1024 1025:16377">
      <c r="A170" s="152">
        <v>164</v>
      </c>
      <c r="B170" s="238" t="s">
        <v>2596</v>
      </c>
      <c r="C170" s="249" t="s">
        <v>2518</v>
      </c>
      <c r="D170" s="155" t="s">
        <v>2003</v>
      </c>
      <c r="E170" s="156" t="s">
        <v>2004</v>
      </c>
      <c r="F170" s="157" t="s">
        <v>2599</v>
      </c>
      <c r="G170" s="158" t="s">
        <v>2023</v>
      </c>
      <c r="H170" s="157" t="str">
        <f>IF(G170="","",VLOOKUP(G170,'附表8-合同明细采集底稿'!B:I,2,0))</f>
        <v>沁春锦苑室外管网设计</v>
      </c>
      <c r="I170" s="121" t="str">
        <f>IF(G170="","",VLOOKUP(G170,'附表8-合同明细采集底稿'!B:I,3,0))</f>
        <v>技术合同</v>
      </c>
      <c r="J170" s="157" t="str">
        <f>IF(G170="","",VLOOKUP(G170,'附表8-合同明细采集底稿'!B:I,4,0))</f>
        <v>库尔勒开拓规划设计研究院</v>
      </c>
      <c r="K170" s="157" t="s">
        <v>2007</v>
      </c>
      <c r="L170" s="158">
        <v>6500174130</v>
      </c>
      <c r="M170" s="158" t="s">
        <v>2602</v>
      </c>
      <c r="N170" s="187">
        <v>22641.51</v>
      </c>
      <c r="O170" s="160">
        <v>24000</v>
      </c>
      <c r="P170" s="160">
        <v>22641.51</v>
      </c>
      <c r="Q170" s="160"/>
      <c r="R170" s="160">
        <f t="shared" si="7"/>
        <v>22641.51</v>
      </c>
      <c r="S170" s="161">
        <f>IFERROR(VLOOKUP(G170,'附表8-合同明细采集底稿'!B:M,12,0),100%)</f>
        <v>0.331924265795271</v>
      </c>
      <c r="T170" s="160">
        <f t="shared" si="6"/>
        <v>7515.27</v>
      </c>
      <c r="U170" s="157" t="s">
        <v>2026</v>
      </c>
      <c r="V170" s="162" t="s">
        <v>309</v>
      </c>
      <c r="W170" s="163">
        <f>IF('附表1-面积统计表'!$D$29=0,"",IF(AND(V170="共同成本费用",Z170="总建筑面积法"),ROUND(T170/'附表1-面积统计表'!$D$29*'附表1-面积统计表'!$D$5,2),IF(AND(V170="共同成本费用",Z170="可售建筑面积法"),ROUND(T170/'附表1-面积统计表'!$F$29*'附表1-面积统计表'!$F$5,2),"请手工填写")))</f>
        <v>7075.56</v>
      </c>
      <c r="X170" s="163" t="str">
        <f>IF(SUM('附表1-面积统计表'!$D$6)=0,"",SUM(T170)-SUM(W170)-SUM(Y170))</f>
        <v/>
      </c>
      <c r="Y170" s="163">
        <f>IF(SUM('附表1-面积统计表'!$D$6)=0,SUM(T170)-SUM(W170),IF('附表1-面积统计表'!$D$29=0,"",IF(AND(V170="共同成本费用",Z170="总建筑面积法"),ROUND(T170/'附表1-面积统计表'!$D$29*'附表1-面积统计表'!$D$7,2),IF(AND(V170="共同成本费用",Z170="可售建筑面积法"),ROUND(T170/'附表1-面积统计表'!$F$29*'附表1-面积统计表'!$F$7,2),"请手工填写"))))</f>
        <v>439.71</v>
      </c>
      <c r="Z170" s="164" t="s">
        <v>282</v>
      </c>
      <c r="AA170" s="157"/>
      <c r="AB170" s="165" t="s">
        <v>1986</v>
      </c>
      <c r="AC170" s="165"/>
    </row>
    <row r="171" s="128" customFormat="1" ht="27" hidden="1" customHeight="1" spans="1:1024 1025:16377">
      <c r="A171" s="172">
        <v>165</v>
      </c>
      <c r="B171" s="240" t="s">
        <v>2603</v>
      </c>
      <c r="C171" s="248" t="s">
        <v>2556</v>
      </c>
      <c r="D171" s="175" t="s">
        <v>1996</v>
      </c>
      <c r="E171" s="176" t="s">
        <v>2194</v>
      </c>
      <c r="F171" s="177" t="s">
        <v>2604</v>
      </c>
      <c r="G171" s="178" t="s">
        <v>2330</v>
      </c>
      <c r="H171" s="177" t="str">
        <f>IF(G171="","",VLOOKUP(G171,'附表8-合同明细采集底稿'!B:I,2,0))</f>
        <v>二期、三期给排水、消防工程施工合同-幼儿园</v>
      </c>
      <c r="I171" s="179" t="str">
        <f>IF(G171="","",VLOOKUP(G171,'附表8-合同明细采集底稿'!B:I,3,0))</f>
        <v>承揽合同</v>
      </c>
      <c r="J171" s="177" t="str">
        <f>IF(G171="","",VLOOKUP(G171,'附表8-合同明细采集底稿'!B:I,4,0))</f>
        <v>江苏中义消防工程有限公司巴州分公司（巩红卫）</v>
      </c>
      <c r="K171" s="177" t="s">
        <v>2007</v>
      </c>
      <c r="L171" s="178"/>
      <c r="M171" s="178" t="s">
        <v>2605</v>
      </c>
      <c r="N171" s="180">
        <v>36451.56</v>
      </c>
      <c r="O171" s="181">
        <v>39732.2</v>
      </c>
      <c r="P171" s="181">
        <v>36451.56</v>
      </c>
      <c r="Q171" s="181"/>
      <c r="R171" s="181">
        <f t="shared" si="7"/>
        <v>36451.56</v>
      </c>
      <c r="S171" s="182">
        <f>IFERROR(VLOOKUP(G171,'附表8-合同明细采集底稿'!B:M,12,0),100%)</f>
        <v>0.331924265795271</v>
      </c>
      <c r="T171" s="181">
        <f t="shared" si="6"/>
        <v>12099.16</v>
      </c>
      <c r="U171" s="157" t="s">
        <v>2009</v>
      </c>
      <c r="V171" s="183" t="s">
        <v>309</v>
      </c>
      <c r="W171" s="184">
        <f>IF('附表1-面积统计表'!$D$29=0,"",IF(AND(V171="共同成本费用",Z171="总建筑面积法"),ROUND(T171/'附表1-面积统计表'!$D$29*'附表1-面积统计表'!$D$5,2),IF(AND(V171="共同成本费用",Z171="可售建筑面积法"),ROUND(T171/'附表1-面积统计表'!$F$29*'附表1-面积统计表'!$F$5,2),"请手工填写")))</f>
        <v>11391.25</v>
      </c>
      <c r="X171" s="184" t="str">
        <f>IF(SUM('附表1-面积统计表'!$D$6)=0,"",SUM(T171)-SUM(W171)-SUM(Y171))</f>
        <v/>
      </c>
      <c r="Y171" s="184">
        <f>IF(SUM('附表1-面积统计表'!$D$6)=0,SUM(T171)-SUM(W171),IF('附表1-面积统计表'!$D$29=0,"",IF(AND(V171="共同成本费用",Z171="总建筑面积法"),ROUND(T171/'附表1-面积统计表'!$D$29*'附表1-面积统计表'!$D$7,2),IF(AND(V171="共同成本费用",Z171="可售建筑面积法"),ROUND(T171/'附表1-面积统计表'!$F$29*'附表1-面积统计表'!$F$7,2),"请手工填写"))))</f>
        <v>707.91</v>
      </c>
      <c r="Z171" s="185" t="s">
        <v>282</v>
      </c>
      <c r="AA171" s="177"/>
      <c r="AB171" s="186" t="s">
        <v>1986</v>
      </c>
      <c r="AC171" s="186"/>
    </row>
    <row r="172" s="128" customFormat="1" ht="27" hidden="1" customHeight="1" spans="1:1024 1025:16377">
      <c r="A172" s="172">
        <v>166</v>
      </c>
      <c r="B172" s="240" t="s">
        <v>2603</v>
      </c>
      <c r="C172" s="248" t="s">
        <v>2556</v>
      </c>
      <c r="D172" s="175" t="s">
        <v>1996</v>
      </c>
      <c r="E172" s="176" t="s">
        <v>2248</v>
      </c>
      <c r="F172" s="177" t="s">
        <v>2604</v>
      </c>
      <c r="G172" s="178" t="s">
        <v>2606</v>
      </c>
      <c r="H172" s="177" t="str">
        <f>IF(G172="","",VLOOKUP(G172,'附表8-合同明细采集底稿'!B:I,2,0))</f>
        <v>二期、三期给排水、消防工程施工合同-社区用房</v>
      </c>
      <c r="I172" s="179" t="str">
        <f>IF(G172="","",VLOOKUP(G172,'附表8-合同明细采集底稿'!B:I,3,0))</f>
        <v>建设工程合同</v>
      </c>
      <c r="J172" s="177" t="str">
        <f>IF(G172="","",VLOOKUP(G172,'附表8-合同明细采集底稿'!B:I,4,0))</f>
        <v>江苏中义消防工程有限公司巴州分公司（巩红卫）</v>
      </c>
      <c r="K172" s="177" t="s">
        <v>2007</v>
      </c>
      <c r="L172" s="178"/>
      <c r="M172" s="178" t="s">
        <v>2605</v>
      </c>
      <c r="N172" s="188">
        <v>30904.92</v>
      </c>
      <c r="O172" s="181">
        <v>33686.36</v>
      </c>
      <c r="P172" s="181">
        <v>30904.92</v>
      </c>
      <c r="Q172" s="181">
        <f>164000/1.09</f>
        <v>150458.71559633</v>
      </c>
      <c r="R172" s="181">
        <f t="shared" si="7"/>
        <v>181363.63559633</v>
      </c>
      <c r="S172" s="182">
        <f>IFERROR(VLOOKUP(G172,'附表8-合同明细采集底稿'!B:M,12,0),100%)</f>
        <v>0.331924265795271</v>
      </c>
      <c r="T172" s="181">
        <f t="shared" si="6"/>
        <v>60198.99</v>
      </c>
      <c r="U172" s="157" t="s">
        <v>2009</v>
      </c>
      <c r="V172" s="183" t="s">
        <v>309</v>
      </c>
      <c r="W172" s="184">
        <f>IF('附表1-面积统计表'!$D$29=0,"",IF(AND(V172="共同成本费用",Z172="总建筑面积法"),ROUND(T172/'附表1-面积统计表'!$D$29*'附表1-面积统计表'!$D$5,2),IF(AND(V172="共同成本费用",Z172="可售建筑面积法"),ROUND(T172/'附表1-面积统计表'!$F$29*'附表1-面积统计表'!$F$5,2),"请手工填写")))</f>
        <v>56676.82</v>
      </c>
      <c r="X172" s="184" t="str">
        <f>IF(SUM('附表1-面积统计表'!$D$6)=0,"",SUM(T172)-SUM(W172)-SUM(Y172))</f>
        <v/>
      </c>
      <c r="Y172" s="184">
        <f>IF(SUM('附表1-面积统计表'!$D$6)=0,SUM(T172)-SUM(W172),IF('附表1-面积统计表'!$D$29=0,"",IF(AND(V172="共同成本费用",Z172="总建筑面积法"),ROUND(T172/'附表1-面积统计表'!$D$29*'附表1-面积统计表'!$D$7,2),IF(AND(V172="共同成本费用",Z172="可售建筑面积法"),ROUND(T172/'附表1-面积统计表'!$F$29*'附表1-面积统计表'!$F$7,2),"请手工填写"))))</f>
        <v>3522.17</v>
      </c>
      <c r="Z172" s="185" t="s">
        <v>282</v>
      </c>
      <c r="AA172" s="177"/>
      <c r="AB172" s="186" t="s">
        <v>1986</v>
      </c>
      <c r="AC172" s="186"/>
    </row>
    <row r="173" s="127" customFormat="1" ht="27" customHeight="1" spans="1:1024 1025:16377">
      <c r="A173" s="152">
        <v>167</v>
      </c>
      <c r="B173" s="250" t="s">
        <v>2607</v>
      </c>
      <c r="C173" s="251" t="s">
        <v>296</v>
      </c>
      <c r="D173" s="155" t="s">
        <v>1996</v>
      </c>
      <c r="E173" s="156" t="s">
        <v>2194</v>
      </c>
      <c r="F173" s="157" t="s">
        <v>2608</v>
      </c>
      <c r="G173" s="158" t="s">
        <v>2206</v>
      </c>
      <c r="H173" s="157" t="str">
        <f>IF(G173="","",VLOOKUP(G173,'附表8-合同明细采集底稿'!B:I,2,0))</f>
        <v>建设工程施工合同12-15#楼38#楼、31#楼幼儿园（幼儿园—）</v>
      </c>
      <c r="I173" s="121" t="str">
        <f>IF(G173="","",VLOOKUP(G173,'附表8-合同明细采集底稿'!B:I,3,0))</f>
        <v>建设工程合同</v>
      </c>
      <c r="J173" s="157" t="str">
        <f>IF(G173="","",VLOOKUP(G173,'附表8-合同明细采集底稿'!B:I,4,0))</f>
        <v>新疆通力建设集团股份有限公司（顾）</v>
      </c>
      <c r="K173" s="157" t="s">
        <v>2007</v>
      </c>
      <c r="L173" s="158"/>
      <c r="M173" s="158" t="s">
        <v>2609</v>
      </c>
      <c r="N173" s="187">
        <v>151786.67</v>
      </c>
      <c r="O173" s="160">
        <v>151786.67</v>
      </c>
      <c r="P173" s="160">
        <v>151786.67</v>
      </c>
      <c r="Q173" s="160">
        <v>-96537.9</v>
      </c>
      <c r="R173" s="160">
        <f t="shared" si="7"/>
        <v>55248.77</v>
      </c>
      <c r="S173" s="161">
        <f>IFERROR(VLOOKUP(G173,'附表8-合同明细采集底稿'!B:M,12,0),100%)</f>
        <v>0.331924265795271</v>
      </c>
      <c r="T173" s="160">
        <f t="shared" si="6"/>
        <v>18338.41</v>
      </c>
      <c r="U173" s="157" t="s">
        <v>2560</v>
      </c>
      <c r="V173" s="162" t="s">
        <v>309</v>
      </c>
      <c r="W173" s="163">
        <f>IF('附表1-面积统计表'!$D$29=0,"",IF(AND(V173="共同成本费用",Z173="总建筑面积法"),ROUND(T173/'附表1-面积统计表'!$D$29*'附表1-面积统计表'!$D$5,2),IF(AND(V173="共同成本费用",Z173="可售建筑面积法"),ROUND(T173/'附表1-面积统计表'!$F$29*'附表1-面积统计表'!$F$5,2),"请手工填写")))</f>
        <v>17265.45</v>
      </c>
      <c r="X173" s="163" t="str">
        <f>IF(SUM('附表1-面积统计表'!$D$6)=0,"",SUM(T173)-SUM(W173)-SUM(Y173))</f>
        <v/>
      </c>
      <c r="Y173" s="163">
        <f>IF(SUM('附表1-面积统计表'!$D$6)=0,SUM(T173)-SUM(W173),IF('附表1-面积统计表'!$D$29=0,"",IF(AND(V173="共同成本费用",Z173="总建筑面积法"),ROUND(T173/'附表1-面积统计表'!$D$29*'附表1-面积统计表'!$D$7,2),IF(AND(V173="共同成本费用",Z173="可售建筑面积法"),ROUND(T173/'附表1-面积统计表'!$F$29*'附表1-面积统计表'!$F$7,2),"请手工填写"))))</f>
        <v>1072.96</v>
      </c>
      <c r="Z173" s="164" t="s">
        <v>282</v>
      </c>
      <c r="AA173" s="157"/>
      <c r="AB173" s="165" t="s">
        <v>1986</v>
      </c>
      <c r="AC173" s="165"/>
      <c r="AD173" s="127" t="s">
        <v>2610</v>
      </c>
    </row>
    <row r="174" s="128" customFormat="1" ht="27" hidden="1" customHeight="1" spans="1:1024 1025:16377">
      <c r="A174" s="221">
        <v>168</v>
      </c>
      <c r="B174" s="252" t="s">
        <v>2611</v>
      </c>
      <c r="C174" s="253" t="s">
        <v>495</v>
      </c>
      <c r="D174" s="224" t="s">
        <v>1996</v>
      </c>
      <c r="E174" s="225" t="s">
        <v>2200</v>
      </c>
      <c r="F174" s="226" t="s">
        <v>2612</v>
      </c>
      <c r="G174" s="227" t="s">
        <v>2400</v>
      </c>
      <c r="H174" s="226" t="str">
        <f>IF(G174="","",VLOOKUP(G174,'附表8-合同明细采集底稿'!B:I,2,0))</f>
        <v>沁春锦苑升降横移类机械式停车设备销售合同</v>
      </c>
      <c r="I174" s="66" t="str">
        <f>IF(G174="","",VLOOKUP(G174,'附表8-合同明细采集底稿'!B:I,3,0))</f>
        <v>技术合同</v>
      </c>
      <c r="J174" s="226" t="str">
        <f>IF(G174="","",VLOOKUP(G174,'附表8-合同明细采集底稿'!B:I,4,0))</f>
        <v>唐山通宝停车设备有限公司</v>
      </c>
      <c r="K174" s="226" t="s">
        <v>2007</v>
      </c>
      <c r="L174" s="227"/>
      <c r="M174" s="227" t="s">
        <v>2613</v>
      </c>
      <c r="N174" s="247">
        <v>612750.3</v>
      </c>
      <c r="O174" s="229">
        <v>631132.81</v>
      </c>
      <c r="P174" s="229">
        <v>612750.3</v>
      </c>
      <c r="Q174" s="229"/>
      <c r="R174" s="229">
        <f t="shared" si="7"/>
        <v>612750.3</v>
      </c>
      <c r="S174" s="230">
        <f>IFERROR(VLOOKUP(G174,'附表8-合同明细采集底稿'!B:M,12,0),100%)</f>
        <v>0.331924265795271</v>
      </c>
      <c r="T174" s="229">
        <f>ROUND(SUM(R174)*SUM(S174),2)-23375.29</f>
        <v>180011.4</v>
      </c>
      <c r="U174" s="226" t="s">
        <v>2009</v>
      </c>
      <c r="V174" s="231" t="s">
        <v>309</v>
      </c>
      <c r="W174" s="232">
        <f>IF('附表1-面积统计表'!$D$29=0,"",IF(AND(V174="共同成本费用",Z174="总建筑面积法"),ROUND(T174/'附表1-面积统计表'!$D$29*'附表1-面积统计表'!$D$5,2),IF(AND(V174="共同成本费用",Z174="可售建筑面积法"),ROUND(T174/'附表1-面积统计表'!$F$29*'附表1-面积统计表'!$F$5,2),"请手工填写")))</f>
        <v>169479.16</v>
      </c>
      <c r="X174" s="232" t="str">
        <f>IF(SUM('附表1-面积统计表'!$D$6)=0,"",SUM(T174)-SUM(W174)-SUM(Y174))</f>
        <v/>
      </c>
      <c r="Y174" s="232">
        <f>IF(SUM('附表1-面积统计表'!$D$6)=0,SUM(T174)-SUM(W174),IF('附表1-面积统计表'!$D$29=0,"",IF(AND(V174="共同成本费用",Z174="总建筑面积法"),ROUND(T174/'附表1-面积统计表'!$D$29*'附表1-面积统计表'!$D$7,2),IF(AND(V174="共同成本费用",Z174="可售建筑面积法"),ROUND(T174/'附表1-面积统计表'!$F$29*'附表1-面积统计表'!$F$7,2),"请手工填写"))))</f>
        <v>10532.24</v>
      </c>
      <c r="Z174" s="233" t="s">
        <v>282</v>
      </c>
      <c r="AA174" s="226"/>
      <c r="AB174" s="234" t="s">
        <v>1986</v>
      </c>
      <c r="AC174" s="234"/>
      <c r="AD174" s="235"/>
      <c r="AE174" s="235"/>
      <c r="AF174" s="235"/>
      <c r="AG174" s="235"/>
      <c r="AH174" s="235"/>
      <c r="AI174" s="235"/>
      <c r="AJ174" s="235"/>
      <c r="AK174" s="235"/>
      <c r="AL174" s="235"/>
      <c r="AM174" s="235"/>
      <c r="AN174" s="235"/>
      <c r="AO174" s="235"/>
      <c r="AP174" s="235"/>
      <c r="AQ174" s="235"/>
      <c r="AR174" s="235"/>
      <c r="AS174" s="235"/>
      <c r="AT174" s="235"/>
      <c r="AU174" s="235"/>
      <c r="AV174" s="235"/>
      <c r="AW174" s="235"/>
      <c r="AX174" s="235"/>
      <c r="AY174" s="235"/>
      <c r="AZ174" s="235"/>
      <c r="BA174" s="235"/>
      <c r="BB174" s="235"/>
      <c r="BC174" s="235"/>
      <c r="BD174" s="235"/>
      <c r="BE174" s="235"/>
      <c r="BF174" s="235"/>
      <c r="BG174" s="235"/>
      <c r="BH174" s="235"/>
      <c r="BI174" s="235"/>
      <c r="BJ174" s="235"/>
      <c r="BK174" s="235"/>
      <c r="BL174" s="235"/>
      <c r="BM174" s="235"/>
      <c r="BN174" s="235"/>
      <c r="BO174" s="235"/>
      <c r="BP174" s="235"/>
      <c r="BQ174" s="235"/>
      <c r="BR174" s="235"/>
      <c r="BS174" s="235"/>
      <c r="BT174" s="235"/>
      <c r="BU174" s="235"/>
      <c r="BV174" s="235"/>
      <c r="BW174" s="235"/>
      <c r="BX174" s="235"/>
      <c r="BY174" s="235"/>
      <c r="BZ174" s="235"/>
      <c r="CA174" s="235"/>
      <c r="CB174" s="235"/>
      <c r="CC174" s="235"/>
      <c r="CD174" s="235"/>
      <c r="CE174" s="235"/>
      <c r="CF174" s="235"/>
      <c r="CG174" s="235"/>
      <c r="CH174" s="235"/>
      <c r="CI174" s="235"/>
      <c r="CJ174" s="235"/>
      <c r="CK174" s="235"/>
      <c r="CL174" s="235"/>
      <c r="CM174" s="235"/>
      <c r="CN174" s="235"/>
      <c r="CO174" s="235"/>
      <c r="CP174" s="235"/>
      <c r="CQ174" s="235"/>
      <c r="CR174" s="235"/>
      <c r="CS174" s="235"/>
      <c r="CT174" s="235"/>
      <c r="CU174" s="235"/>
      <c r="CV174" s="235"/>
      <c r="CW174" s="235"/>
      <c r="CX174" s="235"/>
      <c r="CY174" s="235"/>
      <c r="CZ174" s="235"/>
      <c r="DA174" s="235"/>
      <c r="DB174" s="235"/>
      <c r="DC174" s="235"/>
      <c r="DD174" s="235"/>
      <c r="DE174" s="235"/>
      <c r="DF174" s="235"/>
      <c r="DG174" s="235"/>
      <c r="DH174" s="235"/>
      <c r="DI174" s="235"/>
      <c r="DJ174" s="235"/>
      <c r="DK174" s="235"/>
      <c r="DL174" s="235"/>
      <c r="DM174" s="235"/>
      <c r="DN174" s="235"/>
      <c r="DO174" s="235"/>
      <c r="DP174" s="235"/>
      <c r="DQ174" s="235"/>
      <c r="DR174" s="235"/>
      <c r="DS174" s="235"/>
      <c r="DT174" s="235"/>
      <c r="DU174" s="235"/>
      <c r="DV174" s="235"/>
      <c r="DW174" s="235"/>
      <c r="DX174" s="235"/>
      <c r="DY174" s="235"/>
      <c r="DZ174" s="235"/>
      <c r="EA174" s="235"/>
      <c r="EB174" s="235"/>
      <c r="EC174" s="235"/>
      <c r="ED174" s="235"/>
      <c r="EE174" s="235"/>
      <c r="EF174" s="235"/>
      <c r="EG174" s="235"/>
      <c r="EH174" s="235"/>
      <c r="EI174" s="235"/>
      <c r="EJ174" s="235"/>
      <c r="EK174" s="235"/>
      <c r="EL174" s="235"/>
      <c r="EM174" s="235"/>
      <c r="EN174" s="235"/>
      <c r="EO174" s="235"/>
      <c r="EP174" s="235"/>
      <c r="EQ174" s="235"/>
      <c r="ER174" s="235"/>
      <c r="ES174" s="235"/>
      <c r="ET174" s="235"/>
      <c r="EU174" s="235"/>
      <c r="EV174" s="235"/>
      <c r="EW174" s="235"/>
      <c r="EX174" s="235"/>
      <c r="EY174" s="235"/>
      <c r="EZ174" s="235"/>
      <c r="FA174" s="235"/>
      <c r="FB174" s="235"/>
      <c r="FC174" s="235"/>
      <c r="FD174" s="235"/>
      <c r="FE174" s="235"/>
      <c r="FF174" s="235"/>
      <c r="FG174" s="235"/>
      <c r="FH174" s="235"/>
      <c r="FI174" s="235"/>
      <c r="FJ174" s="235"/>
      <c r="FK174" s="235"/>
      <c r="FL174" s="235"/>
      <c r="FM174" s="235"/>
      <c r="FN174" s="235"/>
      <c r="FO174" s="235"/>
      <c r="FP174" s="235"/>
      <c r="FQ174" s="235"/>
      <c r="FR174" s="235"/>
      <c r="FS174" s="235"/>
      <c r="FT174" s="235"/>
      <c r="FU174" s="235"/>
      <c r="FV174" s="235"/>
      <c r="FW174" s="235"/>
      <c r="FX174" s="235"/>
      <c r="FY174" s="235"/>
      <c r="FZ174" s="235"/>
      <c r="GA174" s="235"/>
      <c r="GB174" s="235"/>
      <c r="GC174" s="235"/>
      <c r="GD174" s="235"/>
      <c r="GE174" s="235"/>
      <c r="GF174" s="235"/>
      <c r="GG174" s="235"/>
      <c r="GH174" s="235"/>
      <c r="GI174" s="235"/>
      <c r="GJ174" s="235"/>
      <c r="GK174" s="235"/>
      <c r="GL174" s="235"/>
      <c r="GM174" s="235"/>
      <c r="GN174" s="235"/>
      <c r="GO174" s="235"/>
      <c r="GP174" s="235"/>
      <c r="GQ174" s="235"/>
      <c r="GR174" s="235"/>
      <c r="GS174" s="235"/>
      <c r="GT174" s="235"/>
      <c r="GU174" s="235"/>
      <c r="GV174" s="235"/>
      <c r="GW174" s="235"/>
      <c r="GX174" s="235"/>
      <c r="GY174" s="235"/>
      <c r="GZ174" s="235"/>
      <c r="HA174" s="235"/>
      <c r="HB174" s="235"/>
      <c r="HC174" s="235"/>
      <c r="HD174" s="235"/>
      <c r="HE174" s="235"/>
      <c r="HF174" s="235"/>
      <c r="HG174" s="235"/>
      <c r="HH174" s="235"/>
      <c r="HI174" s="235"/>
      <c r="HJ174" s="235"/>
      <c r="HK174" s="235"/>
      <c r="HL174" s="235"/>
      <c r="HM174" s="235"/>
      <c r="HN174" s="235"/>
      <c r="HO174" s="235"/>
      <c r="HP174" s="235"/>
      <c r="HQ174" s="235"/>
      <c r="HR174" s="235"/>
      <c r="HS174" s="235"/>
      <c r="HT174" s="235"/>
      <c r="HU174" s="235"/>
      <c r="HV174" s="235"/>
      <c r="HW174" s="235"/>
      <c r="HX174" s="235"/>
      <c r="HY174" s="235"/>
      <c r="HZ174" s="235"/>
      <c r="IA174" s="235"/>
      <c r="IB174" s="235"/>
      <c r="IC174" s="235"/>
      <c r="ID174" s="235"/>
      <c r="IE174" s="235"/>
      <c r="IF174" s="235"/>
      <c r="IG174" s="235"/>
      <c r="IH174" s="235"/>
      <c r="II174" s="235"/>
      <c r="IJ174" s="235"/>
      <c r="IK174" s="235"/>
      <c r="IL174" s="235"/>
      <c r="IM174" s="235"/>
      <c r="IN174" s="235"/>
      <c r="IO174" s="235"/>
      <c r="IP174" s="235"/>
      <c r="IQ174" s="235"/>
      <c r="IR174" s="235"/>
      <c r="IS174" s="235"/>
      <c r="IT174" s="235"/>
      <c r="IU174" s="235"/>
      <c r="IV174" s="235"/>
      <c r="IW174" s="235"/>
      <c r="IX174" s="235"/>
      <c r="IY174" s="235"/>
      <c r="IZ174" s="235"/>
      <c r="JA174" s="235"/>
      <c r="JB174" s="235"/>
      <c r="JC174" s="235"/>
      <c r="JD174" s="235"/>
      <c r="JE174" s="235"/>
      <c r="JF174" s="235"/>
      <c r="JG174" s="235"/>
      <c r="JH174" s="235"/>
      <c r="JI174" s="235"/>
      <c r="JJ174" s="235"/>
      <c r="JK174" s="235"/>
      <c r="JL174" s="235"/>
      <c r="JM174" s="235"/>
      <c r="JN174" s="235"/>
      <c r="JO174" s="235"/>
      <c r="JP174" s="235"/>
      <c r="JQ174" s="235"/>
      <c r="JR174" s="235"/>
      <c r="JS174" s="235"/>
      <c r="JT174" s="235"/>
      <c r="JU174" s="235"/>
      <c r="JV174" s="235"/>
      <c r="JW174" s="235"/>
      <c r="JX174" s="235"/>
      <c r="JY174" s="235"/>
      <c r="JZ174" s="235"/>
      <c r="KA174" s="235"/>
      <c r="KB174" s="235"/>
      <c r="KC174" s="235"/>
      <c r="KD174" s="235"/>
      <c r="KE174" s="235"/>
      <c r="KF174" s="235"/>
      <c r="KG174" s="235"/>
      <c r="KH174" s="235"/>
      <c r="KI174" s="235"/>
      <c r="KJ174" s="235"/>
      <c r="KK174" s="235"/>
      <c r="KL174" s="235"/>
      <c r="KM174" s="235"/>
      <c r="KN174" s="235"/>
      <c r="KO174" s="235"/>
      <c r="KP174" s="235"/>
      <c r="KQ174" s="235"/>
      <c r="KR174" s="235"/>
      <c r="KS174" s="235"/>
      <c r="KT174" s="235"/>
      <c r="KU174" s="235"/>
      <c r="KV174" s="235"/>
      <c r="KW174" s="235"/>
      <c r="KX174" s="235"/>
      <c r="KY174" s="235"/>
      <c r="KZ174" s="235"/>
      <c r="LA174" s="235"/>
      <c r="LB174" s="235"/>
      <c r="LC174" s="235"/>
      <c r="LD174" s="235"/>
      <c r="LE174" s="235"/>
      <c r="LF174" s="235"/>
      <c r="LG174" s="235"/>
      <c r="LH174" s="235"/>
      <c r="LI174" s="235"/>
      <c r="LJ174" s="235"/>
      <c r="LK174" s="235"/>
      <c r="LL174" s="235"/>
      <c r="LM174" s="235"/>
      <c r="LN174" s="235"/>
      <c r="LO174" s="235"/>
      <c r="LP174" s="235"/>
      <c r="LQ174" s="235"/>
      <c r="LR174" s="235"/>
      <c r="LS174" s="235"/>
      <c r="LT174" s="235"/>
      <c r="LU174" s="235"/>
      <c r="LV174" s="235"/>
      <c r="LW174" s="235"/>
      <c r="LX174" s="235"/>
      <c r="LY174" s="235"/>
      <c r="LZ174" s="235"/>
      <c r="MA174" s="235"/>
      <c r="MB174" s="235"/>
      <c r="MC174" s="235"/>
      <c r="MD174" s="235"/>
      <c r="ME174" s="235"/>
      <c r="MF174" s="235"/>
      <c r="MG174" s="235"/>
      <c r="MH174" s="235"/>
      <c r="MI174" s="235"/>
      <c r="MJ174" s="235"/>
      <c r="MK174" s="235"/>
      <c r="ML174" s="235"/>
      <c r="MM174" s="235"/>
      <c r="MN174" s="235"/>
      <c r="MO174" s="235"/>
      <c r="MP174" s="235"/>
      <c r="MQ174" s="235"/>
      <c r="MR174" s="235"/>
      <c r="MS174" s="235"/>
      <c r="MT174" s="235"/>
      <c r="MU174" s="235"/>
      <c r="MV174" s="235"/>
      <c r="MW174" s="235"/>
      <c r="MX174" s="235"/>
      <c r="MY174" s="235"/>
      <c r="MZ174" s="235"/>
      <c r="NA174" s="235"/>
      <c r="NB174" s="235"/>
      <c r="NC174" s="235"/>
      <c r="ND174" s="235"/>
      <c r="NE174" s="235"/>
      <c r="NF174" s="235"/>
      <c r="NG174" s="235"/>
      <c r="NH174" s="235"/>
      <c r="NI174" s="235"/>
      <c r="NJ174" s="235"/>
      <c r="NK174" s="235"/>
      <c r="NL174" s="235"/>
      <c r="NM174" s="235"/>
      <c r="NN174" s="235"/>
      <c r="NO174" s="235"/>
      <c r="NP174" s="235"/>
      <c r="NQ174" s="235"/>
      <c r="NR174" s="235"/>
      <c r="NS174" s="235"/>
      <c r="NT174" s="235"/>
      <c r="NU174" s="235"/>
      <c r="NV174" s="235"/>
      <c r="NW174" s="235"/>
      <c r="NX174" s="235"/>
      <c r="NY174" s="235"/>
      <c r="NZ174" s="235"/>
      <c r="OA174" s="235"/>
      <c r="OB174" s="235"/>
      <c r="OC174" s="235"/>
      <c r="OD174" s="235"/>
      <c r="OE174" s="235"/>
      <c r="OF174" s="235"/>
      <c r="OG174" s="235"/>
      <c r="OH174" s="235"/>
      <c r="OI174" s="235"/>
      <c r="OJ174" s="235"/>
      <c r="OK174" s="235"/>
      <c r="OL174" s="235"/>
      <c r="OM174" s="235"/>
      <c r="ON174" s="235"/>
      <c r="OO174" s="235"/>
      <c r="OP174" s="235"/>
      <c r="OQ174" s="235"/>
      <c r="OR174" s="235"/>
      <c r="OS174" s="235"/>
      <c r="OT174" s="235"/>
      <c r="OU174" s="235"/>
      <c r="OV174" s="235"/>
      <c r="OW174" s="235"/>
      <c r="OX174" s="235"/>
      <c r="OY174" s="235"/>
      <c r="OZ174" s="235"/>
      <c r="PA174" s="235"/>
      <c r="PB174" s="235"/>
      <c r="PC174" s="235"/>
      <c r="PD174" s="235"/>
      <c r="PE174" s="235"/>
      <c r="PF174" s="235"/>
      <c r="PG174" s="235"/>
      <c r="PH174" s="235"/>
      <c r="PI174" s="235"/>
      <c r="PJ174" s="235"/>
      <c r="PK174" s="235"/>
      <c r="PL174" s="235"/>
      <c r="PM174" s="235"/>
      <c r="PN174" s="235"/>
      <c r="PO174" s="235"/>
      <c r="PP174" s="235"/>
      <c r="PQ174" s="235"/>
      <c r="PR174" s="235"/>
      <c r="PS174" s="235"/>
      <c r="PT174" s="235"/>
      <c r="PU174" s="235"/>
      <c r="PV174" s="235"/>
      <c r="PW174" s="235"/>
      <c r="PX174" s="235"/>
      <c r="PY174" s="235"/>
      <c r="PZ174" s="235"/>
      <c r="QA174" s="235"/>
      <c r="QB174" s="235"/>
      <c r="QC174" s="235"/>
      <c r="QD174" s="235"/>
      <c r="QE174" s="235"/>
      <c r="QF174" s="235"/>
      <c r="QG174" s="235"/>
      <c r="QH174" s="235"/>
      <c r="QI174" s="235"/>
      <c r="QJ174" s="235"/>
      <c r="QK174" s="235"/>
      <c r="QL174" s="235"/>
      <c r="QM174" s="235"/>
      <c r="QN174" s="235"/>
      <c r="QO174" s="235"/>
      <c r="QP174" s="235"/>
      <c r="QQ174" s="235"/>
      <c r="QR174" s="235"/>
      <c r="QS174" s="235"/>
      <c r="QT174" s="235"/>
      <c r="QU174" s="235"/>
      <c r="QV174" s="235"/>
      <c r="QW174" s="235"/>
      <c r="QX174" s="235"/>
      <c r="QY174" s="235"/>
      <c r="QZ174" s="235"/>
      <c r="RA174" s="235"/>
      <c r="RB174" s="235"/>
      <c r="RC174" s="235"/>
      <c r="RD174" s="235"/>
      <c r="RE174" s="235"/>
      <c r="RF174" s="235"/>
      <c r="RG174" s="235"/>
      <c r="RH174" s="235"/>
      <c r="RI174" s="235"/>
      <c r="RJ174" s="235"/>
      <c r="RK174" s="235"/>
      <c r="RL174" s="235"/>
      <c r="RM174" s="235"/>
      <c r="RN174" s="235"/>
      <c r="RO174" s="235"/>
      <c r="RP174" s="235"/>
      <c r="RQ174" s="235"/>
      <c r="RR174" s="235"/>
      <c r="RS174" s="235"/>
      <c r="RT174" s="235"/>
      <c r="RU174" s="235"/>
      <c r="RV174" s="235"/>
      <c r="RW174" s="235"/>
      <c r="RX174" s="235"/>
      <c r="RY174" s="235"/>
      <c r="RZ174" s="235"/>
      <c r="SA174" s="235"/>
      <c r="SB174" s="235"/>
      <c r="SC174" s="235"/>
      <c r="SD174" s="235"/>
      <c r="SE174" s="235"/>
      <c r="SF174" s="235"/>
      <c r="SG174" s="235"/>
      <c r="SH174" s="235"/>
      <c r="SI174" s="235"/>
      <c r="SJ174" s="235"/>
      <c r="SK174" s="235"/>
      <c r="SL174" s="235"/>
      <c r="SM174" s="235"/>
      <c r="SN174" s="235"/>
      <c r="SO174" s="235"/>
      <c r="SP174" s="235"/>
      <c r="SQ174" s="235"/>
      <c r="SR174" s="235"/>
      <c r="SS174" s="235"/>
      <c r="ST174" s="235"/>
      <c r="SU174" s="235"/>
      <c r="SV174" s="235"/>
      <c r="SW174" s="235"/>
      <c r="SX174" s="235"/>
      <c r="SY174" s="235"/>
      <c r="SZ174" s="235"/>
      <c r="TA174" s="235"/>
      <c r="TB174" s="235"/>
      <c r="TC174" s="235"/>
      <c r="TD174" s="235"/>
      <c r="TE174" s="235"/>
      <c r="TF174" s="235"/>
      <c r="TG174" s="235"/>
      <c r="TH174" s="235"/>
      <c r="TI174" s="235"/>
      <c r="TJ174" s="235"/>
      <c r="TK174" s="235"/>
      <c r="TL174" s="235"/>
      <c r="TM174" s="235"/>
      <c r="TN174" s="235"/>
      <c r="TO174" s="235"/>
      <c r="TP174" s="235"/>
      <c r="TQ174" s="235"/>
      <c r="TR174" s="235"/>
      <c r="TS174" s="235"/>
      <c r="TT174" s="235"/>
      <c r="TU174" s="235"/>
      <c r="TV174" s="235"/>
      <c r="TW174" s="235"/>
      <c r="TX174" s="235"/>
      <c r="TY174" s="235"/>
      <c r="TZ174" s="235"/>
      <c r="UA174" s="235"/>
      <c r="UB174" s="235"/>
      <c r="UC174" s="235"/>
      <c r="UD174" s="235"/>
      <c r="UE174" s="235"/>
      <c r="UF174" s="235"/>
      <c r="UG174" s="235"/>
      <c r="UH174" s="235"/>
      <c r="UI174" s="235"/>
      <c r="UJ174" s="235"/>
      <c r="UK174" s="235"/>
      <c r="UL174" s="235"/>
      <c r="UM174" s="235"/>
      <c r="UN174" s="235"/>
      <c r="UO174" s="235"/>
      <c r="UP174" s="235"/>
      <c r="UQ174" s="235"/>
      <c r="UR174" s="235"/>
      <c r="US174" s="235"/>
      <c r="UT174" s="235"/>
      <c r="UU174" s="235"/>
      <c r="UV174" s="235"/>
      <c r="UW174" s="235"/>
      <c r="UX174" s="235"/>
      <c r="UY174" s="235"/>
      <c r="UZ174" s="235"/>
      <c r="VA174" s="235"/>
      <c r="VB174" s="235"/>
      <c r="VC174" s="235"/>
      <c r="VD174" s="235"/>
      <c r="VE174" s="235"/>
      <c r="VF174" s="235"/>
      <c r="VG174" s="235"/>
      <c r="VH174" s="235"/>
      <c r="VI174" s="235"/>
      <c r="VJ174" s="235"/>
      <c r="VK174" s="235"/>
      <c r="VL174" s="235"/>
      <c r="VM174" s="235"/>
      <c r="VN174" s="235"/>
      <c r="VO174" s="235"/>
      <c r="VP174" s="235"/>
      <c r="VQ174" s="235"/>
      <c r="VR174" s="235"/>
      <c r="VS174" s="235"/>
      <c r="VT174" s="235"/>
      <c r="VU174" s="235"/>
      <c r="VV174" s="235"/>
      <c r="VW174" s="235"/>
      <c r="VX174" s="235"/>
      <c r="VY174" s="235"/>
      <c r="VZ174" s="235"/>
      <c r="WA174" s="235"/>
      <c r="WB174" s="235"/>
      <c r="WC174" s="235"/>
      <c r="WD174" s="235"/>
      <c r="WE174" s="235"/>
      <c r="WF174" s="235"/>
      <c r="WG174" s="235"/>
      <c r="WH174" s="235"/>
      <c r="WI174" s="235"/>
      <c r="WJ174" s="235"/>
      <c r="WK174" s="235"/>
      <c r="WL174" s="235"/>
      <c r="WM174" s="235"/>
      <c r="WN174" s="235"/>
      <c r="WO174" s="235"/>
      <c r="WP174" s="235"/>
      <c r="WQ174" s="235"/>
      <c r="WR174" s="235"/>
      <c r="WS174" s="235"/>
      <c r="WT174" s="235"/>
      <c r="WU174" s="235"/>
      <c r="WV174" s="235"/>
      <c r="WW174" s="235"/>
      <c r="WX174" s="235"/>
      <c r="WY174" s="235"/>
      <c r="WZ174" s="235"/>
      <c r="XA174" s="235"/>
      <c r="XB174" s="235"/>
      <c r="XC174" s="235"/>
      <c r="XD174" s="235"/>
      <c r="XE174" s="235"/>
      <c r="XF174" s="235"/>
      <c r="XG174" s="235"/>
      <c r="XH174" s="235"/>
      <c r="XI174" s="235"/>
      <c r="XJ174" s="235"/>
      <c r="XK174" s="235"/>
      <c r="XL174" s="235"/>
      <c r="XM174" s="235"/>
      <c r="XN174" s="235"/>
      <c r="XO174" s="235"/>
      <c r="XP174" s="235"/>
      <c r="XQ174" s="235"/>
      <c r="XR174" s="235"/>
      <c r="XS174" s="235"/>
      <c r="XT174" s="235"/>
      <c r="XU174" s="235"/>
      <c r="XV174" s="235"/>
      <c r="XW174" s="235"/>
      <c r="XX174" s="235"/>
      <c r="XY174" s="235"/>
      <c r="XZ174" s="235"/>
      <c r="YA174" s="235"/>
      <c r="YB174" s="235"/>
      <c r="YC174" s="235"/>
      <c r="YD174" s="235"/>
      <c r="YE174" s="235"/>
      <c r="YF174" s="235"/>
      <c r="YG174" s="235"/>
      <c r="YH174" s="235"/>
      <c r="YI174" s="235"/>
      <c r="YJ174" s="235"/>
      <c r="YK174" s="235"/>
      <c r="YL174" s="235"/>
      <c r="YM174" s="235"/>
      <c r="YN174" s="235"/>
      <c r="YO174" s="235"/>
      <c r="YP174" s="235"/>
      <c r="YQ174" s="235"/>
      <c r="YR174" s="235"/>
      <c r="YS174" s="235"/>
      <c r="YT174" s="235"/>
      <c r="YU174" s="235"/>
      <c r="YV174" s="235"/>
      <c r="YW174" s="235"/>
      <c r="YX174" s="235"/>
      <c r="YY174" s="235"/>
      <c r="YZ174" s="235"/>
      <c r="ZA174" s="235"/>
      <c r="ZB174" s="235"/>
      <c r="ZC174" s="235"/>
      <c r="ZD174" s="235"/>
      <c r="ZE174" s="235"/>
      <c r="ZF174" s="235"/>
      <c r="ZG174" s="235"/>
      <c r="ZH174" s="235"/>
      <c r="ZI174" s="235"/>
      <c r="ZJ174" s="235"/>
      <c r="ZK174" s="235"/>
      <c r="ZL174" s="235"/>
      <c r="ZM174" s="235"/>
      <c r="ZN174" s="235"/>
      <c r="ZO174" s="235"/>
      <c r="ZP174" s="235"/>
      <c r="ZQ174" s="235"/>
      <c r="ZR174" s="235"/>
      <c r="ZS174" s="235"/>
      <c r="ZT174" s="235"/>
      <c r="ZU174" s="235"/>
      <c r="ZV174" s="235"/>
      <c r="ZW174" s="235"/>
      <c r="ZX174" s="235"/>
      <c r="ZY174" s="235"/>
      <c r="ZZ174" s="235"/>
      <c r="AAA174" s="235"/>
      <c r="AAB174" s="235"/>
      <c r="AAC174" s="235"/>
      <c r="AAD174" s="235"/>
      <c r="AAE174" s="235"/>
      <c r="AAF174" s="235"/>
      <c r="AAG174" s="235"/>
      <c r="AAH174" s="235"/>
      <c r="AAI174" s="235"/>
      <c r="AAJ174" s="235"/>
      <c r="AAK174" s="235"/>
      <c r="AAL174" s="235"/>
      <c r="AAM174" s="235"/>
      <c r="AAN174" s="235"/>
      <c r="AAO174" s="235"/>
      <c r="AAP174" s="235"/>
      <c r="AAQ174" s="235"/>
      <c r="AAR174" s="235"/>
      <c r="AAS174" s="235"/>
      <c r="AAT174" s="235"/>
      <c r="AAU174" s="235"/>
      <c r="AAV174" s="235"/>
      <c r="AAW174" s="235"/>
      <c r="AAX174" s="235"/>
      <c r="AAY174" s="235"/>
      <c r="AAZ174" s="235"/>
      <c r="ABA174" s="235"/>
      <c r="ABB174" s="235"/>
      <c r="ABC174" s="235"/>
      <c r="ABD174" s="235"/>
      <c r="ABE174" s="235"/>
      <c r="ABF174" s="235"/>
      <c r="ABG174" s="235"/>
      <c r="ABH174" s="235"/>
      <c r="ABI174" s="235"/>
      <c r="ABJ174" s="235"/>
      <c r="ABK174" s="235"/>
      <c r="ABL174" s="235"/>
      <c r="ABM174" s="235"/>
      <c r="ABN174" s="235"/>
      <c r="ABO174" s="235"/>
      <c r="ABP174" s="235"/>
      <c r="ABQ174" s="235"/>
      <c r="ABR174" s="235"/>
      <c r="ABS174" s="235"/>
      <c r="ABT174" s="235"/>
      <c r="ABU174" s="235"/>
      <c r="ABV174" s="235"/>
      <c r="ABW174" s="235"/>
      <c r="ABX174" s="235"/>
      <c r="ABY174" s="235"/>
      <c r="ABZ174" s="235"/>
      <c r="ACA174" s="235"/>
      <c r="ACB174" s="235"/>
      <c r="ACC174" s="235"/>
      <c r="ACD174" s="235"/>
      <c r="ACE174" s="235"/>
      <c r="ACF174" s="235"/>
      <c r="ACG174" s="235"/>
      <c r="ACH174" s="235"/>
      <c r="ACI174" s="235"/>
      <c r="ACJ174" s="235"/>
      <c r="ACK174" s="235"/>
      <c r="ACL174" s="235"/>
      <c r="ACM174" s="235"/>
      <c r="ACN174" s="235"/>
      <c r="ACO174" s="235"/>
      <c r="ACP174" s="235"/>
      <c r="ACQ174" s="235"/>
      <c r="ACR174" s="235"/>
      <c r="ACS174" s="235"/>
      <c r="ACT174" s="235"/>
      <c r="ACU174" s="235"/>
      <c r="ACV174" s="235"/>
      <c r="ACW174" s="235"/>
      <c r="ACX174" s="235"/>
      <c r="ACY174" s="235"/>
      <c r="ACZ174" s="235"/>
      <c r="ADA174" s="235"/>
      <c r="ADB174" s="235"/>
      <c r="ADC174" s="235"/>
      <c r="ADD174" s="235"/>
      <c r="ADE174" s="235"/>
      <c r="ADF174" s="235"/>
      <c r="ADG174" s="235"/>
      <c r="ADH174" s="235"/>
      <c r="ADI174" s="235"/>
      <c r="ADJ174" s="235"/>
      <c r="ADK174" s="235"/>
      <c r="ADL174" s="235"/>
      <c r="ADM174" s="235"/>
      <c r="ADN174" s="235"/>
      <c r="ADO174" s="235"/>
      <c r="ADP174" s="235"/>
      <c r="ADQ174" s="235"/>
      <c r="ADR174" s="235"/>
      <c r="ADS174" s="235"/>
      <c r="ADT174" s="235"/>
      <c r="ADU174" s="235"/>
      <c r="ADV174" s="235"/>
      <c r="ADW174" s="235"/>
      <c r="ADX174" s="235"/>
      <c r="ADY174" s="235"/>
      <c r="ADZ174" s="235"/>
      <c r="AEA174" s="235"/>
      <c r="AEB174" s="235"/>
      <c r="AEC174" s="235"/>
      <c r="AED174" s="235"/>
      <c r="AEE174" s="235"/>
      <c r="AEF174" s="235"/>
      <c r="AEG174" s="235"/>
      <c r="AEH174" s="235"/>
      <c r="AEI174" s="235"/>
      <c r="AEJ174" s="235"/>
      <c r="AEK174" s="235"/>
      <c r="AEL174" s="235"/>
      <c r="AEM174" s="235"/>
      <c r="AEN174" s="235"/>
      <c r="AEO174" s="235"/>
      <c r="AEP174" s="235"/>
      <c r="AEQ174" s="235"/>
      <c r="AER174" s="235"/>
      <c r="AES174" s="235"/>
      <c r="AET174" s="235"/>
      <c r="AEU174" s="235"/>
      <c r="AEV174" s="235"/>
      <c r="AEW174" s="235"/>
      <c r="AEX174" s="235"/>
      <c r="AEY174" s="235"/>
      <c r="AEZ174" s="235"/>
      <c r="AFA174" s="235"/>
      <c r="AFB174" s="235"/>
      <c r="AFC174" s="235"/>
      <c r="AFD174" s="235"/>
      <c r="AFE174" s="235"/>
      <c r="AFF174" s="235"/>
      <c r="AFG174" s="235"/>
      <c r="AFH174" s="235"/>
      <c r="AFI174" s="235"/>
      <c r="AFJ174" s="235"/>
      <c r="AFK174" s="235"/>
      <c r="AFL174" s="235"/>
      <c r="AFM174" s="235"/>
      <c r="AFN174" s="235"/>
      <c r="AFO174" s="235"/>
      <c r="AFP174" s="235"/>
      <c r="AFQ174" s="235"/>
      <c r="AFR174" s="235"/>
      <c r="AFS174" s="235"/>
      <c r="AFT174" s="235"/>
      <c r="AFU174" s="235"/>
      <c r="AFV174" s="235"/>
      <c r="AFW174" s="235"/>
      <c r="AFX174" s="235"/>
      <c r="AFY174" s="235"/>
      <c r="AFZ174" s="235"/>
      <c r="AGA174" s="235"/>
      <c r="AGB174" s="235"/>
      <c r="AGC174" s="235"/>
      <c r="AGD174" s="235"/>
      <c r="AGE174" s="235"/>
      <c r="AGF174" s="235"/>
      <c r="AGG174" s="235"/>
      <c r="AGH174" s="235"/>
      <c r="AGI174" s="235"/>
      <c r="AGJ174" s="235"/>
      <c r="AGK174" s="235"/>
      <c r="AGL174" s="235"/>
      <c r="AGM174" s="235"/>
      <c r="AGN174" s="235"/>
      <c r="AGO174" s="235"/>
      <c r="AGP174" s="235"/>
      <c r="AGQ174" s="235"/>
      <c r="AGR174" s="235"/>
      <c r="AGS174" s="235"/>
      <c r="AGT174" s="235"/>
      <c r="AGU174" s="235"/>
      <c r="AGV174" s="235"/>
      <c r="AGW174" s="235"/>
      <c r="AGX174" s="235"/>
      <c r="AGY174" s="235"/>
      <c r="AGZ174" s="235"/>
      <c r="AHA174" s="235"/>
      <c r="AHB174" s="235"/>
      <c r="AHC174" s="235"/>
      <c r="AHD174" s="235"/>
      <c r="AHE174" s="235"/>
      <c r="AHF174" s="235"/>
      <c r="AHG174" s="235"/>
      <c r="AHH174" s="235"/>
      <c r="AHI174" s="235"/>
      <c r="AHJ174" s="235"/>
      <c r="AHK174" s="235"/>
      <c r="AHL174" s="235"/>
      <c r="AHM174" s="235"/>
      <c r="AHN174" s="235"/>
      <c r="AHO174" s="235"/>
      <c r="AHP174" s="235"/>
      <c r="AHQ174" s="235"/>
      <c r="AHR174" s="235"/>
      <c r="AHS174" s="235"/>
      <c r="AHT174" s="235"/>
      <c r="AHU174" s="235"/>
      <c r="AHV174" s="235"/>
      <c r="AHW174" s="235"/>
      <c r="AHX174" s="235"/>
      <c r="AHY174" s="235"/>
      <c r="AHZ174" s="235"/>
      <c r="AIA174" s="235"/>
      <c r="AIB174" s="235"/>
      <c r="AIC174" s="235"/>
      <c r="AID174" s="235"/>
      <c r="AIE174" s="235"/>
      <c r="AIF174" s="235"/>
      <c r="AIG174" s="235"/>
      <c r="AIH174" s="235"/>
      <c r="AII174" s="235"/>
      <c r="AIJ174" s="235"/>
      <c r="AIK174" s="235"/>
      <c r="AIL174" s="235"/>
      <c r="AIM174" s="235"/>
      <c r="AIN174" s="235"/>
      <c r="AIO174" s="235"/>
      <c r="AIP174" s="235"/>
      <c r="AIQ174" s="235"/>
      <c r="AIR174" s="235"/>
      <c r="AIS174" s="235"/>
      <c r="AIT174" s="235"/>
      <c r="AIU174" s="235"/>
      <c r="AIV174" s="235"/>
      <c r="AIW174" s="235"/>
      <c r="AIX174" s="235"/>
      <c r="AIY174" s="235"/>
      <c r="AIZ174" s="235"/>
      <c r="AJA174" s="235"/>
      <c r="AJB174" s="235"/>
      <c r="AJC174" s="235"/>
      <c r="AJD174" s="235"/>
      <c r="AJE174" s="235"/>
      <c r="AJF174" s="235"/>
      <c r="AJG174" s="235"/>
      <c r="AJH174" s="235"/>
      <c r="AJI174" s="235"/>
      <c r="AJJ174" s="235"/>
      <c r="AJK174" s="235"/>
      <c r="AJL174" s="235"/>
      <c r="AJM174" s="235"/>
      <c r="AJN174" s="235"/>
      <c r="AJO174" s="235"/>
      <c r="AJP174" s="235"/>
      <c r="AJQ174" s="235"/>
      <c r="AJR174" s="235"/>
      <c r="AJS174" s="235"/>
      <c r="AJT174" s="235"/>
      <c r="AJU174" s="235"/>
      <c r="AJV174" s="235"/>
      <c r="AJW174" s="235"/>
      <c r="AJX174" s="235"/>
      <c r="AJY174" s="235"/>
      <c r="AJZ174" s="235"/>
      <c r="AKA174" s="235"/>
      <c r="AKB174" s="235"/>
      <c r="AKC174" s="235"/>
      <c r="AKD174" s="235"/>
      <c r="AKE174" s="235"/>
      <c r="AKF174" s="235"/>
      <c r="AKG174" s="235"/>
      <c r="AKH174" s="235"/>
      <c r="AKI174" s="235"/>
      <c r="AKJ174" s="235"/>
      <c r="AKK174" s="235"/>
      <c r="AKL174" s="235"/>
      <c r="AKM174" s="235"/>
      <c r="AKN174" s="235"/>
      <c r="AKO174" s="235"/>
      <c r="AKP174" s="235"/>
      <c r="AKQ174" s="235"/>
      <c r="AKR174" s="235"/>
      <c r="AKS174" s="235"/>
      <c r="AKT174" s="235"/>
      <c r="AKU174" s="235"/>
      <c r="AKV174" s="235"/>
      <c r="AKW174" s="235"/>
      <c r="AKX174" s="235"/>
      <c r="AKY174" s="235"/>
      <c r="AKZ174" s="235"/>
      <c r="ALA174" s="235"/>
      <c r="ALB174" s="235"/>
      <c r="ALC174" s="235"/>
      <c r="ALD174" s="235"/>
      <c r="ALE174" s="235"/>
      <c r="ALF174" s="235"/>
      <c r="ALG174" s="235"/>
      <c r="ALH174" s="235"/>
      <c r="ALI174" s="235"/>
      <c r="ALJ174" s="235"/>
      <c r="ALK174" s="235"/>
      <c r="ALL174" s="235"/>
      <c r="ALM174" s="235"/>
      <c r="ALN174" s="235"/>
      <c r="ALO174" s="235"/>
      <c r="ALP174" s="235"/>
      <c r="ALQ174" s="235"/>
      <c r="ALR174" s="235"/>
      <c r="ALS174" s="235"/>
      <c r="ALT174" s="235"/>
      <c r="ALU174" s="235"/>
      <c r="ALV174" s="235"/>
      <c r="ALW174" s="235"/>
      <c r="ALX174" s="235"/>
      <c r="ALY174" s="235"/>
      <c r="ALZ174" s="235"/>
      <c r="AMA174" s="235"/>
      <c r="AMB174" s="235"/>
      <c r="AMC174" s="235"/>
      <c r="AMD174" s="235"/>
      <c r="AME174" s="235"/>
      <c r="AMF174" s="235"/>
      <c r="AMG174" s="235"/>
      <c r="AMH174" s="235"/>
      <c r="AMI174" s="235"/>
      <c r="AMJ174" s="235"/>
      <c r="AMK174" s="235"/>
      <c r="AML174" s="235"/>
      <c r="AMM174" s="235"/>
      <c r="AMN174" s="235"/>
      <c r="AMO174" s="235"/>
      <c r="AMP174" s="235"/>
      <c r="AMQ174" s="235"/>
      <c r="AMR174" s="235"/>
      <c r="AMS174" s="235"/>
      <c r="AMT174" s="235"/>
      <c r="AMU174" s="235"/>
      <c r="AMV174" s="235"/>
      <c r="AMW174" s="235"/>
      <c r="AMX174" s="235"/>
      <c r="AMY174" s="235"/>
      <c r="AMZ174" s="235"/>
      <c r="ANA174" s="235"/>
      <c r="ANB174" s="235"/>
      <c r="ANC174" s="235"/>
      <c r="AND174" s="235"/>
      <c r="ANE174" s="235"/>
      <c r="ANF174" s="235"/>
      <c r="ANG174" s="235"/>
      <c r="ANH174" s="235"/>
      <c r="ANI174" s="235"/>
      <c r="ANJ174" s="235"/>
      <c r="ANK174" s="235"/>
      <c r="ANL174" s="235"/>
      <c r="ANM174" s="235"/>
      <c r="ANN174" s="235"/>
      <c r="ANO174" s="235"/>
      <c r="ANP174" s="235"/>
      <c r="ANQ174" s="235"/>
      <c r="ANR174" s="235"/>
      <c r="ANS174" s="235"/>
      <c r="ANT174" s="235"/>
      <c r="ANU174" s="235"/>
      <c r="ANV174" s="235"/>
      <c r="ANW174" s="235"/>
      <c r="ANX174" s="235"/>
      <c r="ANY174" s="235"/>
      <c r="ANZ174" s="235"/>
      <c r="AOA174" s="235"/>
      <c r="AOB174" s="235"/>
      <c r="AOC174" s="235"/>
      <c r="AOD174" s="235"/>
      <c r="AOE174" s="235"/>
      <c r="AOF174" s="235"/>
      <c r="AOG174" s="235"/>
      <c r="AOH174" s="235"/>
      <c r="AOI174" s="235"/>
      <c r="AOJ174" s="235"/>
      <c r="AOK174" s="235"/>
      <c r="AOL174" s="235"/>
      <c r="AOM174" s="235"/>
      <c r="AON174" s="235"/>
      <c r="AOO174" s="235"/>
      <c r="AOP174" s="235"/>
      <c r="AOQ174" s="235"/>
      <c r="AOR174" s="235"/>
      <c r="AOS174" s="235"/>
      <c r="AOT174" s="235"/>
      <c r="AOU174" s="235"/>
      <c r="AOV174" s="235"/>
      <c r="AOW174" s="235"/>
      <c r="AOX174" s="235"/>
      <c r="AOY174" s="235"/>
      <c r="AOZ174" s="235"/>
      <c r="APA174" s="235"/>
      <c r="APB174" s="235"/>
      <c r="APC174" s="235"/>
      <c r="APD174" s="235"/>
      <c r="APE174" s="235"/>
      <c r="APF174" s="235"/>
      <c r="APG174" s="235"/>
      <c r="APH174" s="235"/>
      <c r="API174" s="235"/>
      <c r="APJ174" s="235"/>
      <c r="APK174" s="235"/>
      <c r="APL174" s="235"/>
      <c r="APM174" s="235"/>
      <c r="APN174" s="235"/>
      <c r="APO174" s="235"/>
      <c r="APP174" s="235"/>
      <c r="APQ174" s="235"/>
      <c r="APR174" s="235"/>
      <c r="APS174" s="235"/>
      <c r="APT174" s="235"/>
      <c r="APU174" s="235"/>
      <c r="APV174" s="235"/>
      <c r="APW174" s="235"/>
      <c r="APX174" s="235"/>
      <c r="APY174" s="235"/>
      <c r="APZ174" s="235"/>
      <c r="AQA174" s="235"/>
      <c r="AQB174" s="235"/>
      <c r="AQC174" s="235"/>
      <c r="AQD174" s="235"/>
      <c r="AQE174" s="235"/>
      <c r="AQF174" s="235"/>
      <c r="AQG174" s="235"/>
      <c r="AQH174" s="235"/>
      <c r="AQI174" s="235"/>
      <c r="AQJ174" s="235"/>
      <c r="AQK174" s="235"/>
      <c r="AQL174" s="235"/>
      <c r="AQM174" s="235"/>
      <c r="AQN174" s="235"/>
      <c r="AQO174" s="235"/>
      <c r="AQP174" s="235"/>
      <c r="AQQ174" s="235"/>
      <c r="AQR174" s="235"/>
      <c r="AQS174" s="235"/>
      <c r="AQT174" s="235"/>
      <c r="AQU174" s="235"/>
      <c r="AQV174" s="235"/>
      <c r="AQW174" s="235"/>
      <c r="AQX174" s="235"/>
      <c r="AQY174" s="235"/>
      <c r="AQZ174" s="235"/>
      <c r="ARA174" s="235"/>
      <c r="ARB174" s="235"/>
      <c r="ARC174" s="235"/>
      <c r="ARD174" s="235"/>
      <c r="ARE174" s="235"/>
      <c r="ARF174" s="235"/>
      <c r="ARG174" s="235"/>
      <c r="ARH174" s="235"/>
      <c r="ARI174" s="235"/>
      <c r="ARJ174" s="235"/>
      <c r="ARK174" s="235"/>
      <c r="ARL174" s="235"/>
      <c r="ARM174" s="235"/>
      <c r="ARN174" s="235"/>
      <c r="ARO174" s="235"/>
      <c r="ARP174" s="235"/>
      <c r="ARQ174" s="235"/>
      <c r="ARR174" s="235"/>
      <c r="ARS174" s="235"/>
      <c r="ART174" s="235"/>
      <c r="ARU174" s="235"/>
      <c r="ARV174" s="235"/>
      <c r="ARW174" s="235"/>
      <c r="ARX174" s="235"/>
      <c r="ARY174" s="235"/>
      <c r="ARZ174" s="235"/>
      <c r="ASA174" s="235"/>
      <c r="ASB174" s="235"/>
      <c r="ASC174" s="235"/>
      <c r="ASD174" s="235"/>
      <c r="ASE174" s="235"/>
      <c r="ASF174" s="235"/>
      <c r="ASG174" s="235"/>
      <c r="ASH174" s="235"/>
      <c r="ASI174" s="235"/>
      <c r="ASJ174" s="235"/>
      <c r="ASK174" s="235"/>
      <c r="ASL174" s="235"/>
      <c r="ASM174" s="235"/>
      <c r="ASN174" s="235"/>
      <c r="ASO174" s="235"/>
      <c r="ASP174" s="235"/>
      <c r="ASQ174" s="235"/>
      <c r="ASR174" s="235"/>
      <c r="ASS174" s="235"/>
      <c r="AST174" s="235"/>
      <c r="ASU174" s="235"/>
      <c r="ASV174" s="235"/>
      <c r="ASW174" s="235"/>
      <c r="ASX174" s="235"/>
      <c r="ASY174" s="235"/>
      <c r="ASZ174" s="235"/>
      <c r="ATA174" s="235"/>
      <c r="ATB174" s="235"/>
      <c r="ATC174" s="235"/>
      <c r="ATD174" s="235"/>
      <c r="ATE174" s="235"/>
      <c r="ATF174" s="235"/>
      <c r="ATG174" s="235"/>
      <c r="ATH174" s="235"/>
      <c r="ATI174" s="235"/>
      <c r="ATJ174" s="235"/>
      <c r="ATK174" s="235"/>
      <c r="ATL174" s="235"/>
      <c r="ATM174" s="235"/>
      <c r="ATN174" s="235"/>
      <c r="ATO174" s="235"/>
      <c r="ATP174" s="235"/>
      <c r="ATQ174" s="235"/>
      <c r="ATR174" s="235"/>
      <c r="ATS174" s="235"/>
      <c r="ATT174" s="235"/>
      <c r="ATU174" s="235"/>
      <c r="ATV174" s="235"/>
      <c r="ATW174" s="235"/>
      <c r="ATX174" s="235"/>
      <c r="ATY174" s="235"/>
      <c r="ATZ174" s="235"/>
      <c r="AUA174" s="235"/>
      <c r="AUB174" s="235"/>
      <c r="AUC174" s="235"/>
      <c r="AUD174" s="235"/>
      <c r="AUE174" s="235"/>
      <c r="AUF174" s="235"/>
      <c r="AUG174" s="235"/>
      <c r="AUH174" s="235"/>
      <c r="AUI174" s="235"/>
      <c r="AUJ174" s="235"/>
      <c r="AUK174" s="235"/>
      <c r="AUL174" s="235"/>
      <c r="AUM174" s="235"/>
      <c r="AUN174" s="235"/>
      <c r="AUO174" s="235"/>
      <c r="AUP174" s="235"/>
      <c r="AUQ174" s="235"/>
      <c r="AUR174" s="235"/>
      <c r="AUS174" s="235"/>
      <c r="AUT174" s="235"/>
      <c r="AUU174" s="235"/>
      <c r="AUV174" s="235"/>
      <c r="AUW174" s="235"/>
      <c r="AUX174" s="235"/>
      <c r="AUY174" s="235"/>
      <c r="AUZ174" s="235"/>
      <c r="AVA174" s="235"/>
      <c r="AVB174" s="235"/>
      <c r="AVC174" s="235"/>
      <c r="AVD174" s="235"/>
      <c r="AVE174" s="235"/>
      <c r="AVF174" s="235"/>
      <c r="AVG174" s="235"/>
      <c r="AVH174" s="235"/>
      <c r="AVI174" s="235"/>
      <c r="AVJ174" s="235"/>
      <c r="AVK174" s="235"/>
      <c r="AVL174" s="235"/>
      <c r="AVM174" s="235"/>
      <c r="AVN174" s="235"/>
      <c r="AVO174" s="235"/>
      <c r="AVP174" s="235"/>
      <c r="AVQ174" s="235"/>
      <c r="AVR174" s="235"/>
      <c r="AVS174" s="235"/>
      <c r="AVT174" s="235"/>
      <c r="AVU174" s="235"/>
      <c r="AVV174" s="235"/>
      <c r="AVW174" s="235"/>
      <c r="AVX174" s="235"/>
      <c r="AVY174" s="235"/>
      <c r="AVZ174" s="235"/>
      <c r="AWA174" s="235"/>
      <c r="AWB174" s="235"/>
      <c r="AWC174" s="235"/>
      <c r="AWD174" s="235"/>
      <c r="AWE174" s="235"/>
      <c r="AWF174" s="235"/>
      <c r="AWG174" s="235"/>
      <c r="AWH174" s="235"/>
      <c r="AWI174" s="235"/>
      <c r="AWJ174" s="235"/>
      <c r="AWK174" s="235"/>
      <c r="AWL174" s="235"/>
      <c r="AWM174" s="235"/>
      <c r="AWN174" s="235"/>
      <c r="AWO174" s="235"/>
      <c r="AWP174" s="235"/>
      <c r="AWQ174" s="235"/>
      <c r="AWR174" s="235"/>
      <c r="AWS174" s="235"/>
      <c r="AWT174" s="235"/>
      <c r="AWU174" s="235"/>
      <c r="AWV174" s="235"/>
      <c r="AWW174" s="235"/>
      <c r="AWX174" s="235"/>
      <c r="AWY174" s="235"/>
      <c r="AWZ174" s="235"/>
      <c r="AXA174" s="235"/>
      <c r="AXB174" s="235"/>
      <c r="AXC174" s="235"/>
      <c r="AXD174" s="235"/>
      <c r="AXE174" s="235"/>
      <c r="AXF174" s="235"/>
      <c r="AXG174" s="235"/>
      <c r="AXH174" s="235"/>
      <c r="AXI174" s="235"/>
      <c r="AXJ174" s="235"/>
      <c r="AXK174" s="235"/>
      <c r="AXL174" s="235"/>
      <c r="AXM174" s="235"/>
      <c r="AXN174" s="235"/>
      <c r="AXO174" s="235"/>
      <c r="AXP174" s="235"/>
      <c r="AXQ174" s="235"/>
      <c r="AXR174" s="235"/>
      <c r="AXS174" s="235"/>
      <c r="AXT174" s="235"/>
      <c r="AXU174" s="235"/>
      <c r="AXV174" s="235"/>
      <c r="AXW174" s="235"/>
      <c r="AXX174" s="235"/>
      <c r="AXY174" s="235"/>
      <c r="AXZ174" s="235"/>
      <c r="AYA174" s="235"/>
      <c r="AYB174" s="235"/>
      <c r="AYC174" s="235"/>
      <c r="AYD174" s="235"/>
      <c r="AYE174" s="235"/>
      <c r="AYF174" s="235"/>
      <c r="AYG174" s="235"/>
      <c r="AYH174" s="235"/>
      <c r="AYI174" s="235"/>
      <c r="AYJ174" s="235"/>
      <c r="AYK174" s="235"/>
      <c r="AYL174" s="235"/>
      <c r="AYM174" s="235"/>
      <c r="AYN174" s="235"/>
      <c r="AYO174" s="235"/>
      <c r="AYP174" s="235"/>
      <c r="AYQ174" s="235"/>
      <c r="AYR174" s="235"/>
      <c r="AYS174" s="235"/>
      <c r="AYT174" s="235"/>
      <c r="AYU174" s="235"/>
      <c r="AYV174" s="235"/>
      <c r="AYW174" s="235"/>
      <c r="AYX174" s="235"/>
      <c r="AYY174" s="235"/>
      <c r="AYZ174" s="235"/>
      <c r="AZA174" s="235"/>
      <c r="AZB174" s="235"/>
      <c r="AZC174" s="235"/>
      <c r="AZD174" s="235"/>
      <c r="AZE174" s="235"/>
      <c r="AZF174" s="235"/>
      <c r="AZG174" s="235"/>
      <c r="AZH174" s="235"/>
      <c r="AZI174" s="235"/>
      <c r="AZJ174" s="235"/>
      <c r="AZK174" s="235"/>
      <c r="AZL174" s="235"/>
      <c r="AZM174" s="235"/>
      <c r="AZN174" s="235"/>
      <c r="AZO174" s="235"/>
      <c r="AZP174" s="235"/>
      <c r="AZQ174" s="235"/>
      <c r="AZR174" s="235"/>
      <c r="AZS174" s="235"/>
      <c r="AZT174" s="235"/>
      <c r="AZU174" s="235"/>
      <c r="AZV174" s="235"/>
      <c r="AZW174" s="235"/>
      <c r="AZX174" s="235"/>
      <c r="AZY174" s="235"/>
      <c r="AZZ174" s="235"/>
      <c r="BAA174" s="235"/>
      <c r="BAB174" s="235"/>
      <c r="BAC174" s="235"/>
      <c r="BAD174" s="235"/>
      <c r="BAE174" s="235"/>
      <c r="BAF174" s="235"/>
      <c r="BAG174" s="235"/>
      <c r="BAH174" s="235"/>
      <c r="BAI174" s="235"/>
      <c r="BAJ174" s="235"/>
      <c r="BAK174" s="235"/>
      <c r="BAL174" s="235"/>
      <c r="BAM174" s="235"/>
      <c r="BAN174" s="235"/>
      <c r="BAO174" s="235"/>
      <c r="BAP174" s="235"/>
      <c r="BAQ174" s="235"/>
      <c r="BAR174" s="235"/>
      <c r="BAS174" s="235"/>
      <c r="BAT174" s="235"/>
      <c r="BAU174" s="235"/>
      <c r="BAV174" s="235"/>
      <c r="BAW174" s="235"/>
      <c r="BAX174" s="235"/>
      <c r="BAY174" s="235"/>
      <c r="BAZ174" s="235"/>
      <c r="BBA174" s="235"/>
      <c r="BBB174" s="235"/>
      <c r="BBC174" s="235"/>
      <c r="BBD174" s="235"/>
      <c r="BBE174" s="235"/>
      <c r="BBF174" s="235"/>
      <c r="BBG174" s="235"/>
      <c r="BBH174" s="235"/>
      <c r="BBI174" s="235"/>
      <c r="BBJ174" s="235"/>
      <c r="BBK174" s="235"/>
      <c r="BBL174" s="235"/>
      <c r="BBM174" s="235"/>
      <c r="BBN174" s="235"/>
      <c r="BBO174" s="235"/>
      <c r="BBP174" s="235"/>
      <c r="BBQ174" s="235"/>
      <c r="BBR174" s="235"/>
      <c r="BBS174" s="235"/>
      <c r="BBT174" s="235"/>
      <c r="BBU174" s="235"/>
      <c r="BBV174" s="235"/>
      <c r="BBW174" s="235"/>
      <c r="BBX174" s="235"/>
      <c r="BBY174" s="235"/>
      <c r="BBZ174" s="235"/>
      <c r="BCA174" s="235"/>
      <c r="BCB174" s="235"/>
      <c r="BCC174" s="235"/>
      <c r="BCD174" s="235"/>
      <c r="BCE174" s="235"/>
      <c r="BCF174" s="235"/>
      <c r="BCG174" s="235"/>
      <c r="BCH174" s="235"/>
      <c r="BCI174" s="235"/>
      <c r="BCJ174" s="235"/>
      <c r="BCK174" s="235"/>
      <c r="BCL174" s="235"/>
      <c r="BCM174" s="235"/>
      <c r="BCN174" s="235"/>
      <c r="BCO174" s="235"/>
      <c r="BCP174" s="235"/>
      <c r="BCQ174" s="235"/>
      <c r="BCR174" s="235"/>
      <c r="BCS174" s="235"/>
      <c r="BCT174" s="235"/>
      <c r="BCU174" s="235"/>
      <c r="BCV174" s="235"/>
      <c r="BCW174" s="235"/>
      <c r="BCX174" s="235"/>
      <c r="BCY174" s="235"/>
      <c r="BCZ174" s="235"/>
      <c r="BDA174" s="235"/>
      <c r="BDB174" s="235"/>
      <c r="BDC174" s="235"/>
      <c r="BDD174" s="235"/>
      <c r="BDE174" s="235"/>
      <c r="BDF174" s="235"/>
      <c r="BDG174" s="235"/>
      <c r="BDH174" s="235"/>
      <c r="BDI174" s="235"/>
      <c r="BDJ174" s="235"/>
      <c r="BDK174" s="235"/>
      <c r="BDL174" s="235"/>
      <c r="BDM174" s="235"/>
      <c r="BDN174" s="235"/>
      <c r="BDO174" s="235"/>
      <c r="BDP174" s="235"/>
      <c r="BDQ174" s="235"/>
      <c r="BDR174" s="235"/>
      <c r="BDS174" s="235"/>
      <c r="BDT174" s="235"/>
      <c r="BDU174" s="235"/>
      <c r="BDV174" s="235"/>
      <c r="BDW174" s="235"/>
      <c r="BDX174" s="235"/>
      <c r="BDY174" s="235"/>
      <c r="BDZ174" s="235"/>
      <c r="BEA174" s="235"/>
      <c r="BEB174" s="235"/>
      <c r="BEC174" s="235"/>
      <c r="BED174" s="235"/>
      <c r="BEE174" s="235"/>
      <c r="BEF174" s="235"/>
      <c r="BEG174" s="235"/>
      <c r="BEH174" s="235"/>
      <c r="BEI174" s="235"/>
      <c r="BEJ174" s="235"/>
      <c r="BEK174" s="235"/>
      <c r="BEL174" s="235"/>
      <c r="BEM174" s="235"/>
      <c r="BEN174" s="235"/>
      <c r="BEO174" s="235"/>
      <c r="BEP174" s="235"/>
      <c r="BEQ174" s="235"/>
      <c r="BER174" s="235"/>
      <c r="BES174" s="235"/>
      <c r="BET174" s="235"/>
      <c r="BEU174" s="235"/>
      <c r="BEV174" s="235"/>
      <c r="BEW174" s="235"/>
      <c r="BEX174" s="235"/>
      <c r="BEY174" s="235"/>
      <c r="BEZ174" s="235"/>
      <c r="BFA174" s="235"/>
      <c r="BFB174" s="235"/>
      <c r="BFC174" s="235"/>
      <c r="BFD174" s="235"/>
      <c r="BFE174" s="235"/>
      <c r="BFF174" s="235"/>
      <c r="BFG174" s="235"/>
      <c r="BFH174" s="235"/>
      <c r="BFI174" s="235"/>
      <c r="BFJ174" s="235"/>
      <c r="BFK174" s="235"/>
      <c r="BFL174" s="235"/>
      <c r="BFM174" s="235"/>
      <c r="BFN174" s="235"/>
      <c r="BFO174" s="235"/>
      <c r="BFP174" s="235"/>
      <c r="BFQ174" s="235"/>
      <c r="BFR174" s="235"/>
      <c r="BFS174" s="235"/>
      <c r="BFT174" s="235"/>
      <c r="BFU174" s="235"/>
      <c r="BFV174" s="235"/>
      <c r="BFW174" s="235"/>
      <c r="BFX174" s="235"/>
      <c r="BFY174" s="235"/>
      <c r="BFZ174" s="235"/>
      <c r="BGA174" s="235"/>
      <c r="BGB174" s="235"/>
      <c r="BGC174" s="235"/>
      <c r="BGD174" s="235"/>
      <c r="BGE174" s="235"/>
      <c r="BGF174" s="235"/>
      <c r="BGG174" s="235"/>
      <c r="BGH174" s="235"/>
      <c r="BGI174" s="235"/>
      <c r="BGJ174" s="235"/>
      <c r="BGK174" s="235"/>
      <c r="BGL174" s="235"/>
      <c r="BGM174" s="235"/>
      <c r="BGN174" s="235"/>
      <c r="BGO174" s="235"/>
      <c r="BGP174" s="235"/>
      <c r="BGQ174" s="235"/>
      <c r="BGR174" s="235"/>
      <c r="BGS174" s="235"/>
      <c r="BGT174" s="235"/>
      <c r="BGU174" s="235"/>
      <c r="BGV174" s="235"/>
      <c r="BGW174" s="235"/>
      <c r="BGX174" s="235"/>
      <c r="BGY174" s="235"/>
      <c r="BGZ174" s="235"/>
      <c r="BHA174" s="235"/>
      <c r="BHB174" s="235"/>
      <c r="BHC174" s="235"/>
      <c r="BHD174" s="235"/>
      <c r="BHE174" s="235"/>
      <c r="BHF174" s="235"/>
      <c r="BHG174" s="235"/>
      <c r="BHH174" s="235"/>
      <c r="BHI174" s="235"/>
      <c r="BHJ174" s="235"/>
      <c r="BHK174" s="235"/>
      <c r="BHL174" s="235"/>
      <c r="BHM174" s="235"/>
      <c r="BHN174" s="235"/>
      <c r="BHO174" s="235"/>
      <c r="BHP174" s="235"/>
      <c r="BHQ174" s="235"/>
      <c r="BHR174" s="235"/>
      <c r="BHS174" s="235"/>
      <c r="BHT174" s="235"/>
      <c r="BHU174" s="235"/>
      <c r="BHV174" s="235"/>
      <c r="BHW174" s="235"/>
      <c r="BHX174" s="235"/>
      <c r="BHY174" s="235"/>
      <c r="BHZ174" s="235"/>
      <c r="BIA174" s="235"/>
      <c r="BIB174" s="235"/>
      <c r="BIC174" s="235"/>
      <c r="BID174" s="235"/>
      <c r="BIE174" s="235"/>
      <c r="BIF174" s="235"/>
      <c r="BIG174" s="235"/>
      <c r="BIH174" s="235"/>
      <c r="BII174" s="235"/>
      <c r="BIJ174" s="235"/>
      <c r="BIK174" s="235"/>
      <c r="BIL174" s="235"/>
      <c r="BIM174" s="235"/>
      <c r="BIN174" s="235"/>
      <c r="BIO174" s="235"/>
      <c r="BIP174" s="235"/>
      <c r="BIQ174" s="235"/>
      <c r="BIR174" s="235"/>
      <c r="BIS174" s="235"/>
      <c r="BIT174" s="235"/>
      <c r="BIU174" s="235"/>
      <c r="BIV174" s="235"/>
      <c r="BIW174" s="235"/>
      <c r="BIX174" s="235"/>
      <c r="BIY174" s="235"/>
      <c r="BIZ174" s="235"/>
      <c r="BJA174" s="235"/>
      <c r="BJB174" s="235"/>
      <c r="BJC174" s="235"/>
      <c r="BJD174" s="235"/>
      <c r="BJE174" s="235"/>
      <c r="BJF174" s="235"/>
      <c r="BJG174" s="235"/>
      <c r="BJH174" s="235"/>
      <c r="BJI174" s="235"/>
      <c r="BJJ174" s="235"/>
      <c r="BJK174" s="235"/>
      <c r="BJL174" s="235"/>
      <c r="BJM174" s="235"/>
      <c r="BJN174" s="235"/>
      <c r="BJO174" s="235"/>
      <c r="BJP174" s="235"/>
      <c r="BJQ174" s="235"/>
      <c r="BJR174" s="235"/>
      <c r="BJS174" s="235"/>
      <c r="BJT174" s="235"/>
      <c r="BJU174" s="235"/>
      <c r="BJV174" s="235"/>
      <c r="BJW174" s="235"/>
      <c r="BJX174" s="235"/>
      <c r="BJY174" s="235"/>
      <c r="BJZ174" s="235"/>
      <c r="BKA174" s="235"/>
      <c r="BKB174" s="235"/>
      <c r="BKC174" s="235"/>
      <c r="BKD174" s="235"/>
      <c r="BKE174" s="235"/>
      <c r="BKF174" s="235"/>
      <c r="BKG174" s="235"/>
      <c r="BKH174" s="235"/>
      <c r="BKI174" s="235"/>
      <c r="BKJ174" s="235"/>
      <c r="BKK174" s="235"/>
      <c r="BKL174" s="235"/>
      <c r="BKM174" s="235"/>
      <c r="BKN174" s="235"/>
      <c r="BKO174" s="235"/>
      <c r="BKP174" s="235"/>
      <c r="BKQ174" s="235"/>
      <c r="BKR174" s="235"/>
      <c r="BKS174" s="235"/>
      <c r="BKT174" s="235"/>
      <c r="BKU174" s="235"/>
      <c r="BKV174" s="235"/>
      <c r="BKW174" s="235"/>
      <c r="BKX174" s="235"/>
      <c r="BKY174" s="235"/>
      <c r="BKZ174" s="235"/>
      <c r="BLA174" s="235"/>
      <c r="BLB174" s="235"/>
      <c r="BLC174" s="235"/>
      <c r="BLD174" s="235"/>
      <c r="BLE174" s="235"/>
      <c r="BLF174" s="235"/>
      <c r="BLG174" s="235"/>
      <c r="BLH174" s="235"/>
      <c r="BLI174" s="235"/>
      <c r="BLJ174" s="235"/>
      <c r="BLK174" s="235"/>
      <c r="BLL174" s="235"/>
      <c r="BLM174" s="235"/>
      <c r="BLN174" s="235"/>
      <c r="BLO174" s="235"/>
      <c r="BLP174" s="235"/>
      <c r="BLQ174" s="235"/>
      <c r="BLR174" s="235"/>
      <c r="BLS174" s="235"/>
      <c r="BLT174" s="235"/>
      <c r="BLU174" s="235"/>
      <c r="BLV174" s="235"/>
      <c r="BLW174" s="235"/>
      <c r="BLX174" s="235"/>
      <c r="BLY174" s="235"/>
      <c r="BLZ174" s="235"/>
      <c r="BMA174" s="235"/>
      <c r="BMB174" s="235"/>
      <c r="BMC174" s="235"/>
      <c r="BMD174" s="235"/>
      <c r="BME174" s="235"/>
      <c r="BMF174" s="235"/>
      <c r="BMG174" s="235"/>
      <c r="BMH174" s="235"/>
      <c r="BMI174" s="235"/>
      <c r="BMJ174" s="235"/>
      <c r="BMK174" s="235"/>
      <c r="BML174" s="235"/>
      <c r="BMM174" s="235"/>
      <c r="BMN174" s="235"/>
      <c r="BMO174" s="235"/>
      <c r="BMP174" s="235"/>
      <c r="BMQ174" s="235"/>
      <c r="BMR174" s="235"/>
      <c r="BMS174" s="235"/>
      <c r="BMT174" s="235"/>
      <c r="BMU174" s="235"/>
      <c r="BMV174" s="235"/>
      <c r="BMW174" s="235"/>
      <c r="BMX174" s="235"/>
      <c r="BMY174" s="235"/>
      <c r="BMZ174" s="235"/>
      <c r="BNA174" s="235"/>
      <c r="BNB174" s="235"/>
      <c r="BNC174" s="235"/>
      <c r="BND174" s="235"/>
      <c r="BNE174" s="235"/>
      <c r="BNF174" s="235"/>
      <c r="BNG174" s="235"/>
      <c r="BNH174" s="235"/>
      <c r="BNI174" s="235"/>
      <c r="BNJ174" s="235"/>
      <c r="BNK174" s="235"/>
      <c r="BNL174" s="235"/>
      <c r="BNM174" s="235"/>
      <c r="BNN174" s="235"/>
      <c r="BNO174" s="235"/>
      <c r="BNP174" s="235"/>
      <c r="BNQ174" s="235"/>
      <c r="BNR174" s="235"/>
      <c r="BNS174" s="235"/>
      <c r="BNT174" s="235"/>
      <c r="BNU174" s="235"/>
      <c r="BNV174" s="235"/>
      <c r="BNW174" s="235"/>
      <c r="BNX174" s="235"/>
      <c r="BNY174" s="235"/>
      <c r="BNZ174" s="235"/>
      <c r="BOA174" s="235"/>
      <c r="BOB174" s="235"/>
      <c r="BOC174" s="235"/>
      <c r="BOD174" s="235"/>
      <c r="BOE174" s="235"/>
      <c r="BOF174" s="235"/>
      <c r="BOG174" s="235"/>
      <c r="BOH174" s="235"/>
      <c r="BOI174" s="235"/>
      <c r="BOJ174" s="235"/>
      <c r="BOK174" s="235"/>
      <c r="BOL174" s="235"/>
      <c r="BOM174" s="235"/>
      <c r="BON174" s="235"/>
      <c r="BOO174" s="235"/>
      <c r="BOP174" s="235"/>
      <c r="BOQ174" s="235"/>
      <c r="BOR174" s="235"/>
      <c r="BOS174" s="235"/>
      <c r="BOT174" s="235"/>
      <c r="BOU174" s="235"/>
      <c r="BOV174" s="235"/>
      <c r="BOW174" s="235"/>
      <c r="BOX174" s="235"/>
      <c r="BOY174" s="235"/>
      <c r="BOZ174" s="235"/>
      <c r="BPA174" s="235"/>
      <c r="BPB174" s="235"/>
      <c r="BPC174" s="235"/>
      <c r="BPD174" s="235"/>
      <c r="BPE174" s="235"/>
      <c r="BPF174" s="235"/>
      <c r="BPG174" s="235"/>
      <c r="BPH174" s="235"/>
      <c r="BPI174" s="235"/>
      <c r="BPJ174" s="235"/>
      <c r="BPK174" s="235"/>
      <c r="BPL174" s="235"/>
      <c r="BPM174" s="235"/>
      <c r="BPN174" s="235"/>
      <c r="BPO174" s="235"/>
      <c r="BPP174" s="235"/>
      <c r="BPQ174" s="235"/>
      <c r="BPR174" s="235"/>
      <c r="BPS174" s="235"/>
      <c r="BPT174" s="235"/>
      <c r="BPU174" s="235"/>
      <c r="BPV174" s="235"/>
      <c r="BPW174" s="235"/>
      <c r="BPX174" s="235"/>
      <c r="BPY174" s="235"/>
      <c r="BPZ174" s="235"/>
      <c r="BQA174" s="235"/>
      <c r="BQB174" s="235"/>
      <c r="BQC174" s="235"/>
      <c r="BQD174" s="235"/>
      <c r="BQE174" s="235"/>
      <c r="BQF174" s="235"/>
      <c r="BQG174" s="235"/>
      <c r="BQH174" s="235"/>
      <c r="BQI174" s="235"/>
      <c r="BQJ174" s="235"/>
      <c r="BQK174" s="235"/>
      <c r="BQL174" s="235"/>
      <c r="BQM174" s="235"/>
      <c r="BQN174" s="235"/>
      <c r="BQO174" s="235"/>
      <c r="BQP174" s="235"/>
      <c r="BQQ174" s="235"/>
      <c r="BQR174" s="235"/>
      <c r="BQS174" s="235"/>
      <c r="BQT174" s="235"/>
      <c r="BQU174" s="235"/>
      <c r="BQV174" s="235"/>
      <c r="BQW174" s="235"/>
      <c r="BQX174" s="235"/>
      <c r="BQY174" s="235"/>
      <c r="BQZ174" s="235"/>
      <c r="BRA174" s="235"/>
      <c r="BRB174" s="235"/>
      <c r="BRC174" s="235"/>
      <c r="BRD174" s="235"/>
      <c r="BRE174" s="235"/>
      <c r="BRF174" s="235"/>
      <c r="BRG174" s="235"/>
      <c r="BRH174" s="235"/>
      <c r="BRI174" s="235"/>
      <c r="BRJ174" s="235"/>
      <c r="BRK174" s="235"/>
      <c r="BRL174" s="235"/>
      <c r="BRM174" s="235"/>
      <c r="BRN174" s="235"/>
      <c r="BRO174" s="235"/>
      <c r="BRP174" s="235"/>
      <c r="BRQ174" s="235"/>
      <c r="BRR174" s="235"/>
      <c r="BRS174" s="235"/>
      <c r="BRT174" s="235"/>
      <c r="BRU174" s="235"/>
      <c r="BRV174" s="235"/>
      <c r="BRW174" s="235"/>
      <c r="BRX174" s="235"/>
      <c r="BRY174" s="235"/>
      <c r="BRZ174" s="235"/>
      <c r="BSA174" s="235"/>
      <c r="BSB174" s="235"/>
      <c r="BSC174" s="235"/>
      <c r="BSD174" s="235"/>
      <c r="BSE174" s="235"/>
      <c r="BSF174" s="235"/>
      <c r="BSG174" s="235"/>
      <c r="BSH174" s="235"/>
      <c r="BSI174" s="235"/>
      <c r="BSJ174" s="235"/>
      <c r="BSK174" s="235"/>
      <c r="BSL174" s="235"/>
      <c r="BSM174" s="235"/>
      <c r="BSN174" s="235"/>
      <c r="BSO174" s="235"/>
      <c r="BSP174" s="235"/>
      <c r="BSQ174" s="235"/>
      <c r="BSR174" s="235"/>
      <c r="BSS174" s="235"/>
      <c r="BST174" s="235"/>
      <c r="BSU174" s="235"/>
      <c r="BSV174" s="235"/>
      <c r="BSW174" s="235"/>
      <c r="BSX174" s="235"/>
      <c r="BSY174" s="235"/>
      <c r="BSZ174" s="235"/>
      <c r="BTA174" s="235"/>
      <c r="BTB174" s="235"/>
      <c r="BTC174" s="235"/>
      <c r="BTD174" s="235"/>
      <c r="BTE174" s="235"/>
      <c r="BTF174" s="235"/>
      <c r="BTG174" s="235"/>
      <c r="BTH174" s="235"/>
      <c r="BTI174" s="235"/>
      <c r="BTJ174" s="235"/>
      <c r="BTK174" s="235"/>
      <c r="BTL174" s="235"/>
      <c r="BTM174" s="235"/>
      <c r="BTN174" s="235"/>
      <c r="BTO174" s="235"/>
      <c r="BTP174" s="235"/>
      <c r="BTQ174" s="235"/>
      <c r="BTR174" s="235"/>
      <c r="BTS174" s="235"/>
      <c r="BTT174" s="235"/>
      <c r="BTU174" s="235"/>
      <c r="BTV174" s="235"/>
      <c r="BTW174" s="235"/>
      <c r="BTX174" s="235"/>
      <c r="BTY174" s="235"/>
      <c r="BTZ174" s="235"/>
      <c r="BUA174" s="235"/>
      <c r="BUB174" s="235"/>
      <c r="BUC174" s="235"/>
      <c r="BUD174" s="235"/>
      <c r="BUE174" s="235"/>
      <c r="BUF174" s="235"/>
      <c r="BUG174" s="235"/>
      <c r="BUH174" s="235"/>
      <c r="BUI174" s="235"/>
      <c r="BUJ174" s="235"/>
      <c r="BUK174" s="235"/>
      <c r="BUL174" s="235"/>
      <c r="BUM174" s="235"/>
      <c r="BUN174" s="235"/>
      <c r="BUO174" s="235"/>
      <c r="BUP174" s="235"/>
      <c r="BUQ174" s="235"/>
      <c r="BUR174" s="235"/>
      <c r="BUS174" s="235"/>
      <c r="BUT174" s="235"/>
      <c r="BUU174" s="235"/>
      <c r="BUV174" s="235"/>
      <c r="BUW174" s="235"/>
      <c r="BUX174" s="235"/>
      <c r="BUY174" s="235"/>
      <c r="BUZ174" s="235"/>
      <c r="BVA174" s="235"/>
      <c r="BVB174" s="235"/>
      <c r="BVC174" s="235"/>
      <c r="BVD174" s="235"/>
      <c r="BVE174" s="235"/>
      <c r="BVF174" s="235"/>
      <c r="BVG174" s="235"/>
      <c r="BVH174" s="235"/>
      <c r="BVI174" s="235"/>
      <c r="BVJ174" s="235"/>
      <c r="BVK174" s="235"/>
      <c r="BVL174" s="235"/>
      <c r="BVM174" s="235"/>
      <c r="BVN174" s="235"/>
      <c r="BVO174" s="235"/>
      <c r="BVP174" s="235"/>
      <c r="BVQ174" s="235"/>
      <c r="BVR174" s="235"/>
      <c r="BVS174" s="235"/>
      <c r="BVT174" s="235"/>
      <c r="BVU174" s="235"/>
      <c r="BVV174" s="235"/>
      <c r="BVW174" s="235"/>
      <c r="BVX174" s="235"/>
      <c r="BVY174" s="235"/>
      <c r="BVZ174" s="235"/>
      <c r="BWA174" s="235"/>
      <c r="BWB174" s="235"/>
      <c r="BWC174" s="235"/>
      <c r="BWD174" s="235"/>
      <c r="BWE174" s="235"/>
      <c r="BWF174" s="235"/>
      <c r="BWG174" s="235"/>
      <c r="BWH174" s="235"/>
      <c r="BWI174" s="235"/>
      <c r="BWJ174" s="235"/>
      <c r="BWK174" s="235"/>
      <c r="BWL174" s="235"/>
      <c r="BWM174" s="235"/>
      <c r="BWN174" s="235"/>
      <c r="BWO174" s="235"/>
      <c r="BWP174" s="235"/>
      <c r="BWQ174" s="235"/>
      <c r="BWR174" s="235"/>
      <c r="BWS174" s="235"/>
      <c r="BWT174" s="235"/>
      <c r="BWU174" s="235"/>
      <c r="BWV174" s="235"/>
      <c r="BWW174" s="235"/>
      <c r="BWX174" s="235"/>
      <c r="BWY174" s="235"/>
      <c r="BWZ174" s="235"/>
      <c r="BXA174" s="235"/>
      <c r="BXB174" s="235"/>
      <c r="BXC174" s="235"/>
      <c r="BXD174" s="235"/>
      <c r="BXE174" s="235"/>
      <c r="BXF174" s="235"/>
      <c r="BXG174" s="235"/>
      <c r="BXH174" s="235"/>
      <c r="BXI174" s="235"/>
      <c r="BXJ174" s="235"/>
      <c r="BXK174" s="235"/>
      <c r="BXL174" s="235"/>
      <c r="BXM174" s="235"/>
      <c r="BXN174" s="235"/>
      <c r="BXO174" s="235"/>
      <c r="BXP174" s="235"/>
      <c r="BXQ174" s="235"/>
      <c r="BXR174" s="235"/>
      <c r="BXS174" s="235"/>
      <c r="BXT174" s="235"/>
      <c r="BXU174" s="235"/>
      <c r="BXV174" s="235"/>
      <c r="BXW174" s="235"/>
      <c r="BXX174" s="235"/>
      <c r="BXY174" s="235"/>
      <c r="BXZ174" s="235"/>
      <c r="BYA174" s="235"/>
      <c r="BYB174" s="235"/>
      <c r="BYC174" s="235"/>
      <c r="BYD174" s="235"/>
      <c r="BYE174" s="235"/>
      <c r="BYF174" s="235"/>
      <c r="BYG174" s="235"/>
      <c r="BYH174" s="235"/>
      <c r="BYI174" s="235"/>
      <c r="BYJ174" s="235"/>
      <c r="BYK174" s="235"/>
      <c r="BYL174" s="235"/>
      <c r="BYM174" s="235"/>
      <c r="BYN174" s="235"/>
      <c r="BYO174" s="235"/>
      <c r="BYP174" s="235"/>
      <c r="BYQ174" s="235"/>
      <c r="BYR174" s="235"/>
      <c r="BYS174" s="235"/>
      <c r="BYT174" s="235"/>
      <c r="BYU174" s="235"/>
      <c r="BYV174" s="235"/>
      <c r="BYW174" s="235"/>
      <c r="BYX174" s="235"/>
      <c r="BYY174" s="235"/>
      <c r="BYZ174" s="235"/>
      <c r="BZA174" s="235"/>
      <c r="BZB174" s="235"/>
      <c r="BZC174" s="235"/>
      <c r="BZD174" s="235"/>
      <c r="BZE174" s="235"/>
      <c r="BZF174" s="235"/>
      <c r="BZG174" s="235"/>
      <c r="BZH174" s="235"/>
      <c r="BZI174" s="235"/>
      <c r="BZJ174" s="235"/>
      <c r="BZK174" s="235"/>
      <c r="BZL174" s="235"/>
      <c r="BZM174" s="235"/>
      <c r="BZN174" s="235"/>
      <c r="BZO174" s="235"/>
      <c r="BZP174" s="235"/>
      <c r="BZQ174" s="235"/>
      <c r="BZR174" s="235"/>
      <c r="BZS174" s="235"/>
      <c r="BZT174" s="235"/>
      <c r="BZU174" s="235"/>
      <c r="BZV174" s="235"/>
      <c r="BZW174" s="235"/>
      <c r="BZX174" s="235"/>
      <c r="BZY174" s="235"/>
      <c r="BZZ174" s="235"/>
      <c r="CAA174" s="235"/>
      <c r="CAB174" s="235"/>
      <c r="CAC174" s="235"/>
      <c r="CAD174" s="235"/>
      <c r="CAE174" s="235"/>
      <c r="CAF174" s="235"/>
      <c r="CAG174" s="235"/>
      <c r="CAH174" s="235"/>
      <c r="CAI174" s="235"/>
      <c r="CAJ174" s="235"/>
      <c r="CAK174" s="235"/>
      <c r="CAL174" s="235"/>
      <c r="CAM174" s="235"/>
      <c r="CAN174" s="235"/>
      <c r="CAO174" s="235"/>
      <c r="CAP174" s="235"/>
      <c r="CAQ174" s="235"/>
      <c r="CAR174" s="235"/>
      <c r="CAS174" s="235"/>
      <c r="CAT174" s="235"/>
      <c r="CAU174" s="235"/>
      <c r="CAV174" s="235"/>
      <c r="CAW174" s="235"/>
      <c r="CAX174" s="235"/>
      <c r="CAY174" s="235"/>
      <c r="CAZ174" s="235"/>
      <c r="CBA174" s="235"/>
      <c r="CBB174" s="235"/>
      <c r="CBC174" s="235"/>
      <c r="CBD174" s="235"/>
      <c r="CBE174" s="235"/>
      <c r="CBF174" s="235"/>
      <c r="CBG174" s="235"/>
      <c r="CBH174" s="235"/>
      <c r="CBI174" s="235"/>
      <c r="CBJ174" s="235"/>
      <c r="CBK174" s="235"/>
      <c r="CBL174" s="235"/>
      <c r="CBM174" s="235"/>
      <c r="CBN174" s="235"/>
      <c r="CBO174" s="235"/>
      <c r="CBP174" s="235"/>
      <c r="CBQ174" s="235"/>
      <c r="CBR174" s="235"/>
      <c r="CBS174" s="235"/>
      <c r="CBT174" s="235"/>
      <c r="CBU174" s="235"/>
      <c r="CBV174" s="235"/>
      <c r="CBW174" s="235"/>
      <c r="CBX174" s="235"/>
      <c r="CBY174" s="235"/>
      <c r="CBZ174" s="235"/>
      <c r="CCA174" s="235"/>
      <c r="CCB174" s="235"/>
      <c r="CCC174" s="235"/>
      <c r="CCD174" s="235"/>
      <c r="CCE174" s="235"/>
      <c r="CCF174" s="235"/>
      <c r="CCG174" s="235"/>
      <c r="CCH174" s="235"/>
      <c r="CCI174" s="235"/>
      <c r="CCJ174" s="235"/>
      <c r="CCK174" s="235"/>
      <c r="CCL174" s="235"/>
      <c r="CCM174" s="235"/>
      <c r="CCN174" s="235"/>
      <c r="CCO174" s="235"/>
      <c r="CCP174" s="235"/>
      <c r="CCQ174" s="235"/>
      <c r="CCR174" s="235"/>
      <c r="CCS174" s="235"/>
      <c r="CCT174" s="235"/>
      <c r="CCU174" s="235"/>
      <c r="CCV174" s="235"/>
      <c r="CCW174" s="235"/>
      <c r="CCX174" s="235"/>
      <c r="CCY174" s="235"/>
      <c r="CCZ174" s="235"/>
      <c r="CDA174" s="235"/>
      <c r="CDB174" s="235"/>
      <c r="CDC174" s="235"/>
      <c r="CDD174" s="235"/>
      <c r="CDE174" s="235"/>
      <c r="CDF174" s="235"/>
      <c r="CDG174" s="235"/>
      <c r="CDH174" s="235"/>
      <c r="CDI174" s="235"/>
      <c r="CDJ174" s="235"/>
      <c r="CDK174" s="235"/>
      <c r="CDL174" s="235"/>
      <c r="CDM174" s="235"/>
      <c r="CDN174" s="235"/>
      <c r="CDO174" s="235"/>
      <c r="CDP174" s="235"/>
      <c r="CDQ174" s="235"/>
      <c r="CDR174" s="235"/>
      <c r="CDS174" s="235"/>
      <c r="CDT174" s="235"/>
      <c r="CDU174" s="235"/>
      <c r="CDV174" s="235"/>
      <c r="CDW174" s="235"/>
      <c r="CDX174" s="235"/>
      <c r="CDY174" s="235"/>
      <c r="CDZ174" s="235"/>
      <c r="CEA174" s="235"/>
      <c r="CEB174" s="235"/>
      <c r="CEC174" s="235"/>
      <c r="CED174" s="235"/>
      <c r="CEE174" s="235"/>
      <c r="CEF174" s="235"/>
      <c r="CEG174" s="235"/>
      <c r="CEH174" s="235"/>
      <c r="CEI174" s="235"/>
      <c r="CEJ174" s="235"/>
      <c r="CEK174" s="235"/>
      <c r="CEL174" s="235"/>
      <c r="CEM174" s="235"/>
      <c r="CEN174" s="235"/>
      <c r="CEO174" s="235"/>
      <c r="CEP174" s="235"/>
      <c r="CEQ174" s="235"/>
      <c r="CER174" s="235"/>
      <c r="CES174" s="235"/>
      <c r="CET174" s="235"/>
      <c r="CEU174" s="235"/>
      <c r="CEV174" s="235"/>
      <c r="CEW174" s="235"/>
      <c r="CEX174" s="235"/>
      <c r="CEY174" s="235"/>
      <c r="CEZ174" s="235"/>
      <c r="CFA174" s="235"/>
      <c r="CFB174" s="235"/>
      <c r="CFC174" s="235"/>
      <c r="CFD174" s="235"/>
      <c r="CFE174" s="235"/>
      <c r="CFF174" s="235"/>
      <c r="CFG174" s="235"/>
      <c r="CFH174" s="235"/>
      <c r="CFI174" s="235"/>
      <c r="CFJ174" s="235"/>
      <c r="CFK174" s="235"/>
      <c r="CFL174" s="235"/>
      <c r="CFM174" s="235"/>
      <c r="CFN174" s="235"/>
      <c r="CFO174" s="235"/>
      <c r="CFP174" s="235"/>
      <c r="CFQ174" s="235"/>
      <c r="CFR174" s="235"/>
      <c r="CFS174" s="235"/>
      <c r="CFT174" s="235"/>
      <c r="CFU174" s="235"/>
      <c r="CFV174" s="235"/>
      <c r="CFW174" s="235"/>
      <c r="CFX174" s="235"/>
      <c r="CFY174" s="235"/>
      <c r="CFZ174" s="235"/>
      <c r="CGA174" s="235"/>
      <c r="CGB174" s="235"/>
      <c r="CGC174" s="235"/>
      <c r="CGD174" s="235"/>
      <c r="CGE174" s="235"/>
      <c r="CGF174" s="235"/>
      <c r="CGG174" s="235"/>
      <c r="CGH174" s="235"/>
      <c r="CGI174" s="235"/>
      <c r="CGJ174" s="235"/>
      <c r="CGK174" s="235"/>
      <c r="CGL174" s="235"/>
      <c r="CGM174" s="235"/>
      <c r="CGN174" s="235"/>
      <c r="CGO174" s="235"/>
      <c r="CGP174" s="235"/>
      <c r="CGQ174" s="235"/>
      <c r="CGR174" s="235"/>
      <c r="CGS174" s="235"/>
      <c r="CGT174" s="235"/>
      <c r="CGU174" s="235"/>
      <c r="CGV174" s="235"/>
      <c r="CGW174" s="235"/>
      <c r="CGX174" s="235"/>
      <c r="CGY174" s="235"/>
      <c r="CGZ174" s="235"/>
      <c r="CHA174" s="235"/>
      <c r="CHB174" s="235"/>
      <c r="CHC174" s="235"/>
      <c r="CHD174" s="235"/>
      <c r="CHE174" s="235"/>
      <c r="CHF174" s="235"/>
      <c r="CHG174" s="235"/>
      <c r="CHH174" s="235"/>
      <c r="CHI174" s="235"/>
      <c r="CHJ174" s="235"/>
      <c r="CHK174" s="235"/>
      <c r="CHL174" s="235"/>
      <c r="CHM174" s="235"/>
      <c r="CHN174" s="235"/>
      <c r="CHO174" s="235"/>
      <c r="CHP174" s="235"/>
      <c r="CHQ174" s="235"/>
      <c r="CHR174" s="235"/>
      <c r="CHS174" s="235"/>
      <c r="CHT174" s="235"/>
      <c r="CHU174" s="235"/>
      <c r="CHV174" s="235"/>
      <c r="CHW174" s="235"/>
      <c r="CHX174" s="235"/>
      <c r="CHY174" s="235"/>
      <c r="CHZ174" s="235"/>
      <c r="CIA174" s="235"/>
      <c r="CIB174" s="235"/>
      <c r="CIC174" s="235"/>
      <c r="CID174" s="235"/>
      <c r="CIE174" s="235"/>
      <c r="CIF174" s="235"/>
      <c r="CIG174" s="235"/>
      <c r="CIH174" s="235"/>
      <c r="CII174" s="235"/>
      <c r="CIJ174" s="235"/>
      <c r="CIK174" s="235"/>
      <c r="CIL174" s="235"/>
      <c r="CIM174" s="235"/>
      <c r="CIN174" s="235"/>
      <c r="CIO174" s="235"/>
      <c r="CIP174" s="235"/>
      <c r="CIQ174" s="235"/>
      <c r="CIR174" s="235"/>
      <c r="CIS174" s="235"/>
      <c r="CIT174" s="235"/>
      <c r="CIU174" s="235"/>
      <c r="CIV174" s="235"/>
      <c r="CIW174" s="235"/>
      <c r="CIX174" s="235"/>
      <c r="CIY174" s="235"/>
      <c r="CIZ174" s="235"/>
      <c r="CJA174" s="235"/>
      <c r="CJB174" s="235"/>
      <c r="CJC174" s="235"/>
      <c r="CJD174" s="235"/>
      <c r="CJE174" s="235"/>
      <c r="CJF174" s="235"/>
      <c r="CJG174" s="235"/>
      <c r="CJH174" s="235"/>
      <c r="CJI174" s="235"/>
      <c r="CJJ174" s="235"/>
      <c r="CJK174" s="235"/>
      <c r="CJL174" s="235"/>
      <c r="CJM174" s="235"/>
      <c r="CJN174" s="235"/>
      <c r="CJO174" s="235"/>
      <c r="CJP174" s="235"/>
      <c r="CJQ174" s="235"/>
      <c r="CJR174" s="235"/>
      <c r="CJS174" s="235"/>
      <c r="CJT174" s="235"/>
      <c r="CJU174" s="235"/>
      <c r="CJV174" s="235"/>
      <c r="CJW174" s="235"/>
      <c r="CJX174" s="235"/>
      <c r="CJY174" s="235"/>
      <c r="CJZ174" s="235"/>
      <c r="CKA174" s="235"/>
      <c r="CKB174" s="235"/>
      <c r="CKC174" s="235"/>
      <c r="CKD174" s="235"/>
      <c r="CKE174" s="235"/>
      <c r="CKF174" s="235"/>
      <c r="CKG174" s="235"/>
      <c r="CKH174" s="235"/>
      <c r="CKI174" s="235"/>
      <c r="CKJ174" s="235"/>
      <c r="CKK174" s="235"/>
      <c r="CKL174" s="235"/>
      <c r="CKM174" s="235"/>
      <c r="CKN174" s="235"/>
      <c r="CKO174" s="235"/>
      <c r="CKP174" s="235"/>
      <c r="CKQ174" s="235"/>
      <c r="CKR174" s="235"/>
      <c r="CKS174" s="235"/>
      <c r="CKT174" s="235"/>
      <c r="CKU174" s="235"/>
      <c r="CKV174" s="235"/>
      <c r="CKW174" s="235"/>
      <c r="CKX174" s="235"/>
      <c r="CKY174" s="235"/>
      <c r="CKZ174" s="235"/>
      <c r="CLA174" s="235"/>
      <c r="CLB174" s="235"/>
      <c r="CLC174" s="235"/>
      <c r="CLD174" s="235"/>
      <c r="CLE174" s="235"/>
      <c r="CLF174" s="235"/>
      <c r="CLG174" s="235"/>
      <c r="CLH174" s="235"/>
      <c r="CLI174" s="235"/>
      <c r="CLJ174" s="235"/>
      <c r="CLK174" s="235"/>
      <c r="CLL174" s="235"/>
      <c r="CLM174" s="235"/>
      <c r="CLN174" s="235"/>
      <c r="CLO174" s="235"/>
      <c r="CLP174" s="235"/>
      <c r="CLQ174" s="235"/>
      <c r="CLR174" s="235"/>
      <c r="CLS174" s="235"/>
      <c r="CLT174" s="235"/>
      <c r="CLU174" s="235"/>
      <c r="CLV174" s="235"/>
      <c r="CLW174" s="235"/>
      <c r="CLX174" s="235"/>
      <c r="CLY174" s="235"/>
      <c r="CLZ174" s="235"/>
      <c r="CMA174" s="235"/>
      <c r="CMB174" s="235"/>
      <c r="CMC174" s="235"/>
      <c r="CMD174" s="235"/>
      <c r="CME174" s="235"/>
      <c r="CMF174" s="235"/>
      <c r="CMG174" s="235"/>
      <c r="CMH174" s="235"/>
      <c r="CMI174" s="235"/>
      <c r="CMJ174" s="235"/>
      <c r="CMK174" s="235"/>
      <c r="CML174" s="235"/>
      <c r="CMM174" s="235"/>
      <c r="CMN174" s="235"/>
      <c r="CMO174" s="235"/>
      <c r="CMP174" s="235"/>
      <c r="CMQ174" s="235"/>
      <c r="CMR174" s="235"/>
      <c r="CMS174" s="235"/>
      <c r="CMT174" s="235"/>
      <c r="CMU174" s="235"/>
      <c r="CMV174" s="235"/>
      <c r="CMW174" s="235"/>
      <c r="CMX174" s="235"/>
      <c r="CMY174" s="235"/>
      <c r="CMZ174" s="235"/>
      <c r="CNA174" s="235"/>
      <c r="CNB174" s="235"/>
      <c r="CNC174" s="235"/>
      <c r="CND174" s="235"/>
      <c r="CNE174" s="235"/>
      <c r="CNF174" s="235"/>
      <c r="CNG174" s="235"/>
      <c r="CNH174" s="235"/>
      <c r="CNI174" s="235"/>
      <c r="CNJ174" s="235"/>
      <c r="CNK174" s="235"/>
      <c r="CNL174" s="235"/>
      <c r="CNM174" s="235"/>
      <c r="CNN174" s="235"/>
      <c r="CNO174" s="235"/>
      <c r="CNP174" s="235"/>
      <c r="CNQ174" s="235"/>
      <c r="CNR174" s="235"/>
      <c r="CNS174" s="235"/>
      <c r="CNT174" s="235"/>
      <c r="CNU174" s="235"/>
      <c r="CNV174" s="235"/>
      <c r="CNW174" s="235"/>
      <c r="CNX174" s="235"/>
      <c r="CNY174" s="235"/>
      <c r="CNZ174" s="235"/>
      <c r="COA174" s="235"/>
      <c r="COB174" s="235"/>
      <c r="COC174" s="235"/>
      <c r="COD174" s="235"/>
      <c r="COE174" s="235"/>
      <c r="COF174" s="235"/>
      <c r="COG174" s="235"/>
      <c r="COH174" s="235"/>
      <c r="COI174" s="235"/>
      <c r="COJ174" s="235"/>
      <c r="COK174" s="235"/>
      <c r="COL174" s="235"/>
      <c r="COM174" s="235"/>
      <c r="CON174" s="235"/>
      <c r="COO174" s="235"/>
      <c r="COP174" s="235"/>
      <c r="COQ174" s="235"/>
      <c r="COR174" s="235"/>
      <c r="COS174" s="235"/>
      <c r="COT174" s="235"/>
      <c r="COU174" s="235"/>
      <c r="COV174" s="235"/>
      <c r="COW174" s="235"/>
      <c r="COX174" s="235"/>
      <c r="COY174" s="235"/>
      <c r="COZ174" s="235"/>
      <c r="CPA174" s="235"/>
      <c r="CPB174" s="235"/>
      <c r="CPC174" s="235"/>
      <c r="CPD174" s="235"/>
      <c r="CPE174" s="235"/>
      <c r="CPF174" s="235"/>
      <c r="CPG174" s="235"/>
      <c r="CPH174" s="235"/>
      <c r="CPI174" s="235"/>
      <c r="CPJ174" s="235"/>
      <c r="CPK174" s="235"/>
      <c r="CPL174" s="235"/>
      <c r="CPM174" s="235"/>
      <c r="CPN174" s="235"/>
      <c r="CPO174" s="235"/>
      <c r="CPP174" s="235"/>
      <c r="CPQ174" s="235"/>
      <c r="CPR174" s="235"/>
      <c r="CPS174" s="235"/>
      <c r="CPT174" s="235"/>
      <c r="CPU174" s="235"/>
      <c r="CPV174" s="235"/>
      <c r="CPW174" s="235"/>
      <c r="CPX174" s="235"/>
      <c r="CPY174" s="235"/>
      <c r="CPZ174" s="235"/>
      <c r="CQA174" s="235"/>
      <c r="CQB174" s="235"/>
      <c r="CQC174" s="235"/>
      <c r="CQD174" s="235"/>
      <c r="CQE174" s="235"/>
      <c r="CQF174" s="235"/>
      <c r="CQG174" s="235"/>
      <c r="CQH174" s="235"/>
      <c r="CQI174" s="235"/>
      <c r="CQJ174" s="235"/>
      <c r="CQK174" s="235"/>
      <c r="CQL174" s="235"/>
      <c r="CQM174" s="235"/>
      <c r="CQN174" s="235"/>
      <c r="CQO174" s="235"/>
      <c r="CQP174" s="235"/>
      <c r="CQQ174" s="235"/>
      <c r="CQR174" s="235"/>
      <c r="CQS174" s="235"/>
      <c r="CQT174" s="235"/>
      <c r="CQU174" s="235"/>
      <c r="CQV174" s="235"/>
      <c r="CQW174" s="235"/>
      <c r="CQX174" s="235"/>
      <c r="CQY174" s="235"/>
      <c r="CQZ174" s="235"/>
      <c r="CRA174" s="235"/>
      <c r="CRB174" s="235"/>
      <c r="CRC174" s="235"/>
      <c r="CRD174" s="235"/>
      <c r="CRE174" s="235"/>
      <c r="CRF174" s="235"/>
      <c r="CRG174" s="235"/>
      <c r="CRH174" s="235"/>
      <c r="CRI174" s="235"/>
      <c r="CRJ174" s="235"/>
      <c r="CRK174" s="235"/>
      <c r="CRL174" s="235"/>
      <c r="CRM174" s="235"/>
      <c r="CRN174" s="235"/>
      <c r="CRO174" s="235"/>
      <c r="CRP174" s="235"/>
      <c r="CRQ174" s="235"/>
      <c r="CRR174" s="235"/>
      <c r="CRS174" s="235"/>
      <c r="CRT174" s="235"/>
      <c r="CRU174" s="235"/>
      <c r="CRV174" s="235"/>
      <c r="CRW174" s="235"/>
      <c r="CRX174" s="235"/>
      <c r="CRY174" s="235"/>
      <c r="CRZ174" s="235"/>
      <c r="CSA174" s="235"/>
      <c r="CSB174" s="235"/>
      <c r="CSC174" s="235"/>
      <c r="CSD174" s="235"/>
      <c r="CSE174" s="235"/>
      <c r="CSF174" s="235"/>
      <c r="CSG174" s="235"/>
      <c r="CSH174" s="235"/>
      <c r="CSI174" s="235"/>
      <c r="CSJ174" s="235"/>
      <c r="CSK174" s="235"/>
      <c r="CSL174" s="235"/>
      <c r="CSM174" s="235"/>
      <c r="CSN174" s="235"/>
      <c r="CSO174" s="235"/>
      <c r="CSP174" s="235"/>
      <c r="CSQ174" s="235"/>
      <c r="CSR174" s="235"/>
      <c r="CSS174" s="235"/>
      <c r="CST174" s="235"/>
      <c r="CSU174" s="235"/>
      <c r="CSV174" s="235"/>
      <c r="CSW174" s="235"/>
      <c r="CSX174" s="235"/>
      <c r="CSY174" s="235"/>
      <c r="CSZ174" s="235"/>
      <c r="CTA174" s="235"/>
      <c r="CTB174" s="235"/>
      <c r="CTC174" s="235"/>
      <c r="CTD174" s="235"/>
      <c r="CTE174" s="235"/>
      <c r="CTF174" s="235"/>
      <c r="CTG174" s="235"/>
      <c r="CTH174" s="235"/>
      <c r="CTI174" s="235"/>
      <c r="CTJ174" s="235"/>
      <c r="CTK174" s="235"/>
      <c r="CTL174" s="235"/>
      <c r="CTM174" s="235"/>
      <c r="CTN174" s="235"/>
      <c r="CTO174" s="235"/>
      <c r="CTP174" s="235"/>
      <c r="CTQ174" s="235"/>
      <c r="CTR174" s="235"/>
      <c r="CTS174" s="235"/>
      <c r="CTT174" s="235"/>
      <c r="CTU174" s="235"/>
      <c r="CTV174" s="235"/>
      <c r="CTW174" s="235"/>
      <c r="CTX174" s="235"/>
      <c r="CTY174" s="235"/>
      <c r="CTZ174" s="235"/>
      <c r="CUA174" s="235"/>
      <c r="CUB174" s="235"/>
      <c r="CUC174" s="235"/>
      <c r="CUD174" s="235"/>
      <c r="CUE174" s="235"/>
      <c r="CUF174" s="235"/>
      <c r="CUG174" s="235"/>
      <c r="CUH174" s="235"/>
      <c r="CUI174" s="235"/>
      <c r="CUJ174" s="235"/>
      <c r="CUK174" s="235"/>
      <c r="CUL174" s="235"/>
      <c r="CUM174" s="235"/>
      <c r="CUN174" s="235"/>
      <c r="CUO174" s="235"/>
      <c r="CUP174" s="235"/>
      <c r="CUQ174" s="235"/>
      <c r="CUR174" s="235"/>
      <c r="CUS174" s="235"/>
      <c r="CUT174" s="235"/>
      <c r="CUU174" s="235"/>
      <c r="CUV174" s="235"/>
      <c r="CUW174" s="235"/>
      <c r="CUX174" s="235"/>
      <c r="CUY174" s="235"/>
      <c r="CUZ174" s="235"/>
      <c r="CVA174" s="235"/>
      <c r="CVB174" s="235"/>
      <c r="CVC174" s="235"/>
      <c r="CVD174" s="235"/>
      <c r="CVE174" s="235"/>
      <c r="CVF174" s="235"/>
      <c r="CVG174" s="235"/>
      <c r="CVH174" s="235"/>
      <c r="CVI174" s="235"/>
      <c r="CVJ174" s="235"/>
      <c r="CVK174" s="235"/>
      <c r="CVL174" s="235"/>
      <c r="CVM174" s="235"/>
      <c r="CVN174" s="235"/>
      <c r="CVO174" s="235"/>
      <c r="CVP174" s="235"/>
      <c r="CVQ174" s="235"/>
      <c r="CVR174" s="235"/>
      <c r="CVS174" s="235"/>
      <c r="CVT174" s="235"/>
      <c r="CVU174" s="235"/>
      <c r="CVV174" s="235"/>
      <c r="CVW174" s="235"/>
      <c r="CVX174" s="235"/>
      <c r="CVY174" s="235"/>
      <c r="CVZ174" s="235"/>
      <c r="CWA174" s="235"/>
      <c r="CWB174" s="235"/>
      <c r="CWC174" s="235"/>
      <c r="CWD174" s="235"/>
      <c r="CWE174" s="235"/>
      <c r="CWF174" s="235"/>
      <c r="CWG174" s="235"/>
      <c r="CWH174" s="235"/>
      <c r="CWI174" s="235"/>
      <c r="CWJ174" s="235"/>
      <c r="CWK174" s="235"/>
      <c r="CWL174" s="235"/>
      <c r="CWM174" s="235"/>
      <c r="CWN174" s="235"/>
      <c r="CWO174" s="235"/>
      <c r="CWP174" s="235"/>
      <c r="CWQ174" s="235"/>
      <c r="CWR174" s="235"/>
      <c r="CWS174" s="235"/>
      <c r="CWT174" s="235"/>
      <c r="CWU174" s="235"/>
      <c r="CWV174" s="235"/>
      <c r="CWW174" s="235"/>
      <c r="CWX174" s="235"/>
      <c r="CWY174" s="235"/>
      <c r="CWZ174" s="235"/>
      <c r="CXA174" s="235"/>
      <c r="CXB174" s="235"/>
      <c r="CXC174" s="235"/>
      <c r="CXD174" s="235"/>
      <c r="CXE174" s="235"/>
      <c r="CXF174" s="235"/>
      <c r="CXG174" s="235"/>
      <c r="CXH174" s="235"/>
      <c r="CXI174" s="235"/>
      <c r="CXJ174" s="235"/>
      <c r="CXK174" s="235"/>
      <c r="CXL174" s="235"/>
      <c r="CXM174" s="235"/>
      <c r="CXN174" s="235"/>
      <c r="CXO174" s="235"/>
      <c r="CXP174" s="235"/>
      <c r="CXQ174" s="235"/>
      <c r="CXR174" s="235"/>
      <c r="CXS174" s="235"/>
      <c r="CXT174" s="235"/>
      <c r="CXU174" s="235"/>
      <c r="CXV174" s="235"/>
      <c r="CXW174" s="235"/>
      <c r="CXX174" s="235"/>
      <c r="CXY174" s="235"/>
      <c r="CXZ174" s="235"/>
      <c r="CYA174" s="235"/>
      <c r="CYB174" s="235"/>
      <c r="CYC174" s="235"/>
      <c r="CYD174" s="235"/>
      <c r="CYE174" s="235"/>
      <c r="CYF174" s="235"/>
      <c r="CYG174" s="235"/>
      <c r="CYH174" s="235"/>
      <c r="CYI174" s="235"/>
      <c r="CYJ174" s="235"/>
      <c r="CYK174" s="235"/>
      <c r="CYL174" s="235"/>
      <c r="CYM174" s="235"/>
      <c r="CYN174" s="235"/>
      <c r="CYO174" s="235"/>
      <c r="CYP174" s="235"/>
      <c r="CYQ174" s="235"/>
      <c r="CYR174" s="235"/>
      <c r="CYS174" s="235"/>
      <c r="CYT174" s="235"/>
      <c r="CYU174" s="235"/>
      <c r="CYV174" s="235"/>
      <c r="CYW174" s="235"/>
      <c r="CYX174" s="235"/>
      <c r="CYY174" s="235"/>
      <c r="CYZ174" s="235"/>
      <c r="CZA174" s="235"/>
      <c r="CZB174" s="235"/>
      <c r="CZC174" s="235"/>
      <c r="CZD174" s="235"/>
      <c r="CZE174" s="235"/>
      <c r="CZF174" s="235"/>
      <c r="CZG174" s="235"/>
      <c r="CZH174" s="235"/>
      <c r="CZI174" s="235"/>
      <c r="CZJ174" s="235"/>
      <c r="CZK174" s="235"/>
      <c r="CZL174" s="235"/>
      <c r="CZM174" s="235"/>
      <c r="CZN174" s="235"/>
      <c r="CZO174" s="235"/>
      <c r="CZP174" s="235"/>
      <c r="CZQ174" s="235"/>
      <c r="CZR174" s="235"/>
      <c r="CZS174" s="235"/>
      <c r="CZT174" s="235"/>
      <c r="CZU174" s="235"/>
      <c r="CZV174" s="235"/>
      <c r="CZW174" s="235"/>
      <c r="CZX174" s="235"/>
      <c r="CZY174" s="235"/>
      <c r="CZZ174" s="235"/>
      <c r="DAA174" s="235"/>
      <c r="DAB174" s="235"/>
      <c r="DAC174" s="235"/>
      <c r="DAD174" s="235"/>
      <c r="DAE174" s="235"/>
      <c r="DAF174" s="235"/>
      <c r="DAG174" s="235"/>
      <c r="DAH174" s="235"/>
      <c r="DAI174" s="235"/>
      <c r="DAJ174" s="235"/>
      <c r="DAK174" s="235"/>
      <c r="DAL174" s="235"/>
      <c r="DAM174" s="235"/>
      <c r="DAN174" s="235"/>
      <c r="DAO174" s="235"/>
      <c r="DAP174" s="235"/>
      <c r="DAQ174" s="235"/>
      <c r="DAR174" s="235"/>
      <c r="DAS174" s="235"/>
      <c r="DAT174" s="235"/>
      <c r="DAU174" s="235"/>
      <c r="DAV174" s="235"/>
      <c r="DAW174" s="235"/>
      <c r="DAX174" s="235"/>
      <c r="DAY174" s="235"/>
      <c r="DAZ174" s="235"/>
      <c r="DBA174" s="235"/>
      <c r="DBB174" s="235"/>
      <c r="DBC174" s="235"/>
      <c r="DBD174" s="235"/>
      <c r="DBE174" s="235"/>
      <c r="DBF174" s="235"/>
      <c r="DBG174" s="235"/>
      <c r="DBH174" s="235"/>
      <c r="DBI174" s="235"/>
      <c r="DBJ174" s="235"/>
      <c r="DBK174" s="235"/>
      <c r="DBL174" s="235"/>
      <c r="DBM174" s="235"/>
      <c r="DBN174" s="235"/>
      <c r="DBO174" s="235"/>
      <c r="DBP174" s="235"/>
      <c r="DBQ174" s="235"/>
      <c r="DBR174" s="235"/>
      <c r="DBS174" s="235"/>
      <c r="DBT174" s="235"/>
      <c r="DBU174" s="235"/>
      <c r="DBV174" s="235"/>
      <c r="DBW174" s="235"/>
      <c r="DBX174" s="235"/>
      <c r="DBY174" s="235"/>
      <c r="DBZ174" s="235"/>
      <c r="DCA174" s="235"/>
      <c r="DCB174" s="235"/>
      <c r="DCC174" s="235"/>
      <c r="DCD174" s="235"/>
      <c r="DCE174" s="235"/>
      <c r="DCF174" s="235"/>
      <c r="DCG174" s="235"/>
      <c r="DCH174" s="235"/>
      <c r="DCI174" s="235"/>
      <c r="DCJ174" s="235"/>
      <c r="DCK174" s="235"/>
      <c r="DCL174" s="235"/>
      <c r="DCM174" s="235"/>
      <c r="DCN174" s="235"/>
      <c r="DCO174" s="235"/>
      <c r="DCP174" s="235"/>
      <c r="DCQ174" s="235"/>
      <c r="DCR174" s="235"/>
      <c r="DCS174" s="235"/>
      <c r="DCT174" s="235"/>
      <c r="DCU174" s="235"/>
      <c r="DCV174" s="235"/>
      <c r="DCW174" s="235"/>
      <c r="DCX174" s="235"/>
      <c r="DCY174" s="235"/>
      <c r="DCZ174" s="235"/>
      <c r="DDA174" s="235"/>
      <c r="DDB174" s="235"/>
      <c r="DDC174" s="235"/>
      <c r="DDD174" s="235"/>
      <c r="DDE174" s="235"/>
      <c r="DDF174" s="235"/>
      <c r="DDG174" s="235"/>
      <c r="DDH174" s="235"/>
      <c r="DDI174" s="235"/>
      <c r="DDJ174" s="235"/>
      <c r="DDK174" s="235"/>
      <c r="DDL174" s="235"/>
      <c r="DDM174" s="235"/>
      <c r="DDN174" s="235"/>
      <c r="DDO174" s="235"/>
      <c r="DDP174" s="235"/>
      <c r="DDQ174" s="235"/>
      <c r="DDR174" s="235"/>
      <c r="DDS174" s="235"/>
      <c r="DDT174" s="235"/>
      <c r="DDU174" s="235"/>
      <c r="DDV174" s="235"/>
      <c r="DDW174" s="235"/>
      <c r="DDX174" s="235"/>
      <c r="DDY174" s="235"/>
      <c r="DDZ174" s="235"/>
      <c r="DEA174" s="235"/>
      <c r="DEB174" s="235"/>
      <c r="DEC174" s="235"/>
      <c r="DED174" s="235"/>
      <c r="DEE174" s="235"/>
      <c r="DEF174" s="235"/>
      <c r="DEG174" s="235"/>
      <c r="DEH174" s="235"/>
      <c r="DEI174" s="235"/>
      <c r="DEJ174" s="235"/>
      <c r="DEK174" s="235"/>
      <c r="DEL174" s="235"/>
      <c r="DEM174" s="235"/>
      <c r="DEN174" s="235"/>
      <c r="DEO174" s="235"/>
      <c r="DEP174" s="235"/>
      <c r="DEQ174" s="235"/>
      <c r="DER174" s="235"/>
      <c r="DES174" s="235"/>
      <c r="DET174" s="235"/>
      <c r="DEU174" s="235"/>
      <c r="DEV174" s="235"/>
      <c r="DEW174" s="235"/>
      <c r="DEX174" s="235"/>
      <c r="DEY174" s="235"/>
      <c r="DEZ174" s="235"/>
      <c r="DFA174" s="235"/>
      <c r="DFB174" s="235"/>
      <c r="DFC174" s="235"/>
      <c r="DFD174" s="235"/>
      <c r="DFE174" s="235"/>
      <c r="DFF174" s="235"/>
      <c r="DFG174" s="235"/>
      <c r="DFH174" s="235"/>
      <c r="DFI174" s="235"/>
      <c r="DFJ174" s="235"/>
      <c r="DFK174" s="235"/>
      <c r="DFL174" s="235"/>
      <c r="DFM174" s="235"/>
      <c r="DFN174" s="235"/>
      <c r="DFO174" s="235"/>
      <c r="DFP174" s="235"/>
      <c r="DFQ174" s="235"/>
      <c r="DFR174" s="235"/>
      <c r="DFS174" s="235"/>
      <c r="DFT174" s="235"/>
      <c r="DFU174" s="235"/>
      <c r="DFV174" s="235"/>
      <c r="DFW174" s="235"/>
      <c r="DFX174" s="235"/>
      <c r="DFY174" s="235"/>
      <c r="DFZ174" s="235"/>
      <c r="DGA174" s="235"/>
      <c r="DGB174" s="235"/>
      <c r="DGC174" s="235"/>
      <c r="DGD174" s="235"/>
      <c r="DGE174" s="235"/>
      <c r="DGF174" s="235"/>
      <c r="DGG174" s="235"/>
      <c r="DGH174" s="235"/>
      <c r="DGI174" s="235"/>
      <c r="DGJ174" s="235"/>
      <c r="DGK174" s="235"/>
      <c r="DGL174" s="235"/>
      <c r="DGM174" s="235"/>
      <c r="DGN174" s="235"/>
      <c r="DGO174" s="235"/>
      <c r="DGP174" s="235"/>
      <c r="DGQ174" s="235"/>
      <c r="DGR174" s="235"/>
      <c r="DGS174" s="235"/>
      <c r="DGT174" s="235"/>
      <c r="DGU174" s="235"/>
      <c r="DGV174" s="235"/>
      <c r="DGW174" s="235"/>
      <c r="DGX174" s="235"/>
      <c r="DGY174" s="235"/>
      <c r="DGZ174" s="235"/>
      <c r="DHA174" s="235"/>
      <c r="DHB174" s="235"/>
      <c r="DHC174" s="235"/>
      <c r="DHD174" s="235"/>
      <c r="DHE174" s="235"/>
      <c r="DHF174" s="235"/>
      <c r="DHG174" s="235"/>
      <c r="DHH174" s="235"/>
      <c r="DHI174" s="235"/>
      <c r="DHJ174" s="235"/>
      <c r="DHK174" s="235"/>
      <c r="DHL174" s="235"/>
      <c r="DHM174" s="235"/>
      <c r="DHN174" s="235"/>
      <c r="DHO174" s="235"/>
      <c r="DHP174" s="235"/>
      <c r="DHQ174" s="235"/>
      <c r="DHR174" s="235"/>
      <c r="DHS174" s="235"/>
      <c r="DHT174" s="235"/>
      <c r="DHU174" s="235"/>
      <c r="DHV174" s="235"/>
      <c r="DHW174" s="235"/>
      <c r="DHX174" s="235"/>
      <c r="DHY174" s="235"/>
      <c r="DHZ174" s="235"/>
      <c r="DIA174" s="235"/>
      <c r="DIB174" s="235"/>
      <c r="DIC174" s="235"/>
      <c r="DID174" s="235"/>
      <c r="DIE174" s="235"/>
      <c r="DIF174" s="235"/>
      <c r="DIG174" s="235"/>
      <c r="DIH174" s="235"/>
      <c r="DII174" s="235"/>
      <c r="DIJ174" s="235"/>
      <c r="DIK174" s="235"/>
      <c r="DIL174" s="235"/>
      <c r="DIM174" s="235"/>
      <c r="DIN174" s="235"/>
      <c r="DIO174" s="235"/>
      <c r="DIP174" s="235"/>
      <c r="DIQ174" s="235"/>
      <c r="DIR174" s="235"/>
      <c r="DIS174" s="235"/>
      <c r="DIT174" s="235"/>
      <c r="DIU174" s="235"/>
      <c r="DIV174" s="235"/>
      <c r="DIW174" s="235"/>
      <c r="DIX174" s="235"/>
      <c r="DIY174" s="235"/>
      <c r="DIZ174" s="235"/>
      <c r="DJA174" s="235"/>
      <c r="DJB174" s="235"/>
      <c r="DJC174" s="235"/>
      <c r="DJD174" s="235"/>
      <c r="DJE174" s="235"/>
      <c r="DJF174" s="235"/>
      <c r="DJG174" s="235"/>
      <c r="DJH174" s="235"/>
      <c r="DJI174" s="235"/>
      <c r="DJJ174" s="235"/>
      <c r="DJK174" s="235"/>
      <c r="DJL174" s="235"/>
      <c r="DJM174" s="235"/>
      <c r="DJN174" s="235"/>
      <c r="DJO174" s="235"/>
      <c r="DJP174" s="235"/>
      <c r="DJQ174" s="235"/>
      <c r="DJR174" s="235"/>
      <c r="DJS174" s="235"/>
      <c r="DJT174" s="235"/>
      <c r="DJU174" s="235"/>
      <c r="DJV174" s="235"/>
      <c r="DJW174" s="235"/>
      <c r="DJX174" s="235"/>
      <c r="DJY174" s="235"/>
      <c r="DJZ174" s="235"/>
      <c r="DKA174" s="235"/>
      <c r="DKB174" s="235"/>
      <c r="DKC174" s="235"/>
      <c r="DKD174" s="235"/>
      <c r="DKE174" s="235"/>
      <c r="DKF174" s="235"/>
      <c r="DKG174" s="235"/>
      <c r="DKH174" s="235"/>
      <c r="DKI174" s="235"/>
      <c r="DKJ174" s="235"/>
      <c r="DKK174" s="235"/>
      <c r="DKL174" s="235"/>
      <c r="DKM174" s="235"/>
      <c r="DKN174" s="235"/>
      <c r="DKO174" s="235"/>
      <c r="DKP174" s="235"/>
      <c r="DKQ174" s="235"/>
      <c r="DKR174" s="235"/>
      <c r="DKS174" s="235"/>
      <c r="DKT174" s="235"/>
      <c r="DKU174" s="235"/>
      <c r="DKV174" s="235"/>
      <c r="DKW174" s="235"/>
      <c r="DKX174" s="235"/>
      <c r="DKY174" s="235"/>
      <c r="DKZ174" s="235"/>
      <c r="DLA174" s="235"/>
      <c r="DLB174" s="235"/>
      <c r="DLC174" s="235"/>
      <c r="DLD174" s="235"/>
      <c r="DLE174" s="235"/>
      <c r="DLF174" s="235"/>
      <c r="DLG174" s="235"/>
      <c r="DLH174" s="235"/>
      <c r="DLI174" s="235"/>
      <c r="DLJ174" s="235"/>
      <c r="DLK174" s="235"/>
      <c r="DLL174" s="235"/>
      <c r="DLM174" s="235"/>
      <c r="DLN174" s="235"/>
      <c r="DLO174" s="235"/>
      <c r="DLP174" s="235"/>
      <c r="DLQ174" s="235"/>
      <c r="DLR174" s="235"/>
      <c r="DLS174" s="235"/>
      <c r="DLT174" s="235"/>
      <c r="DLU174" s="235"/>
      <c r="DLV174" s="235"/>
      <c r="DLW174" s="235"/>
      <c r="DLX174" s="235"/>
      <c r="DLY174" s="235"/>
      <c r="DLZ174" s="235"/>
      <c r="DMA174" s="235"/>
      <c r="DMB174" s="235"/>
      <c r="DMC174" s="235"/>
      <c r="DMD174" s="235"/>
      <c r="DME174" s="235"/>
      <c r="DMF174" s="235"/>
      <c r="DMG174" s="235"/>
      <c r="DMH174" s="235"/>
      <c r="DMI174" s="235"/>
      <c r="DMJ174" s="235"/>
      <c r="DMK174" s="235"/>
      <c r="DML174" s="235"/>
      <c r="DMM174" s="235"/>
      <c r="DMN174" s="235"/>
      <c r="DMO174" s="235"/>
      <c r="DMP174" s="235"/>
      <c r="DMQ174" s="235"/>
      <c r="DMR174" s="235"/>
      <c r="DMS174" s="235"/>
      <c r="DMT174" s="235"/>
      <c r="DMU174" s="235"/>
      <c r="DMV174" s="235"/>
      <c r="DMW174" s="235"/>
      <c r="DMX174" s="235"/>
      <c r="DMY174" s="235"/>
      <c r="DMZ174" s="235"/>
      <c r="DNA174" s="235"/>
      <c r="DNB174" s="235"/>
      <c r="DNC174" s="235"/>
      <c r="DND174" s="235"/>
      <c r="DNE174" s="235"/>
      <c r="DNF174" s="235"/>
      <c r="DNG174" s="235"/>
      <c r="DNH174" s="235"/>
      <c r="DNI174" s="235"/>
      <c r="DNJ174" s="235"/>
      <c r="DNK174" s="235"/>
      <c r="DNL174" s="235"/>
      <c r="DNM174" s="235"/>
      <c r="DNN174" s="235"/>
      <c r="DNO174" s="235"/>
      <c r="DNP174" s="235"/>
      <c r="DNQ174" s="235"/>
      <c r="DNR174" s="235"/>
      <c r="DNS174" s="235"/>
      <c r="DNT174" s="235"/>
      <c r="DNU174" s="235"/>
      <c r="DNV174" s="235"/>
      <c r="DNW174" s="235"/>
      <c r="DNX174" s="235"/>
      <c r="DNY174" s="235"/>
      <c r="DNZ174" s="235"/>
      <c r="DOA174" s="235"/>
      <c r="DOB174" s="235"/>
      <c r="DOC174" s="235"/>
      <c r="DOD174" s="235"/>
      <c r="DOE174" s="235"/>
      <c r="DOF174" s="235"/>
      <c r="DOG174" s="235"/>
      <c r="DOH174" s="235"/>
      <c r="DOI174" s="235"/>
      <c r="DOJ174" s="235"/>
      <c r="DOK174" s="235"/>
      <c r="DOL174" s="235"/>
      <c r="DOM174" s="235"/>
      <c r="DON174" s="235"/>
      <c r="DOO174" s="235"/>
      <c r="DOP174" s="235"/>
      <c r="DOQ174" s="235"/>
      <c r="DOR174" s="235"/>
      <c r="DOS174" s="235"/>
      <c r="DOT174" s="235"/>
      <c r="DOU174" s="235"/>
      <c r="DOV174" s="235"/>
      <c r="DOW174" s="235"/>
      <c r="DOX174" s="235"/>
      <c r="DOY174" s="235"/>
      <c r="DOZ174" s="235"/>
      <c r="DPA174" s="235"/>
      <c r="DPB174" s="235"/>
      <c r="DPC174" s="235"/>
      <c r="DPD174" s="235"/>
      <c r="DPE174" s="235"/>
      <c r="DPF174" s="235"/>
      <c r="DPG174" s="235"/>
      <c r="DPH174" s="235"/>
      <c r="DPI174" s="235"/>
      <c r="DPJ174" s="235"/>
      <c r="DPK174" s="235"/>
      <c r="DPL174" s="235"/>
      <c r="DPM174" s="235"/>
      <c r="DPN174" s="235"/>
      <c r="DPO174" s="235"/>
      <c r="DPP174" s="235"/>
      <c r="DPQ174" s="235"/>
      <c r="DPR174" s="235"/>
      <c r="DPS174" s="235"/>
      <c r="DPT174" s="235"/>
      <c r="DPU174" s="235"/>
      <c r="DPV174" s="235"/>
      <c r="DPW174" s="235"/>
      <c r="DPX174" s="235"/>
      <c r="DPY174" s="235"/>
      <c r="DPZ174" s="235"/>
      <c r="DQA174" s="235"/>
      <c r="DQB174" s="235"/>
      <c r="DQC174" s="235"/>
      <c r="DQD174" s="235"/>
      <c r="DQE174" s="235"/>
      <c r="DQF174" s="235"/>
      <c r="DQG174" s="235"/>
      <c r="DQH174" s="235"/>
      <c r="DQI174" s="235"/>
      <c r="DQJ174" s="235"/>
      <c r="DQK174" s="235"/>
      <c r="DQL174" s="235"/>
      <c r="DQM174" s="235"/>
      <c r="DQN174" s="235"/>
      <c r="DQO174" s="235"/>
      <c r="DQP174" s="235"/>
      <c r="DQQ174" s="235"/>
      <c r="DQR174" s="235"/>
      <c r="DQS174" s="235"/>
      <c r="DQT174" s="235"/>
      <c r="DQU174" s="235"/>
      <c r="DQV174" s="235"/>
      <c r="DQW174" s="235"/>
      <c r="DQX174" s="235"/>
      <c r="DQY174" s="235"/>
      <c r="DQZ174" s="235"/>
      <c r="DRA174" s="235"/>
      <c r="DRB174" s="235"/>
      <c r="DRC174" s="235"/>
      <c r="DRD174" s="235"/>
      <c r="DRE174" s="235"/>
      <c r="DRF174" s="235"/>
      <c r="DRG174" s="235"/>
      <c r="DRH174" s="235"/>
      <c r="DRI174" s="235"/>
      <c r="DRJ174" s="235"/>
      <c r="DRK174" s="235"/>
      <c r="DRL174" s="235"/>
      <c r="DRM174" s="235"/>
      <c r="DRN174" s="235"/>
      <c r="DRO174" s="235"/>
      <c r="DRP174" s="235"/>
      <c r="DRQ174" s="235"/>
      <c r="DRR174" s="235"/>
      <c r="DRS174" s="235"/>
      <c r="DRT174" s="235"/>
      <c r="DRU174" s="235"/>
      <c r="DRV174" s="235"/>
      <c r="DRW174" s="235"/>
      <c r="DRX174" s="235"/>
      <c r="DRY174" s="235"/>
      <c r="DRZ174" s="235"/>
      <c r="DSA174" s="235"/>
      <c r="DSB174" s="235"/>
      <c r="DSC174" s="235"/>
      <c r="DSD174" s="235"/>
      <c r="DSE174" s="235"/>
      <c r="DSF174" s="235"/>
      <c r="DSG174" s="235"/>
      <c r="DSH174" s="235"/>
      <c r="DSI174" s="235"/>
      <c r="DSJ174" s="235"/>
      <c r="DSK174" s="235"/>
      <c r="DSL174" s="235"/>
      <c r="DSM174" s="235"/>
      <c r="DSN174" s="235"/>
      <c r="DSO174" s="235"/>
      <c r="DSP174" s="235"/>
      <c r="DSQ174" s="235"/>
      <c r="DSR174" s="235"/>
      <c r="DSS174" s="235"/>
      <c r="DST174" s="235"/>
      <c r="DSU174" s="235"/>
      <c r="DSV174" s="235"/>
      <c r="DSW174" s="235"/>
      <c r="DSX174" s="235"/>
      <c r="DSY174" s="235"/>
      <c r="DSZ174" s="235"/>
      <c r="DTA174" s="235"/>
      <c r="DTB174" s="235"/>
      <c r="DTC174" s="235"/>
      <c r="DTD174" s="235"/>
      <c r="DTE174" s="235"/>
      <c r="DTF174" s="235"/>
      <c r="DTG174" s="235"/>
      <c r="DTH174" s="235"/>
      <c r="DTI174" s="235"/>
      <c r="DTJ174" s="235"/>
      <c r="DTK174" s="235"/>
      <c r="DTL174" s="235"/>
      <c r="DTM174" s="235"/>
      <c r="DTN174" s="235"/>
      <c r="DTO174" s="235"/>
      <c r="DTP174" s="235"/>
      <c r="DTQ174" s="235"/>
      <c r="DTR174" s="235"/>
      <c r="DTS174" s="235"/>
      <c r="DTT174" s="235"/>
      <c r="DTU174" s="235"/>
      <c r="DTV174" s="235"/>
      <c r="DTW174" s="235"/>
      <c r="DTX174" s="235"/>
      <c r="DTY174" s="235"/>
      <c r="DTZ174" s="235"/>
      <c r="DUA174" s="235"/>
      <c r="DUB174" s="235"/>
      <c r="DUC174" s="235"/>
      <c r="DUD174" s="235"/>
      <c r="DUE174" s="235"/>
      <c r="DUF174" s="235"/>
      <c r="DUG174" s="235"/>
      <c r="DUH174" s="235"/>
      <c r="DUI174" s="235"/>
      <c r="DUJ174" s="235"/>
      <c r="DUK174" s="235"/>
      <c r="DUL174" s="235"/>
      <c r="DUM174" s="235"/>
      <c r="DUN174" s="235"/>
      <c r="DUO174" s="235"/>
      <c r="DUP174" s="235"/>
      <c r="DUQ174" s="235"/>
      <c r="DUR174" s="235"/>
      <c r="DUS174" s="235"/>
      <c r="DUT174" s="235"/>
      <c r="DUU174" s="235"/>
      <c r="DUV174" s="235"/>
      <c r="DUW174" s="235"/>
      <c r="DUX174" s="235"/>
      <c r="DUY174" s="235"/>
      <c r="DUZ174" s="235"/>
      <c r="DVA174" s="235"/>
      <c r="DVB174" s="235"/>
      <c r="DVC174" s="235"/>
      <c r="DVD174" s="235"/>
      <c r="DVE174" s="235"/>
      <c r="DVF174" s="235"/>
      <c r="DVG174" s="235"/>
      <c r="DVH174" s="235"/>
      <c r="DVI174" s="235"/>
      <c r="DVJ174" s="235"/>
      <c r="DVK174" s="235"/>
      <c r="DVL174" s="235"/>
      <c r="DVM174" s="235"/>
      <c r="DVN174" s="235"/>
      <c r="DVO174" s="235"/>
      <c r="DVP174" s="235"/>
      <c r="DVQ174" s="235"/>
      <c r="DVR174" s="235"/>
      <c r="DVS174" s="235"/>
      <c r="DVT174" s="235"/>
      <c r="DVU174" s="235"/>
      <c r="DVV174" s="235"/>
      <c r="DVW174" s="235"/>
      <c r="DVX174" s="235"/>
      <c r="DVY174" s="235"/>
      <c r="DVZ174" s="235"/>
      <c r="DWA174" s="235"/>
      <c r="DWB174" s="235"/>
      <c r="DWC174" s="235"/>
      <c r="DWD174" s="235"/>
      <c r="DWE174" s="235"/>
      <c r="DWF174" s="235"/>
      <c r="DWG174" s="235"/>
      <c r="DWH174" s="235"/>
      <c r="DWI174" s="235"/>
      <c r="DWJ174" s="235"/>
      <c r="DWK174" s="235"/>
      <c r="DWL174" s="235"/>
      <c r="DWM174" s="235"/>
      <c r="DWN174" s="235"/>
      <c r="DWO174" s="235"/>
      <c r="DWP174" s="235"/>
      <c r="DWQ174" s="235"/>
      <c r="DWR174" s="235"/>
      <c r="DWS174" s="235"/>
      <c r="DWT174" s="235"/>
      <c r="DWU174" s="235"/>
      <c r="DWV174" s="235"/>
      <c r="DWW174" s="235"/>
      <c r="DWX174" s="235"/>
      <c r="DWY174" s="235"/>
      <c r="DWZ174" s="235"/>
      <c r="DXA174" s="235"/>
      <c r="DXB174" s="235"/>
      <c r="DXC174" s="235"/>
      <c r="DXD174" s="235"/>
      <c r="DXE174" s="235"/>
      <c r="DXF174" s="235"/>
      <c r="DXG174" s="235"/>
      <c r="DXH174" s="235"/>
      <c r="DXI174" s="235"/>
      <c r="DXJ174" s="235"/>
      <c r="DXK174" s="235"/>
      <c r="DXL174" s="235"/>
      <c r="DXM174" s="235"/>
      <c r="DXN174" s="235"/>
      <c r="DXO174" s="235"/>
      <c r="DXP174" s="235"/>
      <c r="DXQ174" s="235"/>
      <c r="DXR174" s="235"/>
      <c r="DXS174" s="235"/>
      <c r="DXT174" s="235"/>
      <c r="DXU174" s="235"/>
      <c r="DXV174" s="235"/>
      <c r="DXW174" s="235"/>
      <c r="DXX174" s="235"/>
      <c r="DXY174" s="235"/>
      <c r="DXZ174" s="235"/>
      <c r="DYA174" s="235"/>
      <c r="DYB174" s="235"/>
      <c r="DYC174" s="235"/>
      <c r="DYD174" s="235"/>
      <c r="DYE174" s="235"/>
      <c r="DYF174" s="235"/>
      <c r="DYG174" s="235"/>
      <c r="DYH174" s="235"/>
      <c r="DYI174" s="235"/>
      <c r="DYJ174" s="235"/>
      <c r="DYK174" s="235"/>
      <c r="DYL174" s="235"/>
      <c r="DYM174" s="235"/>
      <c r="DYN174" s="235"/>
      <c r="DYO174" s="235"/>
      <c r="DYP174" s="235"/>
      <c r="DYQ174" s="235"/>
      <c r="DYR174" s="235"/>
      <c r="DYS174" s="235"/>
      <c r="DYT174" s="235"/>
      <c r="DYU174" s="235"/>
      <c r="DYV174" s="235"/>
      <c r="DYW174" s="235"/>
      <c r="DYX174" s="235"/>
      <c r="DYY174" s="235"/>
      <c r="DYZ174" s="235"/>
      <c r="DZA174" s="235"/>
      <c r="DZB174" s="235"/>
      <c r="DZC174" s="235"/>
      <c r="DZD174" s="235"/>
      <c r="DZE174" s="235"/>
      <c r="DZF174" s="235"/>
      <c r="DZG174" s="235"/>
      <c r="DZH174" s="235"/>
      <c r="DZI174" s="235"/>
      <c r="DZJ174" s="235"/>
      <c r="DZK174" s="235"/>
      <c r="DZL174" s="235"/>
      <c r="DZM174" s="235"/>
      <c r="DZN174" s="235"/>
      <c r="DZO174" s="235"/>
      <c r="DZP174" s="235"/>
      <c r="DZQ174" s="235"/>
      <c r="DZR174" s="235"/>
      <c r="DZS174" s="235"/>
      <c r="DZT174" s="235"/>
      <c r="DZU174" s="235"/>
      <c r="DZV174" s="235"/>
      <c r="DZW174" s="235"/>
      <c r="DZX174" s="235"/>
      <c r="DZY174" s="235"/>
      <c r="DZZ174" s="235"/>
      <c r="EAA174" s="235"/>
      <c r="EAB174" s="235"/>
      <c r="EAC174" s="235"/>
      <c r="EAD174" s="235"/>
      <c r="EAE174" s="235"/>
      <c r="EAF174" s="235"/>
      <c r="EAG174" s="235"/>
      <c r="EAH174" s="235"/>
      <c r="EAI174" s="235"/>
      <c r="EAJ174" s="235"/>
      <c r="EAK174" s="235"/>
      <c r="EAL174" s="235"/>
      <c r="EAM174" s="235"/>
      <c r="EAN174" s="235"/>
      <c r="EAO174" s="235"/>
      <c r="EAP174" s="235"/>
      <c r="EAQ174" s="235"/>
      <c r="EAR174" s="235"/>
      <c r="EAS174" s="235"/>
      <c r="EAT174" s="235"/>
      <c r="EAU174" s="235"/>
      <c r="EAV174" s="235"/>
      <c r="EAW174" s="235"/>
      <c r="EAX174" s="235"/>
      <c r="EAY174" s="235"/>
      <c r="EAZ174" s="235"/>
      <c r="EBA174" s="235"/>
      <c r="EBB174" s="235"/>
      <c r="EBC174" s="235"/>
      <c r="EBD174" s="235"/>
      <c r="EBE174" s="235"/>
      <c r="EBF174" s="235"/>
      <c r="EBG174" s="235"/>
      <c r="EBH174" s="235"/>
      <c r="EBI174" s="235"/>
      <c r="EBJ174" s="235"/>
      <c r="EBK174" s="235"/>
      <c r="EBL174" s="235"/>
      <c r="EBM174" s="235"/>
      <c r="EBN174" s="235"/>
      <c r="EBO174" s="235"/>
      <c r="EBP174" s="235"/>
      <c r="EBQ174" s="235"/>
      <c r="EBR174" s="235"/>
      <c r="EBS174" s="235"/>
      <c r="EBT174" s="235"/>
      <c r="EBU174" s="235"/>
      <c r="EBV174" s="235"/>
      <c r="EBW174" s="235"/>
      <c r="EBX174" s="235"/>
      <c r="EBY174" s="235"/>
      <c r="EBZ174" s="235"/>
      <c r="ECA174" s="235"/>
      <c r="ECB174" s="235"/>
      <c r="ECC174" s="235"/>
      <c r="ECD174" s="235"/>
      <c r="ECE174" s="235"/>
      <c r="ECF174" s="235"/>
      <c r="ECG174" s="235"/>
      <c r="ECH174" s="235"/>
      <c r="ECI174" s="235"/>
      <c r="ECJ174" s="235"/>
      <c r="ECK174" s="235"/>
      <c r="ECL174" s="235"/>
      <c r="ECM174" s="235"/>
      <c r="ECN174" s="235"/>
      <c r="ECO174" s="235"/>
      <c r="ECP174" s="235"/>
      <c r="ECQ174" s="235"/>
      <c r="ECR174" s="235"/>
      <c r="ECS174" s="235"/>
      <c r="ECT174" s="235"/>
      <c r="ECU174" s="235"/>
      <c r="ECV174" s="235"/>
      <c r="ECW174" s="235"/>
      <c r="ECX174" s="235"/>
      <c r="ECY174" s="235"/>
      <c r="ECZ174" s="235"/>
      <c r="EDA174" s="235"/>
      <c r="EDB174" s="235"/>
      <c r="EDC174" s="235"/>
      <c r="EDD174" s="235"/>
      <c r="EDE174" s="235"/>
      <c r="EDF174" s="235"/>
      <c r="EDG174" s="235"/>
      <c r="EDH174" s="235"/>
      <c r="EDI174" s="235"/>
      <c r="EDJ174" s="235"/>
      <c r="EDK174" s="235"/>
      <c r="EDL174" s="235"/>
      <c r="EDM174" s="235"/>
      <c r="EDN174" s="235"/>
      <c r="EDO174" s="235"/>
      <c r="EDP174" s="235"/>
      <c r="EDQ174" s="235"/>
      <c r="EDR174" s="235"/>
      <c r="EDS174" s="235"/>
      <c r="EDT174" s="235"/>
      <c r="EDU174" s="235"/>
      <c r="EDV174" s="235"/>
      <c r="EDW174" s="235"/>
      <c r="EDX174" s="235"/>
      <c r="EDY174" s="235"/>
      <c r="EDZ174" s="235"/>
      <c r="EEA174" s="235"/>
      <c r="EEB174" s="235"/>
      <c r="EEC174" s="235"/>
      <c r="EED174" s="235"/>
      <c r="EEE174" s="235"/>
      <c r="EEF174" s="235"/>
      <c r="EEG174" s="235"/>
      <c r="EEH174" s="235"/>
      <c r="EEI174" s="235"/>
      <c r="EEJ174" s="235"/>
      <c r="EEK174" s="235"/>
      <c r="EEL174" s="235"/>
      <c r="EEM174" s="235"/>
      <c r="EEN174" s="235"/>
      <c r="EEO174" s="235"/>
      <c r="EEP174" s="235"/>
      <c r="EEQ174" s="235"/>
      <c r="EER174" s="235"/>
      <c r="EES174" s="235"/>
      <c r="EET174" s="235"/>
      <c r="EEU174" s="235"/>
      <c r="EEV174" s="235"/>
      <c r="EEW174" s="235"/>
      <c r="EEX174" s="235"/>
      <c r="EEY174" s="235"/>
      <c r="EEZ174" s="235"/>
      <c r="EFA174" s="235"/>
      <c r="EFB174" s="235"/>
      <c r="EFC174" s="235"/>
      <c r="EFD174" s="235"/>
      <c r="EFE174" s="235"/>
      <c r="EFF174" s="235"/>
      <c r="EFG174" s="235"/>
      <c r="EFH174" s="235"/>
      <c r="EFI174" s="235"/>
      <c r="EFJ174" s="235"/>
      <c r="EFK174" s="235"/>
      <c r="EFL174" s="235"/>
      <c r="EFM174" s="235"/>
      <c r="EFN174" s="235"/>
      <c r="EFO174" s="235"/>
      <c r="EFP174" s="235"/>
      <c r="EFQ174" s="235"/>
      <c r="EFR174" s="235"/>
      <c r="EFS174" s="235"/>
      <c r="EFT174" s="235"/>
      <c r="EFU174" s="235"/>
      <c r="EFV174" s="235"/>
      <c r="EFW174" s="235"/>
      <c r="EFX174" s="235"/>
      <c r="EFY174" s="235"/>
      <c r="EFZ174" s="235"/>
      <c r="EGA174" s="235"/>
      <c r="EGB174" s="235"/>
      <c r="EGC174" s="235"/>
      <c r="EGD174" s="235"/>
      <c r="EGE174" s="235"/>
      <c r="EGF174" s="235"/>
      <c r="EGG174" s="235"/>
      <c r="EGH174" s="235"/>
      <c r="EGI174" s="235"/>
      <c r="EGJ174" s="235"/>
      <c r="EGK174" s="235"/>
      <c r="EGL174" s="235"/>
      <c r="EGM174" s="235"/>
      <c r="EGN174" s="235"/>
      <c r="EGO174" s="235"/>
      <c r="EGP174" s="235"/>
      <c r="EGQ174" s="235"/>
      <c r="EGR174" s="235"/>
      <c r="EGS174" s="235"/>
      <c r="EGT174" s="235"/>
      <c r="EGU174" s="235"/>
      <c r="EGV174" s="235"/>
      <c r="EGW174" s="235"/>
      <c r="EGX174" s="235"/>
      <c r="EGY174" s="235"/>
      <c r="EGZ174" s="235"/>
      <c r="EHA174" s="235"/>
      <c r="EHB174" s="235"/>
      <c r="EHC174" s="235"/>
      <c r="EHD174" s="235"/>
      <c r="EHE174" s="235"/>
      <c r="EHF174" s="235"/>
      <c r="EHG174" s="235"/>
      <c r="EHH174" s="235"/>
      <c r="EHI174" s="235"/>
      <c r="EHJ174" s="235"/>
      <c r="EHK174" s="235"/>
      <c r="EHL174" s="235"/>
      <c r="EHM174" s="235"/>
      <c r="EHN174" s="235"/>
      <c r="EHO174" s="235"/>
      <c r="EHP174" s="235"/>
      <c r="EHQ174" s="235"/>
      <c r="EHR174" s="235"/>
      <c r="EHS174" s="235"/>
      <c r="EHT174" s="235"/>
      <c r="EHU174" s="235"/>
      <c r="EHV174" s="235"/>
      <c r="EHW174" s="235"/>
      <c r="EHX174" s="235"/>
      <c r="EHY174" s="235"/>
      <c r="EHZ174" s="235"/>
      <c r="EIA174" s="235"/>
      <c r="EIB174" s="235"/>
      <c r="EIC174" s="235"/>
      <c r="EID174" s="235"/>
      <c r="EIE174" s="235"/>
      <c r="EIF174" s="235"/>
      <c r="EIG174" s="235"/>
      <c r="EIH174" s="235"/>
      <c r="EII174" s="235"/>
      <c r="EIJ174" s="235"/>
      <c r="EIK174" s="235"/>
      <c r="EIL174" s="235"/>
      <c r="EIM174" s="235"/>
      <c r="EIN174" s="235"/>
      <c r="EIO174" s="235"/>
      <c r="EIP174" s="235"/>
      <c r="EIQ174" s="235"/>
      <c r="EIR174" s="235"/>
      <c r="EIS174" s="235"/>
      <c r="EIT174" s="235"/>
      <c r="EIU174" s="235"/>
      <c r="EIV174" s="235"/>
      <c r="EIW174" s="235"/>
      <c r="EIX174" s="235"/>
      <c r="EIY174" s="235"/>
      <c r="EIZ174" s="235"/>
      <c r="EJA174" s="235"/>
      <c r="EJB174" s="235"/>
      <c r="EJC174" s="235"/>
      <c r="EJD174" s="235"/>
      <c r="EJE174" s="235"/>
      <c r="EJF174" s="235"/>
      <c r="EJG174" s="235"/>
      <c r="EJH174" s="235"/>
      <c r="EJI174" s="235"/>
      <c r="EJJ174" s="235"/>
      <c r="EJK174" s="235"/>
      <c r="EJL174" s="235"/>
      <c r="EJM174" s="235"/>
      <c r="EJN174" s="235"/>
      <c r="EJO174" s="235"/>
      <c r="EJP174" s="235"/>
      <c r="EJQ174" s="235"/>
      <c r="EJR174" s="235"/>
      <c r="EJS174" s="235"/>
      <c r="EJT174" s="235"/>
      <c r="EJU174" s="235"/>
      <c r="EJV174" s="235"/>
      <c r="EJW174" s="235"/>
      <c r="EJX174" s="235"/>
      <c r="EJY174" s="235"/>
      <c r="EJZ174" s="235"/>
      <c r="EKA174" s="235"/>
      <c r="EKB174" s="235"/>
      <c r="EKC174" s="235"/>
      <c r="EKD174" s="235"/>
      <c r="EKE174" s="235"/>
      <c r="EKF174" s="235"/>
      <c r="EKG174" s="235"/>
      <c r="EKH174" s="235"/>
      <c r="EKI174" s="235"/>
      <c r="EKJ174" s="235"/>
      <c r="EKK174" s="235"/>
      <c r="EKL174" s="235"/>
      <c r="EKM174" s="235"/>
      <c r="EKN174" s="235"/>
      <c r="EKO174" s="235"/>
      <c r="EKP174" s="235"/>
      <c r="EKQ174" s="235"/>
      <c r="EKR174" s="235"/>
      <c r="EKS174" s="235"/>
      <c r="EKT174" s="235"/>
      <c r="EKU174" s="235"/>
      <c r="EKV174" s="235"/>
      <c r="EKW174" s="235"/>
      <c r="EKX174" s="235"/>
      <c r="EKY174" s="235"/>
      <c r="EKZ174" s="235"/>
      <c r="ELA174" s="235"/>
      <c r="ELB174" s="235"/>
      <c r="ELC174" s="235"/>
      <c r="ELD174" s="235"/>
      <c r="ELE174" s="235"/>
      <c r="ELF174" s="235"/>
      <c r="ELG174" s="235"/>
      <c r="ELH174" s="235"/>
      <c r="ELI174" s="235"/>
      <c r="ELJ174" s="235"/>
      <c r="ELK174" s="235"/>
      <c r="ELL174" s="235"/>
      <c r="ELM174" s="235"/>
      <c r="ELN174" s="235"/>
      <c r="ELO174" s="235"/>
      <c r="ELP174" s="235"/>
      <c r="ELQ174" s="235"/>
      <c r="ELR174" s="235"/>
      <c r="ELS174" s="235"/>
      <c r="ELT174" s="235"/>
      <c r="ELU174" s="235"/>
      <c r="ELV174" s="235"/>
      <c r="ELW174" s="235"/>
      <c r="ELX174" s="235"/>
      <c r="ELY174" s="235"/>
      <c r="ELZ174" s="235"/>
      <c r="EMA174" s="235"/>
      <c r="EMB174" s="235"/>
      <c r="EMC174" s="235"/>
      <c r="EMD174" s="235"/>
      <c r="EME174" s="235"/>
      <c r="EMF174" s="235"/>
      <c r="EMG174" s="235"/>
      <c r="EMH174" s="235"/>
      <c r="EMI174" s="235"/>
      <c r="EMJ174" s="235"/>
      <c r="EMK174" s="235"/>
      <c r="EML174" s="235"/>
      <c r="EMM174" s="235"/>
      <c r="EMN174" s="235"/>
      <c r="EMO174" s="235"/>
      <c r="EMP174" s="235"/>
      <c r="EMQ174" s="235"/>
      <c r="EMR174" s="235"/>
      <c r="EMS174" s="235"/>
      <c r="EMT174" s="235"/>
      <c r="EMU174" s="235"/>
      <c r="EMV174" s="235"/>
      <c r="EMW174" s="235"/>
      <c r="EMX174" s="235"/>
      <c r="EMY174" s="235"/>
      <c r="EMZ174" s="235"/>
      <c r="ENA174" s="235"/>
      <c r="ENB174" s="235"/>
      <c r="ENC174" s="235"/>
      <c r="END174" s="235"/>
      <c r="ENE174" s="235"/>
      <c r="ENF174" s="235"/>
      <c r="ENG174" s="235"/>
      <c r="ENH174" s="235"/>
      <c r="ENI174" s="235"/>
      <c r="ENJ174" s="235"/>
      <c r="ENK174" s="235"/>
      <c r="ENL174" s="235"/>
      <c r="ENM174" s="235"/>
      <c r="ENN174" s="235"/>
      <c r="ENO174" s="235"/>
      <c r="ENP174" s="235"/>
      <c r="ENQ174" s="235"/>
      <c r="ENR174" s="235"/>
      <c r="ENS174" s="235"/>
      <c r="ENT174" s="235"/>
      <c r="ENU174" s="235"/>
      <c r="ENV174" s="235"/>
      <c r="ENW174" s="235"/>
      <c r="ENX174" s="235"/>
      <c r="ENY174" s="235"/>
      <c r="ENZ174" s="235"/>
      <c r="EOA174" s="235"/>
      <c r="EOB174" s="235"/>
      <c r="EOC174" s="235"/>
      <c r="EOD174" s="235"/>
      <c r="EOE174" s="235"/>
      <c r="EOF174" s="235"/>
      <c r="EOG174" s="235"/>
      <c r="EOH174" s="235"/>
      <c r="EOI174" s="235"/>
      <c r="EOJ174" s="235"/>
      <c r="EOK174" s="235"/>
      <c r="EOL174" s="235"/>
      <c r="EOM174" s="235"/>
      <c r="EON174" s="235"/>
      <c r="EOO174" s="235"/>
      <c r="EOP174" s="235"/>
      <c r="EOQ174" s="235"/>
      <c r="EOR174" s="235"/>
      <c r="EOS174" s="235"/>
      <c r="EOT174" s="235"/>
      <c r="EOU174" s="235"/>
      <c r="EOV174" s="235"/>
      <c r="EOW174" s="235"/>
      <c r="EOX174" s="235"/>
      <c r="EOY174" s="235"/>
      <c r="EOZ174" s="235"/>
      <c r="EPA174" s="235"/>
      <c r="EPB174" s="235"/>
      <c r="EPC174" s="235"/>
      <c r="EPD174" s="235"/>
      <c r="EPE174" s="235"/>
      <c r="EPF174" s="235"/>
      <c r="EPG174" s="235"/>
      <c r="EPH174" s="235"/>
      <c r="EPI174" s="235"/>
      <c r="EPJ174" s="235"/>
      <c r="EPK174" s="235"/>
      <c r="EPL174" s="235"/>
      <c r="EPM174" s="235"/>
      <c r="EPN174" s="235"/>
      <c r="EPO174" s="235"/>
      <c r="EPP174" s="235"/>
      <c r="EPQ174" s="235"/>
      <c r="EPR174" s="235"/>
      <c r="EPS174" s="235"/>
      <c r="EPT174" s="235"/>
      <c r="EPU174" s="235"/>
      <c r="EPV174" s="235"/>
      <c r="EPW174" s="235"/>
      <c r="EPX174" s="235"/>
      <c r="EPY174" s="235"/>
      <c r="EPZ174" s="235"/>
      <c r="EQA174" s="235"/>
      <c r="EQB174" s="235"/>
      <c r="EQC174" s="235"/>
      <c r="EQD174" s="235"/>
      <c r="EQE174" s="235"/>
      <c r="EQF174" s="235"/>
      <c r="EQG174" s="235"/>
      <c r="EQH174" s="235"/>
      <c r="EQI174" s="235"/>
      <c r="EQJ174" s="235"/>
      <c r="EQK174" s="235"/>
      <c r="EQL174" s="235"/>
      <c r="EQM174" s="235"/>
      <c r="EQN174" s="235"/>
      <c r="EQO174" s="235"/>
      <c r="EQP174" s="235"/>
      <c r="EQQ174" s="235"/>
      <c r="EQR174" s="235"/>
      <c r="EQS174" s="235"/>
      <c r="EQT174" s="235"/>
      <c r="EQU174" s="235"/>
      <c r="EQV174" s="235"/>
      <c r="EQW174" s="235"/>
      <c r="EQX174" s="235"/>
      <c r="EQY174" s="235"/>
      <c r="EQZ174" s="235"/>
      <c r="ERA174" s="235"/>
      <c r="ERB174" s="235"/>
      <c r="ERC174" s="235"/>
      <c r="ERD174" s="235"/>
      <c r="ERE174" s="235"/>
      <c r="ERF174" s="235"/>
      <c r="ERG174" s="235"/>
      <c r="ERH174" s="235"/>
      <c r="ERI174" s="235"/>
      <c r="ERJ174" s="235"/>
      <c r="ERK174" s="235"/>
      <c r="ERL174" s="235"/>
      <c r="ERM174" s="235"/>
      <c r="ERN174" s="235"/>
      <c r="ERO174" s="235"/>
      <c r="ERP174" s="235"/>
      <c r="ERQ174" s="235"/>
      <c r="ERR174" s="235"/>
      <c r="ERS174" s="235"/>
      <c r="ERT174" s="235"/>
      <c r="ERU174" s="235"/>
      <c r="ERV174" s="235"/>
      <c r="ERW174" s="235"/>
      <c r="ERX174" s="235"/>
      <c r="ERY174" s="235"/>
      <c r="ERZ174" s="235"/>
      <c r="ESA174" s="235"/>
      <c r="ESB174" s="235"/>
      <c r="ESC174" s="235"/>
      <c r="ESD174" s="235"/>
      <c r="ESE174" s="235"/>
      <c r="ESF174" s="235"/>
      <c r="ESG174" s="235"/>
      <c r="ESH174" s="235"/>
      <c r="ESI174" s="235"/>
      <c r="ESJ174" s="235"/>
      <c r="ESK174" s="235"/>
      <c r="ESL174" s="235"/>
      <c r="ESM174" s="235"/>
      <c r="ESN174" s="235"/>
      <c r="ESO174" s="235"/>
      <c r="ESP174" s="235"/>
      <c r="ESQ174" s="235"/>
      <c r="ESR174" s="235"/>
      <c r="ESS174" s="235"/>
      <c r="EST174" s="235"/>
      <c r="ESU174" s="235"/>
      <c r="ESV174" s="235"/>
      <c r="ESW174" s="235"/>
      <c r="ESX174" s="235"/>
      <c r="ESY174" s="235"/>
      <c r="ESZ174" s="235"/>
      <c r="ETA174" s="235"/>
      <c r="ETB174" s="235"/>
      <c r="ETC174" s="235"/>
      <c r="ETD174" s="235"/>
      <c r="ETE174" s="235"/>
      <c r="ETF174" s="235"/>
      <c r="ETG174" s="235"/>
      <c r="ETH174" s="235"/>
      <c r="ETI174" s="235"/>
      <c r="ETJ174" s="235"/>
      <c r="ETK174" s="235"/>
      <c r="ETL174" s="235"/>
      <c r="ETM174" s="235"/>
      <c r="ETN174" s="235"/>
      <c r="ETO174" s="235"/>
      <c r="ETP174" s="235"/>
      <c r="ETQ174" s="235"/>
      <c r="ETR174" s="235"/>
      <c r="ETS174" s="235"/>
      <c r="ETT174" s="235"/>
      <c r="ETU174" s="235"/>
      <c r="ETV174" s="235"/>
      <c r="ETW174" s="235"/>
      <c r="ETX174" s="235"/>
      <c r="ETY174" s="235"/>
      <c r="ETZ174" s="235"/>
      <c r="EUA174" s="235"/>
      <c r="EUB174" s="235"/>
      <c r="EUC174" s="235"/>
      <c r="EUD174" s="235"/>
      <c r="EUE174" s="235"/>
      <c r="EUF174" s="235"/>
      <c r="EUG174" s="235"/>
      <c r="EUH174" s="235"/>
      <c r="EUI174" s="235"/>
      <c r="EUJ174" s="235"/>
      <c r="EUK174" s="235"/>
      <c r="EUL174" s="235"/>
      <c r="EUM174" s="235"/>
      <c r="EUN174" s="235"/>
      <c r="EUO174" s="235"/>
      <c r="EUP174" s="235"/>
      <c r="EUQ174" s="235"/>
      <c r="EUR174" s="235"/>
      <c r="EUS174" s="235"/>
      <c r="EUT174" s="235"/>
      <c r="EUU174" s="235"/>
      <c r="EUV174" s="235"/>
      <c r="EUW174" s="235"/>
      <c r="EUX174" s="235"/>
      <c r="EUY174" s="235"/>
      <c r="EUZ174" s="235"/>
      <c r="EVA174" s="235"/>
      <c r="EVB174" s="235"/>
      <c r="EVC174" s="235"/>
      <c r="EVD174" s="235"/>
      <c r="EVE174" s="235"/>
      <c r="EVF174" s="235"/>
      <c r="EVG174" s="235"/>
      <c r="EVH174" s="235"/>
      <c r="EVI174" s="235"/>
      <c r="EVJ174" s="235"/>
      <c r="EVK174" s="235"/>
      <c r="EVL174" s="235"/>
      <c r="EVM174" s="235"/>
      <c r="EVN174" s="235"/>
      <c r="EVO174" s="235"/>
      <c r="EVP174" s="235"/>
      <c r="EVQ174" s="235"/>
      <c r="EVR174" s="235"/>
      <c r="EVS174" s="235"/>
      <c r="EVT174" s="235"/>
      <c r="EVU174" s="235"/>
      <c r="EVV174" s="235"/>
      <c r="EVW174" s="235"/>
      <c r="EVX174" s="235"/>
      <c r="EVY174" s="235"/>
      <c r="EVZ174" s="235"/>
      <c r="EWA174" s="235"/>
      <c r="EWB174" s="235"/>
      <c r="EWC174" s="235"/>
      <c r="EWD174" s="235"/>
      <c r="EWE174" s="235"/>
      <c r="EWF174" s="235"/>
      <c r="EWG174" s="235"/>
      <c r="EWH174" s="235"/>
      <c r="EWI174" s="235"/>
      <c r="EWJ174" s="235"/>
      <c r="EWK174" s="235"/>
      <c r="EWL174" s="235"/>
      <c r="EWM174" s="235"/>
      <c r="EWN174" s="235"/>
      <c r="EWO174" s="235"/>
      <c r="EWP174" s="235"/>
      <c r="EWQ174" s="235"/>
      <c r="EWR174" s="235"/>
      <c r="EWS174" s="235"/>
      <c r="EWT174" s="235"/>
      <c r="EWU174" s="235"/>
      <c r="EWV174" s="235"/>
      <c r="EWW174" s="235"/>
      <c r="EWX174" s="235"/>
      <c r="EWY174" s="235"/>
      <c r="EWZ174" s="235"/>
      <c r="EXA174" s="235"/>
      <c r="EXB174" s="235"/>
      <c r="EXC174" s="235"/>
      <c r="EXD174" s="235"/>
      <c r="EXE174" s="235"/>
      <c r="EXF174" s="235"/>
      <c r="EXG174" s="235"/>
      <c r="EXH174" s="235"/>
      <c r="EXI174" s="235"/>
      <c r="EXJ174" s="235"/>
      <c r="EXK174" s="235"/>
      <c r="EXL174" s="235"/>
      <c r="EXM174" s="235"/>
      <c r="EXN174" s="235"/>
      <c r="EXO174" s="235"/>
      <c r="EXP174" s="235"/>
      <c r="EXQ174" s="235"/>
      <c r="EXR174" s="235"/>
      <c r="EXS174" s="235"/>
      <c r="EXT174" s="235"/>
      <c r="EXU174" s="235"/>
      <c r="EXV174" s="235"/>
      <c r="EXW174" s="235"/>
      <c r="EXX174" s="235"/>
      <c r="EXY174" s="235"/>
      <c r="EXZ174" s="235"/>
      <c r="EYA174" s="235"/>
      <c r="EYB174" s="235"/>
      <c r="EYC174" s="235"/>
      <c r="EYD174" s="235"/>
      <c r="EYE174" s="235"/>
      <c r="EYF174" s="235"/>
      <c r="EYG174" s="235"/>
      <c r="EYH174" s="235"/>
      <c r="EYI174" s="235"/>
      <c r="EYJ174" s="235"/>
      <c r="EYK174" s="235"/>
      <c r="EYL174" s="235"/>
      <c r="EYM174" s="235"/>
      <c r="EYN174" s="235"/>
      <c r="EYO174" s="235"/>
      <c r="EYP174" s="235"/>
      <c r="EYQ174" s="235"/>
      <c r="EYR174" s="235"/>
      <c r="EYS174" s="235"/>
      <c r="EYT174" s="235"/>
      <c r="EYU174" s="235"/>
      <c r="EYV174" s="235"/>
      <c r="EYW174" s="235"/>
      <c r="EYX174" s="235"/>
      <c r="EYY174" s="235"/>
      <c r="EYZ174" s="235"/>
      <c r="EZA174" s="235"/>
      <c r="EZB174" s="235"/>
      <c r="EZC174" s="235"/>
      <c r="EZD174" s="235"/>
      <c r="EZE174" s="235"/>
      <c r="EZF174" s="235"/>
      <c r="EZG174" s="235"/>
      <c r="EZH174" s="235"/>
      <c r="EZI174" s="235"/>
      <c r="EZJ174" s="235"/>
      <c r="EZK174" s="235"/>
      <c r="EZL174" s="235"/>
      <c r="EZM174" s="235"/>
      <c r="EZN174" s="235"/>
      <c r="EZO174" s="235"/>
      <c r="EZP174" s="235"/>
      <c r="EZQ174" s="235"/>
      <c r="EZR174" s="235"/>
      <c r="EZS174" s="235"/>
      <c r="EZT174" s="235"/>
      <c r="EZU174" s="235"/>
      <c r="EZV174" s="235"/>
      <c r="EZW174" s="235"/>
      <c r="EZX174" s="235"/>
      <c r="EZY174" s="235"/>
      <c r="EZZ174" s="235"/>
      <c r="FAA174" s="235"/>
      <c r="FAB174" s="235"/>
      <c r="FAC174" s="235"/>
      <c r="FAD174" s="235"/>
      <c r="FAE174" s="235"/>
      <c r="FAF174" s="235"/>
      <c r="FAG174" s="235"/>
      <c r="FAH174" s="235"/>
      <c r="FAI174" s="235"/>
      <c r="FAJ174" s="235"/>
      <c r="FAK174" s="235"/>
      <c r="FAL174" s="235"/>
      <c r="FAM174" s="235"/>
      <c r="FAN174" s="235"/>
      <c r="FAO174" s="235"/>
      <c r="FAP174" s="235"/>
      <c r="FAQ174" s="235"/>
      <c r="FAR174" s="235"/>
      <c r="FAS174" s="235"/>
      <c r="FAT174" s="235"/>
      <c r="FAU174" s="235"/>
      <c r="FAV174" s="235"/>
      <c r="FAW174" s="235"/>
      <c r="FAX174" s="235"/>
      <c r="FAY174" s="235"/>
      <c r="FAZ174" s="235"/>
      <c r="FBA174" s="235"/>
      <c r="FBB174" s="235"/>
      <c r="FBC174" s="235"/>
      <c r="FBD174" s="235"/>
      <c r="FBE174" s="235"/>
      <c r="FBF174" s="235"/>
      <c r="FBG174" s="235"/>
      <c r="FBH174" s="235"/>
      <c r="FBI174" s="235"/>
      <c r="FBJ174" s="235"/>
      <c r="FBK174" s="235"/>
      <c r="FBL174" s="235"/>
      <c r="FBM174" s="235"/>
      <c r="FBN174" s="235"/>
      <c r="FBO174" s="235"/>
      <c r="FBP174" s="235"/>
      <c r="FBQ174" s="235"/>
      <c r="FBR174" s="235"/>
      <c r="FBS174" s="235"/>
      <c r="FBT174" s="235"/>
      <c r="FBU174" s="235"/>
      <c r="FBV174" s="235"/>
      <c r="FBW174" s="235"/>
      <c r="FBX174" s="235"/>
      <c r="FBY174" s="235"/>
      <c r="FBZ174" s="235"/>
      <c r="FCA174" s="235"/>
      <c r="FCB174" s="235"/>
      <c r="FCC174" s="235"/>
      <c r="FCD174" s="235"/>
      <c r="FCE174" s="235"/>
      <c r="FCF174" s="235"/>
      <c r="FCG174" s="235"/>
      <c r="FCH174" s="235"/>
      <c r="FCI174" s="235"/>
      <c r="FCJ174" s="235"/>
      <c r="FCK174" s="235"/>
      <c r="FCL174" s="235"/>
      <c r="FCM174" s="235"/>
      <c r="FCN174" s="235"/>
      <c r="FCO174" s="235"/>
      <c r="FCP174" s="235"/>
      <c r="FCQ174" s="235"/>
      <c r="FCR174" s="235"/>
      <c r="FCS174" s="235"/>
      <c r="FCT174" s="235"/>
      <c r="FCU174" s="235"/>
      <c r="FCV174" s="235"/>
      <c r="FCW174" s="235"/>
      <c r="FCX174" s="235"/>
      <c r="FCY174" s="235"/>
      <c r="FCZ174" s="235"/>
      <c r="FDA174" s="235"/>
      <c r="FDB174" s="235"/>
      <c r="FDC174" s="235"/>
      <c r="FDD174" s="235"/>
      <c r="FDE174" s="235"/>
      <c r="FDF174" s="235"/>
      <c r="FDG174" s="235"/>
      <c r="FDH174" s="235"/>
      <c r="FDI174" s="235"/>
      <c r="FDJ174" s="235"/>
      <c r="FDK174" s="235"/>
      <c r="FDL174" s="235"/>
      <c r="FDM174" s="235"/>
      <c r="FDN174" s="235"/>
      <c r="FDO174" s="235"/>
      <c r="FDP174" s="235"/>
      <c r="FDQ174" s="235"/>
      <c r="FDR174" s="235"/>
      <c r="FDS174" s="235"/>
      <c r="FDT174" s="235"/>
      <c r="FDU174" s="235"/>
      <c r="FDV174" s="235"/>
      <c r="FDW174" s="235"/>
      <c r="FDX174" s="235"/>
      <c r="FDY174" s="235"/>
      <c r="FDZ174" s="235"/>
      <c r="FEA174" s="235"/>
      <c r="FEB174" s="235"/>
      <c r="FEC174" s="235"/>
      <c r="FED174" s="235"/>
      <c r="FEE174" s="235"/>
      <c r="FEF174" s="235"/>
      <c r="FEG174" s="235"/>
      <c r="FEH174" s="235"/>
      <c r="FEI174" s="235"/>
      <c r="FEJ174" s="235"/>
      <c r="FEK174" s="235"/>
      <c r="FEL174" s="235"/>
      <c r="FEM174" s="235"/>
      <c r="FEN174" s="235"/>
      <c r="FEO174" s="235"/>
      <c r="FEP174" s="235"/>
      <c r="FEQ174" s="235"/>
      <c r="FER174" s="235"/>
      <c r="FES174" s="235"/>
      <c r="FET174" s="235"/>
      <c r="FEU174" s="235"/>
      <c r="FEV174" s="235"/>
      <c r="FEW174" s="235"/>
      <c r="FEX174" s="235"/>
      <c r="FEY174" s="235"/>
      <c r="FEZ174" s="235"/>
      <c r="FFA174" s="235"/>
      <c r="FFB174" s="235"/>
      <c r="FFC174" s="235"/>
      <c r="FFD174" s="235"/>
      <c r="FFE174" s="235"/>
      <c r="FFF174" s="235"/>
      <c r="FFG174" s="235"/>
      <c r="FFH174" s="235"/>
      <c r="FFI174" s="235"/>
      <c r="FFJ174" s="235"/>
      <c r="FFK174" s="235"/>
      <c r="FFL174" s="235"/>
      <c r="FFM174" s="235"/>
      <c r="FFN174" s="235"/>
      <c r="FFO174" s="235"/>
      <c r="FFP174" s="235"/>
      <c r="FFQ174" s="235"/>
      <c r="FFR174" s="235"/>
      <c r="FFS174" s="235"/>
      <c r="FFT174" s="235"/>
      <c r="FFU174" s="235"/>
      <c r="FFV174" s="235"/>
      <c r="FFW174" s="235"/>
      <c r="FFX174" s="235"/>
      <c r="FFY174" s="235"/>
      <c r="FFZ174" s="235"/>
      <c r="FGA174" s="235"/>
      <c r="FGB174" s="235"/>
      <c r="FGC174" s="235"/>
      <c r="FGD174" s="235"/>
      <c r="FGE174" s="235"/>
      <c r="FGF174" s="235"/>
      <c r="FGG174" s="235"/>
      <c r="FGH174" s="235"/>
      <c r="FGI174" s="235"/>
      <c r="FGJ174" s="235"/>
      <c r="FGK174" s="235"/>
      <c r="FGL174" s="235"/>
      <c r="FGM174" s="235"/>
      <c r="FGN174" s="235"/>
      <c r="FGO174" s="235"/>
      <c r="FGP174" s="235"/>
      <c r="FGQ174" s="235"/>
      <c r="FGR174" s="235"/>
      <c r="FGS174" s="235"/>
      <c r="FGT174" s="235"/>
      <c r="FGU174" s="235"/>
      <c r="FGV174" s="235"/>
      <c r="FGW174" s="235"/>
      <c r="FGX174" s="235"/>
      <c r="FGY174" s="235"/>
      <c r="FGZ174" s="235"/>
      <c r="FHA174" s="235"/>
      <c r="FHB174" s="235"/>
      <c r="FHC174" s="235"/>
      <c r="FHD174" s="235"/>
      <c r="FHE174" s="235"/>
      <c r="FHF174" s="235"/>
      <c r="FHG174" s="235"/>
      <c r="FHH174" s="235"/>
      <c r="FHI174" s="235"/>
      <c r="FHJ174" s="235"/>
      <c r="FHK174" s="235"/>
      <c r="FHL174" s="235"/>
      <c r="FHM174" s="235"/>
      <c r="FHN174" s="235"/>
      <c r="FHO174" s="235"/>
      <c r="FHP174" s="235"/>
      <c r="FHQ174" s="235"/>
      <c r="FHR174" s="235"/>
      <c r="FHS174" s="235"/>
      <c r="FHT174" s="235"/>
      <c r="FHU174" s="235"/>
      <c r="FHV174" s="235"/>
      <c r="FHW174" s="235"/>
      <c r="FHX174" s="235"/>
      <c r="FHY174" s="235"/>
      <c r="FHZ174" s="235"/>
      <c r="FIA174" s="235"/>
      <c r="FIB174" s="235"/>
      <c r="FIC174" s="235"/>
      <c r="FID174" s="235"/>
      <c r="FIE174" s="235"/>
      <c r="FIF174" s="235"/>
      <c r="FIG174" s="235"/>
      <c r="FIH174" s="235"/>
      <c r="FII174" s="235"/>
      <c r="FIJ174" s="235"/>
      <c r="FIK174" s="235"/>
      <c r="FIL174" s="235"/>
      <c r="FIM174" s="235"/>
      <c r="FIN174" s="235"/>
      <c r="FIO174" s="235"/>
      <c r="FIP174" s="235"/>
      <c r="FIQ174" s="235"/>
      <c r="FIR174" s="235"/>
      <c r="FIS174" s="235"/>
      <c r="FIT174" s="235"/>
      <c r="FIU174" s="235"/>
      <c r="FIV174" s="235"/>
      <c r="FIW174" s="235"/>
      <c r="FIX174" s="235"/>
      <c r="FIY174" s="235"/>
      <c r="FIZ174" s="235"/>
      <c r="FJA174" s="235"/>
      <c r="FJB174" s="235"/>
      <c r="FJC174" s="235"/>
      <c r="FJD174" s="235"/>
      <c r="FJE174" s="235"/>
      <c r="FJF174" s="235"/>
      <c r="FJG174" s="235"/>
      <c r="FJH174" s="235"/>
      <c r="FJI174" s="235"/>
      <c r="FJJ174" s="235"/>
      <c r="FJK174" s="235"/>
      <c r="FJL174" s="235"/>
      <c r="FJM174" s="235"/>
      <c r="FJN174" s="235"/>
      <c r="FJO174" s="235"/>
      <c r="FJP174" s="235"/>
      <c r="FJQ174" s="235"/>
      <c r="FJR174" s="235"/>
      <c r="FJS174" s="235"/>
      <c r="FJT174" s="235"/>
      <c r="FJU174" s="235"/>
      <c r="FJV174" s="235"/>
      <c r="FJW174" s="235"/>
      <c r="FJX174" s="235"/>
      <c r="FJY174" s="235"/>
      <c r="FJZ174" s="235"/>
      <c r="FKA174" s="235"/>
      <c r="FKB174" s="235"/>
      <c r="FKC174" s="235"/>
      <c r="FKD174" s="235"/>
      <c r="FKE174" s="235"/>
      <c r="FKF174" s="235"/>
      <c r="FKG174" s="235"/>
      <c r="FKH174" s="235"/>
      <c r="FKI174" s="235"/>
      <c r="FKJ174" s="235"/>
      <c r="FKK174" s="235"/>
      <c r="FKL174" s="235"/>
      <c r="FKM174" s="235"/>
      <c r="FKN174" s="235"/>
      <c r="FKO174" s="235"/>
      <c r="FKP174" s="235"/>
      <c r="FKQ174" s="235"/>
      <c r="FKR174" s="235"/>
      <c r="FKS174" s="235"/>
      <c r="FKT174" s="235"/>
      <c r="FKU174" s="235"/>
      <c r="FKV174" s="235"/>
      <c r="FKW174" s="235"/>
      <c r="FKX174" s="235"/>
      <c r="FKY174" s="235"/>
      <c r="FKZ174" s="235"/>
      <c r="FLA174" s="235"/>
      <c r="FLB174" s="235"/>
      <c r="FLC174" s="235"/>
      <c r="FLD174" s="235"/>
      <c r="FLE174" s="235"/>
      <c r="FLF174" s="235"/>
      <c r="FLG174" s="235"/>
      <c r="FLH174" s="235"/>
      <c r="FLI174" s="235"/>
      <c r="FLJ174" s="235"/>
      <c r="FLK174" s="235"/>
      <c r="FLL174" s="235"/>
      <c r="FLM174" s="235"/>
      <c r="FLN174" s="235"/>
      <c r="FLO174" s="235"/>
      <c r="FLP174" s="235"/>
      <c r="FLQ174" s="235"/>
      <c r="FLR174" s="235"/>
      <c r="FLS174" s="235"/>
      <c r="FLT174" s="235"/>
      <c r="FLU174" s="235"/>
      <c r="FLV174" s="235"/>
      <c r="FLW174" s="235"/>
      <c r="FLX174" s="235"/>
      <c r="FLY174" s="235"/>
      <c r="FLZ174" s="235"/>
      <c r="FMA174" s="235"/>
      <c r="FMB174" s="235"/>
      <c r="FMC174" s="235"/>
      <c r="FMD174" s="235"/>
      <c r="FME174" s="235"/>
      <c r="FMF174" s="235"/>
      <c r="FMG174" s="235"/>
      <c r="FMH174" s="235"/>
      <c r="FMI174" s="235"/>
      <c r="FMJ174" s="235"/>
      <c r="FMK174" s="235"/>
      <c r="FML174" s="235"/>
      <c r="FMM174" s="235"/>
      <c r="FMN174" s="235"/>
      <c r="FMO174" s="235"/>
      <c r="FMP174" s="235"/>
      <c r="FMQ174" s="235"/>
      <c r="FMR174" s="235"/>
      <c r="FMS174" s="235"/>
      <c r="FMT174" s="235"/>
      <c r="FMU174" s="235"/>
      <c r="FMV174" s="235"/>
      <c r="FMW174" s="235"/>
      <c r="FMX174" s="235"/>
      <c r="FMY174" s="235"/>
      <c r="FMZ174" s="235"/>
      <c r="FNA174" s="235"/>
      <c r="FNB174" s="235"/>
      <c r="FNC174" s="235"/>
      <c r="FND174" s="235"/>
      <c r="FNE174" s="235"/>
      <c r="FNF174" s="235"/>
      <c r="FNG174" s="235"/>
      <c r="FNH174" s="235"/>
      <c r="FNI174" s="235"/>
      <c r="FNJ174" s="235"/>
      <c r="FNK174" s="235"/>
      <c r="FNL174" s="235"/>
      <c r="FNM174" s="235"/>
      <c r="FNN174" s="235"/>
      <c r="FNO174" s="235"/>
      <c r="FNP174" s="235"/>
      <c r="FNQ174" s="235"/>
      <c r="FNR174" s="235"/>
      <c r="FNS174" s="235"/>
      <c r="FNT174" s="235"/>
      <c r="FNU174" s="235"/>
      <c r="FNV174" s="235"/>
      <c r="FNW174" s="235"/>
      <c r="FNX174" s="235"/>
      <c r="FNY174" s="235"/>
      <c r="FNZ174" s="235"/>
      <c r="FOA174" s="235"/>
      <c r="FOB174" s="235"/>
      <c r="FOC174" s="235"/>
      <c r="FOD174" s="235"/>
      <c r="FOE174" s="235"/>
      <c r="FOF174" s="235"/>
      <c r="FOG174" s="235"/>
      <c r="FOH174" s="235"/>
      <c r="FOI174" s="235"/>
      <c r="FOJ174" s="235"/>
      <c r="FOK174" s="235"/>
      <c r="FOL174" s="235"/>
      <c r="FOM174" s="235"/>
      <c r="FON174" s="235"/>
      <c r="FOO174" s="235"/>
      <c r="FOP174" s="235"/>
      <c r="FOQ174" s="235"/>
      <c r="FOR174" s="235"/>
      <c r="FOS174" s="235"/>
      <c r="FOT174" s="235"/>
      <c r="FOU174" s="235"/>
      <c r="FOV174" s="235"/>
      <c r="FOW174" s="235"/>
      <c r="FOX174" s="235"/>
      <c r="FOY174" s="235"/>
      <c r="FOZ174" s="235"/>
      <c r="FPA174" s="235"/>
      <c r="FPB174" s="235"/>
      <c r="FPC174" s="235"/>
      <c r="FPD174" s="235"/>
      <c r="FPE174" s="235"/>
      <c r="FPF174" s="235"/>
      <c r="FPG174" s="235"/>
      <c r="FPH174" s="235"/>
      <c r="FPI174" s="235"/>
      <c r="FPJ174" s="235"/>
      <c r="FPK174" s="235"/>
      <c r="FPL174" s="235"/>
      <c r="FPM174" s="235"/>
      <c r="FPN174" s="235"/>
      <c r="FPO174" s="235"/>
      <c r="FPP174" s="235"/>
      <c r="FPQ174" s="235"/>
      <c r="FPR174" s="235"/>
      <c r="FPS174" s="235"/>
      <c r="FPT174" s="235"/>
      <c r="FPU174" s="235"/>
      <c r="FPV174" s="235"/>
      <c r="FPW174" s="235"/>
      <c r="FPX174" s="235"/>
      <c r="FPY174" s="235"/>
      <c r="FPZ174" s="235"/>
      <c r="FQA174" s="235"/>
      <c r="FQB174" s="235"/>
      <c r="FQC174" s="235"/>
      <c r="FQD174" s="235"/>
      <c r="FQE174" s="235"/>
      <c r="FQF174" s="235"/>
      <c r="FQG174" s="235"/>
      <c r="FQH174" s="235"/>
      <c r="FQI174" s="235"/>
      <c r="FQJ174" s="235"/>
      <c r="FQK174" s="235"/>
      <c r="FQL174" s="235"/>
      <c r="FQM174" s="235"/>
      <c r="FQN174" s="235"/>
      <c r="FQO174" s="235"/>
      <c r="FQP174" s="235"/>
      <c r="FQQ174" s="235"/>
      <c r="FQR174" s="235"/>
      <c r="FQS174" s="235"/>
      <c r="FQT174" s="235"/>
      <c r="FQU174" s="235"/>
      <c r="FQV174" s="235"/>
      <c r="FQW174" s="235"/>
      <c r="FQX174" s="235"/>
      <c r="FQY174" s="235"/>
      <c r="FQZ174" s="235"/>
      <c r="FRA174" s="235"/>
      <c r="FRB174" s="235"/>
      <c r="FRC174" s="235"/>
      <c r="FRD174" s="235"/>
      <c r="FRE174" s="235"/>
      <c r="FRF174" s="235"/>
      <c r="FRG174" s="235"/>
      <c r="FRH174" s="235"/>
      <c r="FRI174" s="235"/>
      <c r="FRJ174" s="235"/>
      <c r="FRK174" s="235"/>
      <c r="FRL174" s="235"/>
      <c r="FRM174" s="235"/>
      <c r="FRN174" s="235"/>
      <c r="FRO174" s="235"/>
      <c r="FRP174" s="235"/>
      <c r="FRQ174" s="235"/>
      <c r="FRR174" s="235"/>
      <c r="FRS174" s="235"/>
      <c r="FRT174" s="235"/>
      <c r="FRU174" s="235"/>
      <c r="FRV174" s="235"/>
      <c r="FRW174" s="235"/>
      <c r="FRX174" s="235"/>
      <c r="FRY174" s="235"/>
      <c r="FRZ174" s="235"/>
      <c r="FSA174" s="235"/>
      <c r="FSB174" s="235"/>
      <c r="FSC174" s="235"/>
      <c r="FSD174" s="235"/>
      <c r="FSE174" s="235"/>
      <c r="FSF174" s="235"/>
      <c r="FSG174" s="235"/>
      <c r="FSH174" s="235"/>
      <c r="FSI174" s="235"/>
      <c r="FSJ174" s="235"/>
      <c r="FSK174" s="235"/>
      <c r="FSL174" s="235"/>
      <c r="FSM174" s="235"/>
      <c r="FSN174" s="235"/>
      <c r="FSO174" s="235"/>
      <c r="FSP174" s="235"/>
      <c r="FSQ174" s="235"/>
      <c r="FSR174" s="235"/>
      <c r="FSS174" s="235"/>
      <c r="FST174" s="235"/>
      <c r="FSU174" s="235"/>
      <c r="FSV174" s="235"/>
      <c r="FSW174" s="235"/>
      <c r="FSX174" s="235"/>
      <c r="FSY174" s="235"/>
      <c r="FSZ174" s="235"/>
      <c r="FTA174" s="235"/>
      <c r="FTB174" s="235"/>
      <c r="FTC174" s="235"/>
      <c r="FTD174" s="235"/>
      <c r="FTE174" s="235"/>
      <c r="FTF174" s="235"/>
      <c r="FTG174" s="235"/>
      <c r="FTH174" s="235"/>
      <c r="FTI174" s="235"/>
      <c r="FTJ174" s="235"/>
      <c r="FTK174" s="235"/>
      <c r="FTL174" s="235"/>
      <c r="FTM174" s="235"/>
      <c r="FTN174" s="235"/>
      <c r="FTO174" s="235"/>
      <c r="FTP174" s="235"/>
      <c r="FTQ174" s="235"/>
      <c r="FTR174" s="235"/>
      <c r="FTS174" s="235"/>
      <c r="FTT174" s="235"/>
      <c r="FTU174" s="235"/>
      <c r="FTV174" s="235"/>
      <c r="FTW174" s="235"/>
      <c r="FTX174" s="235"/>
      <c r="FTY174" s="235"/>
      <c r="FTZ174" s="235"/>
      <c r="FUA174" s="235"/>
      <c r="FUB174" s="235"/>
      <c r="FUC174" s="235"/>
      <c r="FUD174" s="235"/>
      <c r="FUE174" s="235"/>
      <c r="FUF174" s="235"/>
      <c r="FUG174" s="235"/>
      <c r="FUH174" s="235"/>
      <c r="FUI174" s="235"/>
      <c r="FUJ174" s="235"/>
      <c r="FUK174" s="235"/>
      <c r="FUL174" s="235"/>
      <c r="FUM174" s="235"/>
      <c r="FUN174" s="235"/>
      <c r="FUO174" s="235"/>
      <c r="FUP174" s="235"/>
      <c r="FUQ174" s="235"/>
      <c r="FUR174" s="235"/>
      <c r="FUS174" s="235"/>
      <c r="FUT174" s="235"/>
      <c r="FUU174" s="235"/>
      <c r="FUV174" s="235"/>
      <c r="FUW174" s="235"/>
      <c r="FUX174" s="235"/>
      <c r="FUY174" s="235"/>
      <c r="FUZ174" s="235"/>
      <c r="FVA174" s="235"/>
      <c r="FVB174" s="235"/>
      <c r="FVC174" s="235"/>
      <c r="FVD174" s="235"/>
      <c r="FVE174" s="235"/>
      <c r="FVF174" s="235"/>
      <c r="FVG174" s="235"/>
      <c r="FVH174" s="235"/>
      <c r="FVI174" s="235"/>
      <c r="FVJ174" s="235"/>
      <c r="FVK174" s="235"/>
      <c r="FVL174" s="235"/>
      <c r="FVM174" s="235"/>
      <c r="FVN174" s="235"/>
      <c r="FVO174" s="235"/>
      <c r="FVP174" s="235"/>
      <c r="FVQ174" s="235"/>
      <c r="FVR174" s="235"/>
      <c r="FVS174" s="235"/>
      <c r="FVT174" s="235"/>
      <c r="FVU174" s="235"/>
      <c r="FVV174" s="235"/>
      <c r="FVW174" s="235"/>
      <c r="FVX174" s="235"/>
      <c r="FVY174" s="235"/>
      <c r="FVZ174" s="235"/>
      <c r="FWA174" s="235"/>
      <c r="FWB174" s="235"/>
      <c r="FWC174" s="235"/>
      <c r="FWD174" s="235"/>
      <c r="FWE174" s="235"/>
      <c r="FWF174" s="235"/>
      <c r="FWG174" s="235"/>
      <c r="FWH174" s="235"/>
      <c r="FWI174" s="235"/>
      <c r="FWJ174" s="235"/>
      <c r="FWK174" s="235"/>
      <c r="FWL174" s="235"/>
      <c r="FWM174" s="235"/>
      <c r="FWN174" s="235"/>
      <c r="FWO174" s="235"/>
      <c r="FWP174" s="235"/>
      <c r="FWQ174" s="235"/>
      <c r="FWR174" s="235"/>
      <c r="FWS174" s="235"/>
      <c r="FWT174" s="235"/>
      <c r="FWU174" s="235"/>
      <c r="FWV174" s="235"/>
      <c r="FWW174" s="235"/>
      <c r="FWX174" s="235"/>
      <c r="FWY174" s="235"/>
      <c r="FWZ174" s="235"/>
      <c r="FXA174" s="235"/>
      <c r="FXB174" s="235"/>
      <c r="FXC174" s="235"/>
      <c r="FXD174" s="235"/>
      <c r="FXE174" s="235"/>
      <c r="FXF174" s="235"/>
      <c r="FXG174" s="235"/>
      <c r="FXH174" s="235"/>
      <c r="FXI174" s="235"/>
      <c r="FXJ174" s="235"/>
      <c r="FXK174" s="235"/>
      <c r="FXL174" s="235"/>
      <c r="FXM174" s="235"/>
      <c r="FXN174" s="235"/>
      <c r="FXO174" s="235"/>
      <c r="FXP174" s="235"/>
      <c r="FXQ174" s="235"/>
      <c r="FXR174" s="235"/>
      <c r="FXS174" s="235"/>
      <c r="FXT174" s="235"/>
      <c r="FXU174" s="235"/>
      <c r="FXV174" s="235"/>
      <c r="FXW174" s="235"/>
      <c r="FXX174" s="235"/>
      <c r="FXY174" s="235"/>
      <c r="FXZ174" s="235"/>
      <c r="FYA174" s="235"/>
      <c r="FYB174" s="235"/>
      <c r="FYC174" s="235"/>
      <c r="FYD174" s="235"/>
      <c r="FYE174" s="235"/>
      <c r="FYF174" s="235"/>
      <c r="FYG174" s="235"/>
      <c r="FYH174" s="235"/>
      <c r="FYI174" s="235"/>
      <c r="FYJ174" s="235"/>
      <c r="FYK174" s="235"/>
      <c r="FYL174" s="235"/>
      <c r="FYM174" s="235"/>
      <c r="FYN174" s="235"/>
      <c r="FYO174" s="235"/>
      <c r="FYP174" s="235"/>
      <c r="FYQ174" s="235"/>
      <c r="FYR174" s="235"/>
      <c r="FYS174" s="235"/>
      <c r="FYT174" s="235"/>
      <c r="FYU174" s="235"/>
      <c r="FYV174" s="235"/>
      <c r="FYW174" s="235"/>
      <c r="FYX174" s="235"/>
      <c r="FYY174" s="235"/>
      <c r="FYZ174" s="235"/>
      <c r="FZA174" s="235"/>
      <c r="FZB174" s="235"/>
      <c r="FZC174" s="235"/>
      <c r="FZD174" s="235"/>
      <c r="FZE174" s="235"/>
      <c r="FZF174" s="235"/>
      <c r="FZG174" s="235"/>
      <c r="FZH174" s="235"/>
      <c r="FZI174" s="235"/>
      <c r="FZJ174" s="235"/>
      <c r="FZK174" s="235"/>
      <c r="FZL174" s="235"/>
      <c r="FZM174" s="235"/>
      <c r="FZN174" s="235"/>
      <c r="FZO174" s="235"/>
      <c r="FZP174" s="235"/>
      <c r="FZQ174" s="235"/>
      <c r="FZR174" s="235"/>
      <c r="FZS174" s="235"/>
      <c r="FZT174" s="235"/>
      <c r="FZU174" s="235"/>
      <c r="FZV174" s="235"/>
      <c r="FZW174" s="235"/>
      <c r="FZX174" s="235"/>
      <c r="FZY174" s="235"/>
      <c r="FZZ174" s="235"/>
      <c r="GAA174" s="235"/>
      <c r="GAB174" s="235"/>
      <c r="GAC174" s="235"/>
      <c r="GAD174" s="235"/>
      <c r="GAE174" s="235"/>
      <c r="GAF174" s="235"/>
      <c r="GAG174" s="235"/>
      <c r="GAH174" s="235"/>
      <c r="GAI174" s="235"/>
      <c r="GAJ174" s="235"/>
      <c r="GAK174" s="235"/>
      <c r="GAL174" s="235"/>
      <c r="GAM174" s="235"/>
      <c r="GAN174" s="235"/>
      <c r="GAO174" s="235"/>
      <c r="GAP174" s="235"/>
      <c r="GAQ174" s="235"/>
      <c r="GAR174" s="235"/>
      <c r="GAS174" s="235"/>
      <c r="GAT174" s="235"/>
      <c r="GAU174" s="235"/>
      <c r="GAV174" s="235"/>
      <c r="GAW174" s="235"/>
      <c r="GAX174" s="235"/>
      <c r="GAY174" s="235"/>
      <c r="GAZ174" s="235"/>
      <c r="GBA174" s="235"/>
      <c r="GBB174" s="235"/>
      <c r="GBC174" s="235"/>
      <c r="GBD174" s="235"/>
      <c r="GBE174" s="235"/>
      <c r="GBF174" s="235"/>
      <c r="GBG174" s="235"/>
      <c r="GBH174" s="235"/>
      <c r="GBI174" s="235"/>
      <c r="GBJ174" s="235"/>
      <c r="GBK174" s="235"/>
      <c r="GBL174" s="235"/>
      <c r="GBM174" s="235"/>
      <c r="GBN174" s="235"/>
      <c r="GBO174" s="235"/>
      <c r="GBP174" s="235"/>
      <c r="GBQ174" s="235"/>
      <c r="GBR174" s="235"/>
      <c r="GBS174" s="235"/>
      <c r="GBT174" s="235"/>
      <c r="GBU174" s="235"/>
      <c r="GBV174" s="235"/>
      <c r="GBW174" s="235"/>
      <c r="GBX174" s="235"/>
      <c r="GBY174" s="235"/>
      <c r="GBZ174" s="235"/>
      <c r="GCA174" s="235"/>
      <c r="GCB174" s="235"/>
      <c r="GCC174" s="235"/>
      <c r="GCD174" s="235"/>
      <c r="GCE174" s="235"/>
      <c r="GCF174" s="235"/>
      <c r="GCG174" s="235"/>
      <c r="GCH174" s="235"/>
      <c r="GCI174" s="235"/>
      <c r="GCJ174" s="235"/>
      <c r="GCK174" s="235"/>
      <c r="GCL174" s="235"/>
      <c r="GCM174" s="235"/>
      <c r="GCN174" s="235"/>
      <c r="GCO174" s="235"/>
      <c r="GCP174" s="235"/>
      <c r="GCQ174" s="235"/>
      <c r="GCR174" s="235"/>
      <c r="GCS174" s="235"/>
      <c r="GCT174" s="235"/>
      <c r="GCU174" s="235"/>
      <c r="GCV174" s="235"/>
      <c r="GCW174" s="235"/>
      <c r="GCX174" s="235"/>
      <c r="GCY174" s="235"/>
      <c r="GCZ174" s="235"/>
      <c r="GDA174" s="235"/>
      <c r="GDB174" s="235"/>
      <c r="GDC174" s="235"/>
      <c r="GDD174" s="235"/>
      <c r="GDE174" s="235"/>
      <c r="GDF174" s="235"/>
      <c r="GDG174" s="235"/>
      <c r="GDH174" s="235"/>
      <c r="GDI174" s="235"/>
      <c r="GDJ174" s="235"/>
      <c r="GDK174" s="235"/>
      <c r="GDL174" s="235"/>
      <c r="GDM174" s="235"/>
      <c r="GDN174" s="235"/>
      <c r="GDO174" s="235"/>
      <c r="GDP174" s="235"/>
      <c r="GDQ174" s="235"/>
      <c r="GDR174" s="235"/>
      <c r="GDS174" s="235"/>
      <c r="GDT174" s="235"/>
      <c r="GDU174" s="235"/>
      <c r="GDV174" s="235"/>
      <c r="GDW174" s="235"/>
      <c r="GDX174" s="235"/>
      <c r="GDY174" s="235"/>
      <c r="GDZ174" s="235"/>
      <c r="GEA174" s="235"/>
      <c r="GEB174" s="235"/>
      <c r="GEC174" s="235"/>
      <c r="GED174" s="235"/>
      <c r="GEE174" s="235"/>
      <c r="GEF174" s="235"/>
      <c r="GEG174" s="235"/>
      <c r="GEH174" s="235"/>
      <c r="GEI174" s="235"/>
      <c r="GEJ174" s="235"/>
      <c r="GEK174" s="235"/>
      <c r="GEL174" s="235"/>
      <c r="GEM174" s="235"/>
      <c r="GEN174" s="235"/>
      <c r="GEO174" s="235"/>
      <c r="GEP174" s="235"/>
      <c r="GEQ174" s="235"/>
      <c r="GER174" s="235"/>
      <c r="GES174" s="235"/>
      <c r="GET174" s="235"/>
      <c r="GEU174" s="235"/>
      <c r="GEV174" s="235"/>
      <c r="GEW174" s="235"/>
      <c r="GEX174" s="235"/>
      <c r="GEY174" s="235"/>
      <c r="GEZ174" s="235"/>
      <c r="GFA174" s="235"/>
      <c r="GFB174" s="235"/>
      <c r="GFC174" s="235"/>
      <c r="GFD174" s="235"/>
      <c r="GFE174" s="235"/>
      <c r="GFF174" s="235"/>
      <c r="GFG174" s="235"/>
      <c r="GFH174" s="235"/>
      <c r="GFI174" s="235"/>
      <c r="GFJ174" s="235"/>
      <c r="GFK174" s="235"/>
      <c r="GFL174" s="235"/>
      <c r="GFM174" s="235"/>
      <c r="GFN174" s="235"/>
      <c r="GFO174" s="235"/>
      <c r="GFP174" s="235"/>
      <c r="GFQ174" s="235"/>
      <c r="GFR174" s="235"/>
      <c r="GFS174" s="235"/>
      <c r="GFT174" s="235"/>
      <c r="GFU174" s="235"/>
      <c r="GFV174" s="235"/>
      <c r="GFW174" s="235"/>
      <c r="GFX174" s="235"/>
      <c r="GFY174" s="235"/>
      <c r="GFZ174" s="235"/>
      <c r="GGA174" s="235"/>
      <c r="GGB174" s="235"/>
      <c r="GGC174" s="235"/>
      <c r="GGD174" s="235"/>
      <c r="GGE174" s="235"/>
      <c r="GGF174" s="235"/>
      <c r="GGG174" s="235"/>
      <c r="GGH174" s="235"/>
      <c r="GGI174" s="235"/>
      <c r="GGJ174" s="235"/>
      <c r="GGK174" s="235"/>
      <c r="GGL174" s="235"/>
      <c r="GGM174" s="235"/>
      <c r="GGN174" s="235"/>
      <c r="GGO174" s="235"/>
      <c r="GGP174" s="235"/>
      <c r="GGQ174" s="235"/>
      <c r="GGR174" s="235"/>
      <c r="GGS174" s="235"/>
      <c r="GGT174" s="235"/>
      <c r="GGU174" s="235"/>
      <c r="GGV174" s="235"/>
      <c r="GGW174" s="235"/>
      <c r="GGX174" s="235"/>
      <c r="GGY174" s="235"/>
      <c r="GGZ174" s="235"/>
      <c r="GHA174" s="235"/>
      <c r="GHB174" s="235"/>
      <c r="GHC174" s="235"/>
      <c r="GHD174" s="235"/>
      <c r="GHE174" s="235"/>
      <c r="GHF174" s="235"/>
      <c r="GHG174" s="235"/>
      <c r="GHH174" s="235"/>
      <c r="GHI174" s="235"/>
      <c r="GHJ174" s="235"/>
      <c r="GHK174" s="235"/>
      <c r="GHL174" s="235"/>
      <c r="GHM174" s="235"/>
      <c r="GHN174" s="235"/>
      <c r="GHO174" s="235"/>
      <c r="GHP174" s="235"/>
      <c r="GHQ174" s="235"/>
      <c r="GHR174" s="235"/>
      <c r="GHS174" s="235"/>
      <c r="GHT174" s="235"/>
      <c r="GHU174" s="235"/>
      <c r="GHV174" s="235"/>
      <c r="GHW174" s="235"/>
      <c r="GHX174" s="235"/>
      <c r="GHY174" s="235"/>
      <c r="GHZ174" s="235"/>
      <c r="GIA174" s="235"/>
      <c r="GIB174" s="235"/>
      <c r="GIC174" s="235"/>
      <c r="GID174" s="235"/>
      <c r="GIE174" s="235"/>
      <c r="GIF174" s="235"/>
      <c r="GIG174" s="235"/>
      <c r="GIH174" s="235"/>
      <c r="GII174" s="235"/>
      <c r="GIJ174" s="235"/>
      <c r="GIK174" s="235"/>
      <c r="GIL174" s="235"/>
      <c r="GIM174" s="235"/>
      <c r="GIN174" s="235"/>
      <c r="GIO174" s="235"/>
      <c r="GIP174" s="235"/>
      <c r="GIQ174" s="235"/>
      <c r="GIR174" s="235"/>
      <c r="GIS174" s="235"/>
      <c r="GIT174" s="235"/>
      <c r="GIU174" s="235"/>
      <c r="GIV174" s="235"/>
      <c r="GIW174" s="235"/>
      <c r="GIX174" s="235"/>
      <c r="GIY174" s="235"/>
      <c r="GIZ174" s="235"/>
      <c r="GJA174" s="235"/>
      <c r="GJB174" s="235"/>
      <c r="GJC174" s="235"/>
      <c r="GJD174" s="235"/>
      <c r="GJE174" s="235"/>
      <c r="GJF174" s="235"/>
      <c r="GJG174" s="235"/>
      <c r="GJH174" s="235"/>
      <c r="GJI174" s="235"/>
      <c r="GJJ174" s="235"/>
      <c r="GJK174" s="235"/>
      <c r="GJL174" s="235"/>
      <c r="GJM174" s="235"/>
      <c r="GJN174" s="235"/>
      <c r="GJO174" s="235"/>
      <c r="GJP174" s="235"/>
      <c r="GJQ174" s="235"/>
      <c r="GJR174" s="235"/>
      <c r="GJS174" s="235"/>
      <c r="GJT174" s="235"/>
      <c r="GJU174" s="235"/>
      <c r="GJV174" s="235"/>
      <c r="GJW174" s="235"/>
      <c r="GJX174" s="235"/>
      <c r="GJY174" s="235"/>
      <c r="GJZ174" s="235"/>
      <c r="GKA174" s="235"/>
      <c r="GKB174" s="235"/>
      <c r="GKC174" s="235"/>
      <c r="GKD174" s="235"/>
      <c r="GKE174" s="235"/>
      <c r="GKF174" s="235"/>
      <c r="GKG174" s="235"/>
      <c r="GKH174" s="235"/>
      <c r="GKI174" s="235"/>
      <c r="GKJ174" s="235"/>
      <c r="GKK174" s="235"/>
      <c r="GKL174" s="235"/>
      <c r="GKM174" s="235"/>
      <c r="GKN174" s="235"/>
      <c r="GKO174" s="235"/>
      <c r="GKP174" s="235"/>
      <c r="GKQ174" s="235"/>
      <c r="GKR174" s="235"/>
      <c r="GKS174" s="235"/>
      <c r="GKT174" s="235"/>
      <c r="GKU174" s="235"/>
      <c r="GKV174" s="235"/>
      <c r="GKW174" s="235"/>
      <c r="GKX174" s="235"/>
      <c r="GKY174" s="235"/>
      <c r="GKZ174" s="235"/>
      <c r="GLA174" s="235"/>
      <c r="GLB174" s="235"/>
      <c r="GLC174" s="235"/>
      <c r="GLD174" s="235"/>
      <c r="GLE174" s="235"/>
      <c r="GLF174" s="235"/>
      <c r="GLG174" s="235"/>
      <c r="GLH174" s="235"/>
      <c r="GLI174" s="235"/>
      <c r="GLJ174" s="235"/>
      <c r="GLK174" s="235"/>
      <c r="GLL174" s="235"/>
      <c r="GLM174" s="235"/>
      <c r="GLN174" s="235"/>
      <c r="GLO174" s="235"/>
      <c r="GLP174" s="235"/>
      <c r="GLQ174" s="235"/>
      <c r="GLR174" s="235"/>
      <c r="GLS174" s="235"/>
      <c r="GLT174" s="235"/>
      <c r="GLU174" s="235"/>
      <c r="GLV174" s="235"/>
      <c r="GLW174" s="235"/>
      <c r="GLX174" s="235"/>
      <c r="GLY174" s="235"/>
      <c r="GLZ174" s="235"/>
      <c r="GMA174" s="235"/>
      <c r="GMB174" s="235"/>
      <c r="GMC174" s="235"/>
      <c r="GMD174" s="235"/>
      <c r="GME174" s="235"/>
      <c r="GMF174" s="235"/>
      <c r="GMG174" s="235"/>
      <c r="GMH174" s="235"/>
      <c r="GMI174" s="235"/>
      <c r="GMJ174" s="235"/>
      <c r="GMK174" s="235"/>
      <c r="GML174" s="235"/>
      <c r="GMM174" s="235"/>
      <c r="GMN174" s="235"/>
      <c r="GMO174" s="235"/>
      <c r="GMP174" s="235"/>
      <c r="GMQ174" s="235"/>
      <c r="GMR174" s="235"/>
      <c r="GMS174" s="235"/>
      <c r="GMT174" s="235"/>
      <c r="GMU174" s="235"/>
      <c r="GMV174" s="235"/>
      <c r="GMW174" s="235"/>
      <c r="GMX174" s="235"/>
      <c r="GMY174" s="235"/>
      <c r="GMZ174" s="235"/>
      <c r="GNA174" s="235"/>
      <c r="GNB174" s="235"/>
      <c r="GNC174" s="235"/>
      <c r="GND174" s="235"/>
      <c r="GNE174" s="235"/>
      <c r="GNF174" s="235"/>
      <c r="GNG174" s="235"/>
      <c r="GNH174" s="235"/>
      <c r="GNI174" s="235"/>
      <c r="GNJ174" s="235"/>
      <c r="GNK174" s="235"/>
      <c r="GNL174" s="235"/>
      <c r="GNM174" s="235"/>
      <c r="GNN174" s="235"/>
      <c r="GNO174" s="235"/>
      <c r="GNP174" s="235"/>
      <c r="GNQ174" s="235"/>
      <c r="GNR174" s="235"/>
      <c r="GNS174" s="235"/>
      <c r="GNT174" s="235"/>
      <c r="GNU174" s="235"/>
      <c r="GNV174" s="235"/>
      <c r="GNW174" s="235"/>
      <c r="GNX174" s="235"/>
      <c r="GNY174" s="235"/>
      <c r="GNZ174" s="235"/>
      <c r="GOA174" s="235"/>
      <c r="GOB174" s="235"/>
      <c r="GOC174" s="235"/>
      <c r="GOD174" s="235"/>
      <c r="GOE174" s="235"/>
      <c r="GOF174" s="235"/>
      <c r="GOG174" s="235"/>
      <c r="GOH174" s="235"/>
      <c r="GOI174" s="235"/>
      <c r="GOJ174" s="235"/>
      <c r="GOK174" s="235"/>
      <c r="GOL174" s="235"/>
      <c r="GOM174" s="235"/>
      <c r="GON174" s="235"/>
      <c r="GOO174" s="235"/>
      <c r="GOP174" s="235"/>
      <c r="GOQ174" s="235"/>
      <c r="GOR174" s="235"/>
      <c r="GOS174" s="235"/>
      <c r="GOT174" s="235"/>
      <c r="GOU174" s="235"/>
      <c r="GOV174" s="235"/>
      <c r="GOW174" s="235"/>
      <c r="GOX174" s="235"/>
      <c r="GOY174" s="235"/>
      <c r="GOZ174" s="235"/>
      <c r="GPA174" s="235"/>
      <c r="GPB174" s="235"/>
      <c r="GPC174" s="235"/>
      <c r="GPD174" s="235"/>
      <c r="GPE174" s="235"/>
      <c r="GPF174" s="235"/>
      <c r="GPG174" s="235"/>
      <c r="GPH174" s="235"/>
      <c r="GPI174" s="235"/>
      <c r="GPJ174" s="235"/>
      <c r="GPK174" s="235"/>
      <c r="GPL174" s="235"/>
      <c r="GPM174" s="235"/>
      <c r="GPN174" s="235"/>
      <c r="GPO174" s="235"/>
      <c r="GPP174" s="235"/>
      <c r="GPQ174" s="235"/>
      <c r="GPR174" s="235"/>
      <c r="GPS174" s="235"/>
      <c r="GPT174" s="235"/>
      <c r="GPU174" s="235"/>
      <c r="GPV174" s="235"/>
      <c r="GPW174" s="235"/>
      <c r="GPX174" s="235"/>
      <c r="GPY174" s="235"/>
      <c r="GPZ174" s="235"/>
      <c r="GQA174" s="235"/>
      <c r="GQB174" s="235"/>
      <c r="GQC174" s="235"/>
      <c r="GQD174" s="235"/>
      <c r="GQE174" s="235"/>
      <c r="GQF174" s="235"/>
      <c r="GQG174" s="235"/>
      <c r="GQH174" s="235"/>
      <c r="GQI174" s="235"/>
      <c r="GQJ174" s="235"/>
      <c r="GQK174" s="235"/>
      <c r="GQL174" s="235"/>
      <c r="GQM174" s="235"/>
      <c r="GQN174" s="235"/>
      <c r="GQO174" s="235"/>
      <c r="GQP174" s="235"/>
      <c r="GQQ174" s="235"/>
      <c r="GQR174" s="235"/>
      <c r="GQS174" s="235"/>
      <c r="GQT174" s="235"/>
      <c r="GQU174" s="235"/>
      <c r="GQV174" s="235"/>
      <c r="GQW174" s="235"/>
      <c r="GQX174" s="235"/>
      <c r="GQY174" s="235"/>
      <c r="GQZ174" s="235"/>
      <c r="GRA174" s="235"/>
      <c r="GRB174" s="235"/>
      <c r="GRC174" s="235"/>
      <c r="GRD174" s="235"/>
      <c r="GRE174" s="235"/>
      <c r="GRF174" s="235"/>
      <c r="GRG174" s="235"/>
      <c r="GRH174" s="235"/>
      <c r="GRI174" s="235"/>
      <c r="GRJ174" s="235"/>
      <c r="GRK174" s="235"/>
      <c r="GRL174" s="235"/>
      <c r="GRM174" s="235"/>
      <c r="GRN174" s="235"/>
      <c r="GRO174" s="235"/>
      <c r="GRP174" s="235"/>
      <c r="GRQ174" s="235"/>
      <c r="GRR174" s="235"/>
      <c r="GRS174" s="235"/>
      <c r="GRT174" s="235"/>
      <c r="GRU174" s="235"/>
      <c r="GRV174" s="235"/>
      <c r="GRW174" s="235"/>
      <c r="GRX174" s="235"/>
      <c r="GRY174" s="235"/>
      <c r="GRZ174" s="235"/>
      <c r="GSA174" s="235"/>
      <c r="GSB174" s="235"/>
      <c r="GSC174" s="235"/>
      <c r="GSD174" s="235"/>
      <c r="GSE174" s="235"/>
      <c r="GSF174" s="235"/>
      <c r="GSG174" s="235"/>
      <c r="GSH174" s="235"/>
      <c r="GSI174" s="235"/>
      <c r="GSJ174" s="235"/>
      <c r="GSK174" s="235"/>
      <c r="GSL174" s="235"/>
      <c r="GSM174" s="235"/>
      <c r="GSN174" s="235"/>
      <c r="GSO174" s="235"/>
      <c r="GSP174" s="235"/>
      <c r="GSQ174" s="235"/>
      <c r="GSR174" s="235"/>
      <c r="GSS174" s="235"/>
      <c r="GST174" s="235"/>
      <c r="GSU174" s="235"/>
      <c r="GSV174" s="235"/>
      <c r="GSW174" s="235"/>
      <c r="GSX174" s="235"/>
      <c r="GSY174" s="235"/>
      <c r="GSZ174" s="235"/>
      <c r="GTA174" s="235"/>
      <c r="GTB174" s="235"/>
      <c r="GTC174" s="235"/>
      <c r="GTD174" s="235"/>
      <c r="GTE174" s="235"/>
      <c r="GTF174" s="235"/>
      <c r="GTG174" s="235"/>
      <c r="GTH174" s="235"/>
      <c r="GTI174" s="235"/>
      <c r="GTJ174" s="235"/>
      <c r="GTK174" s="235"/>
      <c r="GTL174" s="235"/>
      <c r="GTM174" s="235"/>
      <c r="GTN174" s="235"/>
      <c r="GTO174" s="235"/>
      <c r="GTP174" s="235"/>
      <c r="GTQ174" s="235"/>
      <c r="GTR174" s="235"/>
      <c r="GTS174" s="235"/>
      <c r="GTT174" s="235"/>
      <c r="GTU174" s="235"/>
      <c r="GTV174" s="235"/>
      <c r="GTW174" s="235"/>
      <c r="GTX174" s="235"/>
      <c r="GTY174" s="235"/>
      <c r="GTZ174" s="235"/>
      <c r="GUA174" s="235"/>
      <c r="GUB174" s="235"/>
      <c r="GUC174" s="235"/>
      <c r="GUD174" s="235"/>
      <c r="GUE174" s="235"/>
      <c r="GUF174" s="235"/>
      <c r="GUG174" s="235"/>
      <c r="GUH174" s="235"/>
      <c r="GUI174" s="235"/>
      <c r="GUJ174" s="235"/>
      <c r="GUK174" s="235"/>
      <c r="GUL174" s="235"/>
      <c r="GUM174" s="235"/>
      <c r="GUN174" s="235"/>
      <c r="GUO174" s="235"/>
      <c r="GUP174" s="235"/>
      <c r="GUQ174" s="235"/>
      <c r="GUR174" s="235"/>
      <c r="GUS174" s="235"/>
      <c r="GUT174" s="235"/>
      <c r="GUU174" s="235"/>
      <c r="GUV174" s="235"/>
      <c r="GUW174" s="235"/>
      <c r="GUX174" s="235"/>
      <c r="GUY174" s="235"/>
      <c r="GUZ174" s="235"/>
      <c r="GVA174" s="235"/>
      <c r="GVB174" s="235"/>
      <c r="GVC174" s="235"/>
      <c r="GVD174" s="235"/>
      <c r="GVE174" s="235"/>
      <c r="GVF174" s="235"/>
      <c r="GVG174" s="235"/>
      <c r="GVH174" s="235"/>
      <c r="GVI174" s="235"/>
      <c r="GVJ174" s="235"/>
      <c r="GVK174" s="235"/>
      <c r="GVL174" s="235"/>
      <c r="GVM174" s="235"/>
      <c r="GVN174" s="235"/>
      <c r="GVO174" s="235"/>
      <c r="GVP174" s="235"/>
      <c r="GVQ174" s="235"/>
      <c r="GVR174" s="235"/>
      <c r="GVS174" s="235"/>
      <c r="GVT174" s="235"/>
      <c r="GVU174" s="235"/>
      <c r="GVV174" s="235"/>
      <c r="GVW174" s="235"/>
      <c r="GVX174" s="235"/>
      <c r="GVY174" s="235"/>
      <c r="GVZ174" s="235"/>
      <c r="GWA174" s="235"/>
      <c r="GWB174" s="235"/>
      <c r="GWC174" s="235"/>
      <c r="GWD174" s="235"/>
      <c r="GWE174" s="235"/>
      <c r="GWF174" s="235"/>
      <c r="GWG174" s="235"/>
      <c r="GWH174" s="235"/>
      <c r="GWI174" s="235"/>
      <c r="GWJ174" s="235"/>
      <c r="GWK174" s="235"/>
      <c r="GWL174" s="235"/>
      <c r="GWM174" s="235"/>
      <c r="GWN174" s="235"/>
      <c r="GWO174" s="235"/>
      <c r="GWP174" s="235"/>
      <c r="GWQ174" s="235"/>
      <c r="GWR174" s="235"/>
      <c r="GWS174" s="235"/>
      <c r="GWT174" s="235"/>
      <c r="GWU174" s="235"/>
      <c r="GWV174" s="235"/>
      <c r="GWW174" s="235"/>
      <c r="GWX174" s="235"/>
      <c r="GWY174" s="235"/>
      <c r="GWZ174" s="235"/>
      <c r="GXA174" s="235"/>
      <c r="GXB174" s="235"/>
      <c r="GXC174" s="235"/>
      <c r="GXD174" s="235"/>
      <c r="GXE174" s="235"/>
      <c r="GXF174" s="235"/>
      <c r="GXG174" s="235"/>
      <c r="GXH174" s="235"/>
      <c r="GXI174" s="235"/>
      <c r="GXJ174" s="235"/>
      <c r="GXK174" s="235"/>
      <c r="GXL174" s="235"/>
      <c r="GXM174" s="235"/>
      <c r="GXN174" s="235"/>
      <c r="GXO174" s="235"/>
      <c r="GXP174" s="235"/>
      <c r="GXQ174" s="235"/>
      <c r="GXR174" s="235"/>
      <c r="GXS174" s="235"/>
      <c r="GXT174" s="235"/>
      <c r="GXU174" s="235"/>
      <c r="GXV174" s="235"/>
      <c r="GXW174" s="235"/>
      <c r="GXX174" s="235"/>
      <c r="GXY174" s="235"/>
      <c r="GXZ174" s="235"/>
      <c r="GYA174" s="235"/>
      <c r="GYB174" s="235"/>
      <c r="GYC174" s="235"/>
      <c r="GYD174" s="235"/>
      <c r="GYE174" s="235"/>
      <c r="GYF174" s="235"/>
      <c r="GYG174" s="235"/>
      <c r="GYH174" s="235"/>
      <c r="GYI174" s="235"/>
      <c r="GYJ174" s="235"/>
      <c r="GYK174" s="235"/>
      <c r="GYL174" s="235"/>
      <c r="GYM174" s="235"/>
      <c r="GYN174" s="235"/>
      <c r="GYO174" s="235"/>
      <c r="GYP174" s="235"/>
      <c r="GYQ174" s="235"/>
      <c r="GYR174" s="235"/>
      <c r="GYS174" s="235"/>
      <c r="GYT174" s="235"/>
      <c r="GYU174" s="235"/>
      <c r="GYV174" s="235"/>
      <c r="GYW174" s="235"/>
      <c r="GYX174" s="235"/>
      <c r="GYY174" s="235"/>
      <c r="GYZ174" s="235"/>
      <c r="GZA174" s="235"/>
      <c r="GZB174" s="235"/>
      <c r="GZC174" s="235"/>
      <c r="GZD174" s="235"/>
      <c r="GZE174" s="235"/>
      <c r="GZF174" s="235"/>
      <c r="GZG174" s="235"/>
      <c r="GZH174" s="235"/>
      <c r="GZI174" s="235"/>
      <c r="GZJ174" s="235"/>
      <c r="GZK174" s="235"/>
      <c r="GZL174" s="235"/>
      <c r="GZM174" s="235"/>
      <c r="GZN174" s="235"/>
      <c r="GZO174" s="235"/>
      <c r="GZP174" s="235"/>
      <c r="GZQ174" s="235"/>
      <c r="GZR174" s="235"/>
      <c r="GZS174" s="235"/>
      <c r="GZT174" s="235"/>
      <c r="GZU174" s="235"/>
      <c r="GZV174" s="235"/>
      <c r="GZW174" s="235"/>
      <c r="GZX174" s="235"/>
      <c r="GZY174" s="235"/>
      <c r="GZZ174" s="235"/>
      <c r="HAA174" s="235"/>
      <c r="HAB174" s="235"/>
      <c r="HAC174" s="235"/>
      <c r="HAD174" s="235"/>
      <c r="HAE174" s="235"/>
      <c r="HAF174" s="235"/>
      <c r="HAG174" s="235"/>
      <c r="HAH174" s="235"/>
      <c r="HAI174" s="235"/>
      <c r="HAJ174" s="235"/>
      <c r="HAK174" s="235"/>
      <c r="HAL174" s="235"/>
      <c r="HAM174" s="235"/>
      <c r="HAN174" s="235"/>
      <c r="HAO174" s="235"/>
      <c r="HAP174" s="235"/>
      <c r="HAQ174" s="235"/>
      <c r="HAR174" s="235"/>
      <c r="HAS174" s="235"/>
      <c r="HAT174" s="235"/>
      <c r="HAU174" s="235"/>
      <c r="HAV174" s="235"/>
      <c r="HAW174" s="235"/>
      <c r="HAX174" s="235"/>
      <c r="HAY174" s="235"/>
      <c r="HAZ174" s="235"/>
      <c r="HBA174" s="235"/>
      <c r="HBB174" s="235"/>
      <c r="HBC174" s="235"/>
      <c r="HBD174" s="235"/>
      <c r="HBE174" s="235"/>
      <c r="HBF174" s="235"/>
      <c r="HBG174" s="235"/>
      <c r="HBH174" s="235"/>
      <c r="HBI174" s="235"/>
      <c r="HBJ174" s="235"/>
      <c r="HBK174" s="235"/>
      <c r="HBL174" s="235"/>
      <c r="HBM174" s="235"/>
      <c r="HBN174" s="235"/>
      <c r="HBO174" s="235"/>
      <c r="HBP174" s="235"/>
      <c r="HBQ174" s="235"/>
      <c r="HBR174" s="235"/>
      <c r="HBS174" s="235"/>
      <c r="HBT174" s="235"/>
      <c r="HBU174" s="235"/>
      <c r="HBV174" s="235"/>
      <c r="HBW174" s="235"/>
      <c r="HBX174" s="235"/>
      <c r="HBY174" s="235"/>
      <c r="HBZ174" s="235"/>
      <c r="HCA174" s="235"/>
      <c r="HCB174" s="235"/>
      <c r="HCC174" s="235"/>
      <c r="HCD174" s="235"/>
      <c r="HCE174" s="235"/>
      <c r="HCF174" s="235"/>
      <c r="HCG174" s="235"/>
      <c r="HCH174" s="235"/>
      <c r="HCI174" s="235"/>
      <c r="HCJ174" s="235"/>
      <c r="HCK174" s="235"/>
      <c r="HCL174" s="235"/>
      <c r="HCM174" s="235"/>
      <c r="HCN174" s="235"/>
      <c r="HCO174" s="235"/>
      <c r="HCP174" s="235"/>
      <c r="HCQ174" s="235"/>
      <c r="HCR174" s="235"/>
      <c r="HCS174" s="235"/>
      <c r="HCT174" s="235"/>
      <c r="HCU174" s="235"/>
      <c r="HCV174" s="235"/>
      <c r="HCW174" s="235"/>
      <c r="HCX174" s="235"/>
      <c r="HCY174" s="235"/>
      <c r="HCZ174" s="235"/>
      <c r="HDA174" s="235"/>
      <c r="HDB174" s="235"/>
      <c r="HDC174" s="235"/>
      <c r="HDD174" s="235"/>
      <c r="HDE174" s="235"/>
      <c r="HDF174" s="235"/>
      <c r="HDG174" s="235"/>
      <c r="HDH174" s="235"/>
      <c r="HDI174" s="235"/>
      <c r="HDJ174" s="235"/>
      <c r="HDK174" s="235"/>
      <c r="HDL174" s="235"/>
      <c r="HDM174" s="235"/>
      <c r="HDN174" s="235"/>
      <c r="HDO174" s="235"/>
      <c r="HDP174" s="235"/>
      <c r="HDQ174" s="235"/>
      <c r="HDR174" s="235"/>
      <c r="HDS174" s="235"/>
      <c r="HDT174" s="235"/>
      <c r="HDU174" s="235"/>
      <c r="HDV174" s="235"/>
      <c r="HDW174" s="235"/>
      <c r="HDX174" s="235"/>
      <c r="HDY174" s="235"/>
      <c r="HDZ174" s="235"/>
      <c r="HEA174" s="235"/>
      <c r="HEB174" s="235"/>
      <c r="HEC174" s="235"/>
      <c r="HED174" s="235"/>
      <c r="HEE174" s="235"/>
      <c r="HEF174" s="235"/>
      <c r="HEG174" s="235"/>
      <c r="HEH174" s="235"/>
      <c r="HEI174" s="235"/>
      <c r="HEJ174" s="235"/>
      <c r="HEK174" s="235"/>
      <c r="HEL174" s="235"/>
      <c r="HEM174" s="235"/>
      <c r="HEN174" s="235"/>
      <c r="HEO174" s="235"/>
      <c r="HEP174" s="235"/>
      <c r="HEQ174" s="235"/>
      <c r="HER174" s="235"/>
      <c r="HES174" s="235"/>
      <c r="HET174" s="235"/>
      <c r="HEU174" s="235"/>
      <c r="HEV174" s="235"/>
      <c r="HEW174" s="235"/>
      <c r="HEX174" s="235"/>
      <c r="HEY174" s="235"/>
      <c r="HEZ174" s="235"/>
      <c r="HFA174" s="235"/>
      <c r="HFB174" s="235"/>
      <c r="HFC174" s="235"/>
      <c r="HFD174" s="235"/>
      <c r="HFE174" s="235"/>
      <c r="HFF174" s="235"/>
      <c r="HFG174" s="235"/>
      <c r="HFH174" s="235"/>
      <c r="HFI174" s="235"/>
      <c r="HFJ174" s="235"/>
      <c r="HFK174" s="235"/>
      <c r="HFL174" s="235"/>
      <c r="HFM174" s="235"/>
      <c r="HFN174" s="235"/>
      <c r="HFO174" s="235"/>
      <c r="HFP174" s="235"/>
      <c r="HFQ174" s="235"/>
      <c r="HFR174" s="235"/>
      <c r="HFS174" s="235"/>
      <c r="HFT174" s="235"/>
      <c r="HFU174" s="235"/>
      <c r="HFV174" s="235"/>
      <c r="HFW174" s="235"/>
      <c r="HFX174" s="235"/>
      <c r="HFY174" s="235"/>
      <c r="HFZ174" s="235"/>
      <c r="HGA174" s="235"/>
      <c r="HGB174" s="235"/>
      <c r="HGC174" s="235"/>
      <c r="HGD174" s="235"/>
      <c r="HGE174" s="235"/>
      <c r="HGF174" s="235"/>
      <c r="HGG174" s="235"/>
      <c r="HGH174" s="235"/>
      <c r="HGI174" s="235"/>
      <c r="HGJ174" s="235"/>
      <c r="HGK174" s="235"/>
      <c r="HGL174" s="235"/>
      <c r="HGM174" s="235"/>
      <c r="HGN174" s="235"/>
      <c r="HGO174" s="235"/>
      <c r="HGP174" s="235"/>
      <c r="HGQ174" s="235"/>
      <c r="HGR174" s="235"/>
      <c r="HGS174" s="235"/>
      <c r="HGT174" s="235"/>
      <c r="HGU174" s="235"/>
      <c r="HGV174" s="235"/>
      <c r="HGW174" s="235"/>
      <c r="HGX174" s="235"/>
      <c r="HGY174" s="235"/>
      <c r="HGZ174" s="235"/>
      <c r="HHA174" s="235"/>
      <c r="HHB174" s="235"/>
      <c r="HHC174" s="235"/>
      <c r="HHD174" s="235"/>
      <c r="HHE174" s="235"/>
      <c r="HHF174" s="235"/>
      <c r="HHG174" s="235"/>
      <c r="HHH174" s="235"/>
      <c r="HHI174" s="235"/>
      <c r="HHJ174" s="235"/>
      <c r="HHK174" s="235"/>
      <c r="HHL174" s="235"/>
      <c r="HHM174" s="235"/>
      <c r="HHN174" s="235"/>
      <c r="HHO174" s="235"/>
      <c r="HHP174" s="235"/>
      <c r="HHQ174" s="235"/>
      <c r="HHR174" s="235"/>
      <c r="HHS174" s="235"/>
      <c r="HHT174" s="235"/>
      <c r="HHU174" s="235"/>
      <c r="HHV174" s="235"/>
      <c r="HHW174" s="235"/>
      <c r="HHX174" s="235"/>
      <c r="HHY174" s="235"/>
      <c r="HHZ174" s="235"/>
      <c r="HIA174" s="235"/>
      <c r="HIB174" s="235"/>
      <c r="HIC174" s="235"/>
      <c r="HID174" s="235"/>
      <c r="HIE174" s="235"/>
      <c r="HIF174" s="235"/>
      <c r="HIG174" s="235"/>
      <c r="HIH174" s="235"/>
      <c r="HII174" s="235"/>
      <c r="HIJ174" s="235"/>
      <c r="HIK174" s="235"/>
      <c r="HIL174" s="235"/>
      <c r="HIM174" s="235"/>
      <c r="HIN174" s="235"/>
      <c r="HIO174" s="235"/>
      <c r="HIP174" s="235"/>
      <c r="HIQ174" s="235"/>
      <c r="HIR174" s="235"/>
      <c r="HIS174" s="235"/>
      <c r="HIT174" s="235"/>
      <c r="HIU174" s="235"/>
      <c r="HIV174" s="235"/>
      <c r="HIW174" s="235"/>
      <c r="HIX174" s="235"/>
      <c r="HIY174" s="235"/>
      <c r="HIZ174" s="235"/>
      <c r="HJA174" s="235"/>
      <c r="HJB174" s="235"/>
      <c r="HJC174" s="235"/>
      <c r="HJD174" s="235"/>
      <c r="HJE174" s="235"/>
      <c r="HJF174" s="235"/>
      <c r="HJG174" s="235"/>
      <c r="HJH174" s="235"/>
      <c r="HJI174" s="235"/>
      <c r="HJJ174" s="235"/>
      <c r="HJK174" s="235"/>
      <c r="HJL174" s="235"/>
      <c r="HJM174" s="235"/>
      <c r="HJN174" s="235"/>
      <c r="HJO174" s="235"/>
      <c r="HJP174" s="235"/>
      <c r="HJQ174" s="235"/>
      <c r="HJR174" s="235"/>
      <c r="HJS174" s="235"/>
      <c r="HJT174" s="235"/>
      <c r="HJU174" s="235"/>
      <c r="HJV174" s="235"/>
      <c r="HJW174" s="235"/>
      <c r="HJX174" s="235"/>
      <c r="HJY174" s="235"/>
      <c r="HJZ174" s="235"/>
      <c r="HKA174" s="235"/>
      <c r="HKB174" s="235"/>
      <c r="HKC174" s="235"/>
      <c r="HKD174" s="235"/>
      <c r="HKE174" s="235"/>
      <c r="HKF174" s="235"/>
      <c r="HKG174" s="235"/>
      <c r="HKH174" s="235"/>
      <c r="HKI174" s="235"/>
      <c r="HKJ174" s="235"/>
      <c r="HKK174" s="235"/>
      <c r="HKL174" s="235"/>
      <c r="HKM174" s="235"/>
      <c r="HKN174" s="235"/>
      <c r="HKO174" s="235"/>
      <c r="HKP174" s="235"/>
      <c r="HKQ174" s="235"/>
      <c r="HKR174" s="235"/>
      <c r="HKS174" s="235"/>
      <c r="HKT174" s="235"/>
      <c r="HKU174" s="235"/>
      <c r="HKV174" s="235"/>
      <c r="HKW174" s="235"/>
      <c r="HKX174" s="235"/>
      <c r="HKY174" s="235"/>
      <c r="HKZ174" s="235"/>
      <c r="HLA174" s="235"/>
      <c r="HLB174" s="235"/>
      <c r="HLC174" s="235"/>
      <c r="HLD174" s="235"/>
      <c r="HLE174" s="235"/>
      <c r="HLF174" s="235"/>
      <c r="HLG174" s="235"/>
      <c r="HLH174" s="235"/>
      <c r="HLI174" s="235"/>
      <c r="HLJ174" s="235"/>
      <c r="HLK174" s="235"/>
      <c r="HLL174" s="235"/>
      <c r="HLM174" s="235"/>
      <c r="HLN174" s="235"/>
      <c r="HLO174" s="235"/>
      <c r="HLP174" s="235"/>
      <c r="HLQ174" s="235"/>
      <c r="HLR174" s="235"/>
      <c r="HLS174" s="235"/>
      <c r="HLT174" s="235"/>
      <c r="HLU174" s="235"/>
      <c r="HLV174" s="235"/>
      <c r="HLW174" s="235"/>
      <c r="HLX174" s="235"/>
      <c r="HLY174" s="235"/>
      <c r="HLZ174" s="235"/>
      <c r="HMA174" s="235"/>
      <c r="HMB174" s="235"/>
      <c r="HMC174" s="235"/>
      <c r="HMD174" s="235"/>
      <c r="HME174" s="235"/>
      <c r="HMF174" s="235"/>
      <c r="HMG174" s="235"/>
      <c r="HMH174" s="235"/>
      <c r="HMI174" s="235"/>
      <c r="HMJ174" s="235"/>
      <c r="HMK174" s="235"/>
      <c r="HML174" s="235"/>
      <c r="HMM174" s="235"/>
      <c r="HMN174" s="235"/>
      <c r="HMO174" s="235"/>
      <c r="HMP174" s="235"/>
      <c r="HMQ174" s="235"/>
      <c r="HMR174" s="235"/>
      <c r="HMS174" s="235"/>
      <c r="HMT174" s="235"/>
      <c r="HMU174" s="235"/>
      <c r="HMV174" s="235"/>
      <c r="HMW174" s="235"/>
      <c r="HMX174" s="235"/>
      <c r="HMY174" s="235"/>
      <c r="HMZ174" s="235"/>
      <c r="HNA174" s="235"/>
      <c r="HNB174" s="235"/>
      <c r="HNC174" s="235"/>
      <c r="HND174" s="235"/>
      <c r="HNE174" s="235"/>
      <c r="HNF174" s="235"/>
      <c r="HNG174" s="235"/>
      <c r="HNH174" s="235"/>
      <c r="HNI174" s="235"/>
      <c r="HNJ174" s="235"/>
      <c r="HNK174" s="235"/>
      <c r="HNL174" s="235"/>
      <c r="HNM174" s="235"/>
      <c r="HNN174" s="235"/>
      <c r="HNO174" s="235"/>
      <c r="HNP174" s="235"/>
      <c r="HNQ174" s="235"/>
      <c r="HNR174" s="235"/>
      <c r="HNS174" s="235"/>
      <c r="HNT174" s="235"/>
      <c r="HNU174" s="235"/>
      <c r="HNV174" s="235"/>
      <c r="HNW174" s="235"/>
      <c r="HNX174" s="235"/>
      <c r="HNY174" s="235"/>
      <c r="HNZ174" s="235"/>
      <c r="HOA174" s="235"/>
      <c r="HOB174" s="235"/>
      <c r="HOC174" s="235"/>
      <c r="HOD174" s="235"/>
      <c r="HOE174" s="235"/>
      <c r="HOF174" s="235"/>
      <c r="HOG174" s="235"/>
      <c r="HOH174" s="235"/>
      <c r="HOI174" s="235"/>
      <c r="HOJ174" s="235"/>
      <c r="HOK174" s="235"/>
      <c r="HOL174" s="235"/>
      <c r="HOM174" s="235"/>
      <c r="HON174" s="235"/>
      <c r="HOO174" s="235"/>
      <c r="HOP174" s="235"/>
      <c r="HOQ174" s="235"/>
      <c r="HOR174" s="235"/>
      <c r="HOS174" s="235"/>
      <c r="HOT174" s="235"/>
      <c r="HOU174" s="235"/>
      <c r="HOV174" s="235"/>
      <c r="HOW174" s="235"/>
      <c r="HOX174" s="235"/>
      <c r="HOY174" s="235"/>
      <c r="HOZ174" s="235"/>
      <c r="HPA174" s="235"/>
      <c r="HPB174" s="235"/>
      <c r="HPC174" s="235"/>
      <c r="HPD174" s="235"/>
      <c r="HPE174" s="235"/>
      <c r="HPF174" s="235"/>
      <c r="HPG174" s="235"/>
      <c r="HPH174" s="235"/>
      <c r="HPI174" s="235"/>
      <c r="HPJ174" s="235"/>
      <c r="HPK174" s="235"/>
      <c r="HPL174" s="235"/>
      <c r="HPM174" s="235"/>
      <c r="HPN174" s="235"/>
      <c r="HPO174" s="235"/>
      <c r="HPP174" s="235"/>
      <c r="HPQ174" s="235"/>
      <c r="HPR174" s="235"/>
      <c r="HPS174" s="235"/>
      <c r="HPT174" s="235"/>
      <c r="HPU174" s="235"/>
      <c r="HPV174" s="235"/>
      <c r="HPW174" s="235"/>
      <c r="HPX174" s="235"/>
      <c r="HPY174" s="235"/>
      <c r="HPZ174" s="235"/>
      <c r="HQA174" s="235"/>
      <c r="HQB174" s="235"/>
      <c r="HQC174" s="235"/>
      <c r="HQD174" s="235"/>
      <c r="HQE174" s="235"/>
      <c r="HQF174" s="235"/>
      <c r="HQG174" s="235"/>
      <c r="HQH174" s="235"/>
      <c r="HQI174" s="235"/>
      <c r="HQJ174" s="235"/>
      <c r="HQK174" s="235"/>
      <c r="HQL174" s="235"/>
      <c r="HQM174" s="235"/>
      <c r="HQN174" s="235"/>
      <c r="HQO174" s="235"/>
      <c r="HQP174" s="235"/>
      <c r="HQQ174" s="235"/>
      <c r="HQR174" s="235"/>
      <c r="HQS174" s="235"/>
      <c r="HQT174" s="235"/>
      <c r="HQU174" s="235"/>
      <c r="HQV174" s="235"/>
      <c r="HQW174" s="235"/>
      <c r="HQX174" s="235"/>
      <c r="HQY174" s="235"/>
      <c r="HQZ174" s="235"/>
      <c r="HRA174" s="235"/>
      <c r="HRB174" s="235"/>
      <c r="HRC174" s="235"/>
      <c r="HRD174" s="235"/>
      <c r="HRE174" s="235"/>
      <c r="HRF174" s="235"/>
      <c r="HRG174" s="235"/>
      <c r="HRH174" s="235"/>
      <c r="HRI174" s="235"/>
      <c r="HRJ174" s="235"/>
      <c r="HRK174" s="235"/>
      <c r="HRL174" s="235"/>
      <c r="HRM174" s="235"/>
      <c r="HRN174" s="235"/>
      <c r="HRO174" s="235"/>
      <c r="HRP174" s="235"/>
      <c r="HRQ174" s="235"/>
      <c r="HRR174" s="235"/>
      <c r="HRS174" s="235"/>
      <c r="HRT174" s="235"/>
      <c r="HRU174" s="235"/>
      <c r="HRV174" s="235"/>
      <c r="HRW174" s="235"/>
      <c r="HRX174" s="235"/>
      <c r="HRY174" s="235"/>
      <c r="HRZ174" s="235"/>
      <c r="HSA174" s="235"/>
      <c r="HSB174" s="235"/>
      <c r="HSC174" s="235"/>
      <c r="HSD174" s="235"/>
      <c r="HSE174" s="235"/>
      <c r="HSF174" s="235"/>
      <c r="HSG174" s="235"/>
      <c r="HSH174" s="235"/>
      <c r="HSI174" s="235"/>
      <c r="HSJ174" s="235"/>
      <c r="HSK174" s="235"/>
      <c r="HSL174" s="235"/>
      <c r="HSM174" s="235"/>
      <c r="HSN174" s="235"/>
      <c r="HSO174" s="235"/>
      <c r="HSP174" s="235"/>
      <c r="HSQ174" s="235"/>
      <c r="HSR174" s="235"/>
      <c r="HSS174" s="235"/>
      <c r="HST174" s="235"/>
      <c r="HSU174" s="235"/>
      <c r="HSV174" s="235"/>
      <c r="HSW174" s="235"/>
      <c r="HSX174" s="235"/>
      <c r="HSY174" s="235"/>
      <c r="HSZ174" s="235"/>
      <c r="HTA174" s="235"/>
      <c r="HTB174" s="235"/>
      <c r="HTC174" s="235"/>
      <c r="HTD174" s="235"/>
      <c r="HTE174" s="235"/>
      <c r="HTF174" s="235"/>
      <c r="HTG174" s="235"/>
      <c r="HTH174" s="235"/>
      <c r="HTI174" s="235"/>
      <c r="HTJ174" s="235"/>
      <c r="HTK174" s="235"/>
      <c r="HTL174" s="235"/>
      <c r="HTM174" s="235"/>
      <c r="HTN174" s="235"/>
      <c r="HTO174" s="235"/>
      <c r="HTP174" s="235"/>
      <c r="HTQ174" s="235"/>
      <c r="HTR174" s="235"/>
      <c r="HTS174" s="235"/>
      <c r="HTT174" s="235"/>
      <c r="HTU174" s="235"/>
      <c r="HTV174" s="235"/>
      <c r="HTW174" s="235"/>
      <c r="HTX174" s="235"/>
      <c r="HTY174" s="235"/>
      <c r="HTZ174" s="235"/>
      <c r="HUA174" s="235"/>
      <c r="HUB174" s="235"/>
      <c r="HUC174" s="235"/>
      <c r="HUD174" s="235"/>
      <c r="HUE174" s="235"/>
      <c r="HUF174" s="235"/>
      <c r="HUG174" s="235"/>
      <c r="HUH174" s="235"/>
      <c r="HUI174" s="235"/>
      <c r="HUJ174" s="235"/>
      <c r="HUK174" s="235"/>
      <c r="HUL174" s="235"/>
      <c r="HUM174" s="235"/>
      <c r="HUN174" s="235"/>
      <c r="HUO174" s="235"/>
      <c r="HUP174" s="235"/>
      <c r="HUQ174" s="235"/>
      <c r="HUR174" s="235"/>
      <c r="HUS174" s="235"/>
      <c r="HUT174" s="235"/>
      <c r="HUU174" s="235"/>
      <c r="HUV174" s="235"/>
      <c r="HUW174" s="235"/>
      <c r="HUX174" s="235"/>
      <c r="HUY174" s="235"/>
      <c r="HUZ174" s="235"/>
      <c r="HVA174" s="235"/>
      <c r="HVB174" s="235"/>
      <c r="HVC174" s="235"/>
      <c r="HVD174" s="235"/>
      <c r="HVE174" s="235"/>
      <c r="HVF174" s="235"/>
      <c r="HVG174" s="235"/>
      <c r="HVH174" s="235"/>
      <c r="HVI174" s="235"/>
      <c r="HVJ174" s="235"/>
      <c r="HVK174" s="235"/>
      <c r="HVL174" s="235"/>
      <c r="HVM174" s="235"/>
      <c r="HVN174" s="235"/>
      <c r="HVO174" s="235"/>
      <c r="HVP174" s="235"/>
      <c r="HVQ174" s="235"/>
      <c r="HVR174" s="235"/>
      <c r="HVS174" s="235"/>
      <c r="HVT174" s="235"/>
      <c r="HVU174" s="235"/>
      <c r="HVV174" s="235"/>
      <c r="HVW174" s="235"/>
      <c r="HVX174" s="235"/>
      <c r="HVY174" s="235"/>
      <c r="HVZ174" s="235"/>
      <c r="HWA174" s="235"/>
      <c r="HWB174" s="235"/>
      <c r="HWC174" s="235"/>
      <c r="HWD174" s="235"/>
      <c r="HWE174" s="235"/>
      <c r="HWF174" s="235"/>
      <c r="HWG174" s="235"/>
      <c r="HWH174" s="235"/>
      <c r="HWI174" s="235"/>
      <c r="HWJ174" s="235"/>
      <c r="HWK174" s="235"/>
      <c r="HWL174" s="235"/>
      <c r="HWM174" s="235"/>
      <c r="HWN174" s="235"/>
      <c r="HWO174" s="235"/>
      <c r="HWP174" s="235"/>
      <c r="HWQ174" s="235"/>
      <c r="HWR174" s="235"/>
      <c r="HWS174" s="235"/>
      <c r="HWT174" s="235"/>
      <c r="HWU174" s="235"/>
      <c r="HWV174" s="235"/>
      <c r="HWW174" s="235"/>
      <c r="HWX174" s="235"/>
      <c r="HWY174" s="235"/>
      <c r="HWZ174" s="235"/>
      <c r="HXA174" s="235"/>
      <c r="HXB174" s="235"/>
      <c r="HXC174" s="235"/>
      <c r="HXD174" s="235"/>
      <c r="HXE174" s="235"/>
      <c r="HXF174" s="235"/>
      <c r="HXG174" s="235"/>
      <c r="HXH174" s="235"/>
      <c r="HXI174" s="235"/>
      <c r="HXJ174" s="235"/>
      <c r="HXK174" s="235"/>
      <c r="HXL174" s="235"/>
      <c r="HXM174" s="235"/>
      <c r="HXN174" s="235"/>
      <c r="HXO174" s="235"/>
      <c r="HXP174" s="235"/>
      <c r="HXQ174" s="235"/>
      <c r="HXR174" s="235"/>
      <c r="HXS174" s="235"/>
      <c r="HXT174" s="235"/>
      <c r="HXU174" s="235"/>
      <c r="HXV174" s="235"/>
      <c r="HXW174" s="235"/>
      <c r="HXX174" s="235"/>
      <c r="HXY174" s="235"/>
      <c r="HXZ174" s="235"/>
      <c r="HYA174" s="235"/>
      <c r="HYB174" s="235"/>
      <c r="HYC174" s="235"/>
      <c r="HYD174" s="235"/>
      <c r="HYE174" s="235"/>
      <c r="HYF174" s="235"/>
      <c r="HYG174" s="235"/>
      <c r="HYH174" s="235"/>
      <c r="HYI174" s="235"/>
      <c r="HYJ174" s="235"/>
      <c r="HYK174" s="235"/>
      <c r="HYL174" s="235"/>
      <c r="HYM174" s="235"/>
      <c r="HYN174" s="235"/>
      <c r="HYO174" s="235"/>
      <c r="HYP174" s="235"/>
      <c r="HYQ174" s="235"/>
      <c r="HYR174" s="235"/>
      <c r="HYS174" s="235"/>
      <c r="HYT174" s="235"/>
      <c r="HYU174" s="235"/>
      <c r="HYV174" s="235"/>
      <c r="HYW174" s="235"/>
      <c r="HYX174" s="235"/>
      <c r="HYY174" s="235"/>
      <c r="HYZ174" s="235"/>
      <c r="HZA174" s="235"/>
      <c r="HZB174" s="235"/>
      <c r="HZC174" s="235"/>
      <c r="HZD174" s="235"/>
      <c r="HZE174" s="235"/>
      <c r="HZF174" s="235"/>
      <c r="HZG174" s="235"/>
      <c r="HZH174" s="235"/>
      <c r="HZI174" s="235"/>
      <c r="HZJ174" s="235"/>
      <c r="HZK174" s="235"/>
      <c r="HZL174" s="235"/>
      <c r="HZM174" s="235"/>
      <c r="HZN174" s="235"/>
      <c r="HZO174" s="235"/>
      <c r="HZP174" s="235"/>
      <c r="HZQ174" s="235"/>
      <c r="HZR174" s="235"/>
      <c r="HZS174" s="235"/>
      <c r="HZT174" s="235"/>
      <c r="HZU174" s="235"/>
      <c r="HZV174" s="235"/>
      <c r="HZW174" s="235"/>
      <c r="HZX174" s="235"/>
      <c r="HZY174" s="235"/>
      <c r="HZZ174" s="235"/>
      <c r="IAA174" s="235"/>
      <c r="IAB174" s="235"/>
      <c r="IAC174" s="235"/>
      <c r="IAD174" s="235"/>
      <c r="IAE174" s="235"/>
      <c r="IAF174" s="235"/>
      <c r="IAG174" s="235"/>
      <c r="IAH174" s="235"/>
      <c r="IAI174" s="235"/>
      <c r="IAJ174" s="235"/>
      <c r="IAK174" s="235"/>
      <c r="IAL174" s="235"/>
      <c r="IAM174" s="235"/>
      <c r="IAN174" s="235"/>
      <c r="IAO174" s="235"/>
      <c r="IAP174" s="235"/>
      <c r="IAQ174" s="235"/>
      <c r="IAR174" s="235"/>
      <c r="IAS174" s="235"/>
      <c r="IAT174" s="235"/>
      <c r="IAU174" s="235"/>
      <c r="IAV174" s="235"/>
      <c r="IAW174" s="235"/>
      <c r="IAX174" s="235"/>
      <c r="IAY174" s="235"/>
      <c r="IAZ174" s="235"/>
      <c r="IBA174" s="235"/>
      <c r="IBB174" s="235"/>
      <c r="IBC174" s="235"/>
      <c r="IBD174" s="235"/>
      <c r="IBE174" s="235"/>
      <c r="IBF174" s="235"/>
      <c r="IBG174" s="235"/>
      <c r="IBH174" s="235"/>
      <c r="IBI174" s="235"/>
      <c r="IBJ174" s="235"/>
      <c r="IBK174" s="235"/>
      <c r="IBL174" s="235"/>
      <c r="IBM174" s="235"/>
      <c r="IBN174" s="235"/>
      <c r="IBO174" s="235"/>
      <c r="IBP174" s="235"/>
      <c r="IBQ174" s="235"/>
      <c r="IBR174" s="235"/>
      <c r="IBS174" s="235"/>
      <c r="IBT174" s="235"/>
      <c r="IBU174" s="235"/>
      <c r="IBV174" s="235"/>
      <c r="IBW174" s="235"/>
      <c r="IBX174" s="235"/>
      <c r="IBY174" s="235"/>
      <c r="IBZ174" s="235"/>
      <c r="ICA174" s="235"/>
      <c r="ICB174" s="235"/>
      <c r="ICC174" s="235"/>
      <c r="ICD174" s="235"/>
      <c r="ICE174" s="235"/>
      <c r="ICF174" s="235"/>
      <c r="ICG174" s="235"/>
      <c r="ICH174" s="235"/>
      <c r="ICI174" s="235"/>
      <c r="ICJ174" s="235"/>
      <c r="ICK174" s="235"/>
      <c r="ICL174" s="235"/>
      <c r="ICM174" s="235"/>
      <c r="ICN174" s="235"/>
      <c r="ICO174" s="235"/>
      <c r="ICP174" s="235"/>
      <c r="ICQ174" s="235"/>
      <c r="ICR174" s="235"/>
      <c r="ICS174" s="235"/>
      <c r="ICT174" s="235"/>
      <c r="ICU174" s="235"/>
      <c r="ICV174" s="235"/>
      <c r="ICW174" s="235"/>
      <c r="ICX174" s="235"/>
      <c r="ICY174" s="235"/>
      <c r="ICZ174" s="235"/>
      <c r="IDA174" s="235"/>
      <c r="IDB174" s="235"/>
      <c r="IDC174" s="235"/>
      <c r="IDD174" s="235"/>
      <c r="IDE174" s="235"/>
      <c r="IDF174" s="235"/>
      <c r="IDG174" s="235"/>
      <c r="IDH174" s="235"/>
      <c r="IDI174" s="235"/>
      <c r="IDJ174" s="235"/>
      <c r="IDK174" s="235"/>
      <c r="IDL174" s="235"/>
      <c r="IDM174" s="235"/>
      <c r="IDN174" s="235"/>
      <c r="IDO174" s="235"/>
      <c r="IDP174" s="235"/>
      <c r="IDQ174" s="235"/>
      <c r="IDR174" s="235"/>
      <c r="IDS174" s="235"/>
      <c r="IDT174" s="235"/>
      <c r="IDU174" s="235"/>
      <c r="IDV174" s="235"/>
      <c r="IDW174" s="235"/>
      <c r="IDX174" s="235"/>
      <c r="IDY174" s="235"/>
      <c r="IDZ174" s="235"/>
      <c r="IEA174" s="235"/>
      <c r="IEB174" s="235"/>
      <c r="IEC174" s="235"/>
      <c r="IED174" s="235"/>
      <c r="IEE174" s="235"/>
      <c r="IEF174" s="235"/>
      <c r="IEG174" s="235"/>
      <c r="IEH174" s="235"/>
      <c r="IEI174" s="235"/>
      <c r="IEJ174" s="235"/>
      <c r="IEK174" s="235"/>
      <c r="IEL174" s="235"/>
      <c r="IEM174" s="235"/>
      <c r="IEN174" s="235"/>
      <c r="IEO174" s="235"/>
      <c r="IEP174" s="235"/>
      <c r="IEQ174" s="235"/>
      <c r="IER174" s="235"/>
      <c r="IES174" s="235"/>
      <c r="IET174" s="235"/>
      <c r="IEU174" s="235"/>
      <c r="IEV174" s="235"/>
      <c r="IEW174" s="235"/>
      <c r="IEX174" s="235"/>
      <c r="IEY174" s="235"/>
      <c r="IEZ174" s="235"/>
      <c r="IFA174" s="235"/>
      <c r="IFB174" s="235"/>
      <c r="IFC174" s="235"/>
      <c r="IFD174" s="235"/>
      <c r="IFE174" s="235"/>
      <c r="IFF174" s="235"/>
      <c r="IFG174" s="235"/>
      <c r="IFH174" s="235"/>
      <c r="IFI174" s="235"/>
      <c r="IFJ174" s="235"/>
      <c r="IFK174" s="235"/>
      <c r="IFL174" s="235"/>
      <c r="IFM174" s="235"/>
      <c r="IFN174" s="235"/>
      <c r="IFO174" s="235"/>
      <c r="IFP174" s="235"/>
      <c r="IFQ174" s="235"/>
      <c r="IFR174" s="235"/>
      <c r="IFS174" s="235"/>
      <c r="IFT174" s="235"/>
      <c r="IFU174" s="235"/>
      <c r="IFV174" s="235"/>
      <c r="IFW174" s="235"/>
      <c r="IFX174" s="235"/>
      <c r="IFY174" s="235"/>
      <c r="IFZ174" s="235"/>
      <c r="IGA174" s="235"/>
      <c r="IGB174" s="235"/>
      <c r="IGC174" s="235"/>
      <c r="IGD174" s="235"/>
      <c r="IGE174" s="235"/>
      <c r="IGF174" s="235"/>
      <c r="IGG174" s="235"/>
      <c r="IGH174" s="235"/>
      <c r="IGI174" s="235"/>
      <c r="IGJ174" s="235"/>
      <c r="IGK174" s="235"/>
      <c r="IGL174" s="235"/>
      <c r="IGM174" s="235"/>
      <c r="IGN174" s="235"/>
      <c r="IGO174" s="235"/>
      <c r="IGP174" s="235"/>
      <c r="IGQ174" s="235"/>
      <c r="IGR174" s="235"/>
      <c r="IGS174" s="235"/>
      <c r="IGT174" s="235"/>
      <c r="IGU174" s="235"/>
      <c r="IGV174" s="235"/>
      <c r="IGW174" s="235"/>
      <c r="IGX174" s="235"/>
      <c r="IGY174" s="235"/>
      <c r="IGZ174" s="235"/>
      <c r="IHA174" s="235"/>
      <c r="IHB174" s="235"/>
      <c r="IHC174" s="235"/>
      <c r="IHD174" s="235"/>
      <c r="IHE174" s="235"/>
      <c r="IHF174" s="235"/>
      <c r="IHG174" s="235"/>
      <c r="IHH174" s="235"/>
      <c r="IHI174" s="235"/>
      <c r="IHJ174" s="235"/>
      <c r="IHK174" s="235"/>
      <c r="IHL174" s="235"/>
      <c r="IHM174" s="235"/>
      <c r="IHN174" s="235"/>
      <c r="IHO174" s="235"/>
      <c r="IHP174" s="235"/>
      <c r="IHQ174" s="235"/>
      <c r="IHR174" s="235"/>
      <c r="IHS174" s="235"/>
      <c r="IHT174" s="235"/>
      <c r="IHU174" s="235"/>
      <c r="IHV174" s="235"/>
      <c r="IHW174" s="235"/>
      <c r="IHX174" s="235"/>
      <c r="IHY174" s="235"/>
      <c r="IHZ174" s="235"/>
      <c r="IIA174" s="235"/>
      <c r="IIB174" s="235"/>
      <c r="IIC174" s="235"/>
      <c r="IID174" s="235"/>
      <c r="IIE174" s="235"/>
      <c r="IIF174" s="235"/>
      <c r="IIG174" s="235"/>
      <c r="IIH174" s="235"/>
      <c r="III174" s="235"/>
      <c r="IIJ174" s="235"/>
      <c r="IIK174" s="235"/>
      <c r="IIL174" s="235"/>
      <c r="IIM174" s="235"/>
      <c r="IIN174" s="235"/>
      <c r="IIO174" s="235"/>
      <c r="IIP174" s="235"/>
      <c r="IIQ174" s="235"/>
      <c r="IIR174" s="235"/>
      <c r="IIS174" s="235"/>
      <c r="IIT174" s="235"/>
      <c r="IIU174" s="235"/>
      <c r="IIV174" s="235"/>
      <c r="IIW174" s="235"/>
      <c r="IIX174" s="235"/>
      <c r="IIY174" s="235"/>
      <c r="IIZ174" s="235"/>
      <c r="IJA174" s="235"/>
      <c r="IJB174" s="235"/>
      <c r="IJC174" s="235"/>
      <c r="IJD174" s="235"/>
      <c r="IJE174" s="235"/>
      <c r="IJF174" s="235"/>
      <c r="IJG174" s="235"/>
      <c r="IJH174" s="235"/>
      <c r="IJI174" s="235"/>
      <c r="IJJ174" s="235"/>
      <c r="IJK174" s="235"/>
      <c r="IJL174" s="235"/>
      <c r="IJM174" s="235"/>
      <c r="IJN174" s="235"/>
      <c r="IJO174" s="235"/>
      <c r="IJP174" s="235"/>
      <c r="IJQ174" s="235"/>
      <c r="IJR174" s="235"/>
      <c r="IJS174" s="235"/>
      <c r="IJT174" s="235"/>
      <c r="IJU174" s="235"/>
      <c r="IJV174" s="235"/>
      <c r="IJW174" s="235"/>
      <c r="IJX174" s="235"/>
      <c r="IJY174" s="235"/>
      <c r="IJZ174" s="235"/>
      <c r="IKA174" s="235"/>
      <c r="IKB174" s="235"/>
      <c r="IKC174" s="235"/>
      <c r="IKD174" s="235"/>
      <c r="IKE174" s="235"/>
      <c r="IKF174" s="235"/>
      <c r="IKG174" s="235"/>
      <c r="IKH174" s="235"/>
      <c r="IKI174" s="235"/>
      <c r="IKJ174" s="235"/>
      <c r="IKK174" s="235"/>
      <c r="IKL174" s="235"/>
      <c r="IKM174" s="235"/>
      <c r="IKN174" s="235"/>
      <c r="IKO174" s="235"/>
      <c r="IKP174" s="235"/>
      <c r="IKQ174" s="235"/>
      <c r="IKR174" s="235"/>
      <c r="IKS174" s="235"/>
      <c r="IKT174" s="235"/>
      <c r="IKU174" s="235"/>
      <c r="IKV174" s="235"/>
      <c r="IKW174" s="235"/>
      <c r="IKX174" s="235"/>
      <c r="IKY174" s="235"/>
      <c r="IKZ174" s="235"/>
      <c r="ILA174" s="235"/>
      <c r="ILB174" s="235"/>
      <c r="ILC174" s="235"/>
      <c r="ILD174" s="235"/>
      <c r="ILE174" s="235"/>
      <c r="ILF174" s="235"/>
      <c r="ILG174" s="235"/>
      <c r="ILH174" s="235"/>
      <c r="ILI174" s="235"/>
      <c r="ILJ174" s="235"/>
      <c r="ILK174" s="235"/>
      <c r="ILL174" s="235"/>
      <c r="ILM174" s="235"/>
      <c r="ILN174" s="235"/>
      <c r="ILO174" s="235"/>
      <c r="ILP174" s="235"/>
      <c r="ILQ174" s="235"/>
      <c r="ILR174" s="235"/>
      <c r="ILS174" s="235"/>
      <c r="ILT174" s="235"/>
      <c r="ILU174" s="235"/>
      <c r="ILV174" s="235"/>
      <c r="ILW174" s="235"/>
      <c r="ILX174" s="235"/>
      <c r="ILY174" s="235"/>
      <c r="ILZ174" s="235"/>
      <c r="IMA174" s="235"/>
      <c r="IMB174" s="235"/>
      <c r="IMC174" s="235"/>
      <c r="IMD174" s="235"/>
      <c r="IME174" s="235"/>
      <c r="IMF174" s="235"/>
      <c r="IMG174" s="235"/>
      <c r="IMH174" s="235"/>
      <c r="IMI174" s="235"/>
      <c r="IMJ174" s="235"/>
      <c r="IMK174" s="235"/>
      <c r="IML174" s="235"/>
      <c r="IMM174" s="235"/>
      <c r="IMN174" s="235"/>
      <c r="IMO174" s="235"/>
      <c r="IMP174" s="235"/>
      <c r="IMQ174" s="235"/>
      <c r="IMR174" s="235"/>
      <c r="IMS174" s="235"/>
      <c r="IMT174" s="235"/>
      <c r="IMU174" s="235"/>
      <c r="IMV174" s="235"/>
      <c r="IMW174" s="235"/>
      <c r="IMX174" s="235"/>
      <c r="IMY174" s="235"/>
      <c r="IMZ174" s="235"/>
      <c r="INA174" s="235"/>
      <c r="INB174" s="235"/>
      <c r="INC174" s="235"/>
      <c r="IND174" s="235"/>
      <c r="INE174" s="235"/>
      <c r="INF174" s="235"/>
      <c r="ING174" s="235"/>
      <c r="INH174" s="235"/>
      <c r="INI174" s="235"/>
      <c r="INJ174" s="235"/>
      <c r="INK174" s="235"/>
      <c r="INL174" s="235"/>
      <c r="INM174" s="235"/>
      <c r="INN174" s="235"/>
      <c r="INO174" s="235"/>
      <c r="INP174" s="235"/>
      <c r="INQ174" s="235"/>
      <c r="INR174" s="235"/>
      <c r="INS174" s="235"/>
      <c r="INT174" s="235"/>
      <c r="INU174" s="235"/>
      <c r="INV174" s="235"/>
      <c r="INW174" s="235"/>
      <c r="INX174" s="235"/>
      <c r="INY174" s="235"/>
      <c r="INZ174" s="235"/>
      <c r="IOA174" s="235"/>
      <c r="IOB174" s="235"/>
      <c r="IOC174" s="235"/>
      <c r="IOD174" s="235"/>
      <c r="IOE174" s="235"/>
      <c r="IOF174" s="235"/>
      <c r="IOG174" s="235"/>
      <c r="IOH174" s="235"/>
      <c r="IOI174" s="235"/>
      <c r="IOJ174" s="235"/>
      <c r="IOK174" s="235"/>
      <c r="IOL174" s="235"/>
      <c r="IOM174" s="235"/>
      <c r="ION174" s="235"/>
      <c r="IOO174" s="235"/>
      <c r="IOP174" s="235"/>
      <c r="IOQ174" s="235"/>
      <c r="IOR174" s="235"/>
      <c r="IOS174" s="235"/>
      <c r="IOT174" s="235"/>
      <c r="IOU174" s="235"/>
      <c r="IOV174" s="235"/>
      <c r="IOW174" s="235"/>
      <c r="IOX174" s="235"/>
      <c r="IOY174" s="235"/>
      <c r="IOZ174" s="235"/>
      <c r="IPA174" s="235"/>
      <c r="IPB174" s="235"/>
      <c r="IPC174" s="235"/>
      <c r="IPD174" s="235"/>
      <c r="IPE174" s="235"/>
      <c r="IPF174" s="235"/>
      <c r="IPG174" s="235"/>
      <c r="IPH174" s="235"/>
      <c r="IPI174" s="235"/>
      <c r="IPJ174" s="235"/>
      <c r="IPK174" s="235"/>
      <c r="IPL174" s="235"/>
      <c r="IPM174" s="235"/>
      <c r="IPN174" s="235"/>
      <c r="IPO174" s="235"/>
      <c r="IPP174" s="235"/>
      <c r="IPQ174" s="235"/>
      <c r="IPR174" s="235"/>
      <c r="IPS174" s="235"/>
      <c r="IPT174" s="235"/>
      <c r="IPU174" s="235"/>
      <c r="IPV174" s="235"/>
      <c r="IPW174" s="235"/>
      <c r="IPX174" s="235"/>
      <c r="IPY174" s="235"/>
      <c r="IPZ174" s="235"/>
      <c r="IQA174" s="235"/>
      <c r="IQB174" s="235"/>
      <c r="IQC174" s="235"/>
      <c r="IQD174" s="235"/>
      <c r="IQE174" s="235"/>
      <c r="IQF174" s="235"/>
      <c r="IQG174" s="235"/>
      <c r="IQH174" s="235"/>
      <c r="IQI174" s="235"/>
      <c r="IQJ174" s="235"/>
      <c r="IQK174" s="235"/>
      <c r="IQL174" s="235"/>
      <c r="IQM174" s="235"/>
      <c r="IQN174" s="235"/>
      <c r="IQO174" s="235"/>
      <c r="IQP174" s="235"/>
      <c r="IQQ174" s="235"/>
      <c r="IQR174" s="235"/>
      <c r="IQS174" s="235"/>
      <c r="IQT174" s="235"/>
      <c r="IQU174" s="235"/>
      <c r="IQV174" s="235"/>
      <c r="IQW174" s="235"/>
      <c r="IQX174" s="235"/>
      <c r="IQY174" s="235"/>
      <c r="IQZ174" s="235"/>
      <c r="IRA174" s="235"/>
      <c r="IRB174" s="235"/>
      <c r="IRC174" s="235"/>
      <c r="IRD174" s="235"/>
      <c r="IRE174" s="235"/>
      <c r="IRF174" s="235"/>
      <c r="IRG174" s="235"/>
      <c r="IRH174" s="235"/>
      <c r="IRI174" s="235"/>
      <c r="IRJ174" s="235"/>
      <c r="IRK174" s="235"/>
      <c r="IRL174" s="235"/>
      <c r="IRM174" s="235"/>
      <c r="IRN174" s="235"/>
      <c r="IRO174" s="235"/>
      <c r="IRP174" s="235"/>
      <c r="IRQ174" s="235"/>
      <c r="IRR174" s="235"/>
      <c r="IRS174" s="235"/>
      <c r="IRT174" s="235"/>
      <c r="IRU174" s="235"/>
      <c r="IRV174" s="235"/>
      <c r="IRW174" s="235"/>
      <c r="IRX174" s="235"/>
      <c r="IRY174" s="235"/>
      <c r="IRZ174" s="235"/>
      <c r="ISA174" s="235"/>
      <c r="ISB174" s="235"/>
      <c r="ISC174" s="235"/>
      <c r="ISD174" s="235"/>
      <c r="ISE174" s="235"/>
      <c r="ISF174" s="235"/>
      <c r="ISG174" s="235"/>
      <c r="ISH174" s="235"/>
      <c r="ISI174" s="235"/>
      <c r="ISJ174" s="235"/>
      <c r="ISK174" s="235"/>
      <c r="ISL174" s="235"/>
      <c r="ISM174" s="235"/>
      <c r="ISN174" s="235"/>
      <c r="ISO174" s="235"/>
      <c r="ISP174" s="235"/>
      <c r="ISQ174" s="235"/>
      <c r="ISR174" s="235"/>
      <c r="ISS174" s="235"/>
      <c r="IST174" s="235"/>
      <c r="ISU174" s="235"/>
      <c r="ISV174" s="235"/>
      <c r="ISW174" s="235"/>
      <c r="ISX174" s="235"/>
      <c r="ISY174" s="235"/>
      <c r="ISZ174" s="235"/>
      <c r="ITA174" s="235"/>
      <c r="ITB174" s="235"/>
      <c r="ITC174" s="235"/>
      <c r="ITD174" s="235"/>
      <c r="ITE174" s="235"/>
      <c r="ITF174" s="235"/>
      <c r="ITG174" s="235"/>
      <c r="ITH174" s="235"/>
      <c r="ITI174" s="235"/>
      <c r="ITJ174" s="235"/>
      <c r="ITK174" s="235"/>
      <c r="ITL174" s="235"/>
      <c r="ITM174" s="235"/>
      <c r="ITN174" s="235"/>
      <c r="ITO174" s="235"/>
      <c r="ITP174" s="235"/>
      <c r="ITQ174" s="235"/>
      <c r="ITR174" s="235"/>
      <c r="ITS174" s="235"/>
      <c r="ITT174" s="235"/>
      <c r="ITU174" s="235"/>
      <c r="ITV174" s="235"/>
      <c r="ITW174" s="235"/>
      <c r="ITX174" s="235"/>
      <c r="ITY174" s="235"/>
      <c r="ITZ174" s="235"/>
      <c r="IUA174" s="235"/>
      <c r="IUB174" s="235"/>
      <c r="IUC174" s="235"/>
      <c r="IUD174" s="235"/>
      <c r="IUE174" s="235"/>
      <c r="IUF174" s="235"/>
      <c r="IUG174" s="235"/>
      <c r="IUH174" s="235"/>
      <c r="IUI174" s="235"/>
      <c r="IUJ174" s="235"/>
      <c r="IUK174" s="235"/>
      <c r="IUL174" s="235"/>
      <c r="IUM174" s="235"/>
      <c r="IUN174" s="235"/>
      <c r="IUO174" s="235"/>
      <c r="IUP174" s="235"/>
      <c r="IUQ174" s="235"/>
      <c r="IUR174" s="235"/>
      <c r="IUS174" s="235"/>
      <c r="IUT174" s="235"/>
      <c r="IUU174" s="235"/>
      <c r="IUV174" s="235"/>
      <c r="IUW174" s="235"/>
      <c r="IUX174" s="235"/>
      <c r="IUY174" s="235"/>
      <c r="IUZ174" s="235"/>
      <c r="IVA174" s="235"/>
      <c r="IVB174" s="235"/>
      <c r="IVC174" s="235"/>
      <c r="IVD174" s="235"/>
      <c r="IVE174" s="235"/>
      <c r="IVF174" s="235"/>
      <c r="IVG174" s="235"/>
      <c r="IVH174" s="235"/>
      <c r="IVI174" s="235"/>
      <c r="IVJ174" s="235"/>
      <c r="IVK174" s="235"/>
      <c r="IVL174" s="235"/>
      <c r="IVM174" s="235"/>
      <c r="IVN174" s="235"/>
      <c r="IVO174" s="235"/>
      <c r="IVP174" s="235"/>
      <c r="IVQ174" s="235"/>
      <c r="IVR174" s="235"/>
      <c r="IVS174" s="235"/>
      <c r="IVT174" s="235"/>
      <c r="IVU174" s="235"/>
      <c r="IVV174" s="235"/>
      <c r="IVW174" s="235"/>
      <c r="IVX174" s="235"/>
      <c r="IVY174" s="235"/>
      <c r="IVZ174" s="235"/>
      <c r="IWA174" s="235"/>
      <c r="IWB174" s="235"/>
      <c r="IWC174" s="235"/>
      <c r="IWD174" s="235"/>
      <c r="IWE174" s="235"/>
      <c r="IWF174" s="235"/>
      <c r="IWG174" s="235"/>
      <c r="IWH174" s="235"/>
      <c r="IWI174" s="235"/>
      <c r="IWJ174" s="235"/>
      <c r="IWK174" s="235"/>
      <c r="IWL174" s="235"/>
      <c r="IWM174" s="235"/>
      <c r="IWN174" s="235"/>
      <c r="IWO174" s="235"/>
      <c r="IWP174" s="235"/>
      <c r="IWQ174" s="235"/>
      <c r="IWR174" s="235"/>
      <c r="IWS174" s="235"/>
      <c r="IWT174" s="235"/>
      <c r="IWU174" s="235"/>
      <c r="IWV174" s="235"/>
      <c r="IWW174" s="235"/>
      <c r="IWX174" s="235"/>
      <c r="IWY174" s="235"/>
      <c r="IWZ174" s="235"/>
      <c r="IXA174" s="235"/>
      <c r="IXB174" s="235"/>
      <c r="IXC174" s="235"/>
      <c r="IXD174" s="235"/>
      <c r="IXE174" s="235"/>
      <c r="IXF174" s="235"/>
      <c r="IXG174" s="235"/>
      <c r="IXH174" s="235"/>
      <c r="IXI174" s="235"/>
      <c r="IXJ174" s="235"/>
      <c r="IXK174" s="235"/>
      <c r="IXL174" s="235"/>
      <c r="IXM174" s="235"/>
      <c r="IXN174" s="235"/>
      <c r="IXO174" s="235"/>
      <c r="IXP174" s="235"/>
      <c r="IXQ174" s="235"/>
      <c r="IXR174" s="235"/>
      <c r="IXS174" s="235"/>
      <c r="IXT174" s="235"/>
      <c r="IXU174" s="235"/>
      <c r="IXV174" s="235"/>
      <c r="IXW174" s="235"/>
      <c r="IXX174" s="235"/>
      <c r="IXY174" s="235"/>
      <c r="IXZ174" s="235"/>
      <c r="IYA174" s="235"/>
      <c r="IYB174" s="235"/>
      <c r="IYC174" s="235"/>
      <c r="IYD174" s="235"/>
      <c r="IYE174" s="235"/>
      <c r="IYF174" s="235"/>
      <c r="IYG174" s="235"/>
      <c r="IYH174" s="235"/>
      <c r="IYI174" s="235"/>
      <c r="IYJ174" s="235"/>
      <c r="IYK174" s="235"/>
      <c r="IYL174" s="235"/>
      <c r="IYM174" s="235"/>
      <c r="IYN174" s="235"/>
      <c r="IYO174" s="235"/>
      <c r="IYP174" s="235"/>
      <c r="IYQ174" s="235"/>
      <c r="IYR174" s="235"/>
      <c r="IYS174" s="235"/>
      <c r="IYT174" s="235"/>
      <c r="IYU174" s="235"/>
      <c r="IYV174" s="235"/>
      <c r="IYW174" s="235"/>
      <c r="IYX174" s="235"/>
      <c r="IYY174" s="235"/>
      <c r="IYZ174" s="235"/>
      <c r="IZA174" s="235"/>
      <c r="IZB174" s="235"/>
      <c r="IZC174" s="235"/>
      <c r="IZD174" s="235"/>
      <c r="IZE174" s="235"/>
      <c r="IZF174" s="235"/>
      <c r="IZG174" s="235"/>
      <c r="IZH174" s="235"/>
      <c r="IZI174" s="235"/>
      <c r="IZJ174" s="235"/>
      <c r="IZK174" s="235"/>
      <c r="IZL174" s="235"/>
      <c r="IZM174" s="235"/>
      <c r="IZN174" s="235"/>
      <c r="IZO174" s="235"/>
      <c r="IZP174" s="235"/>
      <c r="IZQ174" s="235"/>
      <c r="IZR174" s="235"/>
      <c r="IZS174" s="235"/>
      <c r="IZT174" s="235"/>
      <c r="IZU174" s="235"/>
      <c r="IZV174" s="235"/>
      <c r="IZW174" s="235"/>
      <c r="IZX174" s="235"/>
      <c r="IZY174" s="235"/>
      <c r="IZZ174" s="235"/>
      <c r="JAA174" s="235"/>
      <c r="JAB174" s="235"/>
      <c r="JAC174" s="235"/>
      <c r="JAD174" s="235"/>
      <c r="JAE174" s="235"/>
      <c r="JAF174" s="235"/>
      <c r="JAG174" s="235"/>
      <c r="JAH174" s="235"/>
      <c r="JAI174" s="235"/>
      <c r="JAJ174" s="235"/>
      <c r="JAK174" s="235"/>
      <c r="JAL174" s="235"/>
      <c r="JAM174" s="235"/>
      <c r="JAN174" s="235"/>
      <c r="JAO174" s="235"/>
      <c r="JAP174" s="235"/>
      <c r="JAQ174" s="235"/>
      <c r="JAR174" s="235"/>
      <c r="JAS174" s="235"/>
      <c r="JAT174" s="235"/>
      <c r="JAU174" s="235"/>
      <c r="JAV174" s="235"/>
      <c r="JAW174" s="235"/>
      <c r="JAX174" s="235"/>
      <c r="JAY174" s="235"/>
      <c r="JAZ174" s="235"/>
      <c r="JBA174" s="235"/>
      <c r="JBB174" s="235"/>
      <c r="JBC174" s="235"/>
      <c r="JBD174" s="235"/>
      <c r="JBE174" s="235"/>
      <c r="JBF174" s="235"/>
      <c r="JBG174" s="235"/>
      <c r="JBH174" s="235"/>
      <c r="JBI174" s="235"/>
      <c r="JBJ174" s="235"/>
      <c r="JBK174" s="235"/>
      <c r="JBL174" s="235"/>
      <c r="JBM174" s="235"/>
      <c r="JBN174" s="235"/>
      <c r="JBO174" s="235"/>
      <c r="JBP174" s="235"/>
      <c r="JBQ174" s="235"/>
      <c r="JBR174" s="235"/>
      <c r="JBS174" s="235"/>
      <c r="JBT174" s="235"/>
      <c r="JBU174" s="235"/>
      <c r="JBV174" s="235"/>
      <c r="JBW174" s="235"/>
      <c r="JBX174" s="235"/>
      <c r="JBY174" s="235"/>
      <c r="JBZ174" s="235"/>
      <c r="JCA174" s="235"/>
      <c r="JCB174" s="235"/>
      <c r="JCC174" s="235"/>
      <c r="JCD174" s="235"/>
      <c r="JCE174" s="235"/>
      <c r="JCF174" s="235"/>
      <c r="JCG174" s="235"/>
      <c r="JCH174" s="235"/>
      <c r="JCI174" s="235"/>
      <c r="JCJ174" s="235"/>
      <c r="JCK174" s="235"/>
      <c r="JCL174" s="235"/>
      <c r="JCM174" s="235"/>
      <c r="JCN174" s="235"/>
      <c r="JCO174" s="235"/>
      <c r="JCP174" s="235"/>
      <c r="JCQ174" s="235"/>
      <c r="JCR174" s="235"/>
      <c r="JCS174" s="235"/>
      <c r="JCT174" s="235"/>
      <c r="JCU174" s="235"/>
      <c r="JCV174" s="235"/>
      <c r="JCW174" s="235"/>
      <c r="JCX174" s="235"/>
      <c r="JCY174" s="235"/>
      <c r="JCZ174" s="235"/>
      <c r="JDA174" s="235"/>
      <c r="JDB174" s="235"/>
      <c r="JDC174" s="235"/>
      <c r="JDD174" s="235"/>
      <c r="JDE174" s="235"/>
      <c r="JDF174" s="235"/>
      <c r="JDG174" s="235"/>
      <c r="JDH174" s="235"/>
      <c r="JDI174" s="235"/>
      <c r="JDJ174" s="235"/>
      <c r="JDK174" s="235"/>
      <c r="JDL174" s="235"/>
      <c r="JDM174" s="235"/>
      <c r="JDN174" s="235"/>
      <c r="JDO174" s="235"/>
      <c r="JDP174" s="235"/>
      <c r="JDQ174" s="235"/>
      <c r="JDR174" s="235"/>
      <c r="JDS174" s="235"/>
      <c r="JDT174" s="235"/>
      <c r="JDU174" s="235"/>
      <c r="JDV174" s="235"/>
      <c r="JDW174" s="235"/>
      <c r="JDX174" s="235"/>
      <c r="JDY174" s="235"/>
      <c r="JDZ174" s="235"/>
      <c r="JEA174" s="235"/>
      <c r="JEB174" s="235"/>
      <c r="JEC174" s="235"/>
      <c r="JED174" s="235"/>
      <c r="JEE174" s="235"/>
      <c r="JEF174" s="235"/>
      <c r="JEG174" s="235"/>
      <c r="JEH174" s="235"/>
      <c r="JEI174" s="235"/>
      <c r="JEJ174" s="235"/>
      <c r="JEK174" s="235"/>
      <c r="JEL174" s="235"/>
      <c r="JEM174" s="235"/>
      <c r="JEN174" s="235"/>
      <c r="JEO174" s="235"/>
      <c r="JEP174" s="235"/>
      <c r="JEQ174" s="235"/>
      <c r="JER174" s="235"/>
      <c r="JES174" s="235"/>
      <c r="JET174" s="235"/>
      <c r="JEU174" s="235"/>
      <c r="JEV174" s="235"/>
      <c r="JEW174" s="235"/>
      <c r="JEX174" s="235"/>
      <c r="JEY174" s="235"/>
      <c r="JEZ174" s="235"/>
      <c r="JFA174" s="235"/>
      <c r="JFB174" s="235"/>
      <c r="JFC174" s="235"/>
      <c r="JFD174" s="235"/>
      <c r="JFE174" s="235"/>
      <c r="JFF174" s="235"/>
      <c r="JFG174" s="235"/>
      <c r="JFH174" s="235"/>
      <c r="JFI174" s="235"/>
      <c r="JFJ174" s="235"/>
      <c r="JFK174" s="235"/>
      <c r="JFL174" s="235"/>
      <c r="JFM174" s="235"/>
      <c r="JFN174" s="235"/>
      <c r="JFO174" s="235"/>
      <c r="JFP174" s="235"/>
      <c r="JFQ174" s="235"/>
      <c r="JFR174" s="235"/>
      <c r="JFS174" s="235"/>
      <c r="JFT174" s="235"/>
      <c r="JFU174" s="235"/>
      <c r="JFV174" s="235"/>
      <c r="JFW174" s="235"/>
      <c r="JFX174" s="235"/>
      <c r="JFY174" s="235"/>
      <c r="JFZ174" s="235"/>
      <c r="JGA174" s="235"/>
      <c r="JGB174" s="235"/>
      <c r="JGC174" s="235"/>
      <c r="JGD174" s="235"/>
      <c r="JGE174" s="235"/>
      <c r="JGF174" s="235"/>
      <c r="JGG174" s="235"/>
      <c r="JGH174" s="235"/>
      <c r="JGI174" s="235"/>
      <c r="JGJ174" s="235"/>
      <c r="JGK174" s="235"/>
      <c r="JGL174" s="235"/>
      <c r="JGM174" s="235"/>
      <c r="JGN174" s="235"/>
      <c r="JGO174" s="235"/>
      <c r="JGP174" s="235"/>
      <c r="JGQ174" s="235"/>
      <c r="JGR174" s="235"/>
      <c r="JGS174" s="235"/>
      <c r="JGT174" s="235"/>
      <c r="JGU174" s="235"/>
      <c r="JGV174" s="235"/>
      <c r="JGW174" s="235"/>
      <c r="JGX174" s="235"/>
      <c r="JGY174" s="235"/>
      <c r="JGZ174" s="235"/>
      <c r="JHA174" s="235"/>
      <c r="JHB174" s="235"/>
      <c r="JHC174" s="235"/>
      <c r="JHD174" s="235"/>
      <c r="JHE174" s="235"/>
      <c r="JHF174" s="235"/>
      <c r="JHG174" s="235"/>
      <c r="JHH174" s="235"/>
      <c r="JHI174" s="235"/>
      <c r="JHJ174" s="235"/>
      <c r="JHK174" s="235"/>
      <c r="JHL174" s="235"/>
      <c r="JHM174" s="235"/>
      <c r="JHN174" s="235"/>
      <c r="JHO174" s="235"/>
      <c r="JHP174" s="235"/>
      <c r="JHQ174" s="235"/>
      <c r="JHR174" s="235"/>
      <c r="JHS174" s="235"/>
      <c r="JHT174" s="235"/>
      <c r="JHU174" s="235"/>
      <c r="JHV174" s="235"/>
      <c r="JHW174" s="235"/>
      <c r="JHX174" s="235"/>
      <c r="JHY174" s="235"/>
      <c r="JHZ174" s="235"/>
      <c r="JIA174" s="235"/>
      <c r="JIB174" s="235"/>
      <c r="JIC174" s="235"/>
      <c r="JID174" s="235"/>
      <c r="JIE174" s="235"/>
      <c r="JIF174" s="235"/>
      <c r="JIG174" s="235"/>
      <c r="JIH174" s="235"/>
      <c r="JII174" s="235"/>
      <c r="JIJ174" s="235"/>
      <c r="JIK174" s="235"/>
      <c r="JIL174" s="235"/>
      <c r="JIM174" s="235"/>
      <c r="JIN174" s="235"/>
      <c r="JIO174" s="235"/>
      <c r="JIP174" s="235"/>
      <c r="JIQ174" s="235"/>
      <c r="JIR174" s="235"/>
      <c r="JIS174" s="235"/>
      <c r="JIT174" s="235"/>
      <c r="JIU174" s="235"/>
      <c r="JIV174" s="235"/>
      <c r="JIW174" s="235"/>
      <c r="JIX174" s="235"/>
      <c r="JIY174" s="235"/>
      <c r="JIZ174" s="235"/>
      <c r="JJA174" s="235"/>
      <c r="JJB174" s="235"/>
      <c r="JJC174" s="235"/>
      <c r="JJD174" s="235"/>
      <c r="JJE174" s="235"/>
      <c r="JJF174" s="235"/>
      <c r="JJG174" s="235"/>
      <c r="JJH174" s="235"/>
      <c r="JJI174" s="235"/>
      <c r="JJJ174" s="235"/>
      <c r="JJK174" s="235"/>
      <c r="JJL174" s="235"/>
      <c r="JJM174" s="235"/>
      <c r="JJN174" s="235"/>
      <c r="JJO174" s="235"/>
      <c r="JJP174" s="235"/>
      <c r="JJQ174" s="235"/>
      <c r="JJR174" s="235"/>
      <c r="JJS174" s="235"/>
      <c r="JJT174" s="235"/>
      <c r="JJU174" s="235"/>
      <c r="JJV174" s="235"/>
      <c r="JJW174" s="235"/>
      <c r="JJX174" s="235"/>
      <c r="JJY174" s="235"/>
      <c r="JJZ174" s="235"/>
      <c r="JKA174" s="235"/>
      <c r="JKB174" s="235"/>
      <c r="JKC174" s="235"/>
      <c r="JKD174" s="235"/>
      <c r="JKE174" s="235"/>
      <c r="JKF174" s="235"/>
      <c r="JKG174" s="235"/>
      <c r="JKH174" s="235"/>
      <c r="JKI174" s="235"/>
      <c r="JKJ174" s="235"/>
      <c r="JKK174" s="235"/>
      <c r="JKL174" s="235"/>
      <c r="JKM174" s="235"/>
      <c r="JKN174" s="235"/>
      <c r="JKO174" s="235"/>
      <c r="JKP174" s="235"/>
      <c r="JKQ174" s="235"/>
      <c r="JKR174" s="235"/>
      <c r="JKS174" s="235"/>
      <c r="JKT174" s="235"/>
      <c r="JKU174" s="235"/>
      <c r="JKV174" s="235"/>
      <c r="JKW174" s="235"/>
      <c r="JKX174" s="235"/>
      <c r="JKY174" s="235"/>
      <c r="JKZ174" s="235"/>
      <c r="JLA174" s="235"/>
      <c r="JLB174" s="235"/>
      <c r="JLC174" s="235"/>
      <c r="JLD174" s="235"/>
      <c r="JLE174" s="235"/>
      <c r="JLF174" s="235"/>
      <c r="JLG174" s="235"/>
      <c r="JLH174" s="235"/>
      <c r="JLI174" s="235"/>
      <c r="JLJ174" s="235"/>
      <c r="JLK174" s="235"/>
      <c r="JLL174" s="235"/>
      <c r="JLM174" s="235"/>
      <c r="JLN174" s="235"/>
      <c r="JLO174" s="235"/>
      <c r="JLP174" s="235"/>
      <c r="JLQ174" s="235"/>
      <c r="JLR174" s="235"/>
      <c r="JLS174" s="235"/>
      <c r="JLT174" s="235"/>
      <c r="JLU174" s="235"/>
      <c r="JLV174" s="235"/>
      <c r="JLW174" s="235"/>
      <c r="JLX174" s="235"/>
      <c r="JLY174" s="235"/>
      <c r="JLZ174" s="235"/>
      <c r="JMA174" s="235"/>
      <c r="JMB174" s="235"/>
      <c r="JMC174" s="235"/>
      <c r="JMD174" s="235"/>
      <c r="JME174" s="235"/>
      <c r="JMF174" s="235"/>
      <c r="JMG174" s="235"/>
      <c r="JMH174" s="235"/>
      <c r="JMI174" s="235"/>
      <c r="JMJ174" s="235"/>
      <c r="JMK174" s="235"/>
      <c r="JML174" s="235"/>
      <c r="JMM174" s="235"/>
      <c r="JMN174" s="235"/>
      <c r="JMO174" s="235"/>
      <c r="JMP174" s="235"/>
      <c r="JMQ174" s="235"/>
      <c r="JMR174" s="235"/>
      <c r="JMS174" s="235"/>
      <c r="JMT174" s="235"/>
      <c r="JMU174" s="235"/>
      <c r="JMV174" s="235"/>
      <c r="JMW174" s="235"/>
      <c r="JMX174" s="235"/>
      <c r="JMY174" s="235"/>
      <c r="JMZ174" s="235"/>
      <c r="JNA174" s="235"/>
      <c r="JNB174" s="235"/>
      <c r="JNC174" s="235"/>
      <c r="JND174" s="235"/>
      <c r="JNE174" s="235"/>
      <c r="JNF174" s="235"/>
      <c r="JNG174" s="235"/>
      <c r="JNH174" s="235"/>
      <c r="JNI174" s="235"/>
      <c r="JNJ174" s="235"/>
      <c r="JNK174" s="235"/>
      <c r="JNL174" s="235"/>
      <c r="JNM174" s="235"/>
      <c r="JNN174" s="235"/>
      <c r="JNO174" s="235"/>
      <c r="JNP174" s="235"/>
      <c r="JNQ174" s="235"/>
      <c r="JNR174" s="235"/>
      <c r="JNS174" s="235"/>
      <c r="JNT174" s="235"/>
      <c r="JNU174" s="235"/>
      <c r="JNV174" s="235"/>
      <c r="JNW174" s="235"/>
      <c r="JNX174" s="235"/>
      <c r="JNY174" s="235"/>
      <c r="JNZ174" s="235"/>
      <c r="JOA174" s="235"/>
      <c r="JOB174" s="235"/>
      <c r="JOC174" s="235"/>
      <c r="JOD174" s="235"/>
      <c r="JOE174" s="235"/>
      <c r="JOF174" s="235"/>
      <c r="JOG174" s="235"/>
      <c r="JOH174" s="235"/>
      <c r="JOI174" s="235"/>
      <c r="JOJ174" s="235"/>
      <c r="JOK174" s="235"/>
      <c r="JOL174" s="235"/>
      <c r="JOM174" s="235"/>
      <c r="JON174" s="235"/>
      <c r="JOO174" s="235"/>
      <c r="JOP174" s="235"/>
      <c r="JOQ174" s="235"/>
      <c r="JOR174" s="235"/>
      <c r="JOS174" s="235"/>
      <c r="JOT174" s="235"/>
      <c r="JOU174" s="235"/>
      <c r="JOV174" s="235"/>
      <c r="JOW174" s="235"/>
      <c r="JOX174" s="235"/>
      <c r="JOY174" s="235"/>
      <c r="JOZ174" s="235"/>
      <c r="JPA174" s="235"/>
      <c r="JPB174" s="235"/>
      <c r="JPC174" s="235"/>
      <c r="JPD174" s="235"/>
      <c r="JPE174" s="235"/>
      <c r="JPF174" s="235"/>
      <c r="JPG174" s="235"/>
      <c r="JPH174" s="235"/>
      <c r="JPI174" s="235"/>
      <c r="JPJ174" s="235"/>
      <c r="JPK174" s="235"/>
      <c r="JPL174" s="235"/>
      <c r="JPM174" s="235"/>
      <c r="JPN174" s="235"/>
      <c r="JPO174" s="235"/>
      <c r="JPP174" s="235"/>
      <c r="JPQ174" s="235"/>
      <c r="JPR174" s="235"/>
      <c r="JPS174" s="235"/>
      <c r="JPT174" s="235"/>
      <c r="JPU174" s="235"/>
      <c r="JPV174" s="235"/>
      <c r="JPW174" s="235"/>
      <c r="JPX174" s="235"/>
      <c r="JPY174" s="235"/>
      <c r="JPZ174" s="235"/>
      <c r="JQA174" s="235"/>
      <c r="JQB174" s="235"/>
      <c r="JQC174" s="235"/>
      <c r="JQD174" s="235"/>
      <c r="JQE174" s="235"/>
      <c r="JQF174" s="235"/>
      <c r="JQG174" s="235"/>
      <c r="JQH174" s="235"/>
      <c r="JQI174" s="235"/>
      <c r="JQJ174" s="235"/>
      <c r="JQK174" s="235"/>
      <c r="JQL174" s="235"/>
      <c r="JQM174" s="235"/>
      <c r="JQN174" s="235"/>
      <c r="JQO174" s="235"/>
      <c r="JQP174" s="235"/>
      <c r="JQQ174" s="235"/>
      <c r="JQR174" s="235"/>
      <c r="JQS174" s="235"/>
      <c r="JQT174" s="235"/>
      <c r="JQU174" s="235"/>
      <c r="JQV174" s="235"/>
      <c r="JQW174" s="235"/>
      <c r="JQX174" s="235"/>
      <c r="JQY174" s="235"/>
      <c r="JQZ174" s="235"/>
      <c r="JRA174" s="235"/>
      <c r="JRB174" s="235"/>
      <c r="JRC174" s="235"/>
      <c r="JRD174" s="235"/>
      <c r="JRE174" s="235"/>
      <c r="JRF174" s="235"/>
      <c r="JRG174" s="235"/>
      <c r="JRH174" s="235"/>
      <c r="JRI174" s="235"/>
      <c r="JRJ174" s="235"/>
      <c r="JRK174" s="235"/>
      <c r="JRL174" s="235"/>
      <c r="JRM174" s="235"/>
      <c r="JRN174" s="235"/>
      <c r="JRO174" s="235"/>
      <c r="JRP174" s="235"/>
      <c r="JRQ174" s="235"/>
      <c r="JRR174" s="235"/>
      <c r="JRS174" s="235"/>
      <c r="JRT174" s="235"/>
      <c r="JRU174" s="235"/>
      <c r="JRV174" s="235"/>
      <c r="JRW174" s="235"/>
      <c r="JRX174" s="235"/>
      <c r="JRY174" s="235"/>
      <c r="JRZ174" s="235"/>
      <c r="JSA174" s="235"/>
      <c r="JSB174" s="235"/>
      <c r="JSC174" s="235"/>
      <c r="JSD174" s="235"/>
      <c r="JSE174" s="235"/>
      <c r="JSF174" s="235"/>
      <c r="JSG174" s="235"/>
      <c r="JSH174" s="235"/>
      <c r="JSI174" s="235"/>
      <c r="JSJ174" s="235"/>
      <c r="JSK174" s="235"/>
      <c r="JSL174" s="235"/>
      <c r="JSM174" s="235"/>
      <c r="JSN174" s="235"/>
      <c r="JSO174" s="235"/>
      <c r="JSP174" s="235"/>
      <c r="JSQ174" s="235"/>
      <c r="JSR174" s="235"/>
      <c r="JSS174" s="235"/>
      <c r="JST174" s="235"/>
      <c r="JSU174" s="235"/>
      <c r="JSV174" s="235"/>
      <c r="JSW174" s="235"/>
      <c r="JSX174" s="235"/>
      <c r="JSY174" s="235"/>
      <c r="JSZ174" s="235"/>
      <c r="JTA174" s="235"/>
      <c r="JTB174" s="235"/>
      <c r="JTC174" s="235"/>
      <c r="JTD174" s="235"/>
      <c r="JTE174" s="235"/>
      <c r="JTF174" s="235"/>
      <c r="JTG174" s="235"/>
      <c r="JTH174" s="235"/>
      <c r="JTI174" s="235"/>
      <c r="JTJ174" s="235"/>
      <c r="JTK174" s="235"/>
      <c r="JTL174" s="235"/>
      <c r="JTM174" s="235"/>
      <c r="JTN174" s="235"/>
      <c r="JTO174" s="235"/>
      <c r="JTP174" s="235"/>
      <c r="JTQ174" s="235"/>
      <c r="JTR174" s="235"/>
      <c r="JTS174" s="235"/>
      <c r="JTT174" s="235"/>
      <c r="JTU174" s="235"/>
      <c r="JTV174" s="235"/>
      <c r="JTW174" s="235"/>
      <c r="JTX174" s="235"/>
      <c r="JTY174" s="235"/>
      <c r="JTZ174" s="235"/>
      <c r="JUA174" s="235"/>
      <c r="JUB174" s="235"/>
      <c r="JUC174" s="235"/>
      <c r="JUD174" s="235"/>
      <c r="JUE174" s="235"/>
      <c r="JUF174" s="235"/>
      <c r="JUG174" s="235"/>
      <c r="JUH174" s="235"/>
      <c r="JUI174" s="235"/>
      <c r="JUJ174" s="235"/>
      <c r="JUK174" s="235"/>
      <c r="JUL174" s="235"/>
      <c r="JUM174" s="235"/>
      <c r="JUN174" s="235"/>
      <c r="JUO174" s="235"/>
      <c r="JUP174" s="235"/>
      <c r="JUQ174" s="235"/>
      <c r="JUR174" s="235"/>
      <c r="JUS174" s="235"/>
      <c r="JUT174" s="235"/>
      <c r="JUU174" s="235"/>
      <c r="JUV174" s="235"/>
      <c r="JUW174" s="235"/>
      <c r="JUX174" s="235"/>
      <c r="JUY174" s="235"/>
      <c r="JUZ174" s="235"/>
      <c r="JVA174" s="235"/>
      <c r="JVB174" s="235"/>
      <c r="JVC174" s="235"/>
      <c r="JVD174" s="235"/>
      <c r="JVE174" s="235"/>
      <c r="JVF174" s="235"/>
      <c r="JVG174" s="235"/>
      <c r="JVH174" s="235"/>
      <c r="JVI174" s="235"/>
      <c r="JVJ174" s="235"/>
      <c r="JVK174" s="235"/>
      <c r="JVL174" s="235"/>
      <c r="JVM174" s="235"/>
      <c r="JVN174" s="235"/>
      <c r="JVO174" s="235"/>
      <c r="JVP174" s="235"/>
      <c r="JVQ174" s="235"/>
      <c r="JVR174" s="235"/>
      <c r="JVS174" s="235"/>
      <c r="JVT174" s="235"/>
      <c r="JVU174" s="235"/>
      <c r="JVV174" s="235"/>
      <c r="JVW174" s="235"/>
      <c r="JVX174" s="235"/>
      <c r="JVY174" s="235"/>
      <c r="JVZ174" s="235"/>
      <c r="JWA174" s="235"/>
      <c r="JWB174" s="235"/>
      <c r="JWC174" s="235"/>
      <c r="JWD174" s="235"/>
      <c r="JWE174" s="235"/>
      <c r="JWF174" s="235"/>
      <c r="JWG174" s="235"/>
      <c r="JWH174" s="235"/>
      <c r="JWI174" s="235"/>
      <c r="JWJ174" s="235"/>
      <c r="JWK174" s="235"/>
      <c r="JWL174" s="235"/>
      <c r="JWM174" s="235"/>
      <c r="JWN174" s="235"/>
      <c r="JWO174" s="235"/>
      <c r="JWP174" s="235"/>
      <c r="JWQ174" s="235"/>
      <c r="JWR174" s="235"/>
      <c r="JWS174" s="235"/>
      <c r="JWT174" s="235"/>
      <c r="JWU174" s="235"/>
      <c r="JWV174" s="235"/>
      <c r="JWW174" s="235"/>
      <c r="JWX174" s="235"/>
      <c r="JWY174" s="235"/>
      <c r="JWZ174" s="235"/>
      <c r="JXA174" s="235"/>
      <c r="JXB174" s="235"/>
      <c r="JXC174" s="235"/>
      <c r="JXD174" s="235"/>
      <c r="JXE174" s="235"/>
      <c r="JXF174" s="235"/>
      <c r="JXG174" s="235"/>
      <c r="JXH174" s="235"/>
      <c r="JXI174" s="235"/>
      <c r="JXJ174" s="235"/>
      <c r="JXK174" s="235"/>
      <c r="JXL174" s="235"/>
      <c r="JXM174" s="235"/>
      <c r="JXN174" s="235"/>
      <c r="JXO174" s="235"/>
      <c r="JXP174" s="235"/>
      <c r="JXQ174" s="235"/>
      <c r="JXR174" s="235"/>
      <c r="JXS174" s="235"/>
      <c r="JXT174" s="235"/>
      <c r="JXU174" s="235"/>
      <c r="JXV174" s="235"/>
      <c r="JXW174" s="235"/>
      <c r="JXX174" s="235"/>
      <c r="JXY174" s="235"/>
      <c r="JXZ174" s="235"/>
      <c r="JYA174" s="235"/>
      <c r="JYB174" s="235"/>
      <c r="JYC174" s="235"/>
      <c r="JYD174" s="235"/>
      <c r="JYE174" s="235"/>
      <c r="JYF174" s="235"/>
      <c r="JYG174" s="235"/>
      <c r="JYH174" s="235"/>
      <c r="JYI174" s="235"/>
      <c r="JYJ174" s="235"/>
      <c r="JYK174" s="235"/>
      <c r="JYL174" s="235"/>
      <c r="JYM174" s="235"/>
      <c r="JYN174" s="235"/>
      <c r="JYO174" s="235"/>
      <c r="JYP174" s="235"/>
      <c r="JYQ174" s="235"/>
      <c r="JYR174" s="235"/>
      <c r="JYS174" s="235"/>
      <c r="JYT174" s="235"/>
      <c r="JYU174" s="235"/>
      <c r="JYV174" s="235"/>
      <c r="JYW174" s="235"/>
      <c r="JYX174" s="235"/>
      <c r="JYY174" s="235"/>
      <c r="JYZ174" s="235"/>
      <c r="JZA174" s="235"/>
      <c r="JZB174" s="235"/>
      <c r="JZC174" s="235"/>
      <c r="JZD174" s="235"/>
      <c r="JZE174" s="235"/>
      <c r="JZF174" s="235"/>
      <c r="JZG174" s="235"/>
      <c r="JZH174" s="235"/>
      <c r="JZI174" s="235"/>
      <c r="JZJ174" s="235"/>
      <c r="JZK174" s="235"/>
      <c r="JZL174" s="235"/>
      <c r="JZM174" s="235"/>
      <c r="JZN174" s="235"/>
      <c r="JZO174" s="235"/>
      <c r="JZP174" s="235"/>
      <c r="JZQ174" s="235"/>
      <c r="JZR174" s="235"/>
      <c r="JZS174" s="235"/>
      <c r="JZT174" s="235"/>
      <c r="JZU174" s="235"/>
      <c r="JZV174" s="235"/>
      <c r="JZW174" s="235"/>
      <c r="JZX174" s="235"/>
      <c r="JZY174" s="235"/>
      <c r="JZZ174" s="235"/>
      <c r="KAA174" s="235"/>
      <c r="KAB174" s="235"/>
      <c r="KAC174" s="235"/>
      <c r="KAD174" s="235"/>
      <c r="KAE174" s="235"/>
      <c r="KAF174" s="235"/>
      <c r="KAG174" s="235"/>
      <c r="KAH174" s="235"/>
      <c r="KAI174" s="235"/>
      <c r="KAJ174" s="235"/>
      <c r="KAK174" s="235"/>
      <c r="KAL174" s="235"/>
      <c r="KAM174" s="235"/>
      <c r="KAN174" s="235"/>
      <c r="KAO174" s="235"/>
      <c r="KAP174" s="235"/>
      <c r="KAQ174" s="235"/>
      <c r="KAR174" s="235"/>
      <c r="KAS174" s="235"/>
      <c r="KAT174" s="235"/>
      <c r="KAU174" s="235"/>
      <c r="KAV174" s="235"/>
      <c r="KAW174" s="235"/>
      <c r="KAX174" s="235"/>
      <c r="KAY174" s="235"/>
      <c r="KAZ174" s="235"/>
      <c r="KBA174" s="235"/>
      <c r="KBB174" s="235"/>
      <c r="KBC174" s="235"/>
      <c r="KBD174" s="235"/>
      <c r="KBE174" s="235"/>
      <c r="KBF174" s="235"/>
      <c r="KBG174" s="235"/>
      <c r="KBH174" s="235"/>
      <c r="KBI174" s="235"/>
      <c r="KBJ174" s="235"/>
      <c r="KBK174" s="235"/>
      <c r="KBL174" s="235"/>
      <c r="KBM174" s="235"/>
      <c r="KBN174" s="235"/>
      <c r="KBO174" s="235"/>
      <c r="KBP174" s="235"/>
      <c r="KBQ174" s="235"/>
      <c r="KBR174" s="235"/>
      <c r="KBS174" s="235"/>
      <c r="KBT174" s="235"/>
      <c r="KBU174" s="235"/>
      <c r="KBV174" s="235"/>
      <c r="KBW174" s="235"/>
      <c r="KBX174" s="235"/>
      <c r="KBY174" s="235"/>
      <c r="KBZ174" s="235"/>
      <c r="KCA174" s="235"/>
      <c r="KCB174" s="235"/>
      <c r="KCC174" s="235"/>
      <c r="KCD174" s="235"/>
      <c r="KCE174" s="235"/>
      <c r="KCF174" s="235"/>
      <c r="KCG174" s="235"/>
      <c r="KCH174" s="235"/>
      <c r="KCI174" s="235"/>
      <c r="KCJ174" s="235"/>
      <c r="KCK174" s="235"/>
      <c r="KCL174" s="235"/>
      <c r="KCM174" s="235"/>
      <c r="KCN174" s="235"/>
      <c r="KCO174" s="235"/>
      <c r="KCP174" s="235"/>
      <c r="KCQ174" s="235"/>
      <c r="KCR174" s="235"/>
      <c r="KCS174" s="235"/>
      <c r="KCT174" s="235"/>
      <c r="KCU174" s="235"/>
      <c r="KCV174" s="235"/>
      <c r="KCW174" s="235"/>
      <c r="KCX174" s="235"/>
      <c r="KCY174" s="235"/>
      <c r="KCZ174" s="235"/>
      <c r="KDA174" s="235"/>
      <c r="KDB174" s="235"/>
      <c r="KDC174" s="235"/>
      <c r="KDD174" s="235"/>
      <c r="KDE174" s="235"/>
      <c r="KDF174" s="235"/>
      <c r="KDG174" s="235"/>
      <c r="KDH174" s="235"/>
      <c r="KDI174" s="235"/>
      <c r="KDJ174" s="235"/>
      <c r="KDK174" s="235"/>
      <c r="KDL174" s="235"/>
      <c r="KDM174" s="235"/>
      <c r="KDN174" s="235"/>
      <c r="KDO174" s="235"/>
      <c r="KDP174" s="235"/>
      <c r="KDQ174" s="235"/>
      <c r="KDR174" s="235"/>
      <c r="KDS174" s="235"/>
      <c r="KDT174" s="235"/>
      <c r="KDU174" s="235"/>
      <c r="KDV174" s="235"/>
      <c r="KDW174" s="235"/>
      <c r="KDX174" s="235"/>
      <c r="KDY174" s="235"/>
      <c r="KDZ174" s="235"/>
      <c r="KEA174" s="235"/>
      <c r="KEB174" s="235"/>
      <c r="KEC174" s="235"/>
      <c r="KED174" s="235"/>
      <c r="KEE174" s="235"/>
      <c r="KEF174" s="235"/>
      <c r="KEG174" s="235"/>
      <c r="KEH174" s="235"/>
      <c r="KEI174" s="235"/>
      <c r="KEJ174" s="235"/>
      <c r="KEK174" s="235"/>
      <c r="KEL174" s="235"/>
      <c r="KEM174" s="235"/>
      <c r="KEN174" s="235"/>
      <c r="KEO174" s="235"/>
      <c r="KEP174" s="235"/>
      <c r="KEQ174" s="235"/>
      <c r="KER174" s="235"/>
      <c r="KES174" s="235"/>
      <c r="KET174" s="235"/>
      <c r="KEU174" s="235"/>
      <c r="KEV174" s="235"/>
      <c r="KEW174" s="235"/>
      <c r="KEX174" s="235"/>
      <c r="KEY174" s="235"/>
      <c r="KEZ174" s="235"/>
      <c r="KFA174" s="235"/>
      <c r="KFB174" s="235"/>
      <c r="KFC174" s="235"/>
      <c r="KFD174" s="235"/>
      <c r="KFE174" s="235"/>
      <c r="KFF174" s="235"/>
      <c r="KFG174" s="235"/>
      <c r="KFH174" s="235"/>
      <c r="KFI174" s="235"/>
      <c r="KFJ174" s="235"/>
      <c r="KFK174" s="235"/>
      <c r="KFL174" s="235"/>
      <c r="KFM174" s="235"/>
      <c r="KFN174" s="235"/>
      <c r="KFO174" s="235"/>
      <c r="KFP174" s="235"/>
      <c r="KFQ174" s="235"/>
      <c r="KFR174" s="235"/>
      <c r="KFS174" s="235"/>
      <c r="KFT174" s="235"/>
      <c r="KFU174" s="235"/>
      <c r="KFV174" s="235"/>
      <c r="KFW174" s="235"/>
      <c r="KFX174" s="235"/>
      <c r="KFY174" s="235"/>
      <c r="KFZ174" s="235"/>
      <c r="KGA174" s="235"/>
      <c r="KGB174" s="235"/>
      <c r="KGC174" s="235"/>
      <c r="KGD174" s="235"/>
      <c r="KGE174" s="235"/>
      <c r="KGF174" s="235"/>
      <c r="KGG174" s="235"/>
      <c r="KGH174" s="235"/>
      <c r="KGI174" s="235"/>
      <c r="KGJ174" s="235"/>
      <c r="KGK174" s="235"/>
      <c r="KGL174" s="235"/>
      <c r="KGM174" s="235"/>
      <c r="KGN174" s="235"/>
      <c r="KGO174" s="235"/>
      <c r="KGP174" s="235"/>
      <c r="KGQ174" s="235"/>
      <c r="KGR174" s="235"/>
      <c r="KGS174" s="235"/>
      <c r="KGT174" s="235"/>
      <c r="KGU174" s="235"/>
      <c r="KGV174" s="235"/>
      <c r="KGW174" s="235"/>
      <c r="KGX174" s="235"/>
      <c r="KGY174" s="235"/>
      <c r="KGZ174" s="235"/>
      <c r="KHA174" s="235"/>
      <c r="KHB174" s="235"/>
      <c r="KHC174" s="235"/>
      <c r="KHD174" s="235"/>
      <c r="KHE174" s="235"/>
      <c r="KHF174" s="235"/>
      <c r="KHG174" s="235"/>
      <c r="KHH174" s="235"/>
      <c r="KHI174" s="235"/>
      <c r="KHJ174" s="235"/>
      <c r="KHK174" s="235"/>
      <c r="KHL174" s="235"/>
      <c r="KHM174" s="235"/>
      <c r="KHN174" s="235"/>
      <c r="KHO174" s="235"/>
      <c r="KHP174" s="235"/>
      <c r="KHQ174" s="235"/>
      <c r="KHR174" s="235"/>
      <c r="KHS174" s="235"/>
      <c r="KHT174" s="235"/>
      <c r="KHU174" s="235"/>
      <c r="KHV174" s="235"/>
      <c r="KHW174" s="235"/>
      <c r="KHX174" s="235"/>
      <c r="KHY174" s="235"/>
      <c r="KHZ174" s="235"/>
      <c r="KIA174" s="235"/>
      <c r="KIB174" s="235"/>
      <c r="KIC174" s="235"/>
      <c r="KID174" s="235"/>
      <c r="KIE174" s="235"/>
      <c r="KIF174" s="235"/>
      <c r="KIG174" s="235"/>
      <c r="KIH174" s="235"/>
      <c r="KII174" s="235"/>
      <c r="KIJ174" s="235"/>
      <c r="KIK174" s="235"/>
      <c r="KIL174" s="235"/>
      <c r="KIM174" s="235"/>
      <c r="KIN174" s="235"/>
      <c r="KIO174" s="235"/>
      <c r="KIP174" s="235"/>
      <c r="KIQ174" s="235"/>
      <c r="KIR174" s="235"/>
      <c r="KIS174" s="235"/>
      <c r="KIT174" s="235"/>
      <c r="KIU174" s="235"/>
      <c r="KIV174" s="235"/>
      <c r="KIW174" s="235"/>
      <c r="KIX174" s="235"/>
      <c r="KIY174" s="235"/>
      <c r="KIZ174" s="235"/>
      <c r="KJA174" s="235"/>
      <c r="KJB174" s="235"/>
      <c r="KJC174" s="235"/>
      <c r="KJD174" s="235"/>
      <c r="KJE174" s="235"/>
      <c r="KJF174" s="235"/>
      <c r="KJG174" s="235"/>
      <c r="KJH174" s="235"/>
      <c r="KJI174" s="235"/>
      <c r="KJJ174" s="235"/>
      <c r="KJK174" s="235"/>
      <c r="KJL174" s="235"/>
      <c r="KJM174" s="235"/>
      <c r="KJN174" s="235"/>
      <c r="KJO174" s="235"/>
      <c r="KJP174" s="235"/>
      <c r="KJQ174" s="235"/>
      <c r="KJR174" s="235"/>
      <c r="KJS174" s="235"/>
      <c r="KJT174" s="235"/>
      <c r="KJU174" s="235"/>
      <c r="KJV174" s="235"/>
      <c r="KJW174" s="235"/>
      <c r="KJX174" s="235"/>
      <c r="KJY174" s="235"/>
      <c r="KJZ174" s="235"/>
      <c r="KKA174" s="235"/>
      <c r="KKB174" s="235"/>
      <c r="KKC174" s="235"/>
      <c r="KKD174" s="235"/>
      <c r="KKE174" s="235"/>
      <c r="KKF174" s="235"/>
      <c r="KKG174" s="235"/>
      <c r="KKH174" s="235"/>
      <c r="KKI174" s="235"/>
      <c r="KKJ174" s="235"/>
      <c r="KKK174" s="235"/>
      <c r="KKL174" s="235"/>
      <c r="KKM174" s="235"/>
      <c r="KKN174" s="235"/>
      <c r="KKO174" s="235"/>
      <c r="KKP174" s="235"/>
      <c r="KKQ174" s="235"/>
      <c r="KKR174" s="235"/>
      <c r="KKS174" s="235"/>
      <c r="KKT174" s="235"/>
      <c r="KKU174" s="235"/>
      <c r="KKV174" s="235"/>
      <c r="KKW174" s="235"/>
      <c r="KKX174" s="235"/>
      <c r="KKY174" s="235"/>
      <c r="KKZ174" s="235"/>
      <c r="KLA174" s="235"/>
      <c r="KLB174" s="235"/>
      <c r="KLC174" s="235"/>
      <c r="KLD174" s="235"/>
      <c r="KLE174" s="235"/>
      <c r="KLF174" s="235"/>
      <c r="KLG174" s="235"/>
      <c r="KLH174" s="235"/>
      <c r="KLI174" s="235"/>
      <c r="KLJ174" s="235"/>
      <c r="KLK174" s="235"/>
      <c r="KLL174" s="235"/>
      <c r="KLM174" s="235"/>
      <c r="KLN174" s="235"/>
      <c r="KLO174" s="235"/>
      <c r="KLP174" s="235"/>
      <c r="KLQ174" s="235"/>
      <c r="KLR174" s="235"/>
      <c r="KLS174" s="235"/>
      <c r="KLT174" s="235"/>
      <c r="KLU174" s="235"/>
      <c r="KLV174" s="235"/>
      <c r="KLW174" s="235"/>
      <c r="KLX174" s="235"/>
      <c r="KLY174" s="235"/>
      <c r="KLZ174" s="235"/>
      <c r="KMA174" s="235"/>
      <c r="KMB174" s="235"/>
      <c r="KMC174" s="235"/>
      <c r="KMD174" s="235"/>
      <c r="KME174" s="235"/>
      <c r="KMF174" s="235"/>
      <c r="KMG174" s="235"/>
      <c r="KMH174" s="235"/>
      <c r="KMI174" s="235"/>
      <c r="KMJ174" s="235"/>
      <c r="KMK174" s="235"/>
      <c r="KML174" s="235"/>
      <c r="KMM174" s="235"/>
      <c r="KMN174" s="235"/>
      <c r="KMO174" s="235"/>
      <c r="KMP174" s="235"/>
      <c r="KMQ174" s="235"/>
      <c r="KMR174" s="235"/>
      <c r="KMS174" s="235"/>
      <c r="KMT174" s="235"/>
      <c r="KMU174" s="235"/>
      <c r="KMV174" s="235"/>
      <c r="KMW174" s="235"/>
      <c r="KMX174" s="235"/>
      <c r="KMY174" s="235"/>
      <c r="KMZ174" s="235"/>
      <c r="KNA174" s="235"/>
      <c r="KNB174" s="235"/>
      <c r="KNC174" s="235"/>
      <c r="KND174" s="235"/>
      <c r="KNE174" s="235"/>
      <c r="KNF174" s="235"/>
      <c r="KNG174" s="235"/>
      <c r="KNH174" s="235"/>
      <c r="KNI174" s="235"/>
      <c r="KNJ174" s="235"/>
      <c r="KNK174" s="235"/>
      <c r="KNL174" s="235"/>
      <c r="KNM174" s="235"/>
      <c r="KNN174" s="235"/>
      <c r="KNO174" s="235"/>
      <c r="KNP174" s="235"/>
      <c r="KNQ174" s="235"/>
      <c r="KNR174" s="235"/>
      <c r="KNS174" s="235"/>
      <c r="KNT174" s="235"/>
      <c r="KNU174" s="235"/>
      <c r="KNV174" s="235"/>
      <c r="KNW174" s="235"/>
      <c r="KNX174" s="235"/>
      <c r="KNY174" s="235"/>
      <c r="KNZ174" s="235"/>
      <c r="KOA174" s="235"/>
      <c r="KOB174" s="235"/>
      <c r="KOC174" s="235"/>
      <c r="KOD174" s="235"/>
      <c r="KOE174" s="235"/>
      <c r="KOF174" s="235"/>
      <c r="KOG174" s="235"/>
      <c r="KOH174" s="235"/>
      <c r="KOI174" s="235"/>
      <c r="KOJ174" s="235"/>
      <c r="KOK174" s="235"/>
      <c r="KOL174" s="235"/>
      <c r="KOM174" s="235"/>
      <c r="KON174" s="235"/>
      <c r="KOO174" s="235"/>
      <c r="KOP174" s="235"/>
      <c r="KOQ174" s="235"/>
      <c r="KOR174" s="235"/>
      <c r="KOS174" s="235"/>
      <c r="KOT174" s="235"/>
      <c r="KOU174" s="235"/>
      <c r="KOV174" s="235"/>
      <c r="KOW174" s="235"/>
      <c r="KOX174" s="235"/>
      <c r="KOY174" s="235"/>
      <c r="KOZ174" s="235"/>
      <c r="KPA174" s="235"/>
      <c r="KPB174" s="235"/>
      <c r="KPC174" s="235"/>
      <c r="KPD174" s="235"/>
      <c r="KPE174" s="235"/>
      <c r="KPF174" s="235"/>
      <c r="KPG174" s="235"/>
      <c r="KPH174" s="235"/>
      <c r="KPI174" s="235"/>
      <c r="KPJ174" s="235"/>
      <c r="KPK174" s="235"/>
      <c r="KPL174" s="235"/>
      <c r="KPM174" s="235"/>
      <c r="KPN174" s="235"/>
      <c r="KPO174" s="235"/>
      <c r="KPP174" s="235"/>
      <c r="KPQ174" s="235"/>
      <c r="KPR174" s="235"/>
      <c r="KPS174" s="235"/>
      <c r="KPT174" s="235"/>
      <c r="KPU174" s="235"/>
      <c r="KPV174" s="235"/>
      <c r="KPW174" s="235"/>
      <c r="KPX174" s="235"/>
      <c r="KPY174" s="235"/>
      <c r="KPZ174" s="235"/>
      <c r="KQA174" s="235"/>
      <c r="KQB174" s="235"/>
      <c r="KQC174" s="235"/>
      <c r="KQD174" s="235"/>
      <c r="KQE174" s="235"/>
      <c r="KQF174" s="235"/>
      <c r="KQG174" s="235"/>
      <c r="KQH174" s="235"/>
      <c r="KQI174" s="235"/>
      <c r="KQJ174" s="235"/>
      <c r="KQK174" s="235"/>
      <c r="KQL174" s="235"/>
      <c r="KQM174" s="235"/>
      <c r="KQN174" s="235"/>
      <c r="KQO174" s="235"/>
      <c r="KQP174" s="235"/>
      <c r="KQQ174" s="235"/>
      <c r="KQR174" s="235"/>
      <c r="KQS174" s="235"/>
      <c r="KQT174" s="235"/>
      <c r="KQU174" s="235"/>
      <c r="KQV174" s="235"/>
      <c r="KQW174" s="235"/>
      <c r="KQX174" s="235"/>
      <c r="KQY174" s="235"/>
      <c r="KQZ174" s="235"/>
      <c r="KRA174" s="235"/>
      <c r="KRB174" s="235"/>
      <c r="KRC174" s="235"/>
      <c r="KRD174" s="235"/>
      <c r="KRE174" s="235"/>
      <c r="KRF174" s="235"/>
      <c r="KRG174" s="235"/>
      <c r="KRH174" s="235"/>
      <c r="KRI174" s="235"/>
      <c r="KRJ174" s="235"/>
      <c r="KRK174" s="235"/>
      <c r="KRL174" s="235"/>
      <c r="KRM174" s="235"/>
      <c r="KRN174" s="235"/>
      <c r="KRO174" s="235"/>
      <c r="KRP174" s="235"/>
      <c r="KRQ174" s="235"/>
      <c r="KRR174" s="235"/>
      <c r="KRS174" s="235"/>
      <c r="KRT174" s="235"/>
      <c r="KRU174" s="235"/>
      <c r="KRV174" s="235"/>
      <c r="KRW174" s="235"/>
      <c r="KRX174" s="235"/>
      <c r="KRY174" s="235"/>
      <c r="KRZ174" s="235"/>
      <c r="KSA174" s="235"/>
      <c r="KSB174" s="235"/>
      <c r="KSC174" s="235"/>
      <c r="KSD174" s="235"/>
      <c r="KSE174" s="235"/>
      <c r="KSF174" s="235"/>
      <c r="KSG174" s="235"/>
      <c r="KSH174" s="235"/>
      <c r="KSI174" s="235"/>
      <c r="KSJ174" s="235"/>
      <c r="KSK174" s="235"/>
      <c r="KSL174" s="235"/>
      <c r="KSM174" s="235"/>
      <c r="KSN174" s="235"/>
      <c r="KSO174" s="235"/>
      <c r="KSP174" s="235"/>
      <c r="KSQ174" s="235"/>
      <c r="KSR174" s="235"/>
      <c r="KSS174" s="235"/>
      <c r="KST174" s="235"/>
      <c r="KSU174" s="235"/>
      <c r="KSV174" s="235"/>
      <c r="KSW174" s="235"/>
      <c r="KSX174" s="235"/>
      <c r="KSY174" s="235"/>
      <c r="KSZ174" s="235"/>
      <c r="KTA174" s="235"/>
      <c r="KTB174" s="235"/>
      <c r="KTC174" s="235"/>
      <c r="KTD174" s="235"/>
      <c r="KTE174" s="235"/>
      <c r="KTF174" s="235"/>
      <c r="KTG174" s="235"/>
      <c r="KTH174" s="235"/>
      <c r="KTI174" s="235"/>
      <c r="KTJ174" s="235"/>
      <c r="KTK174" s="235"/>
      <c r="KTL174" s="235"/>
      <c r="KTM174" s="235"/>
      <c r="KTN174" s="235"/>
      <c r="KTO174" s="235"/>
      <c r="KTP174" s="235"/>
      <c r="KTQ174" s="235"/>
      <c r="KTR174" s="235"/>
      <c r="KTS174" s="235"/>
      <c r="KTT174" s="235"/>
      <c r="KTU174" s="235"/>
      <c r="KTV174" s="235"/>
      <c r="KTW174" s="235"/>
      <c r="KTX174" s="235"/>
      <c r="KTY174" s="235"/>
      <c r="KTZ174" s="235"/>
      <c r="KUA174" s="235"/>
      <c r="KUB174" s="235"/>
      <c r="KUC174" s="235"/>
      <c r="KUD174" s="235"/>
      <c r="KUE174" s="235"/>
      <c r="KUF174" s="235"/>
      <c r="KUG174" s="235"/>
      <c r="KUH174" s="235"/>
      <c r="KUI174" s="235"/>
      <c r="KUJ174" s="235"/>
      <c r="KUK174" s="235"/>
      <c r="KUL174" s="235"/>
      <c r="KUM174" s="235"/>
      <c r="KUN174" s="235"/>
      <c r="KUO174" s="235"/>
      <c r="KUP174" s="235"/>
      <c r="KUQ174" s="235"/>
      <c r="KUR174" s="235"/>
      <c r="KUS174" s="235"/>
      <c r="KUT174" s="235"/>
      <c r="KUU174" s="235"/>
      <c r="KUV174" s="235"/>
      <c r="KUW174" s="235"/>
      <c r="KUX174" s="235"/>
      <c r="KUY174" s="235"/>
      <c r="KUZ174" s="235"/>
      <c r="KVA174" s="235"/>
      <c r="KVB174" s="235"/>
      <c r="KVC174" s="235"/>
      <c r="KVD174" s="235"/>
      <c r="KVE174" s="235"/>
      <c r="KVF174" s="235"/>
      <c r="KVG174" s="235"/>
      <c r="KVH174" s="235"/>
      <c r="KVI174" s="235"/>
      <c r="KVJ174" s="235"/>
      <c r="KVK174" s="235"/>
      <c r="KVL174" s="235"/>
      <c r="KVM174" s="235"/>
      <c r="KVN174" s="235"/>
      <c r="KVO174" s="235"/>
      <c r="KVP174" s="235"/>
      <c r="KVQ174" s="235"/>
      <c r="KVR174" s="235"/>
      <c r="KVS174" s="235"/>
      <c r="KVT174" s="235"/>
      <c r="KVU174" s="235"/>
      <c r="KVV174" s="235"/>
      <c r="KVW174" s="235"/>
      <c r="KVX174" s="235"/>
      <c r="KVY174" s="235"/>
      <c r="KVZ174" s="235"/>
      <c r="KWA174" s="235"/>
      <c r="KWB174" s="235"/>
      <c r="KWC174" s="235"/>
      <c r="KWD174" s="235"/>
      <c r="KWE174" s="235"/>
      <c r="KWF174" s="235"/>
      <c r="KWG174" s="235"/>
      <c r="KWH174" s="235"/>
      <c r="KWI174" s="235"/>
      <c r="KWJ174" s="235"/>
      <c r="KWK174" s="235"/>
      <c r="KWL174" s="235"/>
      <c r="KWM174" s="235"/>
      <c r="KWN174" s="235"/>
      <c r="KWO174" s="235"/>
      <c r="KWP174" s="235"/>
      <c r="KWQ174" s="235"/>
      <c r="KWR174" s="235"/>
      <c r="KWS174" s="235"/>
      <c r="KWT174" s="235"/>
      <c r="KWU174" s="235"/>
      <c r="KWV174" s="235"/>
      <c r="KWW174" s="235"/>
      <c r="KWX174" s="235"/>
      <c r="KWY174" s="235"/>
      <c r="KWZ174" s="235"/>
      <c r="KXA174" s="235"/>
      <c r="KXB174" s="235"/>
      <c r="KXC174" s="235"/>
      <c r="KXD174" s="235"/>
      <c r="KXE174" s="235"/>
      <c r="KXF174" s="235"/>
      <c r="KXG174" s="235"/>
      <c r="KXH174" s="235"/>
      <c r="KXI174" s="235"/>
      <c r="KXJ174" s="235"/>
      <c r="KXK174" s="235"/>
      <c r="KXL174" s="235"/>
      <c r="KXM174" s="235"/>
      <c r="KXN174" s="235"/>
      <c r="KXO174" s="235"/>
      <c r="KXP174" s="235"/>
      <c r="KXQ174" s="235"/>
      <c r="KXR174" s="235"/>
      <c r="KXS174" s="235"/>
      <c r="KXT174" s="235"/>
      <c r="KXU174" s="235"/>
      <c r="KXV174" s="235"/>
      <c r="KXW174" s="235"/>
      <c r="KXX174" s="235"/>
      <c r="KXY174" s="235"/>
      <c r="KXZ174" s="235"/>
      <c r="KYA174" s="235"/>
      <c r="KYB174" s="235"/>
      <c r="KYC174" s="235"/>
      <c r="KYD174" s="235"/>
      <c r="KYE174" s="235"/>
      <c r="KYF174" s="235"/>
      <c r="KYG174" s="235"/>
      <c r="KYH174" s="235"/>
      <c r="KYI174" s="235"/>
      <c r="KYJ174" s="235"/>
      <c r="KYK174" s="235"/>
      <c r="KYL174" s="235"/>
      <c r="KYM174" s="235"/>
      <c r="KYN174" s="235"/>
      <c r="KYO174" s="235"/>
      <c r="KYP174" s="235"/>
      <c r="KYQ174" s="235"/>
      <c r="KYR174" s="235"/>
      <c r="KYS174" s="235"/>
      <c r="KYT174" s="235"/>
      <c r="KYU174" s="235"/>
      <c r="KYV174" s="235"/>
      <c r="KYW174" s="235"/>
      <c r="KYX174" s="235"/>
      <c r="KYY174" s="235"/>
      <c r="KYZ174" s="235"/>
      <c r="KZA174" s="235"/>
      <c r="KZB174" s="235"/>
      <c r="KZC174" s="235"/>
      <c r="KZD174" s="235"/>
      <c r="KZE174" s="235"/>
      <c r="KZF174" s="235"/>
      <c r="KZG174" s="235"/>
      <c r="KZH174" s="235"/>
      <c r="KZI174" s="235"/>
      <c r="KZJ174" s="235"/>
      <c r="KZK174" s="235"/>
      <c r="KZL174" s="235"/>
      <c r="KZM174" s="235"/>
      <c r="KZN174" s="235"/>
      <c r="KZO174" s="235"/>
      <c r="KZP174" s="235"/>
      <c r="KZQ174" s="235"/>
      <c r="KZR174" s="235"/>
      <c r="KZS174" s="235"/>
      <c r="KZT174" s="235"/>
      <c r="KZU174" s="235"/>
      <c r="KZV174" s="235"/>
      <c r="KZW174" s="235"/>
      <c r="KZX174" s="235"/>
      <c r="KZY174" s="235"/>
      <c r="KZZ174" s="235"/>
      <c r="LAA174" s="235"/>
      <c r="LAB174" s="235"/>
      <c r="LAC174" s="235"/>
      <c r="LAD174" s="235"/>
      <c r="LAE174" s="235"/>
      <c r="LAF174" s="235"/>
      <c r="LAG174" s="235"/>
      <c r="LAH174" s="235"/>
      <c r="LAI174" s="235"/>
      <c r="LAJ174" s="235"/>
      <c r="LAK174" s="235"/>
      <c r="LAL174" s="235"/>
      <c r="LAM174" s="235"/>
      <c r="LAN174" s="235"/>
      <c r="LAO174" s="235"/>
      <c r="LAP174" s="235"/>
      <c r="LAQ174" s="235"/>
      <c r="LAR174" s="235"/>
      <c r="LAS174" s="235"/>
      <c r="LAT174" s="235"/>
      <c r="LAU174" s="235"/>
      <c r="LAV174" s="235"/>
      <c r="LAW174" s="235"/>
      <c r="LAX174" s="235"/>
      <c r="LAY174" s="235"/>
      <c r="LAZ174" s="235"/>
      <c r="LBA174" s="235"/>
      <c r="LBB174" s="235"/>
      <c r="LBC174" s="235"/>
      <c r="LBD174" s="235"/>
      <c r="LBE174" s="235"/>
      <c r="LBF174" s="235"/>
      <c r="LBG174" s="235"/>
      <c r="LBH174" s="235"/>
      <c r="LBI174" s="235"/>
      <c r="LBJ174" s="235"/>
      <c r="LBK174" s="235"/>
      <c r="LBL174" s="235"/>
      <c r="LBM174" s="235"/>
      <c r="LBN174" s="235"/>
      <c r="LBO174" s="235"/>
      <c r="LBP174" s="235"/>
      <c r="LBQ174" s="235"/>
      <c r="LBR174" s="235"/>
      <c r="LBS174" s="235"/>
      <c r="LBT174" s="235"/>
      <c r="LBU174" s="235"/>
      <c r="LBV174" s="235"/>
      <c r="LBW174" s="235"/>
      <c r="LBX174" s="235"/>
      <c r="LBY174" s="235"/>
      <c r="LBZ174" s="235"/>
      <c r="LCA174" s="235"/>
      <c r="LCB174" s="235"/>
      <c r="LCC174" s="235"/>
      <c r="LCD174" s="235"/>
      <c r="LCE174" s="235"/>
      <c r="LCF174" s="235"/>
      <c r="LCG174" s="235"/>
      <c r="LCH174" s="235"/>
      <c r="LCI174" s="235"/>
      <c r="LCJ174" s="235"/>
      <c r="LCK174" s="235"/>
      <c r="LCL174" s="235"/>
      <c r="LCM174" s="235"/>
      <c r="LCN174" s="235"/>
      <c r="LCO174" s="235"/>
      <c r="LCP174" s="235"/>
      <c r="LCQ174" s="235"/>
      <c r="LCR174" s="235"/>
      <c r="LCS174" s="235"/>
      <c r="LCT174" s="235"/>
      <c r="LCU174" s="235"/>
      <c r="LCV174" s="235"/>
      <c r="LCW174" s="235"/>
      <c r="LCX174" s="235"/>
      <c r="LCY174" s="235"/>
      <c r="LCZ174" s="235"/>
      <c r="LDA174" s="235"/>
      <c r="LDB174" s="235"/>
      <c r="LDC174" s="235"/>
      <c r="LDD174" s="235"/>
      <c r="LDE174" s="235"/>
      <c r="LDF174" s="235"/>
      <c r="LDG174" s="235"/>
      <c r="LDH174" s="235"/>
      <c r="LDI174" s="235"/>
      <c r="LDJ174" s="235"/>
      <c r="LDK174" s="235"/>
      <c r="LDL174" s="235"/>
      <c r="LDM174" s="235"/>
      <c r="LDN174" s="235"/>
      <c r="LDO174" s="235"/>
      <c r="LDP174" s="235"/>
      <c r="LDQ174" s="235"/>
      <c r="LDR174" s="235"/>
      <c r="LDS174" s="235"/>
      <c r="LDT174" s="235"/>
      <c r="LDU174" s="235"/>
      <c r="LDV174" s="235"/>
      <c r="LDW174" s="235"/>
      <c r="LDX174" s="235"/>
      <c r="LDY174" s="235"/>
      <c r="LDZ174" s="235"/>
      <c r="LEA174" s="235"/>
      <c r="LEB174" s="235"/>
      <c r="LEC174" s="235"/>
      <c r="LED174" s="235"/>
      <c r="LEE174" s="235"/>
      <c r="LEF174" s="235"/>
      <c r="LEG174" s="235"/>
      <c r="LEH174" s="235"/>
      <c r="LEI174" s="235"/>
      <c r="LEJ174" s="235"/>
      <c r="LEK174" s="235"/>
      <c r="LEL174" s="235"/>
      <c r="LEM174" s="235"/>
      <c r="LEN174" s="235"/>
      <c r="LEO174" s="235"/>
      <c r="LEP174" s="235"/>
      <c r="LEQ174" s="235"/>
      <c r="LER174" s="235"/>
      <c r="LES174" s="235"/>
      <c r="LET174" s="235"/>
      <c r="LEU174" s="235"/>
      <c r="LEV174" s="235"/>
      <c r="LEW174" s="235"/>
      <c r="LEX174" s="235"/>
      <c r="LEY174" s="235"/>
      <c r="LEZ174" s="235"/>
      <c r="LFA174" s="235"/>
      <c r="LFB174" s="235"/>
      <c r="LFC174" s="235"/>
      <c r="LFD174" s="235"/>
      <c r="LFE174" s="235"/>
      <c r="LFF174" s="235"/>
      <c r="LFG174" s="235"/>
      <c r="LFH174" s="235"/>
      <c r="LFI174" s="235"/>
      <c r="LFJ174" s="235"/>
      <c r="LFK174" s="235"/>
      <c r="LFL174" s="235"/>
      <c r="LFM174" s="235"/>
      <c r="LFN174" s="235"/>
      <c r="LFO174" s="235"/>
      <c r="LFP174" s="235"/>
      <c r="LFQ174" s="235"/>
      <c r="LFR174" s="235"/>
      <c r="LFS174" s="235"/>
      <c r="LFT174" s="235"/>
      <c r="LFU174" s="235"/>
      <c r="LFV174" s="235"/>
      <c r="LFW174" s="235"/>
      <c r="LFX174" s="235"/>
      <c r="LFY174" s="235"/>
      <c r="LFZ174" s="235"/>
      <c r="LGA174" s="235"/>
      <c r="LGB174" s="235"/>
      <c r="LGC174" s="235"/>
      <c r="LGD174" s="235"/>
      <c r="LGE174" s="235"/>
      <c r="LGF174" s="235"/>
      <c r="LGG174" s="235"/>
      <c r="LGH174" s="235"/>
      <c r="LGI174" s="235"/>
      <c r="LGJ174" s="235"/>
      <c r="LGK174" s="235"/>
      <c r="LGL174" s="235"/>
      <c r="LGM174" s="235"/>
      <c r="LGN174" s="235"/>
      <c r="LGO174" s="235"/>
      <c r="LGP174" s="235"/>
      <c r="LGQ174" s="235"/>
      <c r="LGR174" s="235"/>
      <c r="LGS174" s="235"/>
      <c r="LGT174" s="235"/>
      <c r="LGU174" s="235"/>
      <c r="LGV174" s="235"/>
      <c r="LGW174" s="235"/>
      <c r="LGX174" s="235"/>
      <c r="LGY174" s="235"/>
      <c r="LGZ174" s="235"/>
      <c r="LHA174" s="235"/>
      <c r="LHB174" s="235"/>
      <c r="LHC174" s="235"/>
      <c r="LHD174" s="235"/>
      <c r="LHE174" s="235"/>
      <c r="LHF174" s="235"/>
      <c r="LHG174" s="235"/>
      <c r="LHH174" s="235"/>
      <c r="LHI174" s="235"/>
      <c r="LHJ174" s="235"/>
      <c r="LHK174" s="235"/>
      <c r="LHL174" s="235"/>
      <c r="LHM174" s="235"/>
      <c r="LHN174" s="235"/>
      <c r="LHO174" s="235"/>
      <c r="LHP174" s="235"/>
      <c r="LHQ174" s="235"/>
      <c r="LHR174" s="235"/>
      <c r="LHS174" s="235"/>
      <c r="LHT174" s="235"/>
      <c r="LHU174" s="235"/>
      <c r="LHV174" s="235"/>
      <c r="LHW174" s="235"/>
      <c r="LHX174" s="235"/>
      <c r="LHY174" s="235"/>
      <c r="LHZ174" s="235"/>
      <c r="LIA174" s="235"/>
      <c r="LIB174" s="235"/>
      <c r="LIC174" s="235"/>
      <c r="LID174" s="235"/>
      <c r="LIE174" s="235"/>
      <c r="LIF174" s="235"/>
      <c r="LIG174" s="235"/>
      <c r="LIH174" s="235"/>
      <c r="LII174" s="235"/>
      <c r="LIJ174" s="235"/>
      <c r="LIK174" s="235"/>
      <c r="LIL174" s="235"/>
      <c r="LIM174" s="235"/>
      <c r="LIN174" s="235"/>
      <c r="LIO174" s="235"/>
      <c r="LIP174" s="235"/>
      <c r="LIQ174" s="235"/>
      <c r="LIR174" s="235"/>
      <c r="LIS174" s="235"/>
      <c r="LIT174" s="235"/>
      <c r="LIU174" s="235"/>
      <c r="LIV174" s="235"/>
      <c r="LIW174" s="235"/>
      <c r="LIX174" s="235"/>
      <c r="LIY174" s="235"/>
      <c r="LIZ174" s="235"/>
      <c r="LJA174" s="235"/>
      <c r="LJB174" s="235"/>
      <c r="LJC174" s="235"/>
      <c r="LJD174" s="235"/>
      <c r="LJE174" s="235"/>
      <c r="LJF174" s="235"/>
      <c r="LJG174" s="235"/>
      <c r="LJH174" s="235"/>
      <c r="LJI174" s="235"/>
      <c r="LJJ174" s="235"/>
      <c r="LJK174" s="235"/>
      <c r="LJL174" s="235"/>
      <c r="LJM174" s="235"/>
      <c r="LJN174" s="235"/>
      <c r="LJO174" s="235"/>
      <c r="LJP174" s="235"/>
      <c r="LJQ174" s="235"/>
      <c r="LJR174" s="235"/>
      <c r="LJS174" s="235"/>
      <c r="LJT174" s="235"/>
      <c r="LJU174" s="235"/>
      <c r="LJV174" s="235"/>
      <c r="LJW174" s="235"/>
      <c r="LJX174" s="235"/>
      <c r="LJY174" s="235"/>
      <c r="LJZ174" s="235"/>
      <c r="LKA174" s="235"/>
      <c r="LKB174" s="235"/>
      <c r="LKC174" s="235"/>
      <c r="LKD174" s="235"/>
      <c r="LKE174" s="235"/>
      <c r="LKF174" s="235"/>
      <c r="LKG174" s="235"/>
      <c r="LKH174" s="235"/>
      <c r="LKI174" s="235"/>
      <c r="LKJ174" s="235"/>
      <c r="LKK174" s="235"/>
      <c r="LKL174" s="235"/>
      <c r="LKM174" s="235"/>
      <c r="LKN174" s="235"/>
      <c r="LKO174" s="235"/>
      <c r="LKP174" s="235"/>
      <c r="LKQ174" s="235"/>
      <c r="LKR174" s="235"/>
      <c r="LKS174" s="235"/>
      <c r="LKT174" s="235"/>
      <c r="LKU174" s="235"/>
      <c r="LKV174" s="235"/>
      <c r="LKW174" s="235"/>
      <c r="LKX174" s="235"/>
      <c r="LKY174" s="235"/>
      <c r="LKZ174" s="235"/>
      <c r="LLA174" s="235"/>
      <c r="LLB174" s="235"/>
      <c r="LLC174" s="235"/>
      <c r="LLD174" s="235"/>
      <c r="LLE174" s="235"/>
      <c r="LLF174" s="235"/>
      <c r="LLG174" s="235"/>
      <c r="LLH174" s="235"/>
      <c r="LLI174" s="235"/>
      <c r="LLJ174" s="235"/>
      <c r="LLK174" s="235"/>
      <c r="LLL174" s="235"/>
      <c r="LLM174" s="235"/>
      <c r="LLN174" s="235"/>
      <c r="LLO174" s="235"/>
      <c r="LLP174" s="235"/>
      <c r="LLQ174" s="235"/>
      <c r="LLR174" s="235"/>
      <c r="LLS174" s="235"/>
      <c r="LLT174" s="235"/>
      <c r="LLU174" s="235"/>
      <c r="LLV174" s="235"/>
      <c r="LLW174" s="235"/>
      <c r="LLX174" s="235"/>
      <c r="LLY174" s="235"/>
      <c r="LLZ174" s="235"/>
      <c r="LMA174" s="235"/>
      <c r="LMB174" s="235"/>
      <c r="LMC174" s="235"/>
      <c r="LMD174" s="235"/>
      <c r="LME174" s="235"/>
      <c r="LMF174" s="235"/>
      <c r="LMG174" s="235"/>
      <c r="LMH174" s="235"/>
      <c r="LMI174" s="235"/>
      <c r="LMJ174" s="235"/>
      <c r="LMK174" s="235"/>
      <c r="LML174" s="235"/>
      <c r="LMM174" s="235"/>
      <c r="LMN174" s="235"/>
      <c r="LMO174" s="235"/>
      <c r="LMP174" s="235"/>
      <c r="LMQ174" s="235"/>
      <c r="LMR174" s="235"/>
      <c r="LMS174" s="235"/>
      <c r="LMT174" s="235"/>
      <c r="LMU174" s="235"/>
      <c r="LMV174" s="235"/>
      <c r="LMW174" s="235"/>
      <c r="LMX174" s="235"/>
      <c r="LMY174" s="235"/>
      <c r="LMZ174" s="235"/>
      <c r="LNA174" s="235"/>
      <c r="LNB174" s="235"/>
      <c r="LNC174" s="235"/>
      <c r="LND174" s="235"/>
      <c r="LNE174" s="235"/>
      <c r="LNF174" s="235"/>
      <c r="LNG174" s="235"/>
      <c r="LNH174" s="235"/>
      <c r="LNI174" s="235"/>
      <c r="LNJ174" s="235"/>
      <c r="LNK174" s="235"/>
      <c r="LNL174" s="235"/>
      <c r="LNM174" s="235"/>
      <c r="LNN174" s="235"/>
      <c r="LNO174" s="235"/>
      <c r="LNP174" s="235"/>
      <c r="LNQ174" s="235"/>
      <c r="LNR174" s="235"/>
      <c r="LNS174" s="235"/>
      <c r="LNT174" s="235"/>
      <c r="LNU174" s="235"/>
      <c r="LNV174" s="235"/>
      <c r="LNW174" s="235"/>
      <c r="LNX174" s="235"/>
      <c r="LNY174" s="235"/>
      <c r="LNZ174" s="235"/>
      <c r="LOA174" s="235"/>
      <c r="LOB174" s="235"/>
      <c r="LOC174" s="235"/>
      <c r="LOD174" s="235"/>
      <c r="LOE174" s="235"/>
      <c r="LOF174" s="235"/>
      <c r="LOG174" s="235"/>
      <c r="LOH174" s="235"/>
      <c r="LOI174" s="235"/>
      <c r="LOJ174" s="235"/>
      <c r="LOK174" s="235"/>
      <c r="LOL174" s="235"/>
      <c r="LOM174" s="235"/>
      <c r="LON174" s="235"/>
      <c r="LOO174" s="235"/>
      <c r="LOP174" s="235"/>
      <c r="LOQ174" s="235"/>
      <c r="LOR174" s="235"/>
      <c r="LOS174" s="235"/>
      <c r="LOT174" s="235"/>
      <c r="LOU174" s="235"/>
      <c r="LOV174" s="235"/>
      <c r="LOW174" s="235"/>
      <c r="LOX174" s="235"/>
      <c r="LOY174" s="235"/>
      <c r="LOZ174" s="235"/>
      <c r="LPA174" s="235"/>
      <c r="LPB174" s="235"/>
      <c r="LPC174" s="235"/>
      <c r="LPD174" s="235"/>
      <c r="LPE174" s="235"/>
      <c r="LPF174" s="235"/>
      <c r="LPG174" s="235"/>
      <c r="LPH174" s="235"/>
      <c r="LPI174" s="235"/>
      <c r="LPJ174" s="235"/>
      <c r="LPK174" s="235"/>
      <c r="LPL174" s="235"/>
      <c r="LPM174" s="235"/>
      <c r="LPN174" s="235"/>
      <c r="LPO174" s="235"/>
      <c r="LPP174" s="235"/>
      <c r="LPQ174" s="235"/>
      <c r="LPR174" s="235"/>
      <c r="LPS174" s="235"/>
      <c r="LPT174" s="235"/>
      <c r="LPU174" s="235"/>
      <c r="LPV174" s="235"/>
      <c r="LPW174" s="235"/>
      <c r="LPX174" s="235"/>
      <c r="LPY174" s="235"/>
      <c r="LPZ174" s="235"/>
      <c r="LQA174" s="235"/>
      <c r="LQB174" s="235"/>
      <c r="LQC174" s="235"/>
      <c r="LQD174" s="235"/>
      <c r="LQE174" s="235"/>
      <c r="LQF174" s="235"/>
      <c r="LQG174" s="235"/>
      <c r="LQH174" s="235"/>
      <c r="LQI174" s="235"/>
      <c r="LQJ174" s="235"/>
      <c r="LQK174" s="235"/>
      <c r="LQL174" s="235"/>
      <c r="LQM174" s="235"/>
      <c r="LQN174" s="235"/>
      <c r="LQO174" s="235"/>
      <c r="LQP174" s="235"/>
      <c r="LQQ174" s="235"/>
      <c r="LQR174" s="235"/>
      <c r="LQS174" s="235"/>
      <c r="LQT174" s="235"/>
      <c r="LQU174" s="235"/>
      <c r="LQV174" s="235"/>
      <c r="LQW174" s="235"/>
      <c r="LQX174" s="235"/>
      <c r="LQY174" s="235"/>
      <c r="LQZ174" s="235"/>
      <c r="LRA174" s="235"/>
      <c r="LRB174" s="235"/>
      <c r="LRC174" s="235"/>
      <c r="LRD174" s="235"/>
      <c r="LRE174" s="235"/>
      <c r="LRF174" s="235"/>
      <c r="LRG174" s="235"/>
      <c r="LRH174" s="235"/>
      <c r="LRI174" s="235"/>
      <c r="LRJ174" s="235"/>
      <c r="LRK174" s="235"/>
      <c r="LRL174" s="235"/>
      <c r="LRM174" s="235"/>
      <c r="LRN174" s="235"/>
      <c r="LRO174" s="235"/>
      <c r="LRP174" s="235"/>
      <c r="LRQ174" s="235"/>
      <c r="LRR174" s="235"/>
      <c r="LRS174" s="235"/>
      <c r="LRT174" s="235"/>
      <c r="LRU174" s="235"/>
      <c r="LRV174" s="235"/>
      <c r="LRW174" s="235"/>
      <c r="LRX174" s="235"/>
      <c r="LRY174" s="235"/>
      <c r="LRZ174" s="235"/>
      <c r="LSA174" s="235"/>
      <c r="LSB174" s="235"/>
      <c r="LSC174" s="235"/>
      <c r="LSD174" s="235"/>
      <c r="LSE174" s="235"/>
      <c r="LSF174" s="235"/>
      <c r="LSG174" s="235"/>
      <c r="LSH174" s="235"/>
      <c r="LSI174" s="235"/>
      <c r="LSJ174" s="235"/>
      <c r="LSK174" s="235"/>
      <c r="LSL174" s="235"/>
      <c r="LSM174" s="235"/>
      <c r="LSN174" s="235"/>
      <c r="LSO174" s="235"/>
      <c r="LSP174" s="235"/>
      <c r="LSQ174" s="235"/>
      <c r="LSR174" s="235"/>
      <c r="LSS174" s="235"/>
      <c r="LST174" s="235"/>
      <c r="LSU174" s="235"/>
      <c r="LSV174" s="235"/>
      <c r="LSW174" s="235"/>
      <c r="LSX174" s="235"/>
      <c r="LSY174" s="235"/>
      <c r="LSZ174" s="235"/>
      <c r="LTA174" s="235"/>
      <c r="LTB174" s="235"/>
      <c r="LTC174" s="235"/>
      <c r="LTD174" s="235"/>
      <c r="LTE174" s="235"/>
      <c r="LTF174" s="235"/>
      <c r="LTG174" s="235"/>
      <c r="LTH174" s="235"/>
      <c r="LTI174" s="235"/>
      <c r="LTJ174" s="235"/>
      <c r="LTK174" s="235"/>
      <c r="LTL174" s="235"/>
      <c r="LTM174" s="235"/>
      <c r="LTN174" s="235"/>
      <c r="LTO174" s="235"/>
      <c r="LTP174" s="235"/>
      <c r="LTQ174" s="235"/>
      <c r="LTR174" s="235"/>
      <c r="LTS174" s="235"/>
      <c r="LTT174" s="235"/>
      <c r="LTU174" s="235"/>
      <c r="LTV174" s="235"/>
      <c r="LTW174" s="235"/>
      <c r="LTX174" s="235"/>
      <c r="LTY174" s="235"/>
      <c r="LTZ174" s="235"/>
      <c r="LUA174" s="235"/>
      <c r="LUB174" s="235"/>
      <c r="LUC174" s="235"/>
      <c r="LUD174" s="235"/>
      <c r="LUE174" s="235"/>
      <c r="LUF174" s="235"/>
      <c r="LUG174" s="235"/>
      <c r="LUH174" s="235"/>
      <c r="LUI174" s="235"/>
      <c r="LUJ174" s="235"/>
      <c r="LUK174" s="235"/>
      <c r="LUL174" s="235"/>
      <c r="LUM174" s="235"/>
      <c r="LUN174" s="235"/>
      <c r="LUO174" s="235"/>
      <c r="LUP174" s="235"/>
      <c r="LUQ174" s="235"/>
      <c r="LUR174" s="235"/>
      <c r="LUS174" s="235"/>
      <c r="LUT174" s="235"/>
      <c r="LUU174" s="235"/>
      <c r="LUV174" s="235"/>
      <c r="LUW174" s="235"/>
      <c r="LUX174" s="235"/>
      <c r="LUY174" s="235"/>
      <c r="LUZ174" s="235"/>
      <c r="LVA174" s="235"/>
      <c r="LVB174" s="235"/>
      <c r="LVC174" s="235"/>
      <c r="LVD174" s="235"/>
      <c r="LVE174" s="235"/>
      <c r="LVF174" s="235"/>
      <c r="LVG174" s="235"/>
      <c r="LVH174" s="235"/>
      <c r="LVI174" s="235"/>
      <c r="LVJ174" s="235"/>
      <c r="LVK174" s="235"/>
      <c r="LVL174" s="235"/>
      <c r="LVM174" s="235"/>
      <c r="LVN174" s="235"/>
      <c r="LVO174" s="235"/>
      <c r="LVP174" s="235"/>
      <c r="LVQ174" s="235"/>
      <c r="LVR174" s="235"/>
      <c r="LVS174" s="235"/>
      <c r="LVT174" s="235"/>
      <c r="LVU174" s="235"/>
      <c r="LVV174" s="235"/>
      <c r="LVW174" s="235"/>
      <c r="LVX174" s="235"/>
      <c r="LVY174" s="235"/>
      <c r="LVZ174" s="235"/>
      <c r="LWA174" s="235"/>
      <c r="LWB174" s="235"/>
      <c r="LWC174" s="235"/>
      <c r="LWD174" s="235"/>
      <c r="LWE174" s="235"/>
      <c r="LWF174" s="235"/>
      <c r="LWG174" s="235"/>
      <c r="LWH174" s="235"/>
      <c r="LWI174" s="235"/>
      <c r="LWJ174" s="235"/>
      <c r="LWK174" s="235"/>
      <c r="LWL174" s="235"/>
      <c r="LWM174" s="235"/>
      <c r="LWN174" s="235"/>
      <c r="LWO174" s="235"/>
      <c r="LWP174" s="235"/>
      <c r="LWQ174" s="235"/>
      <c r="LWR174" s="235"/>
      <c r="LWS174" s="235"/>
      <c r="LWT174" s="235"/>
      <c r="LWU174" s="235"/>
      <c r="LWV174" s="235"/>
      <c r="LWW174" s="235"/>
      <c r="LWX174" s="235"/>
      <c r="LWY174" s="235"/>
      <c r="LWZ174" s="235"/>
      <c r="LXA174" s="235"/>
      <c r="LXB174" s="235"/>
      <c r="LXC174" s="235"/>
      <c r="LXD174" s="235"/>
      <c r="LXE174" s="235"/>
      <c r="LXF174" s="235"/>
      <c r="LXG174" s="235"/>
      <c r="LXH174" s="235"/>
      <c r="LXI174" s="235"/>
      <c r="LXJ174" s="235"/>
      <c r="LXK174" s="235"/>
      <c r="LXL174" s="235"/>
      <c r="LXM174" s="235"/>
      <c r="LXN174" s="235"/>
      <c r="LXO174" s="235"/>
      <c r="LXP174" s="235"/>
      <c r="LXQ174" s="235"/>
      <c r="LXR174" s="235"/>
      <c r="LXS174" s="235"/>
      <c r="LXT174" s="235"/>
      <c r="LXU174" s="235"/>
      <c r="LXV174" s="235"/>
      <c r="LXW174" s="235"/>
      <c r="LXX174" s="235"/>
      <c r="LXY174" s="235"/>
      <c r="LXZ174" s="235"/>
      <c r="LYA174" s="235"/>
      <c r="LYB174" s="235"/>
      <c r="LYC174" s="235"/>
      <c r="LYD174" s="235"/>
      <c r="LYE174" s="235"/>
      <c r="LYF174" s="235"/>
      <c r="LYG174" s="235"/>
      <c r="LYH174" s="235"/>
      <c r="LYI174" s="235"/>
      <c r="LYJ174" s="235"/>
      <c r="LYK174" s="235"/>
      <c r="LYL174" s="235"/>
      <c r="LYM174" s="235"/>
      <c r="LYN174" s="235"/>
      <c r="LYO174" s="235"/>
      <c r="LYP174" s="235"/>
      <c r="LYQ174" s="235"/>
      <c r="LYR174" s="235"/>
      <c r="LYS174" s="235"/>
      <c r="LYT174" s="235"/>
      <c r="LYU174" s="235"/>
      <c r="LYV174" s="235"/>
      <c r="LYW174" s="235"/>
      <c r="LYX174" s="235"/>
      <c r="LYY174" s="235"/>
      <c r="LYZ174" s="235"/>
      <c r="LZA174" s="235"/>
      <c r="LZB174" s="235"/>
      <c r="LZC174" s="235"/>
      <c r="LZD174" s="235"/>
      <c r="LZE174" s="235"/>
      <c r="LZF174" s="235"/>
      <c r="LZG174" s="235"/>
      <c r="LZH174" s="235"/>
      <c r="LZI174" s="235"/>
      <c r="LZJ174" s="235"/>
      <c r="LZK174" s="235"/>
      <c r="LZL174" s="235"/>
      <c r="LZM174" s="235"/>
      <c r="LZN174" s="235"/>
      <c r="LZO174" s="235"/>
      <c r="LZP174" s="235"/>
      <c r="LZQ174" s="235"/>
      <c r="LZR174" s="235"/>
      <c r="LZS174" s="235"/>
      <c r="LZT174" s="235"/>
      <c r="LZU174" s="235"/>
      <c r="LZV174" s="235"/>
      <c r="LZW174" s="235"/>
      <c r="LZX174" s="235"/>
      <c r="LZY174" s="235"/>
      <c r="LZZ174" s="235"/>
      <c r="MAA174" s="235"/>
      <c r="MAB174" s="235"/>
      <c r="MAC174" s="235"/>
      <c r="MAD174" s="235"/>
      <c r="MAE174" s="235"/>
      <c r="MAF174" s="235"/>
      <c r="MAG174" s="235"/>
      <c r="MAH174" s="235"/>
      <c r="MAI174" s="235"/>
      <c r="MAJ174" s="235"/>
      <c r="MAK174" s="235"/>
      <c r="MAL174" s="235"/>
      <c r="MAM174" s="235"/>
      <c r="MAN174" s="235"/>
      <c r="MAO174" s="235"/>
      <c r="MAP174" s="235"/>
      <c r="MAQ174" s="235"/>
      <c r="MAR174" s="235"/>
      <c r="MAS174" s="235"/>
      <c r="MAT174" s="235"/>
      <c r="MAU174" s="235"/>
      <c r="MAV174" s="235"/>
      <c r="MAW174" s="235"/>
      <c r="MAX174" s="235"/>
      <c r="MAY174" s="235"/>
      <c r="MAZ174" s="235"/>
      <c r="MBA174" s="235"/>
      <c r="MBB174" s="235"/>
      <c r="MBC174" s="235"/>
      <c r="MBD174" s="235"/>
      <c r="MBE174" s="235"/>
      <c r="MBF174" s="235"/>
      <c r="MBG174" s="235"/>
      <c r="MBH174" s="235"/>
      <c r="MBI174" s="235"/>
      <c r="MBJ174" s="235"/>
      <c r="MBK174" s="235"/>
      <c r="MBL174" s="235"/>
      <c r="MBM174" s="235"/>
      <c r="MBN174" s="235"/>
      <c r="MBO174" s="235"/>
      <c r="MBP174" s="235"/>
      <c r="MBQ174" s="235"/>
      <c r="MBR174" s="235"/>
      <c r="MBS174" s="235"/>
      <c r="MBT174" s="235"/>
      <c r="MBU174" s="235"/>
      <c r="MBV174" s="235"/>
      <c r="MBW174" s="235"/>
      <c r="MBX174" s="235"/>
      <c r="MBY174" s="235"/>
      <c r="MBZ174" s="235"/>
      <c r="MCA174" s="235"/>
      <c r="MCB174" s="235"/>
      <c r="MCC174" s="235"/>
      <c r="MCD174" s="235"/>
      <c r="MCE174" s="235"/>
      <c r="MCF174" s="235"/>
      <c r="MCG174" s="235"/>
      <c r="MCH174" s="235"/>
      <c r="MCI174" s="235"/>
      <c r="MCJ174" s="235"/>
      <c r="MCK174" s="235"/>
      <c r="MCL174" s="235"/>
      <c r="MCM174" s="235"/>
      <c r="MCN174" s="235"/>
      <c r="MCO174" s="235"/>
      <c r="MCP174" s="235"/>
      <c r="MCQ174" s="235"/>
      <c r="MCR174" s="235"/>
      <c r="MCS174" s="235"/>
      <c r="MCT174" s="235"/>
      <c r="MCU174" s="235"/>
      <c r="MCV174" s="235"/>
      <c r="MCW174" s="235"/>
      <c r="MCX174" s="235"/>
      <c r="MCY174" s="235"/>
      <c r="MCZ174" s="235"/>
      <c r="MDA174" s="235"/>
      <c r="MDB174" s="235"/>
      <c r="MDC174" s="235"/>
      <c r="MDD174" s="235"/>
      <c r="MDE174" s="235"/>
      <c r="MDF174" s="235"/>
      <c r="MDG174" s="235"/>
      <c r="MDH174" s="235"/>
      <c r="MDI174" s="235"/>
      <c r="MDJ174" s="235"/>
      <c r="MDK174" s="235"/>
      <c r="MDL174" s="235"/>
      <c r="MDM174" s="235"/>
      <c r="MDN174" s="235"/>
      <c r="MDO174" s="235"/>
      <c r="MDP174" s="235"/>
      <c r="MDQ174" s="235"/>
      <c r="MDR174" s="235"/>
      <c r="MDS174" s="235"/>
      <c r="MDT174" s="235"/>
      <c r="MDU174" s="235"/>
      <c r="MDV174" s="235"/>
      <c r="MDW174" s="235"/>
      <c r="MDX174" s="235"/>
      <c r="MDY174" s="235"/>
      <c r="MDZ174" s="235"/>
      <c r="MEA174" s="235"/>
      <c r="MEB174" s="235"/>
      <c r="MEC174" s="235"/>
      <c r="MED174" s="235"/>
      <c r="MEE174" s="235"/>
      <c r="MEF174" s="235"/>
      <c r="MEG174" s="235"/>
      <c r="MEH174" s="235"/>
      <c r="MEI174" s="235"/>
      <c r="MEJ174" s="235"/>
      <c r="MEK174" s="235"/>
      <c r="MEL174" s="235"/>
      <c r="MEM174" s="235"/>
      <c r="MEN174" s="235"/>
      <c r="MEO174" s="235"/>
      <c r="MEP174" s="235"/>
      <c r="MEQ174" s="235"/>
      <c r="MER174" s="235"/>
      <c r="MES174" s="235"/>
      <c r="MET174" s="235"/>
      <c r="MEU174" s="235"/>
      <c r="MEV174" s="235"/>
      <c r="MEW174" s="235"/>
      <c r="MEX174" s="235"/>
      <c r="MEY174" s="235"/>
      <c r="MEZ174" s="235"/>
      <c r="MFA174" s="235"/>
      <c r="MFB174" s="235"/>
      <c r="MFC174" s="235"/>
      <c r="MFD174" s="235"/>
      <c r="MFE174" s="235"/>
      <c r="MFF174" s="235"/>
      <c r="MFG174" s="235"/>
      <c r="MFH174" s="235"/>
      <c r="MFI174" s="235"/>
      <c r="MFJ174" s="235"/>
      <c r="MFK174" s="235"/>
      <c r="MFL174" s="235"/>
      <c r="MFM174" s="235"/>
      <c r="MFN174" s="235"/>
      <c r="MFO174" s="235"/>
      <c r="MFP174" s="235"/>
      <c r="MFQ174" s="235"/>
      <c r="MFR174" s="235"/>
      <c r="MFS174" s="235"/>
      <c r="MFT174" s="235"/>
      <c r="MFU174" s="235"/>
      <c r="MFV174" s="235"/>
      <c r="MFW174" s="235"/>
      <c r="MFX174" s="235"/>
      <c r="MFY174" s="235"/>
      <c r="MFZ174" s="235"/>
      <c r="MGA174" s="235"/>
      <c r="MGB174" s="235"/>
      <c r="MGC174" s="235"/>
      <c r="MGD174" s="235"/>
      <c r="MGE174" s="235"/>
      <c r="MGF174" s="235"/>
      <c r="MGG174" s="235"/>
      <c r="MGH174" s="235"/>
      <c r="MGI174" s="235"/>
      <c r="MGJ174" s="235"/>
      <c r="MGK174" s="235"/>
      <c r="MGL174" s="235"/>
      <c r="MGM174" s="235"/>
      <c r="MGN174" s="235"/>
      <c r="MGO174" s="235"/>
      <c r="MGP174" s="235"/>
      <c r="MGQ174" s="235"/>
      <c r="MGR174" s="235"/>
      <c r="MGS174" s="235"/>
      <c r="MGT174" s="235"/>
      <c r="MGU174" s="235"/>
      <c r="MGV174" s="235"/>
      <c r="MGW174" s="235"/>
      <c r="MGX174" s="235"/>
      <c r="MGY174" s="235"/>
      <c r="MGZ174" s="235"/>
      <c r="MHA174" s="235"/>
      <c r="MHB174" s="235"/>
      <c r="MHC174" s="235"/>
      <c r="MHD174" s="235"/>
      <c r="MHE174" s="235"/>
      <c r="MHF174" s="235"/>
      <c r="MHG174" s="235"/>
      <c r="MHH174" s="235"/>
      <c r="MHI174" s="235"/>
      <c r="MHJ174" s="235"/>
      <c r="MHK174" s="235"/>
      <c r="MHL174" s="235"/>
      <c r="MHM174" s="235"/>
      <c r="MHN174" s="235"/>
      <c r="MHO174" s="235"/>
      <c r="MHP174" s="235"/>
      <c r="MHQ174" s="235"/>
      <c r="MHR174" s="235"/>
      <c r="MHS174" s="235"/>
      <c r="MHT174" s="235"/>
      <c r="MHU174" s="235"/>
      <c r="MHV174" s="235"/>
      <c r="MHW174" s="235"/>
      <c r="MHX174" s="235"/>
      <c r="MHY174" s="235"/>
      <c r="MHZ174" s="235"/>
      <c r="MIA174" s="235"/>
      <c r="MIB174" s="235"/>
      <c r="MIC174" s="235"/>
      <c r="MID174" s="235"/>
      <c r="MIE174" s="235"/>
      <c r="MIF174" s="235"/>
      <c r="MIG174" s="235"/>
      <c r="MIH174" s="235"/>
      <c r="MII174" s="235"/>
      <c r="MIJ174" s="235"/>
      <c r="MIK174" s="235"/>
      <c r="MIL174" s="235"/>
      <c r="MIM174" s="235"/>
      <c r="MIN174" s="235"/>
      <c r="MIO174" s="235"/>
      <c r="MIP174" s="235"/>
      <c r="MIQ174" s="235"/>
      <c r="MIR174" s="235"/>
      <c r="MIS174" s="235"/>
      <c r="MIT174" s="235"/>
      <c r="MIU174" s="235"/>
      <c r="MIV174" s="235"/>
      <c r="MIW174" s="235"/>
      <c r="MIX174" s="235"/>
      <c r="MIY174" s="235"/>
      <c r="MIZ174" s="235"/>
      <c r="MJA174" s="235"/>
      <c r="MJB174" s="235"/>
      <c r="MJC174" s="235"/>
      <c r="MJD174" s="235"/>
      <c r="MJE174" s="235"/>
      <c r="MJF174" s="235"/>
      <c r="MJG174" s="235"/>
      <c r="MJH174" s="235"/>
      <c r="MJI174" s="235"/>
      <c r="MJJ174" s="235"/>
      <c r="MJK174" s="235"/>
      <c r="MJL174" s="235"/>
      <c r="MJM174" s="235"/>
      <c r="MJN174" s="235"/>
      <c r="MJO174" s="235"/>
      <c r="MJP174" s="235"/>
      <c r="MJQ174" s="235"/>
      <c r="MJR174" s="235"/>
      <c r="MJS174" s="235"/>
      <c r="MJT174" s="235"/>
      <c r="MJU174" s="235"/>
      <c r="MJV174" s="235"/>
      <c r="MJW174" s="235"/>
      <c r="MJX174" s="235"/>
      <c r="MJY174" s="235"/>
      <c r="MJZ174" s="235"/>
      <c r="MKA174" s="235"/>
      <c r="MKB174" s="235"/>
      <c r="MKC174" s="235"/>
      <c r="MKD174" s="235"/>
      <c r="MKE174" s="235"/>
      <c r="MKF174" s="235"/>
      <c r="MKG174" s="235"/>
      <c r="MKH174" s="235"/>
      <c r="MKI174" s="235"/>
      <c r="MKJ174" s="235"/>
      <c r="MKK174" s="235"/>
      <c r="MKL174" s="235"/>
      <c r="MKM174" s="235"/>
      <c r="MKN174" s="235"/>
      <c r="MKO174" s="235"/>
      <c r="MKP174" s="235"/>
      <c r="MKQ174" s="235"/>
      <c r="MKR174" s="235"/>
      <c r="MKS174" s="235"/>
      <c r="MKT174" s="235"/>
      <c r="MKU174" s="235"/>
      <c r="MKV174" s="235"/>
      <c r="MKW174" s="235"/>
      <c r="MKX174" s="235"/>
      <c r="MKY174" s="235"/>
      <c r="MKZ174" s="235"/>
      <c r="MLA174" s="235"/>
      <c r="MLB174" s="235"/>
      <c r="MLC174" s="235"/>
      <c r="MLD174" s="235"/>
      <c r="MLE174" s="235"/>
      <c r="MLF174" s="235"/>
      <c r="MLG174" s="235"/>
      <c r="MLH174" s="235"/>
      <c r="MLI174" s="235"/>
      <c r="MLJ174" s="235"/>
      <c r="MLK174" s="235"/>
      <c r="MLL174" s="235"/>
      <c r="MLM174" s="235"/>
      <c r="MLN174" s="235"/>
      <c r="MLO174" s="235"/>
      <c r="MLP174" s="235"/>
      <c r="MLQ174" s="235"/>
      <c r="MLR174" s="235"/>
      <c r="MLS174" s="235"/>
      <c r="MLT174" s="235"/>
      <c r="MLU174" s="235"/>
      <c r="MLV174" s="235"/>
      <c r="MLW174" s="235"/>
      <c r="MLX174" s="235"/>
      <c r="MLY174" s="235"/>
      <c r="MLZ174" s="235"/>
      <c r="MMA174" s="235"/>
      <c r="MMB174" s="235"/>
      <c r="MMC174" s="235"/>
      <c r="MMD174" s="235"/>
      <c r="MME174" s="235"/>
      <c r="MMF174" s="235"/>
      <c r="MMG174" s="235"/>
      <c r="MMH174" s="235"/>
      <c r="MMI174" s="235"/>
      <c r="MMJ174" s="235"/>
      <c r="MMK174" s="235"/>
      <c r="MML174" s="235"/>
      <c r="MMM174" s="235"/>
      <c r="MMN174" s="235"/>
      <c r="MMO174" s="235"/>
      <c r="MMP174" s="235"/>
      <c r="MMQ174" s="235"/>
      <c r="MMR174" s="235"/>
      <c r="MMS174" s="235"/>
      <c r="MMT174" s="235"/>
      <c r="MMU174" s="235"/>
      <c r="MMV174" s="235"/>
      <c r="MMW174" s="235"/>
      <c r="MMX174" s="235"/>
      <c r="MMY174" s="235"/>
      <c r="MMZ174" s="235"/>
      <c r="MNA174" s="235"/>
      <c r="MNB174" s="235"/>
      <c r="MNC174" s="235"/>
      <c r="MND174" s="235"/>
      <c r="MNE174" s="235"/>
      <c r="MNF174" s="235"/>
      <c r="MNG174" s="235"/>
      <c r="MNH174" s="235"/>
      <c r="MNI174" s="235"/>
      <c r="MNJ174" s="235"/>
      <c r="MNK174" s="235"/>
      <c r="MNL174" s="235"/>
      <c r="MNM174" s="235"/>
      <c r="MNN174" s="235"/>
      <c r="MNO174" s="235"/>
      <c r="MNP174" s="235"/>
      <c r="MNQ174" s="235"/>
      <c r="MNR174" s="235"/>
      <c r="MNS174" s="235"/>
      <c r="MNT174" s="235"/>
      <c r="MNU174" s="235"/>
      <c r="MNV174" s="235"/>
      <c r="MNW174" s="235"/>
      <c r="MNX174" s="235"/>
      <c r="MNY174" s="235"/>
      <c r="MNZ174" s="235"/>
      <c r="MOA174" s="235"/>
      <c r="MOB174" s="235"/>
      <c r="MOC174" s="235"/>
      <c r="MOD174" s="235"/>
      <c r="MOE174" s="235"/>
      <c r="MOF174" s="235"/>
      <c r="MOG174" s="235"/>
      <c r="MOH174" s="235"/>
      <c r="MOI174" s="235"/>
      <c r="MOJ174" s="235"/>
      <c r="MOK174" s="235"/>
      <c r="MOL174" s="235"/>
      <c r="MOM174" s="235"/>
      <c r="MON174" s="235"/>
      <c r="MOO174" s="235"/>
      <c r="MOP174" s="235"/>
      <c r="MOQ174" s="235"/>
      <c r="MOR174" s="235"/>
      <c r="MOS174" s="235"/>
      <c r="MOT174" s="235"/>
      <c r="MOU174" s="235"/>
      <c r="MOV174" s="235"/>
      <c r="MOW174" s="235"/>
      <c r="MOX174" s="235"/>
      <c r="MOY174" s="235"/>
      <c r="MOZ174" s="235"/>
      <c r="MPA174" s="235"/>
      <c r="MPB174" s="235"/>
      <c r="MPC174" s="235"/>
      <c r="MPD174" s="235"/>
      <c r="MPE174" s="235"/>
      <c r="MPF174" s="235"/>
      <c r="MPG174" s="235"/>
      <c r="MPH174" s="235"/>
      <c r="MPI174" s="235"/>
      <c r="MPJ174" s="235"/>
      <c r="MPK174" s="235"/>
      <c r="MPL174" s="235"/>
      <c r="MPM174" s="235"/>
      <c r="MPN174" s="235"/>
      <c r="MPO174" s="235"/>
      <c r="MPP174" s="235"/>
      <c r="MPQ174" s="235"/>
      <c r="MPR174" s="235"/>
      <c r="MPS174" s="235"/>
      <c r="MPT174" s="235"/>
      <c r="MPU174" s="235"/>
      <c r="MPV174" s="235"/>
      <c r="MPW174" s="235"/>
      <c r="MPX174" s="235"/>
      <c r="MPY174" s="235"/>
      <c r="MPZ174" s="235"/>
      <c r="MQA174" s="235"/>
      <c r="MQB174" s="235"/>
      <c r="MQC174" s="235"/>
      <c r="MQD174" s="235"/>
      <c r="MQE174" s="235"/>
      <c r="MQF174" s="235"/>
      <c r="MQG174" s="235"/>
      <c r="MQH174" s="235"/>
      <c r="MQI174" s="235"/>
      <c r="MQJ174" s="235"/>
      <c r="MQK174" s="235"/>
      <c r="MQL174" s="235"/>
      <c r="MQM174" s="235"/>
      <c r="MQN174" s="235"/>
      <c r="MQO174" s="235"/>
      <c r="MQP174" s="235"/>
      <c r="MQQ174" s="235"/>
      <c r="MQR174" s="235"/>
      <c r="MQS174" s="235"/>
      <c r="MQT174" s="235"/>
      <c r="MQU174" s="235"/>
      <c r="MQV174" s="235"/>
      <c r="MQW174" s="235"/>
      <c r="MQX174" s="235"/>
      <c r="MQY174" s="235"/>
      <c r="MQZ174" s="235"/>
      <c r="MRA174" s="235"/>
      <c r="MRB174" s="235"/>
      <c r="MRC174" s="235"/>
      <c r="MRD174" s="235"/>
      <c r="MRE174" s="235"/>
      <c r="MRF174" s="235"/>
      <c r="MRG174" s="235"/>
      <c r="MRH174" s="235"/>
      <c r="MRI174" s="235"/>
      <c r="MRJ174" s="235"/>
      <c r="MRK174" s="235"/>
      <c r="MRL174" s="235"/>
      <c r="MRM174" s="235"/>
      <c r="MRN174" s="235"/>
      <c r="MRO174" s="235"/>
      <c r="MRP174" s="235"/>
      <c r="MRQ174" s="235"/>
      <c r="MRR174" s="235"/>
      <c r="MRS174" s="235"/>
      <c r="MRT174" s="235"/>
      <c r="MRU174" s="235"/>
      <c r="MRV174" s="235"/>
      <c r="MRW174" s="235"/>
      <c r="MRX174" s="235"/>
      <c r="MRY174" s="235"/>
      <c r="MRZ174" s="235"/>
      <c r="MSA174" s="235"/>
      <c r="MSB174" s="235"/>
      <c r="MSC174" s="235"/>
      <c r="MSD174" s="235"/>
      <c r="MSE174" s="235"/>
      <c r="MSF174" s="235"/>
      <c r="MSG174" s="235"/>
      <c r="MSH174" s="235"/>
      <c r="MSI174" s="235"/>
      <c r="MSJ174" s="235"/>
      <c r="MSK174" s="235"/>
      <c r="MSL174" s="235"/>
      <c r="MSM174" s="235"/>
      <c r="MSN174" s="235"/>
      <c r="MSO174" s="235"/>
      <c r="MSP174" s="235"/>
      <c r="MSQ174" s="235"/>
      <c r="MSR174" s="235"/>
      <c r="MSS174" s="235"/>
      <c r="MST174" s="235"/>
      <c r="MSU174" s="235"/>
      <c r="MSV174" s="235"/>
      <c r="MSW174" s="235"/>
      <c r="MSX174" s="235"/>
      <c r="MSY174" s="235"/>
      <c r="MSZ174" s="235"/>
      <c r="MTA174" s="235"/>
      <c r="MTB174" s="235"/>
      <c r="MTC174" s="235"/>
      <c r="MTD174" s="235"/>
      <c r="MTE174" s="235"/>
      <c r="MTF174" s="235"/>
      <c r="MTG174" s="235"/>
      <c r="MTH174" s="235"/>
      <c r="MTI174" s="235"/>
      <c r="MTJ174" s="235"/>
      <c r="MTK174" s="235"/>
      <c r="MTL174" s="235"/>
      <c r="MTM174" s="235"/>
      <c r="MTN174" s="235"/>
      <c r="MTO174" s="235"/>
      <c r="MTP174" s="235"/>
      <c r="MTQ174" s="235"/>
      <c r="MTR174" s="235"/>
      <c r="MTS174" s="235"/>
      <c r="MTT174" s="235"/>
      <c r="MTU174" s="235"/>
      <c r="MTV174" s="235"/>
      <c r="MTW174" s="235"/>
      <c r="MTX174" s="235"/>
      <c r="MTY174" s="235"/>
      <c r="MTZ174" s="235"/>
      <c r="MUA174" s="235"/>
      <c r="MUB174" s="235"/>
      <c r="MUC174" s="235"/>
      <c r="MUD174" s="235"/>
      <c r="MUE174" s="235"/>
      <c r="MUF174" s="235"/>
      <c r="MUG174" s="235"/>
      <c r="MUH174" s="235"/>
      <c r="MUI174" s="235"/>
      <c r="MUJ174" s="235"/>
      <c r="MUK174" s="235"/>
      <c r="MUL174" s="235"/>
      <c r="MUM174" s="235"/>
      <c r="MUN174" s="235"/>
      <c r="MUO174" s="235"/>
      <c r="MUP174" s="235"/>
      <c r="MUQ174" s="235"/>
      <c r="MUR174" s="235"/>
      <c r="MUS174" s="235"/>
      <c r="MUT174" s="235"/>
      <c r="MUU174" s="235"/>
      <c r="MUV174" s="235"/>
      <c r="MUW174" s="235"/>
      <c r="MUX174" s="235"/>
      <c r="MUY174" s="235"/>
      <c r="MUZ174" s="235"/>
      <c r="MVA174" s="235"/>
      <c r="MVB174" s="235"/>
      <c r="MVC174" s="235"/>
      <c r="MVD174" s="235"/>
      <c r="MVE174" s="235"/>
      <c r="MVF174" s="235"/>
      <c r="MVG174" s="235"/>
      <c r="MVH174" s="235"/>
      <c r="MVI174" s="235"/>
      <c r="MVJ174" s="235"/>
      <c r="MVK174" s="235"/>
      <c r="MVL174" s="235"/>
      <c r="MVM174" s="235"/>
      <c r="MVN174" s="235"/>
      <c r="MVO174" s="235"/>
      <c r="MVP174" s="235"/>
      <c r="MVQ174" s="235"/>
      <c r="MVR174" s="235"/>
      <c r="MVS174" s="235"/>
      <c r="MVT174" s="235"/>
      <c r="MVU174" s="235"/>
      <c r="MVV174" s="235"/>
      <c r="MVW174" s="235"/>
      <c r="MVX174" s="235"/>
      <c r="MVY174" s="235"/>
      <c r="MVZ174" s="235"/>
      <c r="MWA174" s="235"/>
      <c r="MWB174" s="235"/>
      <c r="MWC174" s="235"/>
      <c r="MWD174" s="235"/>
      <c r="MWE174" s="235"/>
      <c r="MWF174" s="235"/>
      <c r="MWG174" s="235"/>
      <c r="MWH174" s="235"/>
      <c r="MWI174" s="235"/>
      <c r="MWJ174" s="235"/>
      <c r="MWK174" s="235"/>
      <c r="MWL174" s="235"/>
      <c r="MWM174" s="235"/>
      <c r="MWN174" s="235"/>
      <c r="MWO174" s="235"/>
      <c r="MWP174" s="235"/>
      <c r="MWQ174" s="235"/>
      <c r="MWR174" s="235"/>
      <c r="MWS174" s="235"/>
      <c r="MWT174" s="235"/>
      <c r="MWU174" s="235"/>
      <c r="MWV174" s="235"/>
      <c r="MWW174" s="235"/>
      <c r="MWX174" s="235"/>
      <c r="MWY174" s="235"/>
      <c r="MWZ174" s="235"/>
      <c r="MXA174" s="235"/>
      <c r="MXB174" s="235"/>
      <c r="MXC174" s="235"/>
      <c r="MXD174" s="235"/>
      <c r="MXE174" s="235"/>
      <c r="MXF174" s="235"/>
      <c r="MXG174" s="235"/>
      <c r="MXH174" s="235"/>
      <c r="MXI174" s="235"/>
      <c r="MXJ174" s="235"/>
      <c r="MXK174" s="235"/>
      <c r="MXL174" s="235"/>
      <c r="MXM174" s="235"/>
      <c r="MXN174" s="235"/>
      <c r="MXO174" s="235"/>
      <c r="MXP174" s="235"/>
      <c r="MXQ174" s="235"/>
      <c r="MXR174" s="235"/>
      <c r="MXS174" s="235"/>
      <c r="MXT174" s="235"/>
      <c r="MXU174" s="235"/>
      <c r="MXV174" s="235"/>
      <c r="MXW174" s="235"/>
      <c r="MXX174" s="235"/>
      <c r="MXY174" s="235"/>
      <c r="MXZ174" s="235"/>
      <c r="MYA174" s="235"/>
      <c r="MYB174" s="235"/>
      <c r="MYC174" s="235"/>
      <c r="MYD174" s="235"/>
      <c r="MYE174" s="235"/>
      <c r="MYF174" s="235"/>
      <c r="MYG174" s="235"/>
      <c r="MYH174" s="235"/>
      <c r="MYI174" s="235"/>
      <c r="MYJ174" s="235"/>
      <c r="MYK174" s="235"/>
      <c r="MYL174" s="235"/>
      <c r="MYM174" s="235"/>
      <c r="MYN174" s="235"/>
      <c r="MYO174" s="235"/>
      <c r="MYP174" s="235"/>
      <c r="MYQ174" s="235"/>
      <c r="MYR174" s="235"/>
      <c r="MYS174" s="235"/>
      <c r="MYT174" s="235"/>
      <c r="MYU174" s="235"/>
      <c r="MYV174" s="235"/>
      <c r="MYW174" s="235"/>
      <c r="MYX174" s="235"/>
      <c r="MYY174" s="235"/>
      <c r="MYZ174" s="235"/>
      <c r="MZA174" s="235"/>
      <c r="MZB174" s="235"/>
      <c r="MZC174" s="235"/>
      <c r="MZD174" s="235"/>
      <c r="MZE174" s="235"/>
      <c r="MZF174" s="235"/>
      <c r="MZG174" s="235"/>
      <c r="MZH174" s="235"/>
      <c r="MZI174" s="235"/>
      <c r="MZJ174" s="235"/>
      <c r="MZK174" s="235"/>
      <c r="MZL174" s="235"/>
      <c r="MZM174" s="235"/>
      <c r="MZN174" s="235"/>
      <c r="MZO174" s="235"/>
      <c r="MZP174" s="235"/>
      <c r="MZQ174" s="235"/>
      <c r="MZR174" s="235"/>
      <c r="MZS174" s="235"/>
      <c r="MZT174" s="235"/>
      <c r="MZU174" s="235"/>
      <c r="MZV174" s="235"/>
      <c r="MZW174" s="235"/>
      <c r="MZX174" s="235"/>
      <c r="MZY174" s="235"/>
      <c r="MZZ174" s="235"/>
      <c r="NAA174" s="235"/>
      <c r="NAB174" s="235"/>
      <c r="NAC174" s="235"/>
      <c r="NAD174" s="235"/>
      <c r="NAE174" s="235"/>
      <c r="NAF174" s="235"/>
      <c r="NAG174" s="235"/>
      <c r="NAH174" s="235"/>
      <c r="NAI174" s="235"/>
      <c r="NAJ174" s="235"/>
      <c r="NAK174" s="235"/>
      <c r="NAL174" s="235"/>
      <c r="NAM174" s="235"/>
      <c r="NAN174" s="235"/>
      <c r="NAO174" s="235"/>
      <c r="NAP174" s="235"/>
      <c r="NAQ174" s="235"/>
      <c r="NAR174" s="235"/>
      <c r="NAS174" s="235"/>
      <c r="NAT174" s="235"/>
      <c r="NAU174" s="235"/>
      <c r="NAV174" s="235"/>
      <c r="NAW174" s="235"/>
      <c r="NAX174" s="235"/>
      <c r="NAY174" s="235"/>
      <c r="NAZ174" s="235"/>
      <c r="NBA174" s="235"/>
      <c r="NBB174" s="235"/>
      <c r="NBC174" s="235"/>
      <c r="NBD174" s="235"/>
      <c r="NBE174" s="235"/>
      <c r="NBF174" s="235"/>
      <c r="NBG174" s="235"/>
      <c r="NBH174" s="235"/>
      <c r="NBI174" s="235"/>
      <c r="NBJ174" s="235"/>
      <c r="NBK174" s="235"/>
      <c r="NBL174" s="235"/>
      <c r="NBM174" s="235"/>
      <c r="NBN174" s="235"/>
      <c r="NBO174" s="235"/>
      <c r="NBP174" s="235"/>
      <c r="NBQ174" s="235"/>
      <c r="NBR174" s="235"/>
      <c r="NBS174" s="235"/>
      <c r="NBT174" s="235"/>
      <c r="NBU174" s="235"/>
      <c r="NBV174" s="235"/>
      <c r="NBW174" s="235"/>
      <c r="NBX174" s="235"/>
      <c r="NBY174" s="235"/>
      <c r="NBZ174" s="235"/>
      <c r="NCA174" s="235"/>
      <c r="NCB174" s="235"/>
      <c r="NCC174" s="235"/>
      <c r="NCD174" s="235"/>
      <c r="NCE174" s="235"/>
      <c r="NCF174" s="235"/>
      <c r="NCG174" s="235"/>
      <c r="NCH174" s="235"/>
      <c r="NCI174" s="235"/>
      <c r="NCJ174" s="235"/>
      <c r="NCK174" s="235"/>
      <c r="NCL174" s="235"/>
      <c r="NCM174" s="235"/>
      <c r="NCN174" s="235"/>
      <c r="NCO174" s="235"/>
      <c r="NCP174" s="235"/>
      <c r="NCQ174" s="235"/>
      <c r="NCR174" s="235"/>
      <c r="NCS174" s="235"/>
      <c r="NCT174" s="235"/>
      <c r="NCU174" s="235"/>
      <c r="NCV174" s="235"/>
      <c r="NCW174" s="235"/>
      <c r="NCX174" s="235"/>
      <c r="NCY174" s="235"/>
      <c r="NCZ174" s="235"/>
      <c r="NDA174" s="235"/>
      <c r="NDB174" s="235"/>
      <c r="NDC174" s="235"/>
      <c r="NDD174" s="235"/>
      <c r="NDE174" s="235"/>
      <c r="NDF174" s="235"/>
      <c r="NDG174" s="235"/>
      <c r="NDH174" s="235"/>
      <c r="NDI174" s="235"/>
      <c r="NDJ174" s="235"/>
      <c r="NDK174" s="235"/>
      <c r="NDL174" s="235"/>
      <c r="NDM174" s="235"/>
      <c r="NDN174" s="235"/>
      <c r="NDO174" s="235"/>
      <c r="NDP174" s="235"/>
      <c r="NDQ174" s="235"/>
      <c r="NDR174" s="235"/>
      <c r="NDS174" s="235"/>
      <c r="NDT174" s="235"/>
      <c r="NDU174" s="235"/>
      <c r="NDV174" s="235"/>
      <c r="NDW174" s="235"/>
      <c r="NDX174" s="235"/>
      <c r="NDY174" s="235"/>
      <c r="NDZ174" s="235"/>
      <c r="NEA174" s="235"/>
      <c r="NEB174" s="235"/>
      <c r="NEC174" s="235"/>
      <c r="NED174" s="235"/>
      <c r="NEE174" s="235"/>
      <c r="NEF174" s="235"/>
      <c r="NEG174" s="235"/>
      <c r="NEH174" s="235"/>
      <c r="NEI174" s="235"/>
      <c r="NEJ174" s="235"/>
      <c r="NEK174" s="235"/>
      <c r="NEL174" s="235"/>
      <c r="NEM174" s="235"/>
      <c r="NEN174" s="235"/>
      <c r="NEO174" s="235"/>
      <c r="NEP174" s="235"/>
      <c r="NEQ174" s="235"/>
      <c r="NER174" s="235"/>
      <c r="NES174" s="235"/>
      <c r="NET174" s="235"/>
      <c r="NEU174" s="235"/>
      <c r="NEV174" s="235"/>
      <c r="NEW174" s="235"/>
      <c r="NEX174" s="235"/>
      <c r="NEY174" s="235"/>
      <c r="NEZ174" s="235"/>
      <c r="NFA174" s="235"/>
      <c r="NFB174" s="235"/>
      <c r="NFC174" s="235"/>
      <c r="NFD174" s="235"/>
      <c r="NFE174" s="235"/>
      <c r="NFF174" s="235"/>
      <c r="NFG174" s="235"/>
      <c r="NFH174" s="235"/>
      <c r="NFI174" s="235"/>
      <c r="NFJ174" s="235"/>
      <c r="NFK174" s="235"/>
      <c r="NFL174" s="235"/>
      <c r="NFM174" s="235"/>
      <c r="NFN174" s="235"/>
      <c r="NFO174" s="235"/>
      <c r="NFP174" s="235"/>
      <c r="NFQ174" s="235"/>
      <c r="NFR174" s="235"/>
      <c r="NFS174" s="235"/>
      <c r="NFT174" s="235"/>
      <c r="NFU174" s="235"/>
      <c r="NFV174" s="235"/>
      <c r="NFW174" s="235"/>
      <c r="NFX174" s="235"/>
      <c r="NFY174" s="235"/>
      <c r="NFZ174" s="235"/>
      <c r="NGA174" s="235"/>
      <c r="NGB174" s="235"/>
      <c r="NGC174" s="235"/>
      <c r="NGD174" s="235"/>
      <c r="NGE174" s="235"/>
      <c r="NGF174" s="235"/>
      <c r="NGG174" s="235"/>
      <c r="NGH174" s="235"/>
      <c r="NGI174" s="235"/>
      <c r="NGJ174" s="235"/>
      <c r="NGK174" s="235"/>
      <c r="NGL174" s="235"/>
      <c r="NGM174" s="235"/>
      <c r="NGN174" s="235"/>
      <c r="NGO174" s="235"/>
      <c r="NGP174" s="235"/>
      <c r="NGQ174" s="235"/>
      <c r="NGR174" s="235"/>
      <c r="NGS174" s="235"/>
      <c r="NGT174" s="235"/>
      <c r="NGU174" s="235"/>
      <c r="NGV174" s="235"/>
      <c r="NGW174" s="235"/>
      <c r="NGX174" s="235"/>
      <c r="NGY174" s="235"/>
      <c r="NGZ174" s="235"/>
      <c r="NHA174" s="235"/>
      <c r="NHB174" s="235"/>
      <c r="NHC174" s="235"/>
      <c r="NHD174" s="235"/>
      <c r="NHE174" s="235"/>
      <c r="NHF174" s="235"/>
      <c r="NHG174" s="235"/>
      <c r="NHH174" s="235"/>
      <c r="NHI174" s="235"/>
      <c r="NHJ174" s="235"/>
      <c r="NHK174" s="235"/>
      <c r="NHL174" s="235"/>
      <c r="NHM174" s="235"/>
      <c r="NHN174" s="235"/>
      <c r="NHO174" s="235"/>
      <c r="NHP174" s="235"/>
      <c r="NHQ174" s="235"/>
      <c r="NHR174" s="235"/>
      <c r="NHS174" s="235"/>
      <c r="NHT174" s="235"/>
      <c r="NHU174" s="235"/>
      <c r="NHV174" s="235"/>
      <c r="NHW174" s="235"/>
      <c r="NHX174" s="235"/>
      <c r="NHY174" s="235"/>
      <c r="NHZ174" s="235"/>
      <c r="NIA174" s="235"/>
      <c r="NIB174" s="235"/>
      <c r="NIC174" s="235"/>
      <c r="NID174" s="235"/>
      <c r="NIE174" s="235"/>
      <c r="NIF174" s="235"/>
      <c r="NIG174" s="235"/>
      <c r="NIH174" s="235"/>
      <c r="NII174" s="235"/>
      <c r="NIJ174" s="235"/>
      <c r="NIK174" s="235"/>
      <c r="NIL174" s="235"/>
      <c r="NIM174" s="235"/>
      <c r="NIN174" s="235"/>
      <c r="NIO174" s="235"/>
      <c r="NIP174" s="235"/>
      <c r="NIQ174" s="235"/>
      <c r="NIR174" s="235"/>
      <c r="NIS174" s="235"/>
      <c r="NIT174" s="235"/>
      <c r="NIU174" s="235"/>
      <c r="NIV174" s="235"/>
      <c r="NIW174" s="235"/>
      <c r="NIX174" s="235"/>
      <c r="NIY174" s="235"/>
      <c r="NIZ174" s="235"/>
      <c r="NJA174" s="235"/>
      <c r="NJB174" s="235"/>
      <c r="NJC174" s="235"/>
      <c r="NJD174" s="235"/>
      <c r="NJE174" s="235"/>
      <c r="NJF174" s="235"/>
      <c r="NJG174" s="235"/>
      <c r="NJH174" s="235"/>
      <c r="NJI174" s="235"/>
      <c r="NJJ174" s="235"/>
      <c r="NJK174" s="235"/>
      <c r="NJL174" s="235"/>
      <c r="NJM174" s="235"/>
      <c r="NJN174" s="235"/>
      <c r="NJO174" s="235"/>
      <c r="NJP174" s="235"/>
      <c r="NJQ174" s="235"/>
      <c r="NJR174" s="235"/>
      <c r="NJS174" s="235"/>
      <c r="NJT174" s="235"/>
      <c r="NJU174" s="235"/>
      <c r="NJV174" s="235"/>
      <c r="NJW174" s="235"/>
      <c r="NJX174" s="235"/>
      <c r="NJY174" s="235"/>
      <c r="NJZ174" s="235"/>
      <c r="NKA174" s="235"/>
      <c r="NKB174" s="235"/>
      <c r="NKC174" s="235"/>
      <c r="NKD174" s="235"/>
      <c r="NKE174" s="235"/>
      <c r="NKF174" s="235"/>
      <c r="NKG174" s="235"/>
      <c r="NKH174" s="235"/>
      <c r="NKI174" s="235"/>
      <c r="NKJ174" s="235"/>
      <c r="NKK174" s="235"/>
      <c r="NKL174" s="235"/>
      <c r="NKM174" s="235"/>
      <c r="NKN174" s="235"/>
      <c r="NKO174" s="235"/>
      <c r="NKP174" s="235"/>
      <c r="NKQ174" s="235"/>
      <c r="NKR174" s="235"/>
      <c r="NKS174" s="235"/>
      <c r="NKT174" s="235"/>
      <c r="NKU174" s="235"/>
      <c r="NKV174" s="235"/>
      <c r="NKW174" s="235"/>
      <c r="NKX174" s="235"/>
      <c r="NKY174" s="235"/>
      <c r="NKZ174" s="235"/>
      <c r="NLA174" s="235"/>
      <c r="NLB174" s="235"/>
      <c r="NLC174" s="235"/>
      <c r="NLD174" s="235"/>
      <c r="NLE174" s="235"/>
      <c r="NLF174" s="235"/>
      <c r="NLG174" s="235"/>
      <c r="NLH174" s="235"/>
      <c r="NLI174" s="235"/>
      <c r="NLJ174" s="235"/>
      <c r="NLK174" s="235"/>
      <c r="NLL174" s="235"/>
      <c r="NLM174" s="235"/>
      <c r="NLN174" s="235"/>
      <c r="NLO174" s="235"/>
      <c r="NLP174" s="235"/>
      <c r="NLQ174" s="235"/>
      <c r="NLR174" s="235"/>
      <c r="NLS174" s="235"/>
      <c r="NLT174" s="235"/>
      <c r="NLU174" s="235"/>
      <c r="NLV174" s="235"/>
      <c r="NLW174" s="235"/>
      <c r="NLX174" s="235"/>
      <c r="NLY174" s="235"/>
      <c r="NLZ174" s="235"/>
      <c r="NMA174" s="235"/>
      <c r="NMB174" s="235"/>
      <c r="NMC174" s="235"/>
      <c r="NMD174" s="235"/>
      <c r="NME174" s="235"/>
      <c r="NMF174" s="235"/>
      <c r="NMG174" s="235"/>
      <c r="NMH174" s="235"/>
      <c r="NMI174" s="235"/>
      <c r="NMJ174" s="235"/>
      <c r="NMK174" s="235"/>
      <c r="NML174" s="235"/>
      <c r="NMM174" s="235"/>
      <c r="NMN174" s="235"/>
      <c r="NMO174" s="235"/>
      <c r="NMP174" s="235"/>
      <c r="NMQ174" s="235"/>
      <c r="NMR174" s="235"/>
      <c r="NMS174" s="235"/>
      <c r="NMT174" s="235"/>
      <c r="NMU174" s="235"/>
      <c r="NMV174" s="235"/>
      <c r="NMW174" s="235"/>
      <c r="NMX174" s="235"/>
      <c r="NMY174" s="235"/>
      <c r="NMZ174" s="235"/>
      <c r="NNA174" s="235"/>
      <c r="NNB174" s="235"/>
      <c r="NNC174" s="235"/>
      <c r="NND174" s="235"/>
      <c r="NNE174" s="235"/>
      <c r="NNF174" s="235"/>
      <c r="NNG174" s="235"/>
      <c r="NNH174" s="235"/>
      <c r="NNI174" s="235"/>
      <c r="NNJ174" s="235"/>
      <c r="NNK174" s="235"/>
      <c r="NNL174" s="235"/>
      <c r="NNM174" s="235"/>
      <c r="NNN174" s="235"/>
      <c r="NNO174" s="235"/>
      <c r="NNP174" s="235"/>
      <c r="NNQ174" s="235"/>
      <c r="NNR174" s="235"/>
      <c r="NNS174" s="235"/>
      <c r="NNT174" s="235"/>
      <c r="NNU174" s="235"/>
      <c r="NNV174" s="235"/>
      <c r="NNW174" s="235"/>
      <c r="NNX174" s="235"/>
      <c r="NNY174" s="235"/>
      <c r="NNZ174" s="235"/>
      <c r="NOA174" s="235"/>
      <c r="NOB174" s="235"/>
      <c r="NOC174" s="235"/>
      <c r="NOD174" s="235"/>
      <c r="NOE174" s="235"/>
      <c r="NOF174" s="235"/>
      <c r="NOG174" s="235"/>
      <c r="NOH174" s="235"/>
      <c r="NOI174" s="235"/>
      <c r="NOJ174" s="235"/>
      <c r="NOK174" s="235"/>
      <c r="NOL174" s="235"/>
      <c r="NOM174" s="235"/>
      <c r="NON174" s="235"/>
      <c r="NOO174" s="235"/>
      <c r="NOP174" s="235"/>
      <c r="NOQ174" s="235"/>
      <c r="NOR174" s="235"/>
      <c r="NOS174" s="235"/>
      <c r="NOT174" s="235"/>
      <c r="NOU174" s="235"/>
      <c r="NOV174" s="235"/>
      <c r="NOW174" s="235"/>
      <c r="NOX174" s="235"/>
      <c r="NOY174" s="235"/>
      <c r="NOZ174" s="235"/>
      <c r="NPA174" s="235"/>
      <c r="NPB174" s="235"/>
      <c r="NPC174" s="235"/>
      <c r="NPD174" s="235"/>
      <c r="NPE174" s="235"/>
      <c r="NPF174" s="235"/>
      <c r="NPG174" s="235"/>
      <c r="NPH174" s="235"/>
      <c r="NPI174" s="235"/>
      <c r="NPJ174" s="235"/>
      <c r="NPK174" s="235"/>
      <c r="NPL174" s="235"/>
      <c r="NPM174" s="235"/>
      <c r="NPN174" s="235"/>
      <c r="NPO174" s="235"/>
      <c r="NPP174" s="235"/>
      <c r="NPQ174" s="235"/>
      <c r="NPR174" s="235"/>
      <c r="NPS174" s="235"/>
      <c r="NPT174" s="235"/>
      <c r="NPU174" s="235"/>
      <c r="NPV174" s="235"/>
      <c r="NPW174" s="235"/>
      <c r="NPX174" s="235"/>
      <c r="NPY174" s="235"/>
      <c r="NPZ174" s="235"/>
      <c r="NQA174" s="235"/>
      <c r="NQB174" s="235"/>
      <c r="NQC174" s="235"/>
      <c r="NQD174" s="235"/>
      <c r="NQE174" s="235"/>
      <c r="NQF174" s="235"/>
      <c r="NQG174" s="235"/>
      <c r="NQH174" s="235"/>
      <c r="NQI174" s="235"/>
      <c r="NQJ174" s="235"/>
      <c r="NQK174" s="235"/>
      <c r="NQL174" s="235"/>
      <c r="NQM174" s="235"/>
      <c r="NQN174" s="235"/>
      <c r="NQO174" s="235"/>
      <c r="NQP174" s="235"/>
      <c r="NQQ174" s="235"/>
      <c r="NQR174" s="235"/>
      <c r="NQS174" s="235"/>
      <c r="NQT174" s="235"/>
      <c r="NQU174" s="235"/>
      <c r="NQV174" s="235"/>
      <c r="NQW174" s="235"/>
      <c r="NQX174" s="235"/>
      <c r="NQY174" s="235"/>
      <c r="NQZ174" s="235"/>
      <c r="NRA174" s="235"/>
      <c r="NRB174" s="235"/>
      <c r="NRC174" s="235"/>
      <c r="NRD174" s="235"/>
      <c r="NRE174" s="235"/>
      <c r="NRF174" s="235"/>
      <c r="NRG174" s="235"/>
      <c r="NRH174" s="235"/>
      <c r="NRI174" s="235"/>
      <c r="NRJ174" s="235"/>
      <c r="NRK174" s="235"/>
      <c r="NRL174" s="235"/>
      <c r="NRM174" s="235"/>
      <c r="NRN174" s="235"/>
      <c r="NRO174" s="235"/>
      <c r="NRP174" s="235"/>
      <c r="NRQ174" s="235"/>
      <c r="NRR174" s="235"/>
      <c r="NRS174" s="235"/>
      <c r="NRT174" s="235"/>
      <c r="NRU174" s="235"/>
      <c r="NRV174" s="235"/>
      <c r="NRW174" s="235"/>
      <c r="NRX174" s="235"/>
      <c r="NRY174" s="235"/>
      <c r="NRZ174" s="235"/>
      <c r="NSA174" s="235"/>
      <c r="NSB174" s="235"/>
      <c r="NSC174" s="235"/>
      <c r="NSD174" s="235"/>
      <c r="NSE174" s="235"/>
      <c r="NSF174" s="235"/>
      <c r="NSG174" s="235"/>
      <c r="NSH174" s="235"/>
      <c r="NSI174" s="235"/>
      <c r="NSJ174" s="235"/>
      <c r="NSK174" s="235"/>
      <c r="NSL174" s="235"/>
      <c r="NSM174" s="235"/>
      <c r="NSN174" s="235"/>
      <c r="NSO174" s="235"/>
      <c r="NSP174" s="235"/>
      <c r="NSQ174" s="235"/>
      <c r="NSR174" s="235"/>
      <c r="NSS174" s="235"/>
      <c r="NST174" s="235"/>
      <c r="NSU174" s="235"/>
      <c r="NSV174" s="235"/>
      <c r="NSW174" s="235"/>
      <c r="NSX174" s="235"/>
      <c r="NSY174" s="235"/>
      <c r="NSZ174" s="235"/>
      <c r="NTA174" s="235"/>
      <c r="NTB174" s="235"/>
      <c r="NTC174" s="235"/>
      <c r="NTD174" s="235"/>
      <c r="NTE174" s="235"/>
      <c r="NTF174" s="235"/>
      <c r="NTG174" s="235"/>
      <c r="NTH174" s="235"/>
      <c r="NTI174" s="235"/>
      <c r="NTJ174" s="235"/>
      <c r="NTK174" s="235"/>
      <c r="NTL174" s="235"/>
      <c r="NTM174" s="235"/>
      <c r="NTN174" s="235"/>
      <c r="NTO174" s="235"/>
      <c r="NTP174" s="235"/>
      <c r="NTQ174" s="235"/>
      <c r="NTR174" s="235"/>
      <c r="NTS174" s="235"/>
      <c r="NTT174" s="235"/>
      <c r="NTU174" s="235"/>
      <c r="NTV174" s="235"/>
      <c r="NTW174" s="235"/>
      <c r="NTX174" s="235"/>
      <c r="NTY174" s="235"/>
      <c r="NTZ174" s="235"/>
      <c r="NUA174" s="235"/>
      <c r="NUB174" s="235"/>
      <c r="NUC174" s="235"/>
      <c r="NUD174" s="235"/>
      <c r="NUE174" s="235"/>
      <c r="NUF174" s="235"/>
      <c r="NUG174" s="235"/>
      <c r="NUH174" s="235"/>
      <c r="NUI174" s="235"/>
      <c r="NUJ174" s="235"/>
      <c r="NUK174" s="235"/>
      <c r="NUL174" s="235"/>
      <c r="NUM174" s="235"/>
      <c r="NUN174" s="235"/>
      <c r="NUO174" s="235"/>
      <c r="NUP174" s="235"/>
      <c r="NUQ174" s="235"/>
      <c r="NUR174" s="235"/>
      <c r="NUS174" s="235"/>
      <c r="NUT174" s="235"/>
      <c r="NUU174" s="235"/>
      <c r="NUV174" s="235"/>
      <c r="NUW174" s="235"/>
      <c r="NUX174" s="235"/>
      <c r="NUY174" s="235"/>
      <c r="NUZ174" s="235"/>
      <c r="NVA174" s="235"/>
      <c r="NVB174" s="235"/>
      <c r="NVC174" s="235"/>
      <c r="NVD174" s="235"/>
      <c r="NVE174" s="235"/>
      <c r="NVF174" s="235"/>
      <c r="NVG174" s="235"/>
      <c r="NVH174" s="235"/>
      <c r="NVI174" s="235"/>
      <c r="NVJ174" s="235"/>
      <c r="NVK174" s="235"/>
      <c r="NVL174" s="235"/>
      <c r="NVM174" s="235"/>
      <c r="NVN174" s="235"/>
      <c r="NVO174" s="235"/>
      <c r="NVP174" s="235"/>
      <c r="NVQ174" s="235"/>
      <c r="NVR174" s="235"/>
      <c r="NVS174" s="235"/>
      <c r="NVT174" s="235"/>
      <c r="NVU174" s="235"/>
      <c r="NVV174" s="235"/>
      <c r="NVW174" s="235"/>
      <c r="NVX174" s="235"/>
      <c r="NVY174" s="235"/>
      <c r="NVZ174" s="235"/>
      <c r="NWA174" s="235"/>
      <c r="NWB174" s="235"/>
      <c r="NWC174" s="235"/>
      <c r="NWD174" s="235"/>
      <c r="NWE174" s="235"/>
      <c r="NWF174" s="235"/>
      <c r="NWG174" s="235"/>
      <c r="NWH174" s="235"/>
      <c r="NWI174" s="235"/>
      <c r="NWJ174" s="235"/>
      <c r="NWK174" s="235"/>
      <c r="NWL174" s="235"/>
      <c r="NWM174" s="235"/>
      <c r="NWN174" s="235"/>
      <c r="NWO174" s="235"/>
      <c r="NWP174" s="235"/>
      <c r="NWQ174" s="235"/>
      <c r="NWR174" s="235"/>
      <c r="NWS174" s="235"/>
      <c r="NWT174" s="235"/>
      <c r="NWU174" s="235"/>
      <c r="NWV174" s="235"/>
      <c r="NWW174" s="235"/>
      <c r="NWX174" s="235"/>
      <c r="NWY174" s="235"/>
      <c r="NWZ174" s="235"/>
      <c r="NXA174" s="235"/>
      <c r="NXB174" s="235"/>
      <c r="NXC174" s="235"/>
      <c r="NXD174" s="235"/>
      <c r="NXE174" s="235"/>
      <c r="NXF174" s="235"/>
      <c r="NXG174" s="235"/>
      <c r="NXH174" s="235"/>
      <c r="NXI174" s="235"/>
      <c r="NXJ174" s="235"/>
      <c r="NXK174" s="235"/>
      <c r="NXL174" s="235"/>
      <c r="NXM174" s="235"/>
      <c r="NXN174" s="235"/>
      <c r="NXO174" s="235"/>
      <c r="NXP174" s="235"/>
      <c r="NXQ174" s="235"/>
      <c r="NXR174" s="235"/>
      <c r="NXS174" s="235"/>
      <c r="NXT174" s="235"/>
      <c r="NXU174" s="235"/>
      <c r="NXV174" s="235"/>
      <c r="NXW174" s="235"/>
      <c r="NXX174" s="235"/>
      <c r="NXY174" s="235"/>
      <c r="NXZ174" s="235"/>
      <c r="NYA174" s="235"/>
      <c r="NYB174" s="235"/>
      <c r="NYC174" s="235"/>
      <c r="NYD174" s="235"/>
      <c r="NYE174" s="235"/>
      <c r="NYF174" s="235"/>
      <c r="NYG174" s="235"/>
      <c r="NYH174" s="235"/>
      <c r="NYI174" s="235"/>
      <c r="NYJ174" s="235"/>
      <c r="NYK174" s="235"/>
      <c r="NYL174" s="235"/>
      <c r="NYM174" s="235"/>
      <c r="NYN174" s="235"/>
      <c r="NYO174" s="235"/>
      <c r="NYP174" s="235"/>
      <c r="NYQ174" s="235"/>
      <c r="NYR174" s="235"/>
      <c r="NYS174" s="235"/>
      <c r="NYT174" s="235"/>
      <c r="NYU174" s="235"/>
      <c r="NYV174" s="235"/>
      <c r="NYW174" s="235"/>
      <c r="NYX174" s="235"/>
      <c r="NYY174" s="235"/>
      <c r="NYZ174" s="235"/>
      <c r="NZA174" s="235"/>
      <c r="NZB174" s="235"/>
      <c r="NZC174" s="235"/>
      <c r="NZD174" s="235"/>
      <c r="NZE174" s="235"/>
      <c r="NZF174" s="235"/>
      <c r="NZG174" s="235"/>
      <c r="NZH174" s="235"/>
      <c r="NZI174" s="235"/>
      <c r="NZJ174" s="235"/>
      <c r="NZK174" s="235"/>
      <c r="NZL174" s="235"/>
      <c r="NZM174" s="235"/>
      <c r="NZN174" s="235"/>
      <c r="NZO174" s="235"/>
      <c r="NZP174" s="235"/>
      <c r="NZQ174" s="235"/>
      <c r="NZR174" s="235"/>
      <c r="NZS174" s="235"/>
      <c r="NZT174" s="235"/>
      <c r="NZU174" s="235"/>
      <c r="NZV174" s="235"/>
      <c r="NZW174" s="235"/>
      <c r="NZX174" s="235"/>
      <c r="NZY174" s="235"/>
      <c r="NZZ174" s="235"/>
      <c r="OAA174" s="235"/>
      <c r="OAB174" s="235"/>
      <c r="OAC174" s="235"/>
      <c r="OAD174" s="235"/>
      <c r="OAE174" s="235"/>
      <c r="OAF174" s="235"/>
      <c r="OAG174" s="235"/>
      <c r="OAH174" s="235"/>
      <c r="OAI174" s="235"/>
      <c r="OAJ174" s="235"/>
      <c r="OAK174" s="235"/>
      <c r="OAL174" s="235"/>
      <c r="OAM174" s="235"/>
      <c r="OAN174" s="235"/>
      <c r="OAO174" s="235"/>
      <c r="OAP174" s="235"/>
      <c r="OAQ174" s="235"/>
      <c r="OAR174" s="235"/>
      <c r="OAS174" s="235"/>
      <c r="OAT174" s="235"/>
      <c r="OAU174" s="235"/>
      <c r="OAV174" s="235"/>
      <c r="OAW174" s="235"/>
      <c r="OAX174" s="235"/>
      <c r="OAY174" s="235"/>
      <c r="OAZ174" s="235"/>
      <c r="OBA174" s="235"/>
      <c r="OBB174" s="235"/>
      <c r="OBC174" s="235"/>
      <c r="OBD174" s="235"/>
      <c r="OBE174" s="235"/>
      <c r="OBF174" s="235"/>
      <c r="OBG174" s="235"/>
      <c r="OBH174" s="235"/>
      <c r="OBI174" s="235"/>
      <c r="OBJ174" s="235"/>
      <c r="OBK174" s="235"/>
      <c r="OBL174" s="235"/>
      <c r="OBM174" s="235"/>
      <c r="OBN174" s="235"/>
      <c r="OBO174" s="235"/>
      <c r="OBP174" s="235"/>
      <c r="OBQ174" s="235"/>
      <c r="OBR174" s="235"/>
      <c r="OBS174" s="235"/>
      <c r="OBT174" s="235"/>
      <c r="OBU174" s="235"/>
      <c r="OBV174" s="235"/>
      <c r="OBW174" s="235"/>
      <c r="OBX174" s="235"/>
      <c r="OBY174" s="235"/>
      <c r="OBZ174" s="235"/>
      <c r="OCA174" s="235"/>
      <c r="OCB174" s="235"/>
      <c r="OCC174" s="235"/>
      <c r="OCD174" s="235"/>
      <c r="OCE174" s="235"/>
      <c r="OCF174" s="235"/>
      <c r="OCG174" s="235"/>
      <c r="OCH174" s="235"/>
      <c r="OCI174" s="235"/>
      <c r="OCJ174" s="235"/>
      <c r="OCK174" s="235"/>
      <c r="OCL174" s="235"/>
      <c r="OCM174" s="235"/>
      <c r="OCN174" s="235"/>
      <c r="OCO174" s="235"/>
      <c r="OCP174" s="235"/>
      <c r="OCQ174" s="235"/>
      <c r="OCR174" s="235"/>
      <c r="OCS174" s="235"/>
      <c r="OCT174" s="235"/>
      <c r="OCU174" s="235"/>
      <c r="OCV174" s="235"/>
      <c r="OCW174" s="235"/>
      <c r="OCX174" s="235"/>
      <c r="OCY174" s="235"/>
      <c r="OCZ174" s="235"/>
      <c r="ODA174" s="235"/>
      <c r="ODB174" s="235"/>
      <c r="ODC174" s="235"/>
      <c r="ODD174" s="235"/>
      <c r="ODE174" s="235"/>
      <c r="ODF174" s="235"/>
      <c r="ODG174" s="235"/>
      <c r="ODH174" s="235"/>
      <c r="ODI174" s="235"/>
      <c r="ODJ174" s="235"/>
      <c r="ODK174" s="235"/>
      <c r="ODL174" s="235"/>
      <c r="ODM174" s="235"/>
      <c r="ODN174" s="235"/>
      <c r="ODO174" s="235"/>
      <c r="ODP174" s="235"/>
      <c r="ODQ174" s="235"/>
      <c r="ODR174" s="235"/>
      <c r="ODS174" s="235"/>
      <c r="ODT174" s="235"/>
      <c r="ODU174" s="235"/>
      <c r="ODV174" s="235"/>
      <c r="ODW174" s="235"/>
      <c r="ODX174" s="235"/>
      <c r="ODY174" s="235"/>
      <c r="ODZ174" s="235"/>
      <c r="OEA174" s="235"/>
      <c r="OEB174" s="235"/>
      <c r="OEC174" s="235"/>
      <c r="OED174" s="235"/>
      <c r="OEE174" s="235"/>
      <c r="OEF174" s="235"/>
      <c r="OEG174" s="235"/>
      <c r="OEH174" s="235"/>
      <c r="OEI174" s="235"/>
      <c r="OEJ174" s="235"/>
      <c r="OEK174" s="235"/>
      <c r="OEL174" s="235"/>
      <c r="OEM174" s="235"/>
      <c r="OEN174" s="235"/>
      <c r="OEO174" s="235"/>
      <c r="OEP174" s="235"/>
      <c r="OEQ174" s="235"/>
      <c r="OER174" s="235"/>
      <c r="OES174" s="235"/>
      <c r="OET174" s="235"/>
      <c r="OEU174" s="235"/>
      <c r="OEV174" s="235"/>
      <c r="OEW174" s="235"/>
      <c r="OEX174" s="235"/>
      <c r="OEY174" s="235"/>
      <c r="OEZ174" s="235"/>
      <c r="OFA174" s="235"/>
      <c r="OFB174" s="235"/>
      <c r="OFC174" s="235"/>
      <c r="OFD174" s="235"/>
      <c r="OFE174" s="235"/>
      <c r="OFF174" s="235"/>
      <c r="OFG174" s="235"/>
      <c r="OFH174" s="235"/>
      <c r="OFI174" s="235"/>
      <c r="OFJ174" s="235"/>
      <c r="OFK174" s="235"/>
      <c r="OFL174" s="235"/>
      <c r="OFM174" s="235"/>
      <c r="OFN174" s="235"/>
      <c r="OFO174" s="235"/>
      <c r="OFP174" s="235"/>
      <c r="OFQ174" s="235"/>
      <c r="OFR174" s="235"/>
      <c r="OFS174" s="235"/>
      <c r="OFT174" s="235"/>
      <c r="OFU174" s="235"/>
      <c r="OFV174" s="235"/>
      <c r="OFW174" s="235"/>
      <c r="OFX174" s="235"/>
      <c r="OFY174" s="235"/>
      <c r="OFZ174" s="235"/>
      <c r="OGA174" s="235"/>
      <c r="OGB174" s="235"/>
      <c r="OGC174" s="235"/>
      <c r="OGD174" s="235"/>
      <c r="OGE174" s="235"/>
      <c r="OGF174" s="235"/>
      <c r="OGG174" s="235"/>
      <c r="OGH174" s="235"/>
      <c r="OGI174" s="235"/>
      <c r="OGJ174" s="235"/>
      <c r="OGK174" s="235"/>
      <c r="OGL174" s="235"/>
      <c r="OGM174" s="235"/>
      <c r="OGN174" s="235"/>
      <c r="OGO174" s="235"/>
      <c r="OGP174" s="235"/>
      <c r="OGQ174" s="235"/>
      <c r="OGR174" s="235"/>
      <c r="OGS174" s="235"/>
      <c r="OGT174" s="235"/>
      <c r="OGU174" s="235"/>
      <c r="OGV174" s="235"/>
      <c r="OGW174" s="235"/>
      <c r="OGX174" s="235"/>
      <c r="OGY174" s="235"/>
      <c r="OGZ174" s="235"/>
      <c r="OHA174" s="235"/>
      <c r="OHB174" s="235"/>
      <c r="OHC174" s="235"/>
      <c r="OHD174" s="235"/>
      <c r="OHE174" s="235"/>
      <c r="OHF174" s="235"/>
      <c r="OHG174" s="235"/>
      <c r="OHH174" s="235"/>
      <c r="OHI174" s="235"/>
      <c r="OHJ174" s="235"/>
      <c r="OHK174" s="235"/>
      <c r="OHL174" s="235"/>
      <c r="OHM174" s="235"/>
      <c r="OHN174" s="235"/>
      <c r="OHO174" s="235"/>
      <c r="OHP174" s="235"/>
      <c r="OHQ174" s="235"/>
      <c r="OHR174" s="235"/>
      <c r="OHS174" s="235"/>
      <c r="OHT174" s="235"/>
      <c r="OHU174" s="235"/>
      <c r="OHV174" s="235"/>
      <c r="OHW174" s="235"/>
      <c r="OHX174" s="235"/>
      <c r="OHY174" s="235"/>
      <c r="OHZ174" s="235"/>
      <c r="OIA174" s="235"/>
      <c r="OIB174" s="235"/>
      <c r="OIC174" s="235"/>
      <c r="OID174" s="235"/>
      <c r="OIE174" s="235"/>
      <c r="OIF174" s="235"/>
      <c r="OIG174" s="235"/>
      <c r="OIH174" s="235"/>
      <c r="OII174" s="235"/>
      <c r="OIJ174" s="235"/>
      <c r="OIK174" s="235"/>
      <c r="OIL174" s="235"/>
      <c r="OIM174" s="235"/>
      <c r="OIN174" s="235"/>
      <c r="OIO174" s="235"/>
      <c r="OIP174" s="235"/>
      <c r="OIQ174" s="235"/>
      <c r="OIR174" s="235"/>
      <c r="OIS174" s="235"/>
      <c r="OIT174" s="235"/>
      <c r="OIU174" s="235"/>
      <c r="OIV174" s="235"/>
      <c r="OIW174" s="235"/>
      <c r="OIX174" s="235"/>
      <c r="OIY174" s="235"/>
      <c r="OIZ174" s="235"/>
      <c r="OJA174" s="235"/>
      <c r="OJB174" s="235"/>
      <c r="OJC174" s="235"/>
      <c r="OJD174" s="235"/>
      <c r="OJE174" s="235"/>
      <c r="OJF174" s="235"/>
      <c r="OJG174" s="235"/>
      <c r="OJH174" s="235"/>
      <c r="OJI174" s="235"/>
      <c r="OJJ174" s="235"/>
      <c r="OJK174" s="235"/>
      <c r="OJL174" s="235"/>
      <c r="OJM174" s="235"/>
      <c r="OJN174" s="235"/>
      <c r="OJO174" s="235"/>
      <c r="OJP174" s="235"/>
      <c r="OJQ174" s="235"/>
      <c r="OJR174" s="235"/>
      <c r="OJS174" s="235"/>
      <c r="OJT174" s="235"/>
      <c r="OJU174" s="235"/>
      <c r="OJV174" s="235"/>
      <c r="OJW174" s="235"/>
      <c r="OJX174" s="235"/>
      <c r="OJY174" s="235"/>
      <c r="OJZ174" s="235"/>
      <c r="OKA174" s="235"/>
      <c r="OKB174" s="235"/>
      <c r="OKC174" s="235"/>
      <c r="OKD174" s="235"/>
      <c r="OKE174" s="235"/>
      <c r="OKF174" s="235"/>
      <c r="OKG174" s="235"/>
      <c r="OKH174" s="235"/>
      <c r="OKI174" s="235"/>
      <c r="OKJ174" s="235"/>
      <c r="OKK174" s="235"/>
      <c r="OKL174" s="235"/>
      <c r="OKM174" s="235"/>
      <c r="OKN174" s="235"/>
      <c r="OKO174" s="235"/>
      <c r="OKP174" s="235"/>
      <c r="OKQ174" s="235"/>
      <c r="OKR174" s="235"/>
      <c r="OKS174" s="235"/>
      <c r="OKT174" s="235"/>
      <c r="OKU174" s="235"/>
      <c r="OKV174" s="235"/>
      <c r="OKW174" s="235"/>
      <c r="OKX174" s="235"/>
      <c r="OKY174" s="235"/>
      <c r="OKZ174" s="235"/>
      <c r="OLA174" s="235"/>
      <c r="OLB174" s="235"/>
      <c r="OLC174" s="235"/>
      <c r="OLD174" s="235"/>
      <c r="OLE174" s="235"/>
      <c r="OLF174" s="235"/>
      <c r="OLG174" s="235"/>
      <c r="OLH174" s="235"/>
      <c r="OLI174" s="235"/>
      <c r="OLJ174" s="235"/>
      <c r="OLK174" s="235"/>
      <c r="OLL174" s="235"/>
      <c r="OLM174" s="235"/>
      <c r="OLN174" s="235"/>
      <c r="OLO174" s="235"/>
      <c r="OLP174" s="235"/>
      <c r="OLQ174" s="235"/>
      <c r="OLR174" s="235"/>
      <c r="OLS174" s="235"/>
      <c r="OLT174" s="235"/>
      <c r="OLU174" s="235"/>
      <c r="OLV174" s="235"/>
      <c r="OLW174" s="235"/>
      <c r="OLX174" s="235"/>
      <c r="OLY174" s="235"/>
      <c r="OLZ174" s="235"/>
      <c r="OMA174" s="235"/>
      <c r="OMB174" s="235"/>
      <c r="OMC174" s="235"/>
      <c r="OMD174" s="235"/>
      <c r="OME174" s="235"/>
      <c r="OMF174" s="235"/>
      <c r="OMG174" s="235"/>
      <c r="OMH174" s="235"/>
      <c r="OMI174" s="235"/>
      <c r="OMJ174" s="235"/>
      <c r="OMK174" s="235"/>
      <c r="OML174" s="235"/>
      <c r="OMM174" s="235"/>
      <c r="OMN174" s="235"/>
      <c r="OMO174" s="235"/>
      <c r="OMP174" s="235"/>
      <c r="OMQ174" s="235"/>
      <c r="OMR174" s="235"/>
      <c r="OMS174" s="235"/>
      <c r="OMT174" s="235"/>
      <c r="OMU174" s="235"/>
      <c r="OMV174" s="235"/>
      <c r="OMW174" s="235"/>
      <c r="OMX174" s="235"/>
      <c r="OMY174" s="235"/>
      <c r="OMZ174" s="235"/>
      <c r="ONA174" s="235"/>
      <c r="ONB174" s="235"/>
      <c r="ONC174" s="235"/>
      <c r="OND174" s="235"/>
      <c r="ONE174" s="235"/>
      <c r="ONF174" s="235"/>
      <c r="ONG174" s="235"/>
      <c r="ONH174" s="235"/>
      <c r="ONI174" s="235"/>
      <c r="ONJ174" s="235"/>
      <c r="ONK174" s="235"/>
      <c r="ONL174" s="235"/>
      <c r="ONM174" s="235"/>
      <c r="ONN174" s="235"/>
      <c r="ONO174" s="235"/>
      <c r="ONP174" s="235"/>
      <c r="ONQ174" s="235"/>
      <c r="ONR174" s="235"/>
      <c r="ONS174" s="235"/>
      <c r="ONT174" s="235"/>
      <c r="ONU174" s="235"/>
      <c r="ONV174" s="235"/>
      <c r="ONW174" s="235"/>
      <c r="ONX174" s="235"/>
      <c r="ONY174" s="235"/>
      <c r="ONZ174" s="235"/>
      <c r="OOA174" s="235"/>
      <c r="OOB174" s="235"/>
      <c r="OOC174" s="235"/>
      <c r="OOD174" s="235"/>
      <c r="OOE174" s="235"/>
      <c r="OOF174" s="235"/>
      <c r="OOG174" s="235"/>
      <c r="OOH174" s="235"/>
      <c r="OOI174" s="235"/>
      <c r="OOJ174" s="235"/>
      <c r="OOK174" s="235"/>
      <c r="OOL174" s="235"/>
      <c r="OOM174" s="235"/>
      <c r="OON174" s="235"/>
      <c r="OOO174" s="235"/>
      <c r="OOP174" s="235"/>
      <c r="OOQ174" s="235"/>
      <c r="OOR174" s="235"/>
      <c r="OOS174" s="235"/>
      <c r="OOT174" s="235"/>
      <c r="OOU174" s="235"/>
      <c r="OOV174" s="235"/>
      <c r="OOW174" s="235"/>
      <c r="OOX174" s="235"/>
      <c r="OOY174" s="235"/>
      <c r="OOZ174" s="235"/>
      <c r="OPA174" s="235"/>
      <c r="OPB174" s="235"/>
      <c r="OPC174" s="235"/>
      <c r="OPD174" s="235"/>
      <c r="OPE174" s="235"/>
      <c r="OPF174" s="235"/>
      <c r="OPG174" s="235"/>
      <c r="OPH174" s="235"/>
      <c r="OPI174" s="235"/>
      <c r="OPJ174" s="235"/>
      <c r="OPK174" s="235"/>
      <c r="OPL174" s="235"/>
      <c r="OPM174" s="235"/>
      <c r="OPN174" s="235"/>
      <c r="OPO174" s="235"/>
      <c r="OPP174" s="235"/>
      <c r="OPQ174" s="235"/>
      <c r="OPR174" s="235"/>
      <c r="OPS174" s="235"/>
      <c r="OPT174" s="235"/>
      <c r="OPU174" s="235"/>
      <c r="OPV174" s="235"/>
      <c r="OPW174" s="235"/>
      <c r="OPX174" s="235"/>
      <c r="OPY174" s="235"/>
      <c r="OPZ174" s="235"/>
      <c r="OQA174" s="235"/>
      <c r="OQB174" s="235"/>
      <c r="OQC174" s="235"/>
      <c r="OQD174" s="235"/>
      <c r="OQE174" s="235"/>
      <c r="OQF174" s="235"/>
      <c r="OQG174" s="235"/>
      <c r="OQH174" s="235"/>
      <c r="OQI174" s="235"/>
      <c r="OQJ174" s="235"/>
      <c r="OQK174" s="235"/>
      <c r="OQL174" s="235"/>
      <c r="OQM174" s="235"/>
      <c r="OQN174" s="235"/>
      <c r="OQO174" s="235"/>
      <c r="OQP174" s="235"/>
      <c r="OQQ174" s="235"/>
      <c r="OQR174" s="235"/>
      <c r="OQS174" s="235"/>
      <c r="OQT174" s="235"/>
      <c r="OQU174" s="235"/>
      <c r="OQV174" s="235"/>
      <c r="OQW174" s="235"/>
      <c r="OQX174" s="235"/>
      <c r="OQY174" s="235"/>
      <c r="OQZ174" s="235"/>
      <c r="ORA174" s="235"/>
      <c r="ORB174" s="235"/>
      <c r="ORC174" s="235"/>
      <c r="ORD174" s="235"/>
      <c r="ORE174" s="235"/>
      <c r="ORF174" s="235"/>
      <c r="ORG174" s="235"/>
      <c r="ORH174" s="235"/>
      <c r="ORI174" s="235"/>
      <c r="ORJ174" s="235"/>
      <c r="ORK174" s="235"/>
      <c r="ORL174" s="235"/>
      <c r="ORM174" s="235"/>
      <c r="ORN174" s="235"/>
      <c r="ORO174" s="235"/>
      <c r="ORP174" s="235"/>
      <c r="ORQ174" s="235"/>
      <c r="ORR174" s="235"/>
      <c r="ORS174" s="235"/>
      <c r="ORT174" s="235"/>
      <c r="ORU174" s="235"/>
      <c r="ORV174" s="235"/>
      <c r="ORW174" s="235"/>
      <c r="ORX174" s="235"/>
      <c r="ORY174" s="235"/>
      <c r="ORZ174" s="235"/>
      <c r="OSA174" s="235"/>
      <c r="OSB174" s="235"/>
      <c r="OSC174" s="235"/>
      <c r="OSD174" s="235"/>
      <c r="OSE174" s="235"/>
      <c r="OSF174" s="235"/>
      <c r="OSG174" s="235"/>
      <c r="OSH174" s="235"/>
      <c r="OSI174" s="235"/>
      <c r="OSJ174" s="235"/>
      <c r="OSK174" s="235"/>
      <c r="OSL174" s="235"/>
      <c r="OSM174" s="235"/>
      <c r="OSN174" s="235"/>
      <c r="OSO174" s="235"/>
      <c r="OSP174" s="235"/>
      <c r="OSQ174" s="235"/>
      <c r="OSR174" s="235"/>
      <c r="OSS174" s="235"/>
      <c r="OST174" s="235"/>
      <c r="OSU174" s="235"/>
      <c r="OSV174" s="235"/>
      <c r="OSW174" s="235"/>
      <c r="OSX174" s="235"/>
      <c r="OSY174" s="235"/>
      <c r="OSZ174" s="235"/>
      <c r="OTA174" s="235"/>
      <c r="OTB174" s="235"/>
      <c r="OTC174" s="235"/>
      <c r="OTD174" s="235"/>
      <c r="OTE174" s="235"/>
      <c r="OTF174" s="235"/>
      <c r="OTG174" s="235"/>
      <c r="OTH174" s="235"/>
      <c r="OTI174" s="235"/>
      <c r="OTJ174" s="235"/>
      <c r="OTK174" s="235"/>
      <c r="OTL174" s="235"/>
      <c r="OTM174" s="235"/>
      <c r="OTN174" s="235"/>
      <c r="OTO174" s="235"/>
      <c r="OTP174" s="235"/>
      <c r="OTQ174" s="235"/>
      <c r="OTR174" s="235"/>
      <c r="OTS174" s="235"/>
      <c r="OTT174" s="235"/>
      <c r="OTU174" s="235"/>
      <c r="OTV174" s="235"/>
      <c r="OTW174" s="235"/>
      <c r="OTX174" s="235"/>
      <c r="OTY174" s="235"/>
      <c r="OTZ174" s="235"/>
      <c r="OUA174" s="235"/>
      <c r="OUB174" s="235"/>
      <c r="OUC174" s="235"/>
      <c r="OUD174" s="235"/>
      <c r="OUE174" s="235"/>
      <c r="OUF174" s="235"/>
      <c r="OUG174" s="235"/>
      <c r="OUH174" s="235"/>
      <c r="OUI174" s="235"/>
      <c r="OUJ174" s="235"/>
      <c r="OUK174" s="235"/>
      <c r="OUL174" s="235"/>
      <c r="OUM174" s="235"/>
      <c r="OUN174" s="235"/>
      <c r="OUO174" s="235"/>
      <c r="OUP174" s="235"/>
      <c r="OUQ174" s="235"/>
      <c r="OUR174" s="235"/>
      <c r="OUS174" s="235"/>
      <c r="OUT174" s="235"/>
      <c r="OUU174" s="235"/>
      <c r="OUV174" s="235"/>
      <c r="OUW174" s="235"/>
      <c r="OUX174" s="235"/>
      <c r="OUY174" s="235"/>
      <c r="OUZ174" s="235"/>
      <c r="OVA174" s="235"/>
      <c r="OVB174" s="235"/>
      <c r="OVC174" s="235"/>
      <c r="OVD174" s="235"/>
      <c r="OVE174" s="235"/>
      <c r="OVF174" s="235"/>
      <c r="OVG174" s="235"/>
      <c r="OVH174" s="235"/>
      <c r="OVI174" s="235"/>
      <c r="OVJ174" s="235"/>
      <c r="OVK174" s="235"/>
      <c r="OVL174" s="235"/>
      <c r="OVM174" s="235"/>
      <c r="OVN174" s="235"/>
      <c r="OVO174" s="235"/>
      <c r="OVP174" s="235"/>
      <c r="OVQ174" s="235"/>
      <c r="OVR174" s="235"/>
      <c r="OVS174" s="235"/>
      <c r="OVT174" s="235"/>
      <c r="OVU174" s="235"/>
      <c r="OVV174" s="235"/>
      <c r="OVW174" s="235"/>
      <c r="OVX174" s="235"/>
      <c r="OVY174" s="235"/>
      <c r="OVZ174" s="235"/>
      <c r="OWA174" s="235"/>
      <c r="OWB174" s="235"/>
      <c r="OWC174" s="235"/>
      <c r="OWD174" s="235"/>
      <c r="OWE174" s="235"/>
      <c r="OWF174" s="235"/>
      <c r="OWG174" s="235"/>
      <c r="OWH174" s="235"/>
      <c r="OWI174" s="235"/>
      <c r="OWJ174" s="235"/>
      <c r="OWK174" s="235"/>
      <c r="OWL174" s="235"/>
      <c r="OWM174" s="235"/>
      <c r="OWN174" s="235"/>
      <c r="OWO174" s="235"/>
      <c r="OWP174" s="235"/>
      <c r="OWQ174" s="235"/>
      <c r="OWR174" s="235"/>
      <c r="OWS174" s="235"/>
      <c r="OWT174" s="235"/>
      <c r="OWU174" s="235"/>
      <c r="OWV174" s="235"/>
      <c r="OWW174" s="235"/>
      <c r="OWX174" s="235"/>
      <c r="OWY174" s="235"/>
      <c r="OWZ174" s="235"/>
      <c r="OXA174" s="235"/>
      <c r="OXB174" s="235"/>
      <c r="OXC174" s="235"/>
      <c r="OXD174" s="235"/>
      <c r="OXE174" s="235"/>
      <c r="OXF174" s="235"/>
      <c r="OXG174" s="235"/>
      <c r="OXH174" s="235"/>
      <c r="OXI174" s="235"/>
      <c r="OXJ174" s="235"/>
      <c r="OXK174" s="235"/>
      <c r="OXL174" s="235"/>
      <c r="OXM174" s="235"/>
      <c r="OXN174" s="235"/>
      <c r="OXO174" s="235"/>
      <c r="OXP174" s="235"/>
      <c r="OXQ174" s="235"/>
      <c r="OXR174" s="235"/>
      <c r="OXS174" s="235"/>
      <c r="OXT174" s="235"/>
      <c r="OXU174" s="235"/>
      <c r="OXV174" s="235"/>
      <c r="OXW174" s="235"/>
      <c r="OXX174" s="235"/>
      <c r="OXY174" s="235"/>
      <c r="OXZ174" s="235"/>
      <c r="OYA174" s="235"/>
      <c r="OYB174" s="235"/>
      <c r="OYC174" s="235"/>
      <c r="OYD174" s="235"/>
      <c r="OYE174" s="235"/>
      <c r="OYF174" s="235"/>
      <c r="OYG174" s="235"/>
      <c r="OYH174" s="235"/>
      <c r="OYI174" s="235"/>
      <c r="OYJ174" s="235"/>
      <c r="OYK174" s="235"/>
      <c r="OYL174" s="235"/>
      <c r="OYM174" s="235"/>
      <c r="OYN174" s="235"/>
      <c r="OYO174" s="235"/>
      <c r="OYP174" s="235"/>
      <c r="OYQ174" s="235"/>
      <c r="OYR174" s="235"/>
      <c r="OYS174" s="235"/>
      <c r="OYT174" s="235"/>
      <c r="OYU174" s="235"/>
      <c r="OYV174" s="235"/>
      <c r="OYW174" s="235"/>
      <c r="OYX174" s="235"/>
      <c r="OYY174" s="235"/>
      <c r="OYZ174" s="235"/>
      <c r="OZA174" s="235"/>
      <c r="OZB174" s="235"/>
      <c r="OZC174" s="235"/>
      <c r="OZD174" s="235"/>
      <c r="OZE174" s="235"/>
      <c r="OZF174" s="235"/>
      <c r="OZG174" s="235"/>
      <c r="OZH174" s="235"/>
      <c r="OZI174" s="235"/>
      <c r="OZJ174" s="235"/>
      <c r="OZK174" s="235"/>
      <c r="OZL174" s="235"/>
      <c r="OZM174" s="235"/>
      <c r="OZN174" s="235"/>
      <c r="OZO174" s="235"/>
      <c r="OZP174" s="235"/>
      <c r="OZQ174" s="235"/>
      <c r="OZR174" s="235"/>
      <c r="OZS174" s="235"/>
      <c r="OZT174" s="235"/>
      <c r="OZU174" s="235"/>
      <c r="OZV174" s="235"/>
      <c r="OZW174" s="235"/>
      <c r="OZX174" s="235"/>
      <c r="OZY174" s="235"/>
      <c r="OZZ174" s="235"/>
      <c r="PAA174" s="235"/>
      <c r="PAB174" s="235"/>
      <c r="PAC174" s="235"/>
      <c r="PAD174" s="235"/>
      <c r="PAE174" s="235"/>
      <c r="PAF174" s="235"/>
      <c r="PAG174" s="235"/>
      <c r="PAH174" s="235"/>
      <c r="PAI174" s="235"/>
      <c r="PAJ174" s="235"/>
      <c r="PAK174" s="235"/>
      <c r="PAL174" s="235"/>
      <c r="PAM174" s="235"/>
      <c r="PAN174" s="235"/>
      <c r="PAO174" s="235"/>
      <c r="PAP174" s="235"/>
      <c r="PAQ174" s="235"/>
      <c r="PAR174" s="235"/>
      <c r="PAS174" s="235"/>
      <c r="PAT174" s="235"/>
      <c r="PAU174" s="235"/>
      <c r="PAV174" s="235"/>
      <c r="PAW174" s="235"/>
      <c r="PAX174" s="235"/>
      <c r="PAY174" s="235"/>
      <c r="PAZ174" s="235"/>
      <c r="PBA174" s="235"/>
      <c r="PBB174" s="235"/>
      <c r="PBC174" s="235"/>
      <c r="PBD174" s="235"/>
      <c r="PBE174" s="235"/>
      <c r="PBF174" s="235"/>
      <c r="PBG174" s="235"/>
      <c r="PBH174" s="235"/>
      <c r="PBI174" s="235"/>
      <c r="PBJ174" s="235"/>
      <c r="PBK174" s="235"/>
      <c r="PBL174" s="235"/>
      <c r="PBM174" s="235"/>
      <c r="PBN174" s="235"/>
      <c r="PBO174" s="235"/>
      <c r="PBP174" s="235"/>
      <c r="PBQ174" s="235"/>
      <c r="PBR174" s="235"/>
      <c r="PBS174" s="235"/>
      <c r="PBT174" s="235"/>
      <c r="PBU174" s="235"/>
      <c r="PBV174" s="235"/>
      <c r="PBW174" s="235"/>
      <c r="PBX174" s="235"/>
      <c r="PBY174" s="235"/>
      <c r="PBZ174" s="235"/>
      <c r="PCA174" s="235"/>
      <c r="PCB174" s="235"/>
      <c r="PCC174" s="235"/>
      <c r="PCD174" s="235"/>
      <c r="PCE174" s="235"/>
      <c r="PCF174" s="235"/>
      <c r="PCG174" s="235"/>
      <c r="PCH174" s="235"/>
      <c r="PCI174" s="235"/>
      <c r="PCJ174" s="235"/>
      <c r="PCK174" s="235"/>
      <c r="PCL174" s="235"/>
      <c r="PCM174" s="235"/>
      <c r="PCN174" s="235"/>
      <c r="PCO174" s="235"/>
      <c r="PCP174" s="235"/>
      <c r="PCQ174" s="235"/>
      <c r="PCR174" s="235"/>
      <c r="PCS174" s="235"/>
      <c r="PCT174" s="235"/>
      <c r="PCU174" s="235"/>
      <c r="PCV174" s="235"/>
      <c r="PCW174" s="235"/>
      <c r="PCX174" s="235"/>
      <c r="PCY174" s="235"/>
      <c r="PCZ174" s="235"/>
      <c r="PDA174" s="235"/>
      <c r="PDB174" s="235"/>
      <c r="PDC174" s="235"/>
      <c r="PDD174" s="235"/>
      <c r="PDE174" s="235"/>
      <c r="PDF174" s="235"/>
      <c r="PDG174" s="235"/>
      <c r="PDH174" s="235"/>
      <c r="PDI174" s="235"/>
      <c r="PDJ174" s="235"/>
      <c r="PDK174" s="235"/>
      <c r="PDL174" s="235"/>
      <c r="PDM174" s="235"/>
      <c r="PDN174" s="235"/>
      <c r="PDO174" s="235"/>
      <c r="PDP174" s="235"/>
      <c r="PDQ174" s="235"/>
      <c r="PDR174" s="235"/>
      <c r="PDS174" s="235"/>
      <c r="PDT174" s="235"/>
      <c r="PDU174" s="235"/>
      <c r="PDV174" s="235"/>
      <c r="PDW174" s="235"/>
      <c r="PDX174" s="235"/>
      <c r="PDY174" s="235"/>
      <c r="PDZ174" s="235"/>
      <c r="PEA174" s="235"/>
      <c r="PEB174" s="235"/>
      <c r="PEC174" s="235"/>
      <c r="PED174" s="235"/>
      <c r="PEE174" s="235"/>
      <c r="PEF174" s="235"/>
      <c r="PEG174" s="235"/>
      <c r="PEH174" s="235"/>
      <c r="PEI174" s="235"/>
      <c r="PEJ174" s="235"/>
      <c r="PEK174" s="235"/>
      <c r="PEL174" s="235"/>
      <c r="PEM174" s="235"/>
      <c r="PEN174" s="235"/>
      <c r="PEO174" s="235"/>
      <c r="PEP174" s="235"/>
      <c r="PEQ174" s="235"/>
      <c r="PER174" s="235"/>
      <c r="PES174" s="235"/>
      <c r="PET174" s="235"/>
      <c r="PEU174" s="235"/>
      <c r="PEV174" s="235"/>
      <c r="PEW174" s="235"/>
      <c r="PEX174" s="235"/>
      <c r="PEY174" s="235"/>
      <c r="PEZ174" s="235"/>
      <c r="PFA174" s="235"/>
      <c r="PFB174" s="235"/>
      <c r="PFC174" s="235"/>
      <c r="PFD174" s="235"/>
      <c r="PFE174" s="235"/>
      <c r="PFF174" s="235"/>
      <c r="PFG174" s="235"/>
      <c r="PFH174" s="235"/>
      <c r="PFI174" s="235"/>
      <c r="PFJ174" s="235"/>
      <c r="PFK174" s="235"/>
      <c r="PFL174" s="235"/>
      <c r="PFM174" s="235"/>
      <c r="PFN174" s="235"/>
      <c r="PFO174" s="235"/>
      <c r="PFP174" s="235"/>
      <c r="PFQ174" s="235"/>
      <c r="PFR174" s="235"/>
      <c r="PFS174" s="235"/>
      <c r="PFT174" s="235"/>
      <c r="PFU174" s="235"/>
      <c r="PFV174" s="235"/>
      <c r="PFW174" s="235"/>
      <c r="PFX174" s="235"/>
      <c r="PFY174" s="235"/>
      <c r="PFZ174" s="235"/>
      <c r="PGA174" s="235"/>
      <c r="PGB174" s="235"/>
      <c r="PGC174" s="235"/>
      <c r="PGD174" s="235"/>
      <c r="PGE174" s="235"/>
      <c r="PGF174" s="235"/>
      <c r="PGG174" s="235"/>
      <c r="PGH174" s="235"/>
      <c r="PGI174" s="235"/>
      <c r="PGJ174" s="235"/>
      <c r="PGK174" s="235"/>
      <c r="PGL174" s="235"/>
      <c r="PGM174" s="235"/>
      <c r="PGN174" s="235"/>
      <c r="PGO174" s="235"/>
      <c r="PGP174" s="235"/>
      <c r="PGQ174" s="235"/>
      <c r="PGR174" s="235"/>
      <c r="PGS174" s="235"/>
      <c r="PGT174" s="235"/>
      <c r="PGU174" s="235"/>
      <c r="PGV174" s="235"/>
      <c r="PGW174" s="235"/>
      <c r="PGX174" s="235"/>
      <c r="PGY174" s="235"/>
      <c r="PGZ174" s="235"/>
      <c r="PHA174" s="235"/>
      <c r="PHB174" s="235"/>
      <c r="PHC174" s="235"/>
      <c r="PHD174" s="235"/>
      <c r="PHE174" s="235"/>
      <c r="PHF174" s="235"/>
      <c r="PHG174" s="235"/>
      <c r="PHH174" s="235"/>
      <c r="PHI174" s="235"/>
      <c r="PHJ174" s="235"/>
      <c r="PHK174" s="235"/>
      <c r="PHL174" s="235"/>
      <c r="PHM174" s="235"/>
      <c r="PHN174" s="235"/>
      <c r="PHO174" s="235"/>
      <c r="PHP174" s="235"/>
      <c r="PHQ174" s="235"/>
      <c r="PHR174" s="235"/>
      <c r="PHS174" s="235"/>
      <c r="PHT174" s="235"/>
      <c r="PHU174" s="235"/>
      <c r="PHV174" s="235"/>
      <c r="PHW174" s="235"/>
      <c r="PHX174" s="235"/>
      <c r="PHY174" s="235"/>
      <c r="PHZ174" s="235"/>
      <c r="PIA174" s="235"/>
      <c r="PIB174" s="235"/>
      <c r="PIC174" s="235"/>
      <c r="PID174" s="235"/>
      <c r="PIE174" s="235"/>
      <c r="PIF174" s="235"/>
      <c r="PIG174" s="235"/>
      <c r="PIH174" s="235"/>
      <c r="PII174" s="235"/>
      <c r="PIJ174" s="235"/>
      <c r="PIK174" s="235"/>
      <c r="PIL174" s="235"/>
      <c r="PIM174" s="235"/>
      <c r="PIN174" s="235"/>
      <c r="PIO174" s="235"/>
      <c r="PIP174" s="235"/>
      <c r="PIQ174" s="235"/>
      <c r="PIR174" s="235"/>
      <c r="PIS174" s="235"/>
      <c r="PIT174" s="235"/>
      <c r="PIU174" s="235"/>
      <c r="PIV174" s="235"/>
      <c r="PIW174" s="235"/>
      <c r="PIX174" s="235"/>
      <c r="PIY174" s="235"/>
      <c r="PIZ174" s="235"/>
      <c r="PJA174" s="235"/>
      <c r="PJB174" s="235"/>
      <c r="PJC174" s="235"/>
      <c r="PJD174" s="235"/>
      <c r="PJE174" s="235"/>
      <c r="PJF174" s="235"/>
      <c r="PJG174" s="235"/>
      <c r="PJH174" s="235"/>
      <c r="PJI174" s="235"/>
      <c r="PJJ174" s="235"/>
      <c r="PJK174" s="235"/>
      <c r="PJL174" s="235"/>
      <c r="PJM174" s="235"/>
      <c r="PJN174" s="235"/>
      <c r="PJO174" s="235"/>
      <c r="PJP174" s="235"/>
      <c r="PJQ174" s="235"/>
      <c r="PJR174" s="235"/>
      <c r="PJS174" s="235"/>
      <c r="PJT174" s="235"/>
      <c r="PJU174" s="235"/>
      <c r="PJV174" s="235"/>
      <c r="PJW174" s="235"/>
      <c r="PJX174" s="235"/>
      <c r="PJY174" s="235"/>
      <c r="PJZ174" s="235"/>
      <c r="PKA174" s="235"/>
      <c r="PKB174" s="235"/>
      <c r="PKC174" s="235"/>
      <c r="PKD174" s="235"/>
      <c r="PKE174" s="235"/>
      <c r="PKF174" s="235"/>
      <c r="PKG174" s="235"/>
      <c r="PKH174" s="235"/>
      <c r="PKI174" s="235"/>
      <c r="PKJ174" s="235"/>
      <c r="PKK174" s="235"/>
      <c r="PKL174" s="235"/>
      <c r="PKM174" s="235"/>
      <c r="PKN174" s="235"/>
      <c r="PKO174" s="235"/>
      <c r="PKP174" s="235"/>
      <c r="PKQ174" s="235"/>
      <c r="PKR174" s="235"/>
      <c r="PKS174" s="235"/>
      <c r="PKT174" s="235"/>
      <c r="PKU174" s="235"/>
      <c r="PKV174" s="235"/>
      <c r="PKW174" s="235"/>
      <c r="PKX174" s="235"/>
      <c r="PKY174" s="235"/>
      <c r="PKZ174" s="235"/>
      <c r="PLA174" s="235"/>
      <c r="PLB174" s="235"/>
      <c r="PLC174" s="235"/>
      <c r="PLD174" s="235"/>
      <c r="PLE174" s="235"/>
      <c r="PLF174" s="235"/>
      <c r="PLG174" s="235"/>
      <c r="PLH174" s="235"/>
      <c r="PLI174" s="235"/>
      <c r="PLJ174" s="235"/>
      <c r="PLK174" s="235"/>
      <c r="PLL174" s="235"/>
      <c r="PLM174" s="235"/>
      <c r="PLN174" s="235"/>
      <c r="PLO174" s="235"/>
      <c r="PLP174" s="235"/>
      <c r="PLQ174" s="235"/>
      <c r="PLR174" s="235"/>
      <c r="PLS174" s="235"/>
      <c r="PLT174" s="235"/>
      <c r="PLU174" s="235"/>
      <c r="PLV174" s="235"/>
      <c r="PLW174" s="235"/>
      <c r="PLX174" s="235"/>
      <c r="PLY174" s="235"/>
      <c r="PLZ174" s="235"/>
      <c r="PMA174" s="235"/>
      <c r="PMB174" s="235"/>
      <c r="PMC174" s="235"/>
      <c r="PMD174" s="235"/>
      <c r="PME174" s="235"/>
      <c r="PMF174" s="235"/>
      <c r="PMG174" s="235"/>
      <c r="PMH174" s="235"/>
      <c r="PMI174" s="235"/>
      <c r="PMJ174" s="235"/>
      <c r="PMK174" s="235"/>
      <c r="PML174" s="235"/>
      <c r="PMM174" s="235"/>
      <c r="PMN174" s="235"/>
      <c r="PMO174" s="235"/>
      <c r="PMP174" s="235"/>
      <c r="PMQ174" s="235"/>
      <c r="PMR174" s="235"/>
      <c r="PMS174" s="235"/>
      <c r="PMT174" s="235"/>
      <c r="PMU174" s="235"/>
      <c r="PMV174" s="235"/>
      <c r="PMW174" s="235"/>
      <c r="PMX174" s="235"/>
      <c r="PMY174" s="235"/>
      <c r="PMZ174" s="235"/>
      <c r="PNA174" s="235"/>
      <c r="PNB174" s="235"/>
      <c r="PNC174" s="235"/>
      <c r="PND174" s="235"/>
      <c r="PNE174" s="235"/>
      <c r="PNF174" s="235"/>
      <c r="PNG174" s="235"/>
      <c r="PNH174" s="235"/>
      <c r="PNI174" s="235"/>
      <c r="PNJ174" s="235"/>
      <c r="PNK174" s="235"/>
      <c r="PNL174" s="235"/>
      <c r="PNM174" s="235"/>
      <c r="PNN174" s="235"/>
      <c r="PNO174" s="235"/>
      <c r="PNP174" s="235"/>
      <c r="PNQ174" s="235"/>
      <c r="PNR174" s="235"/>
      <c r="PNS174" s="235"/>
      <c r="PNT174" s="235"/>
      <c r="PNU174" s="235"/>
      <c r="PNV174" s="235"/>
      <c r="PNW174" s="235"/>
      <c r="PNX174" s="235"/>
      <c r="PNY174" s="235"/>
      <c r="PNZ174" s="235"/>
      <c r="POA174" s="235"/>
      <c r="POB174" s="235"/>
      <c r="POC174" s="235"/>
      <c r="POD174" s="235"/>
      <c r="POE174" s="235"/>
      <c r="POF174" s="235"/>
      <c r="POG174" s="235"/>
      <c r="POH174" s="235"/>
      <c r="POI174" s="235"/>
      <c r="POJ174" s="235"/>
      <c r="POK174" s="235"/>
      <c r="POL174" s="235"/>
      <c r="POM174" s="235"/>
      <c r="PON174" s="235"/>
      <c r="POO174" s="235"/>
      <c r="POP174" s="235"/>
      <c r="POQ174" s="235"/>
      <c r="POR174" s="235"/>
      <c r="POS174" s="235"/>
      <c r="POT174" s="235"/>
      <c r="POU174" s="235"/>
      <c r="POV174" s="235"/>
      <c r="POW174" s="235"/>
      <c r="POX174" s="235"/>
      <c r="POY174" s="235"/>
      <c r="POZ174" s="235"/>
      <c r="PPA174" s="235"/>
      <c r="PPB174" s="235"/>
      <c r="PPC174" s="235"/>
      <c r="PPD174" s="235"/>
      <c r="PPE174" s="235"/>
      <c r="PPF174" s="235"/>
      <c r="PPG174" s="235"/>
      <c r="PPH174" s="235"/>
      <c r="PPI174" s="235"/>
      <c r="PPJ174" s="235"/>
      <c r="PPK174" s="235"/>
      <c r="PPL174" s="235"/>
      <c r="PPM174" s="235"/>
      <c r="PPN174" s="235"/>
      <c r="PPO174" s="235"/>
      <c r="PPP174" s="235"/>
      <c r="PPQ174" s="235"/>
      <c r="PPR174" s="235"/>
      <c r="PPS174" s="235"/>
      <c r="PPT174" s="235"/>
      <c r="PPU174" s="235"/>
      <c r="PPV174" s="235"/>
      <c r="PPW174" s="235"/>
      <c r="PPX174" s="235"/>
      <c r="PPY174" s="235"/>
      <c r="PPZ174" s="235"/>
      <c r="PQA174" s="235"/>
      <c r="PQB174" s="235"/>
      <c r="PQC174" s="235"/>
      <c r="PQD174" s="235"/>
      <c r="PQE174" s="235"/>
      <c r="PQF174" s="235"/>
      <c r="PQG174" s="235"/>
      <c r="PQH174" s="235"/>
      <c r="PQI174" s="235"/>
      <c r="PQJ174" s="235"/>
      <c r="PQK174" s="235"/>
      <c r="PQL174" s="235"/>
      <c r="PQM174" s="235"/>
      <c r="PQN174" s="235"/>
      <c r="PQO174" s="235"/>
      <c r="PQP174" s="235"/>
      <c r="PQQ174" s="235"/>
      <c r="PQR174" s="235"/>
      <c r="PQS174" s="235"/>
      <c r="PQT174" s="235"/>
      <c r="PQU174" s="235"/>
      <c r="PQV174" s="235"/>
      <c r="PQW174" s="235"/>
      <c r="PQX174" s="235"/>
      <c r="PQY174" s="235"/>
      <c r="PQZ174" s="235"/>
      <c r="PRA174" s="235"/>
      <c r="PRB174" s="235"/>
      <c r="PRC174" s="235"/>
      <c r="PRD174" s="235"/>
      <c r="PRE174" s="235"/>
      <c r="PRF174" s="235"/>
      <c r="PRG174" s="235"/>
      <c r="PRH174" s="235"/>
      <c r="PRI174" s="235"/>
      <c r="PRJ174" s="235"/>
      <c r="PRK174" s="235"/>
      <c r="PRL174" s="235"/>
      <c r="PRM174" s="235"/>
      <c r="PRN174" s="235"/>
      <c r="PRO174" s="235"/>
      <c r="PRP174" s="235"/>
      <c r="PRQ174" s="235"/>
      <c r="PRR174" s="235"/>
      <c r="PRS174" s="235"/>
      <c r="PRT174" s="235"/>
      <c r="PRU174" s="235"/>
      <c r="PRV174" s="235"/>
      <c r="PRW174" s="235"/>
      <c r="PRX174" s="235"/>
      <c r="PRY174" s="235"/>
      <c r="PRZ174" s="235"/>
      <c r="PSA174" s="235"/>
      <c r="PSB174" s="235"/>
      <c r="PSC174" s="235"/>
      <c r="PSD174" s="235"/>
      <c r="PSE174" s="235"/>
      <c r="PSF174" s="235"/>
      <c r="PSG174" s="235"/>
      <c r="PSH174" s="235"/>
      <c r="PSI174" s="235"/>
      <c r="PSJ174" s="235"/>
      <c r="PSK174" s="235"/>
      <c r="PSL174" s="235"/>
      <c r="PSM174" s="235"/>
      <c r="PSN174" s="235"/>
      <c r="PSO174" s="235"/>
      <c r="PSP174" s="235"/>
      <c r="PSQ174" s="235"/>
      <c r="PSR174" s="235"/>
      <c r="PSS174" s="235"/>
      <c r="PST174" s="235"/>
      <c r="PSU174" s="235"/>
      <c r="PSV174" s="235"/>
      <c r="PSW174" s="235"/>
      <c r="PSX174" s="235"/>
      <c r="PSY174" s="235"/>
      <c r="PSZ174" s="235"/>
      <c r="PTA174" s="235"/>
      <c r="PTB174" s="235"/>
      <c r="PTC174" s="235"/>
      <c r="PTD174" s="235"/>
      <c r="PTE174" s="235"/>
      <c r="PTF174" s="235"/>
      <c r="PTG174" s="235"/>
      <c r="PTH174" s="235"/>
      <c r="PTI174" s="235"/>
      <c r="PTJ174" s="235"/>
      <c r="PTK174" s="235"/>
      <c r="PTL174" s="235"/>
      <c r="PTM174" s="235"/>
      <c r="PTN174" s="235"/>
      <c r="PTO174" s="235"/>
      <c r="PTP174" s="235"/>
      <c r="PTQ174" s="235"/>
      <c r="PTR174" s="235"/>
      <c r="PTS174" s="235"/>
      <c r="PTT174" s="235"/>
      <c r="PTU174" s="235"/>
      <c r="PTV174" s="235"/>
      <c r="PTW174" s="235"/>
      <c r="PTX174" s="235"/>
      <c r="PTY174" s="235"/>
      <c r="PTZ174" s="235"/>
      <c r="PUA174" s="235"/>
      <c r="PUB174" s="235"/>
      <c r="PUC174" s="235"/>
      <c r="PUD174" s="235"/>
      <c r="PUE174" s="235"/>
      <c r="PUF174" s="235"/>
      <c r="PUG174" s="235"/>
      <c r="PUH174" s="235"/>
      <c r="PUI174" s="235"/>
      <c r="PUJ174" s="235"/>
      <c r="PUK174" s="235"/>
      <c r="PUL174" s="235"/>
      <c r="PUM174" s="235"/>
      <c r="PUN174" s="235"/>
      <c r="PUO174" s="235"/>
      <c r="PUP174" s="235"/>
      <c r="PUQ174" s="235"/>
      <c r="PUR174" s="235"/>
      <c r="PUS174" s="235"/>
      <c r="PUT174" s="235"/>
      <c r="PUU174" s="235"/>
      <c r="PUV174" s="235"/>
      <c r="PUW174" s="235"/>
      <c r="PUX174" s="235"/>
      <c r="PUY174" s="235"/>
      <c r="PUZ174" s="235"/>
      <c r="PVA174" s="235"/>
      <c r="PVB174" s="235"/>
      <c r="PVC174" s="235"/>
      <c r="PVD174" s="235"/>
      <c r="PVE174" s="235"/>
      <c r="PVF174" s="235"/>
      <c r="PVG174" s="235"/>
      <c r="PVH174" s="235"/>
      <c r="PVI174" s="235"/>
      <c r="PVJ174" s="235"/>
      <c r="PVK174" s="235"/>
      <c r="PVL174" s="235"/>
      <c r="PVM174" s="235"/>
      <c r="PVN174" s="235"/>
      <c r="PVO174" s="235"/>
      <c r="PVP174" s="235"/>
      <c r="PVQ174" s="235"/>
      <c r="PVR174" s="235"/>
      <c r="PVS174" s="235"/>
      <c r="PVT174" s="235"/>
      <c r="PVU174" s="235"/>
      <c r="PVV174" s="235"/>
      <c r="PVW174" s="235"/>
      <c r="PVX174" s="235"/>
      <c r="PVY174" s="235"/>
      <c r="PVZ174" s="235"/>
      <c r="PWA174" s="235"/>
      <c r="PWB174" s="235"/>
      <c r="PWC174" s="235"/>
      <c r="PWD174" s="235"/>
      <c r="PWE174" s="235"/>
      <c r="PWF174" s="235"/>
      <c r="PWG174" s="235"/>
      <c r="PWH174" s="235"/>
      <c r="PWI174" s="235"/>
      <c r="PWJ174" s="235"/>
      <c r="PWK174" s="235"/>
      <c r="PWL174" s="235"/>
      <c r="PWM174" s="235"/>
      <c r="PWN174" s="235"/>
      <c r="PWO174" s="235"/>
      <c r="PWP174" s="235"/>
      <c r="PWQ174" s="235"/>
      <c r="PWR174" s="235"/>
      <c r="PWS174" s="235"/>
      <c r="PWT174" s="235"/>
      <c r="PWU174" s="235"/>
      <c r="PWV174" s="235"/>
      <c r="PWW174" s="235"/>
      <c r="PWX174" s="235"/>
      <c r="PWY174" s="235"/>
      <c r="PWZ174" s="235"/>
      <c r="PXA174" s="235"/>
      <c r="PXB174" s="235"/>
      <c r="PXC174" s="235"/>
      <c r="PXD174" s="235"/>
      <c r="PXE174" s="235"/>
      <c r="PXF174" s="235"/>
      <c r="PXG174" s="235"/>
      <c r="PXH174" s="235"/>
      <c r="PXI174" s="235"/>
      <c r="PXJ174" s="235"/>
      <c r="PXK174" s="235"/>
      <c r="PXL174" s="235"/>
      <c r="PXM174" s="235"/>
      <c r="PXN174" s="235"/>
      <c r="PXO174" s="235"/>
      <c r="PXP174" s="235"/>
      <c r="PXQ174" s="235"/>
      <c r="PXR174" s="235"/>
      <c r="PXS174" s="235"/>
      <c r="PXT174" s="235"/>
      <c r="PXU174" s="235"/>
      <c r="PXV174" s="235"/>
      <c r="PXW174" s="235"/>
      <c r="PXX174" s="235"/>
      <c r="PXY174" s="235"/>
      <c r="PXZ174" s="235"/>
      <c r="PYA174" s="235"/>
      <c r="PYB174" s="235"/>
      <c r="PYC174" s="235"/>
      <c r="PYD174" s="235"/>
      <c r="PYE174" s="235"/>
      <c r="PYF174" s="235"/>
      <c r="PYG174" s="235"/>
      <c r="PYH174" s="235"/>
      <c r="PYI174" s="235"/>
      <c r="PYJ174" s="235"/>
      <c r="PYK174" s="235"/>
      <c r="PYL174" s="235"/>
      <c r="PYM174" s="235"/>
      <c r="PYN174" s="235"/>
      <c r="PYO174" s="235"/>
      <c r="PYP174" s="235"/>
      <c r="PYQ174" s="235"/>
      <c r="PYR174" s="235"/>
      <c r="PYS174" s="235"/>
      <c r="PYT174" s="235"/>
      <c r="PYU174" s="235"/>
      <c r="PYV174" s="235"/>
      <c r="PYW174" s="235"/>
      <c r="PYX174" s="235"/>
      <c r="PYY174" s="235"/>
      <c r="PYZ174" s="235"/>
      <c r="PZA174" s="235"/>
      <c r="PZB174" s="235"/>
      <c r="PZC174" s="235"/>
      <c r="PZD174" s="235"/>
      <c r="PZE174" s="235"/>
      <c r="PZF174" s="235"/>
      <c r="PZG174" s="235"/>
      <c r="PZH174" s="235"/>
      <c r="PZI174" s="235"/>
      <c r="PZJ174" s="235"/>
      <c r="PZK174" s="235"/>
      <c r="PZL174" s="235"/>
      <c r="PZM174" s="235"/>
      <c r="PZN174" s="235"/>
      <c r="PZO174" s="235"/>
      <c r="PZP174" s="235"/>
      <c r="PZQ174" s="235"/>
      <c r="PZR174" s="235"/>
      <c r="PZS174" s="235"/>
      <c r="PZT174" s="235"/>
      <c r="PZU174" s="235"/>
      <c r="PZV174" s="235"/>
      <c r="PZW174" s="235"/>
      <c r="PZX174" s="235"/>
      <c r="PZY174" s="235"/>
      <c r="PZZ174" s="235"/>
      <c r="QAA174" s="235"/>
      <c r="QAB174" s="235"/>
      <c r="QAC174" s="235"/>
      <c r="QAD174" s="235"/>
      <c r="QAE174" s="235"/>
      <c r="QAF174" s="235"/>
      <c r="QAG174" s="235"/>
      <c r="QAH174" s="235"/>
      <c r="QAI174" s="235"/>
      <c r="QAJ174" s="235"/>
      <c r="QAK174" s="235"/>
      <c r="QAL174" s="235"/>
      <c r="QAM174" s="235"/>
      <c r="QAN174" s="235"/>
      <c r="QAO174" s="235"/>
      <c r="QAP174" s="235"/>
      <c r="QAQ174" s="235"/>
      <c r="QAR174" s="235"/>
      <c r="QAS174" s="235"/>
      <c r="QAT174" s="235"/>
      <c r="QAU174" s="235"/>
      <c r="QAV174" s="235"/>
      <c r="QAW174" s="235"/>
      <c r="QAX174" s="235"/>
      <c r="QAY174" s="235"/>
      <c r="QAZ174" s="235"/>
      <c r="QBA174" s="235"/>
      <c r="QBB174" s="235"/>
      <c r="QBC174" s="235"/>
      <c r="QBD174" s="235"/>
      <c r="QBE174" s="235"/>
      <c r="QBF174" s="235"/>
      <c r="QBG174" s="235"/>
      <c r="QBH174" s="235"/>
      <c r="QBI174" s="235"/>
      <c r="QBJ174" s="235"/>
      <c r="QBK174" s="235"/>
      <c r="QBL174" s="235"/>
      <c r="QBM174" s="235"/>
      <c r="QBN174" s="235"/>
      <c r="QBO174" s="235"/>
      <c r="QBP174" s="235"/>
      <c r="QBQ174" s="235"/>
      <c r="QBR174" s="235"/>
      <c r="QBS174" s="235"/>
      <c r="QBT174" s="235"/>
      <c r="QBU174" s="235"/>
      <c r="QBV174" s="235"/>
      <c r="QBW174" s="235"/>
      <c r="QBX174" s="235"/>
      <c r="QBY174" s="235"/>
      <c r="QBZ174" s="235"/>
      <c r="QCA174" s="235"/>
      <c r="QCB174" s="235"/>
      <c r="QCC174" s="235"/>
      <c r="QCD174" s="235"/>
      <c r="QCE174" s="235"/>
      <c r="QCF174" s="235"/>
      <c r="QCG174" s="235"/>
      <c r="QCH174" s="235"/>
      <c r="QCI174" s="235"/>
      <c r="QCJ174" s="235"/>
      <c r="QCK174" s="235"/>
      <c r="QCL174" s="235"/>
      <c r="QCM174" s="235"/>
      <c r="QCN174" s="235"/>
      <c r="QCO174" s="235"/>
      <c r="QCP174" s="235"/>
      <c r="QCQ174" s="235"/>
      <c r="QCR174" s="235"/>
      <c r="QCS174" s="235"/>
      <c r="QCT174" s="235"/>
      <c r="QCU174" s="235"/>
      <c r="QCV174" s="235"/>
      <c r="QCW174" s="235"/>
      <c r="QCX174" s="235"/>
      <c r="QCY174" s="235"/>
      <c r="QCZ174" s="235"/>
      <c r="QDA174" s="235"/>
      <c r="QDB174" s="235"/>
      <c r="QDC174" s="235"/>
      <c r="QDD174" s="235"/>
      <c r="QDE174" s="235"/>
      <c r="QDF174" s="235"/>
      <c r="QDG174" s="235"/>
      <c r="QDH174" s="235"/>
      <c r="QDI174" s="235"/>
      <c r="QDJ174" s="235"/>
      <c r="QDK174" s="235"/>
      <c r="QDL174" s="235"/>
      <c r="QDM174" s="235"/>
      <c r="QDN174" s="235"/>
      <c r="QDO174" s="235"/>
      <c r="QDP174" s="235"/>
      <c r="QDQ174" s="235"/>
      <c r="QDR174" s="235"/>
      <c r="QDS174" s="235"/>
      <c r="QDT174" s="235"/>
      <c r="QDU174" s="235"/>
      <c r="QDV174" s="235"/>
      <c r="QDW174" s="235"/>
      <c r="QDX174" s="235"/>
      <c r="QDY174" s="235"/>
      <c r="QDZ174" s="235"/>
      <c r="QEA174" s="235"/>
      <c r="QEB174" s="235"/>
      <c r="QEC174" s="235"/>
      <c r="QED174" s="235"/>
      <c r="QEE174" s="235"/>
      <c r="QEF174" s="235"/>
      <c r="QEG174" s="235"/>
      <c r="QEH174" s="235"/>
      <c r="QEI174" s="235"/>
      <c r="QEJ174" s="235"/>
      <c r="QEK174" s="235"/>
      <c r="QEL174" s="235"/>
      <c r="QEM174" s="235"/>
      <c r="QEN174" s="235"/>
      <c r="QEO174" s="235"/>
      <c r="QEP174" s="235"/>
      <c r="QEQ174" s="235"/>
      <c r="QER174" s="235"/>
      <c r="QES174" s="235"/>
      <c r="QET174" s="235"/>
      <c r="QEU174" s="235"/>
      <c r="QEV174" s="235"/>
      <c r="QEW174" s="235"/>
      <c r="QEX174" s="235"/>
      <c r="QEY174" s="235"/>
      <c r="QEZ174" s="235"/>
      <c r="QFA174" s="235"/>
      <c r="QFB174" s="235"/>
      <c r="QFC174" s="235"/>
      <c r="QFD174" s="235"/>
      <c r="QFE174" s="235"/>
      <c r="QFF174" s="235"/>
      <c r="QFG174" s="235"/>
      <c r="QFH174" s="235"/>
      <c r="QFI174" s="235"/>
      <c r="QFJ174" s="235"/>
      <c r="QFK174" s="235"/>
      <c r="QFL174" s="235"/>
      <c r="QFM174" s="235"/>
      <c r="QFN174" s="235"/>
      <c r="QFO174" s="235"/>
      <c r="QFP174" s="235"/>
      <c r="QFQ174" s="235"/>
      <c r="QFR174" s="235"/>
      <c r="QFS174" s="235"/>
      <c r="QFT174" s="235"/>
      <c r="QFU174" s="235"/>
      <c r="QFV174" s="235"/>
      <c r="QFW174" s="235"/>
      <c r="QFX174" s="235"/>
      <c r="QFY174" s="235"/>
      <c r="QFZ174" s="235"/>
      <c r="QGA174" s="235"/>
      <c r="QGB174" s="235"/>
      <c r="QGC174" s="235"/>
      <c r="QGD174" s="235"/>
      <c r="QGE174" s="235"/>
      <c r="QGF174" s="235"/>
      <c r="QGG174" s="235"/>
      <c r="QGH174" s="235"/>
      <c r="QGI174" s="235"/>
      <c r="QGJ174" s="235"/>
      <c r="QGK174" s="235"/>
      <c r="QGL174" s="235"/>
      <c r="QGM174" s="235"/>
      <c r="QGN174" s="235"/>
      <c r="QGO174" s="235"/>
      <c r="QGP174" s="235"/>
      <c r="QGQ174" s="235"/>
      <c r="QGR174" s="235"/>
      <c r="QGS174" s="235"/>
      <c r="QGT174" s="235"/>
      <c r="QGU174" s="235"/>
      <c r="QGV174" s="235"/>
      <c r="QGW174" s="235"/>
      <c r="QGX174" s="235"/>
      <c r="QGY174" s="235"/>
      <c r="QGZ174" s="235"/>
      <c r="QHA174" s="235"/>
      <c r="QHB174" s="235"/>
      <c r="QHC174" s="235"/>
      <c r="QHD174" s="235"/>
      <c r="QHE174" s="235"/>
      <c r="QHF174" s="235"/>
      <c r="QHG174" s="235"/>
      <c r="QHH174" s="235"/>
      <c r="QHI174" s="235"/>
      <c r="QHJ174" s="235"/>
      <c r="QHK174" s="235"/>
      <c r="QHL174" s="235"/>
      <c r="QHM174" s="235"/>
      <c r="QHN174" s="235"/>
      <c r="QHO174" s="235"/>
      <c r="QHP174" s="235"/>
      <c r="QHQ174" s="235"/>
      <c r="QHR174" s="235"/>
      <c r="QHS174" s="235"/>
      <c r="QHT174" s="235"/>
      <c r="QHU174" s="235"/>
      <c r="QHV174" s="235"/>
      <c r="QHW174" s="235"/>
      <c r="QHX174" s="235"/>
      <c r="QHY174" s="235"/>
      <c r="QHZ174" s="235"/>
      <c r="QIA174" s="235"/>
      <c r="QIB174" s="235"/>
      <c r="QIC174" s="235"/>
      <c r="QID174" s="235"/>
      <c r="QIE174" s="235"/>
      <c r="QIF174" s="235"/>
      <c r="QIG174" s="235"/>
      <c r="QIH174" s="235"/>
      <c r="QII174" s="235"/>
      <c r="QIJ174" s="235"/>
      <c r="QIK174" s="235"/>
      <c r="QIL174" s="235"/>
      <c r="QIM174" s="235"/>
      <c r="QIN174" s="235"/>
      <c r="QIO174" s="235"/>
      <c r="QIP174" s="235"/>
      <c r="QIQ174" s="235"/>
      <c r="QIR174" s="235"/>
      <c r="QIS174" s="235"/>
      <c r="QIT174" s="235"/>
      <c r="QIU174" s="235"/>
      <c r="QIV174" s="235"/>
      <c r="QIW174" s="235"/>
      <c r="QIX174" s="235"/>
      <c r="QIY174" s="235"/>
      <c r="QIZ174" s="235"/>
      <c r="QJA174" s="235"/>
      <c r="QJB174" s="235"/>
      <c r="QJC174" s="235"/>
      <c r="QJD174" s="235"/>
      <c r="QJE174" s="235"/>
      <c r="QJF174" s="235"/>
      <c r="QJG174" s="235"/>
      <c r="QJH174" s="235"/>
      <c r="QJI174" s="235"/>
      <c r="QJJ174" s="235"/>
      <c r="QJK174" s="235"/>
      <c r="QJL174" s="235"/>
      <c r="QJM174" s="235"/>
      <c r="QJN174" s="235"/>
      <c r="QJO174" s="235"/>
      <c r="QJP174" s="235"/>
      <c r="QJQ174" s="235"/>
      <c r="QJR174" s="235"/>
      <c r="QJS174" s="235"/>
      <c r="QJT174" s="235"/>
      <c r="QJU174" s="235"/>
      <c r="QJV174" s="235"/>
      <c r="QJW174" s="235"/>
      <c r="QJX174" s="235"/>
      <c r="QJY174" s="235"/>
      <c r="QJZ174" s="235"/>
      <c r="QKA174" s="235"/>
      <c r="QKB174" s="235"/>
      <c r="QKC174" s="235"/>
      <c r="QKD174" s="235"/>
      <c r="QKE174" s="235"/>
      <c r="QKF174" s="235"/>
      <c r="QKG174" s="235"/>
      <c r="QKH174" s="235"/>
      <c r="QKI174" s="235"/>
      <c r="QKJ174" s="235"/>
      <c r="QKK174" s="235"/>
      <c r="QKL174" s="235"/>
      <c r="QKM174" s="235"/>
      <c r="QKN174" s="235"/>
      <c r="QKO174" s="235"/>
      <c r="QKP174" s="235"/>
      <c r="QKQ174" s="235"/>
      <c r="QKR174" s="235"/>
      <c r="QKS174" s="235"/>
      <c r="QKT174" s="235"/>
      <c r="QKU174" s="235"/>
      <c r="QKV174" s="235"/>
      <c r="QKW174" s="235"/>
      <c r="QKX174" s="235"/>
      <c r="QKY174" s="235"/>
      <c r="QKZ174" s="235"/>
      <c r="QLA174" s="235"/>
      <c r="QLB174" s="235"/>
      <c r="QLC174" s="235"/>
      <c r="QLD174" s="235"/>
      <c r="QLE174" s="235"/>
      <c r="QLF174" s="235"/>
      <c r="QLG174" s="235"/>
      <c r="QLH174" s="235"/>
      <c r="QLI174" s="235"/>
      <c r="QLJ174" s="235"/>
      <c r="QLK174" s="235"/>
      <c r="QLL174" s="235"/>
      <c r="QLM174" s="235"/>
      <c r="QLN174" s="235"/>
      <c r="QLO174" s="235"/>
      <c r="QLP174" s="235"/>
      <c r="QLQ174" s="235"/>
      <c r="QLR174" s="235"/>
      <c r="QLS174" s="235"/>
      <c r="QLT174" s="235"/>
      <c r="QLU174" s="235"/>
      <c r="QLV174" s="235"/>
      <c r="QLW174" s="235"/>
      <c r="QLX174" s="235"/>
      <c r="QLY174" s="235"/>
      <c r="QLZ174" s="235"/>
      <c r="QMA174" s="235"/>
      <c r="QMB174" s="235"/>
      <c r="QMC174" s="235"/>
      <c r="QMD174" s="235"/>
      <c r="QME174" s="235"/>
      <c r="QMF174" s="235"/>
      <c r="QMG174" s="235"/>
      <c r="QMH174" s="235"/>
      <c r="QMI174" s="235"/>
      <c r="QMJ174" s="235"/>
      <c r="QMK174" s="235"/>
      <c r="QML174" s="235"/>
      <c r="QMM174" s="235"/>
      <c r="QMN174" s="235"/>
      <c r="QMO174" s="235"/>
      <c r="QMP174" s="235"/>
      <c r="QMQ174" s="235"/>
      <c r="QMR174" s="235"/>
      <c r="QMS174" s="235"/>
      <c r="QMT174" s="235"/>
      <c r="QMU174" s="235"/>
      <c r="QMV174" s="235"/>
      <c r="QMW174" s="235"/>
      <c r="QMX174" s="235"/>
      <c r="QMY174" s="235"/>
      <c r="QMZ174" s="235"/>
      <c r="QNA174" s="235"/>
      <c r="QNB174" s="235"/>
      <c r="QNC174" s="235"/>
      <c r="QND174" s="235"/>
      <c r="QNE174" s="235"/>
      <c r="QNF174" s="235"/>
      <c r="QNG174" s="235"/>
      <c r="QNH174" s="235"/>
      <c r="QNI174" s="235"/>
      <c r="QNJ174" s="235"/>
      <c r="QNK174" s="235"/>
      <c r="QNL174" s="235"/>
      <c r="QNM174" s="235"/>
      <c r="QNN174" s="235"/>
      <c r="QNO174" s="235"/>
      <c r="QNP174" s="235"/>
      <c r="QNQ174" s="235"/>
      <c r="QNR174" s="235"/>
      <c r="QNS174" s="235"/>
      <c r="QNT174" s="235"/>
      <c r="QNU174" s="235"/>
      <c r="QNV174" s="235"/>
      <c r="QNW174" s="235"/>
      <c r="QNX174" s="235"/>
      <c r="QNY174" s="235"/>
      <c r="QNZ174" s="235"/>
      <c r="QOA174" s="235"/>
      <c r="QOB174" s="235"/>
      <c r="QOC174" s="235"/>
      <c r="QOD174" s="235"/>
      <c r="QOE174" s="235"/>
      <c r="QOF174" s="235"/>
      <c r="QOG174" s="235"/>
      <c r="QOH174" s="235"/>
      <c r="QOI174" s="235"/>
      <c r="QOJ174" s="235"/>
      <c r="QOK174" s="235"/>
      <c r="QOL174" s="235"/>
      <c r="QOM174" s="235"/>
      <c r="QON174" s="235"/>
      <c r="QOO174" s="235"/>
      <c r="QOP174" s="235"/>
      <c r="QOQ174" s="235"/>
      <c r="QOR174" s="235"/>
      <c r="QOS174" s="235"/>
      <c r="QOT174" s="235"/>
      <c r="QOU174" s="235"/>
      <c r="QOV174" s="235"/>
      <c r="QOW174" s="235"/>
      <c r="QOX174" s="235"/>
      <c r="QOY174" s="235"/>
      <c r="QOZ174" s="235"/>
      <c r="QPA174" s="235"/>
      <c r="QPB174" s="235"/>
      <c r="QPC174" s="235"/>
      <c r="QPD174" s="235"/>
      <c r="QPE174" s="235"/>
      <c r="QPF174" s="235"/>
      <c r="QPG174" s="235"/>
      <c r="QPH174" s="235"/>
      <c r="QPI174" s="235"/>
      <c r="QPJ174" s="235"/>
      <c r="QPK174" s="235"/>
      <c r="QPL174" s="235"/>
      <c r="QPM174" s="235"/>
      <c r="QPN174" s="235"/>
      <c r="QPO174" s="235"/>
      <c r="QPP174" s="235"/>
      <c r="QPQ174" s="235"/>
      <c r="QPR174" s="235"/>
      <c r="QPS174" s="235"/>
      <c r="QPT174" s="235"/>
      <c r="QPU174" s="235"/>
      <c r="QPV174" s="235"/>
      <c r="QPW174" s="235"/>
      <c r="QPX174" s="235"/>
      <c r="QPY174" s="235"/>
      <c r="QPZ174" s="235"/>
      <c r="QQA174" s="235"/>
      <c r="QQB174" s="235"/>
      <c r="QQC174" s="235"/>
      <c r="QQD174" s="235"/>
      <c r="QQE174" s="235"/>
      <c r="QQF174" s="235"/>
      <c r="QQG174" s="235"/>
      <c r="QQH174" s="235"/>
      <c r="QQI174" s="235"/>
      <c r="QQJ174" s="235"/>
      <c r="QQK174" s="235"/>
      <c r="QQL174" s="235"/>
      <c r="QQM174" s="235"/>
      <c r="QQN174" s="235"/>
      <c r="QQO174" s="235"/>
      <c r="QQP174" s="235"/>
      <c r="QQQ174" s="235"/>
      <c r="QQR174" s="235"/>
      <c r="QQS174" s="235"/>
      <c r="QQT174" s="235"/>
      <c r="QQU174" s="235"/>
      <c r="QQV174" s="235"/>
      <c r="QQW174" s="235"/>
      <c r="QQX174" s="235"/>
      <c r="QQY174" s="235"/>
      <c r="QQZ174" s="235"/>
      <c r="QRA174" s="235"/>
      <c r="QRB174" s="235"/>
      <c r="QRC174" s="235"/>
      <c r="QRD174" s="235"/>
      <c r="QRE174" s="235"/>
      <c r="QRF174" s="235"/>
      <c r="QRG174" s="235"/>
      <c r="QRH174" s="235"/>
      <c r="QRI174" s="235"/>
      <c r="QRJ174" s="235"/>
      <c r="QRK174" s="235"/>
      <c r="QRL174" s="235"/>
      <c r="QRM174" s="235"/>
      <c r="QRN174" s="235"/>
      <c r="QRO174" s="235"/>
      <c r="QRP174" s="235"/>
      <c r="QRQ174" s="235"/>
      <c r="QRR174" s="235"/>
      <c r="QRS174" s="235"/>
      <c r="QRT174" s="235"/>
      <c r="QRU174" s="235"/>
      <c r="QRV174" s="235"/>
      <c r="QRW174" s="235"/>
      <c r="QRX174" s="235"/>
      <c r="QRY174" s="235"/>
      <c r="QRZ174" s="235"/>
      <c r="QSA174" s="235"/>
      <c r="QSB174" s="235"/>
      <c r="QSC174" s="235"/>
      <c r="QSD174" s="235"/>
      <c r="QSE174" s="235"/>
      <c r="QSF174" s="235"/>
      <c r="QSG174" s="235"/>
      <c r="QSH174" s="235"/>
      <c r="QSI174" s="235"/>
      <c r="QSJ174" s="235"/>
      <c r="QSK174" s="235"/>
      <c r="QSL174" s="235"/>
      <c r="QSM174" s="235"/>
      <c r="QSN174" s="235"/>
      <c r="QSO174" s="235"/>
      <c r="QSP174" s="235"/>
      <c r="QSQ174" s="235"/>
      <c r="QSR174" s="235"/>
      <c r="QSS174" s="235"/>
      <c r="QST174" s="235"/>
      <c r="QSU174" s="235"/>
      <c r="QSV174" s="235"/>
      <c r="QSW174" s="235"/>
      <c r="QSX174" s="235"/>
      <c r="QSY174" s="235"/>
      <c r="QSZ174" s="235"/>
      <c r="QTA174" s="235"/>
      <c r="QTB174" s="235"/>
      <c r="QTC174" s="235"/>
      <c r="QTD174" s="235"/>
      <c r="QTE174" s="235"/>
      <c r="QTF174" s="235"/>
      <c r="QTG174" s="235"/>
      <c r="QTH174" s="235"/>
      <c r="QTI174" s="235"/>
      <c r="QTJ174" s="235"/>
      <c r="QTK174" s="235"/>
      <c r="QTL174" s="235"/>
      <c r="QTM174" s="235"/>
      <c r="QTN174" s="235"/>
      <c r="QTO174" s="235"/>
      <c r="QTP174" s="235"/>
      <c r="QTQ174" s="235"/>
      <c r="QTR174" s="235"/>
      <c r="QTS174" s="235"/>
      <c r="QTT174" s="235"/>
      <c r="QTU174" s="235"/>
      <c r="QTV174" s="235"/>
      <c r="QTW174" s="235"/>
      <c r="QTX174" s="235"/>
      <c r="QTY174" s="235"/>
      <c r="QTZ174" s="235"/>
      <c r="QUA174" s="235"/>
      <c r="QUB174" s="235"/>
      <c r="QUC174" s="235"/>
      <c r="QUD174" s="235"/>
      <c r="QUE174" s="235"/>
      <c r="QUF174" s="235"/>
      <c r="QUG174" s="235"/>
      <c r="QUH174" s="235"/>
      <c r="QUI174" s="235"/>
      <c r="QUJ174" s="235"/>
      <c r="QUK174" s="235"/>
      <c r="QUL174" s="235"/>
      <c r="QUM174" s="235"/>
      <c r="QUN174" s="235"/>
      <c r="QUO174" s="235"/>
      <c r="QUP174" s="235"/>
      <c r="QUQ174" s="235"/>
      <c r="QUR174" s="235"/>
      <c r="QUS174" s="235"/>
      <c r="QUT174" s="235"/>
      <c r="QUU174" s="235"/>
      <c r="QUV174" s="235"/>
      <c r="QUW174" s="235"/>
      <c r="QUX174" s="235"/>
      <c r="QUY174" s="235"/>
      <c r="QUZ174" s="235"/>
      <c r="QVA174" s="235"/>
      <c r="QVB174" s="235"/>
      <c r="QVC174" s="235"/>
      <c r="QVD174" s="235"/>
      <c r="QVE174" s="235"/>
      <c r="QVF174" s="235"/>
      <c r="QVG174" s="235"/>
      <c r="QVH174" s="235"/>
      <c r="QVI174" s="235"/>
      <c r="QVJ174" s="235"/>
      <c r="QVK174" s="235"/>
      <c r="QVL174" s="235"/>
      <c r="QVM174" s="235"/>
      <c r="QVN174" s="235"/>
      <c r="QVO174" s="235"/>
      <c r="QVP174" s="235"/>
      <c r="QVQ174" s="235"/>
      <c r="QVR174" s="235"/>
      <c r="QVS174" s="235"/>
      <c r="QVT174" s="235"/>
      <c r="QVU174" s="235"/>
      <c r="QVV174" s="235"/>
      <c r="QVW174" s="235"/>
      <c r="QVX174" s="235"/>
      <c r="QVY174" s="235"/>
      <c r="QVZ174" s="235"/>
      <c r="QWA174" s="235"/>
      <c r="QWB174" s="235"/>
      <c r="QWC174" s="235"/>
      <c r="QWD174" s="235"/>
      <c r="QWE174" s="235"/>
      <c r="QWF174" s="235"/>
      <c r="QWG174" s="235"/>
      <c r="QWH174" s="235"/>
      <c r="QWI174" s="235"/>
      <c r="QWJ174" s="235"/>
      <c r="QWK174" s="235"/>
      <c r="QWL174" s="235"/>
      <c r="QWM174" s="235"/>
      <c r="QWN174" s="235"/>
      <c r="QWO174" s="235"/>
      <c r="QWP174" s="235"/>
      <c r="QWQ174" s="235"/>
      <c r="QWR174" s="235"/>
      <c r="QWS174" s="235"/>
      <c r="QWT174" s="235"/>
      <c r="QWU174" s="235"/>
      <c r="QWV174" s="235"/>
      <c r="QWW174" s="235"/>
      <c r="QWX174" s="235"/>
      <c r="QWY174" s="235"/>
      <c r="QWZ174" s="235"/>
      <c r="QXA174" s="235"/>
      <c r="QXB174" s="235"/>
      <c r="QXC174" s="235"/>
      <c r="QXD174" s="235"/>
      <c r="QXE174" s="235"/>
      <c r="QXF174" s="235"/>
      <c r="QXG174" s="235"/>
      <c r="QXH174" s="235"/>
      <c r="QXI174" s="235"/>
      <c r="QXJ174" s="235"/>
      <c r="QXK174" s="235"/>
      <c r="QXL174" s="235"/>
      <c r="QXM174" s="235"/>
      <c r="QXN174" s="235"/>
      <c r="QXO174" s="235"/>
      <c r="QXP174" s="235"/>
      <c r="QXQ174" s="235"/>
      <c r="QXR174" s="235"/>
      <c r="QXS174" s="235"/>
      <c r="QXT174" s="235"/>
      <c r="QXU174" s="235"/>
      <c r="QXV174" s="235"/>
      <c r="QXW174" s="235"/>
      <c r="QXX174" s="235"/>
      <c r="QXY174" s="235"/>
      <c r="QXZ174" s="235"/>
      <c r="QYA174" s="235"/>
      <c r="QYB174" s="235"/>
      <c r="QYC174" s="235"/>
      <c r="QYD174" s="235"/>
      <c r="QYE174" s="235"/>
      <c r="QYF174" s="235"/>
      <c r="QYG174" s="235"/>
      <c r="QYH174" s="235"/>
      <c r="QYI174" s="235"/>
      <c r="QYJ174" s="235"/>
      <c r="QYK174" s="235"/>
      <c r="QYL174" s="235"/>
      <c r="QYM174" s="235"/>
      <c r="QYN174" s="235"/>
      <c r="QYO174" s="235"/>
      <c r="QYP174" s="235"/>
      <c r="QYQ174" s="235"/>
      <c r="QYR174" s="235"/>
      <c r="QYS174" s="235"/>
      <c r="QYT174" s="235"/>
      <c r="QYU174" s="235"/>
      <c r="QYV174" s="235"/>
      <c r="QYW174" s="235"/>
      <c r="QYX174" s="235"/>
      <c r="QYY174" s="235"/>
      <c r="QYZ174" s="235"/>
      <c r="QZA174" s="235"/>
      <c r="QZB174" s="235"/>
      <c r="QZC174" s="235"/>
      <c r="QZD174" s="235"/>
      <c r="QZE174" s="235"/>
      <c r="QZF174" s="235"/>
      <c r="QZG174" s="235"/>
      <c r="QZH174" s="235"/>
      <c r="QZI174" s="235"/>
      <c r="QZJ174" s="235"/>
      <c r="QZK174" s="235"/>
      <c r="QZL174" s="235"/>
      <c r="QZM174" s="235"/>
      <c r="QZN174" s="235"/>
      <c r="QZO174" s="235"/>
      <c r="QZP174" s="235"/>
      <c r="QZQ174" s="235"/>
      <c r="QZR174" s="235"/>
      <c r="QZS174" s="235"/>
      <c r="QZT174" s="235"/>
      <c r="QZU174" s="235"/>
      <c r="QZV174" s="235"/>
      <c r="QZW174" s="235"/>
      <c r="QZX174" s="235"/>
      <c r="QZY174" s="235"/>
      <c r="QZZ174" s="235"/>
      <c r="RAA174" s="235"/>
      <c r="RAB174" s="235"/>
      <c r="RAC174" s="235"/>
      <c r="RAD174" s="235"/>
      <c r="RAE174" s="235"/>
      <c r="RAF174" s="235"/>
      <c r="RAG174" s="235"/>
      <c r="RAH174" s="235"/>
      <c r="RAI174" s="235"/>
      <c r="RAJ174" s="235"/>
      <c r="RAK174" s="235"/>
      <c r="RAL174" s="235"/>
      <c r="RAM174" s="235"/>
      <c r="RAN174" s="235"/>
      <c r="RAO174" s="235"/>
      <c r="RAP174" s="235"/>
      <c r="RAQ174" s="235"/>
      <c r="RAR174" s="235"/>
      <c r="RAS174" s="235"/>
      <c r="RAT174" s="235"/>
      <c r="RAU174" s="235"/>
      <c r="RAV174" s="235"/>
      <c r="RAW174" s="235"/>
      <c r="RAX174" s="235"/>
      <c r="RAY174" s="235"/>
      <c r="RAZ174" s="235"/>
      <c r="RBA174" s="235"/>
      <c r="RBB174" s="235"/>
      <c r="RBC174" s="235"/>
      <c r="RBD174" s="235"/>
      <c r="RBE174" s="235"/>
      <c r="RBF174" s="235"/>
      <c r="RBG174" s="235"/>
      <c r="RBH174" s="235"/>
      <c r="RBI174" s="235"/>
      <c r="RBJ174" s="235"/>
      <c r="RBK174" s="235"/>
      <c r="RBL174" s="235"/>
      <c r="RBM174" s="235"/>
      <c r="RBN174" s="235"/>
      <c r="RBO174" s="235"/>
      <c r="RBP174" s="235"/>
      <c r="RBQ174" s="235"/>
      <c r="RBR174" s="235"/>
      <c r="RBS174" s="235"/>
      <c r="RBT174" s="235"/>
      <c r="RBU174" s="235"/>
      <c r="RBV174" s="235"/>
      <c r="RBW174" s="235"/>
      <c r="RBX174" s="235"/>
      <c r="RBY174" s="235"/>
      <c r="RBZ174" s="235"/>
      <c r="RCA174" s="235"/>
      <c r="RCB174" s="235"/>
      <c r="RCC174" s="235"/>
      <c r="RCD174" s="235"/>
      <c r="RCE174" s="235"/>
      <c r="RCF174" s="235"/>
      <c r="RCG174" s="235"/>
      <c r="RCH174" s="235"/>
      <c r="RCI174" s="235"/>
      <c r="RCJ174" s="235"/>
      <c r="RCK174" s="235"/>
      <c r="RCL174" s="235"/>
      <c r="RCM174" s="235"/>
      <c r="RCN174" s="235"/>
      <c r="RCO174" s="235"/>
      <c r="RCP174" s="235"/>
      <c r="RCQ174" s="235"/>
      <c r="RCR174" s="235"/>
      <c r="RCS174" s="235"/>
      <c r="RCT174" s="235"/>
      <c r="RCU174" s="235"/>
      <c r="RCV174" s="235"/>
      <c r="RCW174" s="235"/>
      <c r="RCX174" s="235"/>
      <c r="RCY174" s="235"/>
      <c r="RCZ174" s="235"/>
      <c r="RDA174" s="235"/>
      <c r="RDB174" s="235"/>
      <c r="RDC174" s="235"/>
      <c r="RDD174" s="235"/>
      <c r="RDE174" s="235"/>
      <c r="RDF174" s="235"/>
      <c r="RDG174" s="235"/>
      <c r="RDH174" s="235"/>
      <c r="RDI174" s="235"/>
      <c r="RDJ174" s="235"/>
      <c r="RDK174" s="235"/>
      <c r="RDL174" s="235"/>
      <c r="RDM174" s="235"/>
      <c r="RDN174" s="235"/>
      <c r="RDO174" s="235"/>
      <c r="RDP174" s="235"/>
      <c r="RDQ174" s="235"/>
      <c r="RDR174" s="235"/>
      <c r="RDS174" s="235"/>
      <c r="RDT174" s="235"/>
      <c r="RDU174" s="235"/>
      <c r="RDV174" s="235"/>
      <c r="RDW174" s="235"/>
      <c r="RDX174" s="235"/>
      <c r="RDY174" s="235"/>
      <c r="RDZ174" s="235"/>
      <c r="REA174" s="235"/>
      <c r="REB174" s="235"/>
      <c r="REC174" s="235"/>
      <c r="RED174" s="235"/>
      <c r="REE174" s="235"/>
      <c r="REF174" s="235"/>
      <c r="REG174" s="235"/>
      <c r="REH174" s="235"/>
      <c r="REI174" s="235"/>
      <c r="REJ174" s="235"/>
      <c r="REK174" s="235"/>
      <c r="REL174" s="235"/>
      <c r="REM174" s="235"/>
      <c r="REN174" s="235"/>
      <c r="REO174" s="235"/>
      <c r="REP174" s="235"/>
      <c r="REQ174" s="235"/>
      <c r="RER174" s="235"/>
      <c r="RES174" s="235"/>
      <c r="RET174" s="235"/>
      <c r="REU174" s="235"/>
      <c r="REV174" s="235"/>
      <c r="REW174" s="235"/>
      <c r="REX174" s="235"/>
      <c r="REY174" s="235"/>
      <c r="REZ174" s="235"/>
      <c r="RFA174" s="235"/>
      <c r="RFB174" s="235"/>
      <c r="RFC174" s="235"/>
      <c r="RFD174" s="235"/>
      <c r="RFE174" s="235"/>
      <c r="RFF174" s="235"/>
      <c r="RFG174" s="235"/>
      <c r="RFH174" s="235"/>
      <c r="RFI174" s="235"/>
      <c r="RFJ174" s="235"/>
      <c r="RFK174" s="235"/>
      <c r="RFL174" s="235"/>
      <c r="RFM174" s="235"/>
      <c r="RFN174" s="235"/>
      <c r="RFO174" s="235"/>
      <c r="RFP174" s="235"/>
      <c r="RFQ174" s="235"/>
      <c r="RFR174" s="235"/>
      <c r="RFS174" s="235"/>
      <c r="RFT174" s="235"/>
      <c r="RFU174" s="235"/>
      <c r="RFV174" s="235"/>
      <c r="RFW174" s="235"/>
      <c r="RFX174" s="235"/>
      <c r="RFY174" s="235"/>
      <c r="RFZ174" s="235"/>
      <c r="RGA174" s="235"/>
      <c r="RGB174" s="235"/>
      <c r="RGC174" s="235"/>
      <c r="RGD174" s="235"/>
      <c r="RGE174" s="235"/>
      <c r="RGF174" s="235"/>
      <c r="RGG174" s="235"/>
      <c r="RGH174" s="235"/>
      <c r="RGI174" s="235"/>
      <c r="RGJ174" s="235"/>
      <c r="RGK174" s="235"/>
      <c r="RGL174" s="235"/>
      <c r="RGM174" s="235"/>
      <c r="RGN174" s="235"/>
      <c r="RGO174" s="235"/>
      <c r="RGP174" s="235"/>
      <c r="RGQ174" s="235"/>
      <c r="RGR174" s="235"/>
      <c r="RGS174" s="235"/>
      <c r="RGT174" s="235"/>
      <c r="RGU174" s="235"/>
      <c r="RGV174" s="235"/>
      <c r="RGW174" s="235"/>
      <c r="RGX174" s="235"/>
      <c r="RGY174" s="235"/>
      <c r="RGZ174" s="235"/>
      <c r="RHA174" s="235"/>
      <c r="RHB174" s="235"/>
      <c r="RHC174" s="235"/>
      <c r="RHD174" s="235"/>
      <c r="RHE174" s="235"/>
      <c r="RHF174" s="235"/>
      <c r="RHG174" s="235"/>
      <c r="RHH174" s="235"/>
      <c r="RHI174" s="235"/>
      <c r="RHJ174" s="235"/>
      <c r="RHK174" s="235"/>
      <c r="RHL174" s="235"/>
      <c r="RHM174" s="235"/>
      <c r="RHN174" s="235"/>
      <c r="RHO174" s="235"/>
      <c r="RHP174" s="235"/>
      <c r="RHQ174" s="235"/>
      <c r="RHR174" s="235"/>
      <c r="RHS174" s="235"/>
      <c r="RHT174" s="235"/>
      <c r="RHU174" s="235"/>
      <c r="RHV174" s="235"/>
      <c r="RHW174" s="235"/>
      <c r="RHX174" s="235"/>
      <c r="RHY174" s="235"/>
      <c r="RHZ174" s="235"/>
      <c r="RIA174" s="235"/>
      <c r="RIB174" s="235"/>
      <c r="RIC174" s="235"/>
      <c r="RID174" s="235"/>
      <c r="RIE174" s="235"/>
      <c r="RIF174" s="235"/>
      <c r="RIG174" s="235"/>
      <c r="RIH174" s="235"/>
      <c r="RII174" s="235"/>
      <c r="RIJ174" s="235"/>
      <c r="RIK174" s="235"/>
      <c r="RIL174" s="235"/>
      <c r="RIM174" s="235"/>
      <c r="RIN174" s="235"/>
      <c r="RIO174" s="235"/>
      <c r="RIP174" s="235"/>
      <c r="RIQ174" s="235"/>
      <c r="RIR174" s="235"/>
      <c r="RIS174" s="235"/>
      <c r="RIT174" s="235"/>
      <c r="RIU174" s="235"/>
      <c r="RIV174" s="235"/>
      <c r="RIW174" s="235"/>
      <c r="RIX174" s="235"/>
      <c r="RIY174" s="235"/>
      <c r="RIZ174" s="235"/>
      <c r="RJA174" s="235"/>
      <c r="RJB174" s="235"/>
      <c r="RJC174" s="235"/>
      <c r="RJD174" s="235"/>
      <c r="RJE174" s="235"/>
      <c r="RJF174" s="235"/>
      <c r="RJG174" s="235"/>
      <c r="RJH174" s="235"/>
      <c r="RJI174" s="235"/>
      <c r="RJJ174" s="235"/>
      <c r="RJK174" s="235"/>
      <c r="RJL174" s="235"/>
      <c r="RJM174" s="235"/>
      <c r="RJN174" s="235"/>
      <c r="RJO174" s="235"/>
      <c r="RJP174" s="235"/>
      <c r="RJQ174" s="235"/>
      <c r="RJR174" s="235"/>
      <c r="RJS174" s="235"/>
      <c r="RJT174" s="235"/>
      <c r="RJU174" s="235"/>
      <c r="RJV174" s="235"/>
      <c r="RJW174" s="235"/>
      <c r="RJX174" s="235"/>
      <c r="RJY174" s="235"/>
      <c r="RJZ174" s="235"/>
      <c r="RKA174" s="235"/>
      <c r="RKB174" s="235"/>
      <c r="RKC174" s="235"/>
      <c r="RKD174" s="235"/>
      <c r="RKE174" s="235"/>
      <c r="RKF174" s="235"/>
      <c r="RKG174" s="235"/>
      <c r="RKH174" s="235"/>
      <c r="RKI174" s="235"/>
      <c r="RKJ174" s="235"/>
      <c r="RKK174" s="235"/>
      <c r="RKL174" s="235"/>
      <c r="RKM174" s="235"/>
      <c r="RKN174" s="235"/>
      <c r="RKO174" s="235"/>
      <c r="RKP174" s="235"/>
      <c r="RKQ174" s="235"/>
      <c r="RKR174" s="235"/>
      <c r="RKS174" s="235"/>
      <c r="RKT174" s="235"/>
      <c r="RKU174" s="235"/>
      <c r="RKV174" s="235"/>
      <c r="RKW174" s="235"/>
      <c r="RKX174" s="235"/>
      <c r="RKY174" s="235"/>
      <c r="RKZ174" s="235"/>
      <c r="RLA174" s="235"/>
      <c r="RLB174" s="235"/>
      <c r="RLC174" s="235"/>
      <c r="RLD174" s="235"/>
      <c r="RLE174" s="235"/>
      <c r="RLF174" s="235"/>
      <c r="RLG174" s="235"/>
      <c r="RLH174" s="235"/>
      <c r="RLI174" s="235"/>
      <c r="RLJ174" s="235"/>
      <c r="RLK174" s="235"/>
      <c r="RLL174" s="235"/>
      <c r="RLM174" s="235"/>
      <c r="RLN174" s="235"/>
      <c r="RLO174" s="235"/>
      <c r="RLP174" s="235"/>
      <c r="RLQ174" s="235"/>
      <c r="RLR174" s="235"/>
      <c r="RLS174" s="235"/>
      <c r="RLT174" s="235"/>
      <c r="RLU174" s="235"/>
      <c r="RLV174" s="235"/>
      <c r="RLW174" s="235"/>
      <c r="RLX174" s="235"/>
      <c r="RLY174" s="235"/>
      <c r="RLZ174" s="235"/>
      <c r="RMA174" s="235"/>
      <c r="RMB174" s="235"/>
      <c r="RMC174" s="235"/>
      <c r="RMD174" s="235"/>
      <c r="RME174" s="235"/>
      <c r="RMF174" s="235"/>
      <c r="RMG174" s="235"/>
      <c r="RMH174" s="235"/>
      <c r="RMI174" s="235"/>
      <c r="RMJ174" s="235"/>
      <c r="RMK174" s="235"/>
      <c r="RML174" s="235"/>
      <c r="RMM174" s="235"/>
      <c r="RMN174" s="235"/>
      <c r="RMO174" s="235"/>
      <c r="RMP174" s="235"/>
      <c r="RMQ174" s="235"/>
      <c r="RMR174" s="235"/>
      <c r="RMS174" s="235"/>
      <c r="RMT174" s="235"/>
      <c r="RMU174" s="235"/>
      <c r="RMV174" s="235"/>
      <c r="RMW174" s="235"/>
      <c r="RMX174" s="235"/>
      <c r="RMY174" s="235"/>
      <c r="RMZ174" s="235"/>
      <c r="RNA174" s="235"/>
      <c r="RNB174" s="235"/>
      <c r="RNC174" s="235"/>
      <c r="RND174" s="235"/>
      <c r="RNE174" s="235"/>
      <c r="RNF174" s="235"/>
      <c r="RNG174" s="235"/>
      <c r="RNH174" s="235"/>
      <c r="RNI174" s="235"/>
      <c r="RNJ174" s="235"/>
      <c r="RNK174" s="235"/>
      <c r="RNL174" s="235"/>
      <c r="RNM174" s="235"/>
      <c r="RNN174" s="235"/>
      <c r="RNO174" s="235"/>
      <c r="RNP174" s="235"/>
      <c r="RNQ174" s="235"/>
      <c r="RNR174" s="235"/>
      <c r="RNS174" s="235"/>
      <c r="RNT174" s="235"/>
      <c r="RNU174" s="235"/>
      <c r="RNV174" s="235"/>
      <c r="RNW174" s="235"/>
      <c r="RNX174" s="235"/>
      <c r="RNY174" s="235"/>
      <c r="RNZ174" s="235"/>
      <c r="ROA174" s="235"/>
      <c r="ROB174" s="235"/>
      <c r="ROC174" s="235"/>
      <c r="ROD174" s="235"/>
      <c r="ROE174" s="235"/>
      <c r="ROF174" s="235"/>
      <c r="ROG174" s="235"/>
      <c r="ROH174" s="235"/>
      <c r="ROI174" s="235"/>
      <c r="ROJ174" s="235"/>
      <c r="ROK174" s="235"/>
      <c r="ROL174" s="235"/>
      <c r="ROM174" s="235"/>
      <c r="RON174" s="235"/>
      <c r="ROO174" s="235"/>
      <c r="ROP174" s="235"/>
      <c r="ROQ174" s="235"/>
      <c r="ROR174" s="235"/>
      <c r="ROS174" s="235"/>
      <c r="ROT174" s="235"/>
      <c r="ROU174" s="235"/>
      <c r="ROV174" s="235"/>
      <c r="ROW174" s="235"/>
      <c r="ROX174" s="235"/>
      <c r="ROY174" s="235"/>
      <c r="ROZ174" s="235"/>
      <c r="RPA174" s="235"/>
      <c r="RPB174" s="235"/>
      <c r="RPC174" s="235"/>
      <c r="RPD174" s="235"/>
      <c r="RPE174" s="235"/>
      <c r="RPF174" s="235"/>
      <c r="RPG174" s="235"/>
      <c r="RPH174" s="235"/>
      <c r="RPI174" s="235"/>
      <c r="RPJ174" s="235"/>
      <c r="RPK174" s="235"/>
      <c r="RPL174" s="235"/>
      <c r="RPM174" s="235"/>
      <c r="RPN174" s="235"/>
      <c r="RPO174" s="235"/>
      <c r="RPP174" s="235"/>
      <c r="RPQ174" s="235"/>
      <c r="RPR174" s="235"/>
      <c r="RPS174" s="235"/>
      <c r="RPT174" s="235"/>
      <c r="RPU174" s="235"/>
      <c r="RPV174" s="235"/>
      <c r="RPW174" s="235"/>
      <c r="RPX174" s="235"/>
      <c r="RPY174" s="235"/>
      <c r="RPZ174" s="235"/>
      <c r="RQA174" s="235"/>
      <c r="RQB174" s="235"/>
      <c r="RQC174" s="235"/>
      <c r="RQD174" s="235"/>
      <c r="RQE174" s="235"/>
      <c r="RQF174" s="235"/>
      <c r="RQG174" s="235"/>
      <c r="RQH174" s="235"/>
      <c r="RQI174" s="235"/>
      <c r="RQJ174" s="235"/>
      <c r="RQK174" s="235"/>
      <c r="RQL174" s="235"/>
      <c r="RQM174" s="235"/>
      <c r="RQN174" s="235"/>
      <c r="RQO174" s="235"/>
      <c r="RQP174" s="235"/>
      <c r="RQQ174" s="235"/>
      <c r="RQR174" s="235"/>
      <c r="RQS174" s="235"/>
      <c r="RQT174" s="235"/>
      <c r="RQU174" s="235"/>
      <c r="RQV174" s="235"/>
      <c r="RQW174" s="235"/>
      <c r="RQX174" s="235"/>
      <c r="RQY174" s="235"/>
      <c r="RQZ174" s="235"/>
      <c r="RRA174" s="235"/>
      <c r="RRB174" s="235"/>
      <c r="RRC174" s="235"/>
      <c r="RRD174" s="235"/>
      <c r="RRE174" s="235"/>
      <c r="RRF174" s="235"/>
      <c r="RRG174" s="235"/>
      <c r="RRH174" s="235"/>
      <c r="RRI174" s="235"/>
      <c r="RRJ174" s="235"/>
      <c r="RRK174" s="235"/>
      <c r="RRL174" s="235"/>
      <c r="RRM174" s="235"/>
      <c r="RRN174" s="235"/>
      <c r="RRO174" s="235"/>
      <c r="RRP174" s="235"/>
      <c r="RRQ174" s="235"/>
      <c r="RRR174" s="235"/>
      <c r="RRS174" s="235"/>
      <c r="RRT174" s="235"/>
      <c r="RRU174" s="235"/>
      <c r="RRV174" s="235"/>
      <c r="RRW174" s="235"/>
      <c r="RRX174" s="235"/>
      <c r="RRY174" s="235"/>
      <c r="RRZ174" s="235"/>
      <c r="RSA174" s="235"/>
      <c r="RSB174" s="235"/>
      <c r="RSC174" s="235"/>
      <c r="RSD174" s="235"/>
      <c r="RSE174" s="235"/>
      <c r="RSF174" s="235"/>
      <c r="RSG174" s="235"/>
      <c r="RSH174" s="235"/>
      <c r="RSI174" s="235"/>
      <c r="RSJ174" s="235"/>
      <c r="RSK174" s="235"/>
      <c r="RSL174" s="235"/>
      <c r="RSM174" s="235"/>
      <c r="RSN174" s="235"/>
      <c r="RSO174" s="235"/>
      <c r="RSP174" s="235"/>
      <c r="RSQ174" s="235"/>
      <c r="RSR174" s="235"/>
      <c r="RSS174" s="235"/>
      <c r="RST174" s="235"/>
      <c r="RSU174" s="235"/>
      <c r="RSV174" s="235"/>
      <c r="RSW174" s="235"/>
      <c r="RSX174" s="235"/>
      <c r="RSY174" s="235"/>
      <c r="RSZ174" s="235"/>
      <c r="RTA174" s="235"/>
      <c r="RTB174" s="235"/>
      <c r="RTC174" s="235"/>
      <c r="RTD174" s="235"/>
      <c r="RTE174" s="235"/>
      <c r="RTF174" s="235"/>
      <c r="RTG174" s="235"/>
      <c r="RTH174" s="235"/>
      <c r="RTI174" s="235"/>
      <c r="RTJ174" s="235"/>
      <c r="RTK174" s="235"/>
      <c r="RTL174" s="235"/>
      <c r="RTM174" s="235"/>
      <c r="RTN174" s="235"/>
      <c r="RTO174" s="235"/>
      <c r="RTP174" s="235"/>
      <c r="RTQ174" s="235"/>
      <c r="RTR174" s="235"/>
      <c r="RTS174" s="235"/>
      <c r="RTT174" s="235"/>
      <c r="RTU174" s="235"/>
      <c r="RTV174" s="235"/>
      <c r="RTW174" s="235"/>
      <c r="RTX174" s="235"/>
      <c r="RTY174" s="235"/>
      <c r="RTZ174" s="235"/>
      <c r="RUA174" s="235"/>
      <c r="RUB174" s="235"/>
      <c r="RUC174" s="235"/>
      <c r="RUD174" s="235"/>
      <c r="RUE174" s="235"/>
      <c r="RUF174" s="235"/>
      <c r="RUG174" s="235"/>
      <c r="RUH174" s="235"/>
      <c r="RUI174" s="235"/>
      <c r="RUJ174" s="235"/>
      <c r="RUK174" s="235"/>
      <c r="RUL174" s="235"/>
      <c r="RUM174" s="235"/>
      <c r="RUN174" s="235"/>
      <c r="RUO174" s="235"/>
      <c r="RUP174" s="235"/>
      <c r="RUQ174" s="235"/>
      <c r="RUR174" s="235"/>
      <c r="RUS174" s="235"/>
      <c r="RUT174" s="235"/>
      <c r="RUU174" s="235"/>
      <c r="RUV174" s="235"/>
      <c r="RUW174" s="235"/>
      <c r="RUX174" s="235"/>
      <c r="RUY174" s="235"/>
      <c r="RUZ174" s="235"/>
      <c r="RVA174" s="235"/>
      <c r="RVB174" s="235"/>
      <c r="RVC174" s="235"/>
      <c r="RVD174" s="235"/>
      <c r="RVE174" s="235"/>
      <c r="RVF174" s="235"/>
      <c r="RVG174" s="235"/>
      <c r="RVH174" s="235"/>
      <c r="RVI174" s="235"/>
      <c r="RVJ174" s="235"/>
      <c r="RVK174" s="235"/>
      <c r="RVL174" s="235"/>
      <c r="RVM174" s="235"/>
      <c r="RVN174" s="235"/>
      <c r="RVO174" s="235"/>
      <c r="RVP174" s="235"/>
      <c r="RVQ174" s="235"/>
      <c r="RVR174" s="235"/>
      <c r="RVS174" s="235"/>
      <c r="RVT174" s="235"/>
      <c r="RVU174" s="235"/>
      <c r="RVV174" s="235"/>
      <c r="RVW174" s="235"/>
      <c r="RVX174" s="235"/>
      <c r="RVY174" s="235"/>
      <c r="RVZ174" s="235"/>
      <c r="RWA174" s="235"/>
      <c r="RWB174" s="235"/>
      <c r="RWC174" s="235"/>
      <c r="RWD174" s="235"/>
      <c r="RWE174" s="235"/>
      <c r="RWF174" s="235"/>
      <c r="RWG174" s="235"/>
      <c r="RWH174" s="235"/>
      <c r="RWI174" s="235"/>
      <c r="RWJ174" s="235"/>
      <c r="RWK174" s="235"/>
      <c r="RWL174" s="235"/>
      <c r="RWM174" s="235"/>
      <c r="RWN174" s="235"/>
      <c r="RWO174" s="235"/>
      <c r="RWP174" s="235"/>
      <c r="RWQ174" s="235"/>
      <c r="RWR174" s="235"/>
      <c r="RWS174" s="235"/>
      <c r="RWT174" s="235"/>
      <c r="RWU174" s="235"/>
      <c r="RWV174" s="235"/>
      <c r="RWW174" s="235"/>
      <c r="RWX174" s="235"/>
      <c r="RWY174" s="235"/>
      <c r="RWZ174" s="235"/>
      <c r="RXA174" s="235"/>
      <c r="RXB174" s="235"/>
      <c r="RXC174" s="235"/>
      <c r="RXD174" s="235"/>
      <c r="RXE174" s="235"/>
      <c r="RXF174" s="235"/>
      <c r="RXG174" s="235"/>
      <c r="RXH174" s="235"/>
      <c r="RXI174" s="235"/>
      <c r="RXJ174" s="235"/>
      <c r="RXK174" s="235"/>
      <c r="RXL174" s="235"/>
      <c r="RXM174" s="235"/>
      <c r="RXN174" s="235"/>
      <c r="RXO174" s="235"/>
      <c r="RXP174" s="235"/>
      <c r="RXQ174" s="235"/>
      <c r="RXR174" s="235"/>
      <c r="RXS174" s="235"/>
      <c r="RXT174" s="235"/>
      <c r="RXU174" s="235"/>
      <c r="RXV174" s="235"/>
      <c r="RXW174" s="235"/>
      <c r="RXX174" s="235"/>
      <c r="RXY174" s="235"/>
      <c r="RXZ174" s="235"/>
      <c r="RYA174" s="235"/>
      <c r="RYB174" s="235"/>
      <c r="RYC174" s="235"/>
      <c r="RYD174" s="235"/>
      <c r="RYE174" s="235"/>
      <c r="RYF174" s="235"/>
      <c r="RYG174" s="235"/>
      <c r="RYH174" s="235"/>
      <c r="RYI174" s="235"/>
      <c r="RYJ174" s="235"/>
      <c r="RYK174" s="235"/>
      <c r="RYL174" s="235"/>
      <c r="RYM174" s="235"/>
      <c r="RYN174" s="235"/>
      <c r="RYO174" s="235"/>
      <c r="RYP174" s="235"/>
      <c r="RYQ174" s="235"/>
      <c r="RYR174" s="235"/>
      <c r="RYS174" s="235"/>
      <c r="RYT174" s="235"/>
      <c r="RYU174" s="235"/>
      <c r="RYV174" s="235"/>
      <c r="RYW174" s="235"/>
      <c r="RYX174" s="235"/>
      <c r="RYY174" s="235"/>
      <c r="RYZ174" s="235"/>
      <c r="RZA174" s="235"/>
      <c r="RZB174" s="235"/>
      <c r="RZC174" s="235"/>
      <c r="RZD174" s="235"/>
      <c r="RZE174" s="235"/>
      <c r="RZF174" s="235"/>
      <c r="RZG174" s="235"/>
      <c r="RZH174" s="235"/>
      <c r="RZI174" s="235"/>
      <c r="RZJ174" s="235"/>
      <c r="RZK174" s="235"/>
      <c r="RZL174" s="235"/>
      <c r="RZM174" s="235"/>
      <c r="RZN174" s="235"/>
      <c r="RZO174" s="235"/>
      <c r="RZP174" s="235"/>
      <c r="RZQ174" s="235"/>
      <c r="RZR174" s="235"/>
      <c r="RZS174" s="235"/>
      <c r="RZT174" s="235"/>
      <c r="RZU174" s="235"/>
      <c r="RZV174" s="235"/>
      <c r="RZW174" s="235"/>
      <c r="RZX174" s="235"/>
      <c r="RZY174" s="235"/>
      <c r="RZZ174" s="235"/>
      <c r="SAA174" s="235"/>
      <c r="SAB174" s="235"/>
      <c r="SAC174" s="235"/>
      <c r="SAD174" s="235"/>
      <c r="SAE174" s="235"/>
      <c r="SAF174" s="235"/>
      <c r="SAG174" s="235"/>
      <c r="SAH174" s="235"/>
      <c r="SAI174" s="235"/>
      <c r="SAJ174" s="235"/>
      <c r="SAK174" s="235"/>
      <c r="SAL174" s="235"/>
      <c r="SAM174" s="235"/>
      <c r="SAN174" s="235"/>
      <c r="SAO174" s="235"/>
      <c r="SAP174" s="235"/>
      <c r="SAQ174" s="235"/>
      <c r="SAR174" s="235"/>
      <c r="SAS174" s="235"/>
      <c r="SAT174" s="235"/>
      <c r="SAU174" s="235"/>
      <c r="SAV174" s="235"/>
      <c r="SAW174" s="235"/>
      <c r="SAX174" s="235"/>
      <c r="SAY174" s="235"/>
      <c r="SAZ174" s="235"/>
      <c r="SBA174" s="235"/>
      <c r="SBB174" s="235"/>
      <c r="SBC174" s="235"/>
      <c r="SBD174" s="235"/>
      <c r="SBE174" s="235"/>
      <c r="SBF174" s="235"/>
      <c r="SBG174" s="235"/>
      <c r="SBH174" s="235"/>
      <c r="SBI174" s="235"/>
      <c r="SBJ174" s="235"/>
      <c r="SBK174" s="235"/>
      <c r="SBL174" s="235"/>
      <c r="SBM174" s="235"/>
      <c r="SBN174" s="235"/>
      <c r="SBO174" s="235"/>
      <c r="SBP174" s="235"/>
      <c r="SBQ174" s="235"/>
      <c r="SBR174" s="235"/>
      <c r="SBS174" s="235"/>
      <c r="SBT174" s="235"/>
      <c r="SBU174" s="235"/>
      <c r="SBV174" s="235"/>
      <c r="SBW174" s="235"/>
      <c r="SBX174" s="235"/>
      <c r="SBY174" s="235"/>
      <c r="SBZ174" s="235"/>
      <c r="SCA174" s="235"/>
      <c r="SCB174" s="235"/>
      <c r="SCC174" s="235"/>
      <c r="SCD174" s="235"/>
      <c r="SCE174" s="235"/>
      <c r="SCF174" s="235"/>
      <c r="SCG174" s="235"/>
      <c r="SCH174" s="235"/>
      <c r="SCI174" s="235"/>
      <c r="SCJ174" s="235"/>
      <c r="SCK174" s="235"/>
      <c r="SCL174" s="235"/>
      <c r="SCM174" s="235"/>
      <c r="SCN174" s="235"/>
      <c r="SCO174" s="235"/>
      <c r="SCP174" s="235"/>
      <c r="SCQ174" s="235"/>
      <c r="SCR174" s="235"/>
      <c r="SCS174" s="235"/>
      <c r="SCT174" s="235"/>
      <c r="SCU174" s="235"/>
      <c r="SCV174" s="235"/>
      <c r="SCW174" s="235"/>
      <c r="SCX174" s="235"/>
      <c r="SCY174" s="235"/>
      <c r="SCZ174" s="235"/>
      <c r="SDA174" s="235"/>
      <c r="SDB174" s="235"/>
      <c r="SDC174" s="235"/>
      <c r="SDD174" s="235"/>
      <c r="SDE174" s="235"/>
      <c r="SDF174" s="235"/>
      <c r="SDG174" s="235"/>
      <c r="SDH174" s="235"/>
      <c r="SDI174" s="235"/>
      <c r="SDJ174" s="235"/>
      <c r="SDK174" s="235"/>
      <c r="SDL174" s="235"/>
      <c r="SDM174" s="235"/>
      <c r="SDN174" s="235"/>
      <c r="SDO174" s="235"/>
      <c r="SDP174" s="235"/>
      <c r="SDQ174" s="235"/>
      <c r="SDR174" s="235"/>
      <c r="SDS174" s="235"/>
      <c r="SDT174" s="235"/>
      <c r="SDU174" s="235"/>
      <c r="SDV174" s="235"/>
      <c r="SDW174" s="235"/>
      <c r="SDX174" s="235"/>
      <c r="SDY174" s="235"/>
      <c r="SDZ174" s="235"/>
      <c r="SEA174" s="235"/>
      <c r="SEB174" s="235"/>
      <c r="SEC174" s="235"/>
      <c r="SED174" s="235"/>
      <c r="SEE174" s="235"/>
      <c r="SEF174" s="235"/>
      <c r="SEG174" s="235"/>
      <c r="SEH174" s="235"/>
      <c r="SEI174" s="235"/>
      <c r="SEJ174" s="235"/>
      <c r="SEK174" s="235"/>
      <c r="SEL174" s="235"/>
      <c r="SEM174" s="235"/>
      <c r="SEN174" s="235"/>
      <c r="SEO174" s="235"/>
      <c r="SEP174" s="235"/>
      <c r="SEQ174" s="235"/>
      <c r="SER174" s="235"/>
      <c r="SES174" s="235"/>
      <c r="SET174" s="235"/>
      <c r="SEU174" s="235"/>
      <c r="SEV174" s="235"/>
      <c r="SEW174" s="235"/>
      <c r="SEX174" s="235"/>
      <c r="SEY174" s="235"/>
      <c r="SEZ174" s="235"/>
      <c r="SFA174" s="235"/>
      <c r="SFB174" s="235"/>
      <c r="SFC174" s="235"/>
      <c r="SFD174" s="235"/>
      <c r="SFE174" s="235"/>
      <c r="SFF174" s="235"/>
      <c r="SFG174" s="235"/>
      <c r="SFH174" s="235"/>
      <c r="SFI174" s="235"/>
      <c r="SFJ174" s="235"/>
      <c r="SFK174" s="235"/>
      <c r="SFL174" s="235"/>
      <c r="SFM174" s="235"/>
      <c r="SFN174" s="235"/>
      <c r="SFO174" s="235"/>
      <c r="SFP174" s="235"/>
      <c r="SFQ174" s="235"/>
      <c r="SFR174" s="235"/>
      <c r="SFS174" s="235"/>
      <c r="SFT174" s="235"/>
      <c r="SFU174" s="235"/>
      <c r="SFV174" s="235"/>
      <c r="SFW174" s="235"/>
      <c r="SFX174" s="235"/>
      <c r="SFY174" s="235"/>
      <c r="SFZ174" s="235"/>
      <c r="SGA174" s="235"/>
      <c r="SGB174" s="235"/>
      <c r="SGC174" s="235"/>
      <c r="SGD174" s="235"/>
      <c r="SGE174" s="235"/>
      <c r="SGF174" s="235"/>
      <c r="SGG174" s="235"/>
      <c r="SGH174" s="235"/>
      <c r="SGI174" s="235"/>
      <c r="SGJ174" s="235"/>
      <c r="SGK174" s="235"/>
      <c r="SGL174" s="235"/>
      <c r="SGM174" s="235"/>
      <c r="SGN174" s="235"/>
      <c r="SGO174" s="235"/>
      <c r="SGP174" s="235"/>
      <c r="SGQ174" s="235"/>
      <c r="SGR174" s="235"/>
      <c r="SGS174" s="235"/>
      <c r="SGT174" s="235"/>
      <c r="SGU174" s="235"/>
      <c r="SGV174" s="235"/>
      <c r="SGW174" s="235"/>
      <c r="SGX174" s="235"/>
      <c r="SGY174" s="235"/>
      <c r="SGZ174" s="235"/>
      <c r="SHA174" s="235"/>
      <c r="SHB174" s="235"/>
      <c r="SHC174" s="235"/>
      <c r="SHD174" s="235"/>
      <c r="SHE174" s="235"/>
      <c r="SHF174" s="235"/>
      <c r="SHG174" s="235"/>
      <c r="SHH174" s="235"/>
      <c r="SHI174" s="235"/>
      <c r="SHJ174" s="235"/>
      <c r="SHK174" s="235"/>
      <c r="SHL174" s="235"/>
      <c r="SHM174" s="235"/>
      <c r="SHN174" s="235"/>
      <c r="SHO174" s="235"/>
      <c r="SHP174" s="235"/>
      <c r="SHQ174" s="235"/>
      <c r="SHR174" s="235"/>
      <c r="SHS174" s="235"/>
      <c r="SHT174" s="235"/>
      <c r="SHU174" s="235"/>
      <c r="SHV174" s="235"/>
      <c r="SHW174" s="235"/>
      <c r="SHX174" s="235"/>
      <c r="SHY174" s="235"/>
      <c r="SHZ174" s="235"/>
      <c r="SIA174" s="235"/>
      <c r="SIB174" s="235"/>
      <c r="SIC174" s="235"/>
      <c r="SID174" s="235"/>
      <c r="SIE174" s="235"/>
      <c r="SIF174" s="235"/>
      <c r="SIG174" s="235"/>
      <c r="SIH174" s="235"/>
      <c r="SII174" s="235"/>
      <c r="SIJ174" s="235"/>
      <c r="SIK174" s="235"/>
      <c r="SIL174" s="235"/>
      <c r="SIM174" s="235"/>
      <c r="SIN174" s="235"/>
      <c r="SIO174" s="235"/>
      <c r="SIP174" s="235"/>
      <c r="SIQ174" s="235"/>
      <c r="SIR174" s="235"/>
      <c r="SIS174" s="235"/>
      <c r="SIT174" s="235"/>
      <c r="SIU174" s="235"/>
      <c r="SIV174" s="235"/>
      <c r="SIW174" s="235"/>
      <c r="SIX174" s="235"/>
      <c r="SIY174" s="235"/>
      <c r="SIZ174" s="235"/>
      <c r="SJA174" s="235"/>
      <c r="SJB174" s="235"/>
      <c r="SJC174" s="235"/>
      <c r="SJD174" s="235"/>
      <c r="SJE174" s="235"/>
      <c r="SJF174" s="235"/>
      <c r="SJG174" s="235"/>
      <c r="SJH174" s="235"/>
      <c r="SJI174" s="235"/>
      <c r="SJJ174" s="235"/>
      <c r="SJK174" s="235"/>
      <c r="SJL174" s="235"/>
      <c r="SJM174" s="235"/>
      <c r="SJN174" s="235"/>
      <c r="SJO174" s="235"/>
      <c r="SJP174" s="235"/>
      <c r="SJQ174" s="235"/>
      <c r="SJR174" s="235"/>
      <c r="SJS174" s="235"/>
      <c r="SJT174" s="235"/>
      <c r="SJU174" s="235"/>
      <c r="SJV174" s="235"/>
      <c r="SJW174" s="235"/>
      <c r="SJX174" s="235"/>
      <c r="SJY174" s="235"/>
      <c r="SJZ174" s="235"/>
      <c r="SKA174" s="235"/>
      <c r="SKB174" s="235"/>
      <c r="SKC174" s="235"/>
      <c r="SKD174" s="235"/>
      <c r="SKE174" s="235"/>
      <c r="SKF174" s="235"/>
      <c r="SKG174" s="235"/>
      <c r="SKH174" s="235"/>
      <c r="SKI174" s="235"/>
      <c r="SKJ174" s="235"/>
      <c r="SKK174" s="235"/>
      <c r="SKL174" s="235"/>
      <c r="SKM174" s="235"/>
      <c r="SKN174" s="235"/>
      <c r="SKO174" s="235"/>
      <c r="SKP174" s="235"/>
      <c r="SKQ174" s="235"/>
      <c r="SKR174" s="235"/>
      <c r="SKS174" s="235"/>
      <c r="SKT174" s="235"/>
      <c r="SKU174" s="235"/>
      <c r="SKV174" s="235"/>
      <c r="SKW174" s="235"/>
      <c r="SKX174" s="235"/>
      <c r="SKY174" s="235"/>
      <c r="SKZ174" s="235"/>
      <c r="SLA174" s="235"/>
      <c r="SLB174" s="235"/>
      <c r="SLC174" s="235"/>
      <c r="SLD174" s="235"/>
      <c r="SLE174" s="235"/>
      <c r="SLF174" s="235"/>
      <c r="SLG174" s="235"/>
      <c r="SLH174" s="235"/>
      <c r="SLI174" s="235"/>
      <c r="SLJ174" s="235"/>
      <c r="SLK174" s="235"/>
      <c r="SLL174" s="235"/>
      <c r="SLM174" s="235"/>
      <c r="SLN174" s="235"/>
      <c r="SLO174" s="235"/>
      <c r="SLP174" s="235"/>
      <c r="SLQ174" s="235"/>
      <c r="SLR174" s="235"/>
      <c r="SLS174" s="235"/>
      <c r="SLT174" s="235"/>
      <c r="SLU174" s="235"/>
      <c r="SLV174" s="235"/>
      <c r="SLW174" s="235"/>
      <c r="SLX174" s="235"/>
      <c r="SLY174" s="235"/>
      <c r="SLZ174" s="235"/>
      <c r="SMA174" s="235"/>
      <c r="SMB174" s="235"/>
      <c r="SMC174" s="235"/>
      <c r="SMD174" s="235"/>
      <c r="SME174" s="235"/>
      <c r="SMF174" s="235"/>
      <c r="SMG174" s="235"/>
      <c r="SMH174" s="235"/>
      <c r="SMI174" s="235"/>
      <c r="SMJ174" s="235"/>
      <c r="SMK174" s="235"/>
      <c r="SML174" s="235"/>
      <c r="SMM174" s="235"/>
      <c r="SMN174" s="235"/>
      <c r="SMO174" s="235"/>
      <c r="SMP174" s="235"/>
      <c r="SMQ174" s="235"/>
      <c r="SMR174" s="235"/>
      <c r="SMS174" s="235"/>
      <c r="SMT174" s="235"/>
      <c r="SMU174" s="235"/>
      <c r="SMV174" s="235"/>
      <c r="SMW174" s="235"/>
      <c r="SMX174" s="235"/>
      <c r="SMY174" s="235"/>
      <c r="SMZ174" s="235"/>
      <c r="SNA174" s="235"/>
      <c r="SNB174" s="235"/>
      <c r="SNC174" s="235"/>
      <c r="SND174" s="235"/>
      <c r="SNE174" s="235"/>
      <c r="SNF174" s="235"/>
      <c r="SNG174" s="235"/>
      <c r="SNH174" s="235"/>
      <c r="SNI174" s="235"/>
      <c r="SNJ174" s="235"/>
      <c r="SNK174" s="235"/>
      <c r="SNL174" s="235"/>
      <c r="SNM174" s="235"/>
      <c r="SNN174" s="235"/>
      <c r="SNO174" s="235"/>
      <c r="SNP174" s="235"/>
      <c r="SNQ174" s="235"/>
      <c r="SNR174" s="235"/>
      <c r="SNS174" s="235"/>
      <c r="SNT174" s="235"/>
      <c r="SNU174" s="235"/>
      <c r="SNV174" s="235"/>
      <c r="SNW174" s="235"/>
      <c r="SNX174" s="235"/>
      <c r="SNY174" s="235"/>
      <c r="SNZ174" s="235"/>
      <c r="SOA174" s="235"/>
      <c r="SOB174" s="235"/>
      <c r="SOC174" s="235"/>
      <c r="SOD174" s="235"/>
      <c r="SOE174" s="235"/>
      <c r="SOF174" s="235"/>
      <c r="SOG174" s="235"/>
      <c r="SOH174" s="235"/>
      <c r="SOI174" s="235"/>
      <c r="SOJ174" s="235"/>
      <c r="SOK174" s="235"/>
      <c r="SOL174" s="235"/>
      <c r="SOM174" s="235"/>
      <c r="SON174" s="235"/>
      <c r="SOO174" s="235"/>
      <c r="SOP174" s="235"/>
      <c r="SOQ174" s="235"/>
      <c r="SOR174" s="235"/>
      <c r="SOS174" s="235"/>
      <c r="SOT174" s="235"/>
      <c r="SOU174" s="235"/>
      <c r="SOV174" s="235"/>
      <c r="SOW174" s="235"/>
      <c r="SOX174" s="235"/>
      <c r="SOY174" s="235"/>
      <c r="SOZ174" s="235"/>
      <c r="SPA174" s="235"/>
      <c r="SPB174" s="235"/>
      <c r="SPC174" s="235"/>
      <c r="SPD174" s="235"/>
      <c r="SPE174" s="235"/>
      <c r="SPF174" s="235"/>
      <c r="SPG174" s="235"/>
      <c r="SPH174" s="235"/>
      <c r="SPI174" s="235"/>
      <c r="SPJ174" s="235"/>
      <c r="SPK174" s="235"/>
      <c r="SPL174" s="235"/>
      <c r="SPM174" s="235"/>
      <c r="SPN174" s="235"/>
      <c r="SPO174" s="235"/>
      <c r="SPP174" s="235"/>
      <c r="SPQ174" s="235"/>
      <c r="SPR174" s="235"/>
      <c r="SPS174" s="235"/>
      <c r="SPT174" s="235"/>
      <c r="SPU174" s="235"/>
      <c r="SPV174" s="235"/>
      <c r="SPW174" s="235"/>
      <c r="SPX174" s="235"/>
      <c r="SPY174" s="235"/>
      <c r="SPZ174" s="235"/>
      <c r="SQA174" s="235"/>
      <c r="SQB174" s="235"/>
      <c r="SQC174" s="235"/>
      <c r="SQD174" s="235"/>
      <c r="SQE174" s="235"/>
      <c r="SQF174" s="235"/>
      <c r="SQG174" s="235"/>
      <c r="SQH174" s="235"/>
      <c r="SQI174" s="235"/>
      <c r="SQJ174" s="235"/>
      <c r="SQK174" s="235"/>
      <c r="SQL174" s="235"/>
      <c r="SQM174" s="235"/>
      <c r="SQN174" s="235"/>
      <c r="SQO174" s="235"/>
      <c r="SQP174" s="235"/>
      <c r="SQQ174" s="235"/>
      <c r="SQR174" s="235"/>
      <c r="SQS174" s="235"/>
      <c r="SQT174" s="235"/>
      <c r="SQU174" s="235"/>
      <c r="SQV174" s="235"/>
      <c r="SQW174" s="235"/>
      <c r="SQX174" s="235"/>
      <c r="SQY174" s="235"/>
      <c r="SQZ174" s="235"/>
      <c r="SRA174" s="235"/>
      <c r="SRB174" s="235"/>
      <c r="SRC174" s="235"/>
      <c r="SRD174" s="235"/>
      <c r="SRE174" s="235"/>
      <c r="SRF174" s="235"/>
      <c r="SRG174" s="235"/>
      <c r="SRH174" s="235"/>
      <c r="SRI174" s="235"/>
      <c r="SRJ174" s="235"/>
      <c r="SRK174" s="235"/>
      <c r="SRL174" s="235"/>
      <c r="SRM174" s="235"/>
      <c r="SRN174" s="235"/>
      <c r="SRO174" s="235"/>
      <c r="SRP174" s="235"/>
      <c r="SRQ174" s="235"/>
      <c r="SRR174" s="235"/>
      <c r="SRS174" s="235"/>
      <c r="SRT174" s="235"/>
      <c r="SRU174" s="235"/>
      <c r="SRV174" s="235"/>
      <c r="SRW174" s="235"/>
      <c r="SRX174" s="235"/>
      <c r="SRY174" s="235"/>
      <c r="SRZ174" s="235"/>
      <c r="SSA174" s="235"/>
      <c r="SSB174" s="235"/>
      <c r="SSC174" s="235"/>
      <c r="SSD174" s="235"/>
      <c r="SSE174" s="235"/>
      <c r="SSF174" s="235"/>
      <c r="SSG174" s="235"/>
      <c r="SSH174" s="235"/>
      <c r="SSI174" s="235"/>
      <c r="SSJ174" s="235"/>
      <c r="SSK174" s="235"/>
      <c r="SSL174" s="235"/>
      <c r="SSM174" s="235"/>
      <c r="SSN174" s="235"/>
      <c r="SSO174" s="235"/>
      <c r="SSP174" s="235"/>
      <c r="SSQ174" s="235"/>
      <c r="SSR174" s="235"/>
      <c r="SSS174" s="235"/>
      <c r="SST174" s="235"/>
      <c r="SSU174" s="235"/>
      <c r="SSV174" s="235"/>
      <c r="SSW174" s="235"/>
      <c r="SSX174" s="235"/>
      <c r="SSY174" s="235"/>
      <c r="SSZ174" s="235"/>
      <c r="STA174" s="235"/>
      <c r="STB174" s="235"/>
      <c r="STC174" s="235"/>
      <c r="STD174" s="235"/>
      <c r="STE174" s="235"/>
      <c r="STF174" s="235"/>
      <c r="STG174" s="235"/>
      <c r="STH174" s="235"/>
      <c r="STI174" s="235"/>
      <c r="STJ174" s="235"/>
      <c r="STK174" s="235"/>
      <c r="STL174" s="235"/>
      <c r="STM174" s="235"/>
      <c r="STN174" s="235"/>
      <c r="STO174" s="235"/>
      <c r="STP174" s="235"/>
      <c r="STQ174" s="235"/>
      <c r="STR174" s="235"/>
      <c r="STS174" s="235"/>
      <c r="STT174" s="235"/>
      <c r="STU174" s="235"/>
      <c r="STV174" s="235"/>
      <c r="STW174" s="235"/>
      <c r="STX174" s="235"/>
      <c r="STY174" s="235"/>
      <c r="STZ174" s="235"/>
      <c r="SUA174" s="235"/>
      <c r="SUB174" s="235"/>
      <c r="SUC174" s="235"/>
      <c r="SUD174" s="235"/>
      <c r="SUE174" s="235"/>
      <c r="SUF174" s="235"/>
      <c r="SUG174" s="235"/>
      <c r="SUH174" s="235"/>
      <c r="SUI174" s="235"/>
      <c r="SUJ174" s="235"/>
      <c r="SUK174" s="235"/>
      <c r="SUL174" s="235"/>
      <c r="SUM174" s="235"/>
      <c r="SUN174" s="235"/>
      <c r="SUO174" s="235"/>
      <c r="SUP174" s="235"/>
      <c r="SUQ174" s="235"/>
      <c r="SUR174" s="235"/>
      <c r="SUS174" s="235"/>
      <c r="SUT174" s="235"/>
      <c r="SUU174" s="235"/>
      <c r="SUV174" s="235"/>
      <c r="SUW174" s="235"/>
      <c r="SUX174" s="235"/>
      <c r="SUY174" s="235"/>
      <c r="SUZ174" s="235"/>
      <c r="SVA174" s="235"/>
      <c r="SVB174" s="235"/>
      <c r="SVC174" s="235"/>
      <c r="SVD174" s="235"/>
      <c r="SVE174" s="235"/>
      <c r="SVF174" s="235"/>
      <c r="SVG174" s="235"/>
      <c r="SVH174" s="235"/>
      <c r="SVI174" s="235"/>
      <c r="SVJ174" s="235"/>
      <c r="SVK174" s="235"/>
      <c r="SVL174" s="235"/>
      <c r="SVM174" s="235"/>
      <c r="SVN174" s="235"/>
      <c r="SVO174" s="235"/>
      <c r="SVP174" s="235"/>
      <c r="SVQ174" s="235"/>
      <c r="SVR174" s="235"/>
      <c r="SVS174" s="235"/>
      <c r="SVT174" s="235"/>
      <c r="SVU174" s="235"/>
      <c r="SVV174" s="235"/>
      <c r="SVW174" s="235"/>
      <c r="SVX174" s="235"/>
      <c r="SVY174" s="235"/>
      <c r="SVZ174" s="235"/>
      <c r="SWA174" s="235"/>
      <c r="SWB174" s="235"/>
      <c r="SWC174" s="235"/>
      <c r="SWD174" s="235"/>
      <c r="SWE174" s="235"/>
      <c r="SWF174" s="235"/>
      <c r="SWG174" s="235"/>
      <c r="SWH174" s="235"/>
      <c r="SWI174" s="235"/>
      <c r="SWJ174" s="235"/>
      <c r="SWK174" s="235"/>
      <c r="SWL174" s="235"/>
      <c r="SWM174" s="235"/>
      <c r="SWN174" s="235"/>
      <c r="SWO174" s="235"/>
      <c r="SWP174" s="235"/>
      <c r="SWQ174" s="235"/>
      <c r="SWR174" s="235"/>
      <c r="SWS174" s="235"/>
      <c r="SWT174" s="235"/>
      <c r="SWU174" s="235"/>
      <c r="SWV174" s="235"/>
      <c r="SWW174" s="235"/>
      <c r="SWX174" s="235"/>
      <c r="SWY174" s="235"/>
      <c r="SWZ174" s="235"/>
      <c r="SXA174" s="235"/>
      <c r="SXB174" s="235"/>
      <c r="SXC174" s="235"/>
      <c r="SXD174" s="235"/>
      <c r="SXE174" s="235"/>
      <c r="SXF174" s="235"/>
      <c r="SXG174" s="235"/>
      <c r="SXH174" s="235"/>
      <c r="SXI174" s="235"/>
      <c r="SXJ174" s="235"/>
      <c r="SXK174" s="235"/>
      <c r="SXL174" s="235"/>
      <c r="SXM174" s="235"/>
      <c r="SXN174" s="235"/>
      <c r="SXO174" s="235"/>
      <c r="SXP174" s="235"/>
      <c r="SXQ174" s="235"/>
      <c r="SXR174" s="235"/>
      <c r="SXS174" s="235"/>
      <c r="SXT174" s="235"/>
      <c r="SXU174" s="235"/>
      <c r="SXV174" s="235"/>
      <c r="SXW174" s="235"/>
      <c r="SXX174" s="235"/>
      <c r="SXY174" s="235"/>
      <c r="SXZ174" s="235"/>
      <c r="SYA174" s="235"/>
      <c r="SYB174" s="235"/>
      <c r="SYC174" s="235"/>
      <c r="SYD174" s="235"/>
      <c r="SYE174" s="235"/>
      <c r="SYF174" s="235"/>
      <c r="SYG174" s="235"/>
      <c r="SYH174" s="235"/>
      <c r="SYI174" s="235"/>
      <c r="SYJ174" s="235"/>
      <c r="SYK174" s="235"/>
      <c r="SYL174" s="235"/>
      <c r="SYM174" s="235"/>
      <c r="SYN174" s="235"/>
      <c r="SYO174" s="235"/>
      <c r="SYP174" s="235"/>
      <c r="SYQ174" s="235"/>
      <c r="SYR174" s="235"/>
      <c r="SYS174" s="235"/>
      <c r="SYT174" s="235"/>
      <c r="SYU174" s="235"/>
      <c r="SYV174" s="235"/>
      <c r="SYW174" s="235"/>
      <c r="SYX174" s="235"/>
      <c r="SYY174" s="235"/>
      <c r="SYZ174" s="235"/>
      <c r="SZA174" s="235"/>
      <c r="SZB174" s="235"/>
      <c r="SZC174" s="235"/>
      <c r="SZD174" s="235"/>
      <c r="SZE174" s="235"/>
      <c r="SZF174" s="235"/>
      <c r="SZG174" s="235"/>
      <c r="SZH174" s="235"/>
      <c r="SZI174" s="235"/>
      <c r="SZJ174" s="235"/>
      <c r="SZK174" s="235"/>
      <c r="SZL174" s="235"/>
      <c r="SZM174" s="235"/>
      <c r="SZN174" s="235"/>
      <c r="SZO174" s="235"/>
      <c r="SZP174" s="235"/>
      <c r="SZQ174" s="235"/>
      <c r="SZR174" s="235"/>
      <c r="SZS174" s="235"/>
      <c r="SZT174" s="235"/>
      <c r="SZU174" s="235"/>
      <c r="SZV174" s="235"/>
      <c r="SZW174" s="235"/>
      <c r="SZX174" s="235"/>
      <c r="SZY174" s="235"/>
      <c r="SZZ174" s="235"/>
      <c r="TAA174" s="235"/>
      <c r="TAB174" s="235"/>
      <c r="TAC174" s="235"/>
      <c r="TAD174" s="235"/>
      <c r="TAE174" s="235"/>
      <c r="TAF174" s="235"/>
      <c r="TAG174" s="235"/>
      <c r="TAH174" s="235"/>
      <c r="TAI174" s="235"/>
      <c r="TAJ174" s="235"/>
      <c r="TAK174" s="235"/>
      <c r="TAL174" s="235"/>
      <c r="TAM174" s="235"/>
      <c r="TAN174" s="235"/>
      <c r="TAO174" s="235"/>
      <c r="TAP174" s="235"/>
      <c r="TAQ174" s="235"/>
      <c r="TAR174" s="235"/>
      <c r="TAS174" s="235"/>
      <c r="TAT174" s="235"/>
      <c r="TAU174" s="235"/>
      <c r="TAV174" s="235"/>
      <c r="TAW174" s="235"/>
      <c r="TAX174" s="235"/>
      <c r="TAY174" s="235"/>
      <c r="TAZ174" s="235"/>
      <c r="TBA174" s="235"/>
      <c r="TBB174" s="235"/>
      <c r="TBC174" s="235"/>
      <c r="TBD174" s="235"/>
      <c r="TBE174" s="235"/>
      <c r="TBF174" s="235"/>
      <c r="TBG174" s="235"/>
      <c r="TBH174" s="235"/>
      <c r="TBI174" s="235"/>
      <c r="TBJ174" s="235"/>
      <c r="TBK174" s="235"/>
      <c r="TBL174" s="235"/>
      <c r="TBM174" s="235"/>
      <c r="TBN174" s="235"/>
      <c r="TBO174" s="235"/>
      <c r="TBP174" s="235"/>
      <c r="TBQ174" s="235"/>
      <c r="TBR174" s="235"/>
      <c r="TBS174" s="235"/>
      <c r="TBT174" s="235"/>
      <c r="TBU174" s="235"/>
      <c r="TBV174" s="235"/>
      <c r="TBW174" s="235"/>
      <c r="TBX174" s="235"/>
      <c r="TBY174" s="235"/>
      <c r="TBZ174" s="235"/>
      <c r="TCA174" s="235"/>
      <c r="TCB174" s="235"/>
      <c r="TCC174" s="235"/>
      <c r="TCD174" s="235"/>
      <c r="TCE174" s="235"/>
      <c r="TCF174" s="235"/>
      <c r="TCG174" s="235"/>
      <c r="TCH174" s="235"/>
      <c r="TCI174" s="235"/>
      <c r="TCJ174" s="235"/>
      <c r="TCK174" s="235"/>
      <c r="TCL174" s="235"/>
      <c r="TCM174" s="235"/>
      <c r="TCN174" s="235"/>
      <c r="TCO174" s="235"/>
      <c r="TCP174" s="235"/>
      <c r="TCQ174" s="235"/>
      <c r="TCR174" s="235"/>
      <c r="TCS174" s="235"/>
      <c r="TCT174" s="235"/>
      <c r="TCU174" s="235"/>
      <c r="TCV174" s="235"/>
      <c r="TCW174" s="235"/>
      <c r="TCX174" s="235"/>
      <c r="TCY174" s="235"/>
      <c r="TCZ174" s="235"/>
      <c r="TDA174" s="235"/>
      <c r="TDB174" s="235"/>
      <c r="TDC174" s="235"/>
      <c r="TDD174" s="235"/>
      <c r="TDE174" s="235"/>
      <c r="TDF174" s="235"/>
      <c r="TDG174" s="235"/>
      <c r="TDH174" s="235"/>
      <c r="TDI174" s="235"/>
      <c r="TDJ174" s="235"/>
      <c r="TDK174" s="235"/>
      <c r="TDL174" s="235"/>
      <c r="TDM174" s="235"/>
      <c r="TDN174" s="235"/>
      <c r="TDO174" s="235"/>
      <c r="TDP174" s="235"/>
      <c r="TDQ174" s="235"/>
      <c r="TDR174" s="235"/>
      <c r="TDS174" s="235"/>
      <c r="TDT174" s="235"/>
      <c r="TDU174" s="235"/>
      <c r="TDV174" s="235"/>
      <c r="TDW174" s="235"/>
      <c r="TDX174" s="235"/>
      <c r="TDY174" s="235"/>
      <c r="TDZ174" s="235"/>
      <c r="TEA174" s="235"/>
      <c r="TEB174" s="235"/>
      <c r="TEC174" s="235"/>
      <c r="TED174" s="235"/>
      <c r="TEE174" s="235"/>
      <c r="TEF174" s="235"/>
      <c r="TEG174" s="235"/>
      <c r="TEH174" s="235"/>
      <c r="TEI174" s="235"/>
      <c r="TEJ174" s="235"/>
      <c r="TEK174" s="235"/>
      <c r="TEL174" s="235"/>
      <c r="TEM174" s="235"/>
      <c r="TEN174" s="235"/>
      <c r="TEO174" s="235"/>
      <c r="TEP174" s="235"/>
      <c r="TEQ174" s="235"/>
      <c r="TER174" s="235"/>
      <c r="TES174" s="235"/>
      <c r="TET174" s="235"/>
      <c r="TEU174" s="235"/>
      <c r="TEV174" s="235"/>
      <c r="TEW174" s="235"/>
      <c r="TEX174" s="235"/>
      <c r="TEY174" s="235"/>
      <c r="TEZ174" s="235"/>
      <c r="TFA174" s="235"/>
      <c r="TFB174" s="235"/>
      <c r="TFC174" s="235"/>
      <c r="TFD174" s="235"/>
      <c r="TFE174" s="235"/>
      <c r="TFF174" s="235"/>
      <c r="TFG174" s="235"/>
      <c r="TFH174" s="235"/>
      <c r="TFI174" s="235"/>
      <c r="TFJ174" s="235"/>
      <c r="TFK174" s="235"/>
      <c r="TFL174" s="235"/>
      <c r="TFM174" s="235"/>
      <c r="TFN174" s="235"/>
      <c r="TFO174" s="235"/>
      <c r="TFP174" s="235"/>
      <c r="TFQ174" s="235"/>
      <c r="TFR174" s="235"/>
      <c r="TFS174" s="235"/>
      <c r="TFT174" s="235"/>
      <c r="TFU174" s="235"/>
      <c r="TFV174" s="235"/>
      <c r="TFW174" s="235"/>
      <c r="TFX174" s="235"/>
      <c r="TFY174" s="235"/>
      <c r="TFZ174" s="235"/>
      <c r="TGA174" s="235"/>
      <c r="TGB174" s="235"/>
      <c r="TGC174" s="235"/>
      <c r="TGD174" s="235"/>
      <c r="TGE174" s="235"/>
      <c r="TGF174" s="235"/>
      <c r="TGG174" s="235"/>
      <c r="TGH174" s="235"/>
      <c r="TGI174" s="235"/>
      <c r="TGJ174" s="235"/>
      <c r="TGK174" s="235"/>
      <c r="TGL174" s="235"/>
      <c r="TGM174" s="235"/>
      <c r="TGN174" s="235"/>
      <c r="TGO174" s="235"/>
      <c r="TGP174" s="235"/>
      <c r="TGQ174" s="235"/>
      <c r="TGR174" s="235"/>
      <c r="TGS174" s="235"/>
      <c r="TGT174" s="235"/>
      <c r="TGU174" s="235"/>
      <c r="TGV174" s="235"/>
      <c r="TGW174" s="235"/>
      <c r="TGX174" s="235"/>
      <c r="TGY174" s="235"/>
      <c r="TGZ174" s="235"/>
      <c r="THA174" s="235"/>
      <c r="THB174" s="235"/>
      <c r="THC174" s="235"/>
      <c r="THD174" s="235"/>
      <c r="THE174" s="235"/>
      <c r="THF174" s="235"/>
      <c r="THG174" s="235"/>
      <c r="THH174" s="235"/>
      <c r="THI174" s="235"/>
      <c r="THJ174" s="235"/>
      <c r="THK174" s="235"/>
      <c r="THL174" s="235"/>
      <c r="THM174" s="235"/>
      <c r="THN174" s="235"/>
      <c r="THO174" s="235"/>
      <c r="THP174" s="235"/>
      <c r="THQ174" s="235"/>
      <c r="THR174" s="235"/>
      <c r="THS174" s="235"/>
      <c r="THT174" s="235"/>
      <c r="THU174" s="235"/>
      <c r="THV174" s="235"/>
      <c r="THW174" s="235"/>
      <c r="THX174" s="235"/>
      <c r="THY174" s="235"/>
      <c r="THZ174" s="235"/>
      <c r="TIA174" s="235"/>
      <c r="TIB174" s="235"/>
      <c r="TIC174" s="235"/>
      <c r="TID174" s="235"/>
      <c r="TIE174" s="235"/>
      <c r="TIF174" s="235"/>
      <c r="TIG174" s="235"/>
      <c r="TIH174" s="235"/>
      <c r="TII174" s="235"/>
      <c r="TIJ174" s="235"/>
      <c r="TIK174" s="235"/>
      <c r="TIL174" s="235"/>
      <c r="TIM174" s="235"/>
      <c r="TIN174" s="235"/>
      <c r="TIO174" s="235"/>
      <c r="TIP174" s="235"/>
      <c r="TIQ174" s="235"/>
      <c r="TIR174" s="235"/>
      <c r="TIS174" s="235"/>
      <c r="TIT174" s="235"/>
      <c r="TIU174" s="235"/>
      <c r="TIV174" s="235"/>
      <c r="TIW174" s="235"/>
      <c r="TIX174" s="235"/>
      <c r="TIY174" s="235"/>
      <c r="TIZ174" s="235"/>
      <c r="TJA174" s="235"/>
      <c r="TJB174" s="235"/>
      <c r="TJC174" s="235"/>
      <c r="TJD174" s="235"/>
      <c r="TJE174" s="235"/>
      <c r="TJF174" s="235"/>
      <c r="TJG174" s="235"/>
      <c r="TJH174" s="235"/>
      <c r="TJI174" s="235"/>
      <c r="TJJ174" s="235"/>
      <c r="TJK174" s="235"/>
      <c r="TJL174" s="235"/>
      <c r="TJM174" s="235"/>
      <c r="TJN174" s="235"/>
      <c r="TJO174" s="235"/>
      <c r="TJP174" s="235"/>
      <c r="TJQ174" s="235"/>
      <c r="TJR174" s="235"/>
      <c r="TJS174" s="235"/>
      <c r="TJT174" s="235"/>
      <c r="TJU174" s="235"/>
      <c r="TJV174" s="235"/>
      <c r="TJW174" s="235"/>
      <c r="TJX174" s="235"/>
      <c r="TJY174" s="235"/>
      <c r="TJZ174" s="235"/>
      <c r="TKA174" s="235"/>
      <c r="TKB174" s="235"/>
      <c r="TKC174" s="235"/>
      <c r="TKD174" s="235"/>
      <c r="TKE174" s="235"/>
      <c r="TKF174" s="235"/>
      <c r="TKG174" s="235"/>
      <c r="TKH174" s="235"/>
      <c r="TKI174" s="235"/>
      <c r="TKJ174" s="235"/>
      <c r="TKK174" s="235"/>
      <c r="TKL174" s="235"/>
      <c r="TKM174" s="235"/>
      <c r="TKN174" s="235"/>
      <c r="TKO174" s="235"/>
      <c r="TKP174" s="235"/>
      <c r="TKQ174" s="235"/>
      <c r="TKR174" s="235"/>
      <c r="TKS174" s="235"/>
      <c r="TKT174" s="235"/>
      <c r="TKU174" s="235"/>
      <c r="TKV174" s="235"/>
      <c r="TKW174" s="235"/>
      <c r="TKX174" s="235"/>
      <c r="TKY174" s="235"/>
      <c r="TKZ174" s="235"/>
      <c r="TLA174" s="235"/>
      <c r="TLB174" s="235"/>
      <c r="TLC174" s="235"/>
      <c r="TLD174" s="235"/>
      <c r="TLE174" s="235"/>
      <c r="TLF174" s="235"/>
      <c r="TLG174" s="235"/>
      <c r="TLH174" s="235"/>
      <c r="TLI174" s="235"/>
      <c r="TLJ174" s="235"/>
      <c r="TLK174" s="235"/>
      <c r="TLL174" s="235"/>
      <c r="TLM174" s="235"/>
      <c r="TLN174" s="235"/>
      <c r="TLO174" s="235"/>
      <c r="TLP174" s="235"/>
      <c r="TLQ174" s="235"/>
      <c r="TLR174" s="235"/>
      <c r="TLS174" s="235"/>
      <c r="TLT174" s="235"/>
      <c r="TLU174" s="235"/>
      <c r="TLV174" s="235"/>
      <c r="TLW174" s="235"/>
      <c r="TLX174" s="235"/>
      <c r="TLY174" s="235"/>
      <c r="TLZ174" s="235"/>
      <c r="TMA174" s="235"/>
      <c r="TMB174" s="235"/>
      <c r="TMC174" s="235"/>
      <c r="TMD174" s="235"/>
      <c r="TME174" s="235"/>
      <c r="TMF174" s="235"/>
      <c r="TMG174" s="235"/>
      <c r="TMH174" s="235"/>
      <c r="TMI174" s="235"/>
      <c r="TMJ174" s="235"/>
      <c r="TMK174" s="235"/>
      <c r="TML174" s="235"/>
      <c r="TMM174" s="235"/>
      <c r="TMN174" s="235"/>
      <c r="TMO174" s="235"/>
      <c r="TMP174" s="235"/>
      <c r="TMQ174" s="235"/>
      <c r="TMR174" s="235"/>
      <c r="TMS174" s="235"/>
      <c r="TMT174" s="235"/>
      <c r="TMU174" s="235"/>
      <c r="TMV174" s="235"/>
      <c r="TMW174" s="235"/>
      <c r="TMX174" s="235"/>
      <c r="TMY174" s="235"/>
      <c r="TMZ174" s="235"/>
      <c r="TNA174" s="235"/>
      <c r="TNB174" s="235"/>
      <c r="TNC174" s="235"/>
      <c r="TND174" s="235"/>
      <c r="TNE174" s="235"/>
      <c r="TNF174" s="235"/>
      <c r="TNG174" s="235"/>
      <c r="TNH174" s="235"/>
      <c r="TNI174" s="235"/>
      <c r="TNJ174" s="235"/>
      <c r="TNK174" s="235"/>
      <c r="TNL174" s="235"/>
      <c r="TNM174" s="235"/>
      <c r="TNN174" s="235"/>
      <c r="TNO174" s="235"/>
      <c r="TNP174" s="235"/>
      <c r="TNQ174" s="235"/>
      <c r="TNR174" s="235"/>
      <c r="TNS174" s="235"/>
      <c r="TNT174" s="235"/>
      <c r="TNU174" s="235"/>
      <c r="TNV174" s="235"/>
      <c r="TNW174" s="235"/>
      <c r="TNX174" s="235"/>
      <c r="TNY174" s="235"/>
      <c r="TNZ174" s="235"/>
      <c r="TOA174" s="235"/>
      <c r="TOB174" s="235"/>
      <c r="TOC174" s="235"/>
      <c r="TOD174" s="235"/>
      <c r="TOE174" s="235"/>
      <c r="TOF174" s="235"/>
      <c r="TOG174" s="235"/>
      <c r="TOH174" s="235"/>
      <c r="TOI174" s="235"/>
      <c r="TOJ174" s="235"/>
      <c r="TOK174" s="235"/>
      <c r="TOL174" s="235"/>
      <c r="TOM174" s="235"/>
      <c r="TON174" s="235"/>
      <c r="TOO174" s="235"/>
      <c r="TOP174" s="235"/>
      <c r="TOQ174" s="235"/>
      <c r="TOR174" s="235"/>
      <c r="TOS174" s="235"/>
      <c r="TOT174" s="235"/>
      <c r="TOU174" s="235"/>
      <c r="TOV174" s="235"/>
      <c r="TOW174" s="235"/>
      <c r="TOX174" s="235"/>
      <c r="TOY174" s="235"/>
      <c r="TOZ174" s="235"/>
      <c r="TPA174" s="235"/>
      <c r="TPB174" s="235"/>
      <c r="TPC174" s="235"/>
      <c r="TPD174" s="235"/>
      <c r="TPE174" s="235"/>
      <c r="TPF174" s="235"/>
      <c r="TPG174" s="235"/>
      <c r="TPH174" s="235"/>
      <c r="TPI174" s="235"/>
      <c r="TPJ174" s="235"/>
      <c r="TPK174" s="235"/>
      <c r="TPL174" s="235"/>
      <c r="TPM174" s="235"/>
      <c r="TPN174" s="235"/>
      <c r="TPO174" s="235"/>
      <c r="TPP174" s="235"/>
      <c r="TPQ174" s="235"/>
      <c r="TPR174" s="235"/>
      <c r="TPS174" s="235"/>
      <c r="TPT174" s="235"/>
      <c r="TPU174" s="235"/>
      <c r="TPV174" s="235"/>
      <c r="TPW174" s="235"/>
      <c r="TPX174" s="235"/>
      <c r="TPY174" s="235"/>
      <c r="TPZ174" s="235"/>
      <c r="TQA174" s="235"/>
      <c r="TQB174" s="235"/>
      <c r="TQC174" s="235"/>
      <c r="TQD174" s="235"/>
      <c r="TQE174" s="235"/>
      <c r="TQF174" s="235"/>
      <c r="TQG174" s="235"/>
      <c r="TQH174" s="235"/>
      <c r="TQI174" s="235"/>
      <c r="TQJ174" s="235"/>
      <c r="TQK174" s="235"/>
      <c r="TQL174" s="235"/>
      <c r="TQM174" s="235"/>
      <c r="TQN174" s="235"/>
      <c r="TQO174" s="235"/>
      <c r="TQP174" s="235"/>
      <c r="TQQ174" s="235"/>
      <c r="TQR174" s="235"/>
      <c r="TQS174" s="235"/>
      <c r="TQT174" s="235"/>
      <c r="TQU174" s="235"/>
      <c r="TQV174" s="235"/>
      <c r="TQW174" s="235"/>
      <c r="TQX174" s="235"/>
      <c r="TQY174" s="235"/>
      <c r="TQZ174" s="235"/>
      <c r="TRA174" s="235"/>
      <c r="TRB174" s="235"/>
      <c r="TRC174" s="235"/>
      <c r="TRD174" s="235"/>
      <c r="TRE174" s="235"/>
      <c r="TRF174" s="235"/>
      <c r="TRG174" s="235"/>
      <c r="TRH174" s="235"/>
      <c r="TRI174" s="235"/>
      <c r="TRJ174" s="235"/>
      <c r="TRK174" s="235"/>
      <c r="TRL174" s="235"/>
      <c r="TRM174" s="235"/>
      <c r="TRN174" s="235"/>
      <c r="TRO174" s="235"/>
      <c r="TRP174" s="235"/>
      <c r="TRQ174" s="235"/>
      <c r="TRR174" s="235"/>
      <c r="TRS174" s="235"/>
      <c r="TRT174" s="235"/>
      <c r="TRU174" s="235"/>
      <c r="TRV174" s="235"/>
      <c r="TRW174" s="235"/>
      <c r="TRX174" s="235"/>
      <c r="TRY174" s="235"/>
      <c r="TRZ174" s="235"/>
      <c r="TSA174" s="235"/>
      <c r="TSB174" s="235"/>
      <c r="TSC174" s="235"/>
      <c r="TSD174" s="235"/>
      <c r="TSE174" s="235"/>
      <c r="TSF174" s="235"/>
      <c r="TSG174" s="235"/>
      <c r="TSH174" s="235"/>
      <c r="TSI174" s="235"/>
      <c r="TSJ174" s="235"/>
      <c r="TSK174" s="235"/>
      <c r="TSL174" s="235"/>
      <c r="TSM174" s="235"/>
      <c r="TSN174" s="235"/>
      <c r="TSO174" s="235"/>
      <c r="TSP174" s="235"/>
      <c r="TSQ174" s="235"/>
      <c r="TSR174" s="235"/>
      <c r="TSS174" s="235"/>
      <c r="TST174" s="235"/>
      <c r="TSU174" s="235"/>
      <c r="TSV174" s="235"/>
      <c r="TSW174" s="235"/>
      <c r="TSX174" s="235"/>
      <c r="TSY174" s="235"/>
      <c r="TSZ174" s="235"/>
      <c r="TTA174" s="235"/>
      <c r="TTB174" s="235"/>
      <c r="TTC174" s="235"/>
      <c r="TTD174" s="235"/>
      <c r="TTE174" s="235"/>
      <c r="TTF174" s="235"/>
      <c r="TTG174" s="235"/>
      <c r="TTH174" s="235"/>
      <c r="TTI174" s="235"/>
      <c r="TTJ174" s="235"/>
      <c r="TTK174" s="235"/>
      <c r="TTL174" s="235"/>
      <c r="TTM174" s="235"/>
      <c r="TTN174" s="235"/>
      <c r="TTO174" s="235"/>
      <c r="TTP174" s="235"/>
      <c r="TTQ174" s="235"/>
      <c r="TTR174" s="235"/>
      <c r="TTS174" s="235"/>
      <c r="TTT174" s="235"/>
      <c r="TTU174" s="235"/>
      <c r="TTV174" s="235"/>
      <c r="TTW174" s="235"/>
      <c r="TTX174" s="235"/>
      <c r="TTY174" s="235"/>
      <c r="TTZ174" s="235"/>
      <c r="TUA174" s="235"/>
      <c r="TUB174" s="235"/>
      <c r="TUC174" s="235"/>
      <c r="TUD174" s="235"/>
      <c r="TUE174" s="235"/>
      <c r="TUF174" s="235"/>
      <c r="TUG174" s="235"/>
      <c r="TUH174" s="235"/>
      <c r="TUI174" s="235"/>
      <c r="TUJ174" s="235"/>
      <c r="TUK174" s="235"/>
      <c r="TUL174" s="235"/>
      <c r="TUM174" s="235"/>
      <c r="TUN174" s="235"/>
      <c r="TUO174" s="235"/>
      <c r="TUP174" s="235"/>
      <c r="TUQ174" s="235"/>
      <c r="TUR174" s="235"/>
      <c r="TUS174" s="235"/>
      <c r="TUT174" s="235"/>
      <c r="TUU174" s="235"/>
      <c r="TUV174" s="235"/>
      <c r="TUW174" s="235"/>
      <c r="TUX174" s="235"/>
      <c r="TUY174" s="235"/>
      <c r="TUZ174" s="235"/>
      <c r="TVA174" s="235"/>
      <c r="TVB174" s="235"/>
      <c r="TVC174" s="235"/>
      <c r="TVD174" s="235"/>
      <c r="TVE174" s="235"/>
      <c r="TVF174" s="235"/>
      <c r="TVG174" s="235"/>
      <c r="TVH174" s="235"/>
      <c r="TVI174" s="235"/>
      <c r="TVJ174" s="235"/>
      <c r="TVK174" s="235"/>
      <c r="TVL174" s="235"/>
      <c r="TVM174" s="235"/>
      <c r="TVN174" s="235"/>
      <c r="TVO174" s="235"/>
      <c r="TVP174" s="235"/>
      <c r="TVQ174" s="235"/>
      <c r="TVR174" s="235"/>
      <c r="TVS174" s="235"/>
      <c r="TVT174" s="235"/>
      <c r="TVU174" s="235"/>
      <c r="TVV174" s="235"/>
      <c r="TVW174" s="235"/>
      <c r="TVX174" s="235"/>
      <c r="TVY174" s="235"/>
      <c r="TVZ174" s="235"/>
      <c r="TWA174" s="235"/>
      <c r="TWB174" s="235"/>
      <c r="TWC174" s="235"/>
      <c r="TWD174" s="235"/>
      <c r="TWE174" s="235"/>
      <c r="TWF174" s="235"/>
      <c r="TWG174" s="235"/>
      <c r="TWH174" s="235"/>
      <c r="TWI174" s="235"/>
      <c r="TWJ174" s="235"/>
      <c r="TWK174" s="235"/>
      <c r="TWL174" s="235"/>
      <c r="TWM174" s="235"/>
      <c r="TWN174" s="235"/>
      <c r="TWO174" s="235"/>
      <c r="TWP174" s="235"/>
      <c r="TWQ174" s="235"/>
      <c r="TWR174" s="235"/>
      <c r="TWS174" s="235"/>
      <c r="TWT174" s="235"/>
      <c r="TWU174" s="235"/>
      <c r="TWV174" s="235"/>
      <c r="TWW174" s="235"/>
      <c r="TWX174" s="235"/>
      <c r="TWY174" s="235"/>
      <c r="TWZ174" s="235"/>
      <c r="TXA174" s="235"/>
      <c r="TXB174" s="235"/>
      <c r="TXC174" s="235"/>
      <c r="TXD174" s="235"/>
      <c r="TXE174" s="235"/>
      <c r="TXF174" s="235"/>
      <c r="TXG174" s="235"/>
      <c r="TXH174" s="235"/>
      <c r="TXI174" s="235"/>
      <c r="TXJ174" s="235"/>
      <c r="TXK174" s="235"/>
      <c r="TXL174" s="235"/>
      <c r="TXM174" s="235"/>
      <c r="TXN174" s="235"/>
      <c r="TXO174" s="235"/>
      <c r="TXP174" s="235"/>
      <c r="TXQ174" s="235"/>
      <c r="TXR174" s="235"/>
      <c r="TXS174" s="235"/>
      <c r="TXT174" s="235"/>
      <c r="TXU174" s="235"/>
      <c r="TXV174" s="235"/>
      <c r="TXW174" s="235"/>
      <c r="TXX174" s="235"/>
      <c r="TXY174" s="235"/>
      <c r="TXZ174" s="235"/>
      <c r="TYA174" s="235"/>
      <c r="TYB174" s="235"/>
      <c r="TYC174" s="235"/>
      <c r="TYD174" s="235"/>
      <c r="TYE174" s="235"/>
      <c r="TYF174" s="235"/>
      <c r="TYG174" s="235"/>
      <c r="TYH174" s="235"/>
      <c r="TYI174" s="235"/>
      <c r="TYJ174" s="235"/>
      <c r="TYK174" s="235"/>
      <c r="TYL174" s="235"/>
      <c r="TYM174" s="235"/>
      <c r="TYN174" s="235"/>
      <c r="TYO174" s="235"/>
      <c r="TYP174" s="235"/>
      <c r="TYQ174" s="235"/>
      <c r="TYR174" s="235"/>
      <c r="TYS174" s="235"/>
      <c r="TYT174" s="235"/>
      <c r="TYU174" s="235"/>
      <c r="TYV174" s="235"/>
      <c r="TYW174" s="235"/>
      <c r="TYX174" s="235"/>
      <c r="TYY174" s="235"/>
      <c r="TYZ174" s="235"/>
      <c r="TZA174" s="235"/>
      <c r="TZB174" s="235"/>
      <c r="TZC174" s="235"/>
      <c r="TZD174" s="235"/>
      <c r="TZE174" s="235"/>
      <c r="TZF174" s="235"/>
      <c r="TZG174" s="235"/>
      <c r="TZH174" s="235"/>
      <c r="TZI174" s="235"/>
      <c r="TZJ174" s="235"/>
      <c r="TZK174" s="235"/>
      <c r="TZL174" s="235"/>
      <c r="TZM174" s="235"/>
      <c r="TZN174" s="235"/>
      <c r="TZO174" s="235"/>
      <c r="TZP174" s="235"/>
      <c r="TZQ174" s="235"/>
      <c r="TZR174" s="235"/>
      <c r="TZS174" s="235"/>
      <c r="TZT174" s="235"/>
      <c r="TZU174" s="235"/>
      <c r="TZV174" s="235"/>
      <c r="TZW174" s="235"/>
      <c r="TZX174" s="235"/>
      <c r="TZY174" s="235"/>
      <c r="TZZ174" s="235"/>
      <c r="UAA174" s="235"/>
      <c r="UAB174" s="235"/>
      <c r="UAC174" s="235"/>
      <c r="UAD174" s="235"/>
      <c r="UAE174" s="235"/>
      <c r="UAF174" s="235"/>
      <c r="UAG174" s="235"/>
      <c r="UAH174" s="235"/>
      <c r="UAI174" s="235"/>
      <c r="UAJ174" s="235"/>
      <c r="UAK174" s="235"/>
      <c r="UAL174" s="235"/>
      <c r="UAM174" s="235"/>
      <c r="UAN174" s="235"/>
      <c r="UAO174" s="235"/>
      <c r="UAP174" s="235"/>
      <c r="UAQ174" s="235"/>
      <c r="UAR174" s="235"/>
      <c r="UAS174" s="235"/>
      <c r="UAT174" s="235"/>
      <c r="UAU174" s="235"/>
      <c r="UAV174" s="235"/>
      <c r="UAW174" s="235"/>
      <c r="UAX174" s="235"/>
      <c r="UAY174" s="235"/>
      <c r="UAZ174" s="235"/>
      <c r="UBA174" s="235"/>
      <c r="UBB174" s="235"/>
      <c r="UBC174" s="235"/>
      <c r="UBD174" s="235"/>
      <c r="UBE174" s="235"/>
      <c r="UBF174" s="235"/>
      <c r="UBG174" s="235"/>
      <c r="UBH174" s="235"/>
      <c r="UBI174" s="235"/>
      <c r="UBJ174" s="235"/>
      <c r="UBK174" s="235"/>
      <c r="UBL174" s="235"/>
      <c r="UBM174" s="235"/>
      <c r="UBN174" s="235"/>
      <c r="UBO174" s="235"/>
      <c r="UBP174" s="235"/>
      <c r="UBQ174" s="235"/>
      <c r="UBR174" s="235"/>
      <c r="UBS174" s="235"/>
      <c r="UBT174" s="235"/>
      <c r="UBU174" s="235"/>
      <c r="UBV174" s="235"/>
      <c r="UBW174" s="235"/>
      <c r="UBX174" s="235"/>
      <c r="UBY174" s="235"/>
      <c r="UBZ174" s="235"/>
      <c r="UCA174" s="235"/>
      <c r="UCB174" s="235"/>
      <c r="UCC174" s="235"/>
      <c r="UCD174" s="235"/>
      <c r="UCE174" s="235"/>
      <c r="UCF174" s="235"/>
      <c r="UCG174" s="235"/>
      <c r="UCH174" s="235"/>
      <c r="UCI174" s="235"/>
      <c r="UCJ174" s="235"/>
      <c r="UCK174" s="235"/>
      <c r="UCL174" s="235"/>
      <c r="UCM174" s="235"/>
      <c r="UCN174" s="235"/>
      <c r="UCO174" s="235"/>
      <c r="UCP174" s="235"/>
      <c r="UCQ174" s="235"/>
      <c r="UCR174" s="235"/>
      <c r="UCS174" s="235"/>
      <c r="UCT174" s="235"/>
      <c r="UCU174" s="235"/>
      <c r="UCV174" s="235"/>
      <c r="UCW174" s="235"/>
      <c r="UCX174" s="235"/>
      <c r="UCY174" s="235"/>
      <c r="UCZ174" s="235"/>
      <c r="UDA174" s="235"/>
      <c r="UDB174" s="235"/>
      <c r="UDC174" s="235"/>
      <c r="UDD174" s="235"/>
      <c r="UDE174" s="235"/>
      <c r="UDF174" s="235"/>
      <c r="UDG174" s="235"/>
      <c r="UDH174" s="235"/>
      <c r="UDI174" s="235"/>
      <c r="UDJ174" s="235"/>
      <c r="UDK174" s="235"/>
      <c r="UDL174" s="235"/>
      <c r="UDM174" s="235"/>
      <c r="UDN174" s="235"/>
      <c r="UDO174" s="235"/>
      <c r="UDP174" s="235"/>
      <c r="UDQ174" s="235"/>
      <c r="UDR174" s="235"/>
      <c r="UDS174" s="235"/>
      <c r="UDT174" s="235"/>
      <c r="UDU174" s="235"/>
      <c r="UDV174" s="235"/>
      <c r="UDW174" s="235"/>
      <c r="UDX174" s="235"/>
      <c r="UDY174" s="235"/>
      <c r="UDZ174" s="235"/>
      <c r="UEA174" s="235"/>
      <c r="UEB174" s="235"/>
      <c r="UEC174" s="235"/>
      <c r="UED174" s="235"/>
      <c r="UEE174" s="235"/>
      <c r="UEF174" s="235"/>
      <c r="UEG174" s="235"/>
      <c r="UEH174" s="235"/>
      <c r="UEI174" s="235"/>
      <c r="UEJ174" s="235"/>
      <c r="UEK174" s="235"/>
      <c r="UEL174" s="235"/>
      <c r="UEM174" s="235"/>
      <c r="UEN174" s="235"/>
      <c r="UEO174" s="235"/>
      <c r="UEP174" s="235"/>
      <c r="UEQ174" s="235"/>
      <c r="UER174" s="235"/>
      <c r="UES174" s="235"/>
      <c r="UET174" s="235"/>
      <c r="UEU174" s="235"/>
      <c r="UEV174" s="235"/>
      <c r="UEW174" s="235"/>
      <c r="UEX174" s="235"/>
      <c r="UEY174" s="235"/>
      <c r="UEZ174" s="235"/>
      <c r="UFA174" s="235"/>
      <c r="UFB174" s="235"/>
      <c r="UFC174" s="235"/>
      <c r="UFD174" s="235"/>
      <c r="UFE174" s="235"/>
      <c r="UFF174" s="235"/>
      <c r="UFG174" s="235"/>
      <c r="UFH174" s="235"/>
      <c r="UFI174" s="235"/>
      <c r="UFJ174" s="235"/>
      <c r="UFK174" s="235"/>
      <c r="UFL174" s="235"/>
      <c r="UFM174" s="235"/>
      <c r="UFN174" s="235"/>
      <c r="UFO174" s="235"/>
      <c r="UFP174" s="235"/>
      <c r="UFQ174" s="235"/>
      <c r="UFR174" s="235"/>
      <c r="UFS174" s="235"/>
      <c r="UFT174" s="235"/>
      <c r="UFU174" s="235"/>
      <c r="UFV174" s="235"/>
      <c r="UFW174" s="235"/>
      <c r="UFX174" s="235"/>
      <c r="UFY174" s="235"/>
      <c r="UFZ174" s="235"/>
      <c r="UGA174" s="235"/>
      <c r="UGB174" s="235"/>
      <c r="UGC174" s="235"/>
      <c r="UGD174" s="235"/>
      <c r="UGE174" s="235"/>
      <c r="UGF174" s="235"/>
      <c r="UGG174" s="235"/>
      <c r="UGH174" s="235"/>
      <c r="UGI174" s="235"/>
      <c r="UGJ174" s="235"/>
      <c r="UGK174" s="235"/>
      <c r="UGL174" s="235"/>
      <c r="UGM174" s="235"/>
      <c r="UGN174" s="235"/>
      <c r="UGO174" s="235"/>
      <c r="UGP174" s="235"/>
      <c r="UGQ174" s="235"/>
      <c r="UGR174" s="235"/>
      <c r="UGS174" s="235"/>
      <c r="UGT174" s="235"/>
      <c r="UGU174" s="235"/>
      <c r="UGV174" s="235"/>
      <c r="UGW174" s="235"/>
      <c r="UGX174" s="235"/>
      <c r="UGY174" s="235"/>
      <c r="UGZ174" s="235"/>
      <c r="UHA174" s="235"/>
      <c r="UHB174" s="235"/>
      <c r="UHC174" s="235"/>
      <c r="UHD174" s="235"/>
      <c r="UHE174" s="235"/>
      <c r="UHF174" s="235"/>
      <c r="UHG174" s="235"/>
      <c r="UHH174" s="235"/>
      <c r="UHI174" s="235"/>
      <c r="UHJ174" s="235"/>
      <c r="UHK174" s="235"/>
      <c r="UHL174" s="235"/>
      <c r="UHM174" s="235"/>
      <c r="UHN174" s="235"/>
      <c r="UHO174" s="235"/>
      <c r="UHP174" s="235"/>
      <c r="UHQ174" s="235"/>
      <c r="UHR174" s="235"/>
      <c r="UHS174" s="235"/>
      <c r="UHT174" s="235"/>
      <c r="UHU174" s="235"/>
      <c r="UHV174" s="235"/>
      <c r="UHW174" s="235"/>
      <c r="UHX174" s="235"/>
      <c r="UHY174" s="235"/>
      <c r="UHZ174" s="235"/>
      <c r="UIA174" s="235"/>
      <c r="UIB174" s="235"/>
      <c r="UIC174" s="235"/>
      <c r="UID174" s="235"/>
      <c r="UIE174" s="235"/>
      <c r="UIF174" s="235"/>
      <c r="UIG174" s="235"/>
      <c r="UIH174" s="235"/>
      <c r="UII174" s="235"/>
      <c r="UIJ174" s="235"/>
      <c r="UIK174" s="235"/>
      <c r="UIL174" s="235"/>
      <c r="UIM174" s="235"/>
      <c r="UIN174" s="235"/>
      <c r="UIO174" s="235"/>
      <c r="UIP174" s="235"/>
      <c r="UIQ174" s="235"/>
      <c r="UIR174" s="235"/>
      <c r="UIS174" s="235"/>
      <c r="UIT174" s="235"/>
      <c r="UIU174" s="235"/>
      <c r="UIV174" s="235"/>
      <c r="UIW174" s="235"/>
      <c r="UIX174" s="235"/>
      <c r="UIY174" s="235"/>
      <c r="UIZ174" s="235"/>
      <c r="UJA174" s="235"/>
      <c r="UJB174" s="235"/>
      <c r="UJC174" s="235"/>
      <c r="UJD174" s="235"/>
      <c r="UJE174" s="235"/>
      <c r="UJF174" s="235"/>
      <c r="UJG174" s="235"/>
      <c r="UJH174" s="235"/>
      <c r="UJI174" s="235"/>
      <c r="UJJ174" s="235"/>
      <c r="UJK174" s="235"/>
      <c r="UJL174" s="235"/>
      <c r="UJM174" s="235"/>
      <c r="UJN174" s="235"/>
      <c r="UJO174" s="235"/>
      <c r="UJP174" s="235"/>
      <c r="UJQ174" s="235"/>
      <c r="UJR174" s="235"/>
      <c r="UJS174" s="235"/>
      <c r="UJT174" s="235"/>
      <c r="UJU174" s="235"/>
      <c r="UJV174" s="235"/>
      <c r="UJW174" s="235"/>
      <c r="UJX174" s="235"/>
      <c r="UJY174" s="235"/>
      <c r="UJZ174" s="235"/>
      <c r="UKA174" s="235"/>
      <c r="UKB174" s="235"/>
      <c r="UKC174" s="235"/>
      <c r="UKD174" s="235"/>
      <c r="UKE174" s="235"/>
      <c r="UKF174" s="235"/>
      <c r="UKG174" s="235"/>
      <c r="UKH174" s="235"/>
      <c r="UKI174" s="235"/>
      <c r="UKJ174" s="235"/>
      <c r="UKK174" s="235"/>
      <c r="UKL174" s="235"/>
      <c r="UKM174" s="235"/>
      <c r="UKN174" s="235"/>
      <c r="UKO174" s="235"/>
      <c r="UKP174" s="235"/>
      <c r="UKQ174" s="235"/>
      <c r="UKR174" s="235"/>
      <c r="UKS174" s="235"/>
      <c r="UKT174" s="235"/>
      <c r="UKU174" s="235"/>
      <c r="UKV174" s="235"/>
      <c r="UKW174" s="235"/>
      <c r="UKX174" s="235"/>
      <c r="UKY174" s="235"/>
      <c r="UKZ174" s="235"/>
      <c r="ULA174" s="235"/>
      <c r="ULB174" s="235"/>
      <c r="ULC174" s="235"/>
      <c r="ULD174" s="235"/>
      <c r="ULE174" s="235"/>
      <c r="ULF174" s="235"/>
      <c r="ULG174" s="235"/>
      <c r="ULH174" s="235"/>
      <c r="ULI174" s="235"/>
      <c r="ULJ174" s="235"/>
      <c r="ULK174" s="235"/>
      <c r="ULL174" s="235"/>
      <c r="ULM174" s="235"/>
      <c r="ULN174" s="235"/>
      <c r="ULO174" s="235"/>
      <c r="ULP174" s="235"/>
      <c r="ULQ174" s="235"/>
      <c r="ULR174" s="235"/>
      <c r="ULS174" s="235"/>
      <c r="ULT174" s="235"/>
      <c r="ULU174" s="235"/>
      <c r="ULV174" s="235"/>
      <c r="ULW174" s="235"/>
      <c r="ULX174" s="235"/>
      <c r="ULY174" s="235"/>
      <c r="ULZ174" s="235"/>
      <c r="UMA174" s="235"/>
      <c r="UMB174" s="235"/>
      <c r="UMC174" s="235"/>
      <c r="UMD174" s="235"/>
      <c r="UME174" s="235"/>
      <c r="UMF174" s="235"/>
      <c r="UMG174" s="235"/>
      <c r="UMH174" s="235"/>
      <c r="UMI174" s="235"/>
      <c r="UMJ174" s="235"/>
      <c r="UMK174" s="235"/>
      <c r="UML174" s="235"/>
      <c r="UMM174" s="235"/>
      <c r="UMN174" s="235"/>
      <c r="UMO174" s="235"/>
      <c r="UMP174" s="235"/>
      <c r="UMQ174" s="235"/>
      <c r="UMR174" s="235"/>
      <c r="UMS174" s="235"/>
      <c r="UMT174" s="235"/>
      <c r="UMU174" s="235"/>
      <c r="UMV174" s="235"/>
      <c r="UMW174" s="235"/>
      <c r="UMX174" s="235"/>
      <c r="UMY174" s="235"/>
      <c r="UMZ174" s="235"/>
      <c r="UNA174" s="235"/>
      <c r="UNB174" s="235"/>
      <c r="UNC174" s="235"/>
      <c r="UND174" s="235"/>
      <c r="UNE174" s="235"/>
      <c r="UNF174" s="235"/>
      <c r="UNG174" s="235"/>
      <c r="UNH174" s="235"/>
      <c r="UNI174" s="235"/>
      <c r="UNJ174" s="235"/>
      <c r="UNK174" s="235"/>
      <c r="UNL174" s="235"/>
      <c r="UNM174" s="235"/>
      <c r="UNN174" s="235"/>
      <c r="UNO174" s="235"/>
      <c r="UNP174" s="235"/>
      <c r="UNQ174" s="235"/>
      <c r="UNR174" s="235"/>
      <c r="UNS174" s="235"/>
      <c r="UNT174" s="235"/>
      <c r="UNU174" s="235"/>
      <c r="UNV174" s="235"/>
      <c r="UNW174" s="235"/>
      <c r="UNX174" s="235"/>
      <c r="UNY174" s="235"/>
      <c r="UNZ174" s="235"/>
      <c r="UOA174" s="235"/>
      <c r="UOB174" s="235"/>
      <c r="UOC174" s="235"/>
      <c r="UOD174" s="235"/>
      <c r="UOE174" s="235"/>
      <c r="UOF174" s="235"/>
      <c r="UOG174" s="235"/>
      <c r="UOH174" s="235"/>
      <c r="UOI174" s="235"/>
      <c r="UOJ174" s="235"/>
      <c r="UOK174" s="235"/>
      <c r="UOL174" s="235"/>
      <c r="UOM174" s="235"/>
      <c r="UON174" s="235"/>
      <c r="UOO174" s="235"/>
      <c r="UOP174" s="235"/>
      <c r="UOQ174" s="235"/>
      <c r="UOR174" s="235"/>
      <c r="UOS174" s="235"/>
      <c r="UOT174" s="235"/>
      <c r="UOU174" s="235"/>
      <c r="UOV174" s="235"/>
      <c r="UOW174" s="235"/>
      <c r="UOX174" s="235"/>
      <c r="UOY174" s="235"/>
      <c r="UOZ174" s="235"/>
      <c r="UPA174" s="235"/>
      <c r="UPB174" s="235"/>
      <c r="UPC174" s="235"/>
      <c r="UPD174" s="235"/>
      <c r="UPE174" s="235"/>
      <c r="UPF174" s="235"/>
      <c r="UPG174" s="235"/>
      <c r="UPH174" s="235"/>
      <c r="UPI174" s="235"/>
      <c r="UPJ174" s="235"/>
      <c r="UPK174" s="235"/>
      <c r="UPL174" s="235"/>
      <c r="UPM174" s="235"/>
      <c r="UPN174" s="235"/>
      <c r="UPO174" s="235"/>
      <c r="UPP174" s="235"/>
      <c r="UPQ174" s="235"/>
      <c r="UPR174" s="235"/>
      <c r="UPS174" s="235"/>
      <c r="UPT174" s="235"/>
      <c r="UPU174" s="235"/>
      <c r="UPV174" s="235"/>
      <c r="UPW174" s="235"/>
      <c r="UPX174" s="235"/>
      <c r="UPY174" s="235"/>
      <c r="UPZ174" s="235"/>
      <c r="UQA174" s="235"/>
      <c r="UQB174" s="235"/>
      <c r="UQC174" s="235"/>
      <c r="UQD174" s="235"/>
      <c r="UQE174" s="235"/>
      <c r="UQF174" s="235"/>
      <c r="UQG174" s="235"/>
      <c r="UQH174" s="235"/>
      <c r="UQI174" s="235"/>
      <c r="UQJ174" s="235"/>
      <c r="UQK174" s="235"/>
      <c r="UQL174" s="235"/>
      <c r="UQM174" s="235"/>
      <c r="UQN174" s="235"/>
      <c r="UQO174" s="235"/>
      <c r="UQP174" s="235"/>
      <c r="UQQ174" s="235"/>
      <c r="UQR174" s="235"/>
      <c r="UQS174" s="235"/>
      <c r="UQT174" s="235"/>
      <c r="UQU174" s="235"/>
      <c r="UQV174" s="235"/>
      <c r="UQW174" s="235"/>
      <c r="UQX174" s="235"/>
      <c r="UQY174" s="235"/>
      <c r="UQZ174" s="235"/>
      <c r="URA174" s="235"/>
      <c r="URB174" s="235"/>
      <c r="URC174" s="235"/>
      <c r="URD174" s="235"/>
      <c r="URE174" s="235"/>
      <c r="URF174" s="235"/>
      <c r="URG174" s="235"/>
      <c r="URH174" s="235"/>
      <c r="URI174" s="235"/>
      <c r="URJ174" s="235"/>
      <c r="URK174" s="235"/>
      <c r="URL174" s="235"/>
      <c r="URM174" s="235"/>
      <c r="URN174" s="235"/>
      <c r="URO174" s="235"/>
      <c r="URP174" s="235"/>
      <c r="URQ174" s="235"/>
      <c r="URR174" s="235"/>
      <c r="URS174" s="235"/>
      <c r="URT174" s="235"/>
      <c r="URU174" s="235"/>
      <c r="URV174" s="235"/>
      <c r="URW174" s="235"/>
      <c r="URX174" s="235"/>
      <c r="URY174" s="235"/>
      <c r="URZ174" s="235"/>
      <c r="USA174" s="235"/>
      <c r="USB174" s="235"/>
      <c r="USC174" s="235"/>
      <c r="USD174" s="235"/>
      <c r="USE174" s="235"/>
      <c r="USF174" s="235"/>
      <c r="USG174" s="235"/>
      <c r="USH174" s="235"/>
      <c r="USI174" s="235"/>
      <c r="USJ174" s="235"/>
      <c r="USK174" s="235"/>
      <c r="USL174" s="235"/>
      <c r="USM174" s="235"/>
      <c r="USN174" s="235"/>
      <c r="USO174" s="235"/>
      <c r="USP174" s="235"/>
      <c r="USQ174" s="235"/>
      <c r="USR174" s="235"/>
      <c r="USS174" s="235"/>
      <c r="UST174" s="235"/>
      <c r="USU174" s="235"/>
      <c r="USV174" s="235"/>
      <c r="USW174" s="235"/>
      <c r="USX174" s="235"/>
      <c r="USY174" s="235"/>
      <c r="USZ174" s="235"/>
      <c r="UTA174" s="235"/>
      <c r="UTB174" s="235"/>
      <c r="UTC174" s="235"/>
      <c r="UTD174" s="235"/>
      <c r="UTE174" s="235"/>
      <c r="UTF174" s="235"/>
      <c r="UTG174" s="235"/>
      <c r="UTH174" s="235"/>
      <c r="UTI174" s="235"/>
      <c r="UTJ174" s="235"/>
      <c r="UTK174" s="235"/>
      <c r="UTL174" s="235"/>
      <c r="UTM174" s="235"/>
      <c r="UTN174" s="235"/>
      <c r="UTO174" s="235"/>
      <c r="UTP174" s="235"/>
      <c r="UTQ174" s="235"/>
      <c r="UTR174" s="235"/>
      <c r="UTS174" s="235"/>
      <c r="UTT174" s="235"/>
      <c r="UTU174" s="235"/>
      <c r="UTV174" s="235"/>
      <c r="UTW174" s="235"/>
      <c r="UTX174" s="235"/>
      <c r="UTY174" s="235"/>
      <c r="UTZ174" s="235"/>
      <c r="UUA174" s="235"/>
      <c r="UUB174" s="235"/>
      <c r="UUC174" s="235"/>
      <c r="UUD174" s="235"/>
      <c r="UUE174" s="235"/>
      <c r="UUF174" s="235"/>
      <c r="UUG174" s="235"/>
      <c r="UUH174" s="235"/>
      <c r="UUI174" s="235"/>
      <c r="UUJ174" s="235"/>
      <c r="UUK174" s="235"/>
      <c r="UUL174" s="235"/>
      <c r="UUM174" s="235"/>
      <c r="UUN174" s="235"/>
      <c r="UUO174" s="235"/>
      <c r="UUP174" s="235"/>
      <c r="UUQ174" s="235"/>
      <c r="UUR174" s="235"/>
      <c r="UUS174" s="235"/>
      <c r="UUT174" s="235"/>
      <c r="UUU174" s="235"/>
      <c r="UUV174" s="235"/>
      <c r="UUW174" s="235"/>
      <c r="UUX174" s="235"/>
      <c r="UUY174" s="235"/>
      <c r="UUZ174" s="235"/>
      <c r="UVA174" s="235"/>
      <c r="UVB174" s="235"/>
      <c r="UVC174" s="235"/>
      <c r="UVD174" s="235"/>
      <c r="UVE174" s="235"/>
      <c r="UVF174" s="235"/>
      <c r="UVG174" s="235"/>
      <c r="UVH174" s="235"/>
      <c r="UVI174" s="235"/>
      <c r="UVJ174" s="235"/>
      <c r="UVK174" s="235"/>
      <c r="UVL174" s="235"/>
      <c r="UVM174" s="235"/>
      <c r="UVN174" s="235"/>
      <c r="UVO174" s="235"/>
      <c r="UVP174" s="235"/>
      <c r="UVQ174" s="235"/>
      <c r="UVR174" s="235"/>
      <c r="UVS174" s="235"/>
      <c r="UVT174" s="235"/>
      <c r="UVU174" s="235"/>
      <c r="UVV174" s="235"/>
      <c r="UVW174" s="235"/>
      <c r="UVX174" s="235"/>
      <c r="UVY174" s="235"/>
      <c r="UVZ174" s="235"/>
      <c r="UWA174" s="235"/>
      <c r="UWB174" s="235"/>
      <c r="UWC174" s="235"/>
      <c r="UWD174" s="235"/>
      <c r="UWE174" s="235"/>
      <c r="UWF174" s="235"/>
      <c r="UWG174" s="235"/>
      <c r="UWH174" s="235"/>
      <c r="UWI174" s="235"/>
      <c r="UWJ174" s="235"/>
      <c r="UWK174" s="235"/>
      <c r="UWL174" s="235"/>
      <c r="UWM174" s="235"/>
      <c r="UWN174" s="235"/>
      <c r="UWO174" s="235"/>
      <c r="UWP174" s="235"/>
      <c r="UWQ174" s="235"/>
      <c r="UWR174" s="235"/>
      <c r="UWS174" s="235"/>
      <c r="UWT174" s="235"/>
      <c r="UWU174" s="235"/>
      <c r="UWV174" s="235"/>
      <c r="UWW174" s="235"/>
      <c r="UWX174" s="235"/>
      <c r="UWY174" s="235"/>
      <c r="UWZ174" s="235"/>
      <c r="UXA174" s="235"/>
      <c r="UXB174" s="235"/>
      <c r="UXC174" s="235"/>
      <c r="UXD174" s="235"/>
      <c r="UXE174" s="235"/>
      <c r="UXF174" s="235"/>
      <c r="UXG174" s="235"/>
      <c r="UXH174" s="235"/>
      <c r="UXI174" s="235"/>
      <c r="UXJ174" s="235"/>
      <c r="UXK174" s="235"/>
      <c r="UXL174" s="235"/>
      <c r="UXM174" s="235"/>
      <c r="UXN174" s="235"/>
      <c r="UXO174" s="235"/>
      <c r="UXP174" s="235"/>
      <c r="UXQ174" s="235"/>
      <c r="UXR174" s="235"/>
      <c r="UXS174" s="235"/>
      <c r="UXT174" s="235"/>
      <c r="UXU174" s="235"/>
      <c r="UXV174" s="235"/>
      <c r="UXW174" s="235"/>
      <c r="UXX174" s="235"/>
      <c r="UXY174" s="235"/>
      <c r="UXZ174" s="235"/>
      <c r="UYA174" s="235"/>
      <c r="UYB174" s="235"/>
      <c r="UYC174" s="235"/>
      <c r="UYD174" s="235"/>
      <c r="UYE174" s="235"/>
      <c r="UYF174" s="235"/>
      <c r="UYG174" s="235"/>
      <c r="UYH174" s="235"/>
      <c r="UYI174" s="235"/>
      <c r="UYJ174" s="235"/>
      <c r="UYK174" s="235"/>
      <c r="UYL174" s="235"/>
      <c r="UYM174" s="235"/>
      <c r="UYN174" s="235"/>
      <c r="UYO174" s="235"/>
      <c r="UYP174" s="235"/>
      <c r="UYQ174" s="235"/>
      <c r="UYR174" s="235"/>
      <c r="UYS174" s="235"/>
      <c r="UYT174" s="235"/>
      <c r="UYU174" s="235"/>
      <c r="UYV174" s="235"/>
      <c r="UYW174" s="235"/>
      <c r="UYX174" s="235"/>
      <c r="UYY174" s="235"/>
      <c r="UYZ174" s="235"/>
      <c r="UZA174" s="235"/>
      <c r="UZB174" s="235"/>
      <c r="UZC174" s="235"/>
      <c r="UZD174" s="235"/>
      <c r="UZE174" s="235"/>
      <c r="UZF174" s="235"/>
      <c r="UZG174" s="235"/>
      <c r="UZH174" s="235"/>
      <c r="UZI174" s="235"/>
      <c r="UZJ174" s="235"/>
      <c r="UZK174" s="235"/>
      <c r="UZL174" s="235"/>
      <c r="UZM174" s="235"/>
      <c r="UZN174" s="235"/>
      <c r="UZO174" s="235"/>
      <c r="UZP174" s="235"/>
      <c r="UZQ174" s="235"/>
      <c r="UZR174" s="235"/>
      <c r="UZS174" s="235"/>
      <c r="UZT174" s="235"/>
      <c r="UZU174" s="235"/>
      <c r="UZV174" s="235"/>
      <c r="UZW174" s="235"/>
      <c r="UZX174" s="235"/>
      <c r="UZY174" s="235"/>
      <c r="UZZ174" s="235"/>
      <c r="VAA174" s="235"/>
      <c r="VAB174" s="235"/>
      <c r="VAC174" s="235"/>
      <c r="VAD174" s="235"/>
      <c r="VAE174" s="235"/>
      <c r="VAF174" s="235"/>
      <c r="VAG174" s="235"/>
      <c r="VAH174" s="235"/>
      <c r="VAI174" s="235"/>
      <c r="VAJ174" s="235"/>
      <c r="VAK174" s="235"/>
      <c r="VAL174" s="235"/>
      <c r="VAM174" s="235"/>
      <c r="VAN174" s="235"/>
      <c r="VAO174" s="235"/>
      <c r="VAP174" s="235"/>
      <c r="VAQ174" s="235"/>
      <c r="VAR174" s="235"/>
      <c r="VAS174" s="235"/>
      <c r="VAT174" s="235"/>
      <c r="VAU174" s="235"/>
      <c r="VAV174" s="235"/>
      <c r="VAW174" s="235"/>
      <c r="VAX174" s="235"/>
      <c r="VAY174" s="235"/>
      <c r="VAZ174" s="235"/>
      <c r="VBA174" s="235"/>
      <c r="VBB174" s="235"/>
      <c r="VBC174" s="235"/>
      <c r="VBD174" s="235"/>
      <c r="VBE174" s="235"/>
      <c r="VBF174" s="235"/>
      <c r="VBG174" s="235"/>
      <c r="VBH174" s="235"/>
      <c r="VBI174" s="235"/>
      <c r="VBJ174" s="235"/>
      <c r="VBK174" s="235"/>
      <c r="VBL174" s="235"/>
      <c r="VBM174" s="235"/>
      <c r="VBN174" s="235"/>
      <c r="VBO174" s="235"/>
      <c r="VBP174" s="235"/>
      <c r="VBQ174" s="235"/>
      <c r="VBR174" s="235"/>
      <c r="VBS174" s="235"/>
      <c r="VBT174" s="235"/>
      <c r="VBU174" s="235"/>
      <c r="VBV174" s="235"/>
      <c r="VBW174" s="235"/>
      <c r="VBX174" s="235"/>
      <c r="VBY174" s="235"/>
      <c r="VBZ174" s="235"/>
      <c r="VCA174" s="235"/>
      <c r="VCB174" s="235"/>
      <c r="VCC174" s="235"/>
      <c r="VCD174" s="235"/>
      <c r="VCE174" s="235"/>
      <c r="VCF174" s="235"/>
      <c r="VCG174" s="235"/>
      <c r="VCH174" s="235"/>
      <c r="VCI174" s="235"/>
      <c r="VCJ174" s="235"/>
      <c r="VCK174" s="235"/>
      <c r="VCL174" s="235"/>
      <c r="VCM174" s="235"/>
      <c r="VCN174" s="235"/>
      <c r="VCO174" s="235"/>
      <c r="VCP174" s="235"/>
      <c r="VCQ174" s="235"/>
      <c r="VCR174" s="235"/>
      <c r="VCS174" s="235"/>
      <c r="VCT174" s="235"/>
      <c r="VCU174" s="235"/>
      <c r="VCV174" s="235"/>
      <c r="VCW174" s="235"/>
      <c r="VCX174" s="235"/>
      <c r="VCY174" s="235"/>
      <c r="VCZ174" s="235"/>
      <c r="VDA174" s="235"/>
      <c r="VDB174" s="235"/>
      <c r="VDC174" s="235"/>
      <c r="VDD174" s="235"/>
      <c r="VDE174" s="235"/>
      <c r="VDF174" s="235"/>
      <c r="VDG174" s="235"/>
      <c r="VDH174" s="235"/>
      <c r="VDI174" s="235"/>
      <c r="VDJ174" s="235"/>
      <c r="VDK174" s="235"/>
      <c r="VDL174" s="235"/>
      <c r="VDM174" s="235"/>
      <c r="VDN174" s="235"/>
      <c r="VDO174" s="235"/>
      <c r="VDP174" s="235"/>
      <c r="VDQ174" s="235"/>
      <c r="VDR174" s="235"/>
      <c r="VDS174" s="235"/>
      <c r="VDT174" s="235"/>
      <c r="VDU174" s="235"/>
      <c r="VDV174" s="235"/>
      <c r="VDW174" s="235"/>
      <c r="VDX174" s="235"/>
      <c r="VDY174" s="235"/>
      <c r="VDZ174" s="235"/>
      <c r="VEA174" s="235"/>
      <c r="VEB174" s="235"/>
      <c r="VEC174" s="235"/>
      <c r="VED174" s="235"/>
      <c r="VEE174" s="235"/>
      <c r="VEF174" s="235"/>
      <c r="VEG174" s="235"/>
      <c r="VEH174" s="235"/>
      <c r="VEI174" s="235"/>
      <c r="VEJ174" s="235"/>
      <c r="VEK174" s="235"/>
      <c r="VEL174" s="235"/>
      <c r="VEM174" s="235"/>
      <c r="VEN174" s="235"/>
      <c r="VEO174" s="235"/>
      <c r="VEP174" s="235"/>
      <c r="VEQ174" s="235"/>
      <c r="VER174" s="235"/>
      <c r="VES174" s="235"/>
      <c r="VET174" s="235"/>
      <c r="VEU174" s="235"/>
      <c r="VEV174" s="235"/>
      <c r="VEW174" s="235"/>
      <c r="VEX174" s="235"/>
      <c r="VEY174" s="235"/>
      <c r="VEZ174" s="235"/>
      <c r="VFA174" s="235"/>
      <c r="VFB174" s="235"/>
      <c r="VFC174" s="235"/>
      <c r="VFD174" s="235"/>
      <c r="VFE174" s="235"/>
      <c r="VFF174" s="235"/>
      <c r="VFG174" s="235"/>
      <c r="VFH174" s="235"/>
      <c r="VFI174" s="235"/>
      <c r="VFJ174" s="235"/>
      <c r="VFK174" s="235"/>
      <c r="VFL174" s="235"/>
      <c r="VFM174" s="235"/>
      <c r="VFN174" s="235"/>
      <c r="VFO174" s="235"/>
      <c r="VFP174" s="235"/>
      <c r="VFQ174" s="235"/>
      <c r="VFR174" s="235"/>
      <c r="VFS174" s="235"/>
      <c r="VFT174" s="235"/>
      <c r="VFU174" s="235"/>
      <c r="VFV174" s="235"/>
      <c r="VFW174" s="235"/>
      <c r="VFX174" s="235"/>
      <c r="VFY174" s="235"/>
      <c r="VFZ174" s="235"/>
      <c r="VGA174" s="235"/>
      <c r="VGB174" s="235"/>
      <c r="VGC174" s="235"/>
      <c r="VGD174" s="235"/>
      <c r="VGE174" s="235"/>
      <c r="VGF174" s="235"/>
      <c r="VGG174" s="235"/>
      <c r="VGH174" s="235"/>
      <c r="VGI174" s="235"/>
      <c r="VGJ174" s="235"/>
      <c r="VGK174" s="235"/>
      <c r="VGL174" s="235"/>
      <c r="VGM174" s="235"/>
      <c r="VGN174" s="235"/>
      <c r="VGO174" s="235"/>
      <c r="VGP174" s="235"/>
      <c r="VGQ174" s="235"/>
      <c r="VGR174" s="235"/>
      <c r="VGS174" s="235"/>
      <c r="VGT174" s="235"/>
      <c r="VGU174" s="235"/>
      <c r="VGV174" s="235"/>
      <c r="VGW174" s="235"/>
      <c r="VGX174" s="235"/>
      <c r="VGY174" s="235"/>
      <c r="VGZ174" s="235"/>
      <c r="VHA174" s="235"/>
      <c r="VHB174" s="235"/>
      <c r="VHC174" s="235"/>
      <c r="VHD174" s="235"/>
      <c r="VHE174" s="235"/>
      <c r="VHF174" s="235"/>
      <c r="VHG174" s="235"/>
      <c r="VHH174" s="235"/>
      <c r="VHI174" s="235"/>
      <c r="VHJ174" s="235"/>
      <c r="VHK174" s="235"/>
      <c r="VHL174" s="235"/>
      <c r="VHM174" s="235"/>
      <c r="VHN174" s="235"/>
      <c r="VHO174" s="235"/>
      <c r="VHP174" s="235"/>
      <c r="VHQ174" s="235"/>
      <c r="VHR174" s="235"/>
      <c r="VHS174" s="235"/>
      <c r="VHT174" s="235"/>
      <c r="VHU174" s="235"/>
      <c r="VHV174" s="235"/>
      <c r="VHW174" s="235"/>
      <c r="VHX174" s="235"/>
      <c r="VHY174" s="235"/>
      <c r="VHZ174" s="235"/>
      <c r="VIA174" s="235"/>
      <c r="VIB174" s="235"/>
      <c r="VIC174" s="235"/>
      <c r="VID174" s="235"/>
      <c r="VIE174" s="235"/>
      <c r="VIF174" s="235"/>
      <c r="VIG174" s="235"/>
      <c r="VIH174" s="235"/>
      <c r="VII174" s="235"/>
      <c r="VIJ174" s="235"/>
      <c r="VIK174" s="235"/>
      <c r="VIL174" s="235"/>
      <c r="VIM174" s="235"/>
      <c r="VIN174" s="235"/>
      <c r="VIO174" s="235"/>
      <c r="VIP174" s="235"/>
      <c r="VIQ174" s="235"/>
      <c r="VIR174" s="235"/>
      <c r="VIS174" s="235"/>
      <c r="VIT174" s="235"/>
      <c r="VIU174" s="235"/>
      <c r="VIV174" s="235"/>
      <c r="VIW174" s="235"/>
      <c r="VIX174" s="235"/>
      <c r="VIY174" s="235"/>
      <c r="VIZ174" s="235"/>
      <c r="VJA174" s="235"/>
      <c r="VJB174" s="235"/>
      <c r="VJC174" s="235"/>
      <c r="VJD174" s="235"/>
      <c r="VJE174" s="235"/>
      <c r="VJF174" s="235"/>
      <c r="VJG174" s="235"/>
      <c r="VJH174" s="235"/>
      <c r="VJI174" s="235"/>
      <c r="VJJ174" s="235"/>
      <c r="VJK174" s="235"/>
      <c r="VJL174" s="235"/>
      <c r="VJM174" s="235"/>
      <c r="VJN174" s="235"/>
      <c r="VJO174" s="235"/>
      <c r="VJP174" s="235"/>
      <c r="VJQ174" s="235"/>
      <c r="VJR174" s="235"/>
      <c r="VJS174" s="235"/>
      <c r="VJT174" s="235"/>
      <c r="VJU174" s="235"/>
      <c r="VJV174" s="235"/>
      <c r="VJW174" s="235"/>
      <c r="VJX174" s="235"/>
      <c r="VJY174" s="235"/>
      <c r="VJZ174" s="235"/>
      <c r="VKA174" s="235"/>
      <c r="VKB174" s="235"/>
      <c r="VKC174" s="235"/>
      <c r="VKD174" s="235"/>
      <c r="VKE174" s="235"/>
      <c r="VKF174" s="235"/>
      <c r="VKG174" s="235"/>
      <c r="VKH174" s="235"/>
      <c r="VKI174" s="235"/>
      <c r="VKJ174" s="235"/>
      <c r="VKK174" s="235"/>
      <c r="VKL174" s="235"/>
      <c r="VKM174" s="235"/>
      <c r="VKN174" s="235"/>
      <c r="VKO174" s="235"/>
      <c r="VKP174" s="235"/>
      <c r="VKQ174" s="235"/>
      <c r="VKR174" s="235"/>
      <c r="VKS174" s="235"/>
      <c r="VKT174" s="235"/>
      <c r="VKU174" s="235"/>
      <c r="VKV174" s="235"/>
      <c r="VKW174" s="235"/>
      <c r="VKX174" s="235"/>
      <c r="VKY174" s="235"/>
      <c r="VKZ174" s="235"/>
      <c r="VLA174" s="235"/>
      <c r="VLB174" s="235"/>
      <c r="VLC174" s="235"/>
      <c r="VLD174" s="235"/>
      <c r="VLE174" s="235"/>
      <c r="VLF174" s="235"/>
      <c r="VLG174" s="235"/>
      <c r="VLH174" s="235"/>
      <c r="VLI174" s="235"/>
      <c r="VLJ174" s="235"/>
      <c r="VLK174" s="235"/>
      <c r="VLL174" s="235"/>
      <c r="VLM174" s="235"/>
      <c r="VLN174" s="235"/>
      <c r="VLO174" s="235"/>
      <c r="VLP174" s="235"/>
      <c r="VLQ174" s="235"/>
      <c r="VLR174" s="235"/>
      <c r="VLS174" s="235"/>
      <c r="VLT174" s="235"/>
      <c r="VLU174" s="235"/>
      <c r="VLV174" s="235"/>
      <c r="VLW174" s="235"/>
      <c r="VLX174" s="235"/>
      <c r="VLY174" s="235"/>
      <c r="VLZ174" s="235"/>
      <c r="VMA174" s="235"/>
      <c r="VMB174" s="235"/>
      <c r="VMC174" s="235"/>
      <c r="VMD174" s="235"/>
      <c r="VME174" s="235"/>
      <c r="VMF174" s="235"/>
      <c r="VMG174" s="235"/>
      <c r="VMH174" s="235"/>
      <c r="VMI174" s="235"/>
      <c r="VMJ174" s="235"/>
      <c r="VMK174" s="235"/>
      <c r="VML174" s="235"/>
      <c r="VMM174" s="235"/>
      <c r="VMN174" s="235"/>
      <c r="VMO174" s="235"/>
      <c r="VMP174" s="235"/>
      <c r="VMQ174" s="235"/>
      <c r="VMR174" s="235"/>
      <c r="VMS174" s="235"/>
      <c r="VMT174" s="235"/>
      <c r="VMU174" s="235"/>
      <c r="VMV174" s="235"/>
      <c r="VMW174" s="235"/>
      <c r="VMX174" s="235"/>
      <c r="VMY174" s="235"/>
      <c r="VMZ174" s="235"/>
      <c r="VNA174" s="235"/>
      <c r="VNB174" s="235"/>
      <c r="VNC174" s="235"/>
      <c r="VND174" s="235"/>
      <c r="VNE174" s="235"/>
      <c r="VNF174" s="235"/>
      <c r="VNG174" s="235"/>
      <c r="VNH174" s="235"/>
      <c r="VNI174" s="235"/>
      <c r="VNJ174" s="235"/>
      <c r="VNK174" s="235"/>
      <c r="VNL174" s="235"/>
      <c r="VNM174" s="235"/>
      <c r="VNN174" s="235"/>
      <c r="VNO174" s="235"/>
      <c r="VNP174" s="235"/>
      <c r="VNQ174" s="235"/>
      <c r="VNR174" s="235"/>
      <c r="VNS174" s="235"/>
      <c r="VNT174" s="235"/>
      <c r="VNU174" s="235"/>
      <c r="VNV174" s="235"/>
      <c r="VNW174" s="235"/>
      <c r="VNX174" s="235"/>
      <c r="VNY174" s="235"/>
      <c r="VNZ174" s="235"/>
      <c r="VOA174" s="235"/>
      <c r="VOB174" s="235"/>
      <c r="VOC174" s="235"/>
      <c r="VOD174" s="235"/>
      <c r="VOE174" s="235"/>
      <c r="VOF174" s="235"/>
      <c r="VOG174" s="235"/>
      <c r="VOH174" s="235"/>
      <c r="VOI174" s="235"/>
      <c r="VOJ174" s="235"/>
      <c r="VOK174" s="235"/>
      <c r="VOL174" s="235"/>
      <c r="VOM174" s="235"/>
      <c r="VON174" s="235"/>
      <c r="VOO174" s="235"/>
      <c r="VOP174" s="235"/>
      <c r="VOQ174" s="235"/>
      <c r="VOR174" s="235"/>
      <c r="VOS174" s="235"/>
      <c r="VOT174" s="235"/>
      <c r="VOU174" s="235"/>
      <c r="VOV174" s="235"/>
      <c r="VOW174" s="235"/>
      <c r="VOX174" s="235"/>
      <c r="VOY174" s="235"/>
      <c r="VOZ174" s="235"/>
      <c r="VPA174" s="235"/>
      <c r="VPB174" s="235"/>
      <c r="VPC174" s="235"/>
      <c r="VPD174" s="235"/>
      <c r="VPE174" s="235"/>
      <c r="VPF174" s="235"/>
      <c r="VPG174" s="235"/>
      <c r="VPH174" s="235"/>
      <c r="VPI174" s="235"/>
      <c r="VPJ174" s="235"/>
      <c r="VPK174" s="235"/>
      <c r="VPL174" s="235"/>
      <c r="VPM174" s="235"/>
      <c r="VPN174" s="235"/>
      <c r="VPO174" s="235"/>
      <c r="VPP174" s="235"/>
      <c r="VPQ174" s="235"/>
      <c r="VPR174" s="235"/>
      <c r="VPS174" s="235"/>
      <c r="VPT174" s="235"/>
      <c r="VPU174" s="235"/>
      <c r="VPV174" s="235"/>
      <c r="VPW174" s="235"/>
      <c r="VPX174" s="235"/>
      <c r="VPY174" s="235"/>
      <c r="VPZ174" s="235"/>
      <c r="VQA174" s="235"/>
      <c r="VQB174" s="235"/>
      <c r="VQC174" s="235"/>
      <c r="VQD174" s="235"/>
      <c r="VQE174" s="235"/>
      <c r="VQF174" s="235"/>
      <c r="VQG174" s="235"/>
      <c r="VQH174" s="235"/>
      <c r="VQI174" s="235"/>
      <c r="VQJ174" s="235"/>
      <c r="VQK174" s="235"/>
      <c r="VQL174" s="235"/>
      <c r="VQM174" s="235"/>
      <c r="VQN174" s="235"/>
      <c r="VQO174" s="235"/>
      <c r="VQP174" s="235"/>
      <c r="VQQ174" s="235"/>
      <c r="VQR174" s="235"/>
      <c r="VQS174" s="235"/>
      <c r="VQT174" s="235"/>
      <c r="VQU174" s="235"/>
      <c r="VQV174" s="235"/>
      <c r="VQW174" s="235"/>
      <c r="VQX174" s="235"/>
      <c r="VQY174" s="235"/>
      <c r="VQZ174" s="235"/>
      <c r="VRA174" s="235"/>
      <c r="VRB174" s="235"/>
      <c r="VRC174" s="235"/>
      <c r="VRD174" s="235"/>
      <c r="VRE174" s="235"/>
      <c r="VRF174" s="235"/>
      <c r="VRG174" s="235"/>
      <c r="VRH174" s="235"/>
      <c r="VRI174" s="235"/>
      <c r="VRJ174" s="235"/>
      <c r="VRK174" s="235"/>
      <c r="VRL174" s="235"/>
      <c r="VRM174" s="235"/>
      <c r="VRN174" s="235"/>
      <c r="VRO174" s="235"/>
      <c r="VRP174" s="235"/>
      <c r="VRQ174" s="235"/>
      <c r="VRR174" s="235"/>
      <c r="VRS174" s="235"/>
      <c r="VRT174" s="235"/>
      <c r="VRU174" s="235"/>
      <c r="VRV174" s="235"/>
      <c r="VRW174" s="235"/>
      <c r="VRX174" s="235"/>
      <c r="VRY174" s="235"/>
      <c r="VRZ174" s="235"/>
      <c r="VSA174" s="235"/>
      <c r="VSB174" s="235"/>
      <c r="VSC174" s="235"/>
      <c r="VSD174" s="235"/>
      <c r="VSE174" s="235"/>
      <c r="VSF174" s="235"/>
      <c r="VSG174" s="235"/>
      <c r="VSH174" s="235"/>
      <c r="VSI174" s="235"/>
      <c r="VSJ174" s="235"/>
      <c r="VSK174" s="235"/>
      <c r="VSL174" s="235"/>
      <c r="VSM174" s="235"/>
      <c r="VSN174" s="235"/>
      <c r="VSO174" s="235"/>
      <c r="VSP174" s="235"/>
      <c r="VSQ174" s="235"/>
      <c r="VSR174" s="235"/>
      <c r="VSS174" s="235"/>
      <c r="VST174" s="235"/>
      <c r="VSU174" s="235"/>
      <c r="VSV174" s="235"/>
      <c r="VSW174" s="235"/>
      <c r="VSX174" s="235"/>
      <c r="VSY174" s="235"/>
      <c r="VSZ174" s="235"/>
      <c r="VTA174" s="235"/>
      <c r="VTB174" s="235"/>
      <c r="VTC174" s="235"/>
      <c r="VTD174" s="235"/>
      <c r="VTE174" s="235"/>
      <c r="VTF174" s="235"/>
      <c r="VTG174" s="235"/>
      <c r="VTH174" s="235"/>
      <c r="VTI174" s="235"/>
      <c r="VTJ174" s="235"/>
      <c r="VTK174" s="235"/>
      <c r="VTL174" s="235"/>
      <c r="VTM174" s="235"/>
      <c r="VTN174" s="235"/>
      <c r="VTO174" s="235"/>
      <c r="VTP174" s="235"/>
      <c r="VTQ174" s="235"/>
      <c r="VTR174" s="235"/>
      <c r="VTS174" s="235"/>
      <c r="VTT174" s="235"/>
      <c r="VTU174" s="235"/>
      <c r="VTV174" s="235"/>
      <c r="VTW174" s="235"/>
      <c r="VTX174" s="235"/>
      <c r="VTY174" s="235"/>
      <c r="VTZ174" s="235"/>
      <c r="VUA174" s="235"/>
      <c r="VUB174" s="235"/>
      <c r="VUC174" s="235"/>
      <c r="VUD174" s="235"/>
      <c r="VUE174" s="235"/>
      <c r="VUF174" s="235"/>
      <c r="VUG174" s="235"/>
      <c r="VUH174" s="235"/>
      <c r="VUI174" s="235"/>
      <c r="VUJ174" s="235"/>
      <c r="VUK174" s="235"/>
      <c r="VUL174" s="235"/>
      <c r="VUM174" s="235"/>
      <c r="VUN174" s="235"/>
      <c r="VUO174" s="235"/>
      <c r="VUP174" s="235"/>
      <c r="VUQ174" s="235"/>
      <c r="VUR174" s="235"/>
      <c r="VUS174" s="235"/>
      <c r="VUT174" s="235"/>
      <c r="VUU174" s="235"/>
      <c r="VUV174" s="235"/>
      <c r="VUW174" s="235"/>
      <c r="VUX174" s="235"/>
      <c r="VUY174" s="235"/>
      <c r="VUZ174" s="235"/>
      <c r="VVA174" s="235"/>
      <c r="VVB174" s="235"/>
      <c r="VVC174" s="235"/>
      <c r="VVD174" s="235"/>
      <c r="VVE174" s="235"/>
      <c r="VVF174" s="235"/>
      <c r="VVG174" s="235"/>
      <c r="VVH174" s="235"/>
      <c r="VVI174" s="235"/>
      <c r="VVJ174" s="235"/>
      <c r="VVK174" s="235"/>
      <c r="VVL174" s="235"/>
      <c r="VVM174" s="235"/>
      <c r="VVN174" s="235"/>
      <c r="VVO174" s="235"/>
      <c r="VVP174" s="235"/>
      <c r="VVQ174" s="235"/>
      <c r="VVR174" s="235"/>
      <c r="VVS174" s="235"/>
      <c r="VVT174" s="235"/>
      <c r="VVU174" s="235"/>
      <c r="VVV174" s="235"/>
      <c r="VVW174" s="235"/>
      <c r="VVX174" s="235"/>
      <c r="VVY174" s="235"/>
      <c r="VVZ174" s="235"/>
      <c r="VWA174" s="235"/>
      <c r="VWB174" s="235"/>
      <c r="VWC174" s="235"/>
      <c r="VWD174" s="235"/>
      <c r="VWE174" s="235"/>
      <c r="VWF174" s="235"/>
      <c r="VWG174" s="235"/>
      <c r="VWH174" s="235"/>
      <c r="VWI174" s="235"/>
      <c r="VWJ174" s="235"/>
      <c r="VWK174" s="235"/>
      <c r="VWL174" s="235"/>
      <c r="VWM174" s="235"/>
      <c r="VWN174" s="235"/>
      <c r="VWO174" s="235"/>
      <c r="VWP174" s="235"/>
      <c r="VWQ174" s="235"/>
      <c r="VWR174" s="235"/>
      <c r="VWS174" s="235"/>
      <c r="VWT174" s="235"/>
      <c r="VWU174" s="235"/>
      <c r="VWV174" s="235"/>
      <c r="VWW174" s="235"/>
      <c r="VWX174" s="235"/>
      <c r="VWY174" s="235"/>
      <c r="VWZ174" s="235"/>
      <c r="VXA174" s="235"/>
      <c r="VXB174" s="235"/>
      <c r="VXC174" s="235"/>
      <c r="VXD174" s="235"/>
      <c r="VXE174" s="235"/>
      <c r="VXF174" s="235"/>
      <c r="VXG174" s="235"/>
      <c r="VXH174" s="235"/>
      <c r="VXI174" s="235"/>
      <c r="VXJ174" s="235"/>
      <c r="VXK174" s="235"/>
      <c r="VXL174" s="235"/>
      <c r="VXM174" s="235"/>
      <c r="VXN174" s="235"/>
      <c r="VXO174" s="235"/>
      <c r="VXP174" s="235"/>
      <c r="VXQ174" s="235"/>
      <c r="VXR174" s="235"/>
      <c r="VXS174" s="235"/>
      <c r="VXT174" s="235"/>
      <c r="VXU174" s="235"/>
      <c r="VXV174" s="235"/>
      <c r="VXW174" s="235"/>
      <c r="VXX174" s="235"/>
      <c r="VXY174" s="235"/>
      <c r="VXZ174" s="235"/>
      <c r="VYA174" s="235"/>
      <c r="VYB174" s="235"/>
      <c r="VYC174" s="235"/>
      <c r="VYD174" s="235"/>
      <c r="VYE174" s="235"/>
      <c r="VYF174" s="235"/>
      <c r="VYG174" s="235"/>
      <c r="VYH174" s="235"/>
      <c r="VYI174" s="235"/>
      <c r="VYJ174" s="235"/>
      <c r="VYK174" s="235"/>
      <c r="VYL174" s="235"/>
      <c r="VYM174" s="235"/>
      <c r="VYN174" s="235"/>
      <c r="VYO174" s="235"/>
      <c r="VYP174" s="235"/>
      <c r="VYQ174" s="235"/>
      <c r="VYR174" s="235"/>
      <c r="VYS174" s="235"/>
      <c r="VYT174" s="235"/>
      <c r="VYU174" s="235"/>
      <c r="VYV174" s="235"/>
      <c r="VYW174" s="235"/>
      <c r="VYX174" s="235"/>
      <c r="VYY174" s="235"/>
      <c r="VYZ174" s="235"/>
      <c r="VZA174" s="235"/>
      <c r="VZB174" s="235"/>
      <c r="VZC174" s="235"/>
      <c r="VZD174" s="235"/>
      <c r="VZE174" s="235"/>
      <c r="VZF174" s="235"/>
      <c r="VZG174" s="235"/>
      <c r="VZH174" s="235"/>
      <c r="VZI174" s="235"/>
      <c r="VZJ174" s="235"/>
      <c r="VZK174" s="235"/>
      <c r="VZL174" s="235"/>
      <c r="VZM174" s="235"/>
      <c r="VZN174" s="235"/>
      <c r="VZO174" s="235"/>
      <c r="VZP174" s="235"/>
      <c r="VZQ174" s="235"/>
      <c r="VZR174" s="235"/>
      <c r="VZS174" s="235"/>
      <c r="VZT174" s="235"/>
      <c r="VZU174" s="235"/>
      <c r="VZV174" s="235"/>
      <c r="VZW174" s="235"/>
      <c r="VZX174" s="235"/>
      <c r="VZY174" s="235"/>
      <c r="VZZ174" s="235"/>
      <c r="WAA174" s="235"/>
      <c r="WAB174" s="235"/>
      <c r="WAC174" s="235"/>
      <c r="WAD174" s="235"/>
      <c r="WAE174" s="235"/>
      <c r="WAF174" s="235"/>
      <c r="WAG174" s="235"/>
      <c r="WAH174" s="235"/>
      <c r="WAI174" s="235"/>
      <c r="WAJ174" s="235"/>
      <c r="WAK174" s="235"/>
      <c r="WAL174" s="235"/>
      <c r="WAM174" s="235"/>
      <c r="WAN174" s="235"/>
      <c r="WAO174" s="235"/>
      <c r="WAP174" s="235"/>
      <c r="WAQ174" s="235"/>
      <c r="WAR174" s="235"/>
      <c r="WAS174" s="235"/>
      <c r="WAT174" s="235"/>
      <c r="WAU174" s="235"/>
      <c r="WAV174" s="235"/>
      <c r="WAW174" s="235"/>
      <c r="WAX174" s="235"/>
      <c r="WAY174" s="235"/>
      <c r="WAZ174" s="235"/>
      <c r="WBA174" s="235"/>
      <c r="WBB174" s="235"/>
      <c r="WBC174" s="235"/>
      <c r="WBD174" s="235"/>
      <c r="WBE174" s="235"/>
      <c r="WBF174" s="235"/>
      <c r="WBG174" s="235"/>
      <c r="WBH174" s="235"/>
      <c r="WBI174" s="235"/>
      <c r="WBJ174" s="235"/>
      <c r="WBK174" s="235"/>
      <c r="WBL174" s="235"/>
      <c r="WBM174" s="235"/>
      <c r="WBN174" s="235"/>
      <c r="WBO174" s="235"/>
      <c r="WBP174" s="235"/>
      <c r="WBQ174" s="235"/>
      <c r="WBR174" s="235"/>
      <c r="WBS174" s="235"/>
      <c r="WBT174" s="235"/>
      <c r="WBU174" s="235"/>
      <c r="WBV174" s="235"/>
      <c r="WBW174" s="235"/>
      <c r="WBX174" s="235"/>
      <c r="WBY174" s="235"/>
      <c r="WBZ174" s="235"/>
      <c r="WCA174" s="235"/>
      <c r="WCB174" s="235"/>
      <c r="WCC174" s="235"/>
      <c r="WCD174" s="235"/>
      <c r="WCE174" s="235"/>
      <c r="WCF174" s="235"/>
      <c r="WCG174" s="235"/>
      <c r="WCH174" s="235"/>
      <c r="WCI174" s="235"/>
      <c r="WCJ174" s="235"/>
      <c r="WCK174" s="235"/>
      <c r="WCL174" s="235"/>
      <c r="WCM174" s="235"/>
      <c r="WCN174" s="235"/>
      <c r="WCO174" s="235"/>
      <c r="WCP174" s="235"/>
      <c r="WCQ174" s="235"/>
      <c r="WCR174" s="235"/>
      <c r="WCS174" s="235"/>
      <c r="WCT174" s="235"/>
      <c r="WCU174" s="235"/>
      <c r="WCV174" s="235"/>
      <c r="WCW174" s="235"/>
      <c r="WCX174" s="235"/>
      <c r="WCY174" s="235"/>
      <c r="WCZ174" s="235"/>
      <c r="WDA174" s="235"/>
      <c r="WDB174" s="235"/>
      <c r="WDC174" s="235"/>
      <c r="WDD174" s="235"/>
      <c r="WDE174" s="235"/>
      <c r="WDF174" s="235"/>
      <c r="WDG174" s="235"/>
      <c r="WDH174" s="235"/>
      <c r="WDI174" s="235"/>
      <c r="WDJ174" s="235"/>
      <c r="WDK174" s="235"/>
      <c r="WDL174" s="235"/>
      <c r="WDM174" s="235"/>
      <c r="WDN174" s="235"/>
      <c r="WDO174" s="235"/>
      <c r="WDP174" s="235"/>
      <c r="WDQ174" s="235"/>
      <c r="WDR174" s="235"/>
      <c r="WDS174" s="235"/>
      <c r="WDT174" s="235"/>
      <c r="WDU174" s="235"/>
      <c r="WDV174" s="235"/>
      <c r="WDW174" s="235"/>
      <c r="WDX174" s="235"/>
      <c r="WDY174" s="235"/>
      <c r="WDZ174" s="235"/>
      <c r="WEA174" s="235"/>
      <c r="WEB174" s="235"/>
      <c r="WEC174" s="235"/>
      <c r="WED174" s="235"/>
      <c r="WEE174" s="235"/>
      <c r="WEF174" s="235"/>
      <c r="WEG174" s="235"/>
      <c r="WEH174" s="235"/>
      <c r="WEI174" s="235"/>
      <c r="WEJ174" s="235"/>
      <c r="WEK174" s="235"/>
      <c r="WEL174" s="235"/>
      <c r="WEM174" s="235"/>
      <c r="WEN174" s="235"/>
      <c r="WEO174" s="235"/>
      <c r="WEP174" s="235"/>
      <c r="WEQ174" s="235"/>
      <c r="WER174" s="235"/>
      <c r="WES174" s="235"/>
      <c r="WET174" s="235"/>
      <c r="WEU174" s="235"/>
      <c r="WEV174" s="235"/>
      <c r="WEW174" s="235"/>
      <c r="WEX174" s="235"/>
      <c r="WEY174" s="235"/>
      <c r="WEZ174" s="235"/>
      <c r="WFA174" s="235"/>
      <c r="WFB174" s="235"/>
      <c r="WFC174" s="235"/>
      <c r="WFD174" s="235"/>
      <c r="WFE174" s="235"/>
      <c r="WFF174" s="235"/>
      <c r="WFG174" s="235"/>
      <c r="WFH174" s="235"/>
      <c r="WFI174" s="235"/>
      <c r="WFJ174" s="235"/>
      <c r="WFK174" s="235"/>
      <c r="WFL174" s="235"/>
      <c r="WFM174" s="235"/>
      <c r="WFN174" s="235"/>
      <c r="WFO174" s="235"/>
      <c r="WFP174" s="235"/>
      <c r="WFQ174" s="235"/>
      <c r="WFR174" s="235"/>
      <c r="WFS174" s="235"/>
      <c r="WFT174" s="235"/>
      <c r="WFU174" s="235"/>
      <c r="WFV174" s="235"/>
      <c r="WFW174" s="235"/>
      <c r="WFX174" s="235"/>
      <c r="WFY174" s="235"/>
      <c r="WFZ174" s="235"/>
      <c r="WGA174" s="235"/>
      <c r="WGB174" s="235"/>
      <c r="WGC174" s="235"/>
      <c r="WGD174" s="235"/>
      <c r="WGE174" s="235"/>
      <c r="WGF174" s="235"/>
      <c r="WGG174" s="235"/>
      <c r="WGH174" s="235"/>
      <c r="WGI174" s="235"/>
      <c r="WGJ174" s="235"/>
      <c r="WGK174" s="235"/>
      <c r="WGL174" s="235"/>
      <c r="WGM174" s="235"/>
      <c r="WGN174" s="235"/>
      <c r="WGO174" s="235"/>
      <c r="WGP174" s="235"/>
      <c r="WGQ174" s="235"/>
      <c r="WGR174" s="235"/>
      <c r="WGS174" s="235"/>
      <c r="WGT174" s="235"/>
      <c r="WGU174" s="235"/>
      <c r="WGV174" s="235"/>
      <c r="WGW174" s="235"/>
      <c r="WGX174" s="235"/>
      <c r="WGY174" s="235"/>
      <c r="WGZ174" s="235"/>
      <c r="WHA174" s="235"/>
      <c r="WHB174" s="235"/>
      <c r="WHC174" s="235"/>
      <c r="WHD174" s="235"/>
      <c r="WHE174" s="235"/>
      <c r="WHF174" s="235"/>
      <c r="WHG174" s="235"/>
      <c r="WHH174" s="235"/>
      <c r="WHI174" s="235"/>
      <c r="WHJ174" s="235"/>
      <c r="WHK174" s="235"/>
      <c r="WHL174" s="235"/>
      <c r="WHM174" s="235"/>
      <c r="WHN174" s="235"/>
      <c r="WHO174" s="235"/>
      <c r="WHP174" s="235"/>
      <c r="WHQ174" s="235"/>
      <c r="WHR174" s="235"/>
      <c r="WHS174" s="235"/>
      <c r="WHT174" s="235"/>
      <c r="WHU174" s="235"/>
      <c r="WHV174" s="235"/>
      <c r="WHW174" s="235"/>
      <c r="WHX174" s="235"/>
      <c r="WHY174" s="235"/>
      <c r="WHZ174" s="235"/>
      <c r="WIA174" s="235"/>
      <c r="WIB174" s="235"/>
      <c r="WIC174" s="235"/>
      <c r="WID174" s="235"/>
      <c r="WIE174" s="235"/>
      <c r="WIF174" s="235"/>
      <c r="WIG174" s="235"/>
      <c r="WIH174" s="235"/>
      <c r="WII174" s="235"/>
      <c r="WIJ174" s="235"/>
      <c r="WIK174" s="235"/>
      <c r="WIL174" s="235"/>
      <c r="WIM174" s="235"/>
      <c r="WIN174" s="235"/>
      <c r="WIO174" s="235"/>
      <c r="WIP174" s="235"/>
      <c r="WIQ174" s="235"/>
      <c r="WIR174" s="235"/>
      <c r="WIS174" s="235"/>
      <c r="WIT174" s="235"/>
      <c r="WIU174" s="235"/>
      <c r="WIV174" s="235"/>
      <c r="WIW174" s="235"/>
      <c r="WIX174" s="235"/>
      <c r="WIY174" s="235"/>
      <c r="WIZ174" s="235"/>
      <c r="WJA174" s="235"/>
      <c r="WJB174" s="235"/>
      <c r="WJC174" s="235"/>
      <c r="WJD174" s="235"/>
      <c r="WJE174" s="235"/>
      <c r="WJF174" s="235"/>
      <c r="WJG174" s="235"/>
      <c r="WJH174" s="235"/>
      <c r="WJI174" s="235"/>
      <c r="WJJ174" s="235"/>
      <c r="WJK174" s="235"/>
      <c r="WJL174" s="235"/>
      <c r="WJM174" s="235"/>
      <c r="WJN174" s="235"/>
      <c r="WJO174" s="235"/>
      <c r="WJP174" s="235"/>
      <c r="WJQ174" s="235"/>
      <c r="WJR174" s="235"/>
      <c r="WJS174" s="235"/>
      <c r="WJT174" s="235"/>
      <c r="WJU174" s="235"/>
      <c r="WJV174" s="235"/>
      <c r="WJW174" s="235"/>
      <c r="WJX174" s="235"/>
      <c r="WJY174" s="235"/>
      <c r="WJZ174" s="235"/>
      <c r="WKA174" s="235"/>
      <c r="WKB174" s="235"/>
      <c r="WKC174" s="235"/>
      <c r="WKD174" s="235"/>
      <c r="WKE174" s="235"/>
      <c r="WKF174" s="235"/>
      <c r="WKG174" s="235"/>
      <c r="WKH174" s="235"/>
      <c r="WKI174" s="235"/>
      <c r="WKJ174" s="235"/>
      <c r="WKK174" s="235"/>
      <c r="WKL174" s="235"/>
      <c r="WKM174" s="235"/>
      <c r="WKN174" s="235"/>
      <c r="WKO174" s="235"/>
      <c r="WKP174" s="235"/>
      <c r="WKQ174" s="235"/>
      <c r="WKR174" s="235"/>
      <c r="WKS174" s="235"/>
      <c r="WKT174" s="235"/>
      <c r="WKU174" s="235"/>
      <c r="WKV174" s="235"/>
      <c r="WKW174" s="235"/>
      <c r="WKX174" s="235"/>
      <c r="WKY174" s="235"/>
      <c r="WKZ174" s="235"/>
      <c r="WLA174" s="235"/>
      <c r="WLB174" s="235"/>
      <c r="WLC174" s="235"/>
      <c r="WLD174" s="235"/>
      <c r="WLE174" s="235"/>
      <c r="WLF174" s="235"/>
      <c r="WLG174" s="235"/>
      <c r="WLH174" s="235"/>
      <c r="WLI174" s="235"/>
      <c r="WLJ174" s="235"/>
      <c r="WLK174" s="235"/>
      <c r="WLL174" s="235"/>
      <c r="WLM174" s="235"/>
      <c r="WLN174" s="235"/>
      <c r="WLO174" s="235"/>
      <c r="WLP174" s="235"/>
      <c r="WLQ174" s="235"/>
      <c r="WLR174" s="235"/>
      <c r="WLS174" s="235"/>
      <c r="WLT174" s="235"/>
      <c r="WLU174" s="235"/>
      <c r="WLV174" s="235"/>
      <c r="WLW174" s="235"/>
      <c r="WLX174" s="235"/>
      <c r="WLY174" s="235"/>
      <c r="WLZ174" s="235"/>
      <c r="WMA174" s="235"/>
      <c r="WMB174" s="235"/>
      <c r="WMC174" s="235"/>
      <c r="WMD174" s="235"/>
      <c r="WME174" s="235"/>
      <c r="WMF174" s="235"/>
      <c r="WMG174" s="235"/>
      <c r="WMH174" s="235"/>
      <c r="WMI174" s="235"/>
      <c r="WMJ174" s="235"/>
      <c r="WMK174" s="235"/>
      <c r="WML174" s="235"/>
      <c r="WMM174" s="235"/>
      <c r="WMN174" s="235"/>
      <c r="WMO174" s="235"/>
      <c r="WMP174" s="235"/>
      <c r="WMQ174" s="235"/>
      <c r="WMR174" s="235"/>
      <c r="WMS174" s="235"/>
      <c r="WMT174" s="235"/>
      <c r="WMU174" s="235"/>
      <c r="WMV174" s="235"/>
      <c r="WMW174" s="235"/>
      <c r="WMX174" s="235"/>
      <c r="WMY174" s="235"/>
      <c r="WMZ174" s="235"/>
      <c r="WNA174" s="235"/>
      <c r="WNB174" s="235"/>
      <c r="WNC174" s="235"/>
      <c r="WND174" s="235"/>
      <c r="WNE174" s="235"/>
      <c r="WNF174" s="235"/>
      <c r="WNG174" s="235"/>
      <c r="WNH174" s="235"/>
      <c r="WNI174" s="235"/>
      <c r="WNJ174" s="235"/>
      <c r="WNK174" s="235"/>
      <c r="WNL174" s="235"/>
      <c r="WNM174" s="235"/>
      <c r="WNN174" s="235"/>
      <c r="WNO174" s="235"/>
      <c r="WNP174" s="235"/>
      <c r="WNQ174" s="235"/>
      <c r="WNR174" s="235"/>
      <c r="WNS174" s="235"/>
      <c r="WNT174" s="235"/>
      <c r="WNU174" s="235"/>
      <c r="WNV174" s="235"/>
      <c r="WNW174" s="235"/>
      <c r="WNX174" s="235"/>
      <c r="WNY174" s="235"/>
      <c r="WNZ174" s="235"/>
      <c r="WOA174" s="235"/>
      <c r="WOB174" s="235"/>
      <c r="WOC174" s="235"/>
      <c r="WOD174" s="235"/>
      <c r="WOE174" s="235"/>
      <c r="WOF174" s="235"/>
      <c r="WOG174" s="235"/>
      <c r="WOH174" s="235"/>
      <c r="WOI174" s="235"/>
      <c r="WOJ174" s="235"/>
      <c r="WOK174" s="235"/>
      <c r="WOL174" s="235"/>
      <c r="WOM174" s="235"/>
      <c r="WON174" s="235"/>
      <c r="WOO174" s="235"/>
      <c r="WOP174" s="235"/>
      <c r="WOQ174" s="235"/>
      <c r="WOR174" s="235"/>
      <c r="WOS174" s="235"/>
      <c r="WOT174" s="235"/>
      <c r="WOU174" s="235"/>
      <c r="WOV174" s="235"/>
      <c r="WOW174" s="235"/>
      <c r="WOX174" s="235"/>
      <c r="WOY174" s="235"/>
      <c r="WOZ174" s="235"/>
      <c r="WPA174" s="235"/>
      <c r="WPB174" s="235"/>
      <c r="WPC174" s="235"/>
      <c r="WPD174" s="235"/>
      <c r="WPE174" s="235"/>
      <c r="WPF174" s="235"/>
      <c r="WPG174" s="235"/>
      <c r="WPH174" s="235"/>
      <c r="WPI174" s="235"/>
      <c r="WPJ174" s="235"/>
      <c r="WPK174" s="235"/>
      <c r="WPL174" s="235"/>
      <c r="WPM174" s="235"/>
      <c r="WPN174" s="235"/>
      <c r="WPO174" s="235"/>
      <c r="WPP174" s="235"/>
      <c r="WPQ174" s="235"/>
      <c r="WPR174" s="235"/>
      <c r="WPS174" s="235"/>
      <c r="WPT174" s="235"/>
      <c r="WPU174" s="235"/>
      <c r="WPV174" s="235"/>
      <c r="WPW174" s="235"/>
      <c r="WPX174" s="235"/>
      <c r="WPY174" s="235"/>
      <c r="WPZ174" s="235"/>
      <c r="WQA174" s="235"/>
      <c r="WQB174" s="235"/>
      <c r="WQC174" s="235"/>
      <c r="WQD174" s="235"/>
      <c r="WQE174" s="235"/>
      <c r="WQF174" s="235"/>
      <c r="WQG174" s="235"/>
      <c r="WQH174" s="235"/>
      <c r="WQI174" s="235"/>
      <c r="WQJ174" s="235"/>
      <c r="WQK174" s="235"/>
      <c r="WQL174" s="235"/>
      <c r="WQM174" s="235"/>
      <c r="WQN174" s="235"/>
      <c r="WQO174" s="235"/>
      <c r="WQP174" s="235"/>
      <c r="WQQ174" s="235"/>
      <c r="WQR174" s="235"/>
      <c r="WQS174" s="235"/>
      <c r="WQT174" s="235"/>
      <c r="WQU174" s="235"/>
      <c r="WQV174" s="235"/>
      <c r="WQW174" s="235"/>
      <c r="WQX174" s="235"/>
      <c r="WQY174" s="235"/>
      <c r="WQZ174" s="235"/>
      <c r="WRA174" s="235"/>
      <c r="WRB174" s="235"/>
      <c r="WRC174" s="235"/>
      <c r="WRD174" s="235"/>
      <c r="WRE174" s="235"/>
      <c r="WRF174" s="235"/>
      <c r="WRG174" s="235"/>
      <c r="WRH174" s="235"/>
      <c r="WRI174" s="235"/>
      <c r="WRJ174" s="235"/>
      <c r="WRK174" s="235"/>
      <c r="WRL174" s="235"/>
      <c r="WRM174" s="235"/>
      <c r="WRN174" s="235"/>
      <c r="WRO174" s="235"/>
      <c r="WRP174" s="235"/>
      <c r="WRQ174" s="235"/>
      <c r="WRR174" s="235"/>
      <c r="WRS174" s="235"/>
      <c r="WRT174" s="235"/>
      <c r="WRU174" s="235"/>
      <c r="WRV174" s="235"/>
      <c r="WRW174" s="235"/>
      <c r="WRX174" s="235"/>
      <c r="WRY174" s="235"/>
      <c r="WRZ174" s="235"/>
      <c r="WSA174" s="235"/>
      <c r="WSB174" s="235"/>
      <c r="WSC174" s="235"/>
      <c r="WSD174" s="235"/>
      <c r="WSE174" s="235"/>
      <c r="WSF174" s="235"/>
      <c r="WSG174" s="235"/>
      <c r="WSH174" s="235"/>
      <c r="WSI174" s="235"/>
      <c r="WSJ174" s="235"/>
      <c r="WSK174" s="235"/>
      <c r="WSL174" s="235"/>
      <c r="WSM174" s="235"/>
      <c r="WSN174" s="235"/>
      <c r="WSO174" s="235"/>
      <c r="WSP174" s="235"/>
      <c r="WSQ174" s="235"/>
      <c r="WSR174" s="235"/>
      <c r="WSS174" s="235"/>
      <c r="WST174" s="235"/>
      <c r="WSU174" s="235"/>
      <c r="WSV174" s="235"/>
      <c r="WSW174" s="235"/>
      <c r="WSX174" s="235"/>
      <c r="WSY174" s="235"/>
      <c r="WSZ174" s="235"/>
      <c r="WTA174" s="235"/>
      <c r="WTB174" s="235"/>
      <c r="WTC174" s="235"/>
      <c r="WTD174" s="235"/>
      <c r="WTE174" s="235"/>
      <c r="WTF174" s="235"/>
      <c r="WTG174" s="235"/>
      <c r="WTH174" s="235"/>
      <c r="WTI174" s="235"/>
      <c r="WTJ174" s="235"/>
      <c r="WTK174" s="235"/>
      <c r="WTL174" s="235"/>
      <c r="WTM174" s="235"/>
      <c r="WTN174" s="235"/>
      <c r="WTO174" s="235"/>
      <c r="WTP174" s="235"/>
      <c r="WTQ174" s="235"/>
      <c r="WTR174" s="235"/>
      <c r="WTS174" s="235"/>
      <c r="WTT174" s="235"/>
      <c r="WTU174" s="235"/>
      <c r="WTV174" s="235"/>
      <c r="WTW174" s="235"/>
      <c r="WTX174" s="235"/>
      <c r="WTY174" s="235"/>
      <c r="WTZ174" s="235"/>
      <c r="WUA174" s="235"/>
      <c r="WUB174" s="235"/>
      <c r="WUC174" s="235"/>
      <c r="WUD174" s="235"/>
      <c r="WUE174" s="235"/>
      <c r="WUF174" s="235"/>
      <c r="WUG174" s="235"/>
      <c r="WUH174" s="235"/>
      <c r="WUI174" s="235"/>
      <c r="WUJ174" s="235"/>
      <c r="WUK174" s="235"/>
      <c r="WUL174" s="235"/>
      <c r="WUM174" s="235"/>
      <c r="WUN174" s="235"/>
      <c r="WUO174" s="235"/>
      <c r="WUP174" s="235"/>
      <c r="WUQ174" s="235"/>
      <c r="WUR174" s="235"/>
      <c r="WUS174" s="235"/>
      <c r="WUT174" s="235"/>
      <c r="WUU174" s="235"/>
      <c r="WUV174" s="235"/>
      <c r="WUW174" s="235"/>
      <c r="WUX174" s="235"/>
      <c r="WUY174" s="235"/>
      <c r="WUZ174" s="235"/>
      <c r="WVA174" s="235"/>
      <c r="WVB174" s="235"/>
      <c r="WVC174" s="235"/>
      <c r="WVD174" s="235"/>
      <c r="WVE174" s="235"/>
      <c r="WVF174" s="235"/>
      <c r="WVG174" s="235"/>
      <c r="WVH174" s="235"/>
      <c r="WVI174" s="235"/>
      <c r="WVJ174" s="235"/>
      <c r="WVK174" s="235"/>
      <c r="WVL174" s="235"/>
      <c r="WVM174" s="235"/>
      <c r="WVN174" s="235"/>
      <c r="WVO174" s="235"/>
      <c r="WVP174" s="235"/>
      <c r="WVQ174" s="235"/>
      <c r="WVR174" s="235"/>
      <c r="WVS174" s="235"/>
      <c r="WVT174" s="235"/>
      <c r="WVU174" s="235"/>
      <c r="WVV174" s="235"/>
      <c r="WVW174" s="235"/>
      <c r="WVX174" s="235"/>
      <c r="WVY174" s="235"/>
      <c r="WVZ174" s="235"/>
      <c r="WWA174" s="235"/>
      <c r="WWB174" s="235"/>
      <c r="WWC174" s="235"/>
      <c r="WWD174" s="235"/>
      <c r="WWE174" s="235"/>
      <c r="WWF174" s="235"/>
      <c r="WWG174" s="235"/>
      <c r="WWH174" s="235"/>
      <c r="WWI174" s="235"/>
      <c r="WWJ174" s="235"/>
      <c r="WWK174" s="235"/>
      <c r="WWL174" s="235"/>
      <c r="WWM174" s="235"/>
      <c r="WWN174" s="235"/>
      <c r="WWO174" s="235"/>
      <c r="WWP174" s="235"/>
      <c r="WWQ174" s="235"/>
      <c r="WWR174" s="235"/>
      <c r="WWS174" s="235"/>
      <c r="WWT174" s="235"/>
      <c r="WWU174" s="235"/>
      <c r="WWV174" s="235"/>
      <c r="WWW174" s="235"/>
      <c r="WWX174" s="235"/>
      <c r="WWY174" s="235"/>
      <c r="WWZ174" s="235"/>
      <c r="WXA174" s="235"/>
      <c r="WXB174" s="235"/>
      <c r="WXC174" s="235"/>
      <c r="WXD174" s="235"/>
      <c r="WXE174" s="235"/>
      <c r="WXF174" s="235"/>
      <c r="WXG174" s="235"/>
      <c r="WXH174" s="235"/>
      <c r="WXI174" s="235"/>
      <c r="WXJ174" s="235"/>
      <c r="WXK174" s="235"/>
      <c r="WXL174" s="235"/>
      <c r="WXM174" s="235"/>
      <c r="WXN174" s="235"/>
      <c r="WXO174" s="235"/>
      <c r="WXP174" s="235"/>
      <c r="WXQ174" s="235"/>
      <c r="WXR174" s="235"/>
      <c r="WXS174" s="235"/>
      <c r="WXT174" s="235"/>
      <c r="WXU174" s="235"/>
      <c r="WXV174" s="235"/>
      <c r="WXW174" s="235"/>
      <c r="WXX174" s="235"/>
      <c r="WXY174" s="235"/>
      <c r="WXZ174" s="235"/>
      <c r="WYA174" s="235"/>
      <c r="WYB174" s="235"/>
      <c r="WYC174" s="235"/>
      <c r="WYD174" s="235"/>
      <c r="WYE174" s="235"/>
      <c r="WYF174" s="235"/>
      <c r="WYG174" s="235"/>
      <c r="WYH174" s="235"/>
      <c r="WYI174" s="235"/>
      <c r="WYJ174" s="235"/>
      <c r="WYK174" s="235"/>
      <c r="WYL174" s="235"/>
      <c r="WYM174" s="235"/>
      <c r="WYN174" s="235"/>
      <c r="WYO174" s="235"/>
      <c r="WYP174" s="235"/>
      <c r="WYQ174" s="235"/>
      <c r="WYR174" s="235"/>
      <c r="WYS174" s="235"/>
      <c r="WYT174" s="235"/>
      <c r="WYU174" s="235"/>
      <c r="WYV174" s="235"/>
      <c r="WYW174" s="235"/>
      <c r="WYX174" s="235"/>
      <c r="WYY174" s="235"/>
      <c r="WYZ174" s="235"/>
      <c r="WZA174" s="235"/>
      <c r="WZB174" s="235"/>
      <c r="WZC174" s="235"/>
      <c r="WZD174" s="235"/>
      <c r="WZE174" s="235"/>
      <c r="WZF174" s="235"/>
      <c r="WZG174" s="235"/>
      <c r="WZH174" s="235"/>
      <c r="WZI174" s="235"/>
      <c r="WZJ174" s="235"/>
      <c r="WZK174" s="235"/>
      <c r="WZL174" s="235"/>
      <c r="WZM174" s="235"/>
      <c r="WZN174" s="235"/>
      <c r="WZO174" s="235"/>
      <c r="WZP174" s="235"/>
      <c r="WZQ174" s="235"/>
      <c r="WZR174" s="235"/>
      <c r="WZS174" s="235"/>
      <c r="WZT174" s="235"/>
      <c r="WZU174" s="235"/>
      <c r="WZV174" s="235"/>
      <c r="WZW174" s="235"/>
      <c r="WZX174" s="235"/>
      <c r="WZY174" s="235"/>
      <c r="WZZ174" s="235"/>
      <c r="XAA174" s="235"/>
      <c r="XAB174" s="235"/>
      <c r="XAC174" s="235"/>
      <c r="XAD174" s="235"/>
      <c r="XAE174" s="235"/>
      <c r="XAF174" s="235"/>
      <c r="XAG174" s="235"/>
      <c r="XAH174" s="235"/>
      <c r="XAI174" s="235"/>
      <c r="XAJ174" s="235"/>
      <c r="XAK174" s="235"/>
      <c r="XAL174" s="235"/>
      <c r="XAM174" s="235"/>
      <c r="XAN174" s="235"/>
      <c r="XAO174" s="235"/>
      <c r="XAP174" s="235"/>
      <c r="XAQ174" s="235"/>
      <c r="XAR174" s="235"/>
      <c r="XAS174" s="235"/>
      <c r="XAT174" s="235"/>
      <c r="XAU174" s="235"/>
      <c r="XAV174" s="235"/>
      <c r="XAW174" s="235"/>
      <c r="XAX174" s="235"/>
      <c r="XAY174" s="235"/>
      <c r="XAZ174" s="235"/>
      <c r="XBA174" s="235"/>
      <c r="XBB174" s="235"/>
      <c r="XBC174" s="235"/>
      <c r="XBD174" s="235"/>
      <c r="XBE174" s="235"/>
      <c r="XBF174" s="235"/>
      <c r="XBG174" s="235"/>
      <c r="XBH174" s="235"/>
      <c r="XBI174" s="235"/>
      <c r="XBJ174" s="235"/>
      <c r="XBK174" s="235"/>
      <c r="XBL174" s="235"/>
      <c r="XBM174" s="235"/>
      <c r="XBN174" s="235"/>
      <c r="XBO174" s="235"/>
      <c r="XBP174" s="235"/>
      <c r="XBQ174" s="235"/>
      <c r="XBR174" s="235"/>
      <c r="XBS174" s="235"/>
      <c r="XBT174" s="235"/>
      <c r="XBU174" s="235"/>
      <c r="XBV174" s="235"/>
      <c r="XBW174" s="235"/>
      <c r="XBX174" s="235"/>
      <c r="XBY174" s="235"/>
      <c r="XBZ174" s="235"/>
      <c r="XCA174" s="235"/>
      <c r="XCB174" s="235"/>
      <c r="XCC174" s="235"/>
      <c r="XCD174" s="235"/>
      <c r="XCE174" s="235"/>
      <c r="XCF174" s="235"/>
      <c r="XCG174" s="235"/>
      <c r="XCH174" s="235"/>
      <c r="XCI174" s="235"/>
      <c r="XCJ174" s="235"/>
      <c r="XCK174" s="235"/>
      <c r="XCL174" s="235"/>
      <c r="XCM174" s="235"/>
      <c r="XCN174" s="235"/>
      <c r="XCO174" s="235"/>
      <c r="XCP174" s="235"/>
      <c r="XCQ174" s="235"/>
      <c r="XCR174" s="235"/>
      <c r="XCS174" s="235"/>
      <c r="XCT174" s="235"/>
      <c r="XCU174" s="235"/>
      <c r="XCV174" s="235"/>
      <c r="XCW174" s="235"/>
      <c r="XCX174" s="235"/>
      <c r="XCY174" s="235"/>
      <c r="XCZ174" s="235"/>
      <c r="XDA174" s="235"/>
      <c r="XDB174" s="235"/>
      <c r="XDC174" s="235"/>
      <c r="XDD174" s="235"/>
      <c r="XDE174" s="235"/>
      <c r="XDF174" s="235"/>
      <c r="XDG174" s="235"/>
      <c r="XDH174" s="235"/>
      <c r="XDI174" s="235"/>
      <c r="XDJ174" s="235"/>
      <c r="XDK174" s="235"/>
      <c r="XDL174" s="235"/>
      <c r="XDM174" s="235"/>
      <c r="XDN174" s="235"/>
      <c r="XDO174" s="235"/>
      <c r="XDP174" s="235"/>
      <c r="XDQ174" s="235"/>
      <c r="XDR174" s="235"/>
      <c r="XDS174" s="235"/>
      <c r="XDT174" s="235"/>
      <c r="XDU174" s="235"/>
      <c r="XDV174" s="235"/>
      <c r="XDW174" s="235"/>
      <c r="XDX174" s="235"/>
      <c r="XDY174" s="235"/>
      <c r="XDZ174" s="235"/>
      <c r="XEA174" s="235"/>
      <c r="XEB174" s="235"/>
      <c r="XEC174" s="235"/>
      <c r="XED174" s="235"/>
      <c r="XEE174" s="235"/>
      <c r="XEF174" s="235"/>
      <c r="XEG174" s="235"/>
      <c r="XEH174" s="235"/>
      <c r="XEI174" s="235"/>
      <c r="XEJ174" s="235"/>
      <c r="XEK174" s="235"/>
      <c r="XEL174" s="235"/>
      <c r="XEM174" s="235"/>
      <c r="XEN174" s="235"/>
      <c r="XEO174" s="235"/>
      <c r="XEP174" s="235"/>
      <c r="XEQ174" s="235"/>
      <c r="XER174" s="235"/>
      <c r="XES174" s="235"/>
      <c r="XET174" s="235"/>
      <c r="XEU174" s="235"/>
      <c r="XEV174" s="235"/>
      <c r="XEW174" s="235"/>
    </row>
    <row r="175" s="127" customFormat="1" ht="27" hidden="1" customHeight="1" spans="1:1024 1025:16377">
      <c r="A175" s="152">
        <v>169</v>
      </c>
      <c r="B175" s="170" t="s">
        <v>536</v>
      </c>
      <c r="C175" s="171" t="s">
        <v>2614</v>
      </c>
      <c r="D175" s="155" t="s">
        <v>2037</v>
      </c>
      <c r="E175" s="156" t="s">
        <v>2043</v>
      </c>
      <c r="F175" s="157" t="s">
        <v>2615</v>
      </c>
      <c r="G175" s="158" t="s">
        <v>2166</v>
      </c>
      <c r="H175" s="157" t="str">
        <f>IF(G175="","",VLOOKUP(G175,'附表8-合同明细采集底稿'!B:I,2,0))</f>
        <v>水土保持方案编制合同</v>
      </c>
      <c r="I175" s="121" t="str">
        <f>IF(G175="","",VLOOKUP(G175,'附表8-合同明细采集底稿'!B:I,3,0))</f>
        <v>买卖合同</v>
      </c>
      <c r="J175" s="157" t="str">
        <f>IF(G175="","",VLOOKUP(G175,'附表8-合同明细采集底稿'!B:I,4,0))</f>
        <v>新疆和禹源生态工程咨询有限公司</v>
      </c>
      <c r="K175" s="157" t="s">
        <v>2007</v>
      </c>
      <c r="L175" s="158">
        <v>6500193130</v>
      </c>
      <c r="M175" s="581" t="s">
        <v>2616</v>
      </c>
      <c r="N175" s="187">
        <v>42079.21</v>
      </c>
      <c r="O175" s="160">
        <v>42500</v>
      </c>
      <c r="P175" s="160">
        <v>42079.21</v>
      </c>
      <c r="Q175" s="160"/>
      <c r="R175" s="160">
        <f t="shared" si="7"/>
        <v>42079.21</v>
      </c>
      <c r="S175" s="161">
        <f>IFERROR(VLOOKUP(G175,'附表8-合同明细采集底稿'!B:M,12,0),100%)</f>
        <v>0.331924265795271</v>
      </c>
      <c r="T175" s="160">
        <f t="shared" si="6"/>
        <v>13967.11</v>
      </c>
      <c r="U175" s="168" t="s">
        <v>2168</v>
      </c>
      <c r="V175" s="162" t="s">
        <v>309</v>
      </c>
      <c r="W175" s="163">
        <f>IF('附表1-面积统计表'!$D$29=0,"",IF(AND(V175="共同成本费用",Z175="总建筑面积法"),ROUND(T175/'附表1-面积统计表'!$D$29*'附表1-面积统计表'!$D$5,2),IF(AND(V175="共同成本费用",Z175="可售建筑面积法"),ROUND(T175/'附表1-面积统计表'!$F$29*'附表1-面积统计表'!$F$5,2),"请手工填写")))</f>
        <v>13149.91</v>
      </c>
      <c r="X175" s="163" t="s">
        <v>2009</v>
      </c>
      <c r="Y175" s="163">
        <f>IF(SUM('附表1-面积统计表'!$D$6)=0,SUM(T175)-SUM(W175),IF('附表1-面积统计表'!$D$29=0,"",IF(AND(V175="共同成本费用",Z175="总建筑面积法"),ROUND(T175/'附表1-面积统计表'!$D$29*'附表1-面积统计表'!$D$7,2),IF(AND(V175="共同成本费用",Z175="可售建筑面积法"),ROUND(T175/'附表1-面积统计表'!$F$29*'附表1-面积统计表'!$F$7,2),"请手工填写"))))</f>
        <v>817.200000000001</v>
      </c>
      <c r="Z175" s="164" t="s">
        <v>282</v>
      </c>
      <c r="AA175" s="157"/>
      <c r="AB175" s="165" t="s">
        <v>1986</v>
      </c>
      <c r="AC175" s="165"/>
    </row>
    <row r="176" s="127" customFormat="1" ht="27" hidden="1" customHeight="1" spans="1:1024 1025:16377">
      <c r="A176" s="152">
        <v>170</v>
      </c>
      <c r="B176" s="238" t="s">
        <v>2521</v>
      </c>
      <c r="C176" s="254" t="s">
        <v>2617</v>
      </c>
      <c r="D176" s="155" t="s">
        <v>1996</v>
      </c>
      <c r="E176" s="156" t="s">
        <v>2200</v>
      </c>
      <c r="F176" s="157" t="s">
        <v>2618</v>
      </c>
      <c r="G176" s="158" t="s">
        <v>2619</v>
      </c>
      <c r="H176" s="157" t="str">
        <f>IF(G176="","",VLOOKUP(G176,'附表8-合同明细采集底稿'!B:I,2,0))</f>
        <v>沁春锦苑小区围挡制作</v>
      </c>
      <c r="I176" s="121" t="str">
        <f>IF(G176="","",VLOOKUP(G176,'附表8-合同明细采集底稿'!B:I,3,0))</f>
        <v>建设工程合同</v>
      </c>
      <c r="J176" s="157" t="str">
        <f>IF(G176="","",VLOOKUP(G176,'附表8-合同明细采集底稿'!B:I,4,0))</f>
        <v>巴州方程视广告有限公司（刘亭）</v>
      </c>
      <c r="K176" s="157" t="s">
        <v>2007</v>
      </c>
      <c r="L176" s="158">
        <v>6500174130</v>
      </c>
      <c r="M176" s="158" t="s">
        <v>2620</v>
      </c>
      <c r="N176" s="187">
        <v>40194.17</v>
      </c>
      <c r="O176" s="255">
        <v>41400</v>
      </c>
      <c r="P176" s="160">
        <v>40194.17</v>
      </c>
      <c r="Q176" s="160"/>
      <c r="R176" s="160">
        <f t="shared" si="7"/>
        <v>40194.17</v>
      </c>
      <c r="S176" s="161">
        <f>IFERROR(VLOOKUP(G176,'附表8-合同明细采集底稿'!B:M,12,0),100%)</f>
        <v>0.331924265795271</v>
      </c>
      <c r="T176" s="160">
        <f t="shared" si="6"/>
        <v>13341.42</v>
      </c>
      <c r="U176" s="168" t="s">
        <v>2621</v>
      </c>
      <c r="V176" s="162" t="s">
        <v>309</v>
      </c>
      <c r="W176" s="163">
        <f>IF('附表1-面积统计表'!$D$29=0,"",IF(AND(V176="共同成本费用",Z176="总建筑面积法"),ROUND(T176/'附表1-面积统计表'!$D$29*'附表1-面积统计表'!$D$5,2),IF(AND(V176="共同成本费用",Z176="可售建筑面积法"),ROUND(T176/'附表1-面积统计表'!$F$29*'附表1-面积统计表'!$F$5,2),"请手工填写")))</f>
        <v>12560.83</v>
      </c>
      <c r="X176" s="163" t="str">
        <f>IF(SUM('附表1-面积统计表'!$D$6)=0,"",SUM(T176)-SUM(W176)-SUM(Y176))</f>
        <v/>
      </c>
      <c r="Y176" s="163">
        <f>IF(SUM('附表1-面积统计表'!$D$6)=0,SUM(T176)-SUM(W176),IF('附表1-面积统计表'!$D$29=0,"",IF(AND(V176="共同成本费用",Z176="总建筑面积法"),ROUND(T176/'附表1-面积统计表'!$D$29*'附表1-面积统计表'!$D$7,2),IF(AND(V176="共同成本费用",Z176="可售建筑面积法"),ROUND(T176/'附表1-面积统计表'!$F$29*'附表1-面积统计表'!$F$7,2),"请手工填写"))))</f>
        <v>780.59</v>
      </c>
      <c r="Z176" s="164" t="s">
        <v>282</v>
      </c>
      <c r="AA176" s="157"/>
      <c r="AB176" s="165" t="s">
        <v>1986</v>
      </c>
      <c r="AC176" s="165"/>
    </row>
    <row r="177" s="127" customFormat="1" ht="27" hidden="1" customHeight="1" spans="1:30">
      <c r="A177" s="152">
        <v>171</v>
      </c>
      <c r="B177" s="171" t="s">
        <v>2295</v>
      </c>
      <c r="C177" s="171" t="s">
        <v>2296</v>
      </c>
      <c r="D177" s="155" t="s">
        <v>1996</v>
      </c>
      <c r="E177" s="156" t="s">
        <v>2200</v>
      </c>
      <c r="F177" s="157" t="s">
        <v>2297</v>
      </c>
      <c r="G177" s="158"/>
      <c r="H177" s="157" t="str">
        <f>IF(G177="","",VLOOKUP(G177,'附表8-合同明细采集底稿'!B:I,2,0))</f>
        <v/>
      </c>
      <c r="I177" s="121" t="str">
        <f>IF(G177="","",VLOOKUP(G177,'附表8-合同明细采集底稿'!B:I,3,0))</f>
        <v/>
      </c>
      <c r="J177" s="166" t="s">
        <v>2622</v>
      </c>
      <c r="K177" s="157" t="s">
        <v>2007</v>
      </c>
      <c r="L177" s="158">
        <v>6500174130</v>
      </c>
      <c r="M177" s="158" t="s">
        <v>2623</v>
      </c>
      <c r="N177" s="159">
        <v>16676.11</v>
      </c>
      <c r="O177" s="160">
        <v>16676.11</v>
      </c>
      <c r="P177" s="160">
        <v>16676.11</v>
      </c>
      <c r="Q177" s="160"/>
      <c r="R177" s="160">
        <f t="shared" si="7"/>
        <v>16676.11</v>
      </c>
      <c r="S177" s="161">
        <v>0.331339775135047</v>
      </c>
      <c r="T177" s="160">
        <f t="shared" si="6"/>
        <v>5525.46</v>
      </c>
      <c r="U177" s="157" t="s">
        <v>2009</v>
      </c>
      <c r="V177" s="162" t="s">
        <v>309</v>
      </c>
      <c r="W177" s="163">
        <f>IF('附表1-面积统计表'!$D$29=0,"",IF(AND(V177="共同成本费用",Z177="总建筑面积法"),ROUND(T177/'附表1-面积统计表'!$D$29*'附表1-面积统计表'!$D$5,2),IF(AND(V177="共同成本费用",Z177="可售建筑面积法"),ROUND(T177/'附表1-面积统计表'!$F$29*'附表1-面积统计表'!$F$5,2),"请手工填写")))</f>
        <v>5202.17</v>
      </c>
      <c r="X177" s="163" t="str">
        <f>IF(SUM('附表1-面积统计表'!$D$6)=0,"",SUM(T177)-SUM(W177)-SUM(Y177))</f>
        <v/>
      </c>
      <c r="Y177" s="163">
        <f>IF(SUM('附表1-面积统计表'!$D$6)=0,SUM(T177)-SUM(W177),IF('附表1-面积统计表'!$D$29=0,"",IF(AND(V177="共同成本费用",Z177="总建筑面积法"),ROUND(T177/'附表1-面积统计表'!$D$29*'附表1-面积统计表'!$D$7,2),IF(AND(V177="共同成本费用",Z177="可售建筑面积法"),ROUND(T177/'附表1-面积统计表'!$F$29*'附表1-面积统计表'!$F$7,2),"请手工填写"))))</f>
        <v>323.29</v>
      </c>
      <c r="Z177" s="164" t="s">
        <v>282</v>
      </c>
      <c r="AA177" s="157"/>
      <c r="AB177" s="165" t="s">
        <v>1986</v>
      </c>
      <c r="AC177" s="165"/>
    </row>
    <row r="178" s="127" customFormat="1" ht="27" hidden="1" customHeight="1" spans="1:30">
      <c r="A178" s="152">
        <v>172</v>
      </c>
      <c r="B178" s="170" t="s">
        <v>2624</v>
      </c>
      <c r="C178" s="170" t="s">
        <v>2625</v>
      </c>
      <c r="D178" s="155" t="s">
        <v>2037</v>
      </c>
      <c r="E178" s="156" t="s">
        <v>2093</v>
      </c>
      <c r="F178" s="157" t="s">
        <v>2626</v>
      </c>
      <c r="G178" s="166" t="s">
        <v>2627</v>
      </c>
      <c r="H178" s="157" t="str">
        <f>IF(G178="","",VLOOKUP(G178,'附表8-合同明细采集底稿'!B:I,2,0))</f>
        <v>沁春锦苑小区灭蚊灯（40个）</v>
      </c>
      <c r="I178" s="121">
        <f>IF(G178="","",VLOOKUP(G178,'附表8-合同明细采集底稿'!B:I,3,0))</f>
        <v>0</v>
      </c>
      <c r="J178" s="157" t="str">
        <f>IF(G178="","",VLOOKUP(G178,'附表8-合同明细采集底稿'!B:I,4,0))</f>
        <v>苏州尚科新能源有限公司</v>
      </c>
      <c r="K178" s="157" t="s">
        <v>2007</v>
      </c>
      <c r="L178" s="158">
        <v>6500174130</v>
      </c>
      <c r="M178" s="158" t="s">
        <v>2628</v>
      </c>
      <c r="N178" s="187">
        <v>12212.39</v>
      </c>
      <c r="O178" s="160">
        <f>N178*1.13</f>
        <v>13800.0007</v>
      </c>
      <c r="P178" s="160">
        <v>12212.39</v>
      </c>
      <c r="Q178" s="160"/>
      <c r="R178" s="160">
        <f t="shared" si="7"/>
        <v>12212.39</v>
      </c>
      <c r="S178" s="161">
        <f>IFERROR(VLOOKUP(G178,'附表8-合同明细采集底稿'!B:M,12,0),100%)</f>
        <v>0.331924265795271</v>
      </c>
      <c r="T178" s="160">
        <f t="shared" si="6"/>
        <v>4053.59</v>
      </c>
      <c r="U178" s="157" t="s">
        <v>2009</v>
      </c>
      <c r="V178" s="162" t="s">
        <v>309</v>
      </c>
      <c r="W178" s="163">
        <f>IF('附表1-面积统计表'!$D$29=0,"",IF(AND(V178="共同成本费用",Z178="总建筑面积法"),ROUND(T178/'附表1-面积统计表'!$D$29*'附表1-面积统计表'!$D$5,2),IF(AND(V178="共同成本费用",Z178="可售建筑面积法"),ROUND(T178/'附表1-面积统计表'!$F$29*'附表1-面积统计表'!$F$5,2),"请手工填写")))</f>
        <v>3816.42</v>
      </c>
      <c r="X178" s="163" t="str">
        <f>IF(SUM('附表1-面积统计表'!$D$6)=0,"",SUM(T178)-SUM(W178)-SUM(Y178))</f>
        <v/>
      </c>
      <c r="Y178" s="163">
        <f>IF(SUM('附表1-面积统计表'!$D$6)=0,SUM(T178)-SUM(W178),IF('附表1-面积统计表'!$D$29=0,"",IF(AND(V178="共同成本费用",Z178="总建筑面积法"),ROUND(T178/'附表1-面积统计表'!$D$29*'附表1-面积统计表'!$D$7,2),IF(AND(V178="共同成本费用",Z178="可售建筑面积法"),ROUND(T178/'附表1-面积统计表'!$F$29*'附表1-面积统计表'!$F$7,2),"请手工填写"))))</f>
        <v>237.17</v>
      </c>
      <c r="Z178" s="164" t="s">
        <v>282</v>
      </c>
      <c r="AA178" s="157"/>
      <c r="AB178" s="165" t="s">
        <v>1986</v>
      </c>
      <c r="AC178" s="165"/>
    </row>
    <row r="179" s="127" customFormat="1" ht="27" customHeight="1" spans="1:30">
      <c r="A179" s="152">
        <v>173</v>
      </c>
      <c r="B179" s="171" t="s">
        <v>1629</v>
      </c>
      <c r="C179" s="171" t="s">
        <v>2259</v>
      </c>
      <c r="D179" s="155" t="s">
        <v>1996</v>
      </c>
      <c r="E179" s="156" t="s">
        <v>2194</v>
      </c>
      <c r="F179" s="157" t="s">
        <v>2629</v>
      </c>
      <c r="G179" s="158" t="s">
        <v>2630</v>
      </c>
      <c r="H179" s="157" t="str">
        <f>IF(G179="","",VLOOKUP(G179,'附表8-合同明细采集底稿'!B:I,2,0))</f>
        <v>沁春锦苑4-11#16#17#楼31#楼园林景观、道路及停车位、铺装、景观照明工程</v>
      </c>
      <c r="I179" s="121" t="str">
        <f>IF(G179="","",VLOOKUP(G179,'附表8-合同明细采集底稿'!B:I,3,0))</f>
        <v>技术合同</v>
      </c>
      <c r="J179" s="157" t="str">
        <f>IF(G179="","",VLOOKUP(G179,'附表8-合同明细采集底稿'!B:I,4,0))</f>
        <v>新疆通力建设集团股份有限公司（杜奇志）</v>
      </c>
      <c r="K179" s="157" t="s">
        <v>2007</v>
      </c>
      <c r="L179" s="167" t="s">
        <v>2631</v>
      </c>
      <c r="M179" s="582" t="s">
        <v>2632</v>
      </c>
      <c r="N179" s="187">
        <v>348687.16</v>
      </c>
      <c r="O179" s="160">
        <v>380069</v>
      </c>
      <c r="P179" s="160">
        <v>348687.16</v>
      </c>
      <c r="Q179" s="160"/>
      <c r="R179" s="160">
        <f t="shared" si="7"/>
        <v>348687.16</v>
      </c>
      <c r="S179" s="161">
        <f>IFERROR(VLOOKUP(G179,'附表8-合同明细采集底稿'!B:M,12,0),100%)</f>
        <v>0.331924265795271</v>
      </c>
      <c r="T179" s="160">
        <f t="shared" si="6"/>
        <v>115737.73</v>
      </c>
      <c r="U179" s="157"/>
      <c r="V179" s="162" t="s">
        <v>309</v>
      </c>
      <c r="W179" s="163">
        <f>IF('附表1-面积统计表'!$D$29=0,"",IF(AND(V179="共同成本费用",Z179="总建筑面积法"),ROUND(T179/'附表1-面积统计表'!$D$29*'附表1-面积统计表'!$D$5,2),IF(AND(V179="共同成本费用",Z179="可售建筑面积法"),ROUND(T179/'附表1-面积统计表'!$F$29*'附表1-面积统计表'!$F$5,2),"请手工填写")))</f>
        <v>108966.06</v>
      </c>
      <c r="X179" s="163" t="str">
        <f>IF(SUM('附表1-面积统计表'!$D$6)=0,"",SUM(T179)-SUM(W179)-SUM(Y179))</f>
        <v/>
      </c>
      <c r="Y179" s="163">
        <f>IF(SUM('附表1-面积统计表'!$D$6)=0,SUM(T179)-SUM(W179),IF('附表1-面积统计表'!$D$29=0,"",IF(AND(V179="共同成本费用",Z179="总建筑面积法"),ROUND(T179/'附表1-面积统计表'!$D$29*'附表1-面积统计表'!$D$7,2),IF(AND(V179="共同成本费用",Z179="可售建筑面积法"),ROUND(T179/'附表1-面积统计表'!$F$29*'附表1-面积统计表'!$F$7,2),"请手工填写"))))</f>
        <v>6771.67</v>
      </c>
      <c r="Z179" s="164" t="s">
        <v>282</v>
      </c>
      <c r="AA179" s="157"/>
      <c r="AB179" s="165" t="s">
        <v>1986</v>
      </c>
      <c r="AC179" s="165"/>
      <c r="AD179" s="127" t="s">
        <v>2633</v>
      </c>
    </row>
    <row r="180" s="128" customFormat="1" ht="27" hidden="1" customHeight="1" spans="1:30">
      <c r="A180" s="172">
        <v>174</v>
      </c>
      <c r="B180" s="174" t="s">
        <v>2634</v>
      </c>
      <c r="C180" s="173" t="s">
        <v>2635</v>
      </c>
      <c r="D180" s="175" t="s">
        <v>1996</v>
      </c>
      <c r="E180" s="176" t="s">
        <v>2194</v>
      </c>
      <c r="F180" s="177" t="s">
        <v>2636</v>
      </c>
      <c r="G180" s="178" t="s">
        <v>2637</v>
      </c>
      <c r="H180" s="177" t="str">
        <f>IF(G180="","",VLOOKUP(G180,'附表8-合同明细采集底稿'!B:I,2,0))</f>
        <v>建设工程监理合同-12-15,31、38#楼</v>
      </c>
      <c r="I180" s="179">
        <f>IF(G180="","",VLOOKUP(G180,'附表8-合同明细采集底稿'!B:I,3,0))</f>
        <v>0</v>
      </c>
      <c r="J180" s="177" t="str">
        <f>IF(G180="","",VLOOKUP(G180,'附表8-合同明细采集底稿'!B:I,4,0))</f>
        <v>巴州智诚工程项目管理服务有限公司</v>
      </c>
      <c r="K180" s="177" t="s">
        <v>2007</v>
      </c>
      <c r="L180" s="178">
        <v>6500174130</v>
      </c>
      <c r="M180" s="583" t="s">
        <v>2638</v>
      </c>
      <c r="N180" s="180">
        <v>52146.53</v>
      </c>
      <c r="O180" s="181">
        <v>52668</v>
      </c>
      <c r="P180" s="181">
        <v>52146.53</v>
      </c>
      <c r="Q180" s="181"/>
      <c r="R180" s="181">
        <f t="shared" si="7"/>
        <v>52146.53</v>
      </c>
      <c r="S180" s="182">
        <f>IFERROR(VLOOKUP(G180,'附表8-合同明细采集底稿'!B:M,12,0),100%)</f>
        <v>1</v>
      </c>
      <c r="T180" s="181">
        <f t="shared" si="6"/>
        <v>52146.53</v>
      </c>
      <c r="U180" s="177" t="s">
        <v>2009</v>
      </c>
      <c r="V180" s="183" t="s">
        <v>309</v>
      </c>
      <c r="W180" s="184">
        <f>IF('附表1-面积统计表'!$D$29=0,"",IF(AND(V180="共同成本费用",Z180="总建筑面积法"),ROUND(T180/'附表1-面积统计表'!$D$29*'附表1-面积统计表'!$D$5,2),IF(AND(V180="共同成本费用",Z180="可售建筑面积法"),ROUND(T180/'附表1-面积统计表'!$F$29*'附表1-面积统计表'!$F$5,2),"请手工填写")))</f>
        <v>49095.5</v>
      </c>
      <c r="X180" s="184" t="str">
        <f>IF(SUM('附表1-面积统计表'!$D$6)=0,"",SUM(T180)-SUM(W180)-SUM(Y180))</f>
        <v/>
      </c>
      <c r="Y180" s="184">
        <f>IF(SUM('附表1-面积统计表'!$D$6)=0,SUM(T180)-SUM(W180),IF('附表1-面积统计表'!$D$29=0,"",IF(AND(V180="共同成本费用",Z180="总建筑面积法"),ROUND(T180/'附表1-面积统计表'!$D$29*'附表1-面积统计表'!$D$7,2),IF(AND(V180="共同成本费用",Z180="可售建筑面积法"),ROUND(T180/'附表1-面积统计表'!$F$29*'附表1-面积统计表'!$F$7,2),"请手工填写"))))</f>
        <v>3051.03</v>
      </c>
      <c r="Z180" s="185" t="s">
        <v>282</v>
      </c>
      <c r="AA180" s="177"/>
      <c r="AB180" s="186" t="s">
        <v>1986</v>
      </c>
      <c r="AC180" s="186"/>
    </row>
    <row r="181" s="127" customFormat="1" ht="27" hidden="1" customHeight="1" spans="1:30">
      <c r="A181" s="152">
        <v>175</v>
      </c>
      <c r="B181" s="170" t="s">
        <v>2639</v>
      </c>
      <c r="C181" s="171" t="s">
        <v>2269</v>
      </c>
      <c r="D181" s="155" t="s">
        <v>1996</v>
      </c>
      <c r="E181" s="156" t="s">
        <v>2248</v>
      </c>
      <c r="F181" s="157" t="s">
        <v>2640</v>
      </c>
      <c r="G181" s="158" t="s">
        <v>2250</v>
      </c>
      <c r="H181" s="157" t="str">
        <f>IF(G181="","",VLOOKUP(G181,'附表8-合同明细采集底稿'!B:I,2,0))</f>
        <v>电缆采购合同-公共社区、幼儿园</v>
      </c>
      <c r="I181" s="121" t="str">
        <f>IF(G181="","",VLOOKUP(G181,'附表8-合同明细采集底稿'!B:I,3,0))</f>
        <v>技术合同</v>
      </c>
      <c r="J181" s="157" t="str">
        <f>IF(G181="","",VLOOKUP(G181,'附表8-合同明细采集底稿'!B:I,4,0))</f>
        <v>泰丰线缆有限公司</v>
      </c>
      <c r="K181" s="157" t="s">
        <v>2007</v>
      </c>
      <c r="L181" s="167" t="s">
        <v>2251</v>
      </c>
      <c r="M181" s="582" t="s">
        <v>2641</v>
      </c>
      <c r="N181" s="187">
        <v>837307.06</v>
      </c>
      <c r="O181" s="160">
        <v>946156.98</v>
      </c>
      <c r="P181" s="160">
        <v>837307.06</v>
      </c>
      <c r="Q181" s="160">
        <v>-685916.8</v>
      </c>
      <c r="R181" s="160">
        <f t="shared" si="7"/>
        <v>151390.26</v>
      </c>
      <c r="S181" s="161">
        <f>IFERROR(VLOOKUP(G181,'附表8-合同明细采集底稿'!B:M,12,0),100%)</f>
        <v>0.331924265795271</v>
      </c>
      <c r="T181" s="160">
        <f t="shared" si="6"/>
        <v>50250.1</v>
      </c>
      <c r="U181" s="177" t="s">
        <v>2009</v>
      </c>
      <c r="V181" s="162" t="s">
        <v>309</v>
      </c>
      <c r="W181" s="163">
        <f>IF('附表1-面积统计表'!$D$29=0,"",IF(AND(V181="共同成本费用",Z181="总建筑面积法"),ROUND(T181/'附表1-面积统计表'!$D$29*'附表1-面积统计表'!$D$5,2),IF(AND(V181="共同成本费用",Z181="可售建筑面积法"),ROUND(T181/'附表1-面积统计表'!$F$29*'附表1-面积统计表'!$F$5,2),"请手工填写")))</f>
        <v>47310.03</v>
      </c>
      <c r="X181" s="163" t="str">
        <f>IF(SUM('附表1-面积统计表'!$D$6)=0,"",SUM(T181)-SUM(W181)-SUM(Y181))</f>
        <v/>
      </c>
      <c r="Y181" s="163">
        <f>IF(SUM('附表1-面积统计表'!$D$6)=0,SUM(T181)-SUM(W181),IF('附表1-面积统计表'!$D$29=0,"",IF(AND(V181="共同成本费用",Z181="总建筑面积法"),ROUND(T181/'附表1-面积统计表'!$D$29*'附表1-面积统计表'!$D$7,2),IF(AND(V181="共同成本费用",Z181="可售建筑面积法"),ROUND(T181/'附表1-面积统计表'!$F$29*'附表1-面积统计表'!$F$7,2),"请手工填写"))))</f>
        <v>2940.07</v>
      </c>
      <c r="Z181" s="164" t="s">
        <v>282</v>
      </c>
      <c r="AA181" s="157"/>
      <c r="AB181" s="165" t="s">
        <v>1986</v>
      </c>
      <c r="AC181" s="165"/>
    </row>
    <row r="182" s="127" customFormat="1" ht="27" hidden="1" customHeight="1" spans="1:30">
      <c r="A182" s="152">
        <v>176</v>
      </c>
      <c r="B182" s="250" t="s">
        <v>2642</v>
      </c>
      <c r="C182" s="170" t="s">
        <v>2479</v>
      </c>
      <c r="D182" s="155" t="s">
        <v>1996</v>
      </c>
      <c r="E182" s="156" t="s">
        <v>2248</v>
      </c>
      <c r="F182" s="157" t="s">
        <v>2643</v>
      </c>
      <c r="G182" s="158" t="s">
        <v>2644</v>
      </c>
      <c r="H182" s="157" t="str">
        <f>IF(G182="","",VLOOKUP(G182,'附表8-合同明细采集底稿'!B:I,2,0))</f>
        <v>37#社区用房壁挂炉</v>
      </c>
      <c r="I182" s="121" t="str">
        <f>IF(G182="","",VLOOKUP(G182,'附表8-合同明细采集底稿'!B:I,3,0))</f>
        <v>买卖合同</v>
      </c>
      <c r="J182" s="157" t="str">
        <f>IF(G182="","",VLOOKUP(G182,'附表8-合同明细采集底稿'!B:I,4,0))</f>
        <v>库尔勒刘世春电器维修部</v>
      </c>
      <c r="K182" s="157" t="s">
        <v>2007</v>
      </c>
      <c r="L182" s="158"/>
      <c r="M182" s="158" t="s">
        <v>2645</v>
      </c>
      <c r="N182" s="187">
        <v>44660.19</v>
      </c>
      <c r="O182" s="160">
        <v>46000</v>
      </c>
      <c r="P182" s="160">
        <v>44660.19</v>
      </c>
      <c r="Q182" s="160">
        <f>-P182</f>
        <v>-44660.19</v>
      </c>
      <c r="R182" s="160">
        <f t="shared" si="7"/>
        <v>0</v>
      </c>
      <c r="S182" s="161">
        <f>IFERROR(VLOOKUP(G182,'附表8-合同明细采集底稿'!B:M,12,0),100%)</f>
        <v>0.331924265795271</v>
      </c>
      <c r="T182" s="160">
        <f t="shared" si="6"/>
        <v>0</v>
      </c>
      <c r="U182" s="157"/>
      <c r="V182" s="162" t="s">
        <v>309</v>
      </c>
      <c r="W182" s="163">
        <f>IF('附表1-面积统计表'!$D$29=0,"",IF(AND(V182="共同成本费用",Z182="总建筑面积法"),ROUND(T182/'附表1-面积统计表'!$D$29*'附表1-面积统计表'!$D$5,2),IF(AND(V182="共同成本费用",Z182="可售建筑面积法"),ROUND(T182/'附表1-面积统计表'!$F$29*'附表1-面积统计表'!$F$5,2),"请手工填写")))</f>
        <v>0</v>
      </c>
      <c r="X182" s="163" t="str">
        <f>IF(SUM('附表1-面积统计表'!$D$6)=0,"",SUM(T182)-SUM(W182)-SUM(Y182))</f>
        <v/>
      </c>
      <c r="Y182" s="163">
        <f>IF(SUM('附表1-面积统计表'!$D$6)=0,SUM(T182)-SUM(W182),IF('附表1-面积统计表'!$D$29=0,"",IF(AND(V182="共同成本费用",Z182="总建筑面积法"),ROUND(T182/'附表1-面积统计表'!$D$29*'附表1-面积统计表'!$D$7,2),IF(AND(V182="共同成本费用",Z182="可售建筑面积法"),ROUND(T182/'附表1-面积统计表'!$F$29*'附表1-面积统计表'!$F$7,2),"请手工填写"))))</f>
        <v>0</v>
      </c>
      <c r="Z182" s="164" t="s">
        <v>282</v>
      </c>
      <c r="AA182" s="157"/>
      <c r="AB182" s="165" t="s">
        <v>1986</v>
      </c>
      <c r="AC182" s="165"/>
    </row>
    <row r="183" s="127" customFormat="1" ht="27" hidden="1" customHeight="1" spans="1:30">
      <c r="A183" s="152">
        <v>177</v>
      </c>
      <c r="B183" s="170" t="s">
        <v>2156</v>
      </c>
      <c r="C183" s="170" t="s">
        <v>2646</v>
      </c>
      <c r="D183" s="155" t="s">
        <v>2647</v>
      </c>
      <c r="E183" s="156" t="s">
        <v>2648</v>
      </c>
      <c r="F183" s="256" t="s">
        <v>2649</v>
      </c>
      <c r="G183" s="158" t="s">
        <v>2650</v>
      </c>
      <c r="H183" s="157" t="str">
        <f>IF(G183="","",VLOOKUP(G183,'附表8-合同明细采集底稿'!B:I,2,0))</f>
        <v>开发间接费用</v>
      </c>
      <c r="I183" s="121">
        <f>IF(G183="","",VLOOKUP(G183,'附表8-合同明细采集底稿'!B:I,3,0))</f>
        <v>0</v>
      </c>
      <c r="J183" s="157" t="str">
        <f>IF(G183="","",VLOOKUP(G183,'附表8-合同明细采集底稿'!B:I,4,0))</f>
        <v>开发间接费用</v>
      </c>
      <c r="K183" s="157" t="s">
        <v>1985</v>
      </c>
      <c r="L183" s="158"/>
      <c r="M183" s="158"/>
      <c r="N183" s="159">
        <v>3168.02</v>
      </c>
      <c r="O183" s="257">
        <v>3168.02</v>
      </c>
      <c r="P183" s="257">
        <v>3168.02</v>
      </c>
      <c r="Q183" s="160"/>
      <c r="R183" s="160">
        <f t="shared" si="7"/>
        <v>3168.02</v>
      </c>
      <c r="S183" s="161">
        <f>IFERROR(VLOOKUP(G183,'附表8-合同明细采集底稿'!B:M,12,0),100%)</f>
        <v>0.331924265795271</v>
      </c>
      <c r="T183" s="160">
        <f t="shared" si="6"/>
        <v>1051.54</v>
      </c>
      <c r="U183" s="157" t="s">
        <v>2026</v>
      </c>
      <c r="V183" s="162" t="s">
        <v>309</v>
      </c>
      <c r="W183" s="163">
        <f>IF('附表1-面积统计表'!$D$29=0,"",IF(AND(V183="共同成本费用",Z183="总建筑面积法"),ROUND(T183/'附表1-面积统计表'!$D$29*'附表1-面积统计表'!$D$5,2),IF(AND(V183="共同成本费用",Z183="可售建筑面积法"),ROUND(T183/'附表1-面积统计表'!$F$29*'附表1-面积统计表'!$F$5,2),"请手工填写")))</f>
        <v>990.02</v>
      </c>
      <c r="X183" s="163" t="str">
        <f>IF(SUM('附表1-面积统计表'!$D$6)=0,"",SUM(T183)-SUM(W183)-SUM(Y183))</f>
        <v/>
      </c>
      <c r="Y183" s="163">
        <f>IF(SUM('附表1-面积统计表'!$D$6)=0,SUM(T183)-SUM(W183),IF('附表1-面积统计表'!$D$29=0,"",IF(AND(V183="共同成本费用",Z183="总建筑面积法"),ROUND(T183/'附表1-面积统计表'!$D$29*'附表1-面积统计表'!$D$7,2),IF(AND(V183="共同成本费用",Z183="可售建筑面积法"),ROUND(T183/'附表1-面积统计表'!$F$29*'附表1-面积统计表'!$F$7,2),"请手工填写"))))</f>
        <v>61.52</v>
      </c>
      <c r="Z183" s="164" t="s">
        <v>282</v>
      </c>
      <c r="AA183" s="157"/>
      <c r="AB183" s="165" t="s">
        <v>1986</v>
      </c>
      <c r="AC183" s="165"/>
    </row>
    <row r="184" s="127" customFormat="1" ht="27" hidden="1" customHeight="1" spans="1:30">
      <c r="A184" s="152">
        <v>178</v>
      </c>
      <c r="B184" s="170" t="s">
        <v>2163</v>
      </c>
      <c r="C184" s="170" t="s">
        <v>2651</v>
      </c>
      <c r="D184" s="155" t="s">
        <v>2647</v>
      </c>
      <c r="E184" s="156" t="s">
        <v>2648</v>
      </c>
      <c r="F184" s="256" t="s">
        <v>2652</v>
      </c>
      <c r="G184" s="158" t="s">
        <v>2650</v>
      </c>
      <c r="H184" s="157" t="str">
        <f>IF(G184="","",VLOOKUP(G184,'附表8-合同明细采集底稿'!B:I,2,0))</f>
        <v>开发间接费用</v>
      </c>
      <c r="I184" s="121">
        <f>IF(G184="","",VLOOKUP(G184,'附表8-合同明细采集底稿'!B:I,3,0))</f>
        <v>0</v>
      </c>
      <c r="J184" s="157" t="str">
        <f>IF(G184="","",VLOOKUP(G184,'附表8-合同明细采集底稿'!B:I,4,0))</f>
        <v>开发间接费用</v>
      </c>
      <c r="K184" s="157" t="s">
        <v>1985</v>
      </c>
      <c r="L184" s="158"/>
      <c r="M184" s="158"/>
      <c r="N184" s="187">
        <v>875714.67</v>
      </c>
      <c r="O184" s="257">
        <v>875714.67</v>
      </c>
      <c r="P184" s="257">
        <v>875714.67</v>
      </c>
      <c r="Q184" s="160"/>
      <c r="R184" s="160">
        <f t="shared" si="7"/>
        <v>875714.67</v>
      </c>
      <c r="S184" s="161">
        <f>IFERROR(VLOOKUP(G184,'附表8-合同明细采集底稿'!B:M,12,0),100%)</f>
        <v>0.331924265795271</v>
      </c>
      <c r="T184" s="160">
        <f t="shared" si="6"/>
        <v>290670.95</v>
      </c>
      <c r="U184" s="157" t="s">
        <v>2026</v>
      </c>
      <c r="V184" s="162" t="s">
        <v>309</v>
      </c>
      <c r="W184" s="163">
        <f>IF('附表1-面积统计表'!$D$29=0,"",IF(AND(V184="共同成本费用",Z184="总建筑面积法"),ROUND(T184/'附表1-面积统计表'!$D$29*'附表1-面积统计表'!$D$5,2),IF(AND(V184="共同成本费用",Z184="可售建筑面积法"),ROUND(T184/'附表1-面积统计表'!$F$29*'附表1-面积统计表'!$F$5,2),"请手工填写")))</f>
        <v>273664.16</v>
      </c>
      <c r="X184" s="163" t="str">
        <f>IF(SUM('附表1-面积统计表'!$D$6)=0,"",SUM(T184)-SUM(W184)-SUM(Y184))</f>
        <v/>
      </c>
      <c r="Y184" s="163">
        <f>IF(SUM('附表1-面积统计表'!$D$6)=0,SUM(T184)-SUM(W184),IF('附表1-面积统计表'!$D$29=0,"",IF(AND(V184="共同成本费用",Z184="总建筑面积法"),ROUND(T184/'附表1-面积统计表'!$D$29*'附表1-面积统计表'!$D$7,2),IF(AND(V184="共同成本费用",Z184="可售建筑面积法"),ROUND(T184/'附表1-面积统计表'!$F$29*'附表1-面积统计表'!$F$7,2),"请手工填写"))))</f>
        <v>17006.79</v>
      </c>
      <c r="Z184" s="164" t="s">
        <v>282</v>
      </c>
      <c r="AA184" s="157"/>
      <c r="AB184" s="165" t="s">
        <v>1986</v>
      </c>
      <c r="AC184" s="165"/>
    </row>
    <row r="185" s="127" customFormat="1" ht="27" hidden="1" customHeight="1" spans="1:30">
      <c r="A185" s="152">
        <v>179</v>
      </c>
      <c r="B185" s="170" t="s">
        <v>2163</v>
      </c>
      <c r="C185" s="170" t="s">
        <v>2651</v>
      </c>
      <c r="D185" s="155" t="s">
        <v>2647</v>
      </c>
      <c r="E185" s="156" t="s">
        <v>2648</v>
      </c>
      <c r="F185" s="256" t="s">
        <v>2652</v>
      </c>
      <c r="G185" s="158" t="s">
        <v>2650</v>
      </c>
      <c r="H185" s="157" t="str">
        <f>IF(G185="","",VLOOKUP(G185,'附表8-合同明细采集底稿'!B:I,2,0))</f>
        <v>开发间接费用</v>
      </c>
      <c r="I185" s="121">
        <f>IF(G185="","",VLOOKUP(G185,'附表8-合同明细采集底稿'!B:I,3,0))</f>
        <v>0</v>
      </c>
      <c r="J185" s="157" t="str">
        <f>IF(G185="","",VLOOKUP(G185,'附表8-合同明细采集底稿'!B:I,4,0))</f>
        <v>开发间接费用</v>
      </c>
      <c r="K185" s="157" t="s">
        <v>1985</v>
      </c>
      <c r="L185" s="158"/>
      <c r="M185" s="158"/>
      <c r="N185" s="187">
        <v>22166.5</v>
      </c>
      <c r="O185" s="257">
        <v>22166.5</v>
      </c>
      <c r="P185" s="257">
        <v>22166.5</v>
      </c>
      <c r="Q185" s="160"/>
      <c r="R185" s="160">
        <f t="shared" si="7"/>
        <v>22166.5</v>
      </c>
      <c r="S185" s="161">
        <f>IFERROR(VLOOKUP(G185,'附表8-合同明细采集底稿'!B:M,12,0),100%)</f>
        <v>0.331924265795271</v>
      </c>
      <c r="T185" s="160">
        <f t="shared" si="6"/>
        <v>7357.6</v>
      </c>
      <c r="U185" s="157" t="s">
        <v>2026</v>
      </c>
      <c r="V185" s="162" t="s">
        <v>309</v>
      </c>
      <c r="W185" s="163">
        <f>IF('附表1-面积统计表'!$D$29=0,"",IF(AND(V185="共同成本费用",Z185="总建筑面积法"),ROUND(T185/'附表1-面积统计表'!$D$29*'附表1-面积统计表'!$D$5,2),IF(AND(V185="共同成本费用",Z185="可售建筑面积法"),ROUND(T185/'附表1-面积统计表'!$F$29*'附表1-面积统计表'!$F$5,2),"请手工填写")))</f>
        <v>6927.12</v>
      </c>
      <c r="X185" s="163" t="str">
        <f>IF(SUM('附表1-面积统计表'!$D$6)=0,"",SUM(T185)-SUM(W185)-SUM(Y185))</f>
        <v/>
      </c>
      <c r="Y185" s="163">
        <f>IF(SUM('附表1-面积统计表'!$D$6)=0,SUM(T185)-SUM(W185),IF('附表1-面积统计表'!$D$29=0,"",IF(AND(V185="共同成本费用",Z185="总建筑面积法"),ROUND(T185/'附表1-面积统计表'!$D$29*'附表1-面积统计表'!$D$7,2),IF(AND(V185="共同成本费用",Z185="可售建筑面积法"),ROUND(T185/'附表1-面积统计表'!$F$29*'附表1-面积统计表'!$F$7,2),"请手工填写"))))</f>
        <v>430.48</v>
      </c>
      <c r="Z185" s="164" t="s">
        <v>282</v>
      </c>
      <c r="AA185" s="157"/>
      <c r="AB185" s="165" t="s">
        <v>1986</v>
      </c>
      <c r="AC185" s="165"/>
    </row>
    <row r="186" s="127" customFormat="1" ht="27" hidden="1" customHeight="1" spans="1:30">
      <c r="A186" s="152">
        <v>180</v>
      </c>
      <c r="B186" s="170" t="s">
        <v>2653</v>
      </c>
      <c r="C186" s="170" t="s">
        <v>2654</v>
      </c>
      <c r="D186" s="155" t="s">
        <v>2647</v>
      </c>
      <c r="E186" s="156" t="s">
        <v>2648</v>
      </c>
      <c r="F186" s="256" t="s">
        <v>2655</v>
      </c>
      <c r="G186" s="158" t="s">
        <v>2650</v>
      </c>
      <c r="H186" s="157" t="str">
        <f>IF(G186="","",VLOOKUP(G186,'附表8-合同明细采集底稿'!B:I,2,0))</f>
        <v>开发间接费用</v>
      </c>
      <c r="I186" s="121">
        <f>IF(G186="","",VLOOKUP(G186,'附表8-合同明细采集底稿'!B:I,3,0))</f>
        <v>0</v>
      </c>
      <c r="J186" s="157" t="str">
        <f>IF(G186="","",VLOOKUP(G186,'附表8-合同明细采集底稿'!B:I,4,0))</f>
        <v>开发间接费用</v>
      </c>
      <c r="K186" s="157" t="s">
        <v>1985</v>
      </c>
      <c r="L186" s="158"/>
      <c r="M186" s="158"/>
      <c r="N186" s="159">
        <v>47675.99</v>
      </c>
      <c r="O186" s="257">
        <v>47675.99</v>
      </c>
      <c r="P186" s="257">
        <v>47675.99</v>
      </c>
      <c r="Q186" s="160"/>
      <c r="R186" s="160">
        <f t="shared" si="7"/>
        <v>47675.99</v>
      </c>
      <c r="S186" s="161">
        <f>IFERROR(VLOOKUP(G186,'附表8-合同明细采集底稿'!B:M,12,0),100%)</f>
        <v>0.331924265795271</v>
      </c>
      <c r="T186" s="160">
        <f t="shared" si="6"/>
        <v>15824.82</v>
      </c>
      <c r="U186" s="157" t="s">
        <v>2026</v>
      </c>
      <c r="V186" s="162" t="s">
        <v>309</v>
      </c>
      <c r="W186" s="163">
        <f>IF('附表1-面积统计表'!$D$29=0,"",IF(AND(V186="共同成本费用",Z186="总建筑面积法"),ROUND(T186/'附表1-面积统计表'!$D$29*'附表1-面积统计表'!$D$5,2),IF(AND(V186="共同成本费用",Z186="可售建筑面积法"),ROUND(T186/'附表1-面积统计表'!$F$29*'附表1-面积统计表'!$F$5,2),"请手工填写")))</f>
        <v>14898.93</v>
      </c>
      <c r="X186" s="163" t="str">
        <f>IF(SUM('附表1-面积统计表'!$D$6)=0,"",SUM(T186)-SUM(W186)-SUM(Y186))</f>
        <v/>
      </c>
      <c r="Y186" s="163">
        <f>IF(SUM('附表1-面积统计表'!$D$6)=0,SUM(T186)-SUM(W186),IF('附表1-面积统计表'!$D$29=0,"",IF(AND(V186="共同成本费用",Z186="总建筑面积法"),ROUND(T186/'附表1-面积统计表'!$D$29*'附表1-面积统计表'!$D$7,2),IF(AND(V186="共同成本费用",Z186="可售建筑面积法"),ROUND(T186/'附表1-面积统计表'!$F$29*'附表1-面积统计表'!$F$7,2),"请手工填写"))))</f>
        <v>925.889999999999</v>
      </c>
      <c r="Z186" s="164" t="s">
        <v>282</v>
      </c>
      <c r="AA186" s="157"/>
      <c r="AB186" s="165" t="s">
        <v>1986</v>
      </c>
      <c r="AC186" s="165"/>
    </row>
    <row r="187" s="127" customFormat="1" ht="27" hidden="1" customHeight="1" spans="1:30">
      <c r="A187" s="152">
        <v>181</v>
      </c>
      <c r="B187" s="170" t="s">
        <v>2653</v>
      </c>
      <c r="C187" s="170" t="s">
        <v>2161</v>
      </c>
      <c r="D187" s="155" t="s">
        <v>2647</v>
      </c>
      <c r="E187" s="156" t="s">
        <v>2648</v>
      </c>
      <c r="F187" s="256" t="s">
        <v>2656</v>
      </c>
      <c r="G187" s="158" t="s">
        <v>2650</v>
      </c>
      <c r="H187" s="157" t="str">
        <f>IF(G187="","",VLOOKUP(G187,'附表8-合同明细采集底稿'!B:I,2,0))</f>
        <v>开发间接费用</v>
      </c>
      <c r="I187" s="121">
        <f>IF(G187="","",VLOOKUP(G187,'附表8-合同明细采集底稿'!B:I,3,0))</f>
        <v>0</v>
      </c>
      <c r="J187" s="157" t="str">
        <f>IF(G187="","",VLOOKUP(G187,'附表8-合同明细采集底稿'!B:I,4,0))</f>
        <v>开发间接费用</v>
      </c>
      <c r="K187" s="157" t="s">
        <v>1985</v>
      </c>
      <c r="L187" s="158"/>
      <c r="M187" s="158"/>
      <c r="N187" s="187">
        <v>3561.96</v>
      </c>
      <c r="O187" s="257">
        <v>3561.96</v>
      </c>
      <c r="P187" s="257">
        <v>3561.96</v>
      </c>
      <c r="Q187" s="160"/>
      <c r="R187" s="160">
        <f t="shared" si="7"/>
        <v>3561.96</v>
      </c>
      <c r="S187" s="161">
        <f>IFERROR(VLOOKUP(G187,'附表8-合同明细采集底稿'!B:M,12,0),100%)</f>
        <v>0.331924265795271</v>
      </c>
      <c r="T187" s="160">
        <f t="shared" si="6"/>
        <v>1182.3</v>
      </c>
      <c r="U187" s="157" t="s">
        <v>2026</v>
      </c>
      <c r="V187" s="162" t="s">
        <v>309</v>
      </c>
      <c r="W187" s="163">
        <f>IF('附表1-面积统计表'!$D$29=0,"",IF(AND(V187="共同成本费用",Z187="总建筑面积法"),ROUND(T187/'附表1-面积统计表'!$D$29*'附表1-面积统计表'!$D$5,2),IF(AND(V187="共同成本费用",Z187="可售建筑面积法"),ROUND(T187/'附表1-面积统计表'!$F$29*'附表1-面积统计表'!$F$5,2),"请手工填写")))</f>
        <v>1113.13</v>
      </c>
      <c r="X187" s="163" t="str">
        <f>IF(SUM('附表1-面积统计表'!$D$6)=0,"",SUM(T187)-SUM(W187)-SUM(Y187))</f>
        <v/>
      </c>
      <c r="Y187" s="163">
        <f>IF(SUM('附表1-面积统计表'!$D$6)=0,SUM(T187)-SUM(W187),IF('附表1-面积统计表'!$D$29=0,"",IF(AND(V187="共同成本费用",Z187="总建筑面积法"),ROUND(T187/'附表1-面积统计表'!$D$29*'附表1-面积统计表'!$D$7,2),IF(AND(V187="共同成本费用",Z187="可售建筑面积法"),ROUND(T187/'附表1-面积统计表'!$F$29*'附表1-面积统计表'!$F$7,2),"请手工填写"))))</f>
        <v>69.1699999999998</v>
      </c>
      <c r="Z187" s="164" t="s">
        <v>282</v>
      </c>
      <c r="AA187" s="157"/>
      <c r="AB187" s="165" t="s">
        <v>1986</v>
      </c>
      <c r="AC187" s="165"/>
    </row>
    <row r="188" s="127" customFormat="1" ht="27" hidden="1" customHeight="1" spans="1:30">
      <c r="A188" s="152">
        <v>182</v>
      </c>
      <c r="B188" s="170" t="s">
        <v>2187</v>
      </c>
      <c r="C188" s="170" t="s">
        <v>2365</v>
      </c>
      <c r="D188" s="155" t="s">
        <v>2647</v>
      </c>
      <c r="E188" s="156" t="s">
        <v>2648</v>
      </c>
      <c r="F188" s="256" t="s">
        <v>2657</v>
      </c>
      <c r="G188" s="158" t="s">
        <v>2650</v>
      </c>
      <c r="H188" s="157" t="str">
        <f>IF(G188="","",VLOOKUP(G188,'附表8-合同明细采集底稿'!B:I,2,0))</f>
        <v>开发间接费用</v>
      </c>
      <c r="I188" s="121">
        <f>IF(G188="","",VLOOKUP(G188,'附表8-合同明细采集底稿'!B:I,3,0))</f>
        <v>0</v>
      </c>
      <c r="J188" s="157" t="str">
        <f>IF(G188="","",VLOOKUP(G188,'附表8-合同明细采集底稿'!B:I,4,0))</f>
        <v>开发间接费用</v>
      </c>
      <c r="K188" s="157" t="s">
        <v>1985</v>
      </c>
      <c r="L188" s="158"/>
      <c r="M188" s="158"/>
      <c r="N188" s="187">
        <v>2774.08</v>
      </c>
      <c r="O188" s="257">
        <v>2774.08</v>
      </c>
      <c r="P188" s="257">
        <v>2774.08</v>
      </c>
      <c r="Q188" s="160"/>
      <c r="R188" s="160">
        <f t="shared" si="7"/>
        <v>2774.08</v>
      </c>
      <c r="S188" s="161">
        <f>IFERROR(VLOOKUP(G188,'附表8-合同明细采集底稿'!B:M,12,0),100%)</f>
        <v>0.331924265795271</v>
      </c>
      <c r="T188" s="160">
        <f t="shared" si="6"/>
        <v>920.78</v>
      </c>
      <c r="U188" s="157" t="s">
        <v>2026</v>
      </c>
      <c r="V188" s="162" t="s">
        <v>309</v>
      </c>
      <c r="W188" s="163">
        <f>IF('附表1-面积统计表'!$D$29=0,"",IF(AND(V188="共同成本费用",Z188="总建筑面积法"),ROUND(T188/'附表1-面积统计表'!$D$29*'附表1-面积统计表'!$D$5,2),IF(AND(V188="共同成本费用",Z188="可售建筑面积法"),ROUND(T188/'附表1-面积统计表'!$F$29*'附表1-面积统计表'!$F$5,2),"请手工填写")))</f>
        <v>866.91</v>
      </c>
      <c r="X188" s="163" t="str">
        <f>IF(SUM('附表1-面积统计表'!$D$6)=0,"",SUM(T188)-SUM(W188)-SUM(Y188))</f>
        <v/>
      </c>
      <c r="Y188" s="163">
        <f>IF(SUM('附表1-面积统计表'!$D$6)=0,SUM(T188)-SUM(W188),IF('附表1-面积统计表'!$D$29=0,"",IF(AND(V188="共同成本费用",Z188="总建筑面积法"),ROUND(T188/'附表1-面积统计表'!$D$29*'附表1-面积统计表'!$D$7,2),IF(AND(V188="共同成本费用",Z188="可售建筑面积法"),ROUND(T188/'附表1-面积统计表'!$F$29*'附表1-面积统计表'!$F$7,2),"请手工填写"))))</f>
        <v>53.87</v>
      </c>
      <c r="Z188" s="164" t="s">
        <v>282</v>
      </c>
      <c r="AA188" s="157"/>
      <c r="AB188" s="165" t="s">
        <v>1986</v>
      </c>
      <c r="AC188" s="165"/>
    </row>
    <row r="189" s="127" customFormat="1" ht="27" hidden="1" customHeight="1" spans="1:30">
      <c r="A189" s="152">
        <v>183</v>
      </c>
      <c r="B189" s="170" t="s">
        <v>2658</v>
      </c>
      <c r="C189" s="170" t="s">
        <v>2659</v>
      </c>
      <c r="D189" s="155" t="s">
        <v>2647</v>
      </c>
      <c r="E189" s="156" t="s">
        <v>2648</v>
      </c>
      <c r="F189" s="256" t="s">
        <v>2660</v>
      </c>
      <c r="G189" s="158" t="s">
        <v>2650</v>
      </c>
      <c r="H189" s="157" t="str">
        <f>IF(G189="","",VLOOKUP(G189,'附表8-合同明细采集底稿'!B:I,2,0))</f>
        <v>开发间接费用</v>
      </c>
      <c r="I189" s="121">
        <f>IF(G189="","",VLOOKUP(G189,'附表8-合同明细采集底稿'!B:I,3,0))</f>
        <v>0</v>
      </c>
      <c r="J189" s="157" t="str">
        <f>IF(G189="","",VLOOKUP(G189,'附表8-合同明细采集底稿'!B:I,4,0))</f>
        <v>开发间接费用</v>
      </c>
      <c r="K189" s="157" t="s">
        <v>1985</v>
      </c>
      <c r="L189" s="158"/>
      <c r="M189" s="158"/>
      <c r="N189" s="159">
        <v>87100.66</v>
      </c>
      <c r="O189" s="257">
        <v>87100.66</v>
      </c>
      <c r="P189" s="257">
        <v>87100.66</v>
      </c>
      <c r="Q189" s="160"/>
      <c r="R189" s="160">
        <f t="shared" si="7"/>
        <v>87100.66</v>
      </c>
      <c r="S189" s="161">
        <f>IFERROR(VLOOKUP(G189,'附表8-合同明细采集底稿'!B:M,12,0),100%)</f>
        <v>0.331924265795271</v>
      </c>
      <c r="T189" s="160">
        <f t="shared" si="6"/>
        <v>28910.82</v>
      </c>
      <c r="U189" s="157" t="s">
        <v>2026</v>
      </c>
      <c r="V189" s="162" t="s">
        <v>309</v>
      </c>
      <c r="W189" s="163">
        <f>IF('附表1-面积统计表'!$D$29=0,"",IF(AND(V189="共同成本费用",Z189="总建筑面积法"),ROUND(T189/'附表1-面积统计表'!$D$29*'附表1-面积统计表'!$D$5,2),IF(AND(V189="共同成本费用",Z189="可售建筑面积法"),ROUND(T189/'附表1-面积统计表'!$F$29*'附表1-面积统计表'!$F$5,2),"请手工填写")))</f>
        <v>27219.28</v>
      </c>
      <c r="X189" s="163" t="str">
        <f>IF(SUM('附表1-面积统计表'!$D$6)=0,"",SUM(T189)-SUM(W189)-SUM(Y189))</f>
        <v/>
      </c>
      <c r="Y189" s="163">
        <f>IF(SUM('附表1-面积统计表'!$D$6)=0,SUM(T189)-SUM(W189),IF('附表1-面积统计表'!$D$29=0,"",IF(AND(V189="共同成本费用",Z189="总建筑面积法"),ROUND(T189/'附表1-面积统计表'!$D$29*'附表1-面积统计表'!$D$7,2),IF(AND(V189="共同成本费用",Z189="可售建筑面积法"),ROUND(T189/'附表1-面积统计表'!$F$29*'附表1-面积统计表'!$F$7,2),"请手工填写"))))</f>
        <v>1691.54</v>
      </c>
      <c r="Z189" s="164" t="s">
        <v>282</v>
      </c>
      <c r="AA189" s="157"/>
      <c r="AB189" s="165" t="s">
        <v>1986</v>
      </c>
      <c r="AC189" s="165"/>
    </row>
    <row r="190" s="127" customFormat="1" ht="27" hidden="1" customHeight="1" spans="1:30">
      <c r="A190" s="152">
        <v>184</v>
      </c>
      <c r="B190" s="170" t="s">
        <v>2661</v>
      </c>
      <c r="C190" s="170" t="s">
        <v>2662</v>
      </c>
      <c r="D190" s="155" t="s">
        <v>2647</v>
      </c>
      <c r="E190" s="156" t="s">
        <v>2648</v>
      </c>
      <c r="F190" s="256" t="s">
        <v>2663</v>
      </c>
      <c r="G190" s="158" t="s">
        <v>2650</v>
      </c>
      <c r="H190" s="157" t="str">
        <f>IF(G190="","",VLOOKUP(G190,'附表8-合同明细采集底稿'!B:I,2,0))</f>
        <v>开发间接费用</v>
      </c>
      <c r="I190" s="121">
        <f>IF(G190="","",VLOOKUP(G190,'附表8-合同明细采集底稿'!B:I,3,0))</f>
        <v>0</v>
      </c>
      <c r="J190" s="157" t="str">
        <f>IF(G190="","",VLOOKUP(G190,'附表8-合同明细采集底稿'!B:I,4,0))</f>
        <v>开发间接费用</v>
      </c>
      <c r="K190" s="157" t="s">
        <v>1985</v>
      </c>
      <c r="L190" s="158"/>
      <c r="M190" s="158"/>
      <c r="N190" s="187">
        <v>116031</v>
      </c>
      <c r="O190" s="257">
        <v>116031</v>
      </c>
      <c r="P190" s="257">
        <v>116031</v>
      </c>
      <c r="Q190" s="160"/>
      <c r="R190" s="160">
        <f t="shared" si="7"/>
        <v>116031</v>
      </c>
      <c r="S190" s="161">
        <f>IFERROR(VLOOKUP(G190,'附表8-合同明细采集底稿'!B:M,12,0),100%)</f>
        <v>0.331924265795271</v>
      </c>
      <c r="T190" s="160">
        <f t="shared" si="6"/>
        <v>38513.5</v>
      </c>
      <c r="U190" s="157" t="s">
        <v>2026</v>
      </c>
      <c r="V190" s="162" t="s">
        <v>309</v>
      </c>
      <c r="W190" s="163">
        <f>IF('附表1-面积统计表'!$D$29=0,"",IF(AND(V190="共同成本费用",Z190="总建筑面积法"),ROUND(T190/'附表1-面积统计表'!$D$29*'附表1-面积统计表'!$D$5,2),IF(AND(V190="共同成本费用",Z190="可售建筑面积法"),ROUND(T190/'附表1-面积统计表'!$F$29*'附表1-面积统计表'!$F$5,2),"请手工填写")))</f>
        <v>36260.12</v>
      </c>
      <c r="X190" s="163" t="str">
        <f>IF(SUM('附表1-面积统计表'!$D$6)=0,"",SUM(T190)-SUM(W190)-SUM(Y190))</f>
        <v/>
      </c>
      <c r="Y190" s="163">
        <f>IF(SUM('附表1-面积统计表'!$D$6)=0,SUM(T190)-SUM(W190),IF('附表1-面积统计表'!$D$29=0,"",IF(AND(V190="共同成本费用",Z190="总建筑面积法"),ROUND(T190/'附表1-面积统计表'!$D$29*'附表1-面积统计表'!$D$7,2),IF(AND(V190="共同成本费用",Z190="可售建筑面积法"),ROUND(T190/'附表1-面积统计表'!$F$29*'附表1-面积统计表'!$F$7,2),"请手工填写"))))</f>
        <v>2253.38</v>
      </c>
      <c r="Z190" s="164" t="s">
        <v>282</v>
      </c>
      <c r="AA190" s="157"/>
      <c r="AB190" s="165" t="s">
        <v>1986</v>
      </c>
      <c r="AC190" s="165"/>
    </row>
    <row r="191" s="127" customFormat="1" ht="27" hidden="1" customHeight="1" spans="1:30">
      <c r="A191" s="152">
        <v>185</v>
      </c>
      <c r="B191" s="170" t="s">
        <v>2198</v>
      </c>
      <c r="C191" s="170" t="s">
        <v>2664</v>
      </c>
      <c r="D191" s="155" t="s">
        <v>2647</v>
      </c>
      <c r="E191" s="156" t="s">
        <v>2648</v>
      </c>
      <c r="F191" s="256" t="s">
        <v>2665</v>
      </c>
      <c r="G191" s="158" t="s">
        <v>2650</v>
      </c>
      <c r="H191" s="157" t="str">
        <f>IF(G191="","",VLOOKUP(G191,'附表8-合同明细采集底稿'!B:I,2,0))</f>
        <v>开发间接费用</v>
      </c>
      <c r="I191" s="121">
        <f>IF(G191="","",VLOOKUP(G191,'附表8-合同明细采集底稿'!B:I,3,0))</f>
        <v>0</v>
      </c>
      <c r="J191" s="157" t="str">
        <f>IF(G191="","",VLOOKUP(G191,'附表8-合同明细采集底稿'!B:I,4,0))</f>
        <v>开发间接费用</v>
      </c>
      <c r="K191" s="157" t="s">
        <v>1985</v>
      </c>
      <c r="L191" s="158"/>
      <c r="M191" s="158"/>
      <c r="N191" s="187">
        <v>7054.74</v>
      </c>
      <c r="O191" s="257">
        <v>7054.74</v>
      </c>
      <c r="P191" s="257">
        <v>7054.74</v>
      </c>
      <c r="Q191" s="160"/>
      <c r="R191" s="160">
        <f t="shared" si="7"/>
        <v>7054.74</v>
      </c>
      <c r="S191" s="161">
        <f>IFERROR(VLOOKUP(G191,'附表8-合同明细采集底稿'!B:M,12,0),100%)</f>
        <v>0.331924265795271</v>
      </c>
      <c r="T191" s="160">
        <f t="shared" si="6"/>
        <v>2341.64</v>
      </c>
      <c r="U191" s="157" t="s">
        <v>2026</v>
      </c>
      <c r="V191" s="162" t="s">
        <v>309</v>
      </c>
      <c r="W191" s="163">
        <f>IF('附表1-面积统计表'!$D$29=0,"",IF(AND(V191="共同成本费用",Z191="总建筑面积法"),ROUND(T191/'附表1-面积统计表'!$D$29*'附表1-面积统计表'!$D$5,2),IF(AND(V191="共同成本费用",Z191="可售建筑面积法"),ROUND(T191/'附表1-面积统计表'!$F$29*'附表1-面积统计表'!$F$5,2),"请手工填写")))</f>
        <v>2204.63</v>
      </c>
      <c r="X191" s="163" t="str">
        <f>IF(SUM('附表1-面积统计表'!$D$6)=0,"",SUM(T191)-SUM(W191)-SUM(Y191))</f>
        <v/>
      </c>
      <c r="Y191" s="163">
        <f>IF(SUM('附表1-面积统计表'!$D$6)=0,SUM(T191)-SUM(W191),IF('附表1-面积统计表'!$D$29=0,"",IF(AND(V191="共同成本费用",Z191="总建筑面积法"),ROUND(T191/'附表1-面积统计表'!$D$29*'附表1-面积统计表'!$D$7,2),IF(AND(V191="共同成本费用",Z191="可售建筑面积法"),ROUND(T191/'附表1-面积统计表'!$F$29*'附表1-面积统计表'!$F$7,2),"请手工填写"))))</f>
        <v>137.01</v>
      </c>
      <c r="Z191" s="164" t="s">
        <v>282</v>
      </c>
      <c r="AA191" s="157"/>
      <c r="AB191" s="165" t="s">
        <v>1986</v>
      </c>
      <c r="AC191" s="165"/>
    </row>
    <row r="192" s="127" customFormat="1" ht="27" hidden="1" customHeight="1" spans="1:30">
      <c r="A192" s="152">
        <v>186</v>
      </c>
      <c r="B192" s="170" t="s">
        <v>2666</v>
      </c>
      <c r="C192" s="170" t="s">
        <v>2667</v>
      </c>
      <c r="D192" s="155" t="s">
        <v>2647</v>
      </c>
      <c r="E192" s="156" t="s">
        <v>2648</v>
      </c>
      <c r="F192" s="256" t="s">
        <v>2668</v>
      </c>
      <c r="G192" s="158" t="s">
        <v>2650</v>
      </c>
      <c r="H192" s="157" t="str">
        <f>IF(G192="","",VLOOKUP(G192,'附表8-合同明细采集底稿'!B:I,2,0))</f>
        <v>开发间接费用</v>
      </c>
      <c r="I192" s="121">
        <f>IF(G192="","",VLOOKUP(G192,'附表8-合同明细采集底稿'!B:I,3,0))</f>
        <v>0</v>
      </c>
      <c r="J192" s="157" t="str">
        <f>IF(G192="","",VLOOKUP(G192,'附表8-合同明细采集底稿'!B:I,4,0))</f>
        <v>开发间接费用</v>
      </c>
      <c r="K192" s="157" t="s">
        <v>1985</v>
      </c>
      <c r="L192" s="158"/>
      <c r="M192" s="158"/>
      <c r="N192" s="159">
        <v>137580</v>
      </c>
      <c r="O192" s="257">
        <v>137580</v>
      </c>
      <c r="P192" s="257">
        <v>137580</v>
      </c>
      <c r="Q192" s="160"/>
      <c r="R192" s="160">
        <f t="shared" si="7"/>
        <v>137580</v>
      </c>
      <c r="S192" s="161">
        <f>IFERROR(VLOOKUP(G192,'附表8-合同明细采集底稿'!B:M,12,0),100%)</f>
        <v>0.331924265795271</v>
      </c>
      <c r="T192" s="160">
        <f t="shared" si="6"/>
        <v>45666.14</v>
      </c>
      <c r="U192" s="157" t="s">
        <v>2026</v>
      </c>
      <c r="V192" s="162" t="s">
        <v>309</v>
      </c>
      <c r="W192" s="163">
        <f>IF('附表1-面积统计表'!$D$29=0,"",IF(AND(V192="共同成本费用",Z192="总建筑面积法"),ROUND(T192/'附表1-面积统计表'!$D$29*'附表1-面积统计表'!$D$5,2),IF(AND(V192="共同成本费用",Z192="可售建筑面积法"),ROUND(T192/'附表1-面积统计表'!$F$29*'附表1-面积统计表'!$F$5,2),"请手工填写")))</f>
        <v>42994.27</v>
      </c>
      <c r="X192" s="163" t="str">
        <f>IF(SUM('附表1-面积统计表'!$D$6)=0,"",SUM(T192)-SUM(W192)-SUM(Y192))</f>
        <v/>
      </c>
      <c r="Y192" s="163">
        <f>IF(SUM('附表1-面积统计表'!$D$6)=0,SUM(T192)-SUM(W192),IF('附表1-面积统计表'!$D$29=0,"",IF(AND(V192="共同成本费用",Z192="总建筑面积法"),ROUND(T192/'附表1-面积统计表'!$D$29*'附表1-面积统计表'!$D$7,2),IF(AND(V192="共同成本费用",Z192="可售建筑面积法"),ROUND(T192/'附表1-面积统计表'!$F$29*'附表1-面积统计表'!$F$7,2),"请手工填写"))))</f>
        <v>2671.87</v>
      </c>
      <c r="Z192" s="164" t="s">
        <v>282</v>
      </c>
      <c r="AA192" s="157"/>
      <c r="AB192" s="165" t="s">
        <v>1986</v>
      </c>
      <c r="AC192" s="165"/>
    </row>
    <row r="193" s="127" customFormat="1" ht="27" hidden="1" customHeight="1" spans="1:29">
      <c r="A193" s="152">
        <v>187</v>
      </c>
      <c r="B193" s="170" t="s">
        <v>624</v>
      </c>
      <c r="C193" s="170" t="s">
        <v>2669</v>
      </c>
      <c r="D193" s="155" t="s">
        <v>2647</v>
      </c>
      <c r="E193" s="156" t="s">
        <v>2648</v>
      </c>
      <c r="F193" s="256" t="s">
        <v>2670</v>
      </c>
      <c r="G193" s="158" t="s">
        <v>2650</v>
      </c>
      <c r="H193" s="157" t="str">
        <f>IF(G193="","",VLOOKUP(G193,'附表8-合同明细采集底稿'!B:I,2,0))</f>
        <v>开发间接费用</v>
      </c>
      <c r="I193" s="121">
        <f>IF(G193="","",VLOOKUP(G193,'附表8-合同明细采集底稿'!B:I,3,0))</f>
        <v>0</v>
      </c>
      <c r="J193" s="157" t="str">
        <f>IF(G193="","",VLOOKUP(G193,'附表8-合同明细采集底稿'!B:I,4,0))</f>
        <v>开发间接费用</v>
      </c>
      <c r="K193" s="157" t="s">
        <v>1985</v>
      </c>
      <c r="L193" s="158"/>
      <c r="M193" s="158"/>
      <c r="N193" s="187">
        <v>7048.86</v>
      </c>
      <c r="O193" s="257">
        <v>7048.86</v>
      </c>
      <c r="P193" s="257">
        <v>7048.86</v>
      </c>
      <c r="Q193" s="160"/>
      <c r="R193" s="160">
        <f t="shared" si="7"/>
        <v>7048.86</v>
      </c>
      <c r="S193" s="161">
        <f>IFERROR(VLOOKUP(G193,'附表8-合同明细采集底稿'!B:M,12,0),100%)</f>
        <v>0.331924265795271</v>
      </c>
      <c r="T193" s="160">
        <f t="shared" si="6"/>
        <v>2339.69</v>
      </c>
      <c r="U193" s="157" t="s">
        <v>2026</v>
      </c>
      <c r="V193" s="162" t="s">
        <v>309</v>
      </c>
      <c r="W193" s="163">
        <f>IF('附表1-面积统计表'!$D$29=0,"",IF(AND(V193="共同成本费用",Z193="总建筑面积法"),ROUND(T193/'附表1-面积统计表'!$D$29*'附表1-面积统计表'!$D$5,2),IF(AND(V193="共同成本费用",Z193="可售建筑面积法"),ROUND(T193/'附表1-面积统计表'!$F$29*'附表1-面积统计表'!$F$5,2),"请手工填写")))</f>
        <v>2202.8</v>
      </c>
      <c r="X193" s="163" t="str">
        <f>IF(SUM('附表1-面积统计表'!$D$6)=0,"",SUM(T193)-SUM(W193)-SUM(Y193))</f>
        <v/>
      </c>
      <c r="Y193" s="163">
        <f>IF(SUM('附表1-面积统计表'!$D$6)=0,SUM(T193)-SUM(W193),IF('附表1-面积统计表'!$D$29=0,"",IF(AND(V193="共同成本费用",Z193="总建筑面积法"),ROUND(T193/'附表1-面积统计表'!$D$29*'附表1-面积统计表'!$D$7,2),IF(AND(V193="共同成本费用",Z193="可售建筑面积法"),ROUND(T193/'附表1-面积统计表'!$F$29*'附表1-面积统计表'!$F$7,2),"请手工填写"))))</f>
        <v>136.89</v>
      </c>
      <c r="Z193" s="164" t="s">
        <v>282</v>
      </c>
      <c r="AA193" s="157"/>
      <c r="AB193" s="165" t="s">
        <v>1986</v>
      </c>
      <c r="AC193" s="165"/>
    </row>
    <row r="194" s="127" customFormat="1" ht="27" hidden="1" customHeight="1" spans="1:29">
      <c r="A194" s="152">
        <v>188</v>
      </c>
      <c r="B194" s="170" t="s">
        <v>1863</v>
      </c>
      <c r="C194" s="170" t="s">
        <v>2671</v>
      </c>
      <c r="D194" s="155" t="s">
        <v>2647</v>
      </c>
      <c r="E194" s="156" t="s">
        <v>2648</v>
      </c>
      <c r="F194" s="256" t="s">
        <v>2672</v>
      </c>
      <c r="G194" s="158" t="s">
        <v>2650</v>
      </c>
      <c r="H194" s="157" t="str">
        <f>IF(G194="","",VLOOKUP(G194,'附表8-合同明细采集底稿'!B:I,2,0))</f>
        <v>开发间接费用</v>
      </c>
      <c r="I194" s="121">
        <f>IF(G194="","",VLOOKUP(G194,'附表8-合同明细采集底稿'!B:I,3,0))</f>
        <v>0</v>
      </c>
      <c r="J194" s="157" t="str">
        <f>IF(G194="","",VLOOKUP(G194,'附表8-合同明细采集底稿'!B:I,4,0))</f>
        <v>开发间接费用</v>
      </c>
      <c r="K194" s="157" t="s">
        <v>1985</v>
      </c>
      <c r="L194" s="158"/>
      <c r="M194" s="158"/>
      <c r="N194" s="187">
        <v>2667</v>
      </c>
      <c r="O194" s="257">
        <v>2667</v>
      </c>
      <c r="P194" s="257">
        <v>2667</v>
      </c>
      <c r="Q194" s="160"/>
      <c r="R194" s="160">
        <f t="shared" si="7"/>
        <v>2667</v>
      </c>
      <c r="S194" s="161">
        <f>IFERROR(VLOOKUP(G194,'附表8-合同明细采集底稿'!B:M,12,0),100%)</f>
        <v>0.331924265795271</v>
      </c>
      <c r="T194" s="160">
        <f t="shared" si="6"/>
        <v>885.24</v>
      </c>
      <c r="U194" s="157" t="s">
        <v>2026</v>
      </c>
      <c r="V194" s="162" t="s">
        <v>309</v>
      </c>
      <c r="W194" s="163">
        <f>IF('附表1-面积统计表'!$D$29=0,"",IF(AND(V194="共同成本费用",Z194="总建筑面积法"),ROUND(T194/'附表1-面积统计表'!$D$29*'附表1-面积统计表'!$D$5,2),IF(AND(V194="共同成本费用",Z194="可售建筑面积法"),ROUND(T194/'附表1-面积统计表'!$F$29*'附表1-面积统计表'!$F$5,2),"请手工填写")))</f>
        <v>833.45</v>
      </c>
      <c r="X194" s="163" t="str">
        <f>IF(SUM('附表1-面积统计表'!$D$6)=0,"",SUM(T194)-SUM(W194)-SUM(Y194))</f>
        <v/>
      </c>
      <c r="Y194" s="163">
        <f>IF(SUM('附表1-面积统计表'!$D$6)=0,SUM(T194)-SUM(W194),IF('附表1-面积统计表'!$D$29=0,"",IF(AND(V194="共同成本费用",Z194="总建筑面积法"),ROUND(T194/'附表1-面积统计表'!$D$29*'附表1-面积统计表'!$D$7,2),IF(AND(V194="共同成本费用",Z194="可售建筑面积法"),ROUND(T194/'附表1-面积统计表'!$F$29*'附表1-面积统计表'!$F$7,2),"请手工填写"))))</f>
        <v>51.79</v>
      </c>
      <c r="Z194" s="164" t="s">
        <v>282</v>
      </c>
      <c r="AA194" s="157"/>
      <c r="AB194" s="165" t="s">
        <v>1986</v>
      </c>
      <c r="AC194" s="165"/>
    </row>
    <row r="195" s="127" customFormat="1" ht="27" hidden="1" customHeight="1" spans="1:29">
      <c r="A195" s="152">
        <v>189</v>
      </c>
      <c r="B195" s="170" t="s">
        <v>1863</v>
      </c>
      <c r="C195" s="170" t="s">
        <v>2125</v>
      </c>
      <c r="D195" s="155" t="s">
        <v>2647</v>
      </c>
      <c r="E195" s="156" t="s">
        <v>2648</v>
      </c>
      <c r="F195" s="256" t="s">
        <v>2673</v>
      </c>
      <c r="G195" s="158" t="s">
        <v>2650</v>
      </c>
      <c r="H195" s="157" t="str">
        <f>IF(G195="","",VLOOKUP(G195,'附表8-合同明细采集底稿'!B:I,2,0))</f>
        <v>开发间接费用</v>
      </c>
      <c r="I195" s="121">
        <f>IF(G195="","",VLOOKUP(G195,'附表8-合同明细采集底稿'!B:I,3,0))</f>
        <v>0</v>
      </c>
      <c r="J195" s="157" t="str">
        <f>IF(G195="","",VLOOKUP(G195,'附表8-合同明细采集底稿'!B:I,4,0))</f>
        <v>开发间接费用</v>
      </c>
      <c r="K195" s="157" t="s">
        <v>1985</v>
      </c>
      <c r="L195" s="158"/>
      <c r="M195" s="158"/>
      <c r="N195" s="159">
        <v>145333</v>
      </c>
      <c r="O195" s="257">
        <v>145333</v>
      </c>
      <c r="P195" s="257">
        <v>145333</v>
      </c>
      <c r="Q195" s="160"/>
      <c r="R195" s="160">
        <f t="shared" si="7"/>
        <v>145333</v>
      </c>
      <c r="S195" s="161">
        <f>IFERROR(VLOOKUP(G195,'附表8-合同明细采集底稿'!B:M,12,0),100%)</f>
        <v>0.331924265795271</v>
      </c>
      <c r="T195" s="160">
        <f t="shared" si="6"/>
        <v>48239.55</v>
      </c>
      <c r="U195" s="157" t="s">
        <v>2026</v>
      </c>
      <c r="V195" s="162" t="s">
        <v>309</v>
      </c>
      <c r="W195" s="163">
        <f>IF('附表1-面积统计表'!$D$29=0,"",IF(AND(V195="共同成本费用",Z195="总建筑面积法"),ROUND(T195/'附表1-面积统计表'!$D$29*'附表1-面积统计表'!$D$5,2),IF(AND(V195="共同成本费用",Z195="可售建筑面积法"),ROUND(T195/'附表1-面积统计表'!$F$29*'附表1-面积统计表'!$F$5,2),"请手工填写")))</f>
        <v>45417.11</v>
      </c>
      <c r="X195" s="163" t="str">
        <f>IF(SUM('附表1-面积统计表'!$D$6)=0,"",SUM(T195)-SUM(W195)-SUM(Y195))</f>
        <v/>
      </c>
      <c r="Y195" s="163">
        <f>IF(SUM('附表1-面积统计表'!$D$6)=0,SUM(T195)-SUM(W195),IF('附表1-面积统计表'!$D$29=0,"",IF(AND(V195="共同成本费用",Z195="总建筑面积法"),ROUND(T195/'附表1-面积统计表'!$D$29*'附表1-面积统计表'!$D$7,2),IF(AND(V195="共同成本费用",Z195="可售建筑面积法"),ROUND(T195/'附表1-面积统计表'!$F$29*'附表1-面积统计表'!$F$7,2),"请手工填写"))))</f>
        <v>2822.44</v>
      </c>
      <c r="Z195" s="164" t="s">
        <v>282</v>
      </c>
      <c r="AA195" s="157"/>
      <c r="AB195" s="165" t="s">
        <v>1986</v>
      </c>
      <c r="AC195" s="165"/>
    </row>
    <row r="196" s="127" customFormat="1" ht="27" hidden="1" customHeight="1" spans="1:29">
      <c r="A196" s="152">
        <v>190</v>
      </c>
      <c r="B196" s="170" t="s">
        <v>2674</v>
      </c>
      <c r="C196" s="170" t="s">
        <v>2234</v>
      </c>
      <c r="D196" s="155" t="s">
        <v>2647</v>
      </c>
      <c r="E196" s="156" t="s">
        <v>2648</v>
      </c>
      <c r="F196" s="256" t="s">
        <v>2675</v>
      </c>
      <c r="G196" s="158" t="s">
        <v>2650</v>
      </c>
      <c r="H196" s="157" t="str">
        <f>IF(G196="","",VLOOKUP(G196,'附表8-合同明细采集底稿'!B:I,2,0))</f>
        <v>开发间接费用</v>
      </c>
      <c r="I196" s="121">
        <f>IF(G196="","",VLOOKUP(G196,'附表8-合同明细采集底稿'!B:I,3,0))</f>
        <v>0</v>
      </c>
      <c r="J196" s="157" t="str">
        <f>IF(G196="","",VLOOKUP(G196,'附表8-合同明细采集底稿'!B:I,4,0))</f>
        <v>开发间接费用</v>
      </c>
      <c r="K196" s="157" t="s">
        <v>1985</v>
      </c>
      <c r="L196" s="158"/>
      <c r="M196" s="158"/>
      <c r="N196" s="187">
        <v>136350.53</v>
      </c>
      <c r="O196" s="257">
        <v>136350.53</v>
      </c>
      <c r="P196" s="257">
        <v>136350.53</v>
      </c>
      <c r="Q196" s="160"/>
      <c r="R196" s="160">
        <f t="shared" si="7"/>
        <v>136350.53</v>
      </c>
      <c r="S196" s="161">
        <f>IFERROR(VLOOKUP(G196,'附表8-合同明细采集底稿'!B:M,12,0),100%)</f>
        <v>0.331924265795271</v>
      </c>
      <c r="T196" s="160">
        <f t="shared" si="6"/>
        <v>45258.05</v>
      </c>
      <c r="U196" s="157" t="s">
        <v>2026</v>
      </c>
      <c r="V196" s="162" t="s">
        <v>309</v>
      </c>
      <c r="W196" s="163">
        <f>IF('附表1-面积统计表'!$D$29=0,"",IF(AND(V196="共同成本费用",Z196="总建筑面积法"),ROUND(T196/'附表1-面积统计表'!$D$29*'附表1-面积统计表'!$D$5,2),IF(AND(V196="共同成本费用",Z196="可售建筑面积法"),ROUND(T196/'附表1-面积统计表'!$F$29*'附表1-面积统计表'!$F$5,2),"请手工填写")))</f>
        <v>42610.06</v>
      </c>
      <c r="X196" s="163" t="str">
        <f>IF(SUM('附表1-面积统计表'!$D$6)=0,"",SUM(T196)-SUM(W196)-SUM(Y196))</f>
        <v/>
      </c>
      <c r="Y196" s="163">
        <f>IF(SUM('附表1-面积统计表'!$D$6)=0,SUM(T196)-SUM(W196),IF('附表1-面积统计表'!$D$29=0,"",IF(AND(V196="共同成本费用",Z196="总建筑面积法"),ROUND(T196/'附表1-面积统计表'!$D$29*'附表1-面积统计表'!$D$7,2),IF(AND(V196="共同成本费用",Z196="可售建筑面积法"),ROUND(T196/'附表1-面积统计表'!$F$29*'附表1-面积统计表'!$F$7,2),"请手工填写"))))</f>
        <v>2647.99000000001</v>
      </c>
      <c r="Z196" s="164" t="s">
        <v>282</v>
      </c>
      <c r="AA196" s="157"/>
      <c r="AB196" s="165" t="s">
        <v>1986</v>
      </c>
      <c r="AC196" s="165"/>
    </row>
    <row r="197" s="127" customFormat="1" ht="27" hidden="1" customHeight="1" spans="1:29">
      <c r="A197" s="152">
        <v>191</v>
      </c>
      <c r="B197" s="170" t="s">
        <v>2676</v>
      </c>
      <c r="C197" s="170" t="s">
        <v>2677</v>
      </c>
      <c r="D197" s="155" t="s">
        <v>2647</v>
      </c>
      <c r="E197" s="156" t="s">
        <v>2648</v>
      </c>
      <c r="F197" s="256" t="s">
        <v>2678</v>
      </c>
      <c r="G197" s="158" t="s">
        <v>2650</v>
      </c>
      <c r="H197" s="157" t="str">
        <f>IF(G197="","",VLOOKUP(G197,'附表8-合同明细采集底稿'!B:I,2,0))</f>
        <v>开发间接费用</v>
      </c>
      <c r="I197" s="121">
        <f>IF(G197="","",VLOOKUP(G197,'附表8-合同明细采集底稿'!B:I,3,0))</f>
        <v>0</v>
      </c>
      <c r="J197" s="157" t="str">
        <f>IF(G197="","",VLOOKUP(G197,'附表8-合同明细采集底稿'!B:I,4,0))</f>
        <v>开发间接费用</v>
      </c>
      <c r="K197" s="157" t="s">
        <v>1985</v>
      </c>
      <c r="L197" s="158"/>
      <c r="M197" s="158"/>
      <c r="N197" s="187">
        <v>8053.34</v>
      </c>
      <c r="O197" s="257">
        <v>8053.34</v>
      </c>
      <c r="P197" s="257">
        <v>8053.34</v>
      </c>
      <c r="Q197" s="160"/>
      <c r="R197" s="160">
        <f t="shared" si="7"/>
        <v>8053.34</v>
      </c>
      <c r="S197" s="161">
        <f>IFERROR(VLOOKUP(G197,'附表8-合同明细采集底稿'!B:M,12,0),100%)</f>
        <v>0.331924265795271</v>
      </c>
      <c r="T197" s="160">
        <f t="shared" si="6"/>
        <v>2673.1</v>
      </c>
      <c r="U197" s="157" t="s">
        <v>2026</v>
      </c>
      <c r="V197" s="162" t="s">
        <v>309</v>
      </c>
      <c r="W197" s="163">
        <f>IF('附表1-面积统计表'!$D$29=0,"",IF(AND(V197="共同成本费用",Z197="总建筑面积法"),ROUND(T197/'附表1-面积统计表'!$D$29*'附表1-面积统计表'!$D$5,2),IF(AND(V197="共同成本费用",Z197="可售建筑面积法"),ROUND(T197/'附表1-面积统计表'!$F$29*'附表1-面积统计表'!$F$5,2),"请手工填写")))</f>
        <v>2516.7</v>
      </c>
      <c r="X197" s="163" t="str">
        <f>IF(SUM('附表1-面积统计表'!$D$6)=0,"",SUM(T197)-SUM(W197)-SUM(Y197))</f>
        <v/>
      </c>
      <c r="Y197" s="163">
        <f>IF(SUM('附表1-面积统计表'!$D$6)=0,SUM(T197)-SUM(W197),IF('附表1-面积统计表'!$D$29=0,"",IF(AND(V197="共同成本费用",Z197="总建筑面积法"),ROUND(T197/'附表1-面积统计表'!$D$29*'附表1-面积统计表'!$D$7,2),IF(AND(V197="共同成本费用",Z197="可售建筑面积法"),ROUND(T197/'附表1-面积统计表'!$F$29*'附表1-面积统计表'!$F$7,2),"请手工填写"))))</f>
        <v>156.4</v>
      </c>
      <c r="Z197" s="164" t="s">
        <v>282</v>
      </c>
      <c r="AA197" s="157"/>
      <c r="AB197" s="165" t="s">
        <v>1986</v>
      </c>
      <c r="AC197" s="165"/>
    </row>
    <row r="198" s="127" customFormat="1" ht="27" hidden="1" customHeight="1" spans="1:29">
      <c r="A198" s="152">
        <v>192</v>
      </c>
      <c r="B198" s="170" t="s">
        <v>1770</v>
      </c>
      <c r="C198" s="170" t="s">
        <v>2679</v>
      </c>
      <c r="D198" s="155" t="s">
        <v>2647</v>
      </c>
      <c r="E198" s="156" t="s">
        <v>2648</v>
      </c>
      <c r="F198" s="256" t="s">
        <v>2680</v>
      </c>
      <c r="G198" s="158" t="s">
        <v>2650</v>
      </c>
      <c r="H198" s="157" t="str">
        <f>IF(G198="","",VLOOKUP(G198,'附表8-合同明细采集底稿'!B:I,2,0))</f>
        <v>开发间接费用</v>
      </c>
      <c r="I198" s="121">
        <f>IF(G198="","",VLOOKUP(G198,'附表8-合同明细采集底稿'!B:I,3,0))</f>
        <v>0</v>
      </c>
      <c r="J198" s="157" t="str">
        <f>IF(G198="","",VLOOKUP(G198,'附表8-合同明细采集底稿'!B:I,4,0))</f>
        <v>开发间接费用</v>
      </c>
      <c r="K198" s="157" t="s">
        <v>1985</v>
      </c>
      <c r="L198" s="158"/>
      <c r="M198" s="158"/>
      <c r="N198" s="159">
        <v>3333.33</v>
      </c>
      <c r="O198" s="257">
        <v>3333.33</v>
      </c>
      <c r="P198" s="257">
        <v>3333.33</v>
      </c>
      <c r="Q198" s="160"/>
      <c r="R198" s="160">
        <f t="shared" si="7"/>
        <v>3333.33</v>
      </c>
      <c r="S198" s="161">
        <f>IFERROR(VLOOKUP(G198,'附表8-合同明细采集底稿'!B:M,12,0),100%)</f>
        <v>0.331924265795271</v>
      </c>
      <c r="T198" s="160">
        <f t="shared" si="6"/>
        <v>1106.41</v>
      </c>
      <c r="U198" s="157" t="s">
        <v>2026</v>
      </c>
      <c r="V198" s="162" t="s">
        <v>309</v>
      </c>
      <c r="W198" s="163">
        <f>IF('附表1-面积统计表'!$D$29=0,"",IF(AND(V198="共同成本费用",Z198="总建筑面积法"),ROUND(T198/'附表1-面积统计表'!$D$29*'附表1-面积统计表'!$D$5,2),IF(AND(V198="共同成本费用",Z198="可售建筑面积法"),ROUND(T198/'附表1-面积统计表'!$F$29*'附表1-面积统计表'!$F$5,2),"请手工填写")))</f>
        <v>1041.68</v>
      </c>
      <c r="X198" s="163" t="str">
        <f>IF(SUM('附表1-面积统计表'!$D$6)=0,"",SUM(T198)-SUM(W198)-SUM(Y198))</f>
        <v/>
      </c>
      <c r="Y198" s="163">
        <f>IF(SUM('附表1-面积统计表'!$D$6)=0,SUM(T198)-SUM(W198),IF('附表1-面积统计表'!$D$29=0,"",IF(AND(V198="共同成本费用",Z198="总建筑面积法"),ROUND(T198/'附表1-面积统计表'!$D$29*'附表1-面积统计表'!$D$7,2),IF(AND(V198="共同成本费用",Z198="可售建筑面积法"),ROUND(T198/'附表1-面积统计表'!$F$29*'附表1-面积统计表'!$F$7,2),"请手工填写"))))</f>
        <v>64.73</v>
      </c>
      <c r="Z198" s="164" t="s">
        <v>282</v>
      </c>
      <c r="AA198" s="157"/>
      <c r="AB198" s="165" t="s">
        <v>1986</v>
      </c>
      <c r="AC198" s="165"/>
    </row>
    <row r="199" s="127" customFormat="1" ht="27" hidden="1" customHeight="1" spans="1:29">
      <c r="A199" s="152">
        <v>193</v>
      </c>
      <c r="B199" s="170" t="s">
        <v>2313</v>
      </c>
      <c r="C199" s="170" t="s">
        <v>2681</v>
      </c>
      <c r="D199" s="155" t="s">
        <v>2647</v>
      </c>
      <c r="E199" s="156" t="s">
        <v>2648</v>
      </c>
      <c r="F199" s="256" t="s">
        <v>2682</v>
      </c>
      <c r="G199" s="158" t="s">
        <v>2650</v>
      </c>
      <c r="H199" s="157" t="str">
        <f>IF(G199="","",VLOOKUP(G199,'附表8-合同明细采集底稿'!B:I,2,0))</f>
        <v>开发间接费用</v>
      </c>
      <c r="I199" s="121">
        <f>IF(G199="","",VLOOKUP(G199,'附表8-合同明细采集底稿'!B:I,3,0))</f>
        <v>0</v>
      </c>
      <c r="J199" s="157" t="str">
        <f>IF(G199="","",VLOOKUP(G199,'附表8-合同明细采集底稿'!B:I,4,0))</f>
        <v>开发间接费用</v>
      </c>
      <c r="K199" s="157" t="s">
        <v>1985</v>
      </c>
      <c r="L199" s="158"/>
      <c r="M199" s="158"/>
      <c r="N199" s="187">
        <v>80824</v>
      </c>
      <c r="O199" s="257">
        <v>80824</v>
      </c>
      <c r="P199" s="257">
        <v>80824</v>
      </c>
      <c r="Q199" s="160"/>
      <c r="R199" s="160">
        <f t="shared" si="7"/>
        <v>80824</v>
      </c>
      <c r="S199" s="161">
        <f>IFERROR(VLOOKUP(G199,'附表8-合同明细采集底稿'!B:M,12,0),100%)</f>
        <v>0.331924265795271</v>
      </c>
      <c r="T199" s="160">
        <f t="shared" si="6"/>
        <v>26827.45</v>
      </c>
      <c r="U199" s="157" t="s">
        <v>2026</v>
      </c>
      <c r="V199" s="162" t="s">
        <v>309</v>
      </c>
      <c r="W199" s="163">
        <f>IF('附表1-面积统计表'!$D$29=0,"",IF(AND(V199="共同成本费用",Z199="总建筑面积法"),ROUND(T199/'附表1-面积统计表'!$D$29*'附表1-面积统计表'!$D$5,2),IF(AND(V199="共同成本费用",Z199="可售建筑面积法"),ROUND(T199/'附表1-面积统计表'!$F$29*'附表1-面积统计表'!$F$5,2),"请手工填写")))</f>
        <v>25257.81</v>
      </c>
      <c r="X199" s="163" t="str">
        <f>IF(SUM('附表1-面积统计表'!$D$6)=0,"",SUM(T199)-SUM(W199)-SUM(Y199))</f>
        <v/>
      </c>
      <c r="Y199" s="163">
        <f>IF(SUM('附表1-面积统计表'!$D$6)=0,SUM(T199)-SUM(W199),IF('附表1-面积统计表'!$D$29=0,"",IF(AND(V199="共同成本费用",Z199="总建筑面积法"),ROUND(T199/'附表1-面积统计表'!$D$29*'附表1-面积统计表'!$D$7,2),IF(AND(V199="共同成本费用",Z199="可售建筑面积法"),ROUND(T199/'附表1-面积统计表'!$F$29*'附表1-面积统计表'!$F$7,2),"请手工填写"))))</f>
        <v>1569.64</v>
      </c>
      <c r="Z199" s="164" t="s">
        <v>282</v>
      </c>
      <c r="AA199" s="157"/>
      <c r="AB199" s="165" t="s">
        <v>1986</v>
      </c>
      <c r="AC199" s="165"/>
    </row>
    <row r="200" s="127" customFormat="1" ht="27" hidden="1" customHeight="1" spans="1:29">
      <c r="A200" s="152">
        <v>194</v>
      </c>
      <c r="B200" s="170" t="s">
        <v>2683</v>
      </c>
      <c r="C200" s="170" t="s">
        <v>2684</v>
      </c>
      <c r="D200" s="155" t="s">
        <v>2647</v>
      </c>
      <c r="E200" s="156" t="s">
        <v>2648</v>
      </c>
      <c r="F200" s="256" t="s">
        <v>2685</v>
      </c>
      <c r="G200" s="158" t="s">
        <v>2650</v>
      </c>
      <c r="H200" s="157" t="str">
        <f>IF(G200="","",VLOOKUP(G200,'附表8-合同明细采集底稿'!B:I,2,0))</f>
        <v>开发间接费用</v>
      </c>
      <c r="I200" s="121">
        <f>IF(G200="","",VLOOKUP(G200,'附表8-合同明细采集底稿'!B:I,3,0))</f>
        <v>0</v>
      </c>
      <c r="J200" s="157" t="str">
        <f>IF(G200="","",VLOOKUP(G200,'附表8-合同明细采集底稿'!B:I,4,0))</f>
        <v>开发间接费用</v>
      </c>
      <c r="K200" s="157" t="s">
        <v>1985</v>
      </c>
      <c r="L200" s="158"/>
      <c r="M200" s="158"/>
      <c r="N200" s="187">
        <v>12629.92</v>
      </c>
      <c r="O200" s="257">
        <v>12629.92</v>
      </c>
      <c r="P200" s="257">
        <v>12629.92</v>
      </c>
      <c r="Q200" s="160"/>
      <c r="R200" s="160">
        <f t="shared" si="7"/>
        <v>12629.92</v>
      </c>
      <c r="S200" s="161">
        <f>IFERROR(VLOOKUP(G200,'附表8-合同明细采集底稿'!B:M,12,0),100%)</f>
        <v>0.331924265795271</v>
      </c>
      <c r="T200" s="160">
        <f t="shared" ref="T200:T263" si="8">ROUND(SUM(R200)*SUM(S200),2)</f>
        <v>4192.18</v>
      </c>
      <c r="U200" s="157" t="s">
        <v>2026</v>
      </c>
      <c r="V200" s="162" t="s">
        <v>309</v>
      </c>
      <c r="W200" s="163">
        <f>IF('附表1-面积统计表'!$D$29=0,"",IF(AND(V200="共同成本费用",Z200="总建筑面积法"),ROUND(T200/'附表1-面积统计表'!$D$29*'附表1-面积统计表'!$D$5,2),IF(AND(V200="共同成本费用",Z200="可售建筑面积法"),ROUND(T200/'附表1-面积统计表'!$F$29*'附表1-面积统计表'!$F$5,2),"请手工填写")))</f>
        <v>3946.9</v>
      </c>
      <c r="X200" s="163" t="str">
        <f>IF(SUM('附表1-面积统计表'!$D$6)=0,"",SUM(T200)-SUM(W200)-SUM(Y200))</f>
        <v/>
      </c>
      <c r="Y200" s="163">
        <f>IF(SUM('附表1-面积统计表'!$D$6)=0,SUM(T200)-SUM(W200),IF('附表1-面积统计表'!$D$29=0,"",IF(AND(V200="共同成本费用",Z200="总建筑面积法"),ROUND(T200/'附表1-面积统计表'!$D$29*'附表1-面积统计表'!$D$7,2),IF(AND(V200="共同成本费用",Z200="可售建筑面积法"),ROUND(T200/'附表1-面积统计表'!$F$29*'附表1-面积统计表'!$F$7,2),"请手工填写"))))</f>
        <v>245.28</v>
      </c>
      <c r="Z200" s="164" t="s">
        <v>282</v>
      </c>
      <c r="AA200" s="157"/>
      <c r="AB200" s="165" t="s">
        <v>1986</v>
      </c>
      <c r="AC200" s="165"/>
    </row>
    <row r="201" s="127" customFormat="1" ht="27" hidden="1" customHeight="1" spans="1:29">
      <c r="A201" s="152">
        <v>195</v>
      </c>
      <c r="B201" s="170" t="s">
        <v>656</v>
      </c>
      <c r="C201" s="170" t="s">
        <v>2686</v>
      </c>
      <c r="D201" s="155" t="s">
        <v>2647</v>
      </c>
      <c r="E201" s="156" t="s">
        <v>2648</v>
      </c>
      <c r="F201" s="256" t="s">
        <v>2687</v>
      </c>
      <c r="G201" s="158" t="s">
        <v>2650</v>
      </c>
      <c r="H201" s="157" t="str">
        <f>IF(G201="","",VLOOKUP(G201,'附表8-合同明细采集底稿'!B:I,2,0))</f>
        <v>开发间接费用</v>
      </c>
      <c r="I201" s="121">
        <f>IF(G201="","",VLOOKUP(G201,'附表8-合同明细采集底稿'!B:I,3,0))</f>
        <v>0</v>
      </c>
      <c r="J201" s="157" t="str">
        <f>IF(G201="","",VLOOKUP(G201,'附表8-合同明细采集底稿'!B:I,4,0))</f>
        <v>开发间接费用</v>
      </c>
      <c r="K201" s="157" t="s">
        <v>1985</v>
      </c>
      <c r="L201" s="158"/>
      <c r="M201" s="158"/>
      <c r="N201" s="159">
        <v>8400.7</v>
      </c>
      <c r="O201" s="257">
        <v>8400.7</v>
      </c>
      <c r="P201" s="257">
        <v>8400.7</v>
      </c>
      <c r="Q201" s="160"/>
      <c r="R201" s="160">
        <f t="shared" si="7"/>
        <v>8400.7</v>
      </c>
      <c r="S201" s="161">
        <f>IFERROR(VLOOKUP(G201,'附表8-合同明细采集底稿'!B:M,12,0),100%)</f>
        <v>0.331924265795271</v>
      </c>
      <c r="T201" s="160">
        <f t="shared" si="8"/>
        <v>2788.4</v>
      </c>
      <c r="U201" s="157" t="s">
        <v>2026</v>
      </c>
      <c r="V201" s="162" t="s">
        <v>309</v>
      </c>
      <c r="W201" s="163">
        <f>IF('附表1-面积统计表'!$D$29=0,"",IF(AND(V201="共同成本费用",Z201="总建筑面积法"),ROUND(T201/'附表1-面积统计表'!$D$29*'附表1-面积统计表'!$D$5,2),IF(AND(V201="共同成本费用",Z201="可售建筑面积法"),ROUND(T201/'附表1-面积统计表'!$F$29*'附表1-面积统计表'!$F$5,2),"请手工填写")))</f>
        <v>2625.25</v>
      </c>
      <c r="X201" s="163" t="str">
        <f>IF(SUM('附表1-面积统计表'!$D$6)=0,"",SUM(T201)-SUM(W201)-SUM(Y201))</f>
        <v/>
      </c>
      <c r="Y201" s="163">
        <f>IF(SUM('附表1-面积统计表'!$D$6)=0,SUM(T201)-SUM(W201),IF('附表1-面积统计表'!$D$29=0,"",IF(AND(V201="共同成本费用",Z201="总建筑面积法"),ROUND(T201/'附表1-面积统计表'!$D$29*'附表1-面积统计表'!$D$7,2),IF(AND(V201="共同成本费用",Z201="可售建筑面积法"),ROUND(T201/'附表1-面积统计表'!$F$29*'附表1-面积统计表'!$F$7,2),"请手工填写"))))</f>
        <v>163.15</v>
      </c>
      <c r="Z201" s="164" t="s">
        <v>282</v>
      </c>
      <c r="AA201" s="157"/>
      <c r="AB201" s="165" t="s">
        <v>1986</v>
      </c>
      <c r="AC201" s="165"/>
    </row>
    <row r="202" s="127" customFormat="1" ht="27" hidden="1" customHeight="1" spans="1:29">
      <c r="A202" s="152">
        <v>196</v>
      </c>
      <c r="B202" s="170" t="s">
        <v>2688</v>
      </c>
      <c r="C202" s="170" t="s">
        <v>2689</v>
      </c>
      <c r="D202" s="155" t="s">
        <v>2647</v>
      </c>
      <c r="E202" s="156" t="s">
        <v>2648</v>
      </c>
      <c r="F202" s="256" t="s">
        <v>2690</v>
      </c>
      <c r="G202" s="158" t="s">
        <v>2650</v>
      </c>
      <c r="H202" s="157" t="str">
        <f>IF(G202="","",VLOOKUP(G202,'附表8-合同明细采集底稿'!B:I,2,0))</f>
        <v>开发间接费用</v>
      </c>
      <c r="I202" s="121">
        <f>IF(G202="","",VLOOKUP(G202,'附表8-合同明细采集底稿'!B:I,3,0))</f>
        <v>0</v>
      </c>
      <c r="J202" s="157" t="str">
        <f>IF(G202="","",VLOOKUP(G202,'附表8-合同明细采集底稿'!B:I,4,0))</f>
        <v>开发间接费用</v>
      </c>
      <c r="K202" s="157" t="s">
        <v>1985</v>
      </c>
      <c r="L202" s="158"/>
      <c r="M202" s="158"/>
      <c r="N202" s="187">
        <v>90290</v>
      </c>
      <c r="O202" s="257">
        <v>90290</v>
      </c>
      <c r="P202" s="257">
        <v>90290</v>
      </c>
      <c r="Q202" s="160"/>
      <c r="R202" s="160">
        <f t="shared" si="7"/>
        <v>90290</v>
      </c>
      <c r="S202" s="161">
        <f>IFERROR(VLOOKUP(G202,'附表8-合同明细采集底稿'!B:M,12,0),100%)</f>
        <v>0.331924265795271</v>
      </c>
      <c r="T202" s="160">
        <f t="shared" si="8"/>
        <v>29969.44</v>
      </c>
      <c r="U202" s="157" t="s">
        <v>2026</v>
      </c>
      <c r="V202" s="162" t="s">
        <v>309</v>
      </c>
      <c r="W202" s="163">
        <f>IF('附表1-面积统计表'!$D$29=0,"",IF(AND(V202="共同成本费用",Z202="总建筑面积法"),ROUND(T202/'附表1-面积统计表'!$D$29*'附表1-面积统计表'!$D$5,2),IF(AND(V202="共同成本费用",Z202="可售建筑面积法"),ROUND(T202/'附表1-面积统计表'!$F$29*'附表1-面积统计表'!$F$5,2),"请手工填写")))</f>
        <v>28215.97</v>
      </c>
      <c r="X202" s="163" t="str">
        <f>IF(SUM('附表1-面积统计表'!$D$6)=0,"",SUM(T202)-SUM(W202)-SUM(Y202))</f>
        <v/>
      </c>
      <c r="Y202" s="163">
        <f>IF(SUM('附表1-面积统计表'!$D$6)=0,SUM(T202)-SUM(W202),IF('附表1-面积统计表'!$D$29=0,"",IF(AND(V202="共同成本费用",Z202="总建筑面积法"),ROUND(T202/'附表1-面积统计表'!$D$29*'附表1-面积统计表'!$D$7,2),IF(AND(V202="共同成本费用",Z202="可售建筑面积法"),ROUND(T202/'附表1-面积统计表'!$F$29*'附表1-面积统计表'!$F$7,2),"请手工填写"))))</f>
        <v>1753.47</v>
      </c>
      <c r="Z202" s="164" t="s">
        <v>282</v>
      </c>
      <c r="AA202" s="157"/>
      <c r="AB202" s="165" t="s">
        <v>1986</v>
      </c>
      <c r="AC202" s="165"/>
    </row>
    <row r="203" s="127" customFormat="1" ht="27" hidden="1" customHeight="1" spans="1:29">
      <c r="A203" s="152">
        <v>197</v>
      </c>
      <c r="B203" s="170" t="s">
        <v>920</v>
      </c>
      <c r="C203" s="170" t="s">
        <v>2188</v>
      </c>
      <c r="D203" s="155" t="s">
        <v>2647</v>
      </c>
      <c r="E203" s="156" t="s">
        <v>2648</v>
      </c>
      <c r="F203" s="256" t="s">
        <v>2691</v>
      </c>
      <c r="G203" s="158" t="s">
        <v>2650</v>
      </c>
      <c r="H203" s="157" t="str">
        <f>IF(G203="","",VLOOKUP(G203,'附表8-合同明细采集底稿'!B:I,2,0))</f>
        <v>开发间接费用</v>
      </c>
      <c r="I203" s="121">
        <f>IF(G203="","",VLOOKUP(G203,'附表8-合同明细采集底稿'!B:I,3,0))</f>
        <v>0</v>
      </c>
      <c r="J203" s="157" t="str">
        <f>IF(G203="","",VLOOKUP(G203,'附表8-合同明细采集底稿'!B:I,4,0))</f>
        <v>开发间接费用</v>
      </c>
      <c r="K203" s="157" t="s">
        <v>1985</v>
      </c>
      <c r="L203" s="158"/>
      <c r="M203" s="158"/>
      <c r="N203" s="187">
        <v>23027.18</v>
      </c>
      <c r="O203" s="257">
        <v>23027.18</v>
      </c>
      <c r="P203" s="257">
        <v>23027.18</v>
      </c>
      <c r="Q203" s="160"/>
      <c r="R203" s="160">
        <f t="shared" si="7"/>
        <v>23027.18</v>
      </c>
      <c r="S203" s="161">
        <f>IFERROR(VLOOKUP(G203,'附表8-合同明细采集底稿'!B:M,12,0),100%)</f>
        <v>0.331924265795271</v>
      </c>
      <c r="T203" s="160">
        <f t="shared" si="8"/>
        <v>7643.28</v>
      </c>
      <c r="U203" s="157" t="s">
        <v>2026</v>
      </c>
      <c r="V203" s="162" t="s">
        <v>309</v>
      </c>
      <c r="W203" s="163">
        <f>IF('附表1-面积统计表'!$D$29=0,"",IF(AND(V203="共同成本费用",Z203="总建筑面积法"),ROUND(T203/'附表1-面积统计表'!$D$29*'附表1-面积统计表'!$D$5,2),IF(AND(V203="共同成本费用",Z203="可售建筑面积法"),ROUND(T203/'附表1-面积统计表'!$F$29*'附表1-面积统计表'!$F$5,2),"请手工填写")))</f>
        <v>7196.08</v>
      </c>
      <c r="X203" s="163" t="str">
        <f>IF(SUM('附表1-面积统计表'!$D$6)=0,"",SUM(T203)-SUM(W203)-SUM(Y203))</f>
        <v/>
      </c>
      <c r="Y203" s="163">
        <f>IF(SUM('附表1-面积统计表'!$D$6)=0,SUM(T203)-SUM(W203),IF('附表1-面积统计表'!$D$29=0,"",IF(AND(V203="共同成本费用",Z203="总建筑面积法"),ROUND(T203/'附表1-面积统计表'!$D$29*'附表1-面积统计表'!$D$7,2),IF(AND(V203="共同成本费用",Z203="可售建筑面积法"),ROUND(T203/'附表1-面积统计表'!$F$29*'附表1-面积统计表'!$F$7,2),"请手工填写"))))</f>
        <v>447.2</v>
      </c>
      <c r="Z203" s="164" t="s">
        <v>282</v>
      </c>
      <c r="AA203" s="157"/>
      <c r="AB203" s="165" t="s">
        <v>1986</v>
      </c>
      <c r="AC203" s="165"/>
    </row>
    <row r="204" s="127" customFormat="1" ht="27" hidden="1" customHeight="1" spans="1:29">
      <c r="A204" s="152">
        <v>198</v>
      </c>
      <c r="B204" s="170" t="s">
        <v>802</v>
      </c>
      <c r="C204" s="170" t="s">
        <v>2692</v>
      </c>
      <c r="D204" s="155" t="s">
        <v>2647</v>
      </c>
      <c r="E204" s="156" t="s">
        <v>2648</v>
      </c>
      <c r="F204" s="256" t="s">
        <v>2693</v>
      </c>
      <c r="G204" s="158" t="s">
        <v>2650</v>
      </c>
      <c r="H204" s="157" t="str">
        <f>IF(G204="","",VLOOKUP(G204,'附表8-合同明细采集底稿'!B:I,2,0))</f>
        <v>开发间接费用</v>
      </c>
      <c r="I204" s="121">
        <f>IF(G204="","",VLOOKUP(G204,'附表8-合同明细采集底稿'!B:I,3,0))</f>
        <v>0</v>
      </c>
      <c r="J204" s="157" t="str">
        <f>IF(G204="","",VLOOKUP(G204,'附表8-合同明细采集底稿'!B:I,4,0))</f>
        <v>开发间接费用</v>
      </c>
      <c r="K204" s="157" t="s">
        <v>1985</v>
      </c>
      <c r="L204" s="158"/>
      <c r="M204" s="158"/>
      <c r="N204" s="159">
        <v>162190.94</v>
      </c>
      <c r="O204" s="257">
        <v>162190.94</v>
      </c>
      <c r="P204" s="257">
        <v>162190.94</v>
      </c>
      <c r="Q204" s="160"/>
      <c r="R204" s="160">
        <f t="shared" si="7"/>
        <v>162190.94</v>
      </c>
      <c r="S204" s="161">
        <f>IFERROR(VLOOKUP(G204,'附表8-合同明细采集底稿'!B:M,12,0),100%)</f>
        <v>0.331924265795271</v>
      </c>
      <c r="T204" s="160">
        <f t="shared" si="8"/>
        <v>53835.11</v>
      </c>
      <c r="U204" s="157" t="s">
        <v>2026</v>
      </c>
      <c r="V204" s="162" t="s">
        <v>309</v>
      </c>
      <c r="W204" s="163">
        <f>IF('附表1-面积统计表'!$D$29=0,"",IF(AND(V204="共同成本费用",Z204="总建筑面积法"),ROUND(T204/'附表1-面积统计表'!$D$29*'附表1-面积统计表'!$D$5,2),IF(AND(V204="共同成本费用",Z204="可售建筑面积法"),ROUND(T204/'附表1-面积统计表'!$F$29*'附表1-面积统计表'!$F$5,2),"请手工填写")))</f>
        <v>50685.28</v>
      </c>
      <c r="X204" s="163" t="str">
        <f>IF(SUM('附表1-面积统计表'!$D$6)=0,"",SUM(T204)-SUM(W204)-SUM(Y204))</f>
        <v/>
      </c>
      <c r="Y204" s="163">
        <f>IF(SUM('附表1-面积统计表'!$D$6)=0,SUM(T204)-SUM(W204),IF('附表1-面积统计表'!$D$29=0,"",IF(AND(V204="共同成本费用",Z204="总建筑面积法"),ROUND(T204/'附表1-面积统计表'!$D$29*'附表1-面积统计表'!$D$7,2),IF(AND(V204="共同成本费用",Z204="可售建筑面积法"),ROUND(T204/'附表1-面积统计表'!$F$29*'附表1-面积统计表'!$F$7,2),"请手工填写"))))</f>
        <v>3149.83</v>
      </c>
      <c r="Z204" s="164" t="s">
        <v>282</v>
      </c>
      <c r="AA204" s="157"/>
      <c r="AB204" s="165" t="s">
        <v>1986</v>
      </c>
      <c r="AC204" s="165"/>
    </row>
    <row r="205" s="127" customFormat="1" ht="27" hidden="1" customHeight="1" spans="1:29">
      <c r="A205" s="152">
        <v>199</v>
      </c>
      <c r="B205" s="170" t="s">
        <v>559</v>
      </c>
      <c r="C205" s="170" t="s">
        <v>2694</v>
      </c>
      <c r="D205" s="155" t="s">
        <v>2647</v>
      </c>
      <c r="E205" s="156" t="s">
        <v>2648</v>
      </c>
      <c r="F205" s="256" t="s">
        <v>2695</v>
      </c>
      <c r="G205" s="158" t="s">
        <v>2650</v>
      </c>
      <c r="H205" s="157" t="str">
        <f>IF(G205="","",VLOOKUP(G205,'附表8-合同明细采集底稿'!B:I,2,0))</f>
        <v>开发间接费用</v>
      </c>
      <c r="I205" s="121">
        <f>IF(G205="","",VLOOKUP(G205,'附表8-合同明细采集底稿'!B:I,3,0))</f>
        <v>0</v>
      </c>
      <c r="J205" s="157" t="str">
        <f>IF(G205="","",VLOOKUP(G205,'附表8-合同明细采集底稿'!B:I,4,0))</f>
        <v>开发间接费用</v>
      </c>
      <c r="K205" s="157" t="s">
        <v>1985</v>
      </c>
      <c r="L205" s="158"/>
      <c r="M205" s="158"/>
      <c r="N205" s="187">
        <v>17512.02</v>
      </c>
      <c r="O205" s="257">
        <v>17512.02</v>
      </c>
      <c r="P205" s="257">
        <v>17512.02</v>
      </c>
      <c r="Q205" s="160"/>
      <c r="R205" s="160">
        <f t="shared" si="7"/>
        <v>17512.02</v>
      </c>
      <c r="S205" s="161">
        <f>IFERROR(VLOOKUP(G205,'附表8-合同明细采集底稿'!B:M,12,0),100%)</f>
        <v>0.331924265795271</v>
      </c>
      <c r="T205" s="160">
        <f t="shared" si="8"/>
        <v>5812.66</v>
      </c>
      <c r="U205" s="157" t="s">
        <v>2026</v>
      </c>
      <c r="V205" s="162" t="s">
        <v>309</v>
      </c>
      <c r="W205" s="163">
        <f>IF('附表1-面积统计表'!$D$29=0,"",IF(AND(V205="共同成本费用",Z205="总建筑面积法"),ROUND(T205/'附表1-面积统计表'!$D$29*'附表1-面积统计表'!$D$5,2),IF(AND(V205="共同成本费用",Z205="可售建筑面积法"),ROUND(T205/'附表1-面积统计表'!$F$29*'附表1-面积统计表'!$F$5,2),"请手工填写")))</f>
        <v>5472.57</v>
      </c>
      <c r="X205" s="163" t="str">
        <f>IF(SUM('附表1-面积统计表'!$D$6)=0,"",SUM(T205)-SUM(W205)-SUM(Y205))</f>
        <v/>
      </c>
      <c r="Y205" s="163">
        <f>IF(SUM('附表1-面积统计表'!$D$6)=0,SUM(T205)-SUM(W205),IF('附表1-面积统计表'!$D$29=0,"",IF(AND(V205="共同成本费用",Z205="总建筑面积法"),ROUND(T205/'附表1-面积统计表'!$D$29*'附表1-面积统计表'!$D$7,2),IF(AND(V205="共同成本费用",Z205="可售建筑面积法"),ROUND(T205/'附表1-面积统计表'!$F$29*'附表1-面积统计表'!$F$7,2),"请手工填写"))))</f>
        <v>340.09</v>
      </c>
      <c r="Z205" s="164" t="s">
        <v>282</v>
      </c>
      <c r="AA205" s="157"/>
      <c r="AB205" s="165" t="s">
        <v>1986</v>
      </c>
      <c r="AC205" s="165"/>
    </row>
    <row r="206" s="127" customFormat="1" ht="27" hidden="1" customHeight="1" spans="1:29">
      <c r="A206" s="152">
        <v>200</v>
      </c>
      <c r="B206" s="170" t="s">
        <v>2696</v>
      </c>
      <c r="C206" s="170" t="s">
        <v>2697</v>
      </c>
      <c r="D206" s="155" t="s">
        <v>2647</v>
      </c>
      <c r="E206" s="156" t="s">
        <v>2648</v>
      </c>
      <c r="F206" s="256" t="s">
        <v>2698</v>
      </c>
      <c r="G206" s="158" t="s">
        <v>2650</v>
      </c>
      <c r="H206" s="157" t="str">
        <f>IF(G206="","",VLOOKUP(G206,'附表8-合同明细采集底稿'!B:I,2,0))</f>
        <v>开发间接费用</v>
      </c>
      <c r="I206" s="121">
        <f>IF(G206="","",VLOOKUP(G206,'附表8-合同明细采集底稿'!B:I,3,0))</f>
        <v>0</v>
      </c>
      <c r="J206" s="157" t="str">
        <f>IF(G206="","",VLOOKUP(G206,'附表8-合同明细采集底稿'!B:I,4,0))</f>
        <v>开发间接费用</v>
      </c>
      <c r="K206" s="157" t="s">
        <v>1985</v>
      </c>
      <c r="L206" s="158"/>
      <c r="M206" s="158"/>
      <c r="N206" s="187">
        <v>19508.58</v>
      </c>
      <c r="O206" s="257">
        <v>19508.58</v>
      </c>
      <c r="P206" s="257">
        <v>19508.58</v>
      </c>
      <c r="Q206" s="160"/>
      <c r="R206" s="160">
        <f t="shared" ref="R206:R245" si="9">P206+Q206</f>
        <v>19508.58</v>
      </c>
      <c r="S206" s="161">
        <f>IFERROR(VLOOKUP(G206,'附表8-合同明细采集底稿'!B:M,12,0),100%)</f>
        <v>0.331924265795271</v>
      </c>
      <c r="T206" s="160">
        <f t="shared" si="8"/>
        <v>6475.37</v>
      </c>
      <c r="U206" s="157" t="s">
        <v>2026</v>
      </c>
      <c r="V206" s="162" t="s">
        <v>309</v>
      </c>
      <c r="W206" s="163">
        <f>IF('附表1-面积统计表'!$D$29=0,"",IF(AND(V206="共同成本费用",Z206="总建筑面积法"),ROUND(T206/'附表1-面积统计表'!$D$29*'附表1-面积统计表'!$D$5,2),IF(AND(V206="共同成本费用",Z206="可售建筑面积法"),ROUND(T206/'附表1-面积统计表'!$F$29*'附表1-面积统计表'!$F$5,2),"请手工填写")))</f>
        <v>6096.5</v>
      </c>
      <c r="X206" s="163" t="str">
        <f>IF(SUM('附表1-面积统计表'!$D$6)=0,"",SUM(T206)-SUM(W206)-SUM(Y206))</f>
        <v/>
      </c>
      <c r="Y206" s="163">
        <f>IF(SUM('附表1-面积统计表'!$D$6)=0,SUM(T206)-SUM(W206),IF('附表1-面积统计表'!$D$29=0,"",IF(AND(V206="共同成本费用",Z206="总建筑面积法"),ROUND(T206/'附表1-面积统计表'!$D$29*'附表1-面积统计表'!$D$7,2),IF(AND(V206="共同成本费用",Z206="可售建筑面积法"),ROUND(T206/'附表1-面积统计表'!$F$29*'附表1-面积统计表'!$F$7,2),"请手工填写"))))</f>
        <v>378.87</v>
      </c>
      <c r="Z206" s="164" t="s">
        <v>282</v>
      </c>
      <c r="AA206" s="157"/>
      <c r="AB206" s="165" t="s">
        <v>1986</v>
      </c>
      <c r="AC206" s="165"/>
    </row>
    <row r="207" s="127" customFormat="1" ht="27" hidden="1" customHeight="1" spans="1:29">
      <c r="A207" s="152">
        <v>201</v>
      </c>
      <c r="B207" s="170" t="s">
        <v>2699</v>
      </c>
      <c r="C207" s="170" t="s">
        <v>2700</v>
      </c>
      <c r="D207" s="155" t="s">
        <v>2647</v>
      </c>
      <c r="E207" s="156" t="s">
        <v>2648</v>
      </c>
      <c r="F207" s="256" t="s">
        <v>2701</v>
      </c>
      <c r="G207" s="158" t="s">
        <v>2650</v>
      </c>
      <c r="H207" s="157" t="str">
        <f>IF(G207="","",VLOOKUP(G207,'附表8-合同明细采集底稿'!B:I,2,0))</f>
        <v>开发间接费用</v>
      </c>
      <c r="I207" s="121">
        <f>IF(G207="","",VLOOKUP(G207,'附表8-合同明细采集底稿'!B:I,3,0))</f>
        <v>0</v>
      </c>
      <c r="J207" s="157" t="str">
        <f>IF(G207="","",VLOOKUP(G207,'附表8-合同明细采集底稿'!B:I,4,0))</f>
        <v>开发间接费用</v>
      </c>
      <c r="K207" s="157" t="s">
        <v>1985</v>
      </c>
      <c r="L207" s="158"/>
      <c r="M207" s="158"/>
      <c r="N207" s="159">
        <v>21505.14</v>
      </c>
      <c r="O207" s="257">
        <v>21505.14</v>
      </c>
      <c r="P207" s="257">
        <v>21505.14</v>
      </c>
      <c r="Q207" s="160"/>
      <c r="R207" s="160">
        <f t="shared" si="9"/>
        <v>21505.14</v>
      </c>
      <c r="S207" s="161">
        <f>IFERROR(VLOOKUP(G207,'附表8-合同明细采集底稿'!B:M,12,0),100%)</f>
        <v>0.331924265795271</v>
      </c>
      <c r="T207" s="160">
        <f t="shared" si="8"/>
        <v>7138.08</v>
      </c>
      <c r="U207" s="157" t="s">
        <v>2026</v>
      </c>
      <c r="V207" s="162" t="s">
        <v>309</v>
      </c>
      <c r="W207" s="163">
        <f>IF('附表1-面积统计表'!$D$29=0,"",IF(AND(V207="共同成本费用",Z207="总建筑面积法"),ROUND(T207/'附表1-面积统计表'!$D$29*'附表1-面积统计表'!$D$5,2),IF(AND(V207="共同成本费用",Z207="可售建筑面积法"),ROUND(T207/'附表1-面积统计表'!$F$29*'附表1-面积统计表'!$F$5,2),"请手工填写")))</f>
        <v>6720.44</v>
      </c>
      <c r="X207" s="163" t="str">
        <f>IF(SUM('附表1-面积统计表'!$D$6)=0,"",SUM(T207)-SUM(W207)-SUM(Y207))</f>
        <v/>
      </c>
      <c r="Y207" s="163">
        <f>IF(SUM('附表1-面积统计表'!$D$6)=0,SUM(T207)-SUM(W207),IF('附表1-面积统计表'!$D$29=0,"",IF(AND(V207="共同成本费用",Z207="总建筑面积法"),ROUND(T207/'附表1-面积统计表'!$D$29*'附表1-面积统计表'!$D$7,2),IF(AND(V207="共同成本费用",Z207="可售建筑面积法"),ROUND(T207/'附表1-面积统计表'!$F$29*'附表1-面积统计表'!$F$7,2),"请手工填写"))))</f>
        <v>417.64</v>
      </c>
      <c r="Z207" s="164" t="s">
        <v>282</v>
      </c>
      <c r="AA207" s="157"/>
      <c r="AB207" s="165" t="s">
        <v>1986</v>
      </c>
      <c r="AC207" s="165"/>
    </row>
    <row r="208" s="127" customFormat="1" ht="27" hidden="1" customHeight="1" spans="1:29">
      <c r="A208" s="152">
        <v>202</v>
      </c>
      <c r="B208" s="170" t="s">
        <v>2702</v>
      </c>
      <c r="C208" s="170" t="s">
        <v>2703</v>
      </c>
      <c r="D208" s="155" t="s">
        <v>2647</v>
      </c>
      <c r="E208" s="156" t="s">
        <v>2648</v>
      </c>
      <c r="F208" s="256" t="s">
        <v>2656</v>
      </c>
      <c r="G208" s="158" t="s">
        <v>2650</v>
      </c>
      <c r="H208" s="157" t="str">
        <f>IF(G208="","",VLOOKUP(G208,'附表8-合同明细采集底稿'!B:I,2,0))</f>
        <v>开发间接费用</v>
      </c>
      <c r="I208" s="121">
        <f>IF(G208="","",VLOOKUP(G208,'附表8-合同明细采集底稿'!B:I,3,0))</f>
        <v>0</v>
      </c>
      <c r="J208" s="157" t="str">
        <f>IF(G208="","",VLOOKUP(G208,'附表8-合同明细采集底稿'!B:I,4,0))</f>
        <v>开发间接费用</v>
      </c>
      <c r="K208" s="157" t="s">
        <v>1985</v>
      </c>
      <c r="L208" s="158"/>
      <c r="M208" s="158"/>
      <c r="N208" s="187">
        <v>18112.47</v>
      </c>
      <c r="O208" s="257">
        <v>18112.47</v>
      </c>
      <c r="P208" s="257">
        <v>18112.47</v>
      </c>
      <c r="Q208" s="160"/>
      <c r="R208" s="160">
        <f t="shared" si="9"/>
        <v>18112.47</v>
      </c>
      <c r="S208" s="161">
        <f>IFERROR(VLOOKUP(G208,'附表8-合同明细采集底稿'!B:M,12,0),100%)</f>
        <v>0.331924265795271</v>
      </c>
      <c r="T208" s="160">
        <f t="shared" si="8"/>
        <v>6011.97</v>
      </c>
      <c r="U208" s="157" t="s">
        <v>2026</v>
      </c>
      <c r="V208" s="162" t="s">
        <v>309</v>
      </c>
      <c r="W208" s="163">
        <f>IF('附表1-面积统计表'!$D$29=0,"",IF(AND(V208="共同成本费用",Z208="总建筑面积法"),ROUND(T208/'附表1-面积统计表'!$D$29*'附表1-面积统计表'!$D$5,2),IF(AND(V208="共同成本费用",Z208="可售建筑面积法"),ROUND(T208/'附表1-面积统计表'!$F$29*'附表1-面积统计表'!$F$5,2),"请手工填写")))</f>
        <v>5660.22</v>
      </c>
      <c r="X208" s="163" t="str">
        <f>IF(SUM('附表1-面积统计表'!$D$6)=0,"",SUM(T208)-SUM(W208)-SUM(Y208))</f>
        <v/>
      </c>
      <c r="Y208" s="163">
        <f>IF(SUM('附表1-面积统计表'!$D$6)=0,SUM(T208)-SUM(W208),IF('附表1-面积统计表'!$D$29=0,"",IF(AND(V208="共同成本费用",Z208="总建筑面积法"),ROUND(T208/'附表1-面积统计表'!$D$29*'附表1-面积统计表'!$D$7,2),IF(AND(V208="共同成本费用",Z208="可售建筑面积法"),ROUND(T208/'附表1-面积统计表'!$F$29*'附表1-面积统计表'!$F$7,2),"请手工填写"))))</f>
        <v>351.75</v>
      </c>
      <c r="Z208" s="164" t="s">
        <v>282</v>
      </c>
      <c r="AA208" s="157"/>
      <c r="AB208" s="165" t="s">
        <v>1986</v>
      </c>
      <c r="AC208" s="165"/>
    </row>
    <row r="209" s="127" customFormat="1" ht="27" hidden="1" customHeight="1" spans="1:29">
      <c r="A209" s="152">
        <v>203</v>
      </c>
      <c r="B209" s="170" t="s">
        <v>2368</v>
      </c>
      <c r="C209" s="170" t="s">
        <v>2704</v>
      </c>
      <c r="D209" s="155" t="s">
        <v>2647</v>
      </c>
      <c r="E209" s="156" t="s">
        <v>2648</v>
      </c>
      <c r="F209" s="256" t="s">
        <v>2705</v>
      </c>
      <c r="G209" s="158" t="s">
        <v>2650</v>
      </c>
      <c r="H209" s="157" t="str">
        <f>IF(G209="","",VLOOKUP(G209,'附表8-合同明细采集底稿'!B:I,2,0))</f>
        <v>开发间接费用</v>
      </c>
      <c r="I209" s="121">
        <f>IF(G209="","",VLOOKUP(G209,'附表8-合同明细采集底稿'!B:I,3,0))</f>
        <v>0</v>
      </c>
      <c r="J209" s="157" t="str">
        <f>IF(G209="","",VLOOKUP(G209,'附表8-合同明细采集底稿'!B:I,4,0))</f>
        <v>开发间接费用</v>
      </c>
      <c r="K209" s="157" t="s">
        <v>1985</v>
      </c>
      <c r="L209" s="158"/>
      <c r="M209" s="158"/>
      <c r="N209" s="187">
        <v>19150.78</v>
      </c>
      <c r="O209" s="257">
        <v>19150.78</v>
      </c>
      <c r="P209" s="257">
        <v>19150.78</v>
      </c>
      <c r="Q209" s="160"/>
      <c r="R209" s="160">
        <f t="shared" si="9"/>
        <v>19150.78</v>
      </c>
      <c r="S209" s="161">
        <f>IFERROR(VLOOKUP(G209,'附表8-合同明细采集底稿'!B:M,12,0),100%)</f>
        <v>0.331924265795271</v>
      </c>
      <c r="T209" s="160">
        <f t="shared" si="8"/>
        <v>6356.61</v>
      </c>
      <c r="U209" s="157" t="s">
        <v>2026</v>
      </c>
      <c r="V209" s="162" t="s">
        <v>309</v>
      </c>
      <c r="W209" s="163">
        <f>IF('附表1-面积统计表'!$D$29=0,"",IF(AND(V209="共同成本费用",Z209="总建筑面积法"),ROUND(T209/'附表1-面积统计表'!$D$29*'附表1-面积统计表'!$D$5,2),IF(AND(V209="共同成本费用",Z209="可售建筑面积法"),ROUND(T209/'附表1-面积统计表'!$F$29*'附表1-面积统计表'!$F$5,2),"请手工填写")))</f>
        <v>5984.69</v>
      </c>
      <c r="X209" s="163" t="str">
        <f>IF(SUM('附表1-面积统计表'!$D$6)=0,"",SUM(T209)-SUM(W209)-SUM(Y209))</f>
        <v/>
      </c>
      <c r="Y209" s="163">
        <f>IF(SUM('附表1-面积统计表'!$D$6)=0,SUM(T209)-SUM(W209),IF('附表1-面积统计表'!$D$29=0,"",IF(AND(V209="共同成本费用",Z209="总建筑面积法"),ROUND(T209/'附表1-面积统计表'!$D$29*'附表1-面积统计表'!$D$7,2),IF(AND(V209="共同成本费用",Z209="可售建筑面积法"),ROUND(T209/'附表1-面积统计表'!$F$29*'附表1-面积统计表'!$F$7,2),"请手工填写"))))</f>
        <v>371.92</v>
      </c>
      <c r="Z209" s="164" t="s">
        <v>282</v>
      </c>
      <c r="AA209" s="157"/>
      <c r="AB209" s="165" t="s">
        <v>1986</v>
      </c>
      <c r="AC209" s="165"/>
    </row>
    <row r="210" s="127" customFormat="1" ht="27" hidden="1" customHeight="1" spans="1:29">
      <c r="A210" s="152">
        <v>204</v>
      </c>
      <c r="B210" s="258" t="s">
        <v>2706</v>
      </c>
      <c r="C210" s="259" t="s">
        <v>2707</v>
      </c>
      <c r="D210" s="155" t="s">
        <v>2647</v>
      </c>
      <c r="E210" s="156" t="s">
        <v>2648</v>
      </c>
      <c r="F210" s="260" t="s">
        <v>2708</v>
      </c>
      <c r="G210" s="158" t="s">
        <v>2650</v>
      </c>
      <c r="H210" s="157" t="str">
        <f>IF(G210="","",VLOOKUP(G210,'附表8-合同明细采集底稿'!B:I,2,0))</f>
        <v>开发间接费用</v>
      </c>
      <c r="I210" s="121">
        <f>IF(G210="","",VLOOKUP(G210,'附表8-合同明细采集底稿'!B:I,3,0))</f>
        <v>0</v>
      </c>
      <c r="J210" s="157" t="str">
        <f>IF(G210="","",VLOOKUP(G210,'附表8-合同明细采集底稿'!B:I,4,0))</f>
        <v>开发间接费用</v>
      </c>
      <c r="K210" s="157" t="s">
        <v>1985</v>
      </c>
      <c r="L210" s="158"/>
      <c r="M210" s="158"/>
      <c r="N210" s="159">
        <v>6044.38</v>
      </c>
      <c r="O210" s="261">
        <v>6044.38</v>
      </c>
      <c r="P210" s="261">
        <v>6044.38</v>
      </c>
      <c r="Q210" s="160"/>
      <c r="R210" s="160">
        <f t="shared" si="9"/>
        <v>6044.38</v>
      </c>
      <c r="S210" s="161">
        <f>IFERROR(VLOOKUP(G210,'附表8-合同明细采集底稿'!B:M,12,0),100%)</f>
        <v>0.331924265795271</v>
      </c>
      <c r="T210" s="160">
        <f t="shared" si="8"/>
        <v>2006.28</v>
      </c>
      <c r="U210" s="157" t="s">
        <v>2026</v>
      </c>
      <c r="V210" s="162" t="s">
        <v>309</v>
      </c>
      <c r="W210" s="163">
        <f>IF('附表1-面积统计表'!$D$29=0,"",IF(AND(V210="共同成本费用",Z210="总建筑面积法"),ROUND(T210/'附表1-面积统计表'!$D$29*'附表1-面积统计表'!$D$5,2),IF(AND(V210="共同成本费用",Z210="可售建筑面积法"),ROUND(T210/'附表1-面积统计表'!$F$29*'附表1-面积统计表'!$F$5,2),"请手工填写")))</f>
        <v>1888.9</v>
      </c>
      <c r="X210" s="163" t="str">
        <f>IF(SUM('附表1-面积统计表'!$D$6)=0,"",SUM(T210)-SUM(W210)-SUM(Y210))</f>
        <v/>
      </c>
      <c r="Y210" s="163">
        <f>IF(SUM('附表1-面积统计表'!$D$6)=0,SUM(T210)-SUM(W210),IF('附表1-面积统计表'!$D$29=0,"",IF(AND(V210="共同成本费用",Z210="总建筑面积法"),ROUND(T210/'附表1-面积统计表'!$D$29*'附表1-面积统计表'!$D$7,2),IF(AND(V210="共同成本费用",Z210="可售建筑面积法"),ROUND(T210/'附表1-面积统计表'!$F$29*'附表1-面积统计表'!$F$7,2),"请手工填写"))))</f>
        <v>117.38</v>
      </c>
      <c r="Z210" s="164" t="s">
        <v>282</v>
      </c>
      <c r="AA210" s="157"/>
      <c r="AB210" s="165" t="s">
        <v>1986</v>
      </c>
      <c r="AC210" s="165"/>
    </row>
    <row r="211" s="127" customFormat="1" ht="27" hidden="1" customHeight="1" spans="1:29">
      <c r="A211" s="152">
        <v>205</v>
      </c>
      <c r="B211" s="258" t="s">
        <v>2709</v>
      </c>
      <c r="C211" s="259" t="s">
        <v>2710</v>
      </c>
      <c r="D211" s="155" t="s">
        <v>2647</v>
      </c>
      <c r="E211" s="156" t="s">
        <v>2648</v>
      </c>
      <c r="F211" s="260" t="s">
        <v>2711</v>
      </c>
      <c r="G211" s="158" t="s">
        <v>2650</v>
      </c>
      <c r="H211" s="157" t="str">
        <f>IF(G211="","",VLOOKUP(G211,'附表8-合同明细采集底稿'!B:I,2,0))</f>
        <v>开发间接费用</v>
      </c>
      <c r="I211" s="121">
        <f>IF(G211="","",VLOOKUP(G211,'附表8-合同明细采集底稿'!B:I,3,0))</f>
        <v>0</v>
      </c>
      <c r="J211" s="157" t="str">
        <f>IF(G211="","",VLOOKUP(G211,'附表8-合同明细采集底稿'!B:I,4,0))</f>
        <v>开发间接费用</v>
      </c>
      <c r="K211" s="157" t="s">
        <v>1985</v>
      </c>
      <c r="L211" s="158"/>
      <c r="M211" s="158"/>
      <c r="N211" s="187">
        <v>90667.73</v>
      </c>
      <c r="O211" s="261">
        <v>90667.73</v>
      </c>
      <c r="P211" s="261">
        <v>90667.73</v>
      </c>
      <c r="Q211" s="160"/>
      <c r="R211" s="160">
        <f t="shared" si="9"/>
        <v>90667.73</v>
      </c>
      <c r="S211" s="161">
        <f>IFERROR(VLOOKUP(G211,'附表8-合同明细采集底稿'!B:M,12,0),100%)</f>
        <v>0.331924265795271</v>
      </c>
      <c r="T211" s="160">
        <f t="shared" si="8"/>
        <v>30094.82</v>
      </c>
      <c r="U211" s="157" t="s">
        <v>2026</v>
      </c>
      <c r="V211" s="162" t="s">
        <v>309</v>
      </c>
      <c r="W211" s="163">
        <f>IF('附表1-面积统计表'!$D$29=0,"",IF(AND(V211="共同成本费用",Z211="总建筑面积法"),ROUND(T211/'附表1-面积统计表'!$D$29*'附表1-面积统计表'!$D$5,2),IF(AND(V211="共同成本费用",Z211="可售建筑面积法"),ROUND(T211/'附表1-面积统计表'!$F$29*'附表1-面积统计表'!$F$5,2),"请手工填写")))</f>
        <v>28334.01</v>
      </c>
      <c r="X211" s="163" t="str">
        <f>IF(SUM('附表1-面积统计表'!$D$6)=0,"",SUM(T211)-SUM(W211)-SUM(Y211))</f>
        <v/>
      </c>
      <c r="Y211" s="163">
        <f>IF(SUM('附表1-面积统计表'!$D$6)=0,SUM(T211)-SUM(W211),IF('附表1-面积统计表'!$D$29=0,"",IF(AND(V211="共同成本费用",Z211="总建筑面积法"),ROUND(T211/'附表1-面积统计表'!$D$29*'附表1-面积统计表'!$D$7,2),IF(AND(V211="共同成本费用",Z211="可售建筑面积法"),ROUND(T211/'附表1-面积统计表'!$F$29*'附表1-面积统计表'!$F$7,2),"请手工填写"))))</f>
        <v>1760.81</v>
      </c>
      <c r="Z211" s="164" t="s">
        <v>282</v>
      </c>
      <c r="AA211" s="157"/>
      <c r="AB211" s="165" t="s">
        <v>1986</v>
      </c>
      <c r="AC211" s="165"/>
    </row>
    <row r="212" s="127" customFormat="1" ht="27" hidden="1" customHeight="1" spans="1:29">
      <c r="A212" s="152">
        <v>206</v>
      </c>
      <c r="B212" s="258" t="s">
        <v>2712</v>
      </c>
      <c r="C212" s="259" t="s">
        <v>2713</v>
      </c>
      <c r="D212" s="155" t="s">
        <v>2647</v>
      </c>
      <c r="E212" s="156" t="s">
        <v>2648</v>
      </c>
      <c r="F212" s="260" t="s">
        <v>2714</v>
      </c>
      <c r="G212" s="158" t="s">
        <v>2650</v>
      </c>
      <c r="H212" s="157" t="str">
        <f>IF(G212="","",VLOOKUP(G212,'附表8-合同明细采集底稿'!B:I,2,0))</f>
        <v>开发间接费用</v>
      </c>
      <c r="I212" s="121">
        <f>IF(G212="","",VLOOKUP(G212,'附表8-合同明细采集底稿'!B:I,3,0))</f>
        <v>0</v>
      </c>
      <c r="J212" s="157" t="str">
        <f>IF(G212="","",VLOOKUP(G212,'附表8-合同明细采集底稿'!B:I,4,0))</f>
        <v>开发间接费用</v>
      </c>
      <c r="K212" s="157" t="s">
        <v>1985</v>
      </c>
      <c r="L212" s="158"/>
      <c r="M212" s="158"/>
      <c r="N212" s="187">
        <v>87286.94</v>
      </c>
      <c r="O212" s="261">
        <v>87286.94</v>
      </c>
      <c r="P212" s="261">
        <v>87286.94</v>
      </c>
      <c r="Q212" s="160"/>
      <c r="R212" s="160">
        <f t="shared" si="9"/>
        <v>87286.94</v>
      </c>
      <c r="S212" s="161">
        <f>IFERROR(VLOOKUP(G212,'附表8-合同明细采集底稿'!B:M,12,0),100%)</f>
        <v>0.331924265795271</v>
      </c>
      <c r="T212" s="160">
        <f t="shared" si="8"/>
        <v>28972.65</v>
      </c>
      <c r="U212" s="157" t="s">
        <v>2026</v>
      </c>
      <c r="V212" s="162" t="s">
        <v>309</v>
      </c>
      <c r="W212" s="163">
        <f>IF('附表1-面积统计表'!$D$29=0,"",IF(AND(V212="共同成本费用",Z212="总建筑面积法"),ROUND(T212/'附表1-面积统计表'!$D$29*'附表1-面积统计表'!$D$5,2),IF(AND(V212="共同成本费用",Z212="可售建筑面积法"),ROUND(T212/'附表1-面积统计表'!$F$29*'附表1-面积统计表'!$F$5,2),"请手工填写")))</f>
        <v>27277.5</v>
      </c>
      <c r="X212" s="163" t="str">
        <f>IF(SUM('附表1-面积统计表'!$D$6)=0,"",SUM(T212)-SUM(W212)-SUM(Y212))</f>
        <v/>
      </c>
      <c r="Y212" s="163">
        <f>IF(SUM('附表1-面积统计表'!$D$6)=0,SUM(T212)-SUM(W212),IF('附表1-面积统计表'!$D$29=0,"",IF(AND(V212="共同成本费用",Z212="总建筑面积法"),ROUND(T212/'附表1-面积统计表'!$D$29*'附表1-面积统计表'!$D$7,2),IF(AND(V212="共同成本费用",Z212="可售建筑面积法"),ROUND(T212/'附表1-面积统计表'!$F$29*'附表1-面积统计表'!$F$7,2),"请手工填写"))))</f>
        <v>1695.15</v>
      </c>
      <c r="Z212" s="164" t="s">
        <v>282</v>
      </c>
      <c r="AA212" s="157"/>
      <c r="AB212" s="165" t="s">
        <v>1986</v>
      </c>
      <c r="AC212" s="165"/>
    </row>
    <row r="213" s="127" customFormat="1" ht="27" hidden="1" customHeight="1" spans="1:29">
      <c r="A213" s="152">
        <v>207</v>
      </c>
      <c r="B213" s="258" t="s">
        <v>2715</v>
      </c>
      <c r="C213" s="259" t="s">
        <v>2716</v>
      </c>
      <c r="D213" s="155" t="s">
        <v>2647</v>
      </c>
      <c r="E213" s="156" t="s">
        <v>2648</v>
      </c>
      <c r="F213" s="260" t="s">
        <v>2717</v>
      </c>
      <c r="G213" s="158" t="s">
        <v>2650</v>
      </c>
      <c r="H213" s="157" t="str">
        <f>IF(G213="","",VLOOKUP(G213,'附表8-合同明细采集底稿'!B:I,2,0))</f>
        <v>开发间接费用</v>
      </c>
      <c r="I213" s="121">
        <f>IF(G213="","",VLOOKUP(G213,'附表8-合同明细采集底稿'!B:I,3,0))</f>
        <v>0</v>
      </c>
      <c r="J213" s="157" t="str">
        <f>IF(G213="","",VLOOKUP(G213,'附表8-合同明细采集底稿'!B:I,4,0))</f>
        <v>开发间接费用</v>
      </c>
      <c r="K213" s="157" t="s">
        <v>1985</v>
      </c>
      <c r="L213" s="158"/>
      <c r="M213" s="158"/>
      <c r="N213" s="159">
        <v>415700</v>
      </c>
      <c r="O213" s="261">
        <v>415700</v>
      </c>
      <c r="P213" s="261">
        <v>415700</v>
      </c>
      <c r="Q213" s="160"/>
      <c r="R213" s="160">
        <f t="shared" si="9"/>
        <v>415700</v>
      </c>
      <c r="S213" s="161">
        <f>IFERROR(VLOOKUP(G213,'附表8-合同明细采集底稿'!B:M,12,0),100%)</f>
        <v>0.331924265795271</v>
      </c>
      <c r="T213" s="160">
        <f t="shared" si="8"/>
        <v>137980.92</v>
      </c>
      <c r="U213" s="157" t="s">
        <v>2026</v>
      </c>
      <c r="V213" s="162" t="s">
        <v>309</v>
      </c>
      <c r="W213" s="163">
        <f>IF('附表1-面积统计表'!$D$29=0,"",IF(AND(V213="共同成本费用",Z213="总建筑面积法"),ROUND(T213/'附表1-面积统计表'!$D$29*'附表1-面积统计表'!$D$5,2),IF(AND(V213="共同成本费用",Z213="可售建筑面积法"),ROUND(T213/'附表1-面积统计表'!$F$29*'附表1-面积统计表'!$F$5,2),"请手工填写")))</f>
        <v>129907.83</v>
      </c>
      <c r="X213" s="163" t="str">
        <f>IF(SUM('附表1-面积统计表'!$D$6)=0,"",SUM(T213)-SUM(W213)-SUM(Y213))</f>
        <v/>
      </c>
      <c r="Y213" s="163">
        <f>IF(SUM('附表1-面积统计表'!$D$6)=0,SUM(T213)-SUM(W213),IF('附表1-面积统计表'!$D$29=0,"",IF(AND(V213="共同成本费用",Z213="总建筑面积法"),ROUND(T213/'附表1-面积统计表'!$D$29*'附表1-面积统计表'!$D$7,2),IF(AND(V213="共同成本费用",Z213="可售建筑面积法"),ROUND(T213/'附表1-面积统计表'!$F$29*'附表1-面积统计表'!$F$7,2),"请手工填写"))))</f>
        <v>8073.09000000001</v>
      </c>
      <c r="Z213" s="164" t="s">
        <v>282</v>
      </c>
      <c r="AA213" s="157"/>
      <c r="AB213" s="165" t="s">
        <v>1986</v>
      </c>
      <c r="AC213" s="165"/>
    </row>
    <row r="214" s="127" customFormat="1" ht="27" hidden="1" customHeight="1" spans="1:29">
      <c r="A214" s="152">
        <v>208</v>
      </c>
      <c r="B214" s="258" t="s">
        <v>2718</v>
      </c>
      <c r="C214" s="259" t="s">
        <v>2719</v>
      </c>
      <c r="D214" s="155" t="s">
        <v>2647</v>
      </c>
      <c r="E214" s="156" t="s">
        <v>2648</v>
      </c>
      <c r="F214" s="260" t="s">
        <v>2720</v>
      </c>
      <c r="G214" s="158" t="s">
        <v>2650</v>
      </c>
      <c r="H214" s="157" t="str">
        <f>IF(G214="","",VLOOKUP(G214,'附表8-合同明细采集底稿'!B:I,2,0))</f>
        <v>开发间接费用</v>
      </c>
      <c r="I214" s="121">
        <f>IF(G214="","",VLOOKUP(G214,'附表8-合同明细采集底稿'!B:I,3,0))</f>
        <v>0</v>
      </c>
      <c r="J214" s="157" t="str">
        <f>IF(G214="","",VLOOKUP(G214,'附表8-合同明细采集底稿'!B:I,4,0))</f>
        <v>开发间接费用</v>
      </c>
      <c r="K214" s="157" t="s">
        <v>1985</v>
      </c>
      <c r="L214" s="158"/>
      <c r="M214" s="158"/>
      <c r="N214" s="187">
        <v>17512.02</v>
      </c>
      <c r="O214" s="261">
        <v>17512.02</v>
      </c>
      <c r="P214" s="261">
        <v>17512.02</v>
      </c>
      <c r="Q214" s="160"/>
      <c r="R214" s="160">
        <f t="shared" si="9"/>
        <v>17512.02</v>
      </c>
      <c r="S214" s="161">
        <f>IFERROR(VLOOKUP(G214,'附表8-合同明细采集底稿'!B:M,12,0),100%)</f>
        <v>0.331924265795271</v>
      </c>
      <c r="T214" s="160">
        <f t="shared" si="8"/>
        <v>5812.66</v>
      </c>
      <c r="U214" s="157" t="s">
        <v>2026</v>
      </c>
      <c r="V214" s="162" t="s">
        <v>309</v>
      </c>
      <c r="W214" s="163">
        <f>IF('附表1-面积统计表'!$D$29=0,"",IF(AND(V214="共同成本费用",Z214="总建筑面积法"),ROUND(T214/'附表1-面积统计表'!$D$29*'附表1-面积统计表'!$D$5,2),IF(AND(V214="共同成本费用",Z214="可售建筑面积法"),ROUND(T214/'附表1-面积统计表'!$F$29*'附表1-面积统计表'!$F$5,2),"请手工填写")))</f>
        <v>5472.57</v>
      </c>
      <c r="X214" s="163" t="str">
        <f>IF(SUM('附表1-面积统计表'!$D$6)=0,"",SUM(T214)-SUM(W214)-SUM(Y214))</f>
        <v/>
      </c>
      <c r="Y214" s="163">
        <f>IF(SUM('附表1-面积统计表'!$D$6)=0,SUM(T214)-SUM(W214),IF('附表1-面积统计表'!$D$29=0,"",IF(AND(V214="共同成本费用",Z214="总建筑面积法"),ROUND(T214/'附表1-面积统计表'!$D$29*'附表1-面积统计表'!$D$7,2),IF(AND(V214="共同成本费用",Z214="可售建筑面积法"),ROUND(T214/'附表1-面积统计表'!$F$29*'附表1-面积统计表'!$F$7,2),"请手工填写"))))</f>
        <v>340.09</v>
      </c>
      <c r="Z214" s="164" t="s">
        <v>282</v>
      </c>
      <c r="AA214" s="157"/>
      <c r="AB214" s="165" t="s">
        <v>1986</v>
      </c>
      <c r="AC214" s="165"/>
    </row>
    <row r="215" s="127" customFormat="1" ht="27" hidden="1" customHeight="1" spans="1:29">
      <c r="A215" s="152">
        <v>209</v>
      </c>
      <c r="B215" s="258" t="s">
        <v>1367</v>
      </c>
      <c r="C215" s="259" t="s">
        <v>2721</v>
      </c>
      <c r="D215" s="155" t="s">
        <v>2647</v>
      </c>
      <c r="E215" s="156" t="s">
        <v>2648</v>
      </c>
      <c r="F215" s="260" t="s">
        <v>2655</v>
      </c>
      <c r="G215" s="158" t="s">
        <v>2650</v>
      </c>
      <c r="H215" s="157" t="str">
        <f>IF(G215="","",VLOOKUP(G215,'附表8-合同明细采集底稿'!B:I,2,0))</f>
        <v>开发间接费用</v>
      </c>
      <c r="I215" s="121">
        <f>IF(G215="","",VLOOKUP(G215,'附表8-合同明细采集底稿'!B:I,3,0))</f>
        <v>0</v>
      </c>
      <c r="J215" s="157" t="str">
        <f>IF(G215="","",VLOOKUP(G215,'附表8-合同明细采集底稿'!B:I,4,0))</f>
        <v>开发间接费用</v>
      </c>
      <c r="K215" s="157" t="s">
        <v>1985</v>
      </c>
      <c r="L215" s="158"/>
      <c r="M215" s="158"/>
      <c r="N215" s="187">
        <v>80119</v>
      </c>
      <c r="O215" s="261">
        <v>80119</v>
      </c>
      <c r="P215" s="261">
        <v>80119</v>
      </c>
      <c r="Q215" s="160"/>
      <c r="R215" s="160">
        <f t="shared" si="9"/>
        <v>80119</v>
      </c>
      <c r="S215" s="161">
        <f>IFERROR(VLOOKUP(G215,'附表8-合同明细采集底稿'!B:M,12,0),100%)</f>
        <v>0.331924265795271</v>
      </c>
      <c r="T215" s="160">
        <f t="shared" si="8"/>
        <v>26593.44</v>
      </c>
      <c r="U215" s="157" t="s">
        <v>2026</v>
      </c>
      <c r="V215" s="162" t="s">
        <v>309</v>
      </c>
      <c r="W215" s="163">
        <f>IF('附表1-面积统计表'!$D$29=0,"",IF(AND(V215="共同成本费用",Z215="总建筑面积法"),ROUND(T215/'附表1-面积统计表'!$D$29*'附表1-面积统计表'!$D$5,2),IF(AND(V215="共同成本费用",Z215="可售建筑面积法"),ROUND(T215/'附表1-面积统计表'!$F$29*'附表1-面积统计表'!$F$5,2),"请手工填写")))</f>
        <v>25037.49</v>
      </c>
      <c r="X215" s="163" t="str">
        <f>IF(SUM('附表1-面积统计表'!$D$6)=0,"",SUM(T215)-SUM(W215)-SUM(Y215))</f>
        <v/>
      </c>
      <c r="Y215" s="163">
        <f>IF(SUM('附表1-面积统计表'!$D$6)=0,SUM(T215)-SUM(W215),IF('附表1-面积统计表'!$D$29=0,"",IF(AND(V215="共同成本费用",Z215="总建筑面积法"),ROUND(T215/'附表1-面积统计表'!$D$29*'附表1-面积统计表'!$D$7,2),IF(AND(V215="共同成本费用",Z215="可售建筑面积法"),ROUND(T215/'附表1-面积统计表'!$F$29*'附表1-面积统计表'!$F$7,2),"请手工填写"))))</f>
        <v>1555.95</v>
      </c>
      <c r="Z215" s="164" t="s">
        <v>282</v>
      </c>
      <c r="AA215" s="157"/>
      <c r="AB215" s="165" t="s">
        <v>1986</v>
      </c>
      <c r="AC215" s="165"/>
    </row>
    <row r="216" s="127" customFormat="1" ht="27" hidden="1" customHeight="1" spans="1:29">
      <c r="A216" s="152">
        <v>210</v>
      </c>
      <c r="B216" s="258" t="s">
        <v>2722</v>
      </c>
      <c r="C216" s="259" t="s">
        <v>2182</v>
      </c>
      <c r="D216" s="155" t="s">
        <v>2647</v>
      </c>
      <c r="E216" s="156" t="s">
        <v>2648</v>
      </c>
      <c r="F216" s="260" t="s">
        <v>2723</v>
      </c>
      <c r="G216" s="158" t="s">
        <v>2650</v>
      </c>
      <c r="H216" s="157" t="str">
        <f>IF(G216="","",VLOOKUP(G216,'附表8-合同明细采集底稿'!B:I,2,0))</f>
        <v>开发间接费用</v>
      </c>
      <c r="I216" s="121">
        <f>IF(G216="","",VLOOKUP(G216,'附表8-合同明细采集底稿'!B:I,3,0))</f>
        <v>0</v>
      </c>
      <c r="J216" s="157" t="str">
        <f>IF(G216="","",VLOOKUP(G216,'附表8-合同明细采集底稿'!B:I,4,0))</f>
        <v>开发间接费用</v>
      </c>
      <c r="K216" s="157" t="s">
        <v>1985</v>
      </c>
      <c r="L216" s="158"/>
      <c r="M216" s="158"/>
      <c r="N216" s="159">
        <v>80126</v>
      </c>
      <c r="O216" s="261">
        <v>80126</v>
      </c>
      <c r="P216" s="261">
        <v>80126</v>
      </c>
      <c r="Q216" s="160"/>
      <c r="R216" s="160">
        <f t="shared" si="9"/>
        <v>80126</v>
      </c>
      <c r="S216" s="161">
        <f>IFERROR(VLOOKUP(G216,'附表8-合同明细采集底稿'!B:M,12,0),100%)</f>
        <v>0.331924265795271</v>
      </c>
      <c r="T216" s="160">
        <f t="shared" si="8"/>
        <v>26595.76</v>
      </c>
      <c r="U216" s="157" t="s">
        <v>2026</v>
      </c>
      <c r="V216" s="162" t="s">
        <v>309</v>
      </c>
      <c r="W216" s="163">
        <f>IF('附表1-面积统计表'!$D$29=0,"",IF(AND(V216="共同成本费用",Z216="总建筑面积法"),ROUND(T216/'附表1-面积统计表'!$D$29*'附表1-面积统计表'!$D$5,2),IF(AND(V216="共同成本费用",Z216="可售建筑面积法"),ROUND(T216/'附表1-面积统计表'!$F$29*'附表1-面积统计表'!$F$5,2),"请手工填写")))</f>
        <v>25039.68</v>
      </c>
      <c r="X216" s="163" t="str">
        <f>IF(SUM('附表1-面积统计表'!$D$6)=0,"",SUM(T216)-SUM(W216)-SUM(Y216))</f>
        <v/>
      </c>
      <c r="Y216" s="163">
        <f>IF(SUM('附表1-面积统计表'!$D$6)=0,SUM(T216)-SUM(W216),IF('附表1-面积统计表'!$D$29=0,"",IF(AND(V216="共同成本费用",Z216="总建筑面积法"),ROUND(T216/'附表1-面积统计表'!$D$29*'附表1-面积统计表'!$D$7,2),IF(AND(V216="共同成本费用",Z216="可售建筑面积法"),ROUND(T216/'附表1-面积统计表'!$F$29*'附表1-面积统计表'!$F$7,2),"请手工填写"))))</f>
        <v>1556.08</v>
      </c>
      <c r="Z216" s="164" t="s">
        <v>282</v>
      </c>
      <c r="AA216" s="157"/>
      <c r="AB216" s="165" t="s">
        <v>1986</v>
      </c>
      <c r="AC216" s="165"/>
    </row>
    <row r="217" s="127" customFormat="1" ht="27" hidden="1" customHeight="1" spans="1:29">
      <c r="A217" s="152">
        <v>211</v>
      </c>
      <c r="B217" s="258" t="s">
        <v>2724</v>
      </c>
      <c r="C217" s="259" t="s">
        <v>2679</v>
      </c>
      <c r="D217" s="155" t="s">
        <v>2647</v>
      </c>
      <c r="E217" s="156" t="s">
        <v>2648</v>
      </c>
      <c r="F217" s="260" t="s">
        <v>2725</v>
      </c>
      <c r="G217" s="158" t="s">
        <v>2650</v>
      </c>
      <c r="H217" s="157" t="str">
        <f>IF(G217="","",VLOOKUP(G217,'附表8-合同明细采集底稿'!B:I,2,0))</f>
        <v>开发间接费用</v>
      </c>
      <c r="I217" s="121">
        <f>IF(G217="","",VLOOKUP(G217,'附表8-合同明细采集底稿'!B:I,3,0))</f>
        <v>0</v>
      </c>
      <c r="J217" s="157" t="str">
        <f>IF(G217="","",VLOOKUP(G217,'附表8-合同明细采集底稿'!B:I,4,0))</f>
        <v>开发间接费用</v>
      </c>
      <c r="K217" s="157" t="s">
        <v>1985</v>
      </c>
      <c r="L217" s="158"/>
      <c r="M217" s="158"/>
      <c r="N217" s="187">
        <v>168926</v>
      </c>
      <c r="O217" s="261">
        <v>168926</v>
      </c>
      <c r="P217" s="261">
        <v>168926</v>
      </c>
      <c r="Q217" s="160"/>
      <c r="R217" s="160">
        <f t="shared" si="9"/>
        <v>168926</v>
      </c>
      <c r="S217" s="161">
        <f>IFERROR(VLOOKUP(G217,'附表8-合同明细采集底稿'!B:M,12,0),100%)</f>
        <v>0.331924265795271</v>
      </c>
      <c r="T217" s="160">
        <f t="shared" si="8"/>
        <v>56070.64</v>
      </c>
      <c r="U217" s="157" t="s">
        <v>2026</v>
      </c>
      <c r="V217" s="162" t="s">
        <v>309</v>
      </c>
      <c r="W217" s="163">
        <f>IF('附表1-面积统计表'!$D$29=0,"",IF(AND(V217="共同成本费用",Z217="总建筑面积法"),ROUND(T217/'附表1-面积统计表'!$D$29*'附表1-面积统计表'!$D$5,2),IF(AND(V217="共同成本费用",Z217="可售建筑面积法"),ROUND(T217/'附表1-面积统计表'!$F$29*'附表1-面积统计表'!$F$5,2),"请手工填写")))</f>
        <v>52790.02</v>
      </c>
      <c r="X217" s="163" t="str">
        <f>IF(SUM('附表1-面积统计表'!$D$6)=0,"",SUM(T217)-SUM(W217)-SUM(Y217))</f>
        <v/>
      </c>
      <c r="Y217" s="163">
        <f>IF(SUM('附表1-面积统计表'!$D$6)=0,SUM(T217)-SUM(W217),IF('附表1-面积统计表'!$D$29=0,"",IF(AND(V217="共同成本费用",Z217="总建筑面积法"),ROUND(T217/'附表1-面积统计表'!$D$29*'附表1-面积统计表'!$D$7,2),IF(AND(V217="共同成本费用",Z217="可售建筑面积法"),ROUND(T217/'附表1-面积统计表'!$F$29*'附表1-面积统计表'!$F$7,2),"请手工填写"))))</f>
        <v>3280.62</v>
      </c>
      <c r="Z217" s="164" t="s">
        <v>282</v>
      </c>
      <c r="AA217" s="157"/>
      <c r="AB217" s="165" t="s">
        <v>1986</v>
      </c>
      <c r="AC217" s="165"/>
    </row>
    <row r="218" s="127" customFormat="1" ht="27" hidden="1" customHeight="1" spans="1:29">
      <c r="A218" s="152">
        <v>212</v>
      </c>
      <c r="B218" s="258" t="s">
        <v>2279</v>
      </c>
      <c r="C218" s="259" t="s">
        <v>2726</v>
      </c>
      <c r="D218" s="155" t="s">
        <v>2647</v>
      </c>
      <c r="E218" s="156" t="s">
        <v>2648</v>
      </c>
      <c r="F218" s="260" t="s">
        <v>2727</v>
      </c>
      <c r="G218" s="158" t="s">
        <v>2650</v>
      </c>
      <c r="H218" s="157" t="str">
        <f>IF(G218="","",VLOOKUP(G218,'附表8-合同明细采集底稿'!B:I,2,0))</f>
        <v>开发间接费用</v>
      </c>
      <c r="I218" s="121">
        <f>IF(G218="","",VLOOKUP(G218,'附表8-合同明细采集底稿'!B:I,3,0))</f>
        <v>0</v>
      </c>
      <c r="J218" s="157" t="str">
        <f>IF(G218="","",VLOOKUP(G218,'附表8-合同明细采集底稿'!B:I,4,0))</f>
        <v>开发间接费用</v>
      </c>
      <c r="K218" s="157" t="s">
        <v>1985</v>
      </c>
      <c r="L218" s="158"/>
      <c r="M218" s="158"/>
      <c r="N218" s="187">
        <v>19568.81</v>
      </c>
      <c r="O218" s="261">
        <v>19568.81</v>
      </c>
      <c r="P218" s="261">
        <v>19568.81</v>
      </c>
      <c r="Q218" s="160"/>
      <c r="R218" s="160">
        <f t="shared" si="9"/>
        <v>19568.81</v>
      </c>
      <c r="S218" s="161">
        <f>IFERROR(VLOOKUP(G218,'附表8-合同明细采集底稿'!B:M,12,0),100%)</f>
        <v>0.331924265795271</v>
      </c>
      <c r="T218" s="160">
        <f t="shared" si="8"/>
        <v>6495.36</v>
      </c>
      <c r="U218" s="157" t="s">
        <v>2026</v>
      </c>
      <c r="V218" s="162" t="s">
        <v>309</v>
      </c>
      <c r="W218" s="163">
        <f>IF('附表1-面积统计表'!$D$29=0,"",IF(AND(V218="共同成本费用",Z218="总建筑面积法"),ROUND(T218/'附表1-面积统计表'!$D$29*'附表1-面积统计表'!$D$5,2),IF(AND(V218="共同成本费用",Z218="可售建筑面积法"),ROUND(T218/'附表1-面积统计表'!$F$29*'附表1-面积统计表'!$F$5,2),"请手工填写")))</f>
        <v>6115.32</v>
      </c>
      <c r="X218" s="163" t="str">
        <f>IF(SUM('附表1-面积统计表'!$D$6)=0,"",SUM(T218)-SUM(W218)-SUM(Y218))</f>
        <v/>
      </c>
      <c r="Y218" s="163">
        <f>IF(SUM('附表1-面积统计表'!$D$6)=0,SUM(T218)-SUM(W218),IF('附表1-面积统计表'!$D$29=0,"",IF(AND(V218="共同成本费用",Z218="总建筑面积法"),ROUND(T218/'附表1-面积统计表'!$D$29*'附表1-面积统计表'!$D$7,2),IF(AND(V218="共同成本费用",Z218="可售建筑面积法"),ROUND(T218/'附表1-面积统计表'!$F$29*'附表1-面积统计表'!$F$7,2),"请手工填写"))))</f>
        <v>380.04</v>
      </c>
      <c r="Z218" s="164" t="s">
        <v>282</v>
      </c>
      <c r="AA218" s="157"/>
      <c r="AB218" s="165" t="s">
        <v>1986</v>
      </c>
      <c r="AC218" s="165"/>
    </row>
    <row r="219" s="127" customFormat="1" ht="27" hidden="1" customHeight="1" spans="1:29">
      <c r="A219" s="152">
        <v>213</v>
      </c>
      <c r="B219" s="258" t="s">
        <v>419</v>
      </c>
      <c r="C219" s="259" t="s">
        <v>2728</v>
      </c>
      <c r="D219" s="155" t="s">
        <v>2647</v>
      </c>
      <c r="E219" s="156" t="s">
        <v>2648</v>
      </c>
      <c r="F219" s="260" t="s">
        <v>2729</v>
      </c>
      <c r="G219" s="158" t="s">
        <v>2650</v>
      </c>
      <c r="H219" s="157" t="str">
        <f>IF(G219="","",VLOOKUP(G219,'附表8-合同明细采集底稿'!B:I,2,0))</f>
        <v>开发间接费用</v>
      </c>
      <c r="I219" s="121">
        <f>IF(G219="","",VLOOKUP(G219,'附表8-合同明细采集底稿'!B:I,3,0))</f>
        <v>0</v>
      </c>
      <c r="J219" s="157" t="str">
        <f>IF(G219="","",VLOOKUP(G219,'附表8-合同明细采集底稿'!B:I,4,0))</f>
        <v>开发间接费用</v>
      </c>
      <c r="K219" s="157" t="s">
        <v>1985</v>
      </c>
      <c r="L219" s="158"/>
      <c r="M219" s="158"/>
      <c r="N219" s="159">
        <v>83325</v>
      </c>
      <c r="O219" s="261">
        <v>83325</v>
      </c>
      <c r="P219" s="261">
        <v>83325</v>
      </c>
      <c r="Q219" s="160"/>
      <c r="R219" s="160">
        <f t="shared" si="9"/>
        <v>83325</v>
      </c>
      <c r="S219" s="161">
        <f>IFERROR(VLOOKUP(G219,'附表8-合同明细采集底稿'!B:M,12,0),100%)</f>
        <v>0.331924265795271</v>
      </c>
      <c r="T219" s="160">
        <f t="shared" si="8"/>
        <v>27657.59</v>
      </c>
      <c r="U219" s="157" t="s">
        <v>2026</v>
      </c>
      <c r="V219" s="162" t="s">
        <v>309</v>
      </c>
      <c r="W219" s="163">
        <f>IF('附表1-面积统计表'!$D$29=0,"",IF(AND(V219="共同成本费用",Z219="总建筑面积法"),ROUND(T219/'附表1-面积统计表'!$D$29*'附表1-面积统计表'!$D$5,2),IF(AND(V219="共同成本费用",Z219="可售建筑面积法"),ROUND(T219/'附表1-面积统计表'!$F$29*'附表1-面积统计表'!$F$5,2),"请手工填写")))</f>
        <v>26039.38</v>
      </c>
      <c r="X219" s="163" t="str">
        <f>IF(SUM('附表1-面积统计表'!$D$6)=0,"",SUM(T219)-SUM(W219)-SUM(Y219))</f>
        <v/>
      </c>
      <c r="Y219" s="163">
        <f>IF(SUM('附表1-面积统计表'!$D$6)=0,SUM(T219)-SUM(W219),IF('附表1-面积统计表'!$D$29=0,"",IF(AND(V219="共同成本费用",Z219="总建筑面积法"),ROUND(T219/'附表1-面积统计表'!$D$29*'附表1-面积统计表'!$D$7,2),IF(AND(V219="共同成本费用",Z219="可售建筑面积法"),ROUND(T219/'附表1-面积统计表'!$F$29*'附表1-面积统计表'!$F$7,2),"请手工填写"))))</f>
        <v>1618.21</v>
      </c>
      <c r="Z219" s="164" t="s">
        <v>282</v>
      </c>
      <c r="AA219" s="157"/>
      <c r="AB219" s="165" t="s">
        <v>1986</v>
      </c>
      <c r="AC219" s="165"/>
    </row>
    <row r="220" s="127" customFormat="1" ht="27" hidden="1" customHeight="1" spans="1:29">
      <c r="A220" s="152">
        <v>214</v>
      </c>
      <c r="B220" s="258" t="s">
        <v>1159</v>
      </c>
      <c r="C220" s="259" t="s">
        <v>2730</v>
      </c>
      <c r="D220" s="155" t="s">
        <v>2647</v>
      </c>
      <c r="E220" s="156" t="s">
        <v>2648</v>
      </c>
      <c r="F220" s="260" t="s">
        <v>2731</v>
      </c>
      <c r="G220" s="158" t="s">
        <v>2650</v>
      </c>
      <c r="H220" s="157" t="str">
        <f>IF(G220="","",VLOOKUP(G220,'附表8-合同明细采集底稿'!B:I,2,0))</f>
        <v>开发间接费用</v>
      </c>
      <c r="I220" s="121">
        <f>IF(G220="","",VLOOKUP(G220,'附表8-合同明细采集底稿'!B:I,3,0))</f>
        <v>0</v>
      </c>
      <c r="J220" s="157" t="str">
        <f>IF(G220="","",VLOOKUP(G220,'附表8-合同明细采集底稿'!B:I,4,0))</f>
        <v>开发间接费用</v>
      </c>
      <c r="K220" s="157" t="s">
        <v>1985</v>
      </c>
      <c r="L220" s="158"/>
      <c r="M220" s="158"/>
      <c r="N220" s="187">
        <v>5975.27</v>
      </c>
      <c r="O220" s="261">
        <v>5975.27</v>
      </c>
      <c r="P220" s="261">
        <v>5975.27</v>
      </c>
      <c r="Q220" s="160"/>
      <c r="R220" s="160">
        <f t="shared" si="9"/>
        <v>5975.27</v>
      </c>
      <c r="S220" s="161">
        <f>IFERROR(VLOOKUP(G220,'附表8-合同明细采集底稿'!B:M,12,0),100%)</f>
        <v>0.331924265795271</v>
      </c>
      <c r="T220" s="160">
        <f t="shared" si="8"/>
        <v>1983.34</v>
      </c>
      <c r="U220" s="157" t="s">
        <v>2026</v>
      </c>
      <c r="V220" s="162" t="s">
        <v>309</v>
      </c>
      <c r="W220" s="163">
        <f>IF('附表1-面积统计表'!$D$29=0,"",IF(AND(V220="共同成本费用",Z220="总建筑面积法"),ROUND(T220/'附表1-面积统计表'!$D$29*'附表1-面积统计表'!$D$5,2),IF(AND(V220="共同成本费用",Z220="可售建筑面积法"),ROUND(T220/'附表1-面积统计表'!$F$29*'附表1-面积统计表'!$F$5,2),"请手工填写")))</f>
        <v>1867.3</v>
      </c>
      <c r="X220" s="163" t="str">
        <f>IF(SUM('附表1-面积统计表'!$D$6)=0,"",SUM(T220)-SUM(W220)-SUM(Y220))</f>
        <v/>
      </c>
      <c r="Y220" s="163">
        <f>IF(SUM('附表1-面积统计表'!$D$6)=0,SUM(T220)-SUM(W220),IF('附表1-面积统计表'!$D$29=0,"",IF(AND(V220="共同成本费用",Z220="总建筑面积法"),ROUND(T220/'附表1-面积统计表'!$D$29*'附表1-面积统计表'!$D$7,2),IF(AND(V220="共同成本费用",Z220="可售建筑面积法"),ROUND(T220/'附表1-面积统计表'!$F$29*'附表1-面积统计表'!$F$7,2),"请手工填写"))))</f>
        <v>116.04</v>
      </c>
      <c r="Z220" s="164" t="s">
        <v>282</v>
      </c>
      <c r="AA220" s="157"/>
      <c r="AB220" s="165" t="s">
        <v>1986</v>
      </c>
      <c r="AC220" s="165"/>
    </row>
    <row r="221" s="127" customFormat="1" ht="27" hidden="1" customHeight="1" spans="1:29">
      <c r="A221" s="152">
        <v>215</v>
      </c>
      <c r="B221" s="258" t="s">
        <v>2732</v>
      </c>
      <c r="C221" s="259" t="s">
        <v>2716</v>
      </c>
      <c r="D221" s="155" t="s">
        <v>2647</v>
      </c>
      <c r="E221" s="156" t="s">
        <v>2648</v>
      </c>
      <c r="F221" s="260" t="s">
        <v>2733</v>
      </c>
      <c r="G221" s="158" t="s">
        <v>2650</v>
      </c>
      <c r="H221" s="157" t="str">
        <f>IF(G221="","",VLOOKUP(G221,'附表8-合同明细采集底稿'!B:I,2,0))</f>
        <v>开发间接费用</v>
      </c>
      <c r="I221" s="121">
        <f>IF(G221="","",VLOOKUP(G221,'附表8-合同明细采集底稿'!B:I,3,0))</f>
        <v>0</v>
      </c>
      <c r="J221" s="157" t="str">
        <f>IF(G221="","",VLOOKUP(G221,'附表8-合同明细采集底稿'!B:I,4,0))</f>
        <v>开发间接费用</v>
      </c>
      <c r="K221" s="157" t="s">
        <v>1985</v>
      </c>
      <c r="L221" s="158"/>
      <c r="M221" s="158"/>
      <c r="N221" s="187">
        <v>113890</v>
      </c>
      <c r="O221" s="261">
        <v>113890</v>
      </c>
      <c r="P221" s="261">
        <v>113890</v>
      </c>
      <c r="Q221" s="160"/>
      <c r="R221" s="160">
        <f t="shared" si="9"/>
        <v>113890</v>
      </c>
      <c r="S221" s="161">
        <f>IFERROR(VLOOKUP(G221,'附表8-合同明细采集底稿'!B:M,12,0),100%)</f>
        <v>0.331924265795271</v>
      </c>
      <c r="T221" s="160">
        <f t="shared" si="8"/>
        <v>37802.85</v>
      </c>
      <c r="U221" s="157" t="s">
        <v>2026</v>
      </c>
      <c r="V221" s="162" t="s">
        <v>309</v>
      </c>
      <c r="W221" s="163">
        <f>IF('附表1-面积统计表'!$D$29=0,"",IF(AND(V221="共同成本费用",Z221="总建筑面积法"),ROUND(T221/'附表1-面积统计表'!$D$29*'附表1-面积统计表'!$D$5,2),IF(AND(V221="共同成本费用",Z221="可售建筑面积法"),ROUND(T221/'附表1-面积统计表'!$F$29*'附表1-面积统计表'!$F$5,2),"请手工填写")))</f>
        <v>35591.05</v>
      </c>
      <c r="X221" s="163" t="str">
        <f>IF(SUM('附表1-面积统计表'!$D$6)=0,"",SUM(T221)-SUM(W221)-SUM(Y221))</f>
        <v/>
      </c>
      <c r="Y221" s="163">
        <f>IF(SUM('附表1-面积统计表'!$D$6)=0,SUM(T221)-SUM(W221),IF('附表1-面积统计表'!$D$29=0,"",IF(AND(V221="共同成本费用",Z221="总建筑面积法"),ROUND(T221/'附表1-面积统计表'!$D$29*'附表1-面积统计表'!$D$7,2),IF(AND(V221="共同成本费用",Z221="可售建筑面积法"),ROUND(T221/'附表1-面积统计表'!$F$29*'附表1-面积统计表'!$F$7,2),"请手工填写"))))</f>
        <v>2211.8</v>
      </c>
      <c r="Z221" s="164" t="s">
        <v>282</v>
      </c>
      <c r="AA221" s="157"/>
      <c r="AB221" s="165" t="s">
        <v>1986</v>
      </c>
      <c r="AC221" s="165"/>
    </row>
    <row r="222" s="127" customFormat="1" ht="27" hidden="1" customHeight="1" spans="1:29">
      <c r="A222" s="152">
        <v>216</v>
      </c>
      <c r="B222" s="258" t="s">
        <v>1460</v>
      </c>
      <c r="C222" s="259" t="s">
        <v>2734</v>
      </c>
      <c r="D222" s="155" t="s">
        <v>2647</v>
      </c>
      <c r="E222" s="156" t="s">
        <v>2648</v>
      </c>
      <c r="F222" s="260" t="s">
        <v>2735</v>
      </c>
      <c r="G222" s="158" t="s">
        <v>2650</v>
      </c>
      <c r="H222" s="157" t="str">
        <f>IF(G222="","",VLOOKUP(G222,'附表8-合同明细采集底稿'!B:I,2,0))</f>
        <v>开发间接费用</v>
      </c>
      <c r="I222" s="121">
        <f>IF(G222="","",VLOOKUP(G222,'附表8-合同明细采集底稿'!B:I,3,0))</f>
        <v>0</v>
      </c>
      <c r="J222" s="157" t="str">
        <f>IF(G222="","",VLOOKUP(G222,'附表8-合同明细采集底稿'!B:I,4,0))</f>
        <v>开发间接费用</v>
      </c>
      <c r="K222" s="157" t="s">
        <v>1985</v>
      </c>
      <c r="L222" s="158"/>
      <c r="M222" s="158"/>
      <c r="N222" s="159">
        <v>5498.6</v>
      </c>
      <c r="O222" s="261">
        <v>5498.6</v>
      </c>
      <c r="P222" s="261">
        <v>5498.6</v>
      </c>
      <c r="Q222" s="160"/>
      <c r="R222" s="160">
        <f t="shared" si="9"/>
        <v>5498.6</v>
      </c>
      <c r="S222" s="161">
        <f>IFERROR(VLOOKUP(G222,'附表8-合同明细采集底稿'!B:M,12,0),100%)</f>
        <v>0.331924265795271</v>
      </c>
      <c r="T222" s="160">
        <f t="shared" si="8"/>
        <v>1825.12</v>
      </c>
      <c r="U222" s="157" t="s">
        <v>2026</v>
      </c>
      <c r="V222" s="162" t="s">
        <v>309</v>
      </c>
      <c r="W222" s="163">
        <f>IF('附表1-面积统计表'!$D$29=0,"",IF(AND(V222="共同成本费用",Z222="总建筑面积法"),ROUND(T222/'附表1-面积统计表'!$D$29*'附表1-面积统计表'!$D$5,2),IF(AND(V222="共同成本费用",Z222="可售建筑面积法"),ROUND(T222/'附表1-面积统计表'!$F$29*'附表1-面积统计表'!$F$5,2),"请手工填写")))</f>
        <v>1718.33</v>
      </c>
      <c r="X222" s="163" t="str">
        <f>IF(SUM('附表1-面积统计表'!$D$6)=0,"",SUM(T222)-SUM(W222)-SUM(Y222))</f>
        <v/>
      </c>
      <c r="Y222" s="163">
        <f>IF(SUM('附表1-面积统计表'!$D$6)=0,SUM(T222)-SUM(W222),IF('附表1-面积统计表'!$D$29=0,"",IF(AND(V222="共同成本费用",Z222="总建筑面积法"),ROUND(T222/'附表1-面积统计表'!$D$29*'附表1-面积统计表'!$D$7,2),IF(AND(V222="共同成本费用",Z222="可售建筑面积法"),ROUND(T222/'附表1-面积统计表'!$F$29*'附表1-面积统计表'!$F$7,2),"请手工填写"))))</f>
        <v>106.79</v>
      </c>
      <c r="Z222" s="164" t="s">
        <v>282</v>
      </c>
      <c r="AA222" s="157"/>
      <c r="AB222" s="165" t="s">
        <v>1986</v>
      </c>
      <c r="AC222" s="165"/>
    </row>
    <row r="223" s="127" customFormat="1" ht="27" hidden="1" customHeight="1" spans="1:29">
      <c r="A223" s="152">
        <v>217</v>
      </c>
      <c r="B223" s="258" t="s">
        <v>1063</v>
      </c>
      <c r="C223" s="259" t="s">
        <v>2736</v>
      </c>
      <c r="D223" s="155" t="s">
        <v>2647</v>
      </c>
      <c r="E223" s="156" t="s">
        <v>2648</v>
      </c>
      <c r="F223" s="260" t="s">
        <v>2737</v>
      </c>
      <c r="G223" s="158" t="s">
        <v>2650</v>
      </c>
      <c r="H223" s="157" t="str">
        <f>IF(G223="","",VLOOKUP(G223,'附表8-合同明细采集底稿'!B:I,2,0))</f>
        <v>开发间接费用</v>
      </c>
      <c r="I223" s="121">
        <f>IF(G223="","",VLOOKUP(G223,'附表8-合同明细采集底稿'!B:I,3,0))</f>
        <v>0</v>
      </c>
      <c r="J223" s="157" t="str">
        <f>IF(G223="","",VLOOKUP(G223,'附表8-合同明细采集底稿'!B:I,4,0))</f>
        <v>开发间接费用</v>
      </c>
      <c r="K223" s="157" t="s">
        <v>1985</v>
      </c>
      <c r="L223" s="158"/>
      <c r="M223" s="158"/>
      <c r="N223" s="187">
        <v>114125</v>
      </c>
      <c r="O223" s="261">
        <v>114125</v>
      </c>
      <c r="P223" s="261">
        <v>114125</v>
      </c>
      <c r="Q223" s="160"/>
      <c r="R223" s="160">
        <f t="shared" si="9"/>
        <v>114125</v>
      </c>
      <c r="S223" s="161">
        <f>IFERROR(VLOOKUP(G223,'附表8-合同明细采集底稿'!B:M,12,0),100%)</f>
        <v>0.331924265795271</v>
      </c>
      <c r="T223" s="160">
        <f t="shared" si="8"/>
        <v>37880.86</v>
      </c>
      <c r="U223" s="157" t="s">
        <v>2026</v>
      </c>
      <c r="V223" s="162" t="s">
        <v>309</v>
      </c>
      <c r="W223" s="163">
        <f>IF('附表1-面积统计表'!$D$29=0,"",IF(AND(V223="共同成本费用",Z223="总建筑面积法"),ROUND(T223/'附表1-面积统计表'!$D$29*'附表1-面积统计表'!$D$5,2),IF(AND(V223="共同成本费用",Z223="可售建筑面积法"),ROUND(T223/'附表1-面积统计表'!$F$29*'附表1-面积统计表'!$F$5,2),"请手工填写")))</f>
        <v>35664.5</v>
      </c>
      <c r="X223" s="163" t="str">
        <f>IF(SUM('附表1-面积统计表'!$D$6)=0,"",SUM(T223)-SUM(W223)-SUM(Y223))</f>
        <v/>
      </c>
      <c r="Y223" s="163">
        <f>IF(SUM('附表1-面积统计表'!$D$6)=0,SUM(T223)-SUM(W223),IF('附表1-面积统计表'!$D$29=0,"",IF(AND(V223="共同成本费用",Z223="总建筑面积法"),ROUND(T223/'附表1-面积统计表'!$D$29*'附表1-面积统计表'!$D$7,2),IF(AND(V223="共同成本费用",Z223="可售建筑面积法"),ROUND(T223/'附表1-面积统计表'!$F$29*'附表1-面积统计表'!$F$7,2),"请手工填写"))))</f>
        <v>2216.36</v>
      </c>
      <c r="Z223" s="164" t="s">
        <v>282</v>
      </c>
      <c r="AA223" s="157"/>
      <c r="AB223" s="165" t="s">
        <v>1986</v>
      </c>
      <c r="AC223" s="165"/>
    </row>
    <row r="224" s="127" customFormat="1" ht="27" hidden="1" customHeight="1" spans="1:29">
      <c r="A224" s="152">
        <v>218</v>
      </c>
      <c r="B224" s="258" t="s">
        <v>2738</v>
      </c>
      <c r="C224" s="259" t="s">
        <v>2739</v>
      </c>
      <c r="D224" s="155" t="s">
        <v>2647</v>
      </c>
      <c r="E224" s="156" t="s">
        <v>2648</v>
      </c>
      <c r="F224" s="260" t="s">
        <v>2740</v>
      </c>
      <c r="G224" s="158" t="s">
        <v>2650</v>
      </c>
      <c r="H224" s="157" t="str">
        <f>IF(G224="","",VLOOKUP(G224,'附表8-合同明细采集底稿'!B:I,2,0))</f>
        <v>开发间接费用</v>
      </c>
      <c r="I224" s="121">
        <f>IF(G224="","",VLOOKUP(G224,'附表8-合同明细采集底稿'!B:I,3,0))</f>
        <v>0</v>
      </c>
      <c r="J224" s="157" t="str">
        <f>IF(G224="","",VLOOKUP(G224,'附表8-合同明细采集底稿'!B:I,4,0))</f>
        <v>开发间接费用</v>
      </c>
      <c r="K224" s="157" t="s">
        <v>1985</v>
      </c>
      <c r="L224" s="158"/>
      <c r="M224" s="158"/>
      <c r="N224" s="187">
        <v>4402.78</v>
      </c>
      <c r="O224" s="261">
        <v>4402.78</v>
      </c>
      <c r="P224" s="261">
        <v>4402.78</v>
      </c>
      <c r="Q224" s="160"/>
      <c r="R224" s="160">
        <f t="shared" si="9"/>
        <v>4402.78</v>
      </c>
      <c r="S224" s="161">
        <f>IFERROR(VLOOKUP(G224,'附表8-合同明细采集底稿'!B:M,12,0),100%)</f>
        <v>0.331924265795271</v>
      </c>
      <c r="T224" s="160">
        <f t="shared" si="8"/>
        <v>1461.39</v>
      </c>
      <c r="U224" s="157" t="s">
        <v>2026</v>
      </c>
      <c r="V224" s="162" t="s">
        <v>309</v>
      </c>
      <c r="W224" s="163">
        <f>IF('附表1-面积统计表'!$D$29=0,"",IF(AND(V224="共同成本费用",Z224="总建筑面积法"),ROUND(T224/'附表1-面积统计表'!$D$29*'附表1-面积统计表'!$D$5,2),IF(AND(V224="共同成本费用",Z224="可售建筑面积法"),ROUND(T224/'附表1-面积统计表'!$F$29*'附表1-面积统计表'!$F$5,2),"请手工填写")))</f>
        <v>1375.89</v>
      </c>
      <c r="X224" s="163" t="str">
        <f>IF(SUM('附表1-面积统计表'!$D$6)=0,"",SUM(T224)-SUM(W224)-SUM(Y224))</f>
        <v/>
      </c>
      <c r="Y224" s="163">
        <f>IF(SUM('附表1-面积统计表'!$D$6)=0,SUM(T224)-SUM(W224),IF('附表1-面积统计表'!$D$29=0,"",IF(AND(V224="共同成本费用",Z224="总建筑面积法"),ROUND(T224/'附表1-面积统计表'!$D$29*'附表1-面积统计表'!$D$7,2),IF(AND(V224="共同成本费用",Z224="可售建筑面积法"),ROUND(T224/'附表1-面积统计表'!$F$29*'附表1-面积统计表'!$F$7,2),"请手工填写"))))</f>
        <v>85.5</v>
      </c>
      <c r="Z224" s="164" t="s">
        <v>282</v>
      </c>
      <c r="AA224" s="157"/>
      <c r="AB224" s="165" t="s">
        <v>1986</v>
      </c>
      <c r="AC224" s="165"/>
    </row>
    <row r="225" s="127" customFormat="1" ht="27" hidden="1" customHeight="1" spans="1:29">
      <c r="A225" s="152">
        <v>219</v>
      </c>
      <c r="B225" s="258" t="s">
        <v>1680</v>
      </c>
      <c r="C225" s="259" t="s">
        <v>2716</v>
      </c>
      <c r="D225" s="155" t="s">
        <v>2647</v>
      </c>
      <c r="E225" s="156" t="s">
        <v>2648</v>
      </c>
      <c r="F225" s="260" t="s">
        <v>2741</v>
      </c>
      <c r="G225" s="158" t="s">
        <v>2650</v>
      </c>
      <c r="H225" s="157" t="str">
        <f>IF(G225="","",VLOOKUP(G225,'附表8-合同明细采集底稿'!B:I,2,0))</f>
        <v>开发间接费用</v>
      </c>
      <c r="I225" s="121">
        <f>IF(G225="","",VLOOKUP(G225,'附表8-合同明细采集底稿'!B:I,3,0))</f>
        <v>0</v>
      </c>
      <c r="J225" s="157" t="str">
        <f>IF(G225="","",VLOOKUP(G225,'附表8-合同明细采集底稿'!B:I,4,0))</f>
        <v>开发间接费用</v>
      </c>
      <c r="K225" s="157" t="s">
        <v>1985</v>
      </c>
      <c r="L225" s="158"/>
      <c r="M225" s="158"/>
      <c r="N225" s="159">
        <v>103129</v>
      </c>
      <c r="O225" s="261">
        <v>103129</v>
      </c>
      <c r="P225" s="261">
        <v>103129</v>
      </c>
      <c r="Q225" s="160"/>
      <c r="R225" s="160">
        <f t="shared" si="9"/>
        <v>103129</v>
      </c>
      <c r="S225" s="161">
        <f>IFERROR(VLOOKUP(G225,'附表8-合同明细采集底稿'!B:M,12,0),100%)</f>
        <v>0.331924265795271</v>
      </c>
      <c r="T225" s="160">
        <f t="shared" si="8"/>
        <v>34231.02</v>
      </c>
      <c r="U225" s="157" t="s">
        <v>2026</v>
      </c>
      <c r="V225" s="162" t="s">
        <v>309</v>
      </c>
      <c r="W225" s="163">
        <f>IF('附表1-面积统计表'!$D$29=0,"",IF(AND(V225="共同成本费用",Z225="总建筑面积法"),ROUND(T225/'附表1-面积统计表'!$D$29*'附表1-面积统计表'!$D$5,2),IF(AND(V225="共同成本费用",Z225="可售建筑面积法"),ROUND(T225/'附表1-面积统计表'!$F$29*'附表1-面积统计表'!$F$5,2),"请手工填写")))</f>
        <v>32228.21</v>
      </c>
      <c r="X225" s="163" t="str">
        <f>IF(SUM('附表1-面积统计表'!$D$6)=0,"",SUM(T225)-SUM(W225)-SUM(Y225))</f>
        <v/>
      </c>
      <c r="Y225" s="163">
        <f>IF(SUM('附表1-面积统计表'!$D$6)=0,SUM(T225)-SUM(W225),IF('附表1-面积统计表'!$D$29=0,"",IF(AND(V225="共同成本费用",Z225="总建筑面积法"),ROUND(T225/'附表1-面积统计表'!$D$29*'附表1-面积统计表'!$D$7,2),IF(AND(V225="共同成本费用",Z225="可售建筑面积法"),ROUND(T225/'附表1-面积统计表'!$F$29*'附表1-面积统计表'!$F$7,2),"请手工填写"))))</f>
        <v>2002.81</v>
      </c>
      <c r="Z225" s="164" t="s">
        <v>282</v>
      </c>
      <c r="AA225" s="157"/>
      <c r="AB225" s="165" t="s">
        <v>1986</v>
      </c>
      <c r="AC225" s="165"/>
    </row>
    <row r="226" s="127" customFormat="1" ht="27" hidden="1" customHeight="1" spans="1:29">
      <c r="A226" s="152">
        <v>220</v>
      </c>
      <c r="B226" s="258" t="s">
        <v>1107</v>
      </c>
      <c r="C226" s="259" t="s">
        <v>2421</v>
      </c>
      <c r="D226" s="155" t="s">
        <v>2647</v>
      </c>
      <c r="E226" s="156" t="s">
        <v>2648</v>
      </c>
      <c r="F226" s="260" t="s">
        <v>2742</v>
      </c>
      <c r="G226" s="158" t="s">
        <v>2650</v>
      </c>
      <c r="H226" s="157" t="str">
        <f>IF(G226="","",VLOOKUP(G226,'附表8-合同明细采集底稿'!B:I,2,0))</f>
        <v>开发间接费用</v>
      </c>
      <c r="I226" s="121">
        <f>IF(G226="","",VLOOKUP(G226,'附表8-合同明细采集底稿'!B:I,3,0))</f>
        <v>0</v>
      </c>
      <c r="J226" s="157" t="str">
        <f>IF(G226="","",VLOOKUP(G226,'附表8-合同明细采集底稿'!B:I,4,0))</f>
        <v>开发间接费用</v>
      </c>
      <c r="K226" s="157" t="s">
        <v>1985</v>
      </c>
      <c r="L226" s="158"/>
      <c r="M226" s="158"/>
      <c r="N226" s="187">
        <v>5513.3</v>
      </c>
      <c r="O226" s="261">
        <v>5513.3</v>
      </c>
      <c r="P226" s="261">
        <v>5513.3</v>
      </c>
      <c r="Q226" s="160"/>
      <c r="R226" s="160">
        <f t="shared" si="9"/>
        <v>5513.3</v>
      </c>
      <c r="S226" s="161">
        <f>IFERROR(VLOOKUP(G226,'附表8-合同明细采集底稿'!B:M,12,0),100%)</f>
        <v>0.331924265795271</v>
      </c>
      <c r="T226" s="160">
        <f t="shared" si="8"/>
        <v>1830</v>
      </c>
      <c r="U226" s="157" t="s">
        <v>2026</v>
      </c>
      <c r="V226" s="162" t="s">
        <v>309</v>
      </c>
      <c r="W226" s="163">
        <f>IF('附表1-面积统计表'!$D$29=0,"",IF(AND(V226="共同成本费用",Z226="总建筑面积法"),ROUND(T226/'附表1-面积统计表'!$D$29*'附表1-面积统计表'!$D$5,2),IF(AND(V226="共同成本费用",Z226="可售建筑面积法"),ROUND(T226/'附表1-面积统计表'!$F$29*'附表1-面积统计表'!$F$5,2),"请手工填写")))</f>
        <v>1722.93</v>
      </c>
      <c r="X226" s="163" t="str">
        <f>IF(SUM('附表1-面积统计表'!$D$6)=0,"",SUM(T226)-SUM(W226)-SUM(Y226))</f>
        <v/>
      </c>
      <c r="Y226" s="163">
        <f>IF(SUM('附表1-面积统计表'!$D$6)=0,SUM(T226)-SUM(W226),IF('附表1-面积统计表'!$D$29=0,"",IF(AND(V226="共同成本费用",Z226="总建筑面积法"),ROUND(T226/'附表1-面积统计表'!$D$29*'附表1-面积统计表'!$D$7,2),IF(AND(V226="共同成本费用",Z226="可售建筑面积法"),ROUND(T226/'附表1-面积统计表'!$F$29*'附表1-面积统计表'!$F$7,2),"请手工填写"))))</f>
        <v>107.07</v>
      </c>
      <c r="Z226" s="164" t="s">
        <v>282</v>
      </c>
      <c r="AA226" s="157"/>
      <c r="AB226" s="165" t="s">
        <v>1986</v>
      </c>
      <c r="AC226" s="165"/>
    </row>
    <row r="227" s="127" customFormat="1" ht="27" hidden="1" customHeight="1" spans="1:29">
      <c r="A227" s="152">
        <v>221</v>
      </c>
      <c r="B227" s="258" t="s">
        <v>1629</v>
      </c>
      <c r="C227" s="259" t="s">
        <v>2743</v>
      </c>
      <c r="D227" s="155" t="s">
        <v>2647</v>
      </c>
      <c r="E227" s="156" t="s">
        <v>2648</v>
      </c>
      <c r="F227" s="260" t="s">
        <v>2744</v>
      </c>
      <c r="G227" s="158" t="s">
        <v>2650</v>
      </c>
      <c r="H227" s="157" t="str">
        <f>IF(G227="","",VLOOKUP(G227,'附表8-合同明细采集底稿'!B:I,2,0))</f>
        <v>开发间接费用</v>
      </c>
      <c r="I227" s="121">
        <f>IF(G227="","",VLOOKUP(G227,'附表8-合同明细采集底稿'!B:I,3,0))</f>
        <v>0</v>
      </c>
      <c r="J227" s="157" t="str">
        <f>IF(G227="","",VLOOKUP(G227,'附表8-合同明细采集底稿'!B:I,4,0))</f>
        <v>开发间接费用</v>
      </c>
      <c r="K227" s="157" t="s">
        <v>1985</v>
      </c>
      <c r="L227" s="158"/>
      <c r="M227" s="158"/>
      <c r="N227" s="187">
        <v>123921</v>
      </c>
      <c r="O227" s="261">
        <v>123921</v>
      </c>
      <c r="P227" s="261">
        <v>123921</v>
      </c>
      <c r="Q227" s="160"/>
      <c r="R227" s="160">
        <f t="shared" si="9"/>
        <v>123921</v>
      </c>
      <c r="S227" s="161">
        <f>IFERROR(VLOOKUP(G227,'附表8-合同明细采集底稿'!B:M,12,0),100%)</f>
        <v>0.331924265795271</v>
      </c>
      <c r="T227" s="160">
        <f t="shared" si="8"/>
        <v>41132.39</v>
      </c>
      <c r="U227" s="157" t="s">
        <v>2026</v>
      </c>
      <c r="V227" s="162" t="s">
        <v>309</v>
      </c>
      <c r="W227" s="163">
        <f>IF('附表1-面积统计表'!$D$29=0,"",IF(AND(V227="共同成本费用",Z227="总建筑面积法"),ROUND(T227/'附表1-面积统计表'!$D$29*'附表1-面积统计表'!$D$5,2),IF(AND(V227="共同成本费用",Z227="可售建筑面积法"),ROUND(T227/'附表1-面积统计表'!$F$29*'附表1-面积统计表'!$F$5,2),"请手工填写")))</f>
        <v>38725.79</v>
      </c>
      <c r="X227" s="163" t="str">
        <f>IF(SUM('附表1-面积统计表'!$D$6)=0,"",SUM(T227)-SUM(W227)-SUM(Y227))</f>
        <v/>
      </c>
      <c r="Y227" s="163">
        <f>IF(SUM('附表1-面积统计表'!$D$6)=0,SUM(T227)-SUM(W227),IF('附表1-面积统计表'!$D$29=0,"",IF(AND(V227="共同成本费用",Z227="总建筑面积法"),ROUND(T227/'附表1-面积统计表'!$D$29*'附表1-面积统计表'!$D$7,2),IF(AND(V227="共同成本费用",Z227="可售建筑面积法"),ROUND(T227/'附表1-面积统计表'!$F$29*'附表1-面积统计表'!$F$7,2),"请手工填写"))))</f>
        <v>2406.6</v>
      </c>
      <c r="Z227" s="164" t="s">
        <v>282</v>
      </c>
      <c r="AA227" s="157"/>
      <c r="AB227" s="165" t="s">
        <v>1986</v>
      </c>
      <c r="AC227" s="165"/>
    </row>
    <row r="228" s="127" customFormat="1" ht="27" hidden="1" customHeight="1" spans="1:29">
      <c r="A228" s="152">
        <v>222</v>
      </c>
      <c r="B228" s="258" t="s">
        <v>2745</v>
      </c>
      <c r="C228" s="259" t="s">
        <v>2746</v>
      </c>
      <c r="D228" s="155" t="s">
        <v>2647</v>
      </c>
      <c r="E228" s="156" t="s">
        <v>2648</v>
      </c>
      <c r="F228" s="260" t="s">
        <v>2747</v>
      </c>
      <c r="G228" s="158" t="s">
        <v>2650</v>
      </c>
      <c r="H228" s="157" t="str">
        <f>IF(G228="","",VLOOKUP(G228,'附表8-合同明细采集底稿'!B:I,2,0))</f>
        <v>开发间接费用</v>
      </c>
      <c r="I228" s="121">
        <f>IF(G228="","",VLOOKUP(G228,'附表8-合同明细采集底稿'!B:I,3,0))</f>
        <v>0</v>
      </c>
      <c r="J228" s="157" t="str">
        <f>IF(G228="","",VLOOKUP(G228,'附表8-合同明细采集底稿'!B:I,4,0))</f>
        <v>开发间接费用</v>
      </c>
      <c r="K228" s="157" t="s">
        <v>1985</v>
      </c>
      <c r="L228" s="158"/>
      <c r="M228" s="158"/>
      <c r="N228" s="159">
        <v>7710.82</v>
      </c>
      <c r="O228" s="261">
        <v>7710.82</v>
      </c>
      <c r="P228" s="261">
        <v>7710.82</v>
      </c>
      <c r="Q228" s="160"/>
      <c r="R228" s="160">
        <f t="shared" si="9"/>
        <v>7710.82</v>
      </c>
      <c r="S228" s="161">
        <f>IFERROR(VLOOKUP(G228,'附表8-合同明细采集底稿'!B:M,12,0),100%)</f>
        <v>0.331924265795271</v>
      </c>
      <c r="T228" s="160">
        <f t="shared" si="8"/>
        <v>2559.41</v>
      </c>
      <c r="U228" s="157" t="s">
        <v>2026</v>
      </c>
      <c r="V228" s="162" t="s">
        <v>309</v>
      </c>
      <c r="W228" s="163">
        <f>IF('附表1-面积统计表'!$D$29=0,"",IF(AND(V228="共同成本费用",Z228="总建筑面积法"),ROUND(T228/'附表1-面积统计表'!$D$29*'附表1-面积统计表'!$D$5,2),IF(AND(V228="共同成本费用",Z228="可售建筑面积法"),ROUND(T228/'附表1-面积统计表'!$F$29*'附表1-面积统计表'!$F$5,2),"请手工填写")))</f>
        <v>2409.66</v>
      </c>
      <c r="X228" s="163" t="str">
        <f>IF(SUM('附表1-面积统计表'!$D$6)=0,"",SUM(T228)-SUM(W228)-SUM(Y228))</f>
        <v/>
      </c>
      <c r="Y228" s="163">
        <f>IF(SUM('附表1-面积统计表'!$D$6)=0,SUM(T228)-SUM(W228),IF('附表1-面积统计表'!$D$29=0,"",IF(AND(V228="共同成本费用",Z228="总建筑面积法"),ROUND(T228/'附表1-面积统计表'!$D$29*'附表1-面积统计表'!$D$7,2),IF(AND(V228="共同成本费用",Z228="可售建筑面积法"),ROUND(T228/'附表1-面积统计表'!$F$29*'附表1-面积统计表'!$F$7,2),"请手工填写"))))</f>
        <v>149.75</v>
      </c>
      <c r="Z228" s="164" t="s">
        <v>282</v>
      </c>
      <c r="AA228" s="157"/>
      <c r="AB228" s="165" t="s">
        <v>1986</v>
      </c>
      <c r="AC228" s="165"/>
    </row>
    <row r="229" s="127" customFormat="1" ht="27" hidden="1" customHeight="1" spans="1:29">
      <c r="A229" s="152">
        <v>223</v>
      </c>
      <c r="B229" s="258" t="s">
        <v>2748</v>
      </c>
      <c r="C229" s="259" t="s">
        <v>2749</v>
      </c>
      <c r="D229" s="155" t="s">
        <v>2647</v>
      </c>
      <c r="E229" s="156" t="s">
        <v>2648</v>
      </c>
      <c r="F229" s="260" t="s">
        <v>2750</v>
      </c>
      <c r="G229" s="158" t="s">
        <v>2650</v>
      </c>
      <c r="H229" s="157" t="str">
        <f>IF(G229="","",VLOOKUP(G229,'附表8-合同明细采集底稿'!B:I,2,0))</f>
        <v>开发间接费用</v>
      </c>
      <c r="I229" s="121">
        <f>IF(G229="","",VLOOKUP(G229,'附表8-合同明细采集底稿'!B:I,3,0))</f>
        <v>0</v>
      </c>
      <c r="J229" s="157" t="str">
        <f>IF(G229="","",VLOOKUP(G229,'附表8-合同明细采集底稿'!B:I,4,0))</f>
        <v>开发间接费用</v>
      </c>
      <c r="K229" s="157" t="s">
        <v>1985</v>
      </c>
      <c r="L229" s="158"/>
      <c r="M229" s="158"/>
      <c r="N229" s="187">
        <v>115330</v>
      </c>
      <c r="O229" s="261">
        <v>115330</v>
      </c>
      <c r="P229" s="261">
        <v>115330</v>
      </c>
      <c r="Q229" s="160"/>
      <c r="R229" s="160">
        <f t="shared" si="9"/>
        <v>115330</v>
      </c>
      <c r="S229" s="161">
        <f>IFERROR(VLOOKUP(G229,'附表8-合同明细采集底稿'!B:M,12,0),100%)</f>
        <v>0.331924265795271</v>
      </c>
      <c r="T229" s="160">
        <f t="shared" si="8"/>
        <v>38280.83</v>
      </c>
      <c r="U229" s="157" t="s">
        <v>2026</v>
      </c>
      <c r="V229" s="162" t="s">
        <v>309</v>
      </c>
      <c r="W229" s="163">
        <f>IF('附表1-面积统计表'!$D$29=0,"",IF(AND(V229="共同成本费用",Z229="总建筑面积法"),ROUND(T229/'附表1-面积统计表'!$D$29*'附表1-面积统计表'!$D$5,2),IF(AND(V229="共同成本费用",Z229="可售建筑面积法"),ROUND(T229/'附表1-面积统计表'!$F$29*'附表1-面积统计表'!$F$5,2),"请手工填写")))</f>
        <v>36041.07</v>
      </c>
      <c r="X229" s="163" t="str">
        <f>IF(SUM('附表1-面积统计表'!$D$6)=0,"",SUM(T229)-SUM(W229)-SUM(Y229))</f>
        <v/>
      </c>
      <c r="Y229" s="163">
        <f>IF(SUM('附表1-面积统计表'!$D$6)=0,SUM(T229)-SUM(W229),IF('附表1-面积统计表'!$D$29=0,"",IF(AND(V229="共同成本费用",Z229="总建筑面积法"),ROUND(T229/'附表1-面积统计表'!$D$29*'附表1-面积统计表'!$D$7,2),IF(AND(V229="共同成本费用",Z229="可售建筑面积法"),ROUND(T229/'附表1-面积统计表'!$F$29*'附表1-面积统计表'!$F$7,2),"请手工填写"))))</f>
        <v>2239.76</v>
      </c>
      <c r="Z229" s="164" t="s">
        <v>282</v>
      </c>
      <c r="AA229" s="157"/>
      <c r="AB229" s="165" t="s">
        <v>1986</v>
      </c>
      <c r="AC229" s="165"/>
    </row>
    <row r="230" s="127" customFormat="1" ht="27" hidden="1" customHeight="1" spans="1:29">
      <c r="A230" s="152">
        <v>224</v>
      </c>
      <c r="B230" s="258" t="s">
        <v>2751</v>
      </c>
      <c r="C230" s="259" t="s">
        <v>2752</v>
      </c>
      <c r="D230" s="155" t="s">
        <v>2647</v>
      </c>
      <c r="E230" s="156" t="s">
        <v>2648</v>
      </c>
      <c r="F230" s="260" t="s">
        <v>2753</v>
      </c>
      <c r="G230" s="158" t="s">
        <v>2650</v>
      </c>
      <c r="H230" s="157" t="str">
        <f>IF(G230="","",VLOOKUP(G230,'附表8-合同明细采集底稿'!B:I,2,0))</f>
        <v>开发间接费用</v>
      </c>
      <c r="I230" s="121">
        <f>IF(G230="","",VLOOKUP(G230,'附表8-合同明细采集底稿'!B:I,3,0))</f>
        <v>0</v>
      </c>
      <c r="J230" s="157" t="str">
        <f>IF(G230="","",VLOOKUP(G230,'附表8-合同明细采集底稿'!B:I,4,0))</f>
        <v>开发间接费用</v>
      </c>
      <c r="K230" s="157" t="s">
        <v>1985</v>
      </c>
      <c r="L230" s="158"/>
      <c r="M230" s="158"/>
      <c r="N230" s="187">
        <v>-115330</v>
      </c>
      <c r="O230" s="261">
        <v>-115330</v>
      </c>
      <c r="P230" s="261">
        <v>-115330</v>
      </c>
      <c r="Q230" s="160"/>
      <c r="R230" s="160">
        <f t="shared" si="9"/>
        <v>-115330</v>
      </c>
      <c r="S230" s="161">
        <f>IFERROR(VLOOKUP(G230,'附表8-合同明细采集底稿'!B:M,12,0),100%)</f>
        <v>0.331924265795271</v>
      </c>
      <c r="T230" s="160">
        <f t="shared" si="8"/>
        <v>-38280.83</v>
      </c>
      <c r="U230" s="157" t="s">
        <v>2026</v>
      </c>
      <c r="V230" s="162" t="s">
        <v>309</v>
      </c>
      <c r="W230" s="163">
        <f>IF('附表1-面积统计表'!$D$29=0,"",IF(AND(V230="共同成本费用",Z230="总建筑面积法"),ROUND(T230/'附表1-面积统计表'!$D$29*'附表1-面积统计表'!$D$5,2),IF(AND(V230="共同成本费用",Z230="可售建筑面积法"),ROUND(T230/'附表1-面积统计表'!$F$29*'附表1-面积统计表'!$F$5,2),"请手工填写")))</f>
        <v>-36041.07</v>
      </c>
      <c r="X230" s="163" t="str">
        <f>IF(SUM('附表1-面积统计表'!$D$6)=0,"",SUM(T230)-SUM(W230)-SUM(Y230))</f>
        <v/>
      </c>
      <c r="Y230" s="163">
        <f>IF(SUM('附表1-面积统计表'!$D$6)=0,SUM(T230)-SUM(W230),IF('附表1-面积统计表'!$D$29=0,"",IF(AND(V230="共同成本费用",Z230="总建筑面积法"),ROUND(T230/'附表1-面积统计表'!$D$29*'附表1-面积统计表'!$D$7,2),IF(AND(V230="共同成本费用",Z230="可售建筑面积法"),ROUND(T230/'附表1-面积统计表'!$F$29*'附表1-面积统计表'!$F$7,2),"请手工填写"))))</f>
        <v>-2239.76</v>
      </c>
      <c r="Z230" s="164" t="s">
        <v>282</v>
      </c>
      <c r="AA230" s="157"/>
      <c r="AB230" s="165" t="s">
        <v>1986</v>
      </c>
      <c r="AC230" s="165"/>
    </row>
    <row r="231" s="127" customFormat="1" ht="27" hidden="1" customHeight="1" spans="1:29">
      <c r="A231" s="152">
        <v>225</v>
      </c>
      <c r="B231" s="258" t="s">
        <v>2751</v>
      </c>
      <c r="C231" s="259" t="s">
        <v>2752</v>
      </c>
      <c r="D231" s="155" t="s">
        <v>2647</v>
      </c>
      <c r="E231" s="156" t="s">
        <v>2648</v>
      </c>
      <c r="F231" s="260" t="s">
        <v>2753</v>
      </c>
      <c r="G231" s="158" t="s">
        <v>2650</v>
      </c>
      <c r="H231" s="157" t="str">
        <f>IF(G231="","",VLOOKUP(G231,'附表8-合同明细采集底稿'!B:I,2,0))</f>
        <v>开发间接费用</v>
      </c>
      <c r="I231" s="121">
        <f>IF(G231="","",VLOOKUP(G231,'附表8-合同明细采集底稿'!B:I,3,0))</f>
        <v>0</v>
      </c>
      <c r="J231" s="157" t="str">
        <f>IF(G231="","",VLOOKUP(G231,'附表8-合同明细采集底稿'!B:I,4,0))</f>
        <v>开发间接费用</v>
      </c>
      <c r="K231" s="157" t="s">
        <v>1985</v>
      </c>
      <c r="L231" s="158"/>
      <c r="M231" s="158"/>
      <c r="N231" s="159">
        <v>115330</v>
      </c>
      <c r="O231" s="261">
        <v>115330</v>
      </c>
      <c r="P231" s="261">
        <v>115330</v>
      </c>
      <c r="Q231" s="160"/>
      <c r="R231" s="160">
        <f t="shared" si="9"/>
        <v>115330</v>
      </c>
      <c r="S231" s="161">
        <f>IFERROR(VLOOKUP(G231,'附表8-合同明细采集底稿'!B:M,12,0),100%)</f>
        <v>0.331924265795271</v>
      </c>
      <c r="T231" s="160">
        <f t="shared" si="8"/>
        <v>38280.83</v>
      </c>
      <c r="U231" s="157" t="s">
        <v>2026</v>
      </c>
      <c r="V231" s="162" t="s">
        <v>309</v>
      </c>
      <c r="W231" s="163">
        <f>IF('附表1-面积统计表'!$D$29=0,"",IF(AND(V231="共同成本费用",Z231="总建筑面积法"),ROUND(T231/'附表1-面积统计表'!$D$29*'附表1-面积统计表'!$D$5,2),IF(AND(V231="共同成本费用",Z231="可售建筑面积法"),ROUND(T231/'附表1-面积统计表'!$F$29*'附表1-面积统计表'!$F$5,2),"请手工填写")))</f>
        <v>36041.07</v>
      </c>
      <c r="X231" s="163" t="str">
        <f>IF(SUM('附表1-面积统计表'!$D$6)=0,"",SUM(T231)-SUM(W231)-SUM(Y231))</f>
        <v/>
      </c>
      <c r="Y231" s="163">
        <f>IF(SUM('附表1-面积统计表'!$D$6)=0,SUM(T231)-SUM(W231),IF('附表1-面积统计表'!$D$29=0,"",IF(AND(V231="共同成本费用",Z231="总建筑面积法"),ROUND(T231/'附表1-面积统计表'!$D$29*'附表1-面积统计表'!$D$7,2),IF(AND(V231="共同成本费用",Z231="可售建筑面积法"),ROUND(T231/'附表1-面积统计表'!$F$29*'附表1-面积统计表'!$F$7,2),"请手工填写"))))</f>
        <v>2239.76</v>
      </c>
      <c r="Z231" s="164" t="s">
        <v>282</v>
      </c>
      <c r="AA231" s="157"/>
      <c r="AB231" s="165" t="s">
        <v>1986</v>
      </c>
      <c r="AC231" s="165"/>
    </row>
    <row r="232" s="127" customFormat="1" ht="27" hidden="1" customHeight="1" spans="1:29">
      <c r="A232" s="152">
        <v>226</v>
      </c>
      <c r="B232" s="258" t="s">
        <v>1590</v>
      </c>
      <c r="C232" s="259" t="s">
        <v>2754</v>
      </c>
      <c r="D232" s="155" t="s">
        <v>2647</v>
      </c>
      <c r="E232" s="156" t="s">
        <v>2648</v>
      </c>
      <c r="F232" s="260" t="s">
        <v>2755</v>
      </c>
      <c r="G232" s="158" t="s">
        <v>2650</v>
      </c>
      <c r="H232" s="157" t="str">
        <f>IF(G232="","",VLOOKUP(G232,'附表8-合同明细采集底稿'!B:I,2,0))</f>
        <v>开发间接费用</v>
      </c>
      <c r="I232" s="121">
        <f>IF(G232="","",VLOOKUP(G232,'附表8-合同明细采集底稿'!B:I,3,0))</f>
        <v>0</v>
      </c>
      <c r="J232" s="157" t="str">
        <f>IF(G232="","",VLOOKUP(G232,'附表8-合同明细采集底稿'!B:I,4,0))</f>
        <v>开发间接费用</v>
      </c>
      <c r="K232" s="157" t="s">
        <v>1985</v>
      </c>
      <c r="L232" s="158"/>
      <c r="M232" s="158"/>
      <c r="N232" s="187">
        <v>8401.2</v>
      </c>
      <c r="O232" s="261">
        <v>8401.2</v>
      </c>
      <c r="P232" s="261">
        <v>8401.2</v>
      </c>
      <c r="Q232" s="160"/>
      <c r="R232" s="160">
        <f t="shared" si="9"/>
        <v>8401.2</v>
      </c>
      <c r="S232" s="161">
        <f>IFERROR(VLOOKUP(G232,'附表8-合同明细采集底稿'!B:M,12,0),100%)</f>
        <v>0.331924265795271</v>
      </c>
      <c r="T232" s="160">
        <f t="shared" si="8"/>
        <v>2788.56</v>
      </c>
      <c r="U232" s="157" t="s">
        <v>2026</v>
      </c>
      <c r="V232" s="162" t="s">
        <v>309</v>
      </c>
      <c r="W232" s="163">
        <f>IF('附表1-面积统计表'!$D$29=0,"",IF(AND(V232="共同成本费用",Z232="总建筑面积法"),ROUND(T232/'附表1-面积统计表'!$D$29*'附表1-面积统计表'!$D$5,2),IF(AND(V232="共同成本费用",Z232="可售建筑面积法"),ROUND(T232/'附表1-面积统计表'!$F$29*'附表1-面积统计表'!$F$5,2),"请手工填写")))</f>
        <v>2625.4</v>
      </c>
      <c r="X232" s="163" t="str">
        <f>IF(SUM('附表1-面积统计表'!$D$6)=0,"",SUM(T232)-SUM(W232)-SUM(Y232))</f>
        <v/>
      </c>
      <c r="Y232" s="163">
        <f>IF(SUM('附表1-面积统计表'!$D$6)=0,SUM(T232)-SUM(W232),IF('附表1-面积统计表'!$D$29=0,"",IF(AND(V232="共同成本费用",Z232="总建筑面积法"),ROUND(T232/'附表1-面积统计表'!$D$29*'附表1-面积统计表'!$D$7,2),IF(AND(V232="共同成本费用",Z232="可售建筑面积法"),ROUND(T232/'附表1-面积统计表'!$F$29*'附表1-面积统计表'!$F$7,2),"请手工填写"))))</f>
        <v>163.16</v>
      </c>
      <c r="Z232" s="164" t="s">
        <v>282</v>
      </c>
      <c r="AA232" s="157"/>
      <c r="AB232" s="165" t="s">
        <v>1986</v>
      </c>
      <c r="AC232" s="165"/>
    </row>
    <row r="233" s="127" customFormat="1" ht="27" hidden="1" customHeight="1" spans="1:29">
      <c r="A233" s="152">
        <v>227</v>
      </c>
      <c r="B233" s="258" t="s">
        <v>2406</v>
      </c>
      <c r="C233" s="259" t="s">
        <v>2736</v>
      </c>
      <c r="D233" s="155" t="s">
        <v>2647</v>
      </c>
      <c r="E233" s="156" t="s">
        <v>2648</v>
      </c>
      <c r="F233" s="260" t="s">
        <v>2756</v>
      </c>
      <c r="G233" s="158" t="s">
        <v>2650</v>
      </c>
      <c r="H233" s="157" t="str">
        <f>IF(G233="","",VLOOKUP(G233,'附表8-合同明细采集底稿'!B:I,2,0))</f>
        <v>开发间接费用</v>
      </c>
      <c r="I233" s="121">
        <f>IF(G233="","",VLOOKUP(G233,'附表8-合同明细采集底稿'!B:I,3,0))</f>
        <v>0</v>
      </c>
      <c r="J233" s="157" t="str">
        <f>IF(G233="","",VLOOKUP(G233,'附表8-合同明细采集底稿'!B:I,4,0))</f>
        <v>开发间接费用</v>
      </c>
      <c r="K233" s="157" t="s">
        <v>1985</v>
      </c>
      <c r="L233" s="158"/>
      <c r="M233" s="158"/>
      <c r="N233" s="187">
        <v>114130</v>
      </c>
      <c r="O233" s="261">
        <v>114130</v>
      </c>
      <c r="P233" s="261">
        <v>114130</v>
      </c>
      <c r="Q233" s="160"/>
      <c r="R233" s="160">
        <f t="shared" si="9"/>
        <v>114130</v>
      </c>
      <c r="S233" s="161">
        <f>IFERROR(VLOOKUP(G233,'附表8-合同明细采集底稿'!B:M,12,0),100%)</f>
        <v>0.331924265795271</v>
      </c>
      <c r="T233" s="160">
        <f t="shared" si="8"/>
        <v>37882.52</v>
      </c>
      <c r="U233" s="157" t="s">
        <v>2026</v>
      </c>
      <c r="V233" s="162" t="s">
        <v>309</v>
      </c>
      <c r="W233" s="163">
        <f>IF('附表1-面积统计表'!$D$29=0,"",IF(AND(V233="共同成本费用",Z233="总建筑面积法"),ROUND(T233/'附表1-面积统计表'!$D$29*'附表1-面积统计表'!$D$5,2),IF(AND(V233="共同成本费用",Z233="可售建筑面积法"),ROUND(T233/'附表1-面积统计表'!$F$29*'附表1-面积统计表'!$F$5,2),"请手工填写")))</f>
        <v>35666.06</v>
      </c>
      <c r="X233" s="163" t="str">
        <f>IF(SUM('附表1-面积统计表'!$D$6)=0,"",SUM(T233)-SUM(W233)-SUM(Y233))</f>
        <v/>
      </c>
      <c r="Y233" s="163">
        <f>IF(SUM('附表1-面积统计表'!$D$6)=0,SUM(T233)-SUM(W233),IF('附表1-面积统计表'!$D$29=0,"",IF(AND(V233="共同成本费用",Z233="总建筑面积法"),ROUND(T233/'附表1-面积统计表'!$D$29*'附表1-面积统计表'!$D$7,2),IF(AND(V233="共同成本费用",Z233="可售建筑面积法"),ROUND(T233/'附表1-面积统计表'!$F$29*'附表1-面积统计表'!$F$7,2),"请手工填写"))))</f>
        <v>2216.46</v>
      </c>
      <c r="Z233" s="164" t="s">
        <v>282</v>
      </c>
      <c r="AA233" s="157"/>
      <c r="AB233" s="165" t="s">
        <v>1986</v>
      </c>
      <c r="AC233" s="165"/>
    </row>
    <row r="234" s="127" customFormat="1" ht="27" hidden="1" customHeight="1" spans="1:29">
      <c r="A234" s="152">
        <v>228</v>
      </c>
      <c r="B234" s="258" t="s">
        <v>2406</v>
      </c>
      <c r="C234" s="259" t="s">
        <v>2757</v>
      </c>
      <c r="D234" s="155" t="s">
        <v>2647</v>
      </c>
      <c r="E234" s="156" t="s">
        <v>2648</v>
      </c>
      <c r="F234" s="260" t="s">
        <v>2758</v>
      </c>
      <c r="G234" s="158" t="s">
        <v>2650</v>
      </c>
      <c r="H234" s="157" t="str">
        <f>IF(G234="","",VLOOKUP(G234,'附表8-合同明细采集底稿'!B:I,2,0))</f>
        <v>开发间接费用</v>
      </c>
      <c r="I234" s="121">
        <f>IF(G234="","",VLOOKUP(G234,'附表8-合同明细采集底稿'!B:I,3,0))</f>
        <v>0</v>
      </c>
      <c r="J234" s="157" t="str">
        <f>IF(G234="","",VLOOKUP(G234,'附表8-合同明细采集底稿'!B:I,4,0))</f>
        <v>开发间接费用</v>
      </c>
      <c r="K234" s="157" t="s">
        <v>1985</v>
      </c>
      <c r="L234" s="158"/>
      <c r="M234" s="158"/>
      <c r="N234" s="159">
        <v>4332.06</v>
      </c>
      <c r="O234" s="261">
        <v>4332.06</v>
      </c>
      <c r="P234" s="261">
        <v>4332.06</v>
      </c>
      <c r="Q234" s="160"/>
      <c r="R234" s="160">
        <f t="shared" si="9"/>
        <v>4332.06</v>
      </c>
      <c r="S234" s="161">
        <f>IFERROR(VLOOKUP(G234,'附表8-合同明细采集底稿'!B:M,12,0),100%)</f>
        <v>0.331924265795271</v>
      </c>
      <c r="T234" s="160">
        <f t="shared" si="8"/>
        <v>1437.92</v>
      </c>
      <c r="U234" s="157" t="s">
        <v>2026</v>
      </c>
      <c r="V234" s="162" t="s">
        <v>309</v>
      </c>
      <c r="W234" s="163">
        <f>IF('附表1-面积统计表'!$D$29=0,"",IF(AND(V234="共同成本费用",Z234="总建筑面积法"),ROUND(T234/'附表1-面积统计表'!$D$29*'附表1-面积统计表'!$D$5,2),IF(AND(V234="共同成本费用",Z234="可售建筑面积法"),ROUND(T234/'附表1-面积统计表'!$F$29*'附表1-面积统计表'!$F$5,2),"请手工填写")))</f>
        <v>1353.79</v>
      </c>
      <c r="X234" s="163" t="str">
        <f>IF(SUM('附表1-面积统计表'!$D$6)=0,"",SUM(T234)-SUM(W234)-SUM(Y234))</f>
        <v/>
      </c>
      <c r="Y234" s="163">
        <f>IF(SUM('附表1-面积统计表'!$D$6)=0,SUM(T234)-SUM(W234),IF('附表1-面积统计表'!$D$29=0,"",IF(AND(V234="共同成本费用",Z234="总建筑面积法"),ROUND(T234/'附表1-面积统计表'!$D$29*'附表1-面积统计表'!$D$7,2),IF(AND(V234="共同成本费用",Z234="可售建筑面积法"),ROUND(T234/'附表1-面积统计表'!$F$29*'附表1-面积统计表'!$F$7,2),"请手工填写"))))</f>
        <v>84.1300000000001</v>
      </c>
      <c r="Z234" s="164" t="s">
        <v>282</v>
      </c>
      <c r="AA234" s="157"/>
      <c r="AB234" s="165" t="s">
        <v>1986</v>
      </c>
      <c r="AC234" s="165"/>
    </row>
    <row r="235" s="127" customFormat="1" ht="27" hidden="1" customHeight="1" spans="1:29">
      <c r="A235" s="152">
        <v>229</v>
      </c>
      <c r="B235" s="258" t="s">
        <v>2406</v>
      </c>
      <c r="C235" s="259" t="s">
        <v>2730</v>
      </c>
      <c r="D235" s="155" t="s">
        <v>2647</v>
      </c>
      <c r="E235" s="156" t="s">
        <v>2648</v>
      </c>
      <c r="F235" s="260" t="s">
        <v>2759</v>
      </c>
      <c r="G235" s="158" t="s">
        <v>2650</v>
      </c>
      <c r="H235" s="157" t="str">
        <f>IF(G235="","",VLOOKUP(G235,'附表8-合同明细采集底稿'!B:I,2,0))</f>
        <v>开发间接费用</v>
      </c>
      <c r="I235" s="121">
        <f>IF(G235="","",VLOOKUP(G235,'附表8-合同明细采集底稿'!B:I,3,0))</f>
        <v>0</v>
      </c>
      <c r="J235" s="157" t="str">
        <f>IF(G235="","",VLOOKUP(G235,'附表8-合同明细采集底稿'!B:I,4,0))</f>
        <v>开发间接费用</v>
      </c>
      <c r="K235" s="157" t="s">
        <v>1985</v>
      </c>
      <c r="L235" s="158"/>
      <c r="M235" s="158"/>
      <c r="N235" s="187">
        <v>105685.84</v>
      </c>
      <c r="O235" s="261">
        <v>105685.84</v>
      </c>
      <c r="P235" s="261">
        <v>105685.84</v>
      </c>
      <c r="Q235" s="160"/>
      <c r="R235" s="160">
        <f t="shared" si="9"/>
        <v>105685.84</v>
      </c>
      <c r="S235" s="161">
        <f>IFERROR(VLOOKUP(G235,'附表8-合同明细采集底稿'!B:M,12,0),100%)</f>
        <v>0.331924265795271</v>
      </c>
      <c r="T235" s="160">
        <f t="shared" si="8"/>
        <v>35079.69</v>
      </c>
      <c r="U235" s="157" t="s">
        <v>2026</v>
      </c>
      <c r="V235" s="162" t="s">
        <v>309</v>
      </c>
      <c r="W235" s="163">
        <f>IF('附表1-面积统计表'!$D$29=0,"",IF(AND(V235="共同成本费用",Z235="总建筑面积法"),ROUND(T235/'附表1-面积统计表'!$D$29*'附表1-面积统计表'!$D$5,2),IF(AND(V235="共同成本费用",Z235="可售建筑面积法"),ROUND(T235/'附表1-面积统计表'!$F$29*'附表1-面积统计表'!$F$5,2),"请手工填写")))</f>
        <v>33027.22</v>
      </c>
      <c r="X235" s="163" t="str">
        <f>IF(SUM('附表1-面积统计表'!$D$6)=0,"",SUM(T235)-SUM(W235)-SUM(Y235))</f>
        <v/>
      </c>
      <c r="Y235" s="163">
        <f>IF(SUM('附表1-面积统计表'!$D$6)=0,SUM(T235)-SUM(W235),IF('附表1-面积统计表'!$D$29=0,"",IF(AND(V235="共同成本费用",Z235="总建筑面积法"),ROUND(T235/'附表1-面积统计表'!$D$29*'附表1-面积统计表'!$D$7,2),IF(AND(V235="共同成本费用",Z235="可售建筑面积法"),ROUND(T235/'附表1-面积统计表'!$F$29*'附表1-面积统计表'!$F$7,2),"请手工填写"))))</f>
        <v>2052.47</v>
      </c>
      <c r="Z235" s="164" t="s">
        <v>282</v>
      </c>
      <c r="AA235" s="157"/>
      <c r="AB235" s="165" t="s">
        <v>1986</v>
      </c>
      <c r="AC235" s="165"/>
    </row>
    <row r="236" s="127" customFormat="1" ht="27" hidden="1" customHeight="1" spans="1:29">
      <c r="A236" s="152">
        <v>230</v>
      </c>
      <c r="B236" s="258" t="s">
        <v>2406</v>
      </c>
      <c r="C236" s="259" t="s">
        <v>2760</v>
      </c>
      <c r="D236" s="155" t="s">
        <v>2647</v>
      </c>
      <c r="E236" s="156" t="s">
        <v>2648</v>
      </c>
      <c r="F236" s="260" t="s">
        <v>2761</v>
      </c>
      <c r="G236" s="158" t="s">
        <v>2650</v>
      </c>
      <c r="H236" s="157" t="str">
        <f>IF(G236="","",VLOOKUP(G236,'附表8-合同明细采集底稿'!B:I,2,0))</f>
        <v>开发间接费用</v>
      </c>
      <c r="I236" s="121">
        <f>IF(G236="","",VLOOKUP(G236,'附表8-合同明细采集底稿'!B:I,3,0))</f>
        <v>0</v>
      </c>
      <c r="J236" s="157" t="str">
        <f>IF(G236="","",VLOOKUP(G236,'附表8-合同明细采集底稿'!B:I,4,0))</f>
        <v>开发间接费用</v>
      </c>
      <c r="K236" s="157" t="s">
        <v>1985</v>
      </c>
      <c r="L236" s="158"/>
      <c r="M236" s="158"/>
      <c r="N236" s="187">
        <v>4332.06</v>
      </c>
      <c r="O236" s="261">
        <v>4332.06</v>
      </c>
      <c r="P236" s="261">
        <v>4332.06</v>
      </c>
      <c r="Q236" s="160"/>
      <c r="R236" s="160">
        <f t="shared" si="9"/>
        <v>4332.06</v>
      </c>
      <c r="S236" s="161">
        <f>IFERROR(VLOOKUP(G236,'附表8-合同明细采集底稿'!B:M,12,0),100%)</f>
        <v>0.331924265795271</v>
      </c>
      <c r="T236" s="160">
        <f t="shared" si="8"/>
        <v>1437.92</v>
      </c>
      <c r="U236" s="157" t="s">
        <v>2026</v>
      </c>
      <c r="V236" s="162" t="s">
        <v>309</v>
      </c>
      <c r="W236" s="163">
        <f>IF('附表1-面积统计表'!$D$29=0,"",IF(AND(V236="共同成本费用",Z236="总建筑面积法"),ROUND(T236/'附表1-面积统计表'!$D$29*'附表1-面积统计表'!$D$5,2),IF(AND(V236="共同成本费用",Z236="可售建筑面积法"),ROUND(T236/'附表1-面积统计表'!$F$29*'附表1-面积统计表'!$F$5,2),"请手工填写")))</f>
        <v>1353.79</v>
      </c>
      <c r="X236" s="163" t="str">
        <f>IF(SUM('附表1-面积统计表'!$D$6)=0,"",SUM(T236)-SUM(W236)-SUM(Y236))</f>
        <v/>
      </c>
      <c r="Y236" s="163">
        <f>IF(SUM('附表1-面积统计表'!$D$6)=0,SUM(T236)-SUM(W236),IF('附表1-面积统计表'!$D$29=0,"",IF(AND(V236="共同成本费用",Z236="总建筑面积法"),ROUND(T236/'附表1-面积统计表'!$D$29*'附表1-面积统计表'!$D$7,2),IF(AND(V236="共同成本费用",Z236="可售建筑面积法"),ROUND(T236/'附表1-面积统计表'!$F$29*'附表1-面积统计表'!$F$7,2),"请手工填写"))))</f>
        <v>84.1300000000001</v>
      </c>
      <c r="Z236" s="164" t="s">
        <v>282</v>
      </c>
      <c r="AA236" s="157"/>
      <c r="AB236" s="165" t="s">
        <v>1986</v>
      </c>
      <c r="AC236" s="165"/>
    </row>
    <row r="237" s="127" customFormat="1" ht="27" hidden="1" customHeight="1" spans="1:29">
      <c r="A237" s="152">
        <v>231</v>
      </c>
      <c r="B237" s="258" t="s">
        <v>2406</v>
      </c>
      <c r="C237" s="259" t="s">
        <v>2403</v>
      </c>
      <c r="D237" s="155" t="s">
        <v>2647</v>
      </c>
      <c r="E237" s="156" t="s">
        <v>2648</v>
      </c>
      <c r="F237" s="260" t="s">
        <v>2762</v>
      </c>
      <c r="G237" s="158" t="s">
        <v>2650</v>
      </c>
      <c r="H237" s="157" t="str">
        <f>IF(G237="","",VLOOKUP(G237,'附表8-合同明细采集底稿'!B:I,2,0))</f>
        <v>开发间接费用</v>
      </c>
      <c r="I237" s="121">
        <f>IF(G237="","",VLOOKUP(G237,'附表8-合同明细采集底稿'!B:I,3,0))</f>
        <v>0</v>
      </c>
      <c r="J237" s="157" t="str">
        <f>IF(G237="","",VLOOKUP(G237,'附表8-合同明细采集底稿'!B:I,4,0))</f>
        <v>开发间接费用</v>
      </c>
      <c r="K237" s="157" t="s">
        <v>1985</v>
      </c>
      <c r="L237" s="158"/>
      <c r="M237" s="158"/>
      <c r="N237" s="159">
        <v>65220.22</v>
      </c>
      <c r="O237" s="261">
        <v>65220.22</v>
      </c>
      <c r="P237" s="261">
        <v>65220.22</v>
      </c>
      <c r="Q237" s="160"/>
      <c r="R237" s="160">
        <f t="shared" si="9"/>
        <v>65220.22</v>
      </c>
      <c r="S237" s="161">
        <f>IFERROR(VLOOKUP(G237,'附表8-合同明细采集底稿'!B:M,12,0),100%)</f>
        <v>0.331924265795271</v>
      </c>
      <c r="T237" s="160">
        <f t="shared" si="8"/>
        <v>21648.17</v>
      </c>
      <c r="U237" s="157" t="s">
        <v>2026</v>
      </c>
      <c r="V237" s="162" t="s">
        <v>309</v>
      </c>
      <c r="W237" s="163">
        <f>IF('附表1-面积统计表'!$D$29=0,"",IF(AND(V237="共同成本费用",Z237="总建筑面积法"),ROUND(T237/'附表1-面积统计表'!$D$29*'附表1-面积统计表'!$D$5,2),IF(AND(V237="共同成本费用",Z237="可售建筑面积法"),ROUND(T237/'附表1-面积统计表'!$F$29*'附表1-面积统计表'!$F$5,2),"请手工填写")))</f>
        <v>20381.56</v>
      </c>
      <c r="X237" s="163" t="str">
        <f>IF(SUM('附表1-面积统计表'!$D$6)=0,"",SUM(T237)-SUM(W237)-SUM(Y237))</f>
        <v/>
      </c>
      <c r="Y237" s="163">
        <f>IF(SUM('附表1-面积统计表'!$D$6)=0,SUM(T237)-SUM(W237),IF('附表1-面积统计表'!$D$29=0,"",IF(AND(V237="共同成本费用",Z237="总建筑面积法"),ROUND(T237/'附表1-面积统计表'!$D$29*'附表1-面积统计表'!$D$7,2),IF(AND(V237="共同成本费用",Z237="可售建筑面积法"),ROUND(T237/'附表1-面积统计表'!$F$29*'附表1-面积统计表'!$F$7,2),"请手工填写"))))</f>
        <v>1266.61</v>
      </c>
      <c r="Z237" s="164" t="s">
        <v>282</v>
      </c>
      <c r="AA237" s="157"/>
      <c r="AB237" s="165" t="s">
        <v>1986</v>
      </c>
      <c r="AC237" s="165"/>
    </row>
    <row r="238" s="127" customFormat="1" ht="27" hidden="1" customHeight="1" spans="1:29">
      <c r="A238" s="152">
        <v>232</v>
      </c>
      <c r="B238" s="258" t="s">
        <v>2763</v>
      </c>
      <c r="C238" s="259" t="s">
        <v>2764</v>
      </c>
      <c r="D238" s="155" t="s">
        <v>2647</v>
      </c>
      <c r="E238" s="156" t="s">
        <v>2648</v>
      </c>
      <c r="F238" s="260" t="s">
        <v>2655</v>
      </c>
      <c r="G238" s="158" t="s">
        <v>2650</v>
      </c>
      <c r="H238" s="157" t="str">
        <f>IF(G238="","",VLOOKUP(G238,'附表8-合同明细采集底稿'!B:I,2,0))</f>
        <v>开发间接费用</v>
      </c>
      <c r="I238" s="121">
        <f>IF(G238="","",VLOOKUP(G238,'附表8-合同明细采集底稿'!B:I,3,0))</f>
        <v>0</v>
      </c>
      <c r="J238" s="157" t="str">
        <f>IF(G238="","",VLOOKUP(G238,'附表8-合同明细采集底稿'!B:I,4,0))</f>
        <v>开发间接费用</v>
      </c>
      <c r="K238" s="157" t="s">
        <v>1985</v>
      </c>
      <c r="L238" s="158"/>
      <c r="M238" s="158"/>
      <c r="N238" s="187">
        <v>50414.64</v>
      </c>
      <c r="O238" s="261">
        <v>50414.64</v>
      </c>
      <c r="P238" s="261">
        <v>50414.64</v>
      </c>
      <c r="Q238" s="160"/>
      <c r="R238" s="160">
        <f t="shared" si="9"/>
        <v>50414.64</v>
      </c>
      <c r="S238" s="161">
        <f>IFERROR(VLOOKUP(G238,'附表8-合同明细采集底稿'!B:M,12,0),100%)</f>
        <v>0.331924265795271</v>
      </c>
      <c r="T238" s="160">
        <f t="shared" si="8"/>
        <v>16733.84</v>
      </c>
      <c r="U238" s="157" t="s">
        <v>2026</v>
      </c>
      <c r="V238" s="162" t="s">
        <v>309</v>
      </c>
      <c r="W238" s="163">
        <f>IF('附表1-面积统计表'!$D$29=0,"",IF(AND(V238="共同成本费用",Z238="总建筑面积法"),ROUND(T238/'附表1-面积统计表'!$D$29*'附表1-面积统计表'!$D$5,2),IF(AND(V238="共同成本费用",Z238="可售建筑面积法"),ROUND(T238/'附表1-面积统计表'!$F$29*'附表1-面积统计表'!$F$5,2),"请手工填写")))</f>
        <v>15754.76</v>
      </c>
      <c r="X238" s="163" t="str">
        <f>IF(SUM('附表1-面积统计表'!$D$6)=0,"",SUM(T238)-SUM(W238)-SUM(Y238))</f>
        <v/>
      </c>
      <c r="Y238" s="163">
        <f>IF(SUM('附表1-面积统计表'!$D$6)=0,SUM(T238)-SUM(W238),IF('附表1-面积统计表'!$D$29=0,"",IF(AND(V238="共同成本费用",Z238="总建筑面积法"),ROUND(T238/'附表1-面积统计表'!$D$29*'附表1-面积统计表'!$D$7,2),IF(AND(V238="共同成本费用",Z238="可售建筑面积法"),ROUND(T238/'附表1-面积统计表'!$F$29*'附表1-面积统计表'!$F$7,2),"请手工填写"))))</f>
        <v>979.08</v>
      </c>
      <c r="Z238" s="164" t="s">
        <v>282</v>
      </c>
      <c r="AA238" s="157"/>
      <c r="AB238" s="165" t="s">
        <v>1986</v>
      </c>
      <c r="AC238" s="165"/>
    </row>
    <row r="239" s="127" customFormat="1" ht="27" hidden="1" customHeight="1" spans="1:29">
      <c r="A239" s="152">
        <v>233</v>
      </c>
      <c r="B239" s="258" t="s">
        <v>2763</v>
      </c>
      <c r="C239" s="259" t="s">
        <v>2765</v>
      </c>
      <c r="D239" s="155" t="s">
        <v>2647</v>
      </c>
      <c r="E239" s="156" t="s">
        <v>2648</v>
      </c>
      <c r="F239" s="260" t="s">
        <v>2766</v>
      </c>
      <c r="G239" s="158" t="s">
        <v>2650</v>
      </c>
      <c r="H239" s="157" t="str">
        <f>IF(G239="","",VLOOKUP(G239,'附表8-合同明细采集底稿'!B:I,2,0))</f>
        <v>开发间接费用</v>
      </c>
      <c r="I239" s="121">
        <f>IF(G239="","",VLOOKUP(G239,'附表8-合同明细采集底稿'!B:I,3,0))</f>
        <v>0</v>
      </c>
      <c r="J239" s="157" t="str">
        <f>IF(G239="","",VLOOKUP(G239,'附表8-合同明细采集底稿'!B:I,4,0))</f>
        <v>开发间接费用</v>
      </c>
      <c r="K239" s="157" t="s">
        <v>1985</v>
      </c>
      <c r="L239" s="158"/>
      <c r="M239" s="158"/>
      <c r="N239" s="187">
        <v>7446.7</v>
      </c>
      <c r="O239" s="261">
        <v>7446.7</v>
      </c>
      <c r="P239" s="261">
        <v>7446.7</v>
      </c>
      <c r="Q239" s="160"/>
      <c r="R239" s="160">
        <f t="shared" si="9"/>
        <v>7446.7</v>
      </c>
      <c r="S239" s="161">
        <f>IFERROR(VLOOKUP(G239,'附表8-合同明细采集底稿'!B:M,12,0),100%)</f>
        <v>0.331924265795271</v>
      </c>
      <c r="T239" s="160">
        <f t="shared" si="8"/>
        <v>2471.74</v>
      </c>
      <c r="U239" s="157" t="s">
        <v>2026</v>
      </c>
      <c r="V239" s="162" t="s">
        <v>309</v>
      </c>
      <c r="W239" s="163">
        <f>IF('附表1-面积统计表'!$D$29=0,"",IF(AND(V239="共同成本费用",Z239="总建筑面积法"),ROUND(T239/'附表1-面积统计表'!$D$29*'附表1-面积统计表'!$D$5,2),IF(AND(V239="共同成本费用",Z239="可售建筑面积法"),ROUND(T239/'附表1-面积统计表'!$F$29*'附表1-面积统计表'!$F$5,2),"请手工填写")))</f>
        <v>2327.12</v>
      </c>
      <c r="X239" s="163" t="str">
        <f>IF(SUM('附表1-面积统计表'!$D$6)=0,"",SUM(T239)-SUM(W239)-SUM(Y239))</f>
        <v/>
      </c>
      <c r="Y239" s="163">
        <f>IF(SUM('附表1-面积统计表'!$D$6)=0,SUM(T239)-SUM(W239),IF('附表1-面积统计表'!$D$29=0,"",IF(AND(V239="共同成本费用",Z239="总建筑面积法"),ROUND(T239/'附表1-面积统计表'!$D$29*'附表1-面积统计表'!$D$7,2),IF(AND(V239="共同成本费用",Z239="可售建筑面积法"),ROUND(T239/'附表1-面积统计表'!$F$29*'附表1-面积统计表'!$F$7,2),"请手工填写"))))</f>
        <v>144.62</v>
      </c>
      <c r="Z239" s="164" t="s">
        <v>282</v>
      </c>
      <c r="AA239" s="157"/>
      <c r="AB239" s="165" t="s">
        <v>1986</v>
      </c>
      <c r="AC239" s="165"/>
    </row>
    <row r="240" s="127" customFormat="1" ht="27" hidden="1" customHeight="1" spans="1:29">
      <c r="A240" s="152">
        <v>234</v>
      </c>
      <c r="B240" s="258" t="s">
        <v>2763</v>
      </c>
      <c r="C240" s="259" t="s">
        <v>2767</v>
      </c>
      <c r="D240" s="155" t="s">
        <v>2647</v>
      </c>
      <c r="E240" s="156" t="s">
        <v>2648</v>
      </c>
      <c r="F240" s="260" t="s">
        <v>2720</v>
      </c>
      <c r="G240" s="158" t="s">
        <v>2650</v>
      </c>
      <c r="H240" s="157" t="str">
        <f>IF(G240="","",VLOOKUP(G240,'附表8-合同明细采集底稿'!B:I,2,0))</f>
        <v>开发间接费用</v>
      </c>
      <c r="I240" s="121">
        <f>IF(G240="","",VLOOKUP(G240,'附表8-合同明细采集底稿'!B:I,3,0))</f>
        <v>0</v>
      </c>
      <c r="J240" s="157" t="str">
        <f>IF(G240="","",VLOOKUP(G240,'附表8-合同明细采集底稿'!B:I,4,0))</f>
        <v>开发间接费用</v>
      </c>
      <c r="K240" s="157" t="s">
        <v>1985</v>
      </c>
      <c r="L240" s="158"/>
      <c r="M240" s="158"/>
      <c r="N240" s="159">
        <v>4332.06</v>
      </c>
      <c r="O240" s="261">
        <v>4332.06</v>
      </c>
      <c r="P240" s="261">
        <v>4332.06</v>
      </c>
      <c r="Q240" s="160"/>
      <c r="R240" s="160">
        <f t="shared" si="9"/>
        <v>4332.06</v>
      </c>
      <c r="S240" s="161">
        <f>IFERROR(VLOOKUP(G240,'附表8-合同明细采集底稿'!B:M,12,0),100%)</f>
        <v>0.331924265795271</v>
      </c>
      <c r="T240" s="160">
        <f t="shared" si="8"/>
        <v>1437.92</v>
      </c>
      <c r="U240" s="157" t="s">
        <v>2026</v>
      </c>
      <c r="V240" s="162" t="s">
        <v>309</v>
      </c>
      <c r="W240" s="163">
        <f>IF('附表1-面积统计表'!$D$29=0,"",IF(AND(V240="共同成本费用",Z240="总建筑面积法"),ROUND(T240/'附表1-面积统计表'!$D$29*'附表1-面积统计表'!$D$5,2),IF(AND(V240="共同成本费用",Z240="可售建筑面积法"),ROUND(T240/'附表1-面积统计表'!$F$29*'附表1-面积统计表'!$F$5,2),"请手工填写")))</f>
        <v>1353.79</v>
      </c>
      <c r="X240" s="163" t="str">
        <f>IF(SUM('附表1-面积统计表'!$D$6)=0,"",SUM(T240)-SUM(W240)-SUM(Y240))</f>
        <v/>
      </c>
      <c r="Y240" s="163">
        <f>IF(SUM('附表1-面积统计表'!$D$6)=0,SUM(T240)-SUM(W240),IF('附表1-面积统计表'!$D$29=0,"",IF(AND(V240="共同成本费用",Z240="总建筑面积法"),ROUND(T240/'附表1-面积统计表'!$D$29*'附表1-面积统计表'!$D$7,2),IF(AND(V240="共同成本费用",Z240="可售建筑面积法"),ROUND(T240/'附表1-面积统计表'!$F$29*'附表1-面积统计表'!$F$7,2),"请手工填写"))))</f>
        <v>84.1300000000001</v>
      </c>
      <c r="Z240" s="164" t="s">
        <v>282</v>
      </c>
      <c r="AA240" s="157"/>
      <c r="AB240" s="165" t="s">
        <v>1986</v>
      </c>
      <c r="AC240" s="165"/>
    </row>
    <row r="241" s="127" customFormat="1" ht="27" hidden="1" customHeight="1" spans="1:29">
      <c r="A241" s="152">
        <v>235</v>
      </c>
      <c r="B241" s="258" t="s">
        <v>2768</v>
      </c>
      <c r="C241" s="259" t="s">
        <v>2541</v>
      </c>
      <c r="D241" s="155" t="s">
        <v>2647</v>
      </c>
      <c r="E241" s="156" t="s">
        <v>2648</v>
      </c>
      <c r="F241" s="262" t="s">
        <v>2769</v>
      </c>
      <c r="G241" s="158" t="s">
        <v>2650</v>
      </c>
      <c r="H241" s="157" t="str">
        <f>IF(G241="","",VLOOKUP(G241,'附表8-合同明细采集底稿'!B:I,2,0))</f>
        <v>开发间接费用</v>
      </c>
      <c r="I241" s="121">
        <f>IF(G241="","",VLOOKUP(G241,'附表8-合同明细采集底稿'!B:I,3,0))</f>
        <v>0</v>
      </c>
      <c r="J241" s="157" t="str">
        <f>IF(G241="","",VLOOKUP(G241,'附表8-合同明细采集底稿'!B:I,4,0))</f>
        <v>开发间接费用</v>
      </c>
      <c r="K241" s="157" t="s">
        <v>1985</v>
      </c>
      <c r="L241" s="158"/>
      <c r="M241" s="158"/>
      <c r="N241" s="187">
        <v>133170</v>
      </c>
      <c r="O241" s="255">
        <v>133170</v>
      </c>
      <c r="P241" s="255">
        <v>133170</v>
      </c>
      <c r="Q241" s="160"/>
      <c r="R241" s="160">
        <f t="shared" si="9"/>
        <v>133170</v>
      </c>
      <c r="S241" s="161">
        <f>IFERROR(VLOOKUP(G241,'附表8-合同明细采集底稿'!B:M,12,0),100%)</f>
        <v>0.331924265795271</v>
      </c>
      <c r="T241" s="160">
        <f t="shared" si="8"/>
        <v>44202.35</v>
      </c>
      <c r="U241" s="157" t="s">
        <v>2026</v>
      </c>
      <c r="V241" s="162" t="s">
        <v>309</v>
      </c>
      <c r="W241" s="163">
        <f>IF('附表1-面积统计表'!$D$29=0,"",IF(AND(V241="共同成本费用",Z241="总建筑面积法"),ROUND(T241/'附表1-面积统计表'!$D$29*'附表1-面积统计表'!$D$5,2),IF(AND(V241="共同成本费用",Z241="可售建筑面积法"),ROUND(T241/'附表1-面积统计表'!$F$29*'附表1-面积统计表'!$F$5,2),"请手工填写")))</f>
        <v>41616.13</v>
      </c>
      <c r="X241" s="163" t="str">
        <f>IF(SUM('附表1-面积统计表'!$D$6)=0,"",SUM(T241)-SUM(W241)-SUM(Y241))</f>
        <v/>
      </c>
      <c r="Y241" s="163">
        <f>IF(SUM('附表1-面积统计表'!$D$6)=0,SUM(T241)-SUM(W241),IF('附表1-面积统计表'!$D$29=0,"",IF(AND(V241="共同成本费用",Z241="总建筑面积法"),ROUND(T241/'附表1-面积统计表'!$D$29*'附表1-面积统计表'!$D$7,2),IF(AND(V241="共同成本费用",Z241="可售建筑面积法"),ROUND(T241/'附表1-面积统计表'!$F$29*'附表1-面积统计表'!$F$7,2),"请手工填写"))))</f>
        <v>2586.22</v>
      </c>
      <c r="Z241" s="164" t="s">
        <v>282</v>
      </c>
      <c r="AA241" s="157"/>
      <c r="AB241" s="165" t="s">
        <v>1986</v>
      </c>
      <c r="AC241" s="165"/>
    </row>
    <row r="242" s="127" customFormat="1" ht="27" hidden="1" customHeight="1" spans="1:29">
      <c r="A242" s="152">
        <v>236</v>
      </c>
      <c r="B242" s="258" t="s">
        <v>2770</v>
      </c>
      <c r="C242" s="259" t="s">
        <v>2771</v>
      </c>
      <c r="D242" s="155" t="s">
        <v>2647</v>
      </c>
      <c r="E242" s="156" t="s">
        <v>2648</v>
      </c>
      <c r="F242" s="262" t="s">
        <v>2756</v>
      </c>
      <c r="G242" s="158" t="s">
        <v>2650</v>
      </c>
      <c r="H242" s="157" t="str">
        <f>IF(G242="","",VLOOKUP(G242,'附表8-合同明细采集底稿'!B:I,2,0))</f>
        <v>开发间接费用</v>
      </c>
      <c r="I242" s="121">
        <f>IF(G242="","",VLOOKUP(G242,'附表8-合同明细采集底稿'!B:I,3,0))</f>
        <v>0</v>
      </c>
      <c r="J242" s="157" t="str">
        <f>IF(G242="","",VLOOKUP(G242,'附表8-合同明细采集底稿'!B:I,4,0))</f>
        <v>开发间接费用</v>
      </c>
      <c r="K242" s="157" t="s">
        <v>1985</v>
      </c>
      <c r="L242" s="158"/>
      <c r="M242" s="158"/>
      <c r="N242" s="187">
        <v>125915.13</v>
      </c>
      <c r="O242" s="255">
        <v>125915.13</v>
      </c>
      <c r="P242" s="255">
        <v>125915.13</v>
      </c>
      <c r="Q242" s="160"/>
      <c r="R242" s="160">
        <f t="shared" si="9"/>
        <v>125915.13</v>
      </c>
      <c r="S242" s="161">
        <f>IFERROR(VLOOKUP(G242,'附表8-合同明细采集底稿'!B:M,12,0),100%)</f>
        <v>0.331924265795271</v>
      </c>
      <c r="T242" s="160">
        <f t="shared" si="8"/>
        <v>41794.29</v>
      </c>
      <c r="U242" s="157" t="s">
        <v>2026</v>
      </c>
      <c r="V242" s="162" t="s">
        <v>309</v>
      </c>
      <c r="W242" s="163">
        <f>IF('附表1-面积统计表'!$D$29=0,"",IF(AND(V242="共同成本费用",Z242="总建筑面积法"),ROUND(T242/'附表1-面积统计表'!$D$29*'附表1-面积统计表'!$D$5,2),IF(AND(V242="共同成本费用",Z242="可售建筑面积法"),ROUND(T242/'附表1-面积统计表'!$F$29*'附表1-面积统计表'!$F$5,2),"请手工填写")))</f>
        <v>39348.96</v>
      </c>
      <c r="X242" s="163" t="str">
        <f>IF(SUM('附表1-面积统计表'!$D$6)=0,"",SUM(T242)-SUM(W242)-SUM(Y242))</f>
        <v/>
      </c>
      <c r="Y242" s="163">
        <f>IF(SUM('附表1-面积统计表'!$D$6)=0,SUM(T242)-SUM(W242),IF('附表1-面积统计表'!$D$29=0,"",IF(AND(V242="共同成本费用",Z242="总建筑面积法"),ROUND(T242/'附表1-面积统计表'!$D$29*'附表1-面积统计表'!$D$7,2),IF(AND(V242="共同成本费用",Z242="可售建筑面积法"),ROUND(T242/'附表1-面积统计表'!$F$29*'附表1-面积统计表'!$F$7,2),"请手工填写"))))</f>
        <v>2445.33</v>
      </c>
      <c r="Z242" s="164" t="s">
        <v>282</v>
      </c>
      <c r="AA242" s="157"/>
      <c r="AB242" s="165" t="s">
        <v>1986</v>
      </c>
      <c r="AC242" s="165"/>
    </row>
    <row r="243" s="127" customFormat="1" ht="27" hidden="1" customHeight="1" spans="1:29">
      <c r="A243" s="152">
        <v>237</v>
      </c>
      <c r="B243" s="258" t="s">
        <v>2772</v>
      </c>
      <c r="C243" s="259" t="s">
        <v>2773</v>
      </c>
      <c r="D243" s="155" t="s">
        <v>2647</v>
      </c>
      <c r="E243" s="156" t="s">
        <v>2648</v>
      </c>
      <c r="F243" s="262" t="s">
        <v>2774</v>
      </c>
      <c r="G243" s="158" t="s">
        <v>2650</v>
      </c>
      <c r="H243" s="157" t="str">
        <f>IF(G243="","",VLOOKUP(G243,'附表8-合同明细采集底稿'!B:I,2,0))</f>
        <v>开发间接费用</v>
      </c>
      <c r="I243" s="121">
        <f>IF(G243="","",VLOOKUP(G243,'附表8-合同明细采集底稿'!B:I,3,0))</f>
        <v>0</v>
      </c>
      <c r="J243" s="157" t="str">
        <f>IF(G243="","",VLOOKUP(G243,'附表8-合同明细采集底稿'!B:I,4,0))</f>
        <v>开发间接费用</v>
      </c>
      <c r="K243" s="157" t="s">
        <v>1985</v>
      </c>
      <c r="L243" s="158"/>
      <c r="M243" s="158"/>
      <c r="N243" s="159">
        <v>32831</v>
      </c>
      <c r="O243" s="255">
        <v>32831</v>
      </c>
      <c r="P243" s="255">
        <v>32831</v>
      </c>
      <c r="Q243" s="160"/>
      <c r="R243" s="160">
        <f t="shared" si="9"/>
        <v>32831</v>
      </c>
      <c r="S243" s="161">
        <f>IFERROR(VLOOKUP(G243,'附表8-合同明细采集底稿'!B:M,12,0),100%)</f>
        <v>0.331924265795271</v>
      </c>
      <c r="T243" s="160">
        <f t="shared" si="8"/>
        <v>10897.41</v>
      </c>
      <c r="U243" s="157" t="s">
        <v>2026</v>
      </c>
      <c r="V243" s="162" t="s">
        <v>309</v>
      </c>
      <c r="W243" s="163">
        <f>IF('附表1-面积统计表'!$D$29=0,"",IF(AND(V243="共同成本费用",Z243="总建筑面积法"),ROUND(T243/'附表1-面积统计表'!$D$29*'附表1-面积统计表'!$D$5,2),IF(AND(V243="共同成本费用",Z243="可售建筑面积法"),ROUND(T243/'附表1-面积统计表'!$F$29*'附表1-面积统计表'!$F$5,2),"请手工填写")))</f>
        <v>10259.82</v>
      </c>
      <c r="X243" s="163" t="str">
        <f>IF(SUM('附表1-面积统计表'!$D$6)=0,"",SUM(T243)-SUM(W243)-SUM(Y243))</f>
        <v/>
      </c>
      <c r="Y243" s="163">
        <f>IF(SUM('附表1-面积统计表'!$D$6)=0,SUM(T243)-SUM(W243),IF('附表1-面积统计表'!$D$29=0,"",IF(AND(V243="共同成本费用",Z243="总建筑面积法"),ROUND(T243/'附表1-面积统计表'!$D$29*'附表1-面积统计表'!$D$7,2),IF(AND(V243="共同成本费用",Z243="可售建筑面积法"),ROUND(T243/'附表1-面积统计表'!$F$29*'附表1-面积统计表'!$F$7,2),"请手工填写"))))</f>
        <v>637.59</v>
      </c>
      <c r="Z243" s="164" t="s">
        <v>282</v>
      </c>
      <c r="AA243" s="157"/>
      <c r="AB243" s="165" t="s">
        <v>1986</v>
      </c>
      <c r="AC243" s="165"/>
    </row>
    <row r="244" s="127" customFormat="1" ht="27" hidden="1" customHeight="1" spans="1:29">
      <c r="A244" s="152">
        <v>238</v>
      </c>
      <c r="B244" s="258" t="s">
        <v>2775</v>
      </c>
      <c r="C244" s="259">
        <v>7</v>
      </c>
      <c r="D244" s="155" t="s">
        <v>1996</v>
      </c>
      <c r="E244" s="263" t="s">
        <v>2120</v>
      </c>
      <c r="F244" s="262" t="s">
        <v>2776</v>
      </c>
      <c r="G244" s="158" t="s">
        <v>2492</v>
      </c>
      <c r="H244" s="157" t="str">
        <f>IF(G244="","",VLOOKUP(G244,'附表8-合同明细采集底稿'!B:I,2,0))</f>
        <v>沁春锦苑人防车库防雨棚安装工程</v>
      </c>
      <c r="I244" s="121" t="str">
        <f>IF(G244="","",VLOOKUP(G244,'附表8-合同明细采集底稿'!B:I,3,0))</f>
        <v>建设工程合同</v>
      </c>
      <c r="J244" s="157" t="str">
        <f>IF(G244="","",VLOOKUP(G244,'附表8-合同明细采集底稿'!B:I,4,0))</f>
        <v>库尔勒坚乐美建筑工程有限责任公司（郑长银）</v>
      </c>
      <c r="K244" s="157" t="s">
        <v>2007</v>
      </c>
      <c r="L244" s="158"/>
      <c r="M244" s="158" t="s">
        <v>2777</v>
      </c>
      <c r="N244" s="187">
        <v>113420.36</v>
      </c>
      <c r="O244" s="255">
        <v>0</v>
      </c>
      <c r="P244" s="255">
        <v>113420.36</v>
      </c>
      <c r="Q244" s="160"/>
      <c r="R244" s="160">
        <f t="shared" si="9"/>
        <v>113420.36</v>
      </c>
      <c r="S244" s="161">
        <f>IFERROR(VLOOKUP(G244,'附表8-合同明细采集底稿'!B:M,12,0),100%)</f>
        <v>0.571474059785587</v>
      </c>
      <c r="T244" s="160">
        <f t="shared" si="8"/>
        <v>64816.79</v>
      </c>
      <c r="U244" s="168" t="s">
        <v>2009</v>
      </c>
      <c r="V244" s="162" t="s">
        <v>309</v>
      </c>
      <c r="W244" s="163">
        <f>IF('附表1-面积统计表'!$D$29=0,"",IF(AND(V244="共同成本费用",Z244="总建筑面积法"),ROUND(T244/'附表1-面积统计表'!$D$29*'附表1-面积统计表'!$D$5,2),IF(AND(V244="共同成本费用",Z244="可售建筑面积法"),ROUND(T244/'附表1-面积统计表'!$F$29*'附表1-面积统计表'!$F$5,2),"请手工填写")))</f>
        <v>61024.44</v>
      </c>
      <c r="X244" s="163" t="str">
        <f>IF(SUM('附表1-面积统计表'!$D$6)=0,"",SUM(T244)-SUM(W244)-SUM(Y244))</f>
        <v/>
      </c>
      <c r="Y244" s="163">
        <f>IF(SUM('附表1-面积统计表'!$D$6)=0,SUM(T244)-SUM(W244),IF('附表1-面积统计表'!$D$29=0,"",IF(AND(V244="共同成本费用",Z244="总建筑面积法"),ROUND(T244/'附表1-面积统计表'!$D$29*'附表1-面积统计表'!$D$7,2),IF(AND(V244="共同成本费用",Z244="可售建筑面积法"),ROUND(T244/'附表1-面积统计表'!$F$29*'附表1-面积统计表'!$F$7,2),"请手工填写"))))</f>
        <v>3792.35</v>
      </c>
      <c r="Z244" s="164" t="s">
        <v>282</v>
      </c>
      <c r="AA244" s="157"/>
      <c r="AB244" s="165" t="s">
        <v>1986</v>
      </c>
      <c r="AC244" s="165"/>
    </row>
    <row r="245" s="127" customFormat="1" ht="27" hidden="1" customHeight="1" spans="1:29">
      <c r="A245" s="152">
        <v>239</v>
      </c>
      <c r="B245" s="258" t="s">
        <v>2775</v>
      </c>
      <c r="C245" s="259">
        <v>7</v>
      </c>
      <c r="D245" s="155" t="s">
        <v>1996</v>
      </c>
      <c r="E245" s="263" t="s">
        <v>2120</v>
      </c>
      <c r="F245" s="262" t="s">
        <v>2778</v>
      </c>
      <c r="G245" s="158" t="s">
        <v>2492</v>
      </c>
      <c r="H245" s="157" t="str">
        <f>IF(G245="","",VLOOKUP(G245,'附表8-合同明细采集底稿'!B:I,2,0))</f>
        <v>沁春锦苑人防车库防雨棚安装工程</v>
      </c>
      <c r="I245" s="121" t="str">
        <f>IF(G245="","",VLOOKUP(G245,'附表8-合同明细采集底稿'!B:I,3,0))</f>
        <v>建设工程合同</v>
      </c>
      <c r="J245" s="157" t="str">
        <f>IF(G245="","",VLOOKUP(G245,'附表8-合同明细采集底稿'!B:I,4,0))</f>
        <v>库尔勒坚乐美建筑工程有限责任公司（郑长银）</v>
      </c>
      <c r="K245" s="157" t="s">
        <v>1985</v>
      </c>
      <c r="L245" s="158"/>
      <c r="M245" s="158"/>
      <c r="N245" s="187">
        <v>-50917.43</v>
      </c>
      <c r="O245" s="255">
        <v>0</v>
      </c>
      <c r="P245" s="255">
        <v>-50917.43</v>
      </c>
      <c r="Q245" s="160">
        <f t="shared" ref="Q245:Q248" si="10">-P245</f>
        <v>50917.43</v>
      </c>
      <c r="R245" s="160">
        <f t="shared" si="9"/>
        <v>0</v>
      </c>
      <c r="S245" s="161">
        <f>IFERROR(VLOOKUP(G245,'附表8-合同明细采集底稿'!B:M,12,0),100%)</f>
        <v>0.571474059785587</v>
      </c>
      <c r="T245" s="160">
        <f t="shared" si="8"/>
        <v>0</v>
      </c>
      <c r="U245" s="168" t="s">
        <v>2009</v>
      </c>
      <c r="V245" s="162" t="s">
        <v>309</v>
      </c>
      <c r="W245" s="163">
        <f>IF('附表1-面积统计表'!$D$29=0,"",IF(AND(V245="共同成本费用",Z245="总建筑面积法"),ROUND(T245/'附表1-面积统计表'!$D$29*'附表1-面积统计表'!$D$5,2),IF(AND(V245="共同成本费用",Z245="可售建筑面积法"),ROUND(T245/'附表1-面积统计表'!$F$29*'附表1-面积统计表'!$F$5,2),"请手工填写")))</f>
        <v>0</v>
      </c>
      <c r="X245" s="163" t="str">
        <f>IF(SUM('附表1-面积统计表'!$D$6)=0,"",SUM(T245)-SUM(W245)-SUM(Y245))</f>
        <v/>
      </c>
      <c r="Y245" s="163">
        <f>IF(SUM('附表1-面积统计表'!$D$6)=0,SUM(T245)-SUM(W245),IF('附表1-面积统计表'!$D$29=0,"",IF(AND(V245="共同成本费用",Z245="总建筑面积法"),ROUND(T245/'附表1-面积统计表'!$D$29*'附表1-面积统计表'!$D$7,2),IF(AND(V245="共同成本费用",Z245="可售建筑面积法"),ROUND(T245/'附表1-面积统计表'!$F$29*'附表1-面积统计表'!$F$7,2),"请手工填写"))))</f>
        <v>0</v>
      </c>
      <c r="Z245" s="164" t="s">
        <v>282</v>
      </c>
      <c r="AA245" s="157"/>
      <c r="AB245" s="165" t="s">
        <v>1986</v>
      </c>
      <c r="AC245" s="165"/>
    </row>
    <row r="246" s="127" customFormat="1" ht="27" hidden="1" customHeight="1" spans="1:29">
      <c r="A246" s="152">
        <v>240</v>
      </c>
      <c r="B246" s="258" t="s">
        <v>2779</v>
      </c>
      <c r="C246" s="259">
        <v>10</v>
      </c>
      <c r="D246" s="155" t="s">
        <v>1996</v>
      </c>
      <c r="E246" s="156" t="s">
        <v>2120</v>
      </c>
      <c r="F246" s="262" t="s">
        <v>2780</v>
      </c>
      <c r="G246" s="158"/>
      <c r="H246" s="157" t="str">
        <f>IF(G246="","",VLOOKUP(G246,'附表8-合同明细采集底稿'!B:I,2,0))</f>
        <v/>
      </c>
      <c r="I246" s="121" t="str">
        <f>IF(G246="","",VLOOKUP(G246,'附表8-合同明细采集底稿'!B:I,3,0))</f>
        <v/>
      </c>
      <c r="J246" s="166" t="s">
        <v>2781</v>
      </c>
      <c r="K246" s="157" t="s">
        <v>1985</v>
      </c>
      <c r="L246" s="158"/>
      <c r="M246" s="158"/>
      <c r="N246" s="159">
        <v>0</v>
      </c>
      <c r="O246" s="255">
        <v>0</v>
      </c>
      <c r="P246" s="255">
        <v>-1</v>
      </c>
      <c r="Q246" s="160">
        <f t="shared" si="10"/>
        <v>1</v>
      </c>
      <c r="R246" s="160">
        <f t="shared" ref="R246:R255" si="11">P246+Q246</f>
        <v>0</v>
      </c>
      <c r="S246" s="161">
        <f>IFERROR(VLOOKUP(G246,'附表8-合同明细采集底稿'!B:M,12,0),100%)</f>
        <v>1</v>
      </c>
      <c r="T246" s="160">
        <f t="shared" si="8"/>
        <v>0</v>
      </c>
      <c r="U246" s="157"/>
      <c r="V246" s="162" t="s">
        <v>309</v>
      </c>
      <c r="W246" s="163">
        <f>IF('附表1-面积统计表'!$D$29=0,"",IF(AND(V246="共同成本费用",Z246="总建筑面积法"),ROUND(T246/'附表1-面积统计表'!$D$29*'附表1-面积统计表'!$D$5,2),IF(AND(V246="共同成本费用",Z246="可售建筑面积法"),ROUND(T246/'附表1-面积统计表'!$F$29*'附表1-面积统计表'!$F$5,2),"请手工填写")))</f>
        <v>0</v>
      </c>
      <c r="X246" s="163" t="s">
        <v>2009</v>
      </c>
      <c r="Y246" s="163">
        <f>IF(SUM('附表1-面积统计表'!$D$6)=0,SUM(T246)-SUM(W246),IF('附表1-面积统计表'!$D$29=0,"",IF(AND(V246="共同成本费用",Z246="总建筑面积法"),ROUND(T246/'附表1-面积统计表'!$D$29*'附表1-面积统计表'!$D$7,2),IF(AND(V246="共同成本费用",Z246="可售建筑面积法"),ROUND(T246/'附表1-面积统计表'!$F$29*'附表1-面积统计表'!$F$7,2),"请手工填写"))))</f>
        <v>0</v>
      </c>
      <c r="Z246" s="164" t="s">
        <v>282</v>
      </c>
      <c r="AA246" s="157"/>
      <c r="AB246" s="165" t="s">
        <v>1986</v>
      </c>
      <c r="AC246" s="165"/>
    </row>
    <row r="247" s="127" customFormat="1" ht="27" hidden="1" customHeight="1" spans="1:29">
      <c r="A247" s="152">
        <v>241</v>
      </c>
      <c r="B247" s="258" t="s">
        <v>2782</v>
      </c>
      <c r="C247" s="259">
        <v>22</v>
      </c>
      <c r="D247" s="155" t="s">
        <v>1996</v>
      </c>
      <c r="E247" s="156" t="s">
        <v>2120</v>
      </c>
      <c r="F247" s="262" t="s">
        <v>2783</v>
      </c>
      <c r="G247" s="158" t="s">
        <v>2216</v>
      </c>
      <c r="H247" s="157" t="str">
        <f>IF(G247="","",VLOOKUP(G247,'附表8-合同明细采集底稿'!B:I,2,0))</f>
        <v>沁春锦苑项目人防门购置18#-21#</v>
      </c>
      <c r="I247" s="121" t="str">
        <f>IF(G247="","",VLOOKUP(G247,'附表8-合同明细采集底稿'!B:I,3,0))</f>
        <v>买卖合同</v>
      </c>
      <c r="J247" s="157" t="str">
        <f>IF(G247="","",VLOOKUP(G247,'附表8-合同明细采集底稿'!B:I,4,0))</f>
        <v>新疆巨安新粤防护设备有限公司（张照平18167948637）</v>
      </c>
      <c r="K247" s="157" t="s">
        <v>2007</v>
      </c>
      <c r="L247" s="158"/>
      <c r="M247" s="158" t="s">
        <v>2784</v>
      </c>
      <c r="N247" s="187">
        <v>82464.4</v>
      </c>
      <c r="O247" s="255">
        <v>0</v>
      </c>
      <c r="P247" s="255">
        <v>82464.4</v>
      </c>
      <c r="Q247" s="160">
        <f>-3378.01-2533.03</f>
        <v>-5911.04</v>
      </c>
      <c r="R247" s="160">
        <f t="shared" si="11"/>
        <v>76553.36</v>
      </c>
      <c r="S247" s="161">
        <f>IFERROR(VLOOKUP(G247,'附表8-合同明细采集底稿'!B:M,12,0),100%)</f>
        <v>0.571474059785587</v>
      </c>
      <c r="T247" s="160">
        <f>ROUND(SUM(R247)*SUM(S247),2)-3378.01</f>
        <v>40370.25</v>
      </c>
      <c r="U247" s="157" t="s">
        <v>2026</v>
      </c>
      <c r="V247" s="162" t="s">
        <v>309</v>
      </c>
      <c r="W247" s="163">
        <f>IF('附表1-面积统计表'!$D$29=0,"",IF(AND(V247="共同成本费用",Z247="总建筑面积法"),ROUND(T247/'附表1-面积统计表'!$D$29*'附表1-面积统计表'!$D$5,2),IF(AND(V247="共同成本费用",Z247="可售建筑面积法"),ROUND(T247/'附表1-面积统计表'!$F$29*'附表1-面积统计表'!$F$5,2),"请手工填写")))</f>
        <v>38008.24</v>
      </c>
      <c r="X247" s="163" t="str">
        <f>IF(SUM('附表1-面积统计表'!$D$6)=0,"",SUM(T247)-SUM(W247)-SUM(Y247))</f>
        <v/>
      </c>
      <c r="Y247" s="163">
        <f>IF(SUM('附表1-面积统计表'!$D$6)=0,SUM(T247)-SUM(W247),IF('附表1-面积统计表'!$D$29=0,"",IF(AND(V247="共同成本费用",Z247="总建筑面积法"),ROUND(T247/'附表1-面积统计表'!$D$29*'附表1-面积统计表'!$D$7,2),IF(AND(V247="共同成本费用",Z247="可售建筑面积法"),ROUND(T247/'附表1-面积统计表'!$F$29*'附表1-面积统计表'!$F$7,2),"请手工填写"))))</f>
        <v>2362.01</v>
      </c>
      <c r="Z247" s="164" t="s">
        <v>282</v>
      </c>
      <c r="AA247" s="157"/>
      <c r="AB247" s="165" t="s">
        <v>1986</v>
      </c>
      <c r="AC247" s="165"/>
    </row>
    <row r="248" s="127" customFormat="1" ht="27" hidden="1" customHeight="1" spans="1:29">
      <c r="A248" s="152">
        <v>242</v>
      </c>
      <c r="B248" s="258" t="s">
        <v>2782</v>
      </c>
      <c r="C248" s="259">
        <v>22</v>
      </c>
      <c r="D248" s="155" t="s">
        <v>1996</v>
      </c>
      <c r="E248" s="156" t="s">
        <v>2120</v>
      </c>
      <c r="F248" s="262" t="s">
        <v>2785</v>
      </c>
      <c r="G248" s="158" t="s">
        <v>2216</v>
      </c>
      <c r="H248" s="157" t="str">
        <f>IF(G248="","",VLOOKUP(G248,'附表8-合同明细采集底稿'!B:I,2,0))</f>
        <v>沁春锦苑项目人防门购置18#-21#</v>
      </c>
      <c r="I248" s="121" t="str">
        <f>IF(G248="","",VLOOKUP(G248,'附表8-合同明细采集底稿'!B:I,3,0))</f>
        <v>买卖合同</v>
      </c>
      <c r="J248" s="157" t="str">
        <f>IF(G248="","",VLOOKUP(G248,'附表8-合同明细采集底稿'!B:I,4,0))</f>
        <v>新疆巨安新粤防护设备有限公司（张照平18167948637）</v>
      </c>
      <c r="K248" s="157" t="s">
        <v>1985</v>
      </c>
      <c r="L248" s="158"/>
      <c r="M248" s="158"/>
      <c r="N248" s="187">
        <v>-82464.4</v>
      </c>
      <c r="O248" s="255">
        <v>0</v>
      </c>
      <c r="P248" s="255">
        <v>-82464.4</v>
      </c>
      <c r="Q248" s="160">
        <f t="shared" si="10"/>
        <v>82464.4</v>
      </c>
      <c r="R248" s="160">
        <f t="shared" si="11"/>
        <v>0</v>
      </c>
      <c r="S248" s="161">
        <f>IFERROR(VLOOKUP(G248,'附表8-合同明细采集底稿'!B:M,12,0),100%)</f>
        <v>0.571474059785587</v>
      </c>
      <c r="T248" s="160">
        <f t="shared" si="8"/>
        <v>0</v>
      </c>
      <c r="U248" s="157" t="s">
        <v>2026</v>
      </c>
      <c r="V248" s="162" t="s">
        <v>309</v>
      </c>
      <c r="W248" s="163">
        <f>IF('附表1-面积统计表'!$D$29=0,"",IF(AND(V248="共同成本费用",Z248="总建筑面积法"),ROUND(T248/'附表1-面积统计表'!$D$29*'附表1-面积统计表'!$D$5,2),IF(AND(V248="共同成本费用",Z248="可售建筑面积法"),ROUND(T248/'附表1-面积统计表'!$F$29*'附表1-面积统计表'!$F$5,2),"请手工填写")))</f>
        <v>0</v>
      </c>
      <c r="X248" s="163" t="str">
        <f>IF(SUM('附表1-面积统计表'!$D$6)=0,"",SUM(T248)-SUM(W248)-SUM(Y248))</f>
        <v/>
      </c>
      <c r="Y248" s="163">
        <f>IF(SUM('附表1-面积统计表'!$D$6)=0,SUM(T248)-SUM(W248),IF('附表1-面积统计表'!$D$29=0,"",IF(AND(V248="共同成本费用",Z248="总建筑面积法"),ROUND(T248/'附表1-面积统计表'!$D$29*'附表1-面积统计表'!$D$7,2),IF(AND(V248="共同成本费用",Z248="可售建筑面积法"),ROUND(T248/'附表1-面积统计表'!$F$29*'附表1-面积统计表'!$F$7,2),"请手工填写"))))</f>
        <v>0</v>
      </c>
      <c r="Z248" s="164" t="s">
        <v>282</v>
      </c>
      <c r="AA248" s="157"/>
      <c r="AB248" s="165" t="s">
        <v>1986</v>
      </c>
      <c r="AC248" s="165"/>
    </row>
    <row r="249" s="127" customFormat="1" ht="27" hidden="1" customHeight="1" spans="1:29">
      <c r="A249" s="152">
        <v>243</v>
      </c>
      <c r="B249" s="258" t="s">
        <v>2786</v>
      </c>
      <c r="C249" s="259">
        <v>26</v>
      </c>
      <c r="D249" s="155" t="s">
        <v>1996</v>
      </c>
      <c r="E249" s="156" t="s">
        <v>2120</v>
      </c>
      <c r="F249" s="262" t="s">
        <v>2787</v>
      </c>
      <c r="G249" s="158" t="s">
        <v>2122</v>
      </c>
      <c r="H249" s="157" t="str">
        <f>IF(G249="","",VLOOKUP(G249,'附表8-合同明细采集底稿'!B:I,2,0))</f>
        <v>建设工程设计合同（民用建设工程设计合同）</v>
      </c>
      <c r="I249" s="121" t="str">
        <f>IF(G249="","",VLOOKUP(G249,'附表8-合同明细采集底稿'!B:I,3,0))</f>
        <v>买卖合同</v>
      </c>
      <c r="J249" s="157" t="str">
        <f>IF(G249="","",VLOOKUP(G249,'附表8-合同明细采集底稿'!B:I,4,0))</f>
        <v>河南省人防建筑设计院有限公司新疆分公司</v>
      </c>
      <c r="K249" s="157" t="s">
        <v>2007</v>
      </c>
      <c r="L249" s="158"/>
      <c r="M249" s="158" t="s">
        <v>2788</v>
      </c>
      <c r="N249" s="159">
        <v>1302.87</v>
      </c>
      <c r="O249" s="255">
        <v>1381.04</v>
      </c>
      <c r="P249" s="255">
        <v>1302.87</v>
      </c>
      <c r="Q249" s="160"/>
      <c r="R249" s="160">
        <f t="shared" si="11"/>
        <v>1302.87</v>
      </c>
      <c r="S249" s="161">
        <f>IFERROR(VLOOKUP(G249,'附表8-合同明细采集底稿'!B:M,12,0),100%)</f>
        <v>0.571474059785587</v>
      </c>
      <c r="T249" s="160">
        <f t="shared" si="8"/>
        <v>744.56</v>
      </c>
      <c r="U249" s="157" t="s">
        <v>2009</v>
      </c>
      <c r="V249" s="162" t="s">
        <v>309</v>
      </c>
      <c r="W249" s="163">
        <f>IF('附表1-面积统计表'!$D$29=0,"",IF(AND(V249="共同成本费用",Z249="总建筑面积法"),ROUND(T249/'附表1-面积统计表'!$D$29*'附表1-面积统计表'!$D$5,2),IF(AND(V249="共同成本费用",Z249="可售建筑面积法"),ROUND(T249/'附表1-面积统计表'!$F$29*'附表1-面积统计表'!$F$5,2),"请手工填写")))</f>
        <v>701</v>
      </c>
      <c r="X249" s="163" t="str">
        <f>IF(SUM('附表1-面积统计表'!$D$6)=0,"",SUM(T249)-SUM(W249)-SUM(Y249))</f>
        <v/>
      </c>
      <c r="Y249" s="163">
        <f>IF(SUM('附表1-面积统计表'!$D$6)=0,SUM(T249)-SUM(W249),IF('附表1-面积统计表'!$D$29=0,"",IF(AND(V249="共同成本费用",Z249="总建筑面积法"),ROUND(T249/'附表1-面积统计表'!$D$29*'附表1-面积统计表'!$D$7,2),IF(AND(V249="共同成本费用",Z249="可售建筑面积法"),ROUND(T249/'附表1-面积统计表'!$F$29*'附表1-面积统计表'!$F$7,2),"请手工填写"))))</f>
        <v>43.5599999999999</v>
      </c>
      <c r="Z249" s="164" t="s">
        <v>282</v>
      </c>
      <c r="AA249" s="157"/>
      <c r="AB249" s="165" t="s">
        <v>1986</v>
      </c>
      <c r="AC249" s="165"/>
    </row>
    <row r="250" s="128" customFormat="1" ht="27" hidden="1" customHeight="1" spans="1:29">
      <c r="A250" s="172">
        <v>244</v>
      </c>
      <c r="B250" s="264" t="s">
        <v>2596</v>
      </c>
      <c r="C250" s="265" t="s">
        <v>2518</v>
      </c>
      <c r="D250" s="175" t="s">
        <v>1996</v>
      </c>
      <c r="E250" s="176" t="s">
        <v>2194</v>
      </c>
      <c r="F250" s="266" t="s">
        <v>2597</v>
      </c>
      <c r="G250" s="178" t="s">
        <v>2325</v>
      </c>
      <c r="H250" s="177" t="str">
        <f>IF(G250="","",VLOOKUP(G250,'附表8-合同明细采集底稿'!B:I,2,0))</f>
        <v>幼儿园建设工程设计合同（民用建设工程设计合同）</v>
      </c>
      <c r="I250" s="179" t="str">
        <f>IF(G250="","",VLOOKUP(G250,'附表8-合同明细采集底稿'!B:I,3,0))</f>
        <v>建设工程合同</v>
      </c>
      <c r="J250" s="177" t="str">
        <f>IF(G250="","",VLOOKUP(G250,'附表8-合同明细采集底稿'!B:I,4,0))</f>
        <v>新疆益诚开拓空间规划建筑设计研究院有限公司</v>
      </c>
      <c r="K250" s="177" t="s">
        <v>2007</v>
      </c>
      <c r="L250" s="178">
        <v>6500193130</v>
      </c>
      <c r="M250" s="178" t="s">
        <v>2598</v>
      </c>
      <c r="N250" s="188">
        <v>6650.94</v>
      </c>
      <c r="O250" s="267">
        <v>7050</v>
      </c>
      <c r="P250" s="267">
        <v>6650.94</v>
      </c>
      <c r="Q250" s="181">
        <f>-P250</f>
        <v>-6650.94</v>
      </c>
      <c r="R250" s="181">
        <f t="shared" si="11"/>
        <v>0</v>
      </c>
      <c r="S250" s="182">
        <f>IFERROR(VLOOKUP(G250,'附表8-合同明细采集底稿'!B:M,12,0),100%)</f>
        <v>0.331924265795271</v>
      </c>
      <c r="T250" s="181">
        <f t="shared" si="8"/>
        <v>0</v>
      </c>
      <c r="U250" s="157" t="s">
        <v>2026</v>
      </c>
      <c r="V250" s="183" t="s">
        <v>309</v>
      </c>
      <c r="W250" s="184">
        <f>IF('附表1-面积统计表'!$D$29=0,"",IF(AND(V250="共同成本费用",Z250="总建筑面积法"),ROUND(T250/'附表1-面积统计表'!$D$29*'附表1-面积统计表'!$D$5,2),IF(AND(V250="共同成本费用",Z250="可售建筑面积法"),ROUND(T250/'附表1-面积统计表'!$F$29*'附表1-面积统计表'!$F$5,2),"请手工填写")))</f>
        <v>0</v>
      </c>
      <c r="X250" s="184" t="str">
        <f>IF(SUM('附表1-面积统计表'!$D$6)=0,"",SUM(T250)-SUM(W250)-SUM(Y250))</f>
        <v/>
      </c>
      <c r="Y250" s="184">
        <f>IF(SUM('附表1-面积统计表'!$D$6)=0,SUM(T250)-SUM(W250),IF('附表1-面积统计表'!$D$29=0,"",IF(AND(V250="共同成本费用",Z250="总建筑面积法"),ROUND(T250/'附表1-面积统计表'!$D$29*'附表1-面积统计表'!$D$7,2),IF(AND(V250="共同成本费用",Z250="可售建筑面积法"),ROUND(T250/'附表1-面积统计表'!$F$29*'附表1-面积统计表'!$F$7,2),"请手工填写"))))</f>
        <v>0</v>
      </c>
      <c r="Z250" s="185" t="s">
        <v>282</v>
      </c>
      <c r="AA250" s="177"/>
      <c r="AB250" s="186" t="s">
        <v>1986</v>
      </c>
      <c r="AC250" s="186"/>
    </row>
    <row r="251" s="128" customFormat="1" ht="27" hidden="1" customHeight="1" spans="1:29">
      <c r="A251" s="172">
        <v>245</v>
      </c>
      <c r="B251" s="264" t="s">
        <v>2590</v>
      </c>
      <c r="C251" s="265" t="s">
        <v>2591</v>
      </c>
      <c r="D251" s="175" t="s">
        <v>1996</v>
      </c>
      <c r="E251" s="176" t="s">
        <v>2200</v>
      </c>
      <c r="F251" s="266" t="s">
        <v>2592</v>
      </c>
      <c r="G251" s="178" t="s">
        <v>2593</v>
      </c>
      <c r="H251" s="177" t="str">
        <f>IF(G251="","",VLOOKUP(G251,'附表8-合同明细采集底稿'!B:I,2,0))</f>
        <v>沁春锦苑地面停车线、道路标线、人防楼梯间环氧树脂工程</v>
      </c>
      <c r="I251" s="179" t="str">
        <f>IF(G251="","",VLOOKUP(G251,'附表8-合同明细采集底稿'!B:I,3,0))</f>
        <v>建设工程合同</v>
      </c>
      <c r="J251" s="177" t="str">
        <f>IF(G251="","",VLOOKUP(G251,'附表8-合同明细采集底稿'!B:I,4,0))</f>
        <v>巴州卓晟环保科技有限公司（李欢欢1899960）</v>
      </c>
      <c r="K251" s="177" t="s">
        <v>2007</v>
      </c>
      <c r="L251" s="178"/>
      <c r="M251" s="178" t="s">
        <v>2594</v>
      </c>
      <c r="N251" s="188">
        <v>25918.59</v>
      </c>
      <c r="O251" s="181">
        <v>26696.15</v>
      </c>
      <c r="P251" s="267">
        <v>25918.59</v>
      </c>
      <c r="Q251" s="181"/>
      <c r="R251" s="181">
        <f t="shared" si="11"/>
        <v>25918.59</v>
      </c>
      <c r="S251" s="182">
        <f>IFERROR(VLOOKUP(G251,'附表8-合同明细采集底稿'!B:M,12,0),100%)</f>
        <v>0.331924265795271</v>
      </c>
      <c r="T251" s="181">
        <f t="shared" si="8"/>
        <v>8603.01</v>
      </c>
      <c r="U251" s="168" t="s">
        <v>2595</v>
      </c>
      <c r="V251" s="183" t="s">
        <v>309</v>
      </c>
      <c r="W251" s="184">
        <f>IF('附表1-面积统计表'!$D$29=0,"",IF(AND(V251="共同成本费用",Z251="总建筑面积法"),ROUND(T251/'附表1-面积统计表'!$D$29*'附表1-面积统计表'!$D$5,2),IF(AND(V251="共同成本费用",Z251="可售建筑面积法"),ROUND(T251/'附表1-面积统计表'!$F$29*'附表1-面积统计表'!$F$5,2),"请手工填写")))</f>
        <v>8099.66</v>
      </c>
      <c r="X251" s="184" t="str">
        <f>IF(SUM('附表1-面积统计表'!$D$6)=0,"",SUM(T251)-SUM(W251)-SUM(Y251))</f>
        <v/>
      </c>
      <c r="Y251" s="184">
        <f>IF(SUM('附表1-面积统计表'!$D$6)=0,SUM(T251)-SUM(W251),IF('附表1-面积统计表'!$D$29=0,"",IF(AND(V251="共同成本费用",Z251="总建筑面积法"),ROUND(T251/'附表1-面积统计表'!$D$29*'附表1-面积统计表'!$D$7,2),IF(AND(V251="共同成本费用",Z251="可售建筑面积法"),ROUND(T251/'附表1-面积统计表'!$F$29*'附表1-面积统计表'!$F$7,2),"请手工填写"))))</f>
        <v>503.35</v>
      </c>
      <c r="Z251" s="185" t="s">
        <v>282</v>
      </c>
      <c r="AA251" s="177"/>
      <c r="AB251" s="186" t="s">
        <v>1986</v>
      </c>
      <c r="AC251" s="186"/>
    </row>
    <row r="252" s="128" customFormat="1" ht="27" hidden="1" customHeight="1" spans="1:29">
      <c r="A252" s="172">
        <v>246</v>
      </c>
      <c r="B252" s="264" t="s">
        <v>2590</v>
      </c>
      <c r="C252" s="265" t="s">
        <v>2591</v>
      </c>
      <c r="D252" s="175" t="s">
        <v>1996</v>
      </c>
      <c r="E252" s="176" t="s">
        <v>2200</v>
      </c>
      <c r="F252" s="266" t="s">
        <v>2592</v>
      </c>
      <c r="G252" s="178" t="s">
        <v>2593</v>
      </c>
      <c r="H252" s="177" t="str">
        <f>IF(G252="","",VLOOKUP(G252,'附表8-合同明细采集底稿'!B:I,2,0))</f>
        <v>沁春锦苑地面停车线、道路标线、人防楼梯间环氧树脂工程</v>
      </c>
      <c r="I252" s="179" t="str">
        <f>IF(G252="","",VLOOKUP(G252,'附表8-合同明细采集底稿'!B:I,3,0))</f>
        <v>建设工程合同</v>
      </c>
      <c r="J252" s="177" t="str">
        <f>IF(G252="","",VLOOKUP(G252,'附表8-合同明细采集底稿'!B:I,4,0))</f>
        <v>巴州卓晟环保科技有限公司（李欢欢1899960）</v>
      </c>
      <c r="K252" s="177" t="s">
        <v>2007</v>
      </c>
      <c r="L252" s="178"/>
      <c r="M252" s="178" t="s">
        <v>2594</v>
      </c>
      <c r="N252" s="180">
        <v>153768.05</v>
      </c>
      <c r="O252" s="181">
        <v>158381.09</v>
      </c>
      <c r="P252" s="267">
        <v>153768.05</v>
      </c>
      <c r="Q252" s="181">
        <v>-136665.844213931</v>
      </c>
      <c r="R252" s="181">
        <f t="shared" si="11"/>
        <v>17102.205786069</v>
      </c>
      <c r="S252" s="182">
        <f>IFERROR(VLOOKUP(G252,'附表8-合同明细采集底稿'!B:M,12,0),100%)</f>
        <v>0.331924265795271</v>
      </c>
      <c r="T252" s="181">
        <f t="shared" si="8"/>
        <v>5676.64</v>
      </c>
      <c r="U252" s="168" t="s">
        <v>2595</v>
      </c>
      <c r="V252" s="183" t="s">
        <v>309</v>
      </c>
      <c r="W252" s="184">
        <f>IF('附表1-面积统计表'!$D$29=0,"",IF(AND(V252="共同成本费用",Z252="总建筑面积法"),ROUND(T252/'附表1-面积统计表'!$D$29*'附表1-面积统计表'!$D$5,2),IF(AND(V252="共同成本费用",Z252="可售建筑面积法"),ROUND(T252/'附表1-面积统计表'!$F$29*'附表1-面积统计表'!$F$5,2),"请手工填写")))</f>
        <v>5344.51</v>
      </c>
      <c r="X252" s="184" t="str">
        <f>IF(SUM('附表1-面积统计表'!$D$6)=0,"",SUM(T252)-SUM(W252)-SUM(Y252))</f>
        <v/>
      </c>
      <c r="Y252" s="184">
        <f>IF(SUM('附表1-面积统计表'!$D$6)=0,SUM(T252)-SUM(W252),IF('附表1-面积统计表'!$D$29=0,"",IF(AND(V252="共同成本费用",Z252="总建筑面积法"),ROUND(T252/'附表1-面积统计表'!$D$29*'附表1-面积统计表'!$D$7,2),IF(AND(V252="共同成本费用",Z252="可售建筑面积法"),ROUND(T252/'附表1-面积统计表'!$F$29*'附表1-面积统计表'!$F$7,2),"请手工填写"))))</f>
        <v>332.13</v>
      </c>
      <c r="Z252" s="185" t="s">
        <v>282</v>
      </c>
      <c r="AA252" s="177"/>
      <c r="AB252" s="186" t="s">
        <v>1986</v>
      </c>
      <c r="AC252" s="186"/>
    </row>
    <row r="253" s="127" customFormat="1" ht="27" hidden="1" customHeight="1" spans="1:29">
      <c r="A253" s="152">
        <v>247</v>
      </c>
      <c r="B253" s="258" t="s">
        <v>2789</v>
      </c>
      <c r="C253" s="259">
        <v>36</v>
      </c>
      <c r="D253" s="155" t="s">
        <v>1996</v>
      </c>
      <c r="E253" s="156" t="s">
        <v>2200</v>
      </c>
      <c r="F253" s="262" t="s">
        <v>2790</v>
      </c>
      <c r="G253" s="158" t="s">
        <v>2593</v>
      </c>
      <c r="H253" s="157" t="str">
        <f>IF(G253="","",VLOOKUP(G253,'附表8-合同明细采集底稿'!B:I,2,0))</f>
        <v>沁春锦苑地面停车线、道路标线、人防楼梯间环氧树脂工程</v>
      </c>
      <c r="I253" s="121" t="str">
        <f>IF(G253="","",VLOOKUP(G253,'附表8-合同明细采集底稿'!B:I,3,0))</f>
        <v>建设工程合同</v>
      </c>
      <c r="J253" s="157" t="str">
        <f>IF(G253="","",VLOOKUP(G253,'附表8-合同明细采集底稿'!B:I,4,0))</f>
        <v>巴州卓晟环保科技有限公司（李欢欢1899960）</v>
      </c>
      <c r="K253" s="157" t="s">
        <v>2007</v>
      </c>
      <c r="L253" s="158"/>
      <c r="M253" s="268" t="s">
        <v>2791</v>
      </c>
      <c r="N253" s="187">
        <v>46311</v>
      </c>
      <c r="O253" s="255">
        <v>47700.33</v>
      </c>
      <c r="P253" s="255">
        <v>46311</v>
      </c>
      <c r="Q253" s="160"/>
      <c r="R253" s="160">
        <f t="shared" si="11"/>
        <v>46311</v>
      </c>
      <c r="S253" s="161">
        <f>IFERROR(VLOOKUP(G253,'附表8-合同明细采集底稿'!B:M,12,0),100%)</f>
        <v>0.331924265795271</v>
      </c>
      <c r="T253" s="160">
        <f t="shared" si="8"/>
        <v>15371.74</v>
      </c>
      <c r="U253" s="168" t="s">
        <v>2595</v>
      </c>
      <c r="V253" s="162" t="s">
        <v>309</v>
      </c>
      <c r="W253" s="163">
        <f>IF('附表1-面积统计表'!$D$29=0,"",IF(AND(V253="共同成本费用",Z253="总建筑面积法"),ROUND(T253/'附表1-面积统计表'!$D$29*'附表1-面积统计表'!$D$5,2),IF(AND(V253="共同成本费用",Z253="可售建筑面积法"),ROUND(T253/'附表1-面积统计表'!$F$29*'附表1-面积统计表'!$F$5,2),"请手工填写")))</f>
        <v>14472.36</v>
      </c>
      <c r="X253" s="163" t="str">
        <f>IF(SUM('附表1-面积统计表'!$D$6)=0,"",SUM(T253)-SUM(W253)-SUM(Y253))</f>
        <v/>
      </c>
      <c r="Y253" s="163">
        <f>IF(SUM('附表1-面积统计表'!$D$6)=0,SUM(T253)-SUM(W253),IF('附表1-面积统计表'!$D$29=0,"",IF(AND(V253="共同成本费用",Z253="总建筑面积法"),ROUND(T253/'附表1-面积统计表'!$D$29*'附表1-面积统计表'!$D$7,2),IF(AND(V253="共同成本费用",Z253="可售建筑面积法"),ROUND(T253/'附表1-面积统计表'!$F$29*'附表1-面积统计表'!$F$7,2),"请手工填写"))))</f>
        <v>899.379999999999</v>
      </c>
      <c r="Z253" s="164" t="s">
        <v>282</v>
      </c>
      <c r="AA253" s="157"/>
      <c r="AB253" s="165" t="s">
        <v>1986</v>
      </c>
      <c r="AC253" s="165"/>
    </row>
    <row r="254" s="127" customFormat="1" ht="27" hidden="1" customHeight="1" spans="1:29">
      <c r="A254" s="152">
        <v>248</v>
      </c>
      <c r="B254" s="258" t="s">
        <v>2789</v>
      </c>
      <c r="C254" s="259">
        <v>37</v>
      </c>
      <c r="D254" s="155" t="s">
        <v>1996</v>
      </c>
      <c r="E254" s="156" t="s">
        <v>2200</v>
      </c>
      <c r="F254" s="262" t="s">
        <v>2792</v>
      </c>
      <c r="G254" s="158" t="s">
        <v>2619</v>
      </c>
      <c r="H254" s="157" t="str">
        <f>IF(G254="","",VLOOKUP(G254,'附表8-合同明细采集底稿'!B:I,2,0))</f>
        <v>沁春锦苑小区围挡制作</v>
      </c>
      <c r="I254" s="121" t="str">
        <f>IF(G254="","",VLOOKUP(G254,'附表8-合同明细采集底稿'!B:I,3,0))</f>
        <v>建设工程合同</v>
      </c>
      <c r="J254" s="157" t="str">
        <f>IF(G254="","",VLOOKUP(G254,'附表8-合同明细采集底稿'!B:I,4,0))</f>
        <v>巴州方程视广告有限公司（刘亭）</v>
      </c>
      <c r="K254" s="157" t="s">
        <v>2007</v>
      </c>
      <c r="L254" s="158"/>
      <c r="M254" s="158" t="s">
        <v>2793</v>
      </c>
      <c r="N254" s="187">
        <v>47855.71</v>
      </c>
      <c r="O254" s="255">
        <v>49291.38</v>
      </c>
      <c r="P254" s="255">
        <v>47855.71</v>
      </c>
      <c r="Q254" s="160"/>
      <c r="R254" s="160">
        <f t="shared" si="11"/>
        <v>47855.71</v>
      </c>
      <c r="S254" s="161">
        <f>IFERROR(VLOOKUP(G254,'附表8-合同明细采集底稿'!B:M,12,0),100%)</f>
        <v>0.331924265795271</v>
      </c>
      <c r="T254" s="160">
        <f t="shared" si="8"/>
        <v>15884.47</v>
      </c>
      <c r="U254" s="168" t="s">
        <v>2621</v>
      </c>
      <c r="V254" s="162" t="s">
        <v>309</v>
      </c>
      <c r="W254" s="163">
        <f>IF('附表1-面积统计表'!$D$29=0,"",IF(AND(V254="共同成本费用",Z254="总建筑面积法"),ROUND(T254/'附表1-面积统计表'!$D$29*'附表1-面积统计表'!$D$5,2),IF(AND(V254="共同成本费用",Z254="可售建筑面积法"),ROUND(T254/'附表1-面积统计表'!$F$29*'附表1-面积统计表'!$F$5,2),"请手工填写")))</f>
        <v>14955.09</v>
      </c>
      <c r="X254" s="163" t="str">
        <f>IF(SUM('附表1-面积统计表'!$D$6)=0,"",SUM(T254)-SUM(W254)-SUM(Y254))</f>
        <v/>
      </c>
      <c r="Y254" s="163">
        <f>IF(SUM('附表1-面积统计表'!$D$6)=0,SUM(T254)-SUM(W254),IF('附表1-面积统计表'!$D$29=0,"",IF(AND(V254="共同成本费用",Z254="总建筑面积法"),ROUND(T254/'附表1-面积统计表'!$D$29*'附表1-面积统计表'!$D$7,2),IF(AND(V254="共同成本费用",Z254="可售建筑面积法"),ROUND(T254/'附表1-面积统计表'!$F$29*'附表1-面积统计表'!$F$7,2),"请手工填写"))))</f>
        <v>929.379999999999</v>
      </c>
      <c r="Z254" s="164" t="s">
        <v>282</v>
      </c>
      <c r="AA254" s="157"/>
      <c r="AB254" s="165" t="s">
        <v>1986</v>
      </c>
      <c r="AC254" s="165"/>
    </row>
    <row r="255" s="127" customFormat="1" ht="27" hidden="1" customHeight="1" spans="1:29">
      <c r="A255" s="152">
        <v>249</v>
      </c>
      <c r="B255" s="258" t="s">
        <v>2794</v>
      </c>
      <c r="C255" s="259">
        <v>25</v>
      </c>
      <c r="D255" s="155" t="s">
        <v>1996</v>
      </c>
      <c r="E255" s="263" t="s">
        <v>2200</v>
      </c>
      <c r="F255" s="262" t="s">
        <v>2795</v>
      </c>
      <c r="G255" s="158" t="s">
        <v>2619</v>
      </c>
      <c r="H255" s="157" t="str">
        <f>IF(G255="","",VLOOKUP(G255,'附表8-合同明细采集底稿'!B:I,2,0))</f>
        <v>沁春锦苑小区围挡制作</v>
      </c>
      <c r="I255" s="121" t="str">
        <f>IF(G255="","",VLOOKUP(G255,'附表8-合同明细采集底稿'!B:I,3,0))</f>
        <v>建设工程合同</v>
      </c>
      <c r="J255" s="157" t="str">
        <f>IF(G255="","",VLOOKUP(G255,'附表8-合同明细采集底稿'!B:I,4,0))</f>
        <v>巴州方程视广告有限公司（刘亭）</v>
      </c>
      <c r="K255" s="157" t="s">
        <v>2007</v>
      </c>
      <c r="L255" s="158"/>
      <c r="M255" s="581" t="s">
        <v>2796</v>
      </c>
      <c r="N255" s="159">
        <v>40638.41</v>
      </c>
      <c r="O255" s="255">
        <v>41857.56</v>
      </c>
      <c r="P255" s="255">
        <v>40638.41</v>
      </c>
      <c r="Q255" s="160"/>
      <c r="R255" s="160">
        <f t="shared" si="11"/>
        <v>40638.41</v>
      </c>
      <c r="S255" s="161">
        <f>IFERROR(VLOOKUP(G255,'附表8-合同明细采集底稿'!B:M,12,0),100%)</f>
        <v>0.331924265795271</v>
      </c>
      <c r="T255" s="160">
        <f>ROUND(SUM(R255)*SUM(S255),2)-10924.91</f>
        <v>2563.96</v>
      </c>
      <c r="U255" s="168" t="s">
        <v>2621</v>
      </c>
      <c r="V255" s="162" t="s">
        <v>309</v>
      </c>
      <c r="W255" s="163">
        <f>IF('附表1-面积统计表'!$D$29=0,"",IF(AND(V255="共同成本费用",Z255="总建筑面积法"),ROUND(T255/'附表1-面积统计表'!$D$29*'附表1-面积统计表'!$D$5,2),IF(AND(V255="共同成本费用",Z255="可售建筑面积法"),ROUND(T255/'附表1-面积统计表'!$F$29*'附表1-面积统计表'!$F$5,2),"请手工填写")))</f>
        <v>2413.95</v>
      </c>
      <c r="X255" s="163" t="str">
        <f>IF(SUM('附表1-面积统计表'!$D$6)=0,"",SUM(T255)-SUM(W255)-SUM(Y255))</f>
        <v/>
      </c>
      <c r="Y255" s="163">
        <f>IF(SUM('附表1-面积统计表'!$D$6)=0,SUM(T255)-SUM(W255),IF('附表1-面积统计表'!$D$29=0,"",IF(AND(V255="共同成本费用",Z255="总建筑面积法"),ROUND(T255/'附表1-面积统计表'!$D$29*'附表1-面积统计表'!$D$7,2),IF(AND(V255="共同成本费用",Z255="可售建筑面积法"),ROUND(T255/'附表1-面积统计表'!$F$29*'附表1-面积统计表'!$F$7,2),"请手工填写"))))</f>
        <v>150.010000000001</v>
      </c>
      <c r="Z255" s="164" t="s">
        <v>282</v>
      </c>
      <c r="AA255" s="157"/>
      <c r="AB255" s="165" t="s">
        <v>1986</v>
      </c>
      <c r="AC255" s="165"/>
    </row>
    <row r="256" s="127" customFormat="1" ht="27" hidden="1" customHeight="1" spans="1:29">
      <c r="A256" s="152">
        <v>250</v>
      </c>
      <c r="B256" s="258" t="s">
        <v>2797</v>
      </c>
      <c r="C256" s="259">
        <v>10</v>
      </c>
      <c r="D256" s="155" t="s">
        <v>1996</v>
      </c>
      <c r="E256" s="263" t="s">
        <v>2200</v>
      </c>
      <c r="F256" s="262" t="s">
        <v>2798</v>
      </c>
      <c r="G256" s="158"/>
      <c r="H256" s="157" t="str">
        <f>IF(G256="","",VLOOKUP(G256,'附表8-合同明细采集底稿'!B:I,2,0))</f>
        <v/>
      </c>
      <c r="I256" s="121" t="str">
        <f>IF(G256="","",VLOOKUP(G256,'附表8-合同明细采集底稿'!B:I,3,0))</f>
        <v/>
      </c>
      <c r="J256" s="166" t="s">
        <v>2781</v>
      </c>
      <c r="K256" s="157" t="s">
        <v>2007</v>
      </c>
      <c r="L256" s="158"/>
      <c r="M256" s="581" t="s">
        <v>2799</v>
      </c>
      <c r="N256" s="187">
        <v>-291.26</v>
      </c>
      <c r="O256" s="255">
        <v>1600</v>
      </c>
      <c r="P256" s="255">
        <v>-291.26</v>
      </c>
      <c r="Q256" s="160"/>
      <c r="R256" s="160">
        <f t="shared" ref="R256:R265" si="12">P256+Q256</f>
        <v>-291.26</v>
      </c>
      <c r="S256" s="161">
        <v>0.331339775135047</v>
      </c>
      <c r="T256" s="160">
        <f t="shared" si="8"/>
        <v>-96.51</v>
      </c>
      <c r="U256" s="157"/>
      <c r="V256" s="162" t="s">
        <v>309</v>
      </c>
      <c r="W256" s="163">
        <f>IF('附表1-面积统计表'!$D$29=0,"",IF(AND(V256="共同成本费用",Z256="总建筑面积法"),ROUND(T256/'附表1-面积统计表'!$D$29*'附表1-面积统计表'!$D$5,2),IF(AND(V256="共同成本费用",Z256="可售建筑面积法"),ROUND(T256/'附表1-面积统计表'!$F$29*'附表1-面积统计表'!$F$5,2),"请手工填写")))</f>
        <v>-90.86</v>
      </c>
      <c r="X256" s="163" t="s">
        <v>2009</v>
      </c>
      <c r="Y256" s="163">
        <f>IF(SUM('附表1-面积统计表'!$D$6)=0,SUM(T256)-SUM(W256),IF('附表1-面积统计表'!$D$29=0,"",IF(AND(V256="共同成本费用",Z256="总建筑面积法"),ROUND(T256/'附表1-面积统计表'!$D$29*'附表1-面积统计表'!$D$7,2),IF(AND(V256="共同成本费用",Z256="可售建筑面积法"),ROUND(T256/'附表1-面积统计表'!$F$29*'附表1-面积统计表'!$F$7,2),"请手工填写"))))</f>
        <v>-5.65000000000001</v>
      </c>
      <c r="Z256" s="164" t="s">
        <v>282</v>
      </c>
      <c r="AA256" s="157"/>
      <c r="AB256" s="165" t="s">
        <v>1986</v>
      </c>
      <c r="AC256" s="165"/>
    </row>
    <row r="257" s="128" customFormat="1" ht="27" hidden="1" customHeight="1" spans="1:1024 1025:16377">
      <c r="A257" s="221">
        <v>251</v>
      </c>
      <c r="B257" s="269" t="s">
        <v>2611</v>
      </c>
      <c r="C257" s="270" t="s">
        <v>495</v>
      </c>
      <c r="D257" s="224" t="s">
        <v>1996</v>
      </c>
      <c r="E257" s="225" t="s">
        <v>2200</v>
      </c>
      <c r="F257" s="271" t="s">
        <v>2612</v>
      </c>
      <c r="G257" s="227" t="s">
        <v>2400</v>
      </c>
      <c r="H257" s="226" t="str">
        <f>IF(G257="","",VLOOKUP(G257,'附表8-合同明细采集底稿'!B:I,2,0))</f>
        <v>沁春锦苑升降横移类机械式停车设备销售合同</v>
      </c>
      <c r="I257" s="66" t="str">
        <f>IF(G257="","",VLOOKUP(G257,'附表8-合同明细采集底稿'!B:I,3,0))</f>
        <v>技术合同</v>
      </c>
      <c r="J257" s="226" t="str">
        <f>IF(G257="","",VLOOKUP(G257,'附表8-合同明细采集底稿'!B:I,4,0))</f>
        <v>唐山通宝停车设备有限公司</v>
      </c>
      <c r="K257" s="226" t="s">
        <v>2007</v>
      </c>
      <c r="L257" s="227"/>
      <c r="M257" s="227" t="s">
        <v>2613</v>
      </c>
      <c r="N257" s="228">
        <v>612750.3</v>
      </c>
      <c r="O257" s="272">
        <v>631132.81</v>
      </c>
      <c r="P257" s="272">
        <v>612750.3</v>
      </c>
      <c r="Q257" s="229">
        <f>-P257</f>
        <v>-612750.3</v>
      </c>
      <c r="R257" s="229">
        <f t="shared" si="12"/>
        <v>0</v>
      </c>
      <c r="S257" s="230">
        <f>IFERROR(VLOOKUP(G257,'附表8-合同明细采集底稿'!B:M,12,0),100%)</f>
        <v>0.331924265795271</v>
      </c>
      <c r="T257" s="229">
        <f t="shared" si="8"/>
        <v>0</v>
      </c>
      <c r="U257" s="226" t="s">
        <v>2009</v>
      </c>
      <c r="V257" s="231" t="s">
        <v>309</v>
      </c>
      <c r="W257" s="232">
        <f>IF('附表1-面积统计表'!$D$29=0,"",IF(AND(V257="共同成本费用",Z257="总建筑面积法"),ROUND(T257/'附表1-面积统计表'!$D$29*'附表1-面积统计表'!$D$5,2),IF(AND(V257="共同成本费用",Z257="可售建筑面积法"),ROUND(T257/'附表1-面积统计表'!$F$29*'附表1-面积统计表'!$F$5,2),"请手工填写")))</f>
        <v>0</v>
      </c>
      <c r="X257" s="232" t="str">
        <f>IF(SUM('附表1-面积统计表'!$D$6)=0,"",SUM(T257)-SUM(W257)-SUM(Y257))</f>
        <v/>
      </c>
      <c r="Y257" s="232">
        <f>IF(SUM('附表1-面积统计表'!$D$6)=0,SUM(T257)-SUM(W257),IF('附表1-面积统计表'!$D$29=0,"",IF(AND(V257="共同成本费用",Z257="总建筑面积法"),ROUND(T257/'附表1-面积统计表'!$D$29*'附表1-面积统计表'!$D$7,2),IF(AND(V257="共同成本费用",Z257="可售建筑面积法"),ROUND(T257/'附表1-面积统计表'!$F$29*'附表1-面积统计表'!$F$7,2),"请手工填写"))))</f>
        <v>0</v>
      </c>
      <c r="Z257" s="233" t="s">
        <v>282</v>
      </c>
      <c r="AA257" s="226"/>
      <c r="AB257" s="234" t="s">
        <v>1986</v>
      </c>
      <c r="AC257" s="234"/>
      <c r="AD257" s="235"/>
      <c r="AE257" s="235"/>
      <c r="AF257" s="235"/>
      <c r="AG257" s="235"/>
      <c r="AH257" s="235"/>
      <c r="AI257" s="235"/>
      <c r="AJ257" s="235"/>
      <c r="AK257" s="235"/>
      <c r="AL257" s="235"/>
      <c r="AM257" s="235"/>
      <c r="AN257" s="235"/>
      <c r="AO257" s="235"/>
      <c r="AP257" s="235"/>
      <c r="AQ257" s="235"/>
      <c r="AR257" s="235"/>
      <c r="AS257" s="235"/>
      <c r="AT257" s="235"/>
      <c r="AU257" s="235"/>
      <c r="AV257" s="235"/>
      <c r="AW257" s="235"/>
      <c r="AX257" s="235"/>
      <c r="AY257" s="235"/>
      <c r="AZ257" s="235"/>
      <c r="BA257" s="235"/>
      <c r="BB257" s="235"/>
      <c r="BC257" s="235"/>
      <c r="BD257" s="235"/>
      <c r="BE257" s="235"/>
      <c r="BF257" s="235"/>
      <c r="BG257" s="235"/>
      <c r="BH257" s="235"/>
      <c r="BI257" s="235"/>
      <c r="BJ257" s="235"/>
      <c r="BK257" s="235"/>
      <c r="BL257" s="235"/>
      <c r="BM257" s="235"/>
      <c r="BN257" s="235"/>
      <c r="BO257" s="235"/>
      <c r="BP257" s="235"/>
      <c r="BQ257" s="235"/>
      <c r="BR257" s="235"/>
      <c r="BS257" s="235"/>
      <c r="BT257" s="235"/>
      <c r="BU257" s="235"/>
      <c r="BV257" s="235"/>
      <c r="BW257" s="235"/>
      <c r="BX257" s="235"/>
      <c r="BY257" s="235"/>
      <c r="BZ257" s="235"/>
      <c r="CA257" s="235"/>
      <c r="CB257" s="235"/>
      <c r="CC257" s="235"/>
      <c r="CD257" s="235"/>
      <c r="CE257" s="235"/>
      <c r="CF257" s="235"/>
      <c r="CG257" s="235"/>
      <c r="CH257" s="235"/>
      <c r="CI257" s="235"/>
      <c r="CJ257" s="235"/>
      <c r="CK257" s="235"/>
      <c r="CL257" s="235"/>
      <c r="CM257" s="235"/>
      <c r="CN257" s="235"/>
      <c r="CO257" s="235"/>
      <c r="CP257" s="235"/>
      <c r="CQ257" s="235"/>
      <c r="CR257" s="235"/>
      <c r="CS257" s="235"/>
      <c r="CT257" s="235"/>
      <c r="CU257" s="235"/>
      <c r="CV257" s="235"/>
      <c r="CW257" s="235"/>
      <c r="CX257" s="235"/>
      <c r="CY257" s="235"/>
      <c r="CZ257" s="235"/>
      <c r="DA257" s="235"/>
      <c r="DB257" s="235"/>
      <c r="DC257" s="235"/>
      <c r="DD257" s="235"/>
      <c r="DE257" s="235"/>
      <c r="DF257" s="235"/>
      <c r="DG257" s="235"/>
      <c r="DH257" s="235"/>
      <c r="DI257" s="235"/>
      <c r="DJ257" s="235"/>
      <c r="DK257" s="235"/>
      <c r="DL257" s="235"/>
      <c r="DM257" s="235"/>
      <c r="DN257" s="235"/>
      <c r="DO257" s="235"/>
      <c r="DP257" s="235"/>
      <c r="DQ257" s="235"/>
      <c r="DR257" s="235"/>
      <c r="DS257" s="235"/>
      <c r="DT257" s="235"/>
      <c r="DU257" s="235"/>
      <c r="DV257" s="235"/>
      <c r="DW257" s="235"/>
      <c r="DX257" s="235"/>
      <c r="DY257" s="235"/>
      <c r="DZ257" s="235"/>
      <c r="EA257" s="235"/>
      <c r="EB257" s="235"/>
      <c r="EC257" s="235"/>
      <c r="ED257" s="235"/>
      <c r="EE257" s="235"/>
      <c r="EF257" s="235"/>
      <c r="EG257" s="235"/>
      <c r="EH257" s="235"/>
      <c r="EI257" s="235"/>
      <c r="EJ257" s="235"/>
      <c r="EK257" s="235"/>
      <c r="EL257" s="235"/>
      <c r="EM257" s="235"/>
      <c r="EN257" s="235"/>
      <c r="EO257" s="235"/>
      <c r="EP257" s="235"/>
      <c r="EQ257" s="235"/>
      <c r="ER257" s="235"/>
      <c r="ES257" s="235"/>
      <c r="ET257" s="235"/>
      <c r="EU257" s="235"/>
      <c r="EV257" s="235"/>
      <c r="EW257" s="235"/>
      <c r="EX257" s="235"/>
      <c r="EY257" s="235"/>
      <c r="EZ257" s="235"/>
      <c r="FA257" s="235"/>
      <c r="FB257" s="235"/>
      <c r="FC257" s="235"/>
      <c r="FD257" s="235"/>
      <c r="FE257" s="235"/>
      <c r="FF257" s="235"/>
      <c r="FG257" s="235"/>
      <c r="FH257" s="235"/>
      <c r="FI257" s="235"/>
      <c r="FJ257" s="235"/>
      <c r="FK257" s="235"/>
      <c r="FL257" s="235"/>
      <c r="FM257" s="235"/>
      <c r="FN257" s="235"/>
      <c r="FO257" s="235"/>
      <c r="FP257" s="235"/>
      <c r="FQ257" s="235"/>
      <c r="FR257" s="235"/>
      <c r="FS257" s="235"/>
      <c r="FT257" s="235"/>
      <c r="FU257" s="235"/>
      <c r="FV257" s="235"/>
      <c r="FW257" s="235"/>
      <c r="FX257" s="235"/>
      <c r="FY257" s="235"/>
      <c r="FZ257" s="235"/>
      <c r="GA257" s="235"/>
      <c r="GB257" s="235"/>
      <c r="GC257" s="235"/>
      <c r="GD257" s="235"/>
      <c r="GE257" s="235"/>
      <c r="GF257" s="235"/>
      <c r="GG257" s="235"/>
      <c r="GH257" s="235"/>
      <c r="GI257" s="235"/>
      <c r="GJ257" s="235"/>
      <c r="GK257" s="235"/>
      <c r="GL257" s="235"/>
      <c r="GM257" s="235"/>
      <c r="GN257" s="235"/>
      <c r="GO257" s="235"/>
      <c r="GP257" s="235"/>
      <c r="GQ257" s="235"/>
      <c r="GR257" s="235"/>
      <c r="GS257" s="235"/>
      <c r="GT257" s="235"/>
      <c r="GU257" s="235"/>
      <c r="GV257" s="235"/>
      <c r="GW257" s="235"/>
      <c r="GX257" s="235"/>
      <c r="GY257" s="235"/>
      <c r="GZ257" s="235"/>
      <c r="HA257" s="235"/>
      <c r="HB257" s="235"/>
      <c r="HC257" s="235"/>
      <c r="HD257" s="235"/>
      <c r="HE257" s="235"/>
      <c r="HF257" s="235"/>
      <c r="HG257" s="235"/>
      <c r="HH257" s="235"/>
      <c r="HI257" s="235"/>
      <c r="HJ257" s="235"/>
      <c r="HK257" s="235"/>
      <c r="HL257" s="235"/>
      <c r="HM257" s="235"/>
      <c r="HN257" s="235"/>
      <c r="HO257" s="235"/>
      <c r="HP257" s="235"/>
      <c r="HQ257" s="235"/>
      <c r="HR257" s="235"/>
      <c r="HS257" s="235"/>
      <c r="HT257" s="235"/>
      <c r="HU257" s="235"/>
      <c r="HV257" s="235"/>
      <c r="HW257" s="235"/>
      <c r="HX257" s="235"/>
      <c r="HY257" s="235"/>
      <c r="HZ257" s="235"/>
      <c r="IA257" s="235"/>
      <c r="IB257" s="235"/>
      <c r="IC257" s="235"/>
      <c r="ID257" s="235"/>
      <c r="IE257" s="235"/>
      <c r="IF257" s="235"/>
      <c r="IG257" s="235"/>
      <c r="IH257" s="235"/>
      <c r="II257" s="235"/>
      <c r="IJ257" s="235"/>
      <c r="IK257" s="235"/>
      <c r="IL257" s="235"/>
      <c r="IM257" s="235"/>
      <c r="IN257" s="235"/>
      <c r="IO257" s="235"/>
      <c r="IP257" s="235"/>
      <c r="IQ257" s="235"/>
      <c r="IR257" s="235"/>
      <c r="IS257" s="235"/>
      <c r="IT257" s="235"/>
      <c r="IU257" s="235"/>
      <c r="IV257" s="235"/>
      <c r="IW257" s="235"/>
      <c r="IX257" s="235"/>
      <c r="IY257" s="235"/>
      <c r="IZ257" s="235"/>
      <c r="JA257" s="235"/>
      <c r="JB257" s="235"/>
      <c r="JC257" s="235"/>
      <c r="JD257" s="235"/>
      <c r="JE257" s="235"/>
      <c r="JF257" s="235"/>
      <c r="JG257" s="235"/>
      <c r="JH257" s="235"/>
      <c r="JI257" s="235"/>
      <c r="JJ257" s="235"/>
      <c r="JK257" s="235"/>
      <c r="JL257" s="235"/>
      <c r="JM257" s="235"/>
      <c r="JN257" s="235"/>
      <c r="JO257" s="235"/>
      <c r="JP257" s="235"/>
      <c r="JQ257" s="235"/>
      <c r="JR257" s="235"/>
      <c r="JS257" s="235"/>
      <c r="JT257" s="235"/>
      <c r="JU257" s="235"/>
      <c r="JV257" s="235"/>
      <c r="JW257" s="235"/>
      <c r="JX257" s="235"/>
      <c r="JY257" s="235"/>
      <c r="JZ257" s="235"/>
      <c r="KA257" s="235"/>
      <c r="KB257" s="235"/>
      <c r="KC257" s="235"/>
      <c r="KD257" s="235"/>
      <c r="KE257" s="235"/>
      <c r="KF257" s="235"/>
      <c r="KG257" s="235"/>
      <c r="KH257" s="235"/>
      <c r="KI257" s="235"/>
      <c r="KJ257" s="235"/>
      <c r="KK257" s="235"/>
      <c r="KL257" s="235"/>
      <c r="KM257" s="235"/>
      <c r="KN257" s="235"/>
      <c r="KO257" s="235"/>
      <c r="KP257" s="235"/>
      <c r="KQ257" s="235"/>
      <c r="KR257" s="235"/>
      <c r="KS257" s="235"/>
      <c r="KT257" s="235"/>
      <c r="KU257" s="235"/>
      <c r="KV257" s="235"/>
      <c r="KW257" s="235"/>
      <c r="KX257" s="235"/>
      <c r="KY257" s="235"/>
      <c r="KZ257" s="235"/>
      <c r="LA257" s="235"/>
      <c r="LB257" s="235"/>
      <c r="LC257" s="235"/>
      <c r="LD257" s="235"/>
      <c r="LE257" s="235"/>
      <c r="LF257" s="235"/>
      <c r="LG257" s="235"/>
      <c r="LH257" s="235"/>
      <c r="LI257" s="235"/>
      <c r="LJ257" s="235"/>
      <c r="LK257" s="235"/>
      <c r="LL257" s="235"/>
      <c r="LM257" s="235"/>
      <c r="LN257" s="235"/>
      <c r="LO257" s="235"/>
      <c r="LP257" s="235"/>
      <c r="LQ257" s="235"/>
      <c r="LR257" s="235"/>
      <c r="LS257" s="235"/>
      <c r="LT257" s="235"/>
      <c r="LU257" s="235"/>
      <c r="LV257" s="235"/>
      <c r="LW257" s="235"/>
      <c r="LX257" s="235"/>
      <c r="LY257" s="235"/>
      <c r="LZ257" s="235"/>
      <c r="MA257" s="235"/>
      <c r="MB257" s="235"/>
      <c r="MC257" s="235"/>
      <c r="MD257" s="235"/>
      <c r="ME257" s="235"/>
      <c r="MF257" s="235"/>
      <c r="MG257" s="235"/>
      <c r="MH257" s="235"/>
      <c r="MI257" s="235"/>
      <c r="MJ257" s="235"/>
      <c r="MK257" s="235"/>
      <c r="ML257" s="235"/>
      <c r="MM257" s="235"/>
      <c r="MN257" s="235"/>
      <c r="MO257" s="235"/>
      <c r="MP257" s="235"/>
      <c r="MQ257" s="235"/>
      <c r="MR257" s="235"/>
      <c r="MS257" s="235"/>
      <c r="MT257" s="235"/>
      <c r="MU257" s="235"/>
      <c r="MV257" s="235"/>
      <c r="MW257" s="235"/>
      <c r="MX257" s="235"/>
      <c r="MY257" s="235"/>
      <c r="MZ257" s="235"/>
      <c r="NA257" s="235"/>
      <c r="NB257" s="235"/>
      <c r="NC257" s="235"/>
      <c r="ND257" s="235"/>
      <c r="NE257" s="235"/>
      <c r="NF257" s="235"/>
      <c r="NG257" s="235"/>
      <c r="NH257" s="235"/>
      <c r="NI257" s="235"/>
      <c r="NJ257" s="235"/>
      <c r="NK257" s="235"/>
      <c r="NL257" s="235"/>
      <c r="NM257" s="235"/>
      <c r="NN257" s="235"/>
      <c r="NO257" s="235"/>
      <c r="NP257" s="235"/>
      <c r="NQ257" s="235"/>
      <c r="NR257" s="235"/>
      <c r="NS257" s="235"/>
      <c r="NT257" s="235"/>
      <c r="NU257" s="235"/>
      <c r="NV257" s="235"/>
      <c r="NW257" s="235"/>
      <c r="NX257" s="235"/>
      <c r="NY257" s="235"/>
      <c r="NZ257" s="235"/>
      <c r="OA257" s="235"/>
      <c r="OB257" s="235"/>
      <c r="OC257" s="235"/>
      <c r="OD257" s="235"/>
      <c r="OE257" s="235"/>
      <c r="OF257" s="235"/>
      <c r="OG257" s="235"/>
      <c r="OH257" s="235"/>
      <c r="OI257" s="235"/>
      <c r="OJ257" s="235"/>
      <c r="OK257" s="235"/>
      <c r="OL257" s="235"/>
      <c r="OM257" s="235"/>
      <c r="ON257" s="235"/>
      <c r="OO257" s="235"/>
      <c r="OP257" s="235"/>
      <c r="OQ257" s="235"/>
      <c r="OR257" s="235"/>
      <c r="OS257" s="235"/>
      <c r="OT257" s="235"/>
      <c r="OU257" s="235"/>
      <c r="OV257" s="235"/>
      <c r="OW257" s="235"/>
      <c r="OX257" s="235"/>
      <c r="OY257" s="235"/>
      <c r="OZ257" s="235"/>
      <c r="PA257" s="235"/>
      <c r="PB257" s="235"/>
      <c r="PC257" s="235"/>
      <c r="PD257" s="235"/>
      <c r="PE257" s="235"/>
      <c r="PF257" s="235"/>
      <c r="PG257" s="235"/>
      <c r="PH257" s="235"/>
      <c r="PI257" s="235"/>
      <c r="PJ257" s="235"/>
      <c r="PK257" s="235"/>
      <c r="PL257" s="235"/>
      <c r="PM257" s="235"/>
      <c r="PN257" s="235"/>
      <c r="PO257" s="235"/>
      <c r="PP257" s="235"/>
      <c r="PQ257" s="235"/>
      <c r="PR257" s="235"/>
      <c r="PS257" s="235"/>
      <c r="PT257" s="235"/>
      <c r="PU257" s="235"/>
      <c r="PV257" s="235"/>
      <c r="PW257" s="235"/>
      <c r="PX257" s="235"/>
      <c r="PY257" s="235"/>
      <c r="PZ257" s="235"/>
      <c r="QA257" s="235"/>
      <c r="QB257" s="235"/>
      <c r="QC257" s="235"/>
      <c r="QD257" s="235"/>
      <c r="QE257" s="235"/>
      <c r="QF257" s="235"/>
      <c r="QG257" s="235"/>
      <c r="QH257" s="235"/>
      <c r="QI257" s="235"/>
      <c r="QJ257" s="235"/>
      <c r="QK257" s="235"/>
      <c r="QL257" s="235"/>
      <c r="QM257" s="235"/>
      <c r="QN257" s="235"/>
      <c r="QO257" s="235"/>
      <c r="QP257" s="235"/>
      <c r="QQ257" s="235"/>
      <c r="QR257" s="235"/>
      <c r="QS257" s="235"/>
      <c r="QT257" s="235"/>
      <c r="QU257" s="235"/>
      <c r="QV257" s="235"/>
      <c r="QW257" s="235"/>
      <c r="QX257" s="235"/>
      <c r="QY257" s="235"/>
      <c r="QZ257" s="235"/>
      <c r="RA257" s="235"/>
      <c r="RB257" s="235"/>
      <c r="RC257" s="235"/>
      <c r="RD257" s="235"/>
      <c r="RE257" s="235"/>
      <c r="RF257" s="235"/>
      <c r="RG257" s="235"/>
      <c r="RH257" s="235"/>
      <c r="RI257" s="235"/>
      <c r="RJ257" s="235"/>
      <c r="RK257" s="235"/>
      <c r="RL257" s="235"/>
      <c r="RM257" s="235"/>
      <c r="RN257" s="235"/>
      <c r="RO257" s="235"/>
      <c r="RP257" s="235"/>
      <c r="RQ257" s="235"/>
      <c r="RR257" s="235"/>
      <c r="RS257" s="235"/>
      <c r="RT257" s="235"/>
      <c r="RU257" s="235"/>
      <c r="RV257" s="235"/>
      <c r="RW257" s="235"/>
      <c r="RX257" s="235"/>
      <c r="RY257" s="235"/>
      <c r="RZ257" s="235"/>
      <c r="SA257" s="235"/>
      <c r="SB257" s="235"/>
      <c r="SC257" s="235"/>
      <c r="SD257" s="235"/>
      <c r="SE257" s="235"/>
      <c r="SF257" s="235"/>
      <c r="SG257" s="235"/>
      <c r="SH257" s="235"/>
      <c r="SI257" s="235"/>
      <c r="SJ257" s="235"/>
      <c r="SK257" s="235"/>
      <c r="SL257" s="235"/>
      <c r="SM257" s="235"/>
      <c r="SN257" s="235"/>
      <c r="SO257" s="235"/>
      <c r="SP257" s="235"/>
      <c r="SQ257" s="235"/>
      <c r="SR257" s="235"/>
      <c r="SS257" s="235"/>
      <c r="ST257" s="235"/>
      <c r="SU257" s="235"/>
      <c r="SV257" s="235"/>
      <c r="SW257" s="235"/>
      <c r="SX257" s="235"/>
      <c r="SY257" s="235"/>
      <c r="SZ257" s="235"/>
      <c r="TA257" s="235"/>
      <c r="TB257" s="235"/>
      <c r="TC257" s="235"/>
      <c r="TD257" s="235"/>
      <c r="TE257" s="235"/>
      <c r="TF257" s="235"/>
      <c r="TG257" s="235"/>
      <c r="TH257" s="235"/>
      <c r="TI257" s="235"/>
      <c r="TJ257" s="235"/>
      <c r="TK257" s="235"/>
      <c r="TL257" s="235"/>
      <c r="TM257" s="235"/>
      <c r="TN257" s="235"/>
      <c r="TO257" s="235"/>
      <c r="TP257" s="235"/>
      <c r="TQ257" s="235"/>
      <c r="TR257" s="235"/>
      <c r="TS257" s="235"/>
      <c r="TT257" s="235"/>
      <c r="TU257" s="235"/>
      <c r="TV257" s="235"/>
      <c r="TW257" s="235"/>
      <c r="TX257" s="235"/>
      <c r="TY257" s="235"/>
      <c r="TZ257" s="235"/>
      <c r="UA257" s="235"/>
      <c r="UB257" s="235"/>
      <c r="UC257" s="235"/>
      <c r="UD257" s="235"/>
      <c r="UE257" s="235"/>
      <c r="UF257" s="235"/>
      <c r="UG257" s="235"/>
      <c r="UH257" s="235"/>
      <c r="UI257" s="235"/>
      <c r="UJ257" s="235"/>
      <c r="UK257" s="235"/>
      <c r="UL257" s="235"/>
      <c r="UM257" s="235"/>
      <c r="UN257" s="235"/>
      <c r="UO257" s="235"/>
      <c r="UP257" s="235"/>
      <c r="UQ257" s="235"/>
      <c r="UR257" s="235"/>
      <c r="US257" s="235"/>
      <c r="UT257" s="235"/>
      <c r="UU257" s="235"/>
      <c r="UV257" s="235"/>
      <c r="UW257" s="235"/>
      <c r="UX257" s="235"/>
      <c r="UY257" s="235"/>
      <c r="UZ257" s="235"/>
      <c r="VA257" s="235"/>
      <c r="VB257" s="235"/>
      <c r="VC257" s="235"/>
      <c r="VD257" s="235"/>
      <c r="VE257" s="235"/>
      <c r="VF257" s="235"/>
      <c r="VG257" s="235"/>
      <c r="VH257" s="235"/>
      <c r="VI257" s="235"/>
      <c r="VJ257" s="235"/>
      <c r="VK257" s="235"/>
      <c r="VL257" s="235"/>
      <c r="VM257" s="235"/>
      <c r="VN257" s="235"/>
      <c r="VO257" s="235"/>
      <c r="VP257" s="235"/>
      <c r="VQ257" s="235"/>
      <c r="VR257" s="235"/>
      <c r="VS257" s="235"/>
      <c r="VT257" s="235"/>
      <c r="VU257" s="235"/>
      <c r="VV257" s="235"/>
      <c r="VW257" s="235"/>
      <c r="VX257" s="235"/>
      <c r="VY257" s="235"/>
      <c r="VZ257" s="235"/>
      <c r="WA257" s="235"/>
      <c r="WB257" s="235"/>
      <c r="WC257" s="235"/>
      <c r="WD257" s="235"/>
      <c r="WE257" s="235"/>
      <c r="WF257" s="235"/>
      <c r="WG257" s="235"/>
      <c r="WH257" s="235"/>
      <c r="WI257" s="235"/>
      <c r="WJ257" s="235"/>
      <c r="WK257" s="235"/>
      <c r="WL257" s="235"/>
      <c r="WM257" s="235"/>
      <c r="WN257" s="235"/>
      <c r="WO257" s="235"/>
      <c r="WP257" s="235"/>
      <c r="WQ257" s="235"/>
      <c r="WR257" s="235"/>
      <c r="WS257" s="235"/>
      <c r="WT257" s="235"/>
      <c r="WU257" s="235"/>
      <c r="WV257" s="235"/>
      <c r="WW257" s="235"/>
      <c r="WX257" s="235"/>
      <c r="WY257" s="235"/>
      <c r="WZ257" s="235"/>
      <c r="XA257" s="235"/>
      <c r="XB257" s="235"/>
      <c r="XC257" s="235"/>
      <c r="XD257" s="235"/>
      <c r="XE257" s="235"/>
      <c r="XF257" s="235"/>
      <c r="XG257" s="235"/>
      <c r="XH257" s="235"/>
      <c r="XI257" s="235"/>
      <c r="XJ257" s="235"/>
      <c r="XK257" s="235"/>
      <c r="XL257" s="235"/>
      <c r="XM257" s="235"/>
      <c r="XN257" s="235"/>
      <c r="XO257" s="235"/>
      <c r="XP257" s="235"/>
      <c r="XQ257" s="235"/>
      <c r="XR257" s="235"/>
      <c r="XS257" s="235"/>
      <c r="XT257" s="235"/>
      <c r="XU257" s="235"/>
      <c r="XV257" s="235"/>
      <c r="XW257" s="235"/>
      <c r="XX257" s="235"/>
      <c r="XY257" s="235"/>
      <c r="XZ257" s="235"/>
      <c r="YA257" s="235"/>
      <c r="YB257" s="235"/>
      <c r="YC257" s="235"/>
      <c r="YD257" s="235"/>
      <c r="YE257" s="235"/>
      <c r="YF257" s="235"/>
      <c r="YG257" s="235"/>
      <c r="YH257" s="235"/>
      <c r="YI257" s="235"/>
      <c r="YJ257" s="235"/>
      <c r="YK257" s="235"/>
      <c r="YL257" s="235"/>
      <c r="YM257" s="235"/>
      <c r="YN257" s="235"/>
      <c r="YO257" s="235"/>
      <c r="YP257" s="235"/>
      <c r="YQ257" s="235"/>
      <c r="YR257" s="235"/>
      <c r="YS257" s="235"/>
      <c r="YT257" s="235"/>
      <c r="YU257" s="235"/>
      <c r="YV257" s="235"/>
      <c r="YW257" s="235"/>
      <c r="YX257" s="235"/>
      <c r="YY257" s="235"/>
      <c r="YZ257" s="235"/>
      <c r="ZA257" s="235"/>
      <c r="ZB257" s="235"/>
      <c r="ZC257" s="235"/>
      <c r="ZD257" s="235"/>
      <c r="ZE257" s="235"/>
      <c r="ZF257" s="235"/>
      <c r="ZG257" s="235"/>
      <c r="ZH257" s="235"/>
      <c r="ZI257" s="235"/>
      <c r="ZJ257" s="235"/>
      <c r="ZK257" s="235"/>
      <c r="ZL257" s="235"/>
      <c r="ZM257" s="235"/>
      <c r="ZN257" s="235"/>
      <c r="ZO257" s="235"/>
      <c r="ZP257" s="235"/>
      <c r="ZQ257" s="235"/>
      <c r="ZR257" s="235"/>
      <c r="ZS257" s="235"/>
      <c r="ZT257" s="235"/>
      <c r="ZU257" s="235"/>
      <c r="ZV257" s="235"/>
      <c r="ZW257" s="235"/>
      <c r="ZX257" s="235"/>
      <c r="ZY257" s="235"/>
      <c r="ZZ257" s="235"/>
      <c r="AAA257" s="235"/>
      <c r="AAB257" s="235"/>
      <c r="AAC257" s="235"/>
      <c r="AAD257" s="235"/>
      <c r="AAE257" s="235"/>
      <c r="AAF257" s="235"/>
      <c r="AAG257" s="235"/>
      <c r="AAH257" s="235"/>
      <c r="AAI257" s="235"/>
      <c r="AAJ257" s="235"/>
      <c r="AAK257" s="235"/>
      <c r="AAL257" s="235"/>
      <c r="AAM257" s="235"/>
      <c r="AAN257" s="235"/>
      <c r="AAO257" s="235"/>
      <c r="AAP257" s="235"/>
      <c r="AAQ257" s="235"/>
      <c r="AAR257" s="235"/>
      <c r="AAS257" s="235"/>
      <c r="AAT257" s="235"/>
      <c r="AAU257" s="235"/>
      <c r="AAV257" s="235"/>
      <c r="AAW257" s="235"/>
      <c r="AAX257" s="235"/>
      <c r="AAY257" s="235"/>
      <c r="AAZ257" s="235"/>
      <c r="ABA257" s="235"/>
      <c r="ABB257" s="235"/>
      <c r="ABC257" s="235"/>
      <c r="ABD257" s="235"/>
      <c r="ABE257" s="235"/>
      <c r="ABF257" s="235"/>
      <c r="ABG257" s="235"/>
      <c r="ABH257" s="235"/>
      <c r="ABI257" s="235"/>
      <c r="ABJ257" s="235"/>
      <c r="ABK257" s="235"/>
      <c r="ABL257" s="235"/>
      <c r="ABM257" s="235"/>
      <c r="ABN257" s="235"/>
      <c r="ABO257" s="235"/>
      <c r="ABP257" s="235"/>
      <c r="ABQ257" s="235"/>
      <c r="ABR257" s="235"/>
      <c r="ABS257" s="235"/>
      <c r="ABT257" s="235"/>
      <c r="ABU257" s="235"/>
      <c r="ABV257" s="235"/>
      <c r="ABW257" s="235"/>
      <c r="ABX257" s="235"/>
      <c r="ABY257" s="235"/>
      <c r="ABZ257" s="235"/>
      <c r="ACA257" s="235"/>
      <c r="ACB257" s="235"/>
      <c r="ACC257" s="235"/>
      <c r="ACD257" s="235"/>
      <c r="ACE257" s="235"/>
      <c r="ACF257" s="235"/>
      <c r="ACG257" s="235"/>
      <c r="ACH257" s="235"/>
      <c r="ACI257" s="235"/>
      <c r="ACJ257" s="235"/>
      <c r="ACK257" s="235"/>
      <c r="ACL257" s="235"/>
      <c r="ACM257" s="235"/>
      <c r="ACN257" s="235"/>
      <c r="ACO257" s="235"/>
      <c r="ACP257" s="235"/>
      <c r="ACQ257" s="235"/>
      <c r="ACR257" s="235"/>
      <c r="ACS257" s="235"/>
      <c r="ACT257" s="235"/>
      <c r="ACU257" s="235"/>
      <c r="ACV257" s="235"/>
      <c r="ACW257" s="235"/>
      <c r="ACX257" s="235"/>
      <c r="ACY257" s="235"/>
      <c r="ACZ257" s="235"/>
      <c r="ADA257" s="235"/>
      <c r="ADB257" s="235"/>
      <c r="ADC257" s="235"/>
      <c r="ADD257" s="235"/>
      <c r="ADE257" s="235"/>
      <c r="ADF257" s="235"/>
      <c r="ADG257" s="235"/>
      <c r="ADH257" s="235"/>
      <c r="ADI257" s="235"/>
      <c r="ADJ257" s="235"/>
      <c r="ADK257" s="235"/>
      <c r="ADL257" s="235"/>
      <c r="ADM257" s="235"/>
      <c r="ADN257" s="235"/>
      <c r="ADO257" s="235"/>
      <c r="ADP257" s="235"/>
      <c r="ADQ257" s="235"/>
      <c r="ADR257" s="235"/>
      <c r="ADS257" s="235"/>
      <c r="ADT257" s="235"/>
      <c r="ADU257" s="235"/>
      <c r="ADV257" s="235"/>
      <c r="ADW257" s="235"/>
      <c r="ADX257" s="235"/>
      <c r="ADY257" s="235"/>
      <c r="ADZ257" s="235"/>
      <c r="AEA257" s="235"/>
      <c r="AEB257" s="235"/>
      <c r="AEC257" s="235"/>
      <c r="AED257" s="235"/>
      <c r="AEE257" s="235"/>
      <c r="AEF257" s="235"/>
      <c r="AEG257" s="235"/>
      <c r="AEH257" s="235"/>
      <c r="AEI257" s="235"/>
      <c r="AEJ257" s="235"/>
      <c r="AEK257" s="235"/>
      <c r="AEL257" s="235"/>
      <c r="AEM257" s="235"/>
      <c r="AEN257" s="235"/>
      <c r="AEO257" s="235"/>
      <c r="AEP257" s="235"/>
      <c r="AEQ257" s="235"/>
      <c r="AER257" s="235"/>
      <c r="AES257" s="235"/>
      <c r="AET257" s="235"/>
      <c r="AEU257" s="235"/>
      <c r="AEV257" s="235"/>
      <c r="AEW257" s="235"/>
      <c r="AEX257" s="235"/>
      <c r="AEY257" s="235"/>
      <c r="AEZ257" s="235"/>
      <c r="AFA257" s="235"/>
      <c r="AFB257" s="235"/>
      <c r="AFC257" s="235"/>
      <c r="AFD257" s="235"/>
      <c r="AFE257" s="235"/>
      <c r="AFF257" s="235"/>
      <c r="AFG257" s="235"/>
      <c r="AFH257" s="235"/>
      <c r="AFI257" s="235"/>
      <c r="AFJ257" s="235"/>
      <c r="AFK257" s="235"/>
      <c r="AFL257" s="235"/>
      <c r="AFM257" s="235"/>
      <c r="AFN257" s="235"/>
      <c r="AFO257" s="235"/>
      <c r="AFP257" s="235"/>
      <c r="AFQ257" s="235"/>
      <c r="AFR257" s="235"/>
      <c r="AFS257" s="235"/>
      <c r="AFT257" s="235"/>
      <c r="AFU257" s="235"/>
      <c r="AFV257" s="235"/>
      <c r="AFW257" s="235"/>
      <c r="AFX257" s="235"/>
      <c r="AFY257" s="235"/>
      <c r="AFZ257" s="235"/>
      <c r="AGA257" s="235"/>
      <c r="AGB257" s="235"/>
      <c r="AGC257" s="235"/>
      <c r="AGD257" s="235"/>
      <c r="AGE257" s="235"/>
      <c r="AGF257" s="235"/>
      <c r="AGG257" s="235"/>
      <c r="AGH257" s="235"/>
      <c r="AGI257" s="235"/>
      <c r="AGJ257" s="235"/>
      <c r="AGK257" s="235"/>
      <c r="AGL257" s="235"/>
      <c r="AGM257" s="235"/>
      <c r="AGN257" s="235"/>
      <c r="AGO257" s="235"/>
      <c r="AGP257" s="235"/>
      <c r="AGQ257" s="235"/>
      <c r="AGR257" s="235"/>
      <c r="AGS257" s="235"/>
      <c r="AGT257" s="235"/>
      <c r="AGU257" s="235"/>
      <c r="AGV257" s="235"/>
      <c r="AGW257" s="235"/>
      <c r="AGX257" s="235"/>
      <c r="AGY257" s="235"/>
      <c r="AGZ257" s="235"/>
      <c r="AHA257" s="235"/>
      <c r="AHB257" s="235"/>
      <c r="AHC257" s="235"/>
      <c r="AHD257" s="235"/>
      <c r="AHE257" s="235"/>
      <c r="AHF257" s="235"/>
      <c r="AHG257" s="235"/>
      <c r="AHH257" s="235"/>
      <c r="AHI257" s="235"/>
      <c r="AHJ257" s="235"/>
      <c r="AHK257" s="235"/>
      <c r="AHL257" s="235"/>
      <c r="AHM257" s="235"/>
      <c r="AHN257" s="235"/>
      <c r="AHO257" s="235"/>
      <c r="AHP257" s="235"/>
      <c r="AHQ257" s="235"/>
      <c r="AHR257" s="235"/>
      <c r="AHS257" s="235"/>
      <c r="AHT257" s="235"/>
      <c r="AHU257" s="235"/>
      <c r="AHV257" s="235"/>
      <c r="AHW257" s="235"/>
      <c r="AHX257" s="235"/>
      <c r="AHY257" s="235"/>
      <c r="AHZ257" s="235"/>
      <c r="AIA257" s="235"/>
      <c r="AIB257" s="235"/>
      <c r="AIC257" s="235"/>
      <c r="AID257" s="235"/>
      <c r="AIE257" s="235"/>
      <c r="AIF257" s="235"/>
      <c r="AIG257" s="235"/>
      <c r="AIH257" s="235"/>
      <c r="AII257" s="235"/>
      <c r="AIJ257" s="235"/>
      <c r="AIK257" s="235"/>
      <c r="AIL257" s="235"/>
      <c r="AIM257" s="235"/>
      <c r="AIN257" s="235"/>
      <c r="AIO257" s="235"/>
      <c r="AIP257" s="235"/>
      <c r="AIQ257" s="235"/>
      <c r="AIR257" s="235"/>
      <c r="AIS257" s="235"/>
      <c r="AIT257" s="235"/>
      <c r="AIU257" s="235"/>
      <c r="AIV257" s="235"/>
      <c r="AIW257" s="235"/>
      <c r="AIX257" s="235"/>
      <c r="AIY257" s="235"/>
      <c r="AIZ257" s="235"/>
      <c r="AJA257" s="235"/>
      <c r="AJB257" s="235"/>
      <c r="AJC257" s="235"/>
      <c r="AJD257" s="235"/>
      <c r="AJE257" s="235"/>
      <c r="AJF257" s="235"/>
      <c r="AJG257" s="235"/>
      <c r="AJH257" s="235"/>
      <c r="AJI257" s="235"/>
      <c r="AJJ257" s="235"/>
      <c r="AJK257" s="235"/>
      <c r="AJL257" s="235"/>
      <c r="AJM257" s="235"/>
      <c r="AJN257" s="235"/>
      <c r="AJO257" s="235"/>
      <c r="AJP257" s="235"/>
      <c r="AJQ257" s="235"/>
      <c r="AJR257" s="235"/>
      <c r="AJS257" s="235"/>
      <c r="AJT257" s="235"/>
      <c r="AJU257" s="235"/>
      <c r="AJV257" s="235"/>
      <c r="AJW257" s="235"/>
      <c r="AJX257" s="235"/>
      <c r="AJY257" s="235"/>
      <c r="AJZ257" s="235"/>
      <c r="AKA257" s="235"/>
      <c r="AKB257" s="235"/>
      <c r="AKC257" s="235"/>
      <c r="AKD257" s="235"/>
      <c r="AKE257" s="235"/>
      <c r="AKF257" s="235"/>
      <c r="AKG257" s="235"/>
      <c r="AKH257" s="235"/>
      <c r="AKI257" s="235"/>
      <c r="AKJ257" s="235"/>
      <c r="AKK257" s="235"/>
      <c r="AKL257" s="235"/>
      <c r="AKM257" s="235"/>
      <c r="AKN257" s="235"/>
      <c r="AKO257" s="235"/>
      <c r="AKP257" s="235"/>
      <c r="AKQ257" s="235"/>
      <c r="AKR257" s="235"/>
      <c r="AKS257" s="235"/>
      <c r="AKT257" s="235"/>
      <c r="AKU257" s="235"/>
      <c r="AKV257" s="235"/>
      <c r="AKW257" s="235"/>
      <c r="AKX257" s="235"/>
      <c r="AKY257" s="235"/>
      <c r="AKZ257" s="235"/>
      <c r="ALA257" s="235"/>
      <c r="ALB257" s="235"/>
      <c r="ALC257" s="235"/>
      <c r="ALD257" s="235"/>
      <c r="ALE257" s="235"/>
      <c r="ALF257" s="235"/>
      <c r="ALG257" s="235"/>
      <c r="ALH257" s="235"/>
      <c r="ALI257" s="235"/>
      <c r="ALJ257" s="235"/>
      <c r="ALK257" s="235"/>
      <c r="ALL257" s="235"/>
      <c r="ALM257" s="235"/>
      <c r="ALN257" s="235"/>
      <c r="ALO257" s="235"/>
      <c r="ALP257" s="235"/>
      <c r="ALQ257" s="235"/>
      <c r="ALR257" s="235"/>
      <c r="ALS257" s="235"/>
      <c r="ALT257" s="235"/>
      <c r="ALU257" s="235"/>
      <c r="ALV257" s="235"/>
      <c r="ALW257" s="235"/>
      <c r="ALX257" s="235"/>
      <c r="ALY257" s="235"/>
      <c r="ALZ257" s="235"/>
      <c r="AMA257" s="235"/>
      <c r="AMB257" s="235"/>
      <c r="AMC257" s="235"/>
      <c r="AMD257" s="235"/>
      <c r="AME257" s="235"/>
      <c r="AMF257" s="235"/>
      <c r="AMG257" s="235"/>
      <c r="AMH257" s="235"/>
      <c r="AMI257" s="235"/>
      <c r="AMJ257" s="235"/>
      <c r="AMK257" s="235"/>
      <c r="AML257" s="235"/>
      <c r="AMM257" s="235"/>
      <c r="AMN257" s="235"/>
      <c r="AMO257" s="235"/>
      <c r="AMP257" s="235"/>
      <c r="AMQ257" s="235"/>
      <c r="AMR257" s="235"/>
      <c r="AMS257" s="235"/>
      <c r="AMT257" s="235"/>
      <c r="AMU257" s="235"/>
      <c r="AMV257" s="235"/>
      <c r="AMW257" s="235"/>
      <c r="AMX257" s="235"/>
      <c r="AMY257" s="235"/>
      <c r="AMZ257" s="235"/>
      <c r="ANA257" s="235"/>
      <c r="ANB257" s="235"/>
      <c r="ANC257" s="235"/>
      <c r="AND257" s="235"/>
      <c r="ANE257" s="235"/>
      <c r="ANF257" s="235"/>
      <c r="ANG257" s="235"/>
      <c r="ANH257" s="235"/>
      <c r="ANI257" s="235"/>
      <c r="ANJ257" s="235"/>
      <c r="ANK257" s="235"/>
      <c r="ANL257" s="235"/>
      <c r="ANM257" s="235"/>
      <c r="ANN257" s="235"/>
      <c r="ANO257" s="235"/>
      <c r="ANP257" s="235"/>
      <c r="ANQ257" s="235"/>
      <c r="ANR257" s="235"/>
      <c r="ANS257" s="235"/>
      <c r="ANT257" s="235"/>
      <c r="ANU257" s="235"/>
      <c r="ANV257" s="235"/>
      <c r="ANW257" s="235"/>
      <c r="ANX257" s="235"/>
      <c r="ANY257" s="235"/>
      <c r="ANZ257" s="235"/>
      <c r="AOA257" s="235"/>
      <c r="AOB257" s="235"/>
      <c r="AOC257" s="235"/>
      <c r="AOD257" s="235"/>
      <c r="AOE257" s="235"/>
      <c r="AOF257" s="235"/>
      <c r="AOG257" s="235"/>
      <c r="AOH257" s="235"/>
      <c r="AOI257" s="235"/>
      <c r="AOJ257" s="235"/>
      <c r="AOK257" s="235"/>
      <c r="AOL257" s="235"/>
      <c r="AOM257" s="235"/>
      <c r="AON257" s="235"/>
      <c r="AOO257" s="235"/>
      <c r="AOP257" s="235"/>
      <c r="AOQ257" s="235"/>
      <c r="AOR257" s="235"/>
      <c r="AOS257" s="235"/>
      <c r="AOT257" s="235"/>
      <c r="AOU257" s="235"/>
      <c r="AOV257" s="235"/>
      <c r="AOW257" s="235"/>
      <c r="AOX257" s="235"/>
      <c r="AOY257" s="235"/>
      <c r="AOZ257" s="235"/>
      <c r="APA257" s="235"/>
      <c r="APB257" s="235"/>
      <c r="APC257" s="235"/>
      <c r="APD257" s="235"/>
      <c r="APE257" s="235"/>
      <c r="APF257" s="235"/>
      <c r="APG257" s="235"/>
      <c r="APH257" s="235"/>
      <c r="API257" s="235"/>
      <c r="APJ257" s="235"/>
      <c r="APK257" s="235"/>
      <c r="APL257" s="235"/>
      <c r="APM257" s="235"/>
      <c r="APN257" s="235"/>
      <c r="APO257" s="235"/>
      <c r="APP257" s="235"/>
      <c r="APQ257" s="235"/>
      <c r="APR257" s="235"/>
      <c r="APS257" s="235"/>
      <c r="APT257" s="235"/>
      <c r="APU257" s="235"/>
      <c r="APV257" s="235"/>
      <c r="APW257" s="235"/>
      <c r="APX257" s="235"/>
      <c r="APY257" s="235"/>
      <c r="APZ257" s="235"/>
      <c r="AQA257" s="235"/>
      <c r="AQB257" s="235"/>
      <c r="AQC257" s="235"/>
      <c r="AQD257" s="235"/>
      <c r="AQE257" s="235"/>
      <c r="AQF257" s="235"/>
      <c r="AQG257" s="235"/>
      <c r="AQH257" s="235"/>
      <c r="AQI257" s="235"/>
      <c r="AQJ257" s="235"/>
      <c r="AQK257" s="235"/>
      <c r="AQL257" s="235"/>
      <c r="AQM257" s="235"/>
      <c r="AQN257" s="235"/>
      <c r="AQO257" s="235"/>
      <c r="AQP257" s="235"/>
      <c r="AQQ257" s="235"/>
      <c r="AQR257" s="235"/>
      <c r="AQS257" s="235"/>
      <c r="AQT257" s="235"/>
      <c r="AQU257" s="235"/>
      <c r="AQV257" s="235"/>
      <c r="AQW257" s="235"/>
      <c r="AQX257" s="235"/>
      <c r="AQY257" s="235"/>
      <c r="AQZ257" s="235"/>
      <c r="ARA257" s="235"/>
      <c r="ARB257" s="235"/>
      <c r="ARC257" s="235"/>
      <c r="ARD257" s="235"/>
      <c r="ARE257" s="235"/>
      <c r="ARF257" s="235"/>
      <c r="ARG257" s="235"/>
      <c r="ARH257" s="235"/>
      <c r="ARI257" s="235"/>
      <c r="ARJ257" s="235"/>
      <c r="ARK257" s="235"/>
      <c r="ARL257" s="235"/>
      <c r="ARM257" s="235"/>
      <c r="ARN257" s="235"/>
      <c r="ARO257" s="235"/>
      <c r="ARP257" s="235"/>
      <c r="ARQ257" s="235"/>
      <c r="ARR257" s="235"/>
      <c r="ARS257" s="235"/>
      <c r="ART257" s="235"/>
      <c r="ARU257" s="235"/>
      <c r="ARV257" s="235"/>
      <c r="ARW257" s="235"/>
      <c r="ARX257" s="235"/>
      <c r="ARY257" s="235"/>
      <c r="ARZ257" s="235"/>
      <c r="ASA257" s="235"/>
      <c r="ASB257" s="235"/>
      <c r="ASC257" s="235"/>
      <c r="ASD257" s="235"/>
      <c r="ASE257" s="235"/>
      <c r="ASF257" s="235"/>
      <c r="ASG257" s="235"/>
      <c r="ASH257" s="235"/>
      <c r="ASI257" s="235"/>
      <c r="ASJ257" s="235"/>
      <c r="ASK257" s="235"/>
      <c r="ASL257" s="235"/>
      <c r="ASM257" s="235"/>
      <c r="ASN257" s="235"/>
      <c r="ASO257" s="235"/>
      <c r="ASP257" s="235"/>
      <c r="ASQ257" s="235"/>
      <c r="ASR257" s="235"/>
      <c r="ASS257" s="235"/>
      <c r="AST257" s="235"/>
      <c r="ASU257" s="235"/>
      <c r="ASV257" s="235"/>
      <c r="ASW257" s="235"/>
      <c r="ASX257" s="235"/>
      <c r="ASY257" s="235"/>
      <c r="ASZ257" s="235"/>
      <c r="ATA257" s="235"/>
      <c r="ATB257" s="235"/>
      <c r="ATC257" s="235"/>
      <c r="ATD257" s="235"/>
      <c r="ATE257" s="235"/>
      <c r="ATF257" s="235"/>
      <c r="ATG257" s="235"/>
      <c r="ATH257" s="235"/>
      <c r="ATI257" s="235"/>
      <c r="ATJ257" s="235"/>
      <c r="ATK257" s="235"/>
      <c r="ATL257" s="235"/>
      <c r="ATM257" s="235"/>
      <c r="ATN257" s="235"/>
      <c r="ATO257" s="235"/>
      <c r="ATP257" s="235"/>
      <c r="ATQ257" s="235"/>
      <c r="ATR257" s="235"/>
      <c r="ATS257" s="235"/>
      <c r="ATT257" s="235"/>
      <c r="ATU257" s="235"/>
      <c r="ATV257" s="235"/>
      <c r="ATW257" s="235"/>
      <c r="ATX257" s="235"/>
      <c r="ATY257" s="235"/>
      <c r="ATZ257" s="235"/>
      <c r="AUA257" s="235"/>
      <c r="AUB257" s="235"/>
      <c r="AUC257" s="235"/>
      <c r="AUD257" s="235"/>
      <c r="AUE257" s="235"/>
      <c r="AUF257" s="235"/>
      <c r="AUG257" s="235"/>
      <c r="AUH257" s="235"/>
      <c r="AUI257" s="235"/>
      <c r="AUJ257" s="235"/>
      <c r="AUK257" s="235"/>
      <c r="AUL257" s="235"/>
      <c r="AUM257" s="235"/>
      <c r="AUN257" s="235"/>
      <c r="AUO257" s="235"/>
      <c r="AUP257" s="235"/>
      <c r="AUQ257" s="235"/>
      <c r="AUR257" s="235"/>
      <c r="AUS257" s="235"/>
      <c r="AUT257" s="235"/>
      <c r="AUU257" s="235"/>
      <c r="AUV257" s="235"/>
      <c r="AUW257" s="235"/>
      <c r="AUX257" s="235"/>
      <c r="AUY257" s="235"/>
      <c r="AUZ257" s="235"/>
      <c r="AVA257" s="235"/>
      <c r="AVB257" s="235"/>
      <c r="AVC257" s="235"/>
      <c r="AVD257" s="235"/>
      <c r="AVE257" s="235"/>
      <c r="AVF257" s="235"/>
      <c r="AVG257" s="235"/>
      <c r="AVH257" s="235"/>
      <c r="AVI257" s="235"/>
      <c r="AVJ257" s="235"/>
      <c r="AVK257" s="235"/>
      <c r="AVL257" s="235"/>
      <c r="AVM257" s="235"/>
      <c r="AVN257" s="235"/>
      <c r="AVO257" s="235"/>
      <c r="AVP257" s="235"/>
      <c r="AVQ257" s="235"/>
      <c r="AVR257" s="235"/>
      <c r="AVS257" s="235"/>
      <c r="AVT257" s="235"/>
      <c r="AVU257" s="235"/>
      <c r="AVV257" s="235"/>
      <c r="AVW257" s="235"/>
      <c r="AVX257" s="235"/>
      <c r="AVY257" s="235"/>
      <c r="AVZ257" s="235"/>
      <c r="AWA257" s="235"/>
      <c r="AWB257" s="235"/>
      <c r="AWC257" s="235"/>
      <c r="AWD257" s="235"/>
      <c r="AWE257" s="235"/>
      <c r="AWF257" s="235"/>
      <c r="AWG257" s="235"/>
      <c r="AWH257" s="235"/>
      <c r="AWI257" s="235"/>
      <c r="AWJ257" s="235"/>
      <c r="AWK257" s="235"/>
      <c r="AWL257" s="235"/>
      <c r="AWM257" s="235"/>
      <c r="AWN257" s="235"/>
      <c r="AWO257" s="235"/>
      <c r="AWP257" s="235"/>
      <c r="AWQ257" s="235"/>
      <c r="AWR257" s="235"/>
      <c r="AWS257" s="235"/>
      <c r="AWT257" s="235"/>
      <c r="AWU257" s="235"/>
      <c r="AWV257" s="235"/>
      <c r="AWW257" s="235"/>
      <c r="AWX257" s="235"/>
      <c r="AWY257" s="235"/>
      <c r="AWZ257" s="235"/>
      <c r="AXA257" s="235"/>
      <c r="AXB257" s="235"/>
      <c r="AXC257" s="235"/>
      <c r="AXD257" s="235"/>
      <c r="AXE257" s="235"/>
      <c r="AXF257" s="235"/>
      <c r="AXG257" s="235"/>
      <c r="AXH257" s="235"/>
      <c r="AXI257" s="235"/>
      <c r="AXJ257" s="235"/>
      <c r="AXK257" s="235"/>
      <c r="AXL257" s="235"/>
      <c r="AXM257" s="235"/>
      <c r="AXN257" s="235"/>
      <c r="AXO257" s="235"/>
      <c r="AXP257" s="235"/>
      <c r="AXQ257" s="235"/>
      <c r="AXR257" s="235"/>
      <c r="AXS257" s="235"/>
      <c r="AXT257" s="235"/>
      <c r="AXU257" s="235"/>
      <c r="AXV257" s="235"/>
      <c r="AXW257" s="235"/>
      <c r="AXX257" s="235"/>
      <c r="AXY257" s="235"/>
      <c r="AXZ257" s="235"/>
      <c r="AYA257" s="235"/>
      <c r="AYB257" s="235"/>
      <c r="AYC257" s="235"/>
      <c r="AYD257" s="235"/>
      <c r="AYE257" s="235"/>
      <c r="AYF257" s="235"/>
      <c r="AYG257" s="235"/>
      <c r="AYH257" s="235"/>
      <c r="AYI257" s="235"/>
      <c r="AYJ257" s="235"/>
      <c r="AYK257" s="235"/>
      <c r="AYL257" s="235"/>
      <c r="AYM257" s="235"/>
      <c r="AYN257" s="235"/>
      <c r="AYO257" s="235"/>
      <c r="AYP257" s="235"/>
      <c r="AYQ257" s="235"/>
      <c r="AYR257" s="235"/>
      <c r="AYS257" s="235"/>
      <c r="AYT257" s="235"/>
      <c r="AYU257" s="235"/>
      <c r="AYV257" s="235"/>
      <c r="AYW257" s="235"/>
      <c r="AYX257" s="235"/>
      <c r="AYY257" s="235"/>
      <c r="AYZ257" s="235"/>
      <c r="AZA257" s="235"/>
      <c r="AZB257" s="235"/>
      <c r="AZC257" s="235"/>
      <c r="AZD257" s="235"/>
      <c r="AZE257" s="235"/>
      <c r="AZF257" s="235"/>
      <c r="AZG257" s="235"/>
      <c r="AZH257" s="235"/>
      <c r="AZI257" s="235"/>
      <c r="AZJ257" s="235"/>
      <c r="AZK257" s="235"/>
      <c r="AZL257" s="235"/>
      <c r="AZM257" s="235"/>
      <c r="AZN257" s="235"/>
      <c r="AZO257" s="235"/>
      <c r="AZP257" s="235"/>
      <c r="AZQ257" s="235"/>
      <c r="AZR257" s="235"/>
      <c r="AZS257" s="235"/>
      <c r="AZT257" s="235"/>
      <c r="AZU257" s="235"/>
      <c r="AZV257" s="235"/>
      <c r="AZW257" s="235"/>
      <c r="AZX257" s="235"/>
      <c r="AZY257" s="235"/>
      <c r="AZZ257" s="235"/>
      <c r="BAA257" s="235"/>
      <c r="BAB257" s="235"/>
      <c r="BAC257" s="235"/>
      <c r="BAD257" s="235"/>
      <c r="BAE257" s="235"/>
      <c r="BAF257" s="235"/>
      <c r="BAG257" s="235"/>
      <c r="BAH257" s="235"/>
      <c r="BAI257" s="235"/>
      <c r="BAJ257" s="235"/>
      <c r="BAK257" s="235"/>
      <c r="BAL257" s="235"/>
      <c r="BAM257" s="235"/>
      <c r="BAN257" s="235"/>
      <c r="BAO257" s="235"/>
      <c r="BAP257" s="235"/>
      <c r="BAQ257" s="235"/>
      <c r="BAR257" s="235"/>
      <c r="BAS257" s="235"/>
      <c r="BAT257" s="235"/>
      <c r="BAU257" s="235"/>
      <c r="BAV257" s="235"/>
      <c r="BAW257" s="235"/>
      <c r="BAX257" s="235"/>
      <c r="BAY257" s="235"/>
      <c r="BAZ257" s="235"/>
      <c r="BBA257" s="235"/>
      <c r="BBB257" s="235"/>
      <c r="BBC257" s="235"/>
      <c r="BBD257" s="235"/>
      <c r="BBE257" s="235"/>
      <c r="BBF257" s="235"/>
      <c r="BBG257" s="235"/>
      <c r="BBH257" s="235"/>
      <c r="BBI257" s="235"/>
      <c r="BBJ257" s="235"/>
      <c r="BBK257" s="235"/>
      <c r="BBL257" s="235"/>
      <c r="BBM257" s="235"/>
      <c r="BBN257" s="235"/>
      <c r="BBO257" s="235"/>
      <c r="BBP257" s="235"/>
      <c r="BBQ257" s="235"/>
      <c r="BBR257" s="235"/>
      <c r="BBS257" s="235"/>
      <c r="BBT257" s="235"/>
      <c r="BBU257" s="235"/>
      <c r="BBV257" s="235"/>
      <c r="BBW257" s="235"/>
      <c r="BBX257" s="235"/>
      <c r="BBY257" s="235"/>
      <c r="BBZ257" s="235"/>
      <c r="BCA257" s="235"/>
      <c r="BCB257" s="235"/>
      <c r="BCC257" s="235"/>
      <c r="BCD257" s="235"/>
      <c r="BCE257" s="235"/>
      <c r="BCF257" s="235"/>
      <c r="BCG257" s="235"/>
      <c r="BCH257" s="235"/>
      <c r="BCI257" s="235"/>
      <c r="BCJ257" s="235"/>
      <c r="BCK257" s="235"/>
      <c r="BCL257" s="235"/>
      <c r="BCM257" s="235"/>
      <c r="BCN257" s="235"/>
      <c r="BCO257" s="235"/>
      <c r="BCP257" s="235"/>
      <c r="BCQ257" s="235"/>
      <c r="BCR257" s="235"/>
      <c r="BCS257" s="235"/>
      <c r="BCT257" s="235"/>
      <c r="BCU257" s="235"/>
      <c r="BCV257" s="235"/>
      <c r="BCW257" s="235"/>
      <c r="BCX257" s="235"/>
      <c r="BCY257" s="235"/>
      <c r="BCZ257" s="235"/>
      <c r="BDA257" s="235"/>
      <c r="BDB257" s="235"/>
      <c r="BDC257" s="235"/>
      <c r="BDD257" s="235"/>
      <c r="BDE257" s="235"/>
      <c r="BDF257" s="235"/>
      <c r="BDG257" s="235"/>
      <c r="BDH257" s="235"/>
      <c r="BDI257" s="235"/>
      <c r="BDJ257" s="235"/>
      <c r="BDK257" s="235"/>
      <c r="BDL257" s="235"/>
      <c r="BDM257" s="235"/>
      <c r="BDN257" s="235"/>
      <c r="BDO257" s="235"/>
      <c r="BDP257" s="235"/>
      <c r="BDQ257" s="235"/>
      <c r="BDR257" s="235"/>
      <c r="BDS257" s="235"/>
      <c r="BDT257" s="235"/>
      <c r="BDU257" s="235"/>
      <c r="BDV257" s="235"/>
      <c r="BDW257" s="235"/>
      <c r="BDX257" s="235"/>
      <c r="BDY257" s="235"/>
      <c r="BDZ257" s="235"/>
      <c r="BEA257" s="235"/>
      <c r="BEB257" s="235"/>
      <c r="BEC257" s="235"/>
      <c r="BED257" s="235"/>
      <c r="BEE257" s="235"/>
      <c r="BEF257" s="235"/>
      <c r="BEG257" s="235"/>
      <c r="BEH257" s="235"/>
      <c r="BEI257" s="235"/>
      <c r="BEJ257" s="235"/>
      <c r="BEK257" s="235"/>
      <c r="BEL257" s="235"/>
      <c r="BEM257" s="235"/>
      <c r="BEN257" s="235"/>
      <c r="BEO257" s="235"/>
      <c r="BEP257" s="235"/>
      <c r="BEQ257" s="235"/>
      <c r="BER257" s="235"/>
      <c r="BES257" s="235"/>
      <c r="BET257" s="235"/>
      <c r="BEU257" s="235"/>
      <c r="BEV257" s="235"/>
      <c r="BEW257" s="235"/>
      <c r="BEX257" s="235"/>
      <c r="BEY257" s="235"/>
      <c r="BEZ257" s="235"/>
      <c r="BFA257" s="235"/>
      <c r="BFB257" s="235"/>
      <c r="BFC257" s="235"/>
      <c r="BFD257" s="235"/>
      <c r="BFE257" s="235"/>
      <c r="BFF257" s="235"/>
      <c r="BFG257" s="235"/>
      <c r="BFH257" s="235"/>
      <c r="BFI257" s="235"/>
      <c r="BFJ257" s="235"/>
      <c r="BFK257" s="235"/>
      <c r="BFL257" s="235"/>
      <c r="BFM257" s="235"/>
      <c r="BFN257" s="235"/>
      <c r="BFO257" s="235"/>
      <c r="BFP257" s="235"/>
      <c r="BFQ257" s="235"/>
      <c r="BFR257" s="235"/>
      <c r="BFS257" s="235"/>
      <c r="BFT257" s="235"/>
      <c r="BFU257" s="235"/>
      <c r="BFV257" s="235"/>
      <c r="BFW257" s="235"/>
      <c r="BFX257" s="235"/>
      <c r="BFY257" s="235"/>
      <c r="BFZ257" s="235"/>
      <c r="BGA257" s="235"/>
      <c r="BGB257" s="235"/>
      <c r="BGC257" s="235"/>
      <c r="BGD257" s="235"/>
      <c r="BGE257" s="235"/>
      <c r="BGF257" s="235"/>
      <c r="BGG257" s="235"/>
      <c r="BGH257" s="235"/>
      <c r="BGI257" s="235"/>
      <c r="BGJ257" s="235"/>
      <c r="BGK257" s="235"/>
      <c r="BGL257" s="235"/>
      <c r="BGM257" s="235"/>
      <c r="BGN257" s="235"/>
      <c r="BGO257" s="235"/>
      <c r="BGP257" s="235"/>
      <c r="BGQ257" s="235"/>
      <c r="BGR257" s="235"/>
      <c r="BGS257" s="235"/>
      <c r="BGT257" s="235"/>
      <c r="BGU257" s="235"/>
      <c r="BGV257" s="235"/>
      <c r="BGW257" s="235"/>
      <c r="BGX257" s="235"/>
      <c r="BGY257" s="235"/>
      <c r="BGZ257" s="235"/>
      <c r="BHA257" s="235"/>
      <c r="BHB257" s="235"/>
      <c r="BHC257" s="235"/>
      <c r="BHD257" s="235"/>
      <c r="BHE257" s="235"/>
      <c r="BHF257" s="235"/>
      <c r="BHG257" s="235"/>
      <c r="BHH257" s="235"/>
      <c r="BHI257" s="235"/>
      <c r="BHJ257" s="235"/>
      <c r="BHK257" s="235"/>
      <c r="BHL257" s="235"/>
      <c r="BHM257" s="235"/>
      <c r="BHN257" s="235"/>
      <c r="BHO257" s="235"/>
      <c r="BHP257" s="235"/>
      <c r="BHQ257" s="235"/>
      <c r="BHR257" s="235"/>
      <c r="BHS257" s="235"/>
      <c r="BHT257" s="235"/>
      <c r="BHU257" s="235"/>
      <c r="BHV257" s="235"/>
      <c r="BHW257" s="235"/>
      <c r="BHX257" s="235"/>
      <c r="BHY257" s="235"/>
      <c r="BHZ257" s="235"/>
      <c r="BIA257" s="235"/>
      <c r="BIB257" s="235"/>
      <c r="BIC257" s="235"/>
      <c r="BID257" s="235"/>
      <c r="BIE257" s="235"/>
      <c r="BIF257" s="235"/>
      <c r="BIG257" s="235"/>
      <c r="BIH257" s="235"/>
      <c r="BII257" s="235"/>
      <c r="BIJ257" s="235"/>
      <c r="BIK257" s="235"/>
      <c r="BIL257" s="235"/>
      <c r="BIM257" s="235"/>
      <c r="BIN257" s="235"/>
      <c r="BIO257" s="235"/>
      <c r="BIP257" s="235"/>
      <c r="BIQ257" s="235"/>
      <c r="BIR257" s="235"/>
      <c r="BIS257" s="235"/>
      <c r="BIT257" s="235"/>
      <c r="BIU257" s="235"/>
      <c r="BIV257" s="235"/>
      <c r="BIW257" s="235"/>
      <c r="BIX257" s="235"/>
      <c r="BIY257" s="235"/>
      <c r="BIZ257" s="235"/>
      <c r="BJA257" s="235"/>
      <c r="BJB257" s="235"/>
      <c r="BJC257" s="235"/>
      <c r="BJD257" s="235"/>
      <c r="BJE257" s="235"/>
      <c r="BJF257" s="235"/>
      <c r="BJG257" s="235"/>
      <c r="BJH257" s="235"/>
      <c r="BJI257" s="235"/>
      <c r="BJJ257" s="235"/>
      <c r="BJK257" s="235"/>
      <c r="BJL257" s="235"/>
      <c r="BJM257" s="235"/>
      <c r="BJN257" s="235"/>
      <c r="BJO257" s="235"/>
      <c r="BJP257" s="235"/>
      <c r="BJQ257" s="235"/>
      <c r="BJR257" s="235"/>
      <c r="BJS257" s="235"/>
      <c r="BJT257" s="235"/>
      <c r="BJU257" s="235"/>
      <c r="BJV257" s="235"/>
      <c r="BJW257" s="235"/>
      <c r="BJX257" s="235"/>
      <c r="BJY257" s="235"/>
      <c r="BJZ257" s="235"/>
      <c r="BKA257" s="235"/>
      <c r="BKB257" s="235"/>
      <c r="BKC257" s="235"/>
      <c r="BKD257" s="235"/>
      <c r="BKE257" s="235"/>
      <c r="BKF257" s="235"/>
      <c r="BKG257" s="235"/>
      <c r="BKH257" s="235"/>
      <c r="BKI257" s="235"/>
      <c r="BKJ257" s="235"/>
      <c r="BKK257" s="235"/>
      <c r="BKL257" s="235"/>
      <c r="BKM257" s="235"/>
      <c r="BKN257" s="235"/>
      <c r="BKO257" s="235"/>
      <c r="BKP257" s="235"/>
      <c r="BKQ257" s="235"/>
      <c r="BKR257" s="235"/>
      <c r="BKS257" s="235"/>
      <c r="BKT257" s="235"/>
      <c r="BKU257" s="235"/>
      <c r="BKV257" s="235"/>
      <c r="BKW257" s="235"/>
      <c r="BKX257" s="235"/>
      <c r="BKY257" s="235"/>
      <c r="BKZ257" s="235"/>
      <c r="BLA257" s="235"/>
      <c r="BLB257" s="235"/>
      <c r="BLC257" s="235"/>
      <c r="BLD257" s="235"/>
      <c r="BLE257" s="235"/>
      <c r="BLF257" s="235"/>
      <c r="BLG257" s="235"/>
      <c r="BLH257" s="235"/>
      <c r="BLI257" s="235"/>
      <c r="BLJ257" s="235"/>
      <c r="BLK257" s="235"/>
      <c r="BLL257" s="235"/>
      <c r="BLM257" s="235"/>
      <c r="BLN257" s="235"/>
      <c r="BLO257" s="235"/>
      <c r="BLP257" s="235"/>
      <c r="BLQ257" s="235"/>
      <c r="BLR257" s="235"/>
      <c r="BLS257" s="235"/>
      <c r="BLT257" s="235"/>
      <c r="BLU257" s="235"/>
      <c r="BLV257" s="235"/>
      <c r="BLW257" s="235"/>
      <c r="BLX257" s="235"/>
      <c r="BLY257" s="235"/>
      <c r="BLZ257" s="235"/>
      <c r="BMA257" s="235"/>
      <c r="BMB257" s="235"/>
      <c r="BMC257" s="235"/>
      <c r="BMD257" s="235"/>
      <c r="BME257" s="235"/>
      <c r="BMF257" s="235"/>
      <c r="BMG257" s="235"/>
      <c r="BMH257" s="235"/>
      <c r="BMI257" s="235"/>
      <c r="BMJ257" s="235"/>
      <c r="BMK257" s="235"/>
      <c r="BML257" s="235"/>
      <c r="BMM257" s="235"/>
      <c r="BMN257" s="235"/>
      <c r="BMO257" s="235"/>
      <c r="BMP257" s="235"/>
      <c r="BMQ257" s="235"/>
      <c r="BMR257" s="235"/>
      <c r="BMS257" s="235"/>
      <c r="BMT257" s="235"/>
      <c r="BMU257" s="235"/>
      <c r="BMV257" s="235"/>
      <c r="BMW257" s="235"/>
      <c r="BMX257" s="235"/>
      <c r="BMY257" s="235"/>
      <c r="BMZ257" s="235"/>
      <c r="BNA257" s="235"/>
      <c r="BNB257" s="235"/>
      <c r="BNC257" s="235"/>
      <c r="BND257" s="235"/>
      <c r="BNE257" s="235"/>
      <c r="BNF257" s="235"/>
      <c r="BNG257" s="235"/>
      <c r="BNH257" s="235"/>
      <c r="BNI257" s="235"/>
      <c r="BNJ257" s="235"/>
      <c r="BNK257" s="235"/>
      <c r="BNL257" s="235"/>
      <c r="BNM257" s="235"/>
      <c r="BNN257" s="235"/>
      <c r="BNO257" s="235"/>
      <c r="BNP257" s="235"/>
      <c r="BNQ257" s="235"/>
      <c r="BNR257" s="235"/>
      <c r="BNS257" s="235"/>
      <c r="BNT257" s="235"/>
      <c r="BNU257" s="235"/>
      <c r="BNV257" s="235"/>
      <c r="BNW257" s="235"/>
      <c r="BNX257" s="235"/>
      <c r="BNY257" s="235"/>
      <c r="BNZ257" s="235"/>
      <c r="BOA257" s="235"/>
      <c r="BOB257" s="235"/>
      <c r="BOC257" s="235"/>
      <c r="BOD257" s="235"/>
      <c r="BOE257" s="235"/>
      <c r="BOF257" s="235"/>
      <c r="BOG257" s="235"/>
      <c r="BOH257" s="235"/>
      <c r="BOI257" s="235"/>
      <c r="BOJ257" s="235"/>
      <c r="BOK257" s="235"/>
      <c r="BOL257" s="235"/>
      <c r="BOM257" s="235"/>
      <c r="BON257" s="235"/>
      <c r="BOO257" s="235"/>
      <c r="BOP257" s="235"/>
      <c r="BOQ257" s="235"/>
      <c r="BOR257" s="235"/>
      <c r="BOS257" s="235"/>
      <c r="BOT257" s="235"/>
      <c r="BOU257" s="235"/>
      <c r="BOV257" s="235"/>
      <c r="BOW257" s="235"/>
      <c r="BOX257" s="235"/>
      <c r="BOY257" s="235"/>
      <c r="BOZ257" s="235"/>
      <c r="BPA257" s="235"/>
      <c r="BPB257" s="235"/>
      <c r="BPC257" s="235"/>
      <c r="BPD257" s="235"/>
      <c r="BPE257" s="235"/>
      <c r="BPF257" s="235"/>
      <c r="BPG257" s="235"/>
      <c r="BPH257" s="235"/>
      <c r="BPI257" s="235"/>
      <c r="BPJ257" s="235"/>
      <c r="BPK257" s="235"/>
      <c r="BPL257" s="235"/>
      <c r="BPM257" s="235"/>
      <c r="BPN257" s="235"/>
      <c r="BPO257" s="235"/>
      <c r="BPP257" s="235"/>
      <c r="BPQ257" s="235"/>
      <c r="BPR257" s="235"/>
      <c r="BPS257" s="235"/>
      <c r="BPT257" s="235"/>
      <c r="BPU257" s="235"/>
      <c r="BPV257" s="235"/>
      <c r="BPW257" s="235"/>
      <c r="BPX257" s="235"/>
      <c r="BPY257" s="235"/>
      <c r="BPZ257" s="235"/>
      <c r="BQA257" s="235"/>
      <c r="BQB257" s="235"/>
      <c r="BQC257" s="235"/>
      <c r="BQD257" s="235"/>
      <c r="BQE257" s="235"/>
      <c r="BQF257" s="235"/>
      <c r="BQG257" s="235"/>
      <c r="BQH257" s="235"/>
      <c r="BQI257" s="235"/>
      <c r="BQJ257" s="235"/>
      <c r="BQK257" s="235"/>
      <c r="BQL257" s="235"/>
      <c r="BQM257" s="235"/>
      <c r="BQN257" s="235"/>
      <c r="BQO257" s="235"/>
      <c r="BQP257" s="235"/>
      <c r="BQQ257" s="235"/>
      <c r="BQR257" s="235"/>
      <c r="BQS257" s="235"/>
      <c r="BQT257" s="235"/>
      <c r="BQU257" s="235"/>
      <c r="BQV257" s="235"/>
      <c r="BQW257" s="235"/>
      <c r="BQX257" s="235"/>
      <c r="BQY257" s="235"/>
      <c r="BQZ257" s="235"/>
      <c r="BRA257" s="235"/>
      <c r="BRB257" s="235"/>
      <c r="BRC257" s="235"/>
      <c r="BRD257" s="235"/>
      <c r="BRE257" s="235"/>
      <c r="BRF257" s="235"/>
      <c r="BRG257" s="235"/>
      <c r="BRH257" s="235"/>
      <c r="BRI257" s="235"/>
      <c r="BRJ257" s="235"/>
      <c r="BRK257" s="235"/>
      <c r="BRL257" s="235"/>
      <c r="BRM257" s="235"/>
      <c r="BRN257" s="235"/>
      <c r="BRO257" s="235"/>
      <c r="BRP257" s="235"/>
      <c r="BRQ257" s="235"/>
      <c r="BRR257" s="235"/>
      <c r="BRS257" s="235"/>
      <c r="BRT257" s="235"/>
      <c r="BRU257" s="235"/>
      <c r="BRV257" s="235"/>
      <c r="BRW257" s="235"/>
      <c r="BRX257" s="235"/>
      <c r="BRY257" s="235"/>
      <c r="BRZ257" s="235"/>
      <c r="BSA257" s="235"/>
      <c r="BSB257" s="235"/>
      <c r="BSC257" s="235"/>
      <c r="BSD257" s="235"/>
      <c r="BSE257" s="235"/>
      <c r="BSF257" s="235"/>
      <c r="BSG257" s="235"/>
      <c r="BSH257" s="235"/>
      <c r="BSI257" s="235"/>
      <c r="BSJ257" s="235"/>
      <c r="BSK257" s="235"/>
      <c r="BSL257" s="235"/>
      <c r="BSM257" s="235"/>
      <c r="BSN257" s="235"/>
      <c r="BSO257" s="235"/>
      <c r="BSP257" s="235"/>
      <c r="BSQ257" s="235"/>
      <c r="BSR257" s="235"/>
      <c r="BSS257" s="235"/>
      <c r="BST257" s="235"/>
      <c r="BSU257" s="235"/>
      <c r="BSV257" s="235"/>
      <c r="BSW257" s="235"/>
      <c r="BSX257" s="235"/>
      <c r="BSY257" s="235"/>
      <c r="BSZ257" s="235"/>
      <c r="BTA257" s="235"/>
      <c r="BTB257" s="235"/>
      <c r="BTC257" s="235"/>
      <c r="BTD257" s="235"/>
      <c r="BTE257" s="235"/>
      <c r="BTF257" s="235"/>
      <c r="BTG257" s="235"/>
      <c r="BTH257" s="235"/>
      <c r="BTI257" s="235"/>
      <c r="BTJ257" s="235"/>
      <c r="BTK257" s="235"/>
      <c r="BTL257" s="235"/>
      <c r="BTM257" s="235"/>
      <c r="BTN257" s="235"/>
      <c r="BTO257" s="235"/>
      <c r="BTP257" s="235"/>
      <c r="BTQ257" s="235"/>
      <c r="BTR257" s="235"/>
      <c r="BTS257" s="235"/>
      <c r="BTT257" s="235"/>
      <c r="BTU257" s="235"/>
      <c r="BTV257" s="235"/>
      <c r="BTW257" s="235"/>
      <c r="BTX257" s="235"/>
      <c r="BTY257" s="235"/>
      <c r="BTZ257" s="235"/>
      <c r="BUA257" s="235"/>
      <c r="BUB257" s="235"/>
      <c r="BUC257" s="235"/>
      <c r="BUD257" s="235"/>
      <c r="BUE257" s="235"/>
      <c r="BUF257" s="235"/>
      <c r="BUG257" s="235"/>
      <c r="BUH257" s="235"/>
      <c r="BUI257" s="235"/>
      <c r="BUJ257" s="235"/>
      <c r="BUK257" s="235"/>
      <c r="BUL257" s="235"/>
      <c r="BUM257" s="235"/>
      <c r="BUN257" s="235"/>
      <c r="BUO257" s="235"/>
      <c r="BUP257" s="235"/>
      <c r="BUQ257" s="235"/>
      <c r="BUR257" s="235"/>
      <c r="BUS257" s="235"/>
      <c r="BUT257" s="235"/>
      <c r="BUU257" s="235"/>
      <c r="BUV257" s="235"/>
      <c r="BUW257" s="235"/>
      <c r="BUX257" s="235"/>
      <c r="BUY257" s="235"/>
      <c r="BUZ257" s="235"/>
      <c r="BVA257" s="235"/>
      <c r="BVB257" s="235"/>
      <c r="BVC257" s="235"/>
      <c r="BVD257" s="235"/>
      <c r="BVE257" s="235"/>
      <c r="BVF257" s="235"/>
      <c r="BVG257" s="235"/>
      <c r="BVH257" s="235"/>
      <c r="BVI257" s="235"/>
      <c r="BVJ257" s="235"/>
      <c r="BVK257" s="235"/>
      <c r="BVL257" s="235"/>
      <c r="BVM257" s="235"/>
      <c r="BVN257" s="235"/>
      <c r="BVO257" s="235"/>
      <c r="BVP257" s="235"/>
      <c r="BVQ257" s="235"/>
      <c r="BVR257" s="235"/>
      <c r="BVS257" s="235"/>
      <c r="BVT257" s="235"/>
      <c r="BVU257" s="235"/>
      <c r="BVV257" s="235"/>
      <c r="BVW257" s="235"/>
      <c r="BVX257" s="235"/>
      <c r="BVY257" s="235"/>
      <c r="BVZ257" s="235"/>
      <c r="BWA257" s="235"/>
      <c r="BWB257" s="235"/>
      <c r="BWC257" s="235"/>
      <c r="BWD257" s="235"/>
      <c r="BWE257" s="235"/>
      <c r="BWF257" s="235"/>
      <c r="BWG257" s="235"/>
      <c r="BWH257" s="235"/>
      <c r="BWI257" s="235"/>
      <c r="BWJ257" s="235"/>
      <c r="BWK257" s="235"/>
      <c r="BWL257" s="235"/>
      <c r="BWM257" s="235"/>
      <c r="BWN257" s="235"/>
      <c r="BWO257" s="235"/>
      <c r="BWP257" s="235"/>
      <c r="BWQ257" s="235"/>
      <c r="BWR257" s="235"/>
      <c r="BWS257" s="235"/>
      <c r="BWT257" s="235"/>
      <c r="BWU257" s="235"/>
      <c r="BWV257" s="235"/>
      <c r="BWW257" s="235"/>
      <c r="BWX257" s="235"/>
      <c r="BWY257" s="235"/>
      <c r="BWZ257" s="235"/>
      <c r="BXA257" s="235"/>
      <c r="BXB257" s="235"/>
      <c r="BXC257" s="235"/>
      <c r="BXD257" s="235"/>
      <c r="BXE257" s="235"/>
      <c r="BXF257" s="235"/>
      <c r="BXG257" s="235"/>
      <c r="BXH257" s="235"/>
      <c r="BXI257" s="235"/>
      <c r="BXJ257" s="235"/>
      <c r="BXK257" s="235"/>
      <c r="BXL257" s="235"/>
      <c r="BXM257" s="235"/>
      <c r="BXN257" s="235"/>
      <c r="BXO257" s="235"/>
      <c r="BXP257" s="235"/>
      <c r="BXQ257" s="235"/>
      <c r="BXR257" s="235"/>
      <c r="BXS257" s="235"/>
      <c r="BXT257" s="235"/>
      <c r="BXU257" s="235"/>
      <c r="BXV257" s="235"/>
      <c r="BXW257" s="235"/>
      <c r="BXX257" s="235"/>
      <c r="BXY257" s="235"/>
      <c r="BXZ257" s="235"/>
      <c r="BYA257" s="235"/>
      <c r="BYB257" s="235"/>
      <c r="BYC257" s="235"/>
      <c r="BYD257" s="235"/>
      <c r="BYE257" s="235"/>
      <c r="BYF257" s="235"/>
      <c r="BYG257" s="235"/>
      <c r="BYH257" s="235"/>
      <c r="BYI257" s="235"/>
      <c r="BYJ257" s="235"/>
      <c r="BYK257" s="235"/>
      <c r="BYL257" s="235"/>
      <c r="BYM257" s="235"/>
      <c r="BYN257" s="235"/>
      <c r="BYO257" s="235"/>
      <c r="BYP257" s="235"/>
      <c r="BYQ257" s="235"/>
      <c r="BYR257" s="235"/>
      <c r="BYS257" s="235"/>
      <c r="BYT257" s="235"/>
      <c r="BYU257" s="235"/>
      <c r="BYV257" s="235"/>
      <c r="BYW257" s="235"/>
      <c r="BYX257" s="235"/>
      <c r="BYY257" s="235"/>
      <c r="BYZ257" s="235"/>
      <c r="BZA257" s="235"/>
      <c r="BZB257" s="235"/>
      <c r="BZC257" s="235"/>
      <c r="BZD257" s="235"/>
      <c r="BZE257" s="235"/>
      <c r="BZF257" s="235"/>
      <c r="BZG257" s="235"/>
      <c r="BZH257" s="235"/>
      <c r="BZI257" s="235"/>
      <c r="BZJ257" s="235"/>
      <c r="BZK257" s="235"/>
      <c r="BZL257" s="235"/>
      <c r="BZM257" s="235"/>
      <c r="BZN257" s="235"/>
      <c r="BZO257" s="235"/>
      <c r="BZP257" s="235"/>
      <c r="BZQ257" s="235"/>
      <c r="BZR257" s="235"/>
      <c r="BZS257" s="235"/>
      <c r="BZT257" s="235"/>
      <c r="BZU257" s="235"/>
      <c r="BZV257" s="235"/>
      <c r="BZW257" s="235"/>
      <c r="BZX257" s="235"/>
      <c r="BZY257" s="235"/>
      <c r="BZZ257" s="235"/>
      <c r="CAA257" s="235"/>
      <c r="CAB257" s="235"/>
      <c r="CAC257" s="235"/>
      <c r="CAD257" s="235"/>
      <c r="CAE257" s="235"/>
      <c r="CAF257" s="235"/>
      <c r="CAG257" s="235"/>
      <c r="CAH257" s="235"/>
      <c r="CAI257" s="235"/>
      <c r="CAJ257" s="235"/>
      <c r="CAK257" s="235"/>
      <c r="CAL257" s="235"/>
      <c r="CAM257" s="235"/>
      <c r="CAN257" s="235"/>
      <c r="CAO257" s="235"/>
      <c r="CAP257" s="235"/>
      <c r="CAQ257" s="235"/>
      <c r="CAR257" s="235"/>
      <c r="CAS257" s="235"/>
      <c r="CAT257" s="235"/>
      <c r="CAU257" s="235"/>
      <c r="CAV257" s="235"/>
      <c r="CAW257" s="235"/>
      <c r="CAX257" s="235"/>
      <c r="CAY257" s="235"/>
      <c r="CAZ257" s="235"/>
      <c r="CBA257" s="235"/>
      <c r="CBB257" s="235"/>
      <c r="CBC257" s="235"/>
      <c r="CBD257" s="235"/>
      <c r="CBE257" s="235"/>
      <c r="CBF257" s="235"/>
      <c r="CBG257" s="235"/>
      <c r="CBH257" s="235"/>
      <c r="CBI257" s="235"/>
      <c r="CBJ257" s="235"/>
      <c r="CBK257" s="235"/>
      <c r="CBL257" s="235"/>
      <c r="CBM257" s="235"/>
      <c r="CBN257" s="235"/>
      <c r="CBO257" s="235"/>
      <c r="CBP257" s="235"/>
      <c r="CBQ257" s="235"/>
      <c r="CBR257" s="235"/>
      <c r="CBS257" s="235"/>
      <c r="CBT257" s="235"/>
      <c r="CBU257" s="235"/>
      <c r="CBV257" s="235"/>
      <c r="CBW257" s="235"/>
      <c r="CBX257" s="235"/>
      <c r="CBY257" s="235"/>
      <c r="CBZ257" s="235"/>
      <c r="CCA257" s="235"/>
      <c r="CCB257" s="235"/>
      <c r="CCC257" s="235"/>
      <c r="CCD257" s="235"/>
      <c r="CCE257" s="235"/>
      <c r="CCF257" s="235"/>
      <c r="CCG257" s="235"/>
      <c r="CCH257" s="235"/>
      <c r="CCI257" s="235"/>
      <c r="CCJ257" s="235"/>
      <c r="CCK257" s="235"/>
      <c r="CCL257" s="235"/>
      <c r="CCM257" s="235"/>
      <c r="CCN257" s="235"/>
      <c r="CCO257" s="235"/>
      <c r="CCP257" s="235"/>
      <c r="CCQ257" s="235"/>
      <c r="CCR257" s="235"/>
      <c r="CCS257" s="235"/>
      <c r="CCT257" s="235"/>
      <c r="CCU257" s="235"/>
      <c r="CCV257" s="235"/>
      <c r="CCW257" s="235"/>
      <c r="CCX257" s="235"/>
      <c r="CCY257" s="235"/>
      <c r="CCZ257" s="235"/>
      <c r="CDA257" s="235"/>
      <c r="CDB257" s="235"/>
      <c r="CDC257" s="235"/>
      <c r="CDD257" s="235"/>
      <c r="CDE257" s="235"/>
      <c r="CDF257" s="235"/>
      <c r="CDG257" s="235"/>
      <c r="CDH257" s="235"/>
      <c r="CDI257" s="235"/>
      <c r="CDJ257" s="235"/>
      <c r="CDK257" s="235"/>
      <c r="CDL257" s="235"/>
      <c r="CDM257" s="235"/>
      <c r="CDN257" s="235"/>
      <c r="CDO257" s="235"/>
      <c r="CDP257" s="235"/>
      <c r="CDQ257" s="235"/>
      <c r="CDR257" s="235"/>
      <c r="CDS257" s="235"/>
      <c r="CDT257" s="235"/>
      <c r="CDU257" s="235"/>
      <c r="CDV257" s="235"/>
      <c r="CDW257" s="235"/>
      <c r="CDX257" s="235"/>
      <c r="CDY257" s="235"/>
      <c r="CDZ257" s="235"/>
      <c r="CEA257" s="235"/>
      <c r="CEB257" s="235"/>
      <c r="CEC257" s="235"/>
      <c r="CED257" s="235"/>
      <c r="CEE257" s="235"/>
      <c r="CEF257" s="235"/>
      <c r="CEG257" s="235"/>
      <c r="CEH257" s="235"/>
      <c r="CEI257" s="235"/>
      <c r="CEJ257" s="235"/>
      <c r="CEK257" s="235"/>
      <c r="CEL257" s="235"/>
      <c r="CEM257" s="235"/>
      <c r="CEN257" s="235"/>
      <c r="CEO257" s="235"/>
      <c r="CEP257" s="235"/>
      <c r="CEQ257" s="235"/>
      <c r="CER257" s="235"/>
      <c r="CES257" s="235"/>
      <c r="CET257" s="235"/>
      <c r="CEU257" s="235"/>
      <c r="CEV257" s="235"/>
      <c r="CEW257" s="235"/>
      <c r="CEX257" s="235"/>
      <c r="CEY257" s="235"/>
      <c r="CEZ257" s="235"/>
      <c r="CFA257" s="235"/>
      <c r="CFB257" s="235"/>
      <c r="CFC257" s="235"/>
      <c r="CFD257" s="235"/>
      <c r="CFE257" s="235"/>
      <c r="CFF257" s="235"/>
      <c r="CFG257" s="235"/>
      <c r="CFH257" s="235"/>
      <c r="CFI257" s="235"/>
      <c r="CFJ257" s="235"/>
      <c r="CFK257" s="235"/>
      <c r="CFL257" s="235"/>
      <c r="CFM257" s="235"/>
      <c r="CFN257" s="235"/>
      <c r="CFO257" s="235"/>
      <c r="CFP257" s="235"/>
      <c r="CFQ257" s="235"/>
      <c r="CFR257" s="235"/>
      <c r="CFS257" s="235"/>
      <c r="CFT257" s="235"/>
      <c r="CFU257" s="235"/>
      <c r="CFV257" s="235"/>
      <c r="CFW257" s="235"/>
      <c r="CFX257" s="235"/>
      <c r="CFY257" s="235"/>
      <c r="CFZ257" s="235"/>
      <c r="CGA257" s="235"/>
      <c r="CGB257" s="235"/>
      <c r="CGC257" s="235"/>
      <c r="CGD257" s="235"/>
      <c r="CGE257" s="235"/>
      <c r="CGF257" s="235"/>
      <c r="CGG257" s="235"/>
      <c r="CGH257" s="235"/>
      <c r="CGI257" s="235"/>
      <c r="CGJ257" s="235"/>
      <c r="CGK257" s="235"/>
      <c r="CGL257" s="235"/>
      <c r="CGM257" s="235"/>
      <c r="CGN257" s="235"/>
      <c r="CGO257" s="235"/>
      <c r="CGP257" s="235"/>
      <c r="CGQ257" s="235"/>
      <c r="CGR257" s="235"/>
      <c r="CGS257" s="235"/>
      <c r="CGT257" s="235"/>
      <c r="CGU257" s="235"/>
      <c r="CGV257" s="235"/>
      <c r="CGW257" s="235"/>
      <c r="CGX257" s="235"/>
      <c r="CGY257" s="235"/>
      <c r="CGZ257" s="235"/>
      <c r="CHA257" s="235"/>
      <c r="CHB257" s="235"/>
      <c r="CHC257" s="235"/>
      <c r="CHD257" s="235"/>
      <c r="CHE257" s="235"/>
      <c r="CHF257" s="235"/>
      <c r="CHG257" s="235"/>
      <c r="CHH257" s="235"/>
      <c r="CHI257" s="235"/>
      <c r="CHJ257" s="235"/>
      <c r="CHK257" s="235"/>
      <c r="CHL257" s="235"/>
      <c r="CHM257" s="235"/>
      <c r="CHN257" s="235"/>
      <c r="CHO257" s="235"/>
      <c r="CHP257" s="235"/>
      <c r="CHQ257" s="235"/>
      <c r="CHR257" s="235"/>
      <c r="CHS257" s="235"/>
      <c r="CHT257" s="235"/>
      <c r="CHU257" s="235"/>
      <c r="CHV257" s="235"/>
      <c r="CHW257" s="235"/>
      <c r="CHX257" s="235"/>
      <c r="CHY257" s="235"/>
      <c r="CHZ257" s="235"/>
      <c r="CIA257" s="235"/>
      <c r="CIB257" s="235"/>
      <c r="CIC257" s="235"/>
      <c r="CID257" s="235"/>
      <c r="CIE257" s="235"/>
      <c r="CIF257" s="235"/>
      <c r="CIG257" s="235"/>
      <c r="CIH257" s="235"/>
      <c r="CII257" s="235"/>
      <c r="CIJ257" s="235"/>
      <c r="CIK257" s="235"/>
      <c r="CIL257" s="235"/>
      <c r="CIM257" s="235"/>
      <c r="CIN257" s="235"/>
      <c r="CIO257" s="235"/>
      <c r="CIP257" s="235"/>
      <c r="CIQ257" s="235"/>
      <c r="CIR257" s="235"/>
      <c r="CIS257" s="235"/>
      <c r="CIT257" s="235"/>
      <c r="CIU257" s="235"/>
      <c r="CIV257" s="235"/>
      <c r="CIW257" s="235"/>
      <c r="CIX257" s="235"/>
      <c r="CIY257" s="235"/>
      <c r="CIZ257" s="235"/>
      <c r="CJA257" s="235"/>
      <c r="CJB257" s="235"/>
      <c r="CJC257" s="235"/>
      <c r="CJD257" s="235"/>
      <c r="CJE257" s="235"/>
      <c r="CJF257" s="235"/>
      <c r="CJG257" s="235"/>
      <c r="CJH257" s="235"/>
      <c r="CJI257" s="235"/>
      <c r="CJJ257" s="235"/>
      <c r="CJK257" s="235"/>
      <c r="CJL257" s="235"/>
      <c r="CJM257" s="235"/>
      <c r="CJN257" s="235"/>
      <c r="CJO257" s="235"/>
      <c r="CJP257" s="235"/>
      <c r="CJQ257" s="235"/>
      <c r="CJR257" s="235"/>
      <c r="CJS257" s="235"/>
      <c r="CJT257" s="235"/>
      <c r="CJU257" s="235"/>
      <c r="CJV257" s="235"/>
      <c r="CJW257" s="235"/>
      <c r="CJX257" s="235"/>
      <c r="CJY257" s="235"/>
      <c r="CJZ257" s="235"/>
      <c r="CKA257" s="235"/>
      <c r="CKB257" s="235"/>
      <c r="CKC257" s="235"/>
      <c r="CKD257" s="235"/>
      <c r="CKE257" s="235"/>
      <c r="CKF257" s="235"/>
      <c r="CKG257" s="235"/>
      <c r="CKH257" s="235"/>
      <c r="CKI257" s="235"/>
      <c r="CKJ257" s="235"/>
      <c r="CKK257" s="235"/>
      <c r="CKL257" s="235"/>
      <c r="CKM257" s="235"/>
      <c r="CKN257" s="235"/>
      <c r="CKO257" s="235"/>
      <c r="CKP257" s="235"/>
      <c r="CKQ257" s="235"/>
      <c r="CKR257" s="235"/>
      <c r="CKS257" s="235"/>
      <c r="CKT257" s="235"/>
      <c r="CKU257" s="235"/>
      <c r="CKV257" s="235"/>
      <c r="CKW257" s="235"/>
      <c r="CKX257" s="235"/>
      <c r="CKY257" s="235"/>
      <c r="CKZ257" s="235"/>
      <c r="CLA257" s="235"/>
      <c r="CLB257" s="235"/>
      <c r="CLC257" s="235"/>
      <c r="CLD257" s="235"/>
      <c r="CLE257" s="235"/>
      <c r="CLF257" s="235"/>
      <c r="CLG257" s="235"/>
      <c r="CLH257" s="235"/>
      <c r="CLI257" s="235"/>
      <c r="CLJ257" s="235"/>
      <c r="CLK257" s="235"/>
      <c r="CLL257" s="235"/>
      <c r="CLM257" s="235"/>
      <c r="CLN257" s="235"/>
      <c r="CLO257" s="235"/>
      <c r="CLP257" s="235"/>
      <c r="CLQ257" s="235"/>
      <c r="CLR257" s="235"/>
      <c r="CLS257" s="235"/>
      <c r="CLT257" s="235"/>
      <c r="CLU257" s="235"/>
      <c r="CLV257" s="235"/>
      <c r="CLW257" s="235"/>
      <c r="CLX257" s="235"/>
      <c r="CLY257" s="235"/>
      <c r="CLZ257" s="235"/>
      <c r="CMA257" s="235"/>
      <c r="CMB257" s="235"/>
      <c r="CMC257" s="235"/>
      <c r="CMD257" s="235"/>
      <c r="CME257" s="235"/>
      <c r="CMF257" s="235"/>
      <c r="CMG257" s="235"/>
      <c r="CMH257" s="235"/>
      <c r="CMI257" s="235"/>
      <c r="CMJ257" s="235"/>
      <c r="CMK257" s="235"/>
      <c r="CML257" s="235"/>
      <c r="CMM257" s="235"/>
      <c r="CMN257" s="235"/>
      <c r="CMO257" s="235"/>
      <c r="CMP257" s="235"/>
      <c r="CMQ257" s="235"/>
      <c r="CMR257" s="235"/>
      <c r="CMS257" s="235"/>
      <c r="CMT257" s="235"/>
      <c r="CMU257" s="235"/>
      <c r="CMV257" s="235"/>
      <c r="CMW257" s="235"/>
      <c r="CMX257" s="235"/>
      <c r="CMY257" s="235"/>
      <c r="CMZ257" s="235"/>
      <c r="CNA257" s="235"/>
      <c r="CNB257" s="235"/>
      <c r="CNC257" s="235"/>
      <c r="CND257" s="235"/>
      <c r="CNE257" s="235"/>
      <c r="CNF257" s="235"/>
      <c r="CNG257" s="235"/>
      <c r="CNH257" s="235"/>
      <c r="CNI257" s="235"/>
      <c r="CNJ257" s="235"/>
      <c r="CNK257" s="235"/>
      <c r="CNL257" s="235"/>
      <c r="CNM257" s="235"/>
      <c r="CNN257" s="235"/>
      <c r="CNO257" s="235"/>
      <c r="CNP257" s="235"/>
      <c r="CNQ257" s="235"/>
      <c r="CNR257" s="235"/>
      <c r="CNS257" s="235"/>
      <c r="CNT257" s="235"/>
      <c r="CNU257" s="235"/>
      <c r="CNV257" s="235"/>
      <c r="CNW257" s="235"/>
      <c r="CNX257" s="235"/>
      <c r="CNY257" s="235"/>
      <c r="CNZ257" s="235"/>
      <c r="COA257" s="235"/>
      <c r="COB257" s="235"/>
      <c r="COC257" s="235"/>
      <c r="COD257" s="235"/>
      <c r="COE257" s="235"/>
      <c r="COF257" s="235"/>
      <c r="COG257" s="235"/>
      <c r="COH257" s="235"/>
      <c r="COI257" s="235"/>
      <c r="COJ257" s="235"/>
      <c r="COK257" s="235"/>
      <c r="COL257" s="235"/>
      <c r="COM257" s="235"/>
      <c r="CON257" s="235"/>
      <c r="COO257" s="235"/>
      <c r="COP257" s="235"/>
      <c r="COQ257" s="235"/>
      <c r="COR257" s="235"/>
      <c r="COS257" s="235"/>
      <c r="COT257" s="235"/>
      <c r="COU257" s="235"/>
      <c r="COV257" s="235"/>
      <c r="COW257" s="235"/>
      <c r="COX257" s="235"/>
      <c r="COY257" s="235"/>
      <c r="COZ257" s="235"/>
      <c r="CPA257" s="235"/>
      <c r="CPB257" s="235"/>
      <c r="CPC257" s="235"/>
      <c r="CPD257" s="235"/>
      <c r="CPE257" s="235"/>
      <c r="CPF257" s="235"/>
      <c r="CPG257" s="235"/>
      <c r="CPH257" s="235"/>
      <c r="CPI257" s="235"/>
      <c r="CPJ257" s="235"/>
      <c r="CPK257" s="235"/>
      <c r="CPL257" s="235"/>
      <c r="CPM257" s="235"/>
      <c r="CPN257" s="235"/>
      <c r="CPO257" s="235"/>
      <c r="CPP257" s="235"/>
      <c r="CPQ257" s="235"/>
      <c r="CPR257" s="235"/>
      <c r="CPS257" s="235"/>
      <c r="CPT257" s="235"/>
      <c r="CPU257" s="235"/>
      <c r="CPV257" s="235"/>
      <c r="CPW257" s="235"/>
      <c r="CPX257" s="235"/>
      <c r="CPY257" s="235"/>
      <c r="CPZ257" s="235"/>
      <c r="CQA257" s="235"/>
      <c r="CQB257" s="235"/>
      <c r="CQC257" s="235"/>
      <c r="CQD257" s="235"/>
      <c r="CQE257" s="235"/>
      <c r="CQF257" s="235"/>
      <c r="CQG257" s="235"/>
      <c r="CQH257" s="235"/>
      <c r="CQI257" s="235"/>
      <c r="CQJ257" s="235"/>
      <c r="CQK257" s="235"/>
      <c r="CQL257" s="235"/>
      <c r="CQM257" s="235"/>
      <c r="CQN257" s="235"/>
      <c r="CQO257" s="235"/>
      <c r="CQP257" s="235"/>
      <c r="CQQ257" s="235"/>
      <c r="CQR257" s="235"/>
      <c r="CQS257" s="235"/>
      <c r="CQT257" s="235"/>
      <c r="CQU257" s="235"/>
      <c r="CQV257" s="235"/>
      <c r="CQW257" s="235"/>
      <c r="CQX257" s="235"/>
      <c r="CQY257" s="235"/>
      <c r="CQZ257" s="235"/>
      <c r="CRA257" s="235"/>
      <c r="CRB257" s="235"/>
      <c r="CRC257" s="235"/>
      <c r="CRD257" s="235"/>
      <c r="CRE257" s="235"/>
      <c r="CRF257" s="235"/>
      <c r="CRG257" s="235"/>
      <c r="CRH257" s="235"/>
      <c r="CRI257" s="235"/>
      <c r="CRJ257" s="235"/>
      <c r="CRK257" s="235"/>
      <c r="CRL257" s="235"/>
      <c r="CRM257" s="235"/>
      <c r="CRN257" s="235"/>
      <c r="CRO257" s="235"/>
      <c r="CRP257" s="235"/>
      <c r="CRQ257" s="235"/>
      <c r="CRR257" s="235"/>
      <c r="CRS257" s="235"/>
      <c r="CRT257" s="235"/>
      <c r="CRU257" s="235"/>
      <c r="CRV257" s="235"/>
      <c r="CRW257" s="235"/>
      <c r="CRX257" s="235"/>
      <c r="CRY257" s="235"/>
      <c r="CRZ257" s="235"/>
      <c r="CSA257" s="235"/>
      <c r="CSB257" s="235"/>
      <c r="CSC257" s="235"/>
      <c r="CSD257" s="235"/>
      <c r="CSE257" s="235"/>
      <c r="CSF257" s="235"/>
      <c r="CSG257" s="235"/>
      <c r="CSH257" s="235"/>
      <c r="CSI257" s="235"/>
      <c r="CSJ257" s="235"/>
      <c r="CSK257" s="235"/>
      <c r="CSL257" s="235"/>
      <c r="CSM257" s="235"/>
      <c r="CSN257" s="235"/>
      <c r="CSO257" s="235"/>
      <c r="CSP257" s="235"/>
      <c r="CSQ257" s="235"/>
      <c r="CSR257" s="235"/>
      <c r="CSS257" s="235"/>
      <c r="CST257" s="235"/>
      <c r="CSU257" s="235"/>
      <c r="CSV257" s="235"/>
      <c r="CSW257" s="235"/>
      <c r="CSX257" s="235"/>
      <c r="CSY257" s="235"/>
      <c r="CSZ257" s="235"/>
      <c r="CTA257" s="235"/>
      <c r="CTB257" s="235"/>
      <c r="CTC257" s="235"/>
      <c r="CTD257" s="235"/>
      <c r="CTE257" s="235"/>
      <c r="CTF257" s="235"/>
      <c r="CTG257" s="235"/>
      <c r="CTH257" s="235"/>
      <c r="CTI257" s="235"/>
      <c r="CTJ257" s="235"/>
      <c r="CTK257" s="235"/>
      <c r="CTL257" s="235"/>
      <c r="CTM257" s="235"/>
      <c r="CTN257" s="235"/>
      <c r="CTO257" s="235"/>
      <c r="CTP257" s="235"/>
      <c r="CTQ257" s="235"/>
      <c r="CTR257" s="235"/>
      <c r="CTS257" s="235"/>
      <c r="CTT257" s="235"/>
      <c r="CTU257" s="235"/>
      <c r="CTV257" s="235"/>
      <c r="CTW257" s="235"/>
      <c r="CTX257" s="235"/>
      <c r="CTY257" s="235"/>
      <c r="CTZ257" s="235"/>
      <c r="CUA257" s="235"/>
      <c r="CUB257" s="235"/>
      <c r="CUC257" s="235"/>
      <c r="CUD257" s="235"/>
      <c r="CUE257" s="235"/>
      <c r="CUF257" s="235"/>
      <c r="CUG257" s="235"/>
      <c r="CUH257" s="235"/>
      <c r="CUI257" s="235"/>
      <c r="CUJ257" s="235"/>
      <c r="CUK257" s="235"/>
      <c r="CUL257" s="235"/>
      <c r="CUM257" s="235"/>
      <c r="CUN257" s="235"/>
      <c r="CUO257" s="235"/>
      <c r="CUP257" s="235"/>
      <c r="CUQ257" s="235"/>
      <c r="CUR257" s="235"/>
      <c r="CUS257" s="235"/>
      <c r="CUT257" s="235"/>
      <c r="CUU257" s="235"/>
      <c r="CUV257" s="235"/>
      <c r="CUW257" s="235"/>
      <c r="CUX257" s="235"/>
      <c r="CUY257" s="235"/>
      <c r="CUZ257" s="235"/>
      <c r="CVA257" s="235"/>
      <c r="CVB257" s="235"/>
      <c r="CVC257" s="235"/>
      <c r="CVD257" s="235"/>
      <c r="CVE257" s="235"/>
      <c r="CVF257" s="235"/>
      <c r="CVG257" s="235"/>
      <c r="CVH257" s="235"/>
      <c r="CVI257" s="235"/>
      <c r="CVJ257" s="235"/>
      <c r="CVK257" s="235"/>
      <c r="CVL257" s="235"/>
      <c r="CVM257" s="235"/>
      <c r="CVN257" s="235"/>
      <c r="CVO257" s="235"/>
      <c r="CVP257" s="235"/>
      <c r="CVQ257" s="235"/>
      <c r="CVR257" s="235"/>
      <c r="CVS257" s="235"/>
      <c r="CVT257" s="235"/>
      <c r="CVU257" s="235"/>
      <c r="CVV257" s="235"/>
      <c r="CVW257" s="235"/>
      <c r="CVX257" s="235"/>
      <c r="CVY257" s="235"/>
      <c r="CVZ257" s="235"/>
      <c r="CWA257" s="235"/>
      <c r="CWB257" s="235"/>
      <c r="CWC257" s="235"/>
      <c r="CWD257" s="235"/>
      <c r="CWE257" s="235"/>
      <c r="CWF257" s="235"/>
      <c r="CWG257" s="235"/>
      <c r="CWH257" s="235"/>
      <c r="CWI257" s="235"/>
      <c r="CWJ257" s="235"/>
      <c r="CWK257" s="235"/>
      <c r="CWL257" s="235"/>
      <c r="CWM257" s="235"/>
      <c r="CWN257" s="235"/>
      <c r="CWO257" s="235"/>
      <c r="CWP257" s="235"/>
      <c r="CWQ257" s="235"/>
      <c r="CWR257" s="235"/>
      <c r="CWS257" s="235"/>
      <c r="CWT257" s="235"/>
      <c r="CWU257" s="235"/>
      <c r="CWV257" s="235"/>
      <c r="CWW257" s="235"/>
      <c r="CWX257" s="235"/>
      <c r="CWY257" s="235"/>
      <c r="CWZ257" s="235"/>
      <c r="CXA257" s="235"/>
      <c r="CXB257" s="235"/>
      <c r="CXC257" s="235"/>
      <c r="CXD257" s="235"/>
      <c r="CXE257" s="235"/>
      <c r="CXF257" s="235"/>
      <c r="CXG257" s="235"/>
      <c r="CXH257" s="235"/>
      <c r="CXI257" s="235"/>
      <c r="CXJ257" s="235"/>
      <c r="CXK257" s="235"/>
      <c r="CXL257" s="235"/>
      <c r="CXM257" s="235"/>
      <c r="CXN257" s="235"/>
      <c r="CXO257" s="235"/>
      <c r="CXP257" s="235"/>
      <c r="CXQ257" s="235"/>
      <c r="CXR257" s="235"/>
      <c r="CXS257" s="235"/>
      <c r="CXT257" s="235"/>
      <c r="CXU257" s="235"/>
      <c r="CXV257" s="235"/>
      <c r="CXW257" s="235"/>
      <c r="CXX257" s="235"/>
      <c r="CXY257" s="235"/>
      <c r="CXZ257" s="235"/>
      <c r="CYA257" s="235"/>
      <c r="CYB257" s="235"/>
      <c r="CYC257" s="235"/>
      <c r="CYD257" s="235"/>
      <c r="CYE257" s="235"/>
      <c r="CYF257" s="235"/>
      <c r="CYG257" s="235"/>
      <c r="CYH257" s="235"/>
      <c r="CYI257" s="235"/>
      <c r="CYJ257" s="235"/>
      <c r="CYK257" s="235"/>
      <c r="CYL257" s="235"/>
      <c r="CYM257" s="235"/>
      <c r="CYN257" s="235"/>
      <c r="CYO257" s="235"/>
      <c r="CYP257" s="235"/>
      <c r="CYQ257" s="235"/>
      <c r="CYR257" s="235"/>
      <c r="CYS257" s="235"/>
      <c r="CYT257" s="235"/>
      <c r="CYU257" s="235"/>
      <c r="CYV257" s="235"/>
      <c r="CYW257" s="235"/>
      <c r="CYX257" s="235"/>
      <c r="CYY257" s="235"/>
      <c r="CYZ257" s="235"/>
      <c r="CZA257" s="235"/>
      <c r="CZB257" s="235"/>
      <c r="CZC257" s="235"/>
      <c r="CZD257" s="235"/>
      <c r="CZE257" s="235"/>
      <c r="CZF257" s="235"/>
      <c r="CZG257" s="235"/>
      <c r="CZH257" s="235"/>
      <c r="CZI257" s="235"/>
      <c r="CZJ257" s="235"/>
      <c r="CZK257" s="235"/>
      <c r="CZL257" s="235"/>
      <c r="CZM257" s="235"/>
      <c r="CZN257" s="235"/>
      <c r="CZO257" s="235"/>
      <c r="CZP257" s="235"/>
      <c r="CZQ257" s="235"/>
      <c r="CZR257" s="235"/>
      <c r="CZS257" s="235"/>
      <c r="CZT257" s="235"/>
      <c r="CZU257" s="235"/>
      <c r="CZV257" s="235"/>
      <c r="CZW257" s="235"/>
      <c r="CZX257" s="235"/>
      <c r="CZY257" s="235"/>
      <c r="CZZ257" s="235"/>
      <c r="DAA257" s="235"/>
      <c r="DAB257" s="235"/>
      <c r="DAC257" s="235"/>
      <c r="DAD257" s="235"/>
      <c r="DAE257" s="235"/>
      <c r="DAF257" s="235"/>
      <c r="DAG257" s="235"/>
      <c r="DAH257" s="235"/>
      <c r="DAI257" s="235"/>
      <c r="DAJ257" s="235"/>
      <c r="DAK257" s="235"/>
      <c r="DAL257" s="235"/>
      <c r="DAM257" s="235"/>
      <c r="DAN257" s="235"/>
      <c r="DAO257" s="235"/>
      <c r="DAP257" s="235"/>
      <c r="DAQ257" s="235"/>
      <c r="DAR257" s="235"/>
      <c r="DAS257" s="235"/>
      <c r="DAT257" s="235"/>
      <c r="DAU257" s="235"/>
      <c r="DAV257" s="235"/>
      <c r="DAW257" s="235"/>
      <c r="DAX257" s="235"/>
      <c r="DAY257" s="235"/>
      <c r="DAZ257" s="235"/>
      <c r="DBA257" s="235"/>
      <c r="DBB257" s="235"/>
      <c r="DBC257" s="235"/>
      <c r="DBD257" s="235"/>
      <c r="DBE257" s="235"/>
      <c r="DBF257" s="235"/>
      <c r="DBG257" s="235"/>
      <c r="DBH257" s="235"/>
      <c r="DBI257" s="235"/>
      <c r="DBJ257" s="235"/>
      <c r="DBK257" s="235"/>
      <c r="DBL257" s="235"/>
      <c r="DBM257" s="235"/>
      <c r="DBN257" s="235"/>
      <c r="DBO257" s="235"/>
      <c r="DBP257" s="235"/>
      <c r="DBQ257" s="235"/>
      <c r="DBR257" s="235"/>
      <c r="DBS257" s="235"/>
      <c r="DBT257" s="235"/>
      <c r="DBU257" s="235"/>
      <c r="DBV257" s="235"/>
      <c r="DBW257" s="235"/>
      <c r="DBX257" s="235"/>
      <c r="DBY257" s="235"/>
      <c r="DBZ257" s="235"/>
      <c r="DCA257" s="235"/>
      <c r="DCB257" s="235"/>
      <c r="DCC257" s="235"/>
      <c r="DCD257" s="235"/>
      <c r="DCE257" s="235"/>
      <c r="DCF257" s="235"/>
      <c r="DCG257" s="235"/>
      <c r="DCH257" s="235"/>
      <c r="DCI257" s="235"/>
      <c r="DCJ257" s="235"/>
      <c r="DCK257" s="235"/>
      <c r="DCL257" s="235"/>
      <c r="DCM257" s="235"/>
      <c r="DCN257" s="235"/>
      <c r="DCO257" s="235"/>
      <c r="DCP257" s="235"/>
      <c r="DCQ257" s="235"/>
      <c r="DCR257" s="235"/>
      <c r="DCS257" s="235"/>
      <c r="DCT257" s="235"/>
      <c r="DCU257" s="235"/>
      <c r="DCV257" s="235"/>
      <c r="DCW257" s="235"/>
      <c r="DCX257" s="235"/>
      <c r="DCY257" s="235"/>
      <c r="DCZ257" s="235"/>
      <c r="DDA257" s="235"/>
      <c r="DDB257" s="235"/>
      <c r="DDC257" s="235"/>
      <c r="DDD257" s="235"/>
      <c r="DDE257" s="235"/>
      <c r="DDF257" s="235"/>
      <c r="DDG257" s="235"/>
      <c r="DDH257" s="235"/>
      <c r="DDI257" s="235"/>
      <c r="DDJ257" s="235"/>
      <c r="DDK257" s="235"/>
      <c r="DDL257" s="235"/>
      <c r="DDM257" s="235"/>
      <c r="DDN257" s="235"/>
      <c r="DDO257" s="235"/>
      <c r="DDP257" s="235"/>
      <c r="DDQ257" s="235"/>
      <c r="DDR257" s="235"/>
      <c r="DDS257" s="235"/>
      <c r="DDT257" s="235"/>
      <c r="DDU257" s="235"/>
      <c r="DDV257" s="235"/>
      <c r="DDW257" s="235"/>
      <c r="DDX257" s="235"/>
      <c r="DDY257" s="235"/>
      <c r="DDZ257" s="235"/>
      <c r="DEA257" s="235"/>
      <c r="DEB257" s="235"/>
      <c r="DEC257" s="235"/>
      <c r="DED257" s="235"/>
      <c r="DEE257" s="235"/>
      <c r="DEF257" s="235"/>
      <c r="DEG257" s="235"/>
      <c r="DEH257" s="235"/>
      <c r="DEI257" s="235"/>
      <c r="DEJ257" s="235"/>
      <c r="DEK257" s="235"/>
      <c r="DEL257" s="235"/>
      <c r="DEM257" s="235"/>
      <c r="DEN257" s="235"/>
      <c r="DEO257" s="235"/>
      <c r="DEP257" s="235"/>
      <c r="DEQ257" s="235"/>
      <c r="DER257" s="235"/>
      <c r="DES257" s="235"/>
      <c r="DET257" s="235"/>
      <c r="DEU257" s="235"/>
      <c r="DEV257" s="235"/>
      <c r="DEW257" s="235"/>
      <c r="DEX257" s="235"/>
      <c r="DEY257" s="235"/>
      <c r="DEZ257" s="235"/>
      <c r="DFA257" s="235"/>
      <c r="DFB257" s="235"/>
      <c r="DFC257" s="235"/>
      <c r="DFD257" s="235"/>
      <c r="DFE257" s="235"/>
      <c r="DFF257" s="235"/>
      <c r="DFG257" s="235"/>
      <c r="DFH257" s="235"/>
      <c r="DFI257" s="235"/>
      <c r="DFJ257" s="235"/>
      <c r="DFK257" s="235"/>
      <c r="DFL257" s="235"/>
      <c r="DFM257" s="235"/>
      <c r="DFN257" s="235"/>
      <c r="DFO257" s="235"/>
      <c r="DFP257" s="235"/>
      <c r="DFQ257" s="235"/>
      <c r="DFR257" s="235"/>
      <c r="DFS257" s="235"/>
      <c r="DFT257" s="235"/>
      <c r="DFU257" s="235"/>
      <c r="DFV257" s="235"/>
      <c r="DFW257" s="235"/>
      <c r="DFX257" s="235"/>
      <c r="DFY257" s="235"/>
      <c r="DFZ257" s="235"/>
      <c r="DGA257" s="235"/>
      <c r="DGB257" s="235"/>
      <c r="DGC257" s="235"/>
      <c r="DGD257" s="235"/>
      <c r="DGE257" s="235"/>
      <c r="DGF257" s="235"/>
      <c r="DGG257" s="235"/>
      <c r="DGH257" s="235"/>
      <c r="DGI257" s="235"/>
      <c r="DGJ257" s="235"/>
      <c r="DGK257" s="235"/>
      <c r="DGL257" s="235"/>
      <c r="DGM257" s="235"/>
      <c r="DGN257" s="235"/>
      <c r="DGO257" s="235"/>
      <c r="DGP257" s="235"/>
      <c r="DGQ257" s="235"/>
      <c r="DGR257" s="235"/>
      <c r="DGS257" s="235"/>
      <c r="DGT257" s="235"/>
      <c r="DGU257" s="235"/>
      <c r="DGV257" s="235"/>
      <c r="DGW257" s="235"/>
      <c r="DGX257" s="235"/>
      <c r="DGY257" s="235"/>
      <c r="DGZ257" s="235"/>
      <c r="DHA257" s="235"/>
      <c r="DHB257" s="235"/>
      <c r="DHC257" s="235"/>
      <c r="DHD257" s="235"/>
      <c r="DHE257" s="235"/>
      <c r="DHF257" s="235"/>
      <c r="DHG257" s="235"/>
      <c r="DHH257" s="235"/>
      <c r="DHI257" s="235"/>
      <c r="DHJ257" s="235"/>
      <c r="DHK257" s="235"/>
      <c r="DHL257" s="235"/>
      <c r="DHM257" s="235"/>
      <c r="DHN257" s="235"/>
      <c r="DHO257" s="235"/>
      <c r="DHP257" s="235"/>
      <c r="DHQ257" s="235"/>
      <c r="DHR257" s="235"/>
      <c r="DHS257" s="235"/>
      <c r="DHT257" s="235"/>
      <c r="DHU257" s="235"/>
      <c r="DHV257" s="235"/>
      <c r="DHW257" s="235"/>
      <c r="DHX257" s="235"/>
      <c r="DHY257" s="235"/>
      <c r="DHZ257" s="235"/>
      <c r="DIA257" s="235"/>
      <c r="DIB257" s="235"/>
      <c r="DIC257" s="235"/>
      <c r="DID257" s="235"/>
      <c r="DIE257" s="235"/>
      <c r="DIF257" s="235"/>
      <c r="DIG257" s="235"/>
      <c r="DIH257" s="235"/>
      <c r="DII257" s="235"/>
      <c r="DIJ257" s="235"/>
      <c r="DIK257" s="235"/>
      <c r="DIL257" s="235"/>
      <c r="DIM257" s="235"/>
      <c r="DIN257" s="235"/>
      <c r="DIO257" s="235"/>
      <c r="DIP257" s="235"/>
      <c r="DIQ257" s="235"/>
      <c r="DIR257" s="235"/>
      <c r="DIS257" s="235"/>
      <c r="DIT257" s="235"/>
      <c r="DIU257" s="235"/>
      <c r="DIV257" s="235"/>
      <c r="DIW257" s="235"/>
      <c r="DIX257" s="235"/>
      <c r="DIY257" s="235"/>
      <c r="DIZ257" s="235"/>
      <c r="DJA257" s="235"/>
      <c r="DJB257" s="235"/>
      <c r="DJC257" s="235"/>
      <c r="DJD257" s="235"/>
      <c r="DJE257" s="235"/>
      <c r="DJF257" s="235"/>
      <c r="DJG257" s="235"/>
      <c r="DJH257" s="235"/>
      <c r="DJI257" s="235"/>
      <c r="DJJ257" s="235"/>
      <c r="DJK257" s="235"/>
      <c r="DJL257" s="235"/>
      <c r="DJM257" s="235"/>
      <c r="DJN257" s="235"/>
      <c r="DJO257" s="235"/>
      <c r="DJP257" s="235"/>
      <c r="DJQ257" s="235"/>
      <c r="DJR257" s="235"/>
      <c r="DJS257" s="235"/>
      <c r="DJT257" s="235"/>
      <c r="DJU257" s="235"/>
      <c r="DJV257" s="235"/>
      <c r="DJW257" s="235"/>
      <c r="DJX257" s="235"/>
      <c r="DJY257" s="235"/>
      <c r="DJZ257" s="235"/>
      <c r="DKA257" s="235"/>
      <c r="DKB257" s="235"/>
      <c r="DKC257" s="235"/>
      <c r="DKD257" s="235"/>
      <c r="DKE257" s="235"/>
      <c r="DKF257" s="235"/>
      <c r="DKG257" s="235"/>
      <c r="DKH257" s="235"/>
      <c r="DKI257" s="235"/>
      <c r="DKJ257" s="235"/>
      <c r="DKK257" s="235"/>
      <c r="DKL257" s="235"/>
      <c r="DKM257" s="235"/>
      <c r="DKN257" s="235"/>
      <c r="DKO257" s="235"/>
      <c r="DKP257" s="235"/>
      <c r="DKQ257" s="235"/>
      <c r="DKR257" s="235"/>
      <c r="DKS257" s="235"/>
      <c r="DKT257" s="235"/>
      <c r="DKU257" s="235"/>
      <c r="DKV257" s="235"/>
      <c r="DKW257" s="235"/>
      <c r="DKX257" s="235"/>
      <c r="DKY257" s="235"/>
      <c r="DKZ257" s="235"/>
      <c r="DLA257" s="235"/>
      <c r="DLB257" s="235"/>
      <c r="DLC257" s="235"/>
      <c r="DLD257" s="235"/>
      <c r="DLE257" s="235"/>
      <c r="DLF257" s="235"/>
      <c r="DLG257" s="235"/>
      <c r="DLH257" s="235"/>
      <c r="DLI257" s="235"/>
      <c r="DLJ257" s="235"/>
      <c r="DLK257" s="235"/>
      <c r="DLL257" s="235"/>
      <c r="DLM257" s="235"/>
      <c r="DLN257" s="235"/>
      <c r="DLO257" s="235"/>
      <c r="DLP257" s="235"/>
      <c r="DLQ257" s="235"/>
      <c r="DLR257" s="235"/>
      <c r="DLS257" s="235"/>
      <c r="DLT257" s="235"/>
      <c r="DLU257" s="235"/>
      <c r="DLV257" s="235"/>
      <c r="DLW257" s="235"/>
      <c r="DLX257" s="235"/>
      <c r="DLY257" s="235"/>
      <c r="DLZ257" s="235"/>
      <c r="DMA257" s="235"/>
      <c r="DMB257" s="235"/>
      <c r="DMC257" s="235"/>
      <c r="DMD257" s="235"/>
      <c r="DME257" s="235"/>
      <c r="DMF257" s="235"/>
      <c r="DMG257" s="235"/>
      <c r="DMH257" s="235"/>
      <c r="DMI257" s="235"/>
      <c r="DMJ257" s="235"/>
      <c r="DMK257" s="235"/>
      <c r="DML257" s="235"/>
      <c r="DMM257" s="235"/>
      <c r="DMN257" s="235"/>
      <c r="DMO257" s="235"/>
      <c r="DMP257" s="235"/>
      <c r="DMQ257" s="235"/>
      <c r="DMR257" s="235"/>
      <c r="DMS257" s="235"/>
      <c r="DMT257" s="235"/>
      <c r="DMU257" s="235"/>
      <c r="DMV257" s="235"/>
      <c r="DMW257" s="235"/>
      <c r="DMX257" s="235"/>
      <c r="DMY257" s="235"/>
      <c r="DMZ257" s="235"/>
      <c r="DNA257" s="235"/>
      <c r="DNB257" s="235"/>
      <c r="DNC257" s="235"/>
      <c r="DND257" s="235"/>
      <c r="DNE257" s="235"/>
      <c r="DNF257" s="235"/>
      <c r="DNG257" s="235"/>
      <c r="DNH257" s="235"/>
      <c r="DNI257" s="235"/>
      <c r="DNJ257" s="235"/>
      <c r="DNK257" s="235"/>
      <c r="DNL257" s="235"/>
      <c r="DNM257" s="235"/>
      <c r="DNN257" s="235"/>
      <c r="DNO257" s="235"/>
      <c r="DNP257" s="235"/>
      <c r="DNQ257" s="235"/>
      <c r="DNR257" s="235"/>
      <c r="DNS257" s="235"/>
      <c r="DNT257" s="235"/>
      <c r="DNU257" s="235"/>
      <c r="DNV257" s="235"/>
      <c r="DNW257" s="235"/>
      <c r="DNX257" s="235"/>
      <c r="DNY257" s="235"/>
      <c r="DNZ257" s="235"/>
      <c r="DOA257" s="235"/>
      <c r="DOB257" s="235"/>
      <c r="DOC257" s="235"/>
      <c r="DOD257" s="235"/>
      <c r="DOE257" s="235"/>
      <c r="DOF257" s="235"/>
      <c r="DOG257" s="235"/>
      <c r="DOH257" s="235"/>
      <c r="DOI257" s="235"/>
      <c r="DOJ257" s="235"/>
      <c r="DOK257" s="235"/>
      <c r="DOL257" s="235"/>
      <c r="DOM257" s="235"/>
      <c r="DON257" s="235"/>
      <c r="DOO257" s="235"/>
      <c r="DOP257" s="235"/>
      <c r="DOQ257" s="235"/>
      <c r="DOR257" s="235"/>
      <c r="DOS257" s="235"/>
      <c r="DOT257" s="235"/>
      <c r="DOU257" s="235"/>
      <c r="DOV257" s="235"/>
      <c r="DOW257" s="235"/>
      <c r="DOX257" s="235"/>
      <c r="DOY257" s="235"/>
      <c r="DOZ257" s="235"/>
      <c r="DPA257" s="235"/>
      <c r="DPB257" s="235"/>
      <c r="DPC257" s="235"/>
      <c r="DPD257" s="235"/>
      <c r="DPE257" s="235"/>
      <c r="DPF257" s="235"/>
      <c r="DPG257" s="235"/>
      <c r="DPH257" s="235"/>
      <c r="DPI257" s="235"/>
      <c r="DPJ257" s="235"/>
      <c r="DPK257" s="235"/>
      <c r="DPL257" s="235"/>
      <c r="DPM257" s="235"/>
      <c r="DPN257" s="235"/>
      <c r="DPO257" s="235"/>
      <c r="DPP257" s="235"/>
      <c r="DPQ257" s="235"/>
      <c r="DPR257" s="235"/>
      <c r="DPS257" s="235"/>
      <c r="DPT257" s="235"/>
      <c r="DPU257" s="235"/>
      <c r="DPV257" s="235"/>
      <c r="DPW257" s="235"/>
      <c r="DPX257" s="235"/>
      <c r="DPY257" s="235"/>
      <c r="DPZ257" s="235"/>
      <c r="DQA257" s="235"/>
      <c r="DQB257" s="235"/>
      <c r="DQC257" s="235"/>
      <c r="DQD257" s="235"/>
      <c r="DQE257" s="235"/>
      <c r="DQF257" s="235"/>
      <c r="DQG257" s="235"/>
      <c r="DQH257" s="235"/>
      <c r="DQI257" s="235"/>
      <c r="DQJ257" s="235"/>
      <c r="DQK257" s="235"/>
      <c r="DQL257" s="235"/>
      <c r="DQM257" s="235"/>
      <c r="DQN257" s="235"/>
      <c r="DQO257" s="235"/>
      <c r="DQP257" s="235"/>
      <c r="DQQ257" s="235"/>
      <c r="DQR257" s="235"/>
      <c r="DQS257" s="235"/>
      <c r="DQT257" s="235"/>
      <c r="DQU257" s="235"/>
      <c r="DQV257" s="235"/>
      <c r="DQW257" s="235"/>
      <c r="DQX257" s="235"/>
      <c r="DQY257" s="235"/>
      <c r="DQZ257" s="235"/>
      <c r="DRA257" s="235"/>
      <c r="DRB257" s="235"/>
      <c r="DRC257" s="235"/>
      <c r="DRD257" s="235"/>
      <c r="DRE257" s="235"/>
      <c r="DRF257" s="235"/>
      <c r="DRG257" s="235"/>
      <c r="DRH257" s="235"/>
      <c r="DRI257" s="235"/>
      <c r="DRJ257" s="235"/>
      <c r="DRK257" s="235"/>
      <c r="DRL257" s="235"/>
      <c r="DRM257" s="235"/>
      <c r="DRN257" s="235"/>
      <c r="DRO257" s="235"/>
      <c r="DRP257" s="235"/>
      <c r="DRQ257" s="235"/>
      <c r="DRR257" s="235"/>
      <c r="DRS257" s="235"/>
      <c r="DRT257" s="235"/>
      <c r="DRU257" s="235"/>
      <c r="DRV257" s="235"/>
      <c r="DRW257" s="235"/>
      <c r="DRX257" s="235"/>
      <c r="DRY257" s="235"/>
      <c r="DRZ257" s="235"/>
      <c r="DSA257" s="235"/>
      <c r="DSB257" s="235"/>
      <c r="DSC257" s="235"/>
      <c r="DSD257" s="235"/>
      <c r="DSE257" s="235"/>
      <c r="DSF257" s="235"/>
      <c r="DSG257" s="235"/>
      <c r="DSH257" s="235"/>
      <c r="DSI257" s="235"/>
      <c r="DSJ257" s="235"/>
      <c r="DSK257" s="235"/>
      <c r="DSL257" s="235"/>
      <c r="DSM257" s="235"/>
      <c r="DSN257" s="235"/>
      <c r="DSO257" s="235"/>
      <c r="DSP257" s="235"/>
      <c r="DSQ257" s="235"/>
      <c r="DSR257" s="235"/>
      <c r="DSS257" s="235"/>
      <c r="DST257" s="235"/>
      <c r="DSU257" s="235"/>
      <c r="DSV257" s="235"/>
      <c r="DSW257" s="235"/>
      <c r="DSX257" s="235"/>
      <c r="DSY257" s="235"/>
      <c r="DSZ257" s="235"/>
      <c r="DTA257" s="235"/>
      <c r="DTB257" s="235"/>
      <c r="DTC257" s="235"/>
      <c r="DTD257" s="235"/>
      <c r="DTE257" s="235"/>
      <c r="DTF257" s="235"/>
      <c r="DTG257" s="235"/>
      <c r="DTH257" s="235"/>
      <c r="DTI257" s="235"/>
      <c r="DTJ257" s="235"/>
      <c r="DTK257" s="235"/>
      <c r="DTL257" s="235"/>
      <c r="DTM257" s="235"/>
      <c r="DTN257" s="235"/>
      <c r="DTO257" s="235"/>
      <c r="DTP257" s="235"/>
      <c r="DTQ257" s="235"/>
      <c r="DTR257" s="235"/>
      <c r="DTS257" s="235"/>
      <c r="DTT257" s="235"/>
      <c r="DTU257" s="235"/>
      <c r="DTV257" s="235"/>
      <c r="DTW257" s="235"/>
      <c r="DTX257" s="235"/>
      <c r="DTY257" s="235"/>
      <c r="DTZ257" s="235"/>
      <c r="DUA257" s="235"/>
      <c r="DUB257" s="235"/>
      <c r="DUC257" s="235"/>
      <c r="DUD257" s="235"/>
      <c r="DUE257" s="235"/>
      <c r="DUF257" s="235"/>
      <c r="DUG257" s="235"/>
      <c r="DUH257" s="235"/>
      <c r="DUI257" s="235"/>
      <c r="DUJ257" s="235"/>
      <c r="DUK257" s="235"/>
      <c r="DUL257" s="235"/>
      <c r="DUM257" s="235"/>
      <c r="DUN257" s="235"/>
      <c r="DUO257" s="235"/>
      <c r="DUP257" s="235"/>
      <c r="DUQ257" s="235"/>
      <c r="DUR257" s="235"/>
      <c r="DUS257" s="235"/>
      <c r="DUT257" s="235"/>
      <c r="DUU257" s="235"/>
      <c r="DUV257" s="235"/>
      <c r="DUW257" s="235"/>
      <c r="DUX257" s="235"/>
      <c r="DUY257" s="235"/>
      <c r="DUZ257" s="235"/>
      <c r="DVA257" s="235"/>
      <c r="DVB257" s="235"/>
      <c r="DVC257" s="235"/>
      <c r="DVD257" s="235"/>
      <c r="DVE257" s="235"/>
      <c r="DVF257" s="235"/>
      <c r="DVG257" s="235"/>
      <c r="DVH257" s="235"/>
      <c r="DVI257" s="235"/>
      <c r="DVJ257" s="235"/>
      <c r="DVK257" s="235"/>
      <c r="DVL257" s="235"/>
      <c r="DVM257" s="235"/>
      <c r="DVN257" s="235"/>
      <c r="DVO257" s="235"/>
      <c r="DVP257" s="235"/>
      <c r="DVQ257" s="235"/>
      <c r="DVR257" s="235"/>
      <c r="DVS257" s="235"/>
      <c r="DVT257" s="235"/>
      <c r="DVU257" s="235"/>
      <c r="DVV257" s="235"/>
      <c r="DVW257" s="235"/>
      <c r="DVX257" s="235"/>
      <c r="DVY257" s="235"/>
      <c r="DVZ257" s="235"/>
      <c r="DWA257" s="235"/>
      <c r="DWB257" s="235"/>
      <c r="DWC257" s="235"/>
      <c r="DWD257" s="235"/>
      <c r="DWE257" s="235"/>
      <c r="DWF257" s="235"/>
      <c r="DWG257" s="235"/>
      <c r="DWH257" s="235"/>
      <c r="DWI257" s="235"/>
      <c r="DWJ257" s="235"/>
      <c r="DWK257" s="235"/>
      <c r="DWL257" s="235"/>
      <c r="DWM257" s="235"/>
      <c r="DWN257" s="235"/>
      <c r="DWO257" s="235"/>
      <c r="DWP257" s="235"/>
      <c r="DWQ257" s="235"/>
      <c r="DWR257" s="235"/>
      <c r="DWS257" s="235"/>
      <c r="DWT257" s="235"/>
      <c r="DWU257" s="235"/>
      <c r="DWV257" s="235"/>
      <c r="DWW257" s="235"/>
      <c r="DWX257" s="235"/>
      <c r="DWY257" s="235"/>
      <c r="DWZ257" s="235"/>
      <c r="DXA257" s="235"/>
      <c r="DXB257" s="235"/>
      <c r="DXC257" s="235"/>
      <c r="DXD257" s="235"/>
      <c r="DXE257" s="235"/>
      <c r="DXF257" s="235"/>
      <c r="DXG257" s="235"/>
      <c r="DXH257" s="235"/>
      <c r="DXI257" s="235"/>
      <c r="DXJ257" s="235"/>
      <c r="DXK257" s="235"/>
      <c r="DXL257" s="235"/>
      <c r="DXM257" s="235"/>
      <c r="DXN257" s="235"/>
      <c r="DXO257" s="235"/>
      <c r="DXP257" s="235"/>
      <c r="DXQ257" s="235"/>
      <c r="DXR257" s="235"/>
      <c r="DXS257" s="235"/>
      <c r="DXT257" s="235"/>
      <c r="DXU257" s="235"/>
      <c r="DXV257" s="235"/>
      <c r="DXW257" s="235"/>
      <c r="DXX257" s="235"/>
      <c r="DXY257" s="235"/>
      <c r="DXZ257" s="235"/>
      <c r="DYA257" s="235"/>
      <c r="DYB257" s="235"/>
      <c r="DYC257" s="235"/>
      <c r="DYD257" s="235"/>
      <c r="DYE257" s="235"/>
      <c r="DYF257" s="235"/>
      <c r="DYG257" s="235"/>
      <c r="DYH257" s="235"/>
      <c r="DYI257" s="235"/>
      <c r="DYJ257" s="235"/>
      <c r="DYK257" s="235"/>
      <c r="DYL257" s="235"/>
      <c r="DYM257" s="235"/>
      <c r="DYN257" s="235"/>
      <c r="DYO257" s="235"/>
      <c r="DYP257" s="235"/>
      <c r="DYQ257" s="235"/>
      <c r="DYR257" s="235"/>
      <c r="DYS257" s="235"/>
      <c r="DYT257" s="235"/>
      <c r="DYU257" s="235"/>
      <c r="DYV257" s="235"/>
      <c r="DYW257" s="235"/>
      <c r="DYX257" s="235"/>
      <c r="DYY257" s="235"/>
      <c r="DYZ257" s="235"/>
      <c r="DZA257" s="235"/>
      <c r="DZB257" s="235"/>
      <c r="DZC257" s="235"/>
      <c r="DZD257" s="235"/>
      <c r="DZE257" s="235"/>
      <c r="DZF257" s="235"/>
      <c r="DZG257" s="235"/>
      <c r="DZH257" s="235"/>
      <c r="DZI257" s="235"/>
      <c r="DZJ257" s="235"/>
      <c r="DZK257" s="235"/>
      <c r="DZL257" s="235"/>
      <c r="DZM257" s="235"/>
      <c r="DZN257" s="235"/>
      <c r="DZO257" s="235"/>
      <c r="DZP257" s="235"/>
      <c r="DZQ257" s="235"/>
      <c r="DZR257" s="235"/>
      <c r="DZS257" s="235"/>
      <c r="DZT257" s="235"/>
      <c r="DZU257" s="235"/>
      <c r="DZV257" s="235"/>
      <c r="DZW257" s="235"/>
      <c r="DZX257" s="235"/>
      <c r="DZY257" s="235"/>
      <c r="DZZ257" s="235"/>
      <c r="EAA257" s="235"/>
      <c r="EAB257" s="235"/>
      <c r="EAC257" s="235"/>
      <c r="EAD257" s="235"/>
      <c r="EAE257" s="235"/>
      <c r="EAF257" s="235"/>
      <c r="EAG257" s="235"/>
      <c r="EAH257" s="235"/>
      <c r="EAI257" s="235"/>
      <c r="EAJ257" s="235"/>
      <c r="EAK257" s="235"/>
      <c r="EAL257" s="235"/>
      <c r="EAM257" s="235"/>
      <c r="EAN257" s="235"/>
      <c r="EAO257" s="235"/>
      <c r="EAP257" s="235"/>
      <c r="EAQ257" s="235"/>
      <c r="EAR257" s="235"/>
      <c r="EAS257" s="235"/>
      <c r="EAT257" s="235"/>
      <c r="EAU257" s="235"/>
      <c r="EAV257" s="235"/>
      <c r="EAW257" s="235"/>
      <c r="EAX257" s="235"/>
      <c r="EAY257" s="235"/>
      <c r="EAZ257" s="235"/>
      <c r="EBA257" s="235"/>
      <c r="EBB257" s="235"/>
      <c r="EBC257" s="235"/>
      <c r="EBD257" s="235"/>
      <c r="EBE257" s="235"/>
      <c r="EBF257" s="235"/>
      <c r="EBG257" s="235"/>
      <c r="EBH257" s="235"/>
      <c r="EBI257" s="235"/>
      <c r="EBJ257" s="235"/>
      <c r="EBK257" s="235"/>
      <c r="EBL257" s="235"/>
      <c r="EBM257" s="235"/>
      <c r="EBN257" s="235"/>
      <c r="EBO257" s="235"/>
      <c r="EBP257" s="235"/>
      <c r="EBQ257" s="235"/>
      <c r="EBR257" s="235"/>
      <c r="EBS257" s="235"/>
      <c r="EBT257" s="235"/>
      <c r="EBU257" s="235"/>
      <c r="EBV257" s="235"/>
      <c r="EBW257" s="235"/>
      <c r="EBX257" s="235"/>
      <c r="EBY257" s="235"/>
      <c r="EBZ257" s="235"/>
      <c r="ECA257" s="235"/>
      <c r="ECB257" s="235"/>
      <c r="ECC257" s="235"/>
      <c r="ECD257" s="235"/>
      <c r="ECE257" s="235"/>
      <c r="ECF257" s="235"/>
      <c r="ECG257" s="235"/>
      <c r="ECH257" s="235"/>
      <c r="ECI257" s="235"/>
      <c r="ECJ257" s="235"/>
      <c r="ECK257" s="235"/>
      <c r="ECL257" s="235"/>
      <c r="ECM257" s="235"/>
      <c r="ECN257" s="235"/>
      <c r="ECO257" s="235"/>
      <c r="ECP257" s="235"/>
      <c r="ECQ257" s="235"/>
      <c r="ECR257" s="235"/>
      <c r="ECS257" s="235"/>
      <c r="ECT257" s="235"/>
      <c r="ECU257" s="235"/>
      <c r="ECV257" s="235"/>
      <c r="ECW257" s="235"/>
      <c r="ECX257" s="235"/>
      <c r="ECY257" s="235"/>
      <c r="ECZ257" s="235"/>
      <c r="EDA257" s="235"/>
      <c r="EDB257" s="235"/>
      <c r="EDC257" s="235"/>
      <c r="EDD257" s="235"/>
      <c r="EDE257" s="235"/>
      <c r="EDF257" s="235"/>
      <c r="EDG257" s="235"/>
      <c r="EDH257" s="235"/>
      <c r="EDI257" s="235"/>
      <c r="EDJ257" s="235"/>
      <c r="EDK257" s="235"/>
      <c r="EDL257" s="235"/>
      <c r="EDM257" s="235"/>
      <c r="EDN257" s="235"/>
      <c r="EDO257" s="235"/>
      <c r="EDP257" s="235"/>
      <c r="EDQ257" s="235"/>
      <c r="EDR257" s="235"/>
      <c r="EDS257" s="235"/>
      <c r="EDT257" s="235"/>
      <c r="EDU257" s="235"/>
      <c r="EDV257" s="235"/>
      <c r="EDW257" s="235"/>
      <c r="EDX257" s="235"/>
      <c r="EDY257" s="235"/>
      <c r="EDZ257" s="235"/>
      <c r="EEA257" s="235"/>
      <c r="EEB257" s="235"/>
      <c r="EEC257" s="235"/>
      <c r="EED257" s="235"/>
      <c r="EEE257" s="235"/>
      <c r="EEF257" s="235"/>
      <c r="EEG257" s="235"/>
      <c r="EEH257" s="235"/>
      <c r="EEI257" s="235"/>
      <c r="EEJ257" s="235"/>
      <c r="EEK257" s="235"/>
      <c r="EEL257" s="235"/>
      <c r="EEM257" s="235"/>
      <c r="EEN257" s="235"/>
      <c r="EEO257" s="235"/>
      <c r="EEP257" s="235"/>
      <c r="EEQ257" s="235"/>
      <c r="EER257" s="235"/>
      <c r="EES257" s="235"/>
      <c r="EET257" s="235"/>
      <c r="EEU257" s="235"/>
      <c r="EEV257" s="235"/>
      <c r="EEW257" s="235"/>
      <c r="EEX257" s="235"/>
      <c r="EEY257" s="235"/>
      <c r="EEZ257" s="235"/>
      <c r="EFA257" s="235"/>
      <c r="EFB257" s="235"/>
      <c r="EFC257" s="235"/>
      <c r="EFD257" s="235"/>
      <c r="EFE257" s="235"/>
      <c r="EFF257" s="235"/>
      <c r="EFG257" s="235"/>
      <c r="EFH257" s="235"/>
      <c r="EFI257" s="235"/>
      <c r="EFJ257" s="235"/>
      <c r="EFK257" s="235"/>
      <c r="EFL257" s="235"/>
      <c r="EFM257" s="235"/>
      <c r="EFN257" s="235"/>
      <c r="EFO257" s="235"/>
      <c r="EFP257" s="235"/>
      <c r="EFQ257" s="235"/>
      <c r="EFR257" s="235"/>
      <c r="EFS257" s="235"/>
      <c r="EFT257" s="235"/>
      <c r="EFU257" s="235"/>
      <c r="EFV257" s="235"/>
      <c r="EFW257" s="235"/>
      <c r="EFX257" s="235"/>
      <c r="EFY257" s="235"/>
      <c r="EFZ257" s="235"/>
      <c r="EGA257" s="235"/>
      <c r="EGB257" s="235"/>
      <c r="EGC257" s="235"/>
      <c r="EGD257" s="235"/>
      <c r="EGE257" s="235"/>
      <c r="EGF257" s="235"/>
      <c r="EGG257" s="235"/>
      <c r="EGH257" s="235"/>
      <c r="EGI257" s="235"/>
      <c r="EGJ257" s="235"/>
      <c r="EGK257" s="235"/>
      <c r="EGL257" s="235"/>
      <c r="EGM257" s="235"/>
      <c r="EGN257" s="235"/>
      <c r="EGO257" s="235"/>
      <c r="EGP257" s="235"/>
      <c r="EGQ257" s="235"/>
      <c r="EGR257" s="235"/>
      <c r="EGS257" s="235"/>
      <c r="EGT257" s="235"/>
      <c r="EGU257" s="235"/>
      <c r="EGV257" s="235"/>
      <c r="EGW257" s="235"/>
      <c r="EGX257" s="235"/>
      <c r="EGY257" s="235"/>
      <c r="EGZ257" s="235"/>
      <c r="EHA257" s="235"/>
      <c r="EHB257" s="235"/>
      <c r="EHC257" s="235"/>
      <c r="EHD257" s="235"/>
      <c r="EHE257" s="235"/>
      <c r="EHF257" s="235"/>
      <c r="EHG257" s="235"/>
      <c r="EHH257" s="235"/>
      <c r="EHI257" s="235"/>
      <c r="EHJ257" s="235"/>
      <c r="EHK257" s="235"/>
      <c r="EHL257" s="235"/>
      <c r="EHM257" s="235"/>
      <c r="EHN257" s="235"/>
      <c r="EHO257" s="235"/>
      <c r="EHP257" s="235"/>
      <c r="EHQ257" s="235"/>
      <c r="EHR257" s="235"/>
      <c r="EHS257" s="235"/>
      <c r="EHT257" s="235"/>
      <c r="EHU257" s="235"/>
      <c r="EHV257" s="235"/>
      <c r="EHW257" s="235"/>
      <c r="EHX257" s="235"/>
      <c r="EHY257" s="235"/>
      <c r="EHZ257" s="235"/>
      <c r="EIA257" s="235"/>
      <c r="EIB257" s="235"/>
      <c r="EIC257" s="235"/>
      <c r="EID257" s="235"/>
      <c r="EIE257" s="235"/>
      <c r="EIF257" s="235"/>
      <c r="EIG257" s="235"/>
      <c r="EIH257" s="235"/>
      <c r="EII257" s="235"/>
      <c r="EIJ257" s="235"/>
      <c r="EIK257" s="235"/>
      <c r="EIL257" s="235"/>
      <c r="EIM257" s="235"/>
      <c r="EIN257" s="235"/>
      <c r="EIO257" s="235"/>
      <c r="EIP257" s="235"/>
      <c r="EIQ257" s="235"/>
      <c r="EIR257" s="235"/>
      <c r="EIS257" s="235"/>
      <c r="EIT257" s="235"/>
      <c r="EIU257" s="235"/>
      <c r="EIV257" s="235"/>
      <c r="EIW257" s="235"/>
      <c r="EIX257" s="235"/>
      <c r="EIY257" s="235"/>
      <c r="EIZ257" s="235"/>
      <c r="EJA257" s="235"/>
      <c r="EJB257" s="235"/>
      <c r="EJC257" s="235"/>
      <c r="EJD257" s="235"/>
      <c r="EJE257" s="235"/>
      <c r="EJF257" s="235"/>
      <c r="EJG257" s="235"/>
      <c r="EJH257" s="235"/>
      <c r="EJI257" s="235"/>
      <c r="EJJ257" s="235"/>
      <c r="EJK257" s="235"/>
      <c r="EJL257" s="235"/>
      <c r="EJM257" s="235"/>
      <c r="EJN257" s="235"/>
      <c r="EJO257" s="235"/>
      <c r="EJP257" s="235"/>
      <c r="EJQ257" s="235"/>
      <c r="EJR257" s="235"/>
      <c r="EJS257" s="235"/>
      <c r="EJT257" s="235"/>
      <c r="EJU257" s="235"/>
      <c r="EJV257" s="235"/>
      <c r="EJW257" s="235"/>
      <c r="EJX257" s="235"/>
      <c r="EJY257" s="235"/>
      <c r="EJZ257" s="235"/>
      <c r="EKA257" s="235"/>
      <c r="EKB257" s="235"/>
      <c r="EKC257" s="235"/>
      <c r="EKD257" s="235"/>
      <c r="EKE257" s="235"/>
      <c r="EKF257" s="235"/>
      <c r="EKG257" s="235"/>
      <c r="EKH257" s="235"/>
      <c r="EKI257" s="235"/>
      <c r="EKJ257" s="235"/>
      <c r="EKK257" s="235"/>
      <c r="EKL257" s="235"/>
      <c r="EKM257" s="235"/>
      <c r="EKN257" s="235"/>
      <c r="EKO257" s="235"/>
      <c r="EKP257" s="235"/>
      <c r="EKQ257" s="235"/>
      <c r="EKR257" s="235"/>
      <c r="EKS257" s="235"/>
      <c r="EKT257" s="235"/>
      <c r="EKU257" s="235"/>
      <c r="EKV257" s="235"/>
      <c r="EKW257" s="235"/>
      <c r="EKX257" s="235"/>
      <c r="EKY257" s="235"/>
      <c r="EKZ257" s="235"/>
      <c r="ELA257" s="235"/>
      <c r="ELB257" s="235"/>
      <c r="ELC257" s="235"/>
      <c r="ELD257" s="235"/>
      <c r="ELE257" s="235"/>
      <c r="ELF257" s="235"/>
      <c r="ELG257" s="235"/>
      <c r="ELH257" s="235"/>
      <c r="ELI257" s="235"/>
      <c r="ELJ257" s="235"/>
      <c r="ELK257" s="235"/>
      <c r="ELL257" s="235"/>
      <c r="ELM257" s="235"/>
      <c r="ELN257" s="235"/>
      <c r="ELO257" s="235"/>
      <c r="ELP257" s="235"/>
      <c r="ELQ257" s="235"/>
      <c r="ELR257" s="235"/>
      <c r="ELS257" s="235"/>
      <c r="ELT257" s="235"/>
      <c r="ELU257" s="235"/>
      <c r="ELV257" s="235"/>
      <c r="ELW257" s="235"/>
      <c r="ELX257" s="235"/>
      <c r="ELY257" s="235"/>
      <c r="ELZ257" s="235"/>
      <c r="EMA257" s="235"/>
      <c r="EMB257" s="235"/>
      <c r="EMC257" s="235"/>
      <c r="EMD257" s="235"/>
      <c r="EME257" s="235"/>
      <c r="EMF257" s="235"/>
      <c r="EMG257" s="235"/>
      <c r="EMH257" s="235"/>
      <c r="EMI257" s="235"/>
      <c r="EMJ257" s="235"/>
      <c r="EMK257" s="235"/>
      <c r="EML257" s="235"/>
      <c r="EMM257" s="235"/>
      <c r="EMN257" s="235"/>
      <c r="EMO257" s="235"/>
      <c r="EMP257" s="235"/>
      <c r="EMQ257" s="235"/>
      <c r="EMR257" s="235"/>
      <c r="EMS257" s="235"/>
      <c r="EMT257" s="235"/>
      <c r="EMU257" s="235"/>
      <c r="EMV257" s="235"/>
      <c r="EMW257" s="235"/>
      <c r="EMX257" s="235"/>
      <c r="EMY257" s="235"/>
      <c r="EMZ257" s="235"/>
      <c r="ENA257" s="235"/>
      <c r="ENB257" s="235"/>
      <c r="ENC257" s="235"/>
      <c r="END257" s="235"/>
      <c r="ENE257" s="235"/>
      <c r="ENF257" s="235"/>
      <c r="ENG257" s="235"/>
      <c r="ENH257" s="235"/>
      <c r="ENI257" s="235"/>
      <c r="ENJ257" s="235"/>
      <c r="ENK257" s="235"/>
      <c r="ENL257" s="235"/>
      <c r="ENM257" s="235"/>
      <c r="ENN257" s="235"/>
      <c r="ENO257" s="235"/>
      <c r="ENP257" s="235"/>
      <c r="ENQ257" s="235"/>
      <c r="ENR257" s="235"/>
      <c r="ENS257" s="235"/>
      <c r="ENT257" s="235"/>
      <c r="ENU257" s="235"/>
      <c r="ENV257" s="235"/>
      <c r="ENW257" s="235"/>
      <c r="ENX257" s="235"/>
      <c r="ENY257" s="235"/>
      <c r="ENZ257" s="235"/>
      <c r="EOA257" s="235"/>
      <c r="EOB257" s="235"/>
      <c r="EOC257" s="235"/>
      <c r="EOD257" s="235"/>
      <c r="EOE257" s="235"/>
      <c r="EOF257" s="235"/>
      <c r="EOG257" s="235"/>
      <c r="EOH257" s="235"/>
      <c r="EOI257" s="235"/>
      <c r="EOJ257" s="235"/>
      <c r="EOK257" s="235"/>
      <c r="EOL257" s="235"/>
      <c r="EOM257" s="235"/>
      <c r="EON257" s="235"/>
      <c r="EOO257" s="235"/>
      <c r="EOP257" s="235"/>
      <c r="EOQ257" s="235"/>
      <c r="EOR257" s="235"/>
      <c r="EOS257" s="235"/>
      <c r="EOT257" s="235"/>
      <c r="EOU257" s="235"/>
      <c r="EOV257" s="235"/>
      <c r="EOW257" s="235"/>
      <c r="EOX257" s="235"/>
      <c r="EOY257" s="235"/>
      <c r="EOZ257" s="235"/>
      <c r="EPA257" s="235"/>
      <c r="EPB257" s="235"/>
      <c r="EPC257" s="235"/>
      <c r="EPD257" s="235"/>
      <c r="EPE257" s="235"/>
      <c r="EPF257" s="235"/>
      <c r="EPG257" s="235"/>
      <c r="EPH257" s="235"/>
      <c r="EPI257" s="235"/>
      <c r="EPJ257" s="235"/>
      <c r="EPK257" s="235"/>
      <c r="EPL257" s="235"/>
      <c r="EPM257" s="235"/>
      <c r="EPN257" s="235"/>
      <c r="EPO257" s="235"/>
      <c r="EPP257" s="235"/>
      <c r="EPQ257" s="235"/>
      <c r="EPR257" s="235"/>
      <c r="EPS257" s="235"/>
      <c r="EPT257" s="235"/>
      <c r="EPU257" s="235"/>
      <c r="EPV257" s="235"/>
      <c r="EPW257" s="235"/>
      <c r="EPX257" s="235"/>
      <c r="EPY257" s="235"/>
      <c r="EPZ257" s="235"/>
      <c r="EQA257" s="235"/>
      <c r="EQB257" s="235"/>
      <c r="EQC257" s="235"/>
      <c r="EQD257" s="235"/>
      <c r="EQE257" s="235"/>
      <c r="EQF257" s="235"/>
      <c r="EQG257" s="235"/>
      <c r="EQH257" s="235"/>
      <c r="EQI257" s="235"/>
      <c r="EQJ257" s="235"/>
      <c r="EQK257" s="235"/>
      <c r="EQL257" s="235"/>
      <c r="EQM257" s="235"/>
      <c r="EQN257" s="235"/>
      <c r="EQO257" s="235"/>
      <c r="EQP257" s="235"/>
      <c r="EQQ257" s="235"/>
      <c r="EQR257" s="235"/>
      <c r="EQS257" s="235"/>
      <c r="EQT257" s="235"/>
      <c r="EQU257" s="235"/>
      <c r="EQV257" s="235"/>
      <c r="EQW257" s="235"/>
      <c r="EQX257" s="235"/>
      <c r="EQY257" s="235"/>
      <c r="EQZ257" s="235"/>
      <c r="ERA257" s="235"/>
      <c r="ERB257" s="235"/>
      <c r="ERC257" s="235"/>
      <c r="ERD257" s="235"/>
      <c r="ERE257" s="235"/>
      <c r="ERF257" s="235"/>
      <c r="ERG257" s="235"/>
      <c r="ERH257" s="235"/>
      <c r="ERI257" s="235"/>
      <c r="ERJ257" s="235"/>
      <c r="ERK257" s="235"/>
      <c r="ERL257" s="235"/>
      <c r="ERM257" s="235"/>
      <c r="ERN257" s="235"/>
      <c r="ERO257" s="235"/>
      <c r="ERP257" s="235"/>
      <c r="ERQ257" s="235"/>
      <c r="ERR257" s="235"/>
      <c r="ERS257" s="235"/>
      <c r="ERT257" s="235"/>
      <c r="ERU257" s="235"/>
      <c r="ERV257" s="235"/>
      <c r="ERW257" s="235"/>
      <c r="ERX257" s="235"/>
      <c r="ERY257" s="235"/>
      <c r="ERZ257" s="235"/>
      <c r="ESA257" s="235"/>
      <c r="ESB257" s="235"/>
      <c r="ESC257" s="235"/>
      <c r="ESD257" s="235"/>
      <c r="ESE257" s="235"/>
      <c r="ESF257" s="235"/>
      <c r="ESG257" s="235"/>
      <c r="ESH257" s="235"/>
      <c r="ESI257" s="235"/>
      <c r="ESJ257" s="235"/>
      <c r="ESK257" s="235"/>
      <c r="ESL257" s="235"/>
      <c r="ESM257" s="235"/>
      <c r="ESN257" s="235"/>
      <c r="ESO257" s="235"/>
      <c r="ESP257" s="235"/>
      <c r="ESQ257" s="235"/>
      <c r="ESR257" s="235"/>
      <c r="ESS257" s="235"/>
      <c r="EST257" s="235"/>
      <c r="ESU257" s="235"/>
      <c r="ESV257" s="235"/>
      <c r="ESW257" s="235"/>
      <c r="ESX257" s="235"/>
      <c r="ESY257" s="235"/>
      <c r="ESZ257" s="235"/>
      <c r="ETA257" s="235"/>
      <c r="ETB257" s="235"/>
      <c r="ETC257" s="235"/>
      <c r="ETD257" s="235"/>
      <c r="ETE257" s="235"/>
      <c r="ETF257" s="235"/>
      <c r="ETG257" s="235"/>
      <c r="ETH257" s="235"/>
      <c r="ETI257" s="235"/>
      <c r="ETJ257" s="235"/>
      <c r="ETK257" s="235"/>
      <c r="ETL257" s="235"/>
      <c r="ETM257" s="235"/>
      <c r="ETN257" s="235"/>
      <c r="ETO257" s="235"/>
      <c r="ETP257" s="235"/>
      <c r="ETQ257" s="235"/>
      <c r="ETR257" s="235"/>
      <c r="ETS257" s="235"/>
      <c r="ETT257" s="235"/>
      <c r="ETU257" s="235"/>
      <c r="ETV257" s="235"/>
      <c r="ETW257" s="235"/>
      <c r="ETX257" s="235"/>
      <c r="ETY257" s="235"/>
      <c r="ETZ257" s="235"/>
      <c r="EUA257" s="235"/>
      <c r="EUB257" s="235"/>
      <c r="EUC257" s="235"/>
      <c r="EUD257" s="235"/>
      <c r="EUE257" s="235"/>
      <c r="EUF257" s="235"/>
      <c r="EUG257" s="235"/>
      <c r="EUH257" s="235"/>
      <c r="EUI257" s="235"/>
      <c r="EUJ257" s="235"/>
      <c r="EUK257" s="235"/>
      <c r="EUL257" s="235"/>
      <c r="EUM257" s="235"/>
      <c r="EUN257" s="235"/>
      <c r="EUO257" s="235"/>
      <c r="EUP257" s="235"/>
      <c r="EUQ257" s="235"/>
      <c r="EUR257" s="235"/>
      <c r="EUS257" s="235"/>
      <c r="EUT257" s="235"/>
      <c r="EUU257" s="235"/>
      <c r="EUV257" s="235"/>
      <c r="EUW257" s="235"/>
      <c r="EUX257" s="235"/>
      <c r="EUY257" s="235"/>
      <c r="EUZ257" s="235"/>
      <c r="EVA257" s="235"/>
      <c r="EVB257" s="235"/>
      <c r="EVC257" s="235"/>
      <c r="EVD257" s="235"/>
      <c r="EVE257" s="235"/>
      <c r="EVF257" s="235"/>
      <c r="EVG257" s="235"/>
      <c r="EVH257" s="235"/>
      <c r="EVI257" s="235"/>
      <c r="EVJ257" s="235"/>
      <c r="EVK257" s="235"/>
      <c r="EVL257" s="235"/>
      <c r="EVM257" s="235"/>
      <c r="EVN257" s="235"/>
      <c r="EVO257" s="235"/>
      <c r="EVP257" s="235"/>
      <c r="EVQ257" s="235"/>
      <c r="EVR257" s="235"/>
      <c r="EVS257" s="235"/>
      <c r="EVT257" s="235"/>
      <c r="EVU257" s="235"/>
      <c r="EVV257" s="235"/>
      <c r="EVW257" s="235"/>
      <c r="EVX257" s="235"/>
      <c r="EVY257" s="235"/>
      <c r="EVZ257" s="235"/>
      <c r="EWA257" s="235"/>
      <c r="EWB257" s="235"/>
      <c r="EWC257" s="235"/>
      <c r="EWD257" s="235"/>
      <c r="EWE257" s="235"/>
      <c r="EWF257" s="235"/>
      <c r="EWG257" s="235"/>
      <c r="EWH257" s="235"/>
      <c r="EWI257" s="235"/>
      <c r="EWJ257" s="235"/>
      <c r="EWK257" s="235"/>
      <c r="EWL257" s="235"/>
      <c r="EWM257" s="235"/>
      <c r="EWN257" s="235"/>
      <c r="EWO257" s="235"/>
      <c r="EWP257" s="235"/>
      <c r="EWQ257" s="235"/>
      <c r="EWR257" s="235"/>
      <c r="EWS257" s="235"/>
      <c r="EWT257" s="235"/>
      <c r="EWU257" s="235"/>
      <c r="EWV257" s="235"/>
      <c r="EWW257" s="235"/>
      <c r="EWX257" s="235"/>
      <c r="EWY257" s="235"/>
      <c r="EWZ257" s="235"/>
      <c r="EXA257" s="235"/>
      <c r="EXB257" s="235"/>
      <c r="EXC257" s="235"/>
      <c r="EXD257" s="235"/>
      <c r="EXE257" s="235"/>
      <c r="EXF257" s="235"/>
      <c r="EXG257" s="235"/>
      <c r="EXH257" s="235"/>
      <c r="EXI257" s="235"/>
      <c r="EXJ257" s="235"/>
      <c r="EXK257" s="235"/>
      <c r="EXL257" s="235"/>
      <c r="EXM257" s="235"/>
      <c r="EXN257" s="235"/>
      <c r="EXO257" s="235"/>
      <c r="EXP257" s="235"/>
      <c r="EXQ257" s="235"/>
      <c r="EXR257" s="235"/>
      <c r="EXS257" s="235"/>
      <c r="EXT257" s="235"/>
      <c r="EXU257" s="235"/>
      <c r="EXV257" s="235"/>
      <c r="EXW257" s="235"/>
      <c r="EXX257" s="235"/>
      <c r="EXY257" s="235"/>
      <c r="EXZ257" s="235"/>
      <c r="EYA257" s="235"/>
      <c r="EYB257" s="235"/>
      <c r="EYC257" s="235"/>
      <c r="EYD257" s="235"/>
      <c r="EYE257" s="235"/>
      <c r="EYF257" s="235"/>
      <c r="EYG257" s="235"/>
      <c r="EYH257" s="235"/>
      <c r="EYI257" s="235"/>
      <c r="EYJ257" s="235"/>
      <c r="EYK257" s="235"/>
      <c r="EYL257" s="235"/>
      <c r="EYM257" s="235"/>
      <c r="EYN257" s="235"/>
      <c r="EYO257" s="235"/>
      <c r="EYP257" s="235"/>
      <c r="EYQ257" s="235"/>
      <c r="EYR257" s="235"/>
      <c r="EYS257" s="235"/>
      <c r="EYT257" s="235"/>
      <c r="EYU257" s="235"/>
      <c r="EYV257" s="235"/>
      <c r="EYW257" s="235"/>
      <c r="EYX257" s="235"/>
      <c r="EYY257" s="235"/>
      <c r="EYZ257" s="235"/>
      <c r="EZA257" s="235"/>
      <c r="EZB257" s="235"/>
      <c r="EZC257" s="235"/>
      <c r="EZD257" s="235"/>
      <c r="EZE257" s="235"/>
      <c r="EZF257" s="235"/>
      <c r="EZG257" s="235"/>
      <c r="EZH257" s="235"/>
      <c r="EZI257" s="235"/>
      <c r="EZJ257" s="235"/>
      <c r="EZK257" s="235"/>
      <c r="EZL257" s="235"/>
      <c r="EZM257" s="235"/>
      <c r="EZN257" s="235"/>
      <c r="EZO257" s="235"/>
      <c r="EZP257" s="235"/>
      <c r="EZQ257" s="235"/>
      <c r="EZR257" s="235"/>
      <c r="EZS257" s="235"/>
      <c r="EZT257" s="235"/>
      <c r="EZU257" s="235"/>
      <c r="EZV257" s="235"/>
      <c r="EZW257" s="235"/>
      <c r="EZX257" s="235"/>
      <c r="EZY257" s="235"/>
      <c r="EZZ257" s="235"/>
      <c r="FAA257" s="235"/>
      <c r="FAB257" s="235"/>
      <c r="FAC257" s="235"/>
      <c r="FAD257" s="235"/>
      <c r="FAE257" s="235"/>
      <c r="FAF257" s="235"/>
      <c r="FAG257" s="235"/>
      <c r="FAH257" s="235"/>
      <c r="FAI257" s="235"/>
      <c r="FAJ257" s="235"/>
      <c r="FAK257" s="235"/>
      <c r="FAL257" s="235"/>
      <c r="FAM257" s="235"/>
      <c r="FAN257" s="235"/>
      <c r="FAO257" s="235"/>
      <c r="FAP257" s="235"/>
      <c r="FAQ257" s="235"/>
      <c r="FAR257" s="235"/>
      <c r="FAS257" s="235"/>
      <c r="FAT257" s="235"/>
      <c r="FAU257" s="235"/>
      <c r="FAV257" s="235"/>
      <c r="FAW257" s="235"/>
      <c r="FAX257" s="235"/>
      <c r="FAY257" s="235"/>
      <c r="FAZ257" s="235"/>
      <c r="FBA257" s="235"/>
      <c r="FBB257" s="235"/>
      <c r="FBC257" s="235"/>
      <c r="FBD257" s="235"/>
      <c r="FBE257" s="235"/>
      <c r="FBF257" s="235"/>
      <c r="FBG257" s="235"/>
      <c r="FBH257" s="235"/>
      <c r="FBI257" s="235"/>
      <c r="FBJ257" s="235"/>
      <c r="FBK257" s="235"/>
      <c r="FBL257" s="235"/>
      <c r="FBM257" s="235"/>
      <c r="FBN257" s="235"/>
      <c r="FBO257" s="235"/>
      <c r="FBP257" s="235"/>
      <c r="FBQ257" s="235"/>
      <c r="FBR257" s="235"/>
      <c r="FBS257" s="235"/>
      <c r="FBT257" s="235"/>
      <c r="FBU257" s="235"/>
      <c r="FBV257" s="235"/>
      <c r="FBW257" s="235"/>
      <c r="FBX257" s="235"/>
      <c r="FBY257" s="235"/>
      <c r="FBZ257" s="235"/>
      <c r="FCA257" s="235"/>
      <c r="FCB257" s="235"/>
      <c r="FCC257" s="235"/>
      <c r="FCD257" s="235"/>
      <c r="FCE257" s="235"/>
      <c r="FCF257" s="235"/>
      <c r="FCG257" s="235"/>
      <c r="FCH257" s="235"/>
      <c r="FCI257" s="235"/>
      <c r="FCJ257" s="235"/>
      <c r="FCK257" s="235"/>
      <c r="FCL257" s="235"/>
      <c r="FCM257" s="235"/>
      <c r="FCN257" s="235"/>
      <c r="FCO257" s="235"/>
      <c r="FCP257" s="235"/>
      <c r="FCQ257" s="235"/>
      <c r="FCR257" s="235"/>
      <c r="FCS257" s="235"/>
      <c r="FCT257" s="235"/>
      <c r="FCU257" s="235"/>
      <c r="FCV257" s="235"/>
      <c r="FCW257" s="235"/>
      <c r="FCX257" s="235"/>
      <c r="FCY257" s="235"/>
      <c r="FCZ257" s="235"/>
      <c r="FDA257" s="235"/>
      <c r="FDB257" s="235"/>
      <c r="FDC257" s="235"/>
      <c r="FDD257" s="235"/>
      <c r="FDE257" s="235"/>
      <c r="FDF257" s="235"/>
      <c r="FDG257" s="235"/>
      <c r="FDH257" s="235"/>
      <c r="FDI257" s="235"/>
      <c r="FDJ257" s="235"/>
      <c r="FDK257" s="235"/>
      <c r="FDL257" s="235"/>
      <c r="FDM257" s="235"/>
      <c r="FDN257" s="235"/>
      <c r="FDO257" s="235"/>
      <c r="FDP257" s="235"/>
      <c r="FDQ257" s="235"/>
      <c r="FDR257" s="235"/>
      <c r="FDS257" s="235"/>
      <c r="FDT257" s="235"/>
      <c r="FDU257" s="235"/>
      <c r="FDV257" s="235"/>
      <c r="FDW257" s="235"/>
      <c r="FDX257" s="235"/>
      <c r="FDY257" s="235"/>
      <c r="FDZ257" s="235"/>
      <c r="FEA257" s="235"/>
      <c r="FEB257" s="235"/>
      <c r="FEC257" s="235"/>
      <c r="FED257" s="235"/>
      <c r="FEE257" s="235"/>
      <c r="FEF257" s="235"/>
      <c r="FEG257" s="235"/>
      <c r="FEH257" s="235"/>
      <c r="FEI257" s="235"/>
      <c r="FEJ257" s="235"/>
      <c r="FEK257" s="235"/>
      <c r="FEL257" s="235"/>
      <c r="FEM257" s="235"/>
      <c r="FEN257" s="235"/>
      <c r="FEO257" s="235"/>
      <c r="FEP257" s="235"/>
      <c r="FEQ257" s="235"/>
      <c r="FER257" s="235"/>
      <c r="FES257" s="235"/>
      <c r="FET257" s="235"/>
      <c r="FEU257" s="235"/>
      <c r="FEV257" s="235"/>
      <c r="FEW257" s="235"/>
      <c r="FEX257" s="235"/>
      <c r="FEY257" s="235"/>
      <c r="FEZ257" s="235"/>
      <c r="FFA257" s="235"/>
      <c r="FFB257" s="235"/>
      <c r="FFC257" s="235"/>
      <c r="FFD257" s="235"/>
      <c r="FFE257" s="235"/>
      <c r="FFF257" s="235"/>
      <c r="FFG257" s="235"/>
      <c r="FFH257" s="235"/>
      <c r="FFI257" s="235"/>
      <c r="FFJ257" s="235"/>
      <c r="FFK257" s="235"/>
      <c r="FFL257" s="235"/>
      <c r="FFM257" s="235"/>
      <c r="FFN257" s="235"/>
      <c r="FFO257" s="235"/>
      <c r="FFP257" s="235"/>
      <c r="FFQ257" s="235"/>
      <c r="FFR257" s="235"/>
      <c r="FFS257" s="235"/>
      <c r="FFT257" s="235"/>
      <c r="FFU257" s="235"/>
      <c r="FFV257" s="235"/>
      <c r="FFW257" s="235"/>
      <c r="FFX257" s="235"/>
      <c r="FFY257" s="235"/>
      <c r="FFZ257" s="235"/>
      <c r="FGA257" s="235"/>
      <c r="FGB257" s="235"/>
      <c r="FGC257" s="235"/>
      <c r="FGD257" s="235"/>
      <c r="FGE257" s="235"/>
      <c r="FGF257" s="235"/>
      <c r="FGG257" s="235"/>
      <c r="FGH257" s="235"/>
      <c r="FGI257" s="235"/>
      <c r="FGJ257" s="235"/>
      <c r="FGK257" s="235"/>
      <c r="FGL257" s="235"/>
      <c r="FGM257" s="235"/>
      <c r="FGN257" s="235"/>
      <c r="FGO257" s="235"/>
      <c r="FGP257" s="235"/>
      <c r="FGQ257" s="235"/>
      <c r="FGR257" s="235"/>
      <c r="FGS257" s="235"/>
      <c r="FGT257" s="235"/>
      <c r="FGU257" s="235"/>
      <c r="FGV257" s="235"/>
      <c r="FGW257" s="235"/>
      <c r="FGX257" s="235"/>
      <c r="FGY257" s="235"/>
      <c r="FGZ257" s="235"/>
      <c r="FHA257" s="235"/>
      <c r="FHB257" s="235"/>
      <c r="FHC257" s="235"/>
      <c r="FHD257" s="235"/>
      <c r="FHE257" s="235"/>
      <c r="FHF257" s="235"/>
      <c r="FHG257" s="235"/>
      <c r="FHH257" s="235"/>
      <c r="FHI257" s="235"/>
      <c r="FHJ257" s="235"/>
      <c r="FHK257" s="235"/>
      <c r="FHL257" s="235"/>
      <c r="FHM257" s="235"/>
      <c r="FHN257" s="235"/>
      <c r="FHO257" s="235"/>
      <c r="FHP257" s="235"/>
      <c r="FHQ257" s="235"/>
      <c r="FHR257" s="235"/>
      <c r="FHS257" s="235"/>
      <c r="FHT257" s="235"/>
      <c r="FHU257" s="235"/>
      <c r="FHV257" s="235"/>
      <c r="FHW257" s="235"/>
      <c r="FHX257" s="235"/>
      <c r="FHY257" s="235"/>
      <c r="FHZ257" s="235"/>
      <c r="FIA257" s="235"/>
      <c r="FIB257" s="235"/>
      <c r="FIC257" s="235"/>
      <c r="FID257" s="235"/>
      <c r="FIE257" s="235"/>
      <c r="FIF257" s="235"/>
      <c r="FIG257" s="235"/>
      <c r="FIH257" s="235"/>
      <c r="FII257" s="235"/>
      <c r="FIJ257" s="235"/>
      <c r="FIK257" s="235"/>
      <c r="FIL257" s="235"/>
      <c r="FIM257" s="235"/>
      <c r="FIN257" s="235"/>
      <c r="FIO257" s="235"/>
      <c r="FIP257" s="235"/>
      <c r="FIQ257" s="235"/>
      <c r="FIR257" s="235"/>
      <c r="FIS257" s="235"/>
      <c r="FIT257" s="235"/>
      <c r="FIU257" s="235"/>
      <c r="FIV257" s="235"/>
      <c r="FIW257" s="235"/>
      <c r="FIX257" s="235"/>
      <c r="FIY257" s="235"/>
      <c r="FIZ257" s="235"/>
      <c r="FJA257" s="235"/>
      <c r="FJB257" s="235"/>
      <c r="FJC257" s="235"/>
      <c r="FJD257" s="235"/>
      <c r="FJE257" s="235"/>
      <c r="FJF257" s="235"/>
      <c r="FJG257" s="235"/>
      <c r="FJH257" s="235"/>
      <c r="FJI257" s="235"/>
      <c r="FJJ257" s="235"/>
      <c r="FJK257" s="235"/>
      <c r="FJL257" s="235"/>
      <c r="FJM257" s="235"/>
      <c r="FJN257" s="235"/>
      <c r="FJO257" s="235"/>
      <c r="FJP257" s="235"/>
      <c r="FJQ257" s="235"/>
      <c r="FJR257" s="235"/>
      <c r="FJS257" s="235"/>
      <c r="FJT257" s="235"/>
      <c r="FJU257" s="235"/>
      <c r="FJV257" s="235"/>
      <c r="FJW257" s="235"/>
      <c r="FJX257" s="235"/>
      <c r="FJY257" s="235"/>
      <c r="FJZ257" s="235"/>
      <c r="FKA257" s="235"/>
      <c r="FKB257" s="235"/>
      <c r="FKC257" s="235"/>
      <c r="FKD257" s="235"/>
      <c r="FKE257" s="235"/>
      <c r="FKF257" s="235"/>
      <c r="FKG257" s="235"/>
      <c r="FKH257" s="235"/>
      <c r="FKI257" s="235"/>
      <c r="FKJ257" s="235"/>
      <c r="FKK257" s="235"/>
      <c r="FKL257" s="235"/>
      <c r="FKM257" s="235"/>
      <c r="FKN257" s="235"/>
      <c r="FKO257" s="235"/>
      <c r="FKP257" s="235"/>
      <c r="FKQ257" s="235"/>
      <c r="FKR257" s="235"/>
      <c r="FKS257" s="235"/>
      <c r="FKT257" s="235"/>
      <c r="FKU257" s="235"/>
      <c r="FKV257" s="235"/>
      <c r="FKW257" s="235"/>
      <c r="FKX257" s="235"/>
      <c r="FKY257" s="235"/>
      <c r="FKZ257" s="235"/>
      <c r="FLA257" s="235"/>
      <c r="FLB257" s="235"/>
      <c r="FLC257" s="235"/>
      <c r="FLD257" s="235"/>
      <c r="FLE257" s="235"/>
      <c r="FLF257" s="235"/>
      <c r="FLG257" s="235"/>
      <c r="FLH257" s="235"/>
      <c r="FLI257" s="235"/>
      <c r="FLJ257" s="235"/>
      <c r="FLK257" s="235"/>
      <c r="FLL257" s="235"/>
      <c r="FLM257" s="235"/>
      <c r="FLN257" s="235"/>
      <c r="FLO257" s="235"/>
      <c r="FLP257" s="235"/>
      <c r="FLQ257" s="235"/>
      <c r="FLR257" s="235"/>
      <c r="FLS257" s="235"/>
      <c r="FLT257" s="235"/>
      <c r="FLU257" s="235"/>
      <c r="FLV257" s="235"/>
      <c r="FLW257" s="235"/>
      <c r="FLX257" s="235"/>
      <c r="FLY257" s="235"/>
      <c r="FLZ257" s="235"/>
      <c r="FMA257" s="235"/>
      <c r="FMB257" s="235"/>
      <c r="FMC257" s="235"/>
      <c r="FMD257" s="235"/>
      <c r="FME257" s="235"/>
      <c r="FMF257" s="235"/>
      <c r="FMG257" s="235"/>
      <c r="FMH257" s="235"/>
      <c r="FMI257" s="235"/>
      <c r="FMJ257" s="235"/>
      <c r="FMK257" s="235"/>
      <c r="FML257" s="235"/>
      <c r="FMM257" s="235"/>
      <c r="FMN257" s="235"/>
      <c r="FMO257" s="235"/>
      <c r="FMP257" s="235"/>
      <c r="FMQ257" s="235"/>
      <c r="FMR257" s="235"/>
      <c r="FMS257" s="235"/>
      <c r="FMT257" s="235"/>
      <c r="FMU257" s="235"/>
      <c r="FMV257" s="235"/>
      <c r="FMW257" s="235"/>
      <c r="FMX257" s="235"/>
      <c r="FMY257" s="235"/>
      <c r="FMZ257" s="235"/>
      <c r="FNA257" s="235"/>
      <c r="FNB257" s="235"/>
      <c r="FNC257" s="235"/>
      <c r="FND257" s="235"/>
      <c r="FNE257" s="235"/>
      <c r="FNF257" s="235"/>
      <c r="FNG257" s="235"/>
      <c r="FNH257" s="235"/>
      <c r="FNI257" s="235"/>
      <c r="FNJ257" s="235"/>
      <c r="FNK257" s="235"/>
      <c r="FNL257" s="235"/>
      <c r="FNM257" s="235"/>
      <c r="FNN257" s="235"/>
      <c r="FNO257" s="235"/>
      <c r="FNP257" s="235"/>
      <c r="FNQ257" s="235"/>
      <c r="FNR257" s="235"/>
      <c r="FNS257" s="235"/>
      <c r="FNT257" s="235"/>
      <c r="FNU257" s="235"/>
      <c r="FNV257" s="235"/>
      <c r="FNW257" s="235"/>
      <c r="FNX257" s="235"/>
      <c r="FNY257" s="235"/>
      <c r="FNZ257" s="235"/>
      <c r="FOA257" s="235"/>
      <c r="FOB257" s="235"/>
      <c r="FOC257" s="235"/>
      <c r="FOD257" s="235"/>
      <c r="FOE257" s="235"/>
      <c r="FOF257" s="235"/>
      <c r="FOG257" s="235"/>
      <c r="FOH257" s="235"/>
      <c r="FOI257" s="235"/>
      <c r="FOJ257" s="235"/>
      <c r="FOK257" s="235"/>
      <c r="FOL257" s="235"/>
      <c r="FOM257" s="235"/>
      <c r="FON257" s="235"/>
      <c r="FOO257" s="235"/>
      <c r="FOP257" s="235"/>
      <c r="FOQ257" s="235"/>
      <c r="FOR257" s="235"/>
      <c r="FOS257" s="235"/>
      <c r="FOT257" s="235"/>
      <c r="FOU257" s="235"/>
      <c r="FOV257" s="235"/>
      <c r="FOW257" s="235"/>
      <c r="FOX257" s="235"/>
      <c r="FOY257" s="235"/>
      <c r="FOZ257" s="235"/>
      <c r="FPA257" s="235"/>
      <c r="FPB257" s="235"/>
      <c r="FPC257" s="235"/>
      <c r="FPD257" s="235"/>
      <c r="FPE257" s="235"/>
      <c r="FPF257" s="235"/>
      <c r="FPG257" s="235"/>
      <c r="FPH257" s="235"/>
      <c r="FPI257" s="235"/>
      <c r="FPJ257" s="235"/>
      <c r="FPK257" s="235"/>
      <c r="FPL257" s="235"/>
      <c r="FPM257" s="235"/>
      <c r="FPN257" s="235"/>
      <c r="FPO257" s="235"/>
      <c r="FPP257" s="235"/>
      <c r="FPQ257" s="235"/>
      <c r="FPR257" s="235"/>
      <c r="FPS257" s="235"/>
      <c r="FPT257" s="235"/>
      <c r="FPU257" s="235"/>
      <c r="FPV257" s="235"/>
      <c r="FPW257" s="235"/>
      <c r="FPX257" s="235"/>
      <c r="FPY257" s="235"/>
      <c r="FPZ257" s="235"/>
      <c r="FQA257" s="235"/>
      <c r="FQB257" s="235"/>
      <c r="FQC257" s="235"/>
      <c r="FQD257" s="235"/>
      <c r="FQE257" s="235"/>
      <c r="FQF257" s="235"/>
      <c r="FQG257" s="235"/>
      <c r="FQH257" s="235"/>
      <c r="FQI257" s="235"/>
      <c r="FQJ257" s="235"/>
      <c r="FQK257" s="235"/>
      <c r="FQL257" s="235"/>
      <c r="FQM257" s="235"/>
      <c r="FQN257" s="235"/>
      <c r="FQO257" s="235"/>
      <c r="FQP257" s="235"/>
      <c r="FQQ257" s="235"/>
      <c r="FQR257" s="235"/>
      <c r="FQS257" s="235"/>
      <c r="FQT257" s="235"/>
      <c r="FQU257" s="235"/>
      <c r="FQV257" s="235"/>
      <c r="FQW257" s="235"/>
      <c r="FQX257" s="235"/>
      <c r="FQY257" s="235"/>
      <c r="FQZ257" s="235"/>
      <c r="FRA257" s="235"/>
      <c r="FRB257" s="235"/>
      <c r="FRC257" s="235"/>
      <c r="FRD257" s="235"/>
      <c r="FRE257" s="235"/>
      <c r="FRF257" s="235"/>
      <c r="FRG257" s="235"/>
      <c r="FRH257" s="235"/>
      <c r="FRI257" s="235"/>
      <c r="FRJ257" s="235"/>
      <c r="FRK257" s="235"/>
      <c r="FRL257" s="235"/>
      <c r="FRM257" s="235"/>
      <c r="FRN257" s="235"/>
      <c r="FRO257" s="235"/>
      <c r="FRP257" s="235"/>
      <c r="FRQ257" s="235"/>
      <c r="FRR257" s="235"/>
      <c r="FRS257" s="235"/>
      <c r="FRT257" s="235"/>
      <c r="FRU257" s="235"/>
      <c r="FRV257" s="235"/>
      <c r="FRW257" s="235"/>
      <c r="FRX257" s="235"/>
      <c r="FRY257" s="235"/>
      <c r="FRZ257" s="235"/>
      <c r="FSA257" s="235"/>
      <c r="FSB257" s="235"/>
      <c r="FSC257" s="235"/>
      <c r="FSD257" s="235"/>
      <c r="FSE257" s="235"/>
      <c r="FSF257" s="235"/>
      <c r="FSG257" s="235"/>
      <c r="FSH257" s="235"/>
      <c r="FSI257" s="235"/>
      <c r="FSJ257" s="235"/>
      <c r="FSK257" s="235"/>
      <c r="FSL257" s="235"/>
      <c r="FSM257" s="235"/>
      <c r="FSN257" s="235"/>
      <c r="FSO257" s="235"/>
      <c r="FSP257" s="235"/>
      <c r="FSQ257" s="235"/>
      <c r="FSR257" s="235"/>
      <c r="FSS257" s="235"/>
      <c r="FST257" s="235"/>
      <c r="FSU257" s="235"/>
      <c r="FSV257" s="235"/>
      <c r="FSW257" s="235"/>
      <c r="FSX257" s="235"/>
      <c r="FSY257" s="235"/>
      <c r="FSZ257" s="235"/>
      <c r="FTA257" s="235"/>
      <c r="FTB257" s="235"/>
      <c r="FTC257" s="235"/>
      <c r="FTD257" s="235"/>
      <c r="FTE257" s="235"/>
      <c r="FTF257" s="235"/>
      <c r="FTG257" s="235"/>
      <c r="FTH257" s="235"/>
      <c r="FTI257" s="235"/>
      <c r="FTJ257" s="235"/>
      <c r="FTK257" s="235"/>
      <c r="FTL257" s="235"/>
      <c r="FTM257" s="235"/>
      <c r="FTN257" s="235"/>
      <c r="FTO257" s="235"/>
      <c r="FTP257" s="235"/>
      <c r="FTQ257" s="235"/>
      <c r="FTR257" s="235"/>
      <c r="FTS257" s="235"/>
      <c r="FTT257" s="235"/>
      <c r="FTU257" s="235"/>
      <c r="FTV257" s="235"/>
      <c r="FTW257" s="235"/>
      <c r="FTX257" s="235"/>
      <c r="FTY257" s="235"/>
      <c r="FTZ257" s="235"/>
      <c r="FUA257" s="235"/>
      <c r="FUB257" s="235"/>
      <c r="FUC257" s="235"/>
      <c r="FUD257" s="235"/>
      <c r="FUE257" s="235"/>
      <c r="FUF257" s="235"/>
      <c r="FUG257" s="235"/>
      <c r="FUH257" s="235"/>
      <c r="FUI257" s="235"/>
      <c r="FUJ257" s="235"/>
      <c r="FUK257" s="235"/>
      <c r="FUL257" s="235"/>
      <c r="FUM257" s="235"/>
      <c r="FUN257" s="235"/>
      <c r="FUO257" s="235"/>
      <c r="FUP257" s="235"/>
      <c r="FUQ257" s="235"/>
      <c r="FUR257" s="235"/>
      <c r="FUS257" s="235"/>
      <c r="FUT257" s="235"/>
      <c r="FUU257" s="235"/>
      <c r="FUV257" s="235"/>
      <c r="FUW257" s="235"/>
      <c r="FUX257" s="235"/>
      <c r="FUY257" s="235"/>
      <c r="FUZ257" s="235"/>
      <c r="FVA257" s="235"/>
      <c r="FVB257" s="235"/>
      <c r="FVC257" s="235"/>
      <c r="FVD257" s="235"/>
      <c r="FVE257" s="235"/>
      <c r="FVF257" s="235"/>
      <c r="FVG257" s="235"/>
      <c r="FVH257" s="235"/>
      <c r="FVI257" s="235"/>
      <c r="FVJ257" s="235"/>
      <c r="FVK257" s="235"/>
      <c r="FVL257" s="235"/>
      <c r="FVM257" s="235"/>
      <c r="FVN257" s="235"/>
      <c r="FVO257" s="235"/>
      <c r="FVP257" s="235"/>
      <c r="FVQ257" s="235"/>
      <c r="FVR257" s="235"/>
      <c r="FVS257" s="235"/>
      <c r="FVT257" s="235"/>
      <c r="FVU257" s="235"/>
      <c r="FVV257" s="235"/>
      <c r="FVW257" s="235"/>
      <c r="FVX257" s="235"/>
      <c r="FVY257" s="235"/>
      <c r="FVZ257" s="235"/>
      <c r="FWA257" s="235"/>
      <c r="FWB257" s="235"/>
      <c r="FWC257" s="235"/>
      <c r="FWD257" s="235"/>
      <c r="FWE257" s="235"/>
      <c r="FWF257" s="235"/>
      <c r="FWG257" s="235"/>
      <c r="FWH257" s="235"/>
      <c r="FWI257" s="235"/>
      <c r="FWJ257" s="235"/>
      <c r="FWK257" s="235"/>
      <c r="FWL257" s="235"/>
      <c r="FWM257" s="235"/>
      <c r="FWN257" s="235"/>
      <c r="FWO257" s="235"/>
      <c r="FWP257" s="235"/>
      <c r="FWQ257" s="235"/>
      <c r="FWR257" s="235"/>
      <c r="FWS257" s="235"/>
      <c r="FWT257" s="235"/>
      <c r="FWU257" s="235"/>
      <c r="FWV257" s="235"/>
      <c r="FWW257" s="235"/>
      <c r="FWX257" s="235"/>
      <c r="FWY257" s="235"/>
      <c r="FWZ257" s="235"/>
      <c r="FXA257" s="235"/>
      <c r="FXB257" s="235"/>
      <c r="FXC257" s="235"/>
      <c r="FXD257" s="235"/>
      <c r="FXE257" s="235"/>
      <c r="FXF257" s="235"/>
      <c r="FXG257" s="235"/>
      <c r="FXH257" s="235"/>
      <c r="FXI257" s="235"/>
      <c r="FXJ257" s="235"/>
      <c r="FXK257" s="235"/>
      <c r="FXL257" s="235"/>
      <c r="FXM257" s="235"/>
      <c r="FXN257" s="235"/>
      <c r="FXO257" s="235"/>
      <c r="FXP257" s="235"/>
      <c r="FXQ257" s="235"/>
      <c r="FXR257" s="235"/>
      <c r="FXS257" s="235"/>
      <c r="FXT257" s="235"/>
      <c r="FXU257" s="235"/>
      <c r="FXV257" s="235"/>
      <c r="FXW257" s="235"/>
      <c r="FXX257" s="235"/>
      <c r="FXY257" s="235"/>
      <c r="FXZ257" s="235"/>
      <c r="FYA257" s="235"/>
      <c r="FYB257" s="235"/>
      <c r="FYC257" s="235"/>
      <c r="FYD257" s="235"/>
      <c r="FYE257" s="235"/>
      <c r="FYF257" s="235"/>
      <c r="FYG257" s="235"/>
      <c r="FYH257" s="235"/>
      <c r="FYI257" s="235"/>
      <c r="FYJ257" s="235"/>
      <c r="FYK257" s="235"/>
      <c r="FYL257" s="235"/>
      <c r="FYM257" s="235"/>
      <c r="FYN257" s="235"/>
      <c r="FYO257" s="235"/>
      <c r="FYP257" s="235"/>
      <c r="FYQ257" s="235"/>
      <c r="FYR257" s="235"/>
      <c r="FYS257" s="235"/>
      <c r="FYT257" s="235"/>
      <c r="FYU257" s="235"/>
      <c r="FYV257" s="235"/>
      <c r="FYW257" s="235"/>
      <c r="FYX257" s="235"/>
      <c r="FYY257" s="235"/>
      <c r="FYZ257" s="235"/>
      <c r="FZA257" s="235"/>
      <c r="FZB257" s="235"/>
      <c r="FZC257" s="235"/>
      <c r="FZD257" s="235"/>
      <c r="FZE257" s="235"/>
      <c r="FZF257" s="235"/>
      <c r="FZG257" s="235"/>
      <c r="FZH257" s="235"/>
      <c r="FZI257" s="235"/>
      <c r="FZJ257" s="235"/>
      <c r="FZK257" s="235"/>
      <c r="FZL257" s="235"/>
      <c r="FZM257" s="235"/>
      <c r="FZN257" s="235"/>
      <c r="FZO257" s="235"/>
      <c r="FZP257" s="235"/>
      <c r="FZQ257" s="235"/>
      <c r="FZR257" s="235"/>
      <c r="FZS257" s="235"/>
      <c r="FZT257" s="235"/>
      <c r="FZU257" s="235"/>
      <c r="FZV257" s="235"/>
      <c r="FZW257" s="235"/>
      <c r="FZX257" s="235"/>
      <c r="FZY257" s="235"/>
      <c r="FZZ257" s="235"/>
      <c r="GAA257" s="235"/>
      <c r="GAB257" s="235"/>
      <c r="GAC257" s="235"/>
      <c r="GAD257" s="235"/>
      <c r="GAE257" s="235"/>
      <c r="GAF257" s="235"/>
      <c r="GAG257" s="235"/>
      <c r="GAH257" s="235"/>
      <c r="GAI257" s="235"/>
      <c r="GAJ257" s="235"/>
      <c r="GAK257" s="235"/>
      <c r="GAL257" s="235"/>
      <c r="GAM257" s="235"/>
      <c r="GAN257" s="235"/>
      <c r="GAO257" s="235"/>
      <c r="GAP257" s="235"/>
      <c r="GAQ257" s="235"/>
      <c r="GAR257" s="235"/>
      <c r="GAS257" s="235"/>
      <c r="GAT257" s="235"/>
      <c r="GAU257" s="235"/>
      <c r="GAV257" s="235"/>
      <c r="GAW257" s="235"/>
      <c r="GAX257" s="235"/>
      <c r="GAY257" s="235"/>
      <c r="GAZ257" s="235"/>
      <c r="GBA257" s="235"/>
      <c r="GBB257" s="235"/>
      <c r="GBC257" s="235"/>
      <c r="GBD257" s="235"/>
      <c r="GBE257" s="235"/>
      <c r="GBF257" s="235"/>
      <c r="GBG257" s="235"/>
      <c r="GBH257" s="235"/>
      <c r="GBI257" s="235"/>
      <c r="GBJ257" s="235"/>
      <c r="GBK257" s="235"/>
      <c r="GBL257" s="235"/>
      <c r="GBM257" s="235"/>
      <c r="GBN257" s="235"/>
      <c r="GBO257" s="235"/>
      <c r="GBP257" s="235"/>
      <c r="GBQ257" s="235"/>
      <c r="GBR257" s="235"/>
      <c r="GBS257" s="235"/>
      <c r="GBT257" s="235"/>
      <c r="GBU257" s="235"/>
      <c r="GBV257" s="235"/>
      <c r="GBW257" s="235"/>
      <c r="GBX257" s="235"/>
      <c r="GBY257" s="235"/>
      <c r="GBZ257" s="235"/>
      <c r="GCA257" s="235"/>
      <c r="GCB257" s="235"/>
      <c r="GCC257" s="235"/>
      <c r="GCD257" s="235"/>
      <c r="GCE257" s="235"/>
      <c r="GCF257" s="235"/>
      <c r="GCG257" s="235"/>
      <c r="GCH257" s="235"/>
      <c r="GCI257" s="235"/>
      <c r="GCJ257" s="235"/>
      <c r="GCK257" s="235"/>
      <c r="GCL257" s="235"/>
      <c r="GCM257" s="235"/>
      <c r="GCN257" s="235"/>
      <c r="GCO257" s="235"/>
      <c r="GCP257" s="235"/>
      <c r="GCQ257" s="235"/>
      <c r="GCR257" s="235"/>
      <c r="GCS257" s="235"/>
      <c r="GCT257" s="235"/>
      <c r="GCU257" s="235"/>
      <c r="GCV257" s="235"/>
      <c r="GCW257" s="235"/>
      <c r="GCX257" s="235"/>
      <c r="GCY257" s="235"/>
      <c r="GCZ257" s="235"/>
      <c r="GDA257" s="235"/>
      <c r="GDB257" s="235"/>
      <c r="GDC257" s="235"/>
      <c r="GDD257" s="235"/>
      <c r="GDE257" s="235"/>
      <c r="GDF257" s="235"/>
      <c r="GDG257" s="235"/>
      <c r="GDH257" s="235"/>
      <c r="GDI257" s="235"/>
      <c r="GDJ257" s="235"/>
      <c r="GDK257" s="235"/>
      <c r="GDL257" s="235"/>
      <c r="GDM257" s="235"/>
      <c r="GDN257" s="235"/>
      <c r="GDO257" s="235"/>
      <c r="GDP257" s="235"/>
      <c r="GDQ257" s="235"/>
      <c r="GDR257" s="235"/>
      <c r="GDS257" s="235"/>
      <c r="GDT257" s="235"/>
      <c r="GDU257" s="235"/>
      <c r="GDV257" s="235"/>
      <c r="GDW257" s="235"/>
      <c r="GDX257" s="235"/>
      <c r="GDY257" s="235"/>
      <c r="GDZ257" s="235"/>
      <c r="GEA257" s="235"/>
      <c r="GEB257" s="235"/>
      <c r="GEC257" s="235"/>
      <c r="GED257" s="235"/>
      <c r="GEE257" s="235"/>
      <c r="GEF257" s="235"/>
      <c r="GEG257" s="235"/>
      <c r="GEH257" s="235"/>
      <c r="GEI257" s="235"/>
      <c r="GEJ257" s="235"/>
      <c r="GEK257" s="235"/>
      <c r="GEL257" s="235"/>
      <c r="GEM257" s="235"/>
      <c r="GEN257" s="235"/>
      <c r="GEO257" s="235"/>
      <c r="GEP257" s="235"/>
      <c r="GEQ257" s="235"/>
      <c r="GER257" s="235"/>
      <c r="GES257" s="235"/>
      <c r="GET257" s="235"/>
      <c r="GEU257" s="235"/>
      <c r="GEV257" s="235"/>
      <c r="GEW257" s="235"/>
      <c r="GEX257" s="235"/>
      <c r="GEY257" s="235"/>
      <c r="GEZ257" s="235"/>
      <c r="GFA257" s="235"/>
      <c r="GFB257" s="235"/>
      <c r="GFC257" s="235"/>
      <c r="GFD257" s="235"/>
      <c r="GFE257" s="235"/>
      <c r="GFF257" s="235"/>
      <c r="GFG257" s="235"/>
      <c r="GFH257" s="235"/>
      <c r="GFI257" s="235"/>
      <c r="GFJ257" s="235"/>
      <c r="GFK257" s="235"/>
      <c r="GFL257" s="235"/>
      <c r="GFM257" s="235"/>
      <c r="GFN257" s="235"/>
      <c r="GFO257" s="235"/>
      <c r="GFP257" s="235"/>
      <c r="GFQ257" s="235"/>
      <c r="GFR257" s="235"/>
      <c r="GFS257" s="235"/>
      <c r="GFT257" s="235"/>
      <c r="GFU257" s="235"/>
      <c r="GFV257" s="235"/>
      <c r="GFW257" s="235"/>
      <c r="GFX257" s="235"/>
      <c r="GFY257" s="235"/>
      <c r="GFZ257" s="235"/>
      <c r="GGA257" s="235"/>
      <c r="GGB257" s="235"/>
      <c r="GGC257" s="235"/>
      <c r="GGD257" s="235"/>
      <c r="GGE257" s="235"/>
      <c r="GGF257" s="235"/>
      <c r="GGG257" s="235"/>
      <c r="GGH257" s="235"/>
      <c r="GGI257" s="235"/>
      <c r="GGJ257" s="235"/>
      <c r="GGK257" s="235"/>
      <c r="GGL257" s="235"/>
      <c r="GGM257" s="235"/>
      <c r="GGN257" s="235"/>
      <c r="GGO257" s="235"/>
      <c r="GGP257" s="235"/>
      <c r="GGQ257" s="235"/>
      <c r="GGR257" s="235"/>
      <c r="GGS257" s="235"/>
      <c r="GGT257" s="235"/>
      <c r="GGU257" s="235"/>
      <c r="GGV257" s="235"/>
      <c r="GGW257" s="235"/>
      <c r="GGX257" s="235"/>
      <c r="GGY257" s="235"/>
      <c r="GGZ257" s="235"/>
      <c r="GHA257" s="235"/>
      <c r="GHB257" s="235"/>
      <c r="GHC257" s="235"/>
      <c r="GHD257" s="235"/>
      <c r="GHE257" s="235"/>
      <c r="GHF257" s="235"/>
      <c r="GHG257" s="235"/>
      <c r="GHH257" s="235"/>
      <c r="GHI257" s="235"/>
      <c r="GHJ257" s="235"/>
      <c r="GHK257" s="235"/>
      <c r="GHL257" s="235"/>
      <c r="GHM257" s="235"/>
      <c r="GHN257" s="235"/>
      <c r="GHO257" s="235"/>
      <c r="GHP257" s="235"/>
      <c r="GHQ257" s="235"/>
      <c r="GHR257" s="235"/>
      <c r="GHS257" s="235"/>
      <c r="GHT257" s="235"/>
      <c r="GHU257" s="235"/>
      <c r="GHV257" s="235"/>
      <c r="GHW257" s="235"/>
      <c r="GHX257" s="235"/>
      <c r="GHY257" s="235"/>
      <c r="GHZ257" s="235"/>
      <c r="GIA257" s="235"/>
      <c r="GIB257" s="235"/>
      <c r="GIC257" s="235"/>
      <c r="GID257" s="235"/>
      <c r="GIE257" s="235"/>
      <c r="GIF257" s="235"/>
      <c r="GIG257" s="235"/>
      <c r="GIH257" s="235"/>
      <c r="GII257" s="235"/>
      <c r="GIJ257" s="235"/>
      <c r="GIK257" s="235"/>
      <c r="GIL257" s="235"/>
      <c r="GIM257" s="235"/>
      <c r="GIN257" s="235"/>
      <c r="GIO257" s="235"/>
      <c r="GIP257" s="235"/>
      <c r="GIQ257" s="235"/>
      <c r="GIR257" s="235"/>
      <c r="GIS257" s="235"/>
      <c r="GIT257" s="235"/>
      <c r="GIU257" s="235"/>
      <c r="GIV257" s="235"/>
      <c r="GIW257" s="235"/>
      <c r="GIX257" s="235"/>
      <c r="GIY257" s="235"/>
      <c r="GIZ257" s="235"/>
      <c r="GJA257" s="235"/>
      <c r="GJB257" s="235"/>
      <c r="GJC257" s="235"/>
      <c r="GJD257" s="235"/>
      <c r="GJE257" s="235"/>
      <c r="GJF257" s="235"/>
      <c r="GJG257" s="235"/>
      <c r="GJH257" s="235"/>
      <c r="GJI257" s="235"/>
      <c r="GJJ257" s="235"/>
      <c r="GJK257" s="235"/>
      <c r="GJL257" s="235"/>
      <c r="GJM257" s="235"/>
      <c r="GJN257" s="235"/>
      <c r="GJO257" s="235"/>
      <c r="GJP257" s="235"/>
      <c r="GJQ257" s="235"/>
      <c r="GJR257" s="235"/>
      <c r="GJS257" s="235"/>
      <c r="GJT257" s="235"/>
      <c r="GJU257" s="235"/>
      <c r="GJV257" s="235"/>
      <c r="GJW257" s="235"/>
      <c r="GJX257" s="235"/>
      <c r="GJY257" s="235"/>
      <c r="GJZ257" s="235"/>
      <c r="GKA257" s="235"/>
      <c r="GKB257" s="235"/>
      <c r="GKC257" s="235"/>
      <c r="GKD257" s="235"/>
      <c r="GKE257" s="235"/>
      <c r="GKF257" s="235"/>
      <c r="GKG257" s="235"/>
      <c r="GKH257" s="235"/>
      <c r="GKI257" s="235"/>
      <c r="GKJ257" s="235"/>
      <c r="GKK257" s="235"/>
      <c r="GKL257" s="235"/>
      <c r="GKM257" s="235"/>
      <c r="GKN257" s="235"/>
      <c r="GKO257" s="235"/>
      <c r="GKP257" s="235"/>
      <c r="GKQ257" s="235"/>
      <c r="GKR257" s="235"/>
      <c r="GKS257" s="235"/>
      <c r="GKT257" s="235"/>
      <c r="GKU257" s="235"/>
      <c r="GKV257" s="235"/>
      <c r="GKW257" s="235"/>
      <c r="GKX257" s="235"/>
      <c r="GKY257" s="235"/>
      <c r="GKZ257" s="235"/>
      <c r="GLA257" s="235"/>
      <c r="GLB257" s="235"/>
      <c r="GLC257" s="235"/>
      <c r="GLD257" s="235"/>
      <c r="GLE257" s="235"/>
      <c r="GLF257" s="235"/>
      <c r="GLG257" s="235"/>
      <c r="GLH257" s="235"/>
      <c r="GLI257" s="235"/>
      <c r="GLJ257" s="235"/>
      <c r="GLK257" s="235"/>
      <c r="GLL257" s="235"/>
      <c r="GLM257" s="235"/>
      <c r="GLN257" s="235"/>
      <c r="GLO257" s="235"/>
      <c r="GLP257" s="235"/>
      <c r="GLQ257" s="235"/>
      <c r="GLR257" s="235"/>
      <c r="GLS257" s="235"/>
      <c r="GLT257" s="235"/>
      <c r="GLU257" s="235"/>
      <c r="GLV257" s="235"/>
      <c r="GLW257" s="235"/>
      <c r="GLX257" s="235"/>
      <c r="GLY257" s="235"/>
      <c r="GLZ257" s="235"/>
      <c r="GMA257" s="235"/>
      <c r="GMB257" s="235"/>
      <c r="GMC257" s="235"/>
      <c r="GMD257" s="235"/>
      <c r="GME257" s="235"/>
      <c r="GMF257" s="235"/>
      <c r="GMG257" s="235"/>
      <c r="GMH257" s="235"/>
      <c r="GMI257" s="235"/>
      <c r="GMJ257" s="235"/>
      <c r="GMK257" s="235"/>
      <c r="GML257" s="235"/>
      <c r="GMM257" s="235"/>
      <c r="GMN257" s="235"/>
      <c r="GMO257" s="235"/>
      <c r="GMP257" s="235"/>
      <c r="GMQ257" s="235"/>
      <c r="GMR257" s="235"/>
      <c r="GMS257" s="235"/>
      <c r="GMT257" s="235"/>
      <c r="GMU257" s="235"/>
      <c r="GMV257" s="235"/>
      <c r="GMW257" s="235"/>
      <c r="GMX257" s="235"/>
      <c r="GMY257" s="235"/>
      <c r="GMZ257" s="235"/>
      <c r="GNA257" s="235"/>
      <c r="GNB257" s="235"/>
      <c r="GNC257" s="235"/>
      <c r="GND257" s="235"/>
      <c r="GNE257" s="235"/>
      <c r="GNF257" s="235"/>
      <c r="GNG257" s="235"/>
      <c r="GNH257" s="235"/>
      <c r="GNI257" s="235"/>
      <c r="GNJ257" s="235"/>
      <c r="GNK257" s="235"/>
      <c r="GNL257" s="235"/>
      <c r="GNM257" s="235"/>
      <c r="GNN257" s="235"/>
      <c r="GNO257" s="235"/>
      <c r="GNP257" s="235"/>
      <c r="GNQ257" s="235"/>
      <c r="GNR257" s="235"/>
      <c r="GNS257" s="235"/>
      <c r="GNT257" s="235"/>
      <c r="GNU257" s="235"/>
      <c r="GNV257" s="235"/>
      <c r="GNW257" s="235"/>
      <c r="GNX257" s="235"/>
      <c r="GNY257" s="235"/>
      <c r="GNZ257" s="235"/>
      <c r="GOA257" s="235"/>
      <c r="GOB257" s="235"/>
      <c r="GOC257" s="235"/>
      <c r="GOD257" s="235"/>
      <c r="GOE257" s="235"/>
      <c r="GOF257" s="235"/>
      <c r="GOG257" s="235"/>
      <c r="GOH257" s="235"/>
      <c r="GOI257" s="235"/>
      <c r="GOJ257" s="235"/>
      <c r="GOK257" s="235"/>
      <c r="GOL257" s="235"/>
      <c r="GOM257" s="235"/>
      <c r="GON257" s="235"/>
      <c r="GOO257" s="235"/>
      <c r="GOP257" s="235"/>
      <c r="GOQ257" s="235"/>
      <c r="GOR257" s="235"/>
      <c r="GOS257" s="235"/>
      <c r="GOT257" s="235"/>
      <c r="GOU257" s="235"/>
      <c r="GOV257" s="235"/>
      <c r="GOW257" s="235"/>
      <c r="GOX257" s="235"/>
      <c r="GOY257" s="235"/>
      <c r="GOZ257" s="235"/>
      <c r="GPA257" s="235"/>
      <c r="GPB257" s="235"/>
      <c r="GPC257" s="235"/>
      <c r="GPD257" s="235"/>
      <c r="GPE257" s="235"/>
      <c r="GPF257" s="235"/>
      <c r="GPG257" s="235"/>
      <c r="GPH257" s="235"/>
      <c r="GPI257" s="235"/>
      <c r="GPJ257" s="235"/>
      <c r="GPK257" s="235"/>
      <c r="GPL257" s="235"/>
      <c r="GPM257" s="235"/>
      <c r="GPN257" s="235"/>
      <c r="GPO257" s="235"/>
      <c r="GPP257" s="235"/>
      <c r="GPQ257" s="235"/>
      <c r="GPR257" s="235"/>
      <c r="GPS257" s="235"/>
      <c r="GPT257" s="235"/>
      <c r="GPU257" s="235"/>
      <c r="GPV257" s="235"/>
      <c r="GPW257" s="235"/>
      <c r="GPX257" s="235"/>
      <c r="GPY257" s="235"/>
      <c r="GPZ257" s="235"/>
      <c r="GQA257" s="235"/>
      <c r="GQB257" s="235"/>
      <c r="GQC257" s="235"/>
      <c r="GQD257" s="235"/>
      <c r="GQE257" s="235"/>
      <c r="GQF257" s="235"/>
      <c r="GQG257" s="235"/>
      <c r="GQH257" s="235"/>
      <c r="GQI257" s="235"/>
      <c r="GQJ257" s="235"/>
      <c r="GQK257" s="235"/>
      <c r="GQL257" s="235"/>
      <c r="GQM257" s="235"/>
      <c r="GQN257" s="235"/>
      <c r="GQO257" s="235"/>
      <c r="GQP257" s="235"/>
      <c r="GQQ257" s="235"/>
      <c r="GQR257" s="235"/>
      <c r="GQS257" s="235"/>
      <c r="GQT257" s="235"/>
      <c r="GQU257" s="235"/>
      <c r="GQV257" s="235"/>
      <c r="GQW257" s="235"/>
      <c r="GQX257" s="235"/>
      <c r="GQY257" s="235"/>
      <c r="GQZ257" s="235"/>
      <c r="GRA257" s="235"/>
      <c r="GRB257" s="235"/>
      <c r="GRC257" s="235"/>
      <c r="GRD257" s="235"/>
      <c r="GRE257" s="235"/>
      <c r="GRF257" s="235"/>
      <c r="GRG257" s="235"/>
      <c r="GRH257" s="235"/>
      <c r="GRI257" s="235"/>
      <c r="GRJ257" s="235"/>
      <c r="GRK257" s="235"/>
      <c r="GRL257" s="235"/>
      <c r="GRM257" s="235"/>
      <c r="GRN257" s="235"/>
      <c r="GRO257" s="235"/>
      <c r="GRP257" s="235"/>
      <c r="GRQ257" s="235"/>
      <c r="GRR257" s="235"/>
      <c r="GRS257" s="235"/>
      <c r="GRT257" s="235"/>
      <c r="GRU257" s="235"/>
      <c r="GRV257" s="235"/>
      <c r="GRW257" s="235"/>
      <c r="GRX257" s="235"/>
      <c r="GRY257" s="235"/>
      <c r="GRZ257" s="235"/>
      <c r="GSA257" s="235"/>
      <c r="GSB257" s="235"/>
      <c r="GSC257" s="235"/>
      <c r="GSD257" s="235"/>
      <c r="GSE257" s="235"/>
      <c r="GSF257" s="235"/>
      <c r="GSG257" s="235"/>
      <c r="GSH257" s="235"/>
      <c r="GSI257" s="235"/>
      <c r="GSJ257" s="235"/>
      <c r="GSK257" s="235"/>
      <c r="GSL257" s="235"/>
      <c r="GSM257" s="235"/>
      <c r="GSN257" s="235"/>
      <c r="GSO257" s="235"/>
      <c r="GSP257" s="235"/>
      <c r="GSQ257" s="235"/>
      <c r="GSR257" s="235"/>
      <c r="GSS257" s="235"/>
      <c r="GST257" s="235"/>
      <c r="GSU257" s="235"/>
      <c r="GSV257" s="235"/>
      <c r="GSW257" s="235"/>
      <c r="GSX257" s="235"/>
      <c r="GSY257" s="235"/>
      <c r="GSZ257" s="235"/>
      <c r="GTA257" s="235"/>
      <c r="GTB257" s="235"/>
      <c r="GTC257" s="235"/>
      <c r="GTD257" s="235"/>
      <c r="GTE257" s="235"/>
      <c r="GTF257" s="235"/>
      <c r="GTG257" s="235"/>
      <c r="GTH257" s="235"/>
      <c r="GTI257" s="235"/>
      <c r="GTJ257" s="235"/>
      <c r="GTK257" s="235"/>
      <c r="GTL257" s="235"/>
      <c r="GTM257" s="235"/>
      <c r="GTN257" s="235"/>
      <c r="GTO257" s="235"/>
      <c r="GTP257" s="235"/>
      <c r="GTQ257" s="235"/>
      <c r="GTR257" s="235"/>
      <c r="GTS257" s="235"/>
      <c r="GTT257" s="235"/>
      <c r="GTU257" s="235"/>
      <c r="GTV257" s="235"/>
      <c r="GTW257" s="235"/>
      <c r="GTX257" s="235"/>
      <c r="GTY257" s="235"/>
      <c r="GTZ257" s="235"/>
      <c r="GUA257" s="235"/>
      <c r="GUB257" s="235"/>
      <c r="GUC257" s="235"/>
      <c r="GUD257" s="235"/>
      <c r="GUE257" s="235"/>
      <c r="GUF257" s="235"/>
      <c r="GUG257" s="235"/>
      <c r="GUH257" s="235"/>
      <c r="GUI257" s="235"/>
      <c r="GUJ257" s="235"/>
      <c r="GUK257" s="235"/>
      <c r="GUL257" s="235"/>
      <c r="GUM257" s="235"/>
      <c r="GUN257" s="235"/>
      <c r="GUO257" s="235"/>
      <c r="GUP257" s="235"/>
      <c r="GUQ257" s="235"/>
      <c r="GUR257" s="235"/>
      <c r="GUS257" s="235"/>
      <c r="GUT257" s="235"/>
      <c r="GUU257" s="235"/>
      <c r="GUV257" s="235"/>
      <c r="GUW257" s="235"/>
      <c r="GUX257" s="235"/>
      <c r="GUY257" s="235"/>
      <c r="GUZ257" s="235"/>
      <c r="GVA257" s="235"/>
      <c r="GVB257" s="235"/>
      <c r="GVC257" s="235"/>
      <c r="GVD257" s="235"/>
      <c r="GVE257" s="235"/>
      <c r="GVF257" s="235"/>
      <c r="GVG257" s="235"/>
      <c r="GVH257" s="235"/>
      <c r="GVI257" s="235"/>
      <c r="GVJ257" s="235"/>
      <c r="GVK257" s="235"/>
      <c r="GVL257" s="235"/>
      <c r="GVM257" s="235"/>
      <c r="GVN257" s="235"/>
      <c r="GVO257" s="235"/>
      <c r="GVP257" s="235"/>
      <c r="GVQ257" s="235"/>
      <c r="GVR257" s="235"/>
      <c r="GVS257" s="235"/>
      <c r="GVT257" s="235"/>
      <c r="GVU257" s="235"/>
      <c r="GVV257" s="235"/>
      <c r="GVW257" s="235"/>
      <c r="GVX257" s="235"/>
      <c r="GVY257" s="235"/>
      <c r="GVZ257" s="235"/>
      <c r="GWA257" s="235"/>
      <c r="GWB257" s="235"/>
      <c r="GWC257" s="235"/>
      <c r="GWD257" s="235"/>
      <c r="GWE257" s="235"/>
      <c r="GWF257" s="235"/>
      <c r="GWG257" s="235"/>
      <c r="GWH257" s="235"/>
      <c r="GWI257" s="235"/>
      <c r="GWJ257" s="235"/>
      <c r="GWK257" s="235"/>
      <c r="GWL257" s="235"/>
      <c r="GWM257" s="235"/>
      <c r="GWN257" s="235"/>
      <c r="GWO257" s="235"/>
      <c r="GWP257" s="235"/>
      <c r="GWQ257" s="235"/>
      <c r="GWR257" s="235"/>
      <c r="GWS257" s="235"/>
      <c r="GWT257" s="235"/>
      <c r="GWU257" s="235"/>
      <c r="GWV257" s="235"/>
      <c r="GWW257" s="235"/>
      <c r="GWX257" s="235"/>
      <c r="GWY257" s="235"/>
      <c r="GWZ257" s="235"/>
      <c r="GXA257" s="235"/>
      <c r="GXB257" s="235"/>
      <c r="GXC257" s="235"/>
      <c r="GXD257" s="235"/>
      <c r="GXE257" s="235"/>
      <c r="GXF257" s="235"/>
      <c r="GXG257" s="235"/>
      <c r="GXH257" s="235"/>
      <c r="GXI257" s="235"/>
      <c r="GXJ257" s="235"/>
      <c r="GXK257" s="235"/>
      <c r="GXL257" s="235"/>
      <c r="GXM257" s="235"/>
      <c r="GXN257" s="235"/>
      <c r="GXO257" s="235"/>
      <c r="GXP257" s="235"/>
      <c r="GXQ257" s="235"/>
      <c r="GXR257" s="235"/>
      <c r="GXS257" s="235"/>
      <c r="GXT257" s="235"/>
      <c r="GXU257" s="235"/>
      <c r="GXV257" s="235"/>
      <c r="GXW257" s="235"/>
      <c r="GXX257" s="235"/>
      <c r="GXY257" s="235"/>
      <c r="GXZ257" s="235"/>
      <c r="GYA257" s="235"/>
      <c r="GYB257" s="235"/>
      <c r="GYC257" s="235"/>
      <c r="GYD257" s="235"/>
      <c r="GYE257" s="235"/>
      <c r="GYF257" s="235"/>
      <c r="GYG257" s="235"/>
      <c r="GYH257" s="235"/>
      <c r="GYI257" s="235"/>
      <c r="GYJ257" s="235"/>
      <c r="GYK257" s="235"/>
      <c r="GYL257" s="235"/>
      <c r="GYM257" s="235"/>
      <c r="GYN257" s="235"/>
      <c r="GYO257" s="235"/>
      <c r="GYP257" s="235"/>
      <c r="GYQ257" s="235"/>
      <c r="GYR257" s="235"/>
      <c r="GYS257" s="235"/>
      <c r="GYT257" s="235"/>
      <c r="GYU257" s="235"/>
      <c r="GYV257" s="235"/>
      <c r="GYW257" s="235"/>
      <c r="GYX257" s="235"/>
      <c r="GYY257" s="235"/>
      <c r="GYZ257" s="235"/>
      <c r="GZA257" s="235"/>
      <c r="GZB257" s="235"/>
      <c r="GZC257" s="235"/>
      <c r="GZD257" s="235"/>
      <c r="GZE257" s="235"/>
      <c r="GZF257" s="235"/>
      <c r="GZG257" s="235"/>
      <c r="GZH257" s="235"/>
      <c r="GZI257" s="235"/>
      <c r="GZJ257" s="235"/>
      <c r="GZK257" s="235"/>
      <c r="GZL257" s="235"/>
      <c r="GZM257" s="235"/>
      <c r="GZN257" s="235"/>
      <c r="GZO257" s="235"/>
      <c r="GZP257" s="235"/>
      <c r="GZQ257" s="235"/>
      <c r="GZR257" s="235"/>
      <c r="GZS257" s="235"/>
      <c r="GZT257" s="235"/>
      <c r="GZU257" s="235"/>
      <c r="GZV257" s="235"/>
      <c r="GZW257" s="235"/>
      <c r="GZX257" s="235"/>
      <c r="GZY257" s="235"/>
      <c r="GZZ257" s="235"/>
      <c r="HAA257" s="235"/>
      <c r="HAB257" s="235"/>
      <c r="HAC257" s="235"/>
      <c r="HAD257" s="235"/>
      <c r="HAE257" s="235"/>
      <c r="HAF257" s="235"/>
      <c r="HAG257" s="235"/>
      <c r="HAH257" s="235"/>
      <c r="HAI257" s="235"/>
      <c r="HAJ257" s="235"/>
      <c r="HAK257" s="235"/>
      <c r="HAL257" s="235"/>
      <c r="HAM257" s="235"/>
      <c r="HAN257" s="235"/>
      <c r="HAO257" s="235"/>
      <c r="HAP257" s="235"/>
      <c r="HAQ257" s="235"/>
      <c r="HAR257" s="235"/>
      <c r="HAS257" s="235"/>
      <c r="HAT257" s="235"/>
      <c r="HAU257" s="235"/>
      <c r="HAV257" s="235"/>
      <c r="HAW257" s="235"/>
      <c r="HAX257" s="235"/>
      <c r="HAY257" s="235"/>
      <c r="HAZ257" s="235"/>
      <c r="HBA257" s="235"/>
      <c r="HBB257" s="235"/>
      <c r="HBC257" s="235"/>
      <c r="HBD257" s="235"/>
      <c r="HBE257" s="235"/>
      <c r="HBF257" s="235"/>
      <c r="HBG257" s="235"/>
      <c r="HBH257" s="235"/>
      <c r="HBI257" s="235"/>
      <c r="HBJ257" s="235"/>
      <c r="HBK257" s="235"/>
      <c r="HBL257" s="235"/>
      <c r="HBM257" s="235"/>
      <c r="HBN257" s="235"/>
      <c r="HBO257" s="235"/>
      <c r="HBP257" s="235"/>
      <c r="HBQ257" s="235"/>
      <c r="HBR257" s="235"/>
      <c r="HBS257" s="235"/>
      <c r="HBT257" s="235"/>
      <c r="HBU257" s="235"/>
      <c r="HBV257" s="235"/>
      <c r="HBW257" s="235"/>
      <c r="HBX257" s="235"/>
      <c r="HBY257" s="235"/>
      <c r="HBZ257" s="235"/>
      <c r="HCA257" s="235"/>
      <c r="HCB257" s="235"/>
      <c r="HCC257" s="235"/>
      <c r="HCD257" s="235"/>
      <c r="HCE257" s="235"/>
      <c r="HCF257" s="235"/>
      <c r="HCG257" s="235"/>
      <c r="HCH257" s="235"/>
      <c r="HCI257" s="235"/>
      <c r="HCJ257" s="235"/>
      <c r="HCK257" s="235"/>
      <c r="HCL257" s="235"/>
      <c r="HCM257" s="235"/>
      <c r="HCN257" s="235"/>
      <c r="HCO257" s="235"/>
      <c r="HCP257" s="235"/>
      <c r="HCQ257" s="235"/>
      <c r="HCR257" s="235"/>
      <c r="HCS257" s="235"/>
      <c r="HCT257" s="235"/>
      <c r="HCU257" s="235"/>
      <c r="HCV257" s="235"/>
      <c r="HCW257" s="235"/>
      <c r="HCX257" s="235"/>
      <c r="HCY257" s="235"/>
      <c r="HCZ257" s="235"/>
      <c r="HDA257" s="235"/>
      <c r="HDB257" s="235"/>
      <c r="HDC257" s="235"/>
      <c r="HDD257" s="235"/>
      <c r="HDE257" s="235"/>
      <c r="HDF257" s="235"/>
      <c r="HDG257" s="235"/>
      <c r="HDH257" s="235"/>
      <c r="HDI257" s="235"/>
      <c r="HDJ257" s="235"/>
      <c r="HDK257" s="235"/>
      <c r="HDL257" s="235"/>
      <c r="HDM257" s="235"/>
      <c r="HDN257" s="235"/>
      <c r="HDO257" s="235"/>
      <c r="HDP257" s="235"/>
      <c r="HDQ257" s="235"/>
      <c r="HDR257" s="235"/>
      <c r="HDS257" s="235"/>
      <c r="HDT257" s="235"/>
      <c r="HDU257" s="235"/>
      <c r="HDV257" s="235"/>
      <c r="HDW257" s="235"/>
      <c r="HDX257" s="235"/>
      <c r="HDY257" s="235"/>
      <c r="HDZ257" s="235"/>
      <c r="HEA257" s="235"/>
      <c r="HEB257" s="235"/>
      <c r="HEC257" s="235"/>
      <c r="HED257" s="235"/>
      <c r="HEE257" s="235"/>
      <c r="HEF257" s="235"/>
      <c r="HEG257" s="235"/>
      <c r="HEH257" s="235"/>
      <c r="HEI257" s="235"/>
      <c r="HEJ257" s="235"/>
      <c r="HEK257" s="235"/>
      <c r="HEL257" s="235"/>
      <c r="HEM257" s="235"/>
      <c r="HEN257" s="235"/>
      <c r="HEO257" s="235"/>
      <c r="HEP257" s="235"/>
      <c r="HEQ257" s="235"/>
      <c r="HER257" s="235"/>
      <c r="HES257" s="235"/>
      <c r="HET257" s="235"/>
      <c r="HEU257" s="235"/>
      <c r="HEV257" s="235"/>
      <c r="HEW257" s="235"/>
      <c r="HEX257" s="235"/>
      <c r="HEY257" s="235"/>
      <c r="HEZ257" s="235"/>
      <c r="HFA257" s="235"/>
      <c r="HFB257" s="235"/>
      <c r="HFC257" s="235"/>
      <c r="HFD257" s="235"/>
      <c r="HFE257" s="235"/>
      <c r="HFF257" s="235"/>
      <c r="HFG257" s="235"/>
      <c r="HFH257" s="235"/>
      <c r="HFI257" s="235"/>
      <c r="HFJ257" s="235"/>
      <c r="HFK257" s="235"/>
      <c r="HFL257" s="235"/>
      <c r="HFM257" s="235"/>
      <c r="HFN257" s="235"/>
      <c r="HFO257" s="235"/>
      <c r="HFP257" s="235"/>
      <c r="HFQ257" s="235"/>
      <c r="HFR257" s="235"/>
      <c r="HFS257" s="235"/>
      <c r="HFT257" s="235"/>
      <c r="HFU257" s="235"/>
      <c r="HFV257" s="235"/>
      <c r="HFW257" s="235"/>
      <c r="HFX257" s="235"/>
      <c r="HFY257" s="235"/>
      <c r="HFZ257" s="235"/>
      <c r="HGA257" s="235"/>
      <c r="HGB257" s="235"/>
      <c r="HGC257" s="235"/>
      <c r="HGD257" s="235"/>
      <c r="HGE257" s="235"/>
      <c r="HGF257" s="235"/>
      <c r="HGG257" s="235"/>
      <c r="HGH257" s="235"/>
      <c r="HGI257" s="235"/>
      <c r="HGJ257" s="235"/>
      <c r="HGK257" s="235"/>
      <c r="HGL257" s="235"/>
      <c r="HGM257" s="235"/>
      <c r="HGN257" s="235"/>
      <c r="HGO257" s="235"/>
      <c r="HGP257" s="235"/>
      <c r="HGQ257" s="235"/>
      <c r="HGR257" s="235"/>
      <c r="HGS257" s="235"/>
      <c r="HGT257" s="235"/>
      <c r="HGU257" s="235"/>
      <c r="HGV257" s="235"/>
      <c r="HGW257" s="235"/>
      <c r="HGX257" s="235"/>
      <c r="HGY257" s="235"/>
      <c r="HGZ257" s="235"/>
      <c r="HHA257" s="235"/>
      <c r="HHB257" s="235"/>
      <c r="HHC257" s="235"/>
      <c r="HHD257" s="235"/>
      <c r="HHE257" s="235"/>
      <c r="HHF257" s="235"/>
      <c r="HHG257" s="235"/>
      <c r="HHH257" s="235"/>
      <c r="HHI257" s="235"/>
      <c r="HHJ257" s="235"/>
      <c r="HHK257" s="235"/>
      <c r="HHL257" s="235"/>
      <c r="HHM257" s="235"/>
      <c r="HHN257" s="235"/>
      <c r="HHO257" s="235"/>
      <c r="HHP257" s="235"/>
      <c r="HHQ257" s="235"/>
      <c r="HHR257" s="235"/>
      <c r="HHS257" s="235"/>
      <c r="HHT257" s="235"/>
      <c r="HHU257" s="235"/>
      <c r="HHV257" s="235"/>
      <c r="HHW257" s="235"/>
      <c r="HHX257" s="235"/>
      <c r="HHY257" s="235"/>
      <c r="HHZ257" s="235"/>
      <c r="HIA257" s="235"/>
      <c r="HIB257" s="235"/>
      <c r="HIC257" s="235"/>
      <c r="HID257" s="235"/>
      <c r="HIE257" s="235"/>
      <c r="HIF257" s="235"/>
      <c r="HIG257" s="235"/>
      <c r="HIH257" s="235"/>
      <c r="HII257" s="235"/>
      <c r="HIJ257" s="235"/>
      <c r="HIK257" s="235"/>
      <c r="HIL257" s="235"/>
      <c r="HIM257" s="235"/>
      <c r="HIN257" s="235"/>
      <c r="HIO257" s="235"/>
      <c r="HIP257" s="235"/>
      <c r="HIQ257" s="235"/>
      <c r="HIR257" s="235"/>
      <c r="HIS257" s="235"/>
      <c r="HIT257" s="235"/>
      <c r="HIU257" s="235"/>
      <c r="HIV257" s="235"/>
      <c r="HIW257" s="235"/>
      <c r="HIX257" s="235"/>
      <c r="HIY257" s="235"/>
      <c r="HIZ257" s="235"/>
      <c r="HJA257" s="235"/>
      <c r="HJB257" s="235"/>
      <c r="HJC257" s="235"/>
      <c r="HJD257" s="235"/>
      <c r="HJE257" s="235"/>
      <c r="HJF257" s="235"/>
      <c r="HJG257" s="235"/>
      <c r="HJH257" s="235"/>
      <c r="HJI257" s="235"/>
      <c r="HJJ257" s="235"/>
      <c r="HJK257" s="235"/>
      <c r="HJL257" s="235"/>
      <c r="HJM257" s="235"/>
      <c r="HJN257" s="235"/>
      <c r="HJO257" s="235"/>
      <c r="HJP257" s="235"/>
      <c r="HJQ257" s="235"/>
      <c r="HJR257" s="235"/>
      <c r="HJS257" s="235"/>
      <c r="HJT257" s="235"/>
      <c r="HJU257" s="235"/>
      <c r="HJV257" s="235"/>
      <c r="HJW257" s="235"/>
      <c r="HJX257" s="235"/>
      <c r="HJY257" s="235"/>
      <c r="HJZ257" s="235"/>
      <c r="HKA257" s="235"/>
      <c r="HKB257" s="235"/>
      <c r="HKC257" s="235"/>
      <c r="HKD257" s="235"/>
      <c r="HKE257" s="235"/>
      <c r="HKF257" s="235"/>
      <c r="HKG257" s="235"/>
      <c r="HKH257" s="235"/>
      <c r="HKI257" s="235"/>
      <c r="HKJ257" s="235"/>
      <c r="HKK257" s="235"/>
      <c r="HKL257" s="235"/>
      <c r="HKM257" s="235"/>
      <c r="HKN257" s="235"/>
      <c r="HKO257" s="235"/>
      <c r="HKP257" s="235"/>
      <c r="HKQ257" s="235"/>
      <c r="HKR257" s="235"/>
      <c r="HKS257" s="235"/>
      <c r="HKT257" s="235"/>
      <c r="HKU257" s="235"/>
      <c r="HKV257" s="235"/>
      <c r="HKW257" s="235"/>
      <c r="HKX257" s="235"/>
      <c r="HKY257" s="235"/>
      <c r="HKZ257" s="235"/>
      <c r="HLA257" s="235"/>
      <c r="HLB257" s="235"/>
      <c r="HLC257" s="235"/>
      <c r="HLD257" s="235"/>
      <c r="HLE257" s="235"/>
      <c r="HLF257" s="235"/>
      <c r="HLG257" s="235"/>
      <c r="HLH257" s="235"/>
      <c r="HLI257" s="235"/>
      <c r="HLJ257" s="235"/>
      <c r="HLK257" s="235"/>
      <c r="HLL257" s="235"/>
      <c r="HLM257" s="235"/>
      <c r="HLN257" s="235"/>
      <c r="HLO257" s="235"/>
      <c r="HLP257" s="235"/>
      <c r="HLQ257" s="235"/>
      <c r="HLR257" s="235"/>
      <c r="HLS257" s="235"/>
      <c r="HLT257" s="235"/>
      <c r="HLU257" s="235"/>
      <c r="HLV257" s="235"/>
      <c r="HLW257" s="235"/>
      <c r="HLX257" s="235"/>
      <c r="HLY257" s="235"/>
      <c r="HLZ257" s="235"/>
      <c r="HMA257" s="235"/>
      <c r="HMB257" s="235"/>
      <c r="HMC257" s="235"/>
      <c r="HMD257" s="235"/>
      <c r="HME257" s="235"/>
      <c r="HMF257" s="235"/>
      <c r="HMG257" s="235"/>
      <c r="HMH257" s="235"/>
      <c r="HMI257" s="235"/>
      <c r="HMJ257" s="235"/>
      <c r="HMK257" s="235"/>
      <c r="HML257" s="235"/>
      <c r="HMM257" s="235"/>
      <c r="HMN257" s="235"/>
      <c r="HMO257" s="235"/>
      <c r="HMP257" s="235"/>
      <c r="HMQ257" s="235"/>
      <c r="HMR257" s="235"/>
      <c r="HMS257" s="235"/>
      <c r="HMT257" s="235"/>
      <c r="HMU257" s="235"/>
      <c r="HMV257" s="235"/>
      <c r="HMW257" s="235"/>
      <c r="HMX257" s="235"/>
      <c r="HMY257" s="235"/>
      <c r="HMZ257" s="235"/>
      <c r="HNA257" s="235"/>
      <c r="HNB257" s="235"/>
      <c r="HNC257" s="235"/>
      <c r="HND257" s="235"/>
      <c r="HNE257" s="235"/>
      <c r="HNF257" s="235"/>
      <c r="HNG257" s="235"/>
      <c r="HNH257" s="235"/>
      <c r="HNI257" s="235"/>
      <c r="HNJ257" s="235"/>
      <c r="HNK257" s="235"/>
      <c r="HNL257" s="235"/>
      <c r="HNM257" s="235"/>
      <c r="HNN257" s="235"/>
      <c r="HNO257" s="235"/>
      <c r="HNP257" s="235"/>
      <c r="HNQ257" s="235"/>
      <c r="HNR257" s="235"/>
      <c r="HNS257" s="235"/>
      <c r="HNT257" s="235"/>
      <c r="HNU257" s="235"/>
      <c r="HNV257" s="235"/>
      <c r="HNW257" s="235"/>
      <c r="HNX257" s="235"/>
      <c r="HNY257" s="235"/>
      <c r="HNZ257" s="235"/>
      <c r="HOA257" s="235"/>
      <c r="HOB257" s="235"/>
      <c r="HOC257" s="235"/>
      <c r="HOD257" s="235"/>
      <c r="HOE257" s="235"/>
      <c r="HOF257" s="235"/>
      <c r="HOG257" s="235"/>
      <c r="HOH257" s="235"/>
      <c r="HOI257" s="235"/>
      <c r="HOJ257" s="235"/>
      <c r="HOK257" s="235"/>
      <c r="HOL257" s="235"/>
      <c r="HOM257" s="235"/>
      <c r="HON257" s="235"/>
      <c r="HOO257" s="235"/>
      <c r="HOP257" s="235"/>
      <c r="HOQ257" s="235"/>
      <c r="HOR257" s="235"/>
      <c r="HOS257" s="235"/>
      <c r="HOT257" s="235"/>
      <c r="HOU257" s="235"/>
      <c r="HOV257" s="235"/>
      <c r="HOW257" s="235"/>
      <c r="HOX257" s="235"/>
      <c r="HOY257" s="235"/>
      <c r="HOZ257" s="235"/>
      <c r="HPA257" s="235"/>
      <c r="HPB257" s="235"/>
      <c r="HPC257" s="235"/>
      <c r="HPD257" s="235"/>
      <c r="HPE257" s="235"/>
      <c r="HPF257" s="235"/>
      <c r="HPG257" s="235"/>
      <c r="HPH257" s="235"/>
      <c r="HPI257" s="235"/>
      <c r="HPJ257" s="235"/>
      <c r="HPK257" s="235"/>
      <c r="HPL257" s="235"/>
      <c r="HPM257" s="235"/>
      <c r="HPN257" s="235"/>
      <c r="HPO257" s="235"/>
      <c r="HPP257" s="235"/>
      <c r="HPQ257" s="235"/>
      <c r="HPR257" s="235"/>
      <c r="HPS257" s="235"/>
      <c r="HPT257" s="235"/>
      <c r="HPU257" s="235"/>
      <c r="HPV257" s="235"/>
      <c r="HPW257" s="235"/>
      <c r="HPX257" s="235"/>
      <c r="HPY257" s="235"/>
      <c r="HPZ257" s="235"/>
      <c r="HQA257" s="235"/>
      <c r="HQB257" s="235"/>
      <c r="HQC257" s="235"/>
      <c r="HQD257" s="235"/>
      <c r="HQE257" s="235"/>
      <c r="HQF257" s="235"/>
      <c r="HQG257" s="235"/>
      <c r="HQH257" s="235"/>
      <c r="HQI257" s="235"/>
      <c r="HQJ257" s="235"/>
      <c r="HQK257" s="235"/>
      <c r="HQL257" s="235"/>
      <c r="HQM257" s="235"/>
      <c r="HQN257" s="235"/>
      <c r="HQO257" s="235"/>
      <c r="HQP257" s="235"/>
      <c r="HQQ257" s="235"/>
      <c r="HQR257" s="235"/>
      <c r="HQS257" s="235"/>
      <c r="HQT257" s="235"/>
      <c r="HQU257" s="235"/>
      <c r="HQV257" s="235"/>
      <c r="HQW257" s="235"/>
      <c r="HQX257" s="235"/>
      <c r="HQY257" s="235"/>
      <c r="HQZ257" s="235"/>
      <c r="HRA257" s="235"/>
      <c r="HRB257" s="235"/>
      <c r="HRC257" s="235"/>
      <c r="HRD257" s="235"/>
      <c r="HRE257" s="235"/>
      <c r="HRF257" s="235"/>
      <c r="HRG257" s="235"/>
      <c r="HRH257" s="235"/>
      <c r="HRI257" s="235"/>
      <c r="HRJ257" s="235"/>
      <c r="HRK257" s="235"/>
      <c r="HRL257" s="235"/>
      <c r="HRM257" s="235"/>
      <c r="HRN257" s="235"/>
      <c r="HRO257" s="235"/>
      <c r="HRP257" s="235"/>
      <c r="HRQ257" s="235"/>
      <c r="HRR257" s="235"/>
      <c r="HRS257" s="235"/>
      <c r="HRT257" s="235"/>
      <c r="HRU257" s="235"/>
      <c r="HRV257" s="235"/>
      <c r="HRW257" s="235"/>
      <c r="HRX257" s="235"/>
      <c r="HRY257" s="235"/>
      <c r="HRZ257" s="235"/>
      <c r="HSA257" s="235"/>
      <c r="HSB257" s="235"/>
      <c r="HSC257" s="235"/>
      <c r="HSD257" s="235"/>
      <c r="HSE257" s="235"/>
      <c r="HSF257" s="235"/>
      <c r="HSG257" s="235"/>
      <c r="HSH257" s="235"/>
      <c r="HSI257" s="235"/>
      <c r="HSJ257" s="235"/>
      <c r="HSK257" s="235"/>
      <c r="HSL257" s="235"/>
      <c r="HSM257" s="235"/>
      <c r="HSN257" s="235"/>
      <c r="HSO257" s="235"/>
      <c r="HSP257" s="235"/>
      <c r="HSQ257" s="235"/>
      <c r="HSR257" s="235"/>
      <c r="HSS257" s="235"/>
      <c r="HST257" s="235"/>
      <c r="HSU257" s="235"/>
      <c r="HSV257" s="235"/>
      <c r="HSW257" s="235"/>
      <c r="HSX257" s="235"/>
      <c r="HSY257" s="235"/>
      <c r="HSZ257" s="235"/>
      <c r="HTA257" s="235"/>
      <c r="HTB257" s="235"/>
      <c r="HTC257" s="235"/>
      <c r="HTD257" s="235"/>
      <c r="HTE257" s="235"/>
      <c r="HTF257" s="235"/>
      <c r="HTG257" s="235"/>
      <c r="HTH257" s="235"/>
      <c r="HTI257" s="235"/>
      <c r="HTJ257" s="235"/>
      <c r="HTK257" s="235"/>
      <c r="HTL257" s="235"/>
      <c r="HTM257" s="235"/>
      <c r="HTN257" s="235"/>
      <c r="HTO257" s="235"/>
      <c r="HTP257" s="235"/>
      <c r="HTQ257" s="235"/>
      <c r="HTR257" s="235"/>
      <c r="HTS257" s="235"/>
      <c r="HTT257" s="235"/>
      <c r="HTU257" s="235"/>
      <c r="HTV257" s="235"/>
      <c r="HTW257" s="235"/>
      <c r="HTX257" s="235"/>
      <c r="HTY257" s="235"/>
      <c r="HTZ257" s="235"/>
      <c r="HUA257" s="235"/>
      <c r="HUB257" s="235"/>
      <c r="HUC257" s="235"/>
      <c r="HUD257" s="235"/>
      <c r="HUE257" s="235"/>
      <c r="HUF257" s="235"/>
      <c r="HUG257" s="235"/>
      <c r="HUH257" s="235"/>
      <c r="HUI257" s="235"/>
      <c r="HUJ257" s="235"/>
      <c r="HUK257" s="235"/>
      <c r="HUL257" s="235"/>
      <c r="HUM257" s="235"/>
      <c r="HUN257" s="235"/>
      <c r="HUO257" s="235"/>
      <c r="HUP257" s="235"/>
      <c r="HUQ257" s="235"/>
      <c r="HUR257" s="235"/>
      <c r="HUS257" s="235"/>
      <c r="HUT257" s="235"/>
      <c r="HUU257" s="235"/>
      <c r="HUV257" s="235"/>
      <c r="HUW257" s="235"/>
      <c r="HUX257" s="235"/>
      <c r="HUY257" s="235"/>
      <c r="HUZ257" s="235"/>
      <c r="HVA257" s="235"/>
      <c r="HVB257" s="235"/>
      <c r="HVC257" s="235"/>
      <c r="HVD257" s="235"/>
      <c r="HVE257" s="235"/>
      <c r="HVF257" s="235"/>
      <c r="HVG257" s="235"/>
      <c r="HVH257" s="235"/>
      <c r="HVI257" s="235"/>
      <c r="HVJ257" s="235"/>
      <c r="HVK257" s="235"/>
      <c r="HVL257" s="235"/>
      <c r="HVM257" s="235"/>
      <c r="HVN257" s="235"/>
      <c r="HVO257" s="235"/>
      <c r="HVP257" s="235"/>
      <c r="HVQ257" s="235"/>
      <c r="HVR257" s="235"/>
      <c r="HVS257" s="235"/>
      <c r="HVT257" s="235"/>
      <c r="HVU257" s="235"/>
      <c r="HVV257" s="235"/>
      <c r="HVW257" s="235"/>
      <c r="HVX257" s="235"/>
      <c r="HVY257" s="235"/>
      <c r="HVZ257" s="235"/>
      <c r="HWA257" s="235"/>
      <c r="HWB257" s="235"/>
      <c r="HWC257" s="235"/>
      <c r="HWD257" s="235"/>
      <c r="HWE257" s="235"/>
      <c r="HWF257" s="235"/>
      <c r="HWG257" s="235"/>
      <c r="HWH257" s="235"/>
      <c r="HWI257" s="235"/>
      <c r="HWJ257" s="235"/>
      <c r="HWK257" s="235"/>
      <c r="HWL257" s="235"/>
      <c r="HWM257" s="235"/>
      <c r="HWN257" s="235"/>
      <c r="HWO257" s="235"/>
      <c r="HWP257" s="235"/>
      <c r="HWQ257" s="235"/>
      <c r="HWR257" s="235"/>
      <c r="HWS257" s="235"/>
      <c r="HWT257" s="235"/>
      <c r="HWU257" s="235"/>
      <c r="HWV257" s="235"/>
      <c r="HWW257" s="235"/>
      <c r="HWX257" s="235"/>
      <c r="HWY257" s="235"/>
      <c r="HWZ257" s="235"/>
      <c r="HXA257" s="235"/>
      <c r="HXB257" s="235"/>
      <c r="HXC257" s="235"/>
      <c r="HXD257" s="235"/>
      <c r="HXE257" s="235"/>
      <c r="HXF257" s="235"/>
      <c r="HXG257" s="235"/>
      <c r="HXH257" s="235"/>
      <c r="HXI257" s="235"/>
      <c r="HXJ257" s="235"/>
      <c r="HXK257" s="235"/>
      <c r="HXL257" s="235"/>
      <c r="HXM257" s="235"/>
      <c r="HXN257" s="235"/>
      <c r="HXO257" s="235"/>
      <c r="HXP257" s="235"/>
      <c r="HXQ257" s="235"/>
      <c r="HXR257" s="235"/>
      <c r="HXS257" s="235"/>
      <c r="HXT257" s="235"/>
      <c r="HXU257" s="235"/>
      <c r="HXV257" s="235"/>
      <c r="HXW257" s="235"/>
      <c r="HXX257" s="235"/>
      <c r="HXY257" s="235"/>
      <c r="HXZ257" s="235"/>
      <c r="HYA257" s="235"/>
      <c r="HYB257" s="235"/>
      <c r="HYC257" s="235"/>
      <c r="HYD257" s="235"/>
      <c r="HYE257" s="235"/>
      <c r="HYF257" s="235"/>
      <c r="HYG257" s="235"/>
      <c r="HYH257" s="235"/>
      <c r="HYI257" s="235"/>
      <c r="HYJ257" s="235"/>
      <c r="HYK257" s="235"/>
      <c r="HYL257" s="235"/>
      <c r="HYM257" s="235"/>
      <c r="HYN257" s="235"/>
      <c r="HYO257" s="235"/>
      <c r="HYP257" s="235"/>
      <c r="HYQ257" s="235"/>
      <c r="HYR257" s="235"/>
      <c r="HYS257" s="235"/>
      <c r="HYT257" s="235"/>
      <c r="HYU257" s="235"/>
      <c r="HYV257" s="235"/>
      <c r="HYW257" s="235"/>
      <c r="HYX257" s="235"/>
      <c r="HYY257" s="235"/>
      <c r="HYZ257" s="235"/>
      <c r="HZA257" s="235"/>
      <c r="HZB257" s="235"/>
      <c r="HZC257" s="235"/>
      <c r="HZD257" s="235"/>
      <c r="HZE257" s="235"/>
      <c r="HZF257" s="235"/>
      <c r="HZG257" s="235"/>
      <c r="HZH257" s="235"/>
      <c r="HZI257" s="235"/>
      <c r="HZJ257" s="235"/>
      <c r="HZK257" s="235"/>
      <c r="HZL257" s="235"/>
      <c r="HZM257" s="235"/>
      <c r="HZN257" s="235"/>
      <c r="HZO257" s="235"/>
      <c r="HZP257" s="235"/>
      <c r="HZQ257" s="235"/>
      <c r="HZR257" s="235"/>
      <c r="HZS257" s="235"/>
      <c r="HZT257" s="235"/>
      <c r="HZU257" s="235"/>
      <c r="HZV257" s="235"/>
      <c r="HZW257" s="235"/>
      <c r="HZX257" s="235"/>
      <c r="HZY257" s="235"/>
      <c r="HZZ257" s="235"/>
      <c r="IAA257" s="235"/>
      <c r="IAB257" s="235"/>
      <c r="IAC257" s="235"/>
      <c r="IAD257" s="235"/>
      <c r="IAE257" s="235"/>
      <c r="IAF257" s="235"/>
      <c r="IAG257" s="235"/>
      <c r="IAH257" s="235"/>
      <c r="IAI257" s="235"/>
      <c r="IAJ257" s="235"/>
      <c r="IAK257" s="235"/>
      <c r="IAL257" s="235"/>
      <c r="IAM257" s="235"/>
      <c r="IAN257" s="235"/>
      <c r="IAO257" s="235"/>
      <c r="IAP257" s="235"/>
      <c r="IAQ257" s="235"/>
      <c r="IAR257" s="235"/>
      <c r="IAS257" s="235"/>
      <c r="IAT257" s="235"/>
      <c r="IAU257" s="235"/>
      <c r="IAV257" s="235"/>
      <c r="IAW257" s="235"/>
      <c r="IAX257" s="235"/>
      <c r="IAY257" s="235"/>
      <c r="IAZ257" s="235"/>
      <c r="IBA257" s="235"/>
      <c r="IBB257" s="235"/>
      <c r="IBC257" s="235"/>
      <c r="IBD257" s="235"/>
      <c r="IBE257" s="235"/>
      <c r="IBF257" s="235"/>
      <c r="IBG257" s="235"/>
      <c r="IBH257" s="235"/>
      <c r="IBI257" s="235"/>
      <c r="IBJ257" s="235"/>
      <c r="IBK257" s="235"/>
      <c r="IBL257" s="235"/>
      <c r="IBM257" s="235"/>
      <c r="IBN257" s="235"/>
      <c r="IBO257" s="235"/>
      <c r="IBP257" s="235"/>
      <c r="IBQ257" s="235"/>
      <c r="IBR257" s="235"/>
      <c r="IBS257" s="235"/>
      <c r="IBT257" s="235"/>
      <c r="IBU257" s="235"/>
      <c r="IBV257" s="235"/>
      <c r="IBW257" s="235"/>
      <c r="IBX257" s="235"/>
      <c r="IBY257" s="235"/>
      <c r="IBZ257" s="235"/>
      <c r="ICA257" s="235"/>
      <c r="ICB257" s="235"/>
      <c r="ICC257" s="235"/>
      <c r="ICD257" s="235"/>
      <c r="ICE257" s="235"/>
      <c r="ICF257" s="235"/>
      <c r="ICG257" s="235"/>
      <c r="ICH257" s="235"/>
      <c r="ICI257" s="235"/>
      <c r="ICJ257" s="235"/>
      <c r="ICK257" s="235"/>
      <c r="ICL257" s="235"/>
      <c r="ICM257" s="235"/>
      <c r="ICN257" s="235"/>
      <c r="ICO257" s="235"/>
      <c r="ICP257" s="235"/>
      <c r="ICQ257" s="235"/>
      <c r="ICR257" s="235"/>
      <c r="ICS257" s="235"/>
      <c r="ICT257" s="235"/>
      <c r="ICU257" s="235"/>
      <c r="ICV257" s="235"/>
      <c r="ICW257" s="235"/>
      <c r="ICX257" s="235"/>
      <c r="ICY257" s="235"/>
      <c r="ICZ257" s="235"/>
      <c r="IDA257" s="235"/>
      <c r="IDB257" s="235"/>
      <c r="IDC257" s="235"/>
      <c r="IDD257" s="235"/>
      <c r="IDE257" s="235"/>
      <c r="IDF257" s="235"/>
      <c r="IDG257" s="235"/>
      <c r="IDH257" s="235"/>
      <c r="IDI257" s="235"/>
      <c r="IDJ257" s="235"/>
      <c r="IDK257" s="235"/>
      <c r="IDL257" s="235"/>
      <c r="IDM257" s="235"/>
      <c r="IDN257" s="235"/>
      <c r="IDO257" s="235"/>
      <c r="IDP257" s="235"/>
      <c r="IDQ257" s="235"/>
      <c r="IDR257" s="235"/>
      <c r="IDS257" s="235"/>
      <c r="IDT257" s="235"/>
      <c r="IDU257" s="235"/>
      <c r="IDV257" s="235"/>
      <c r="IDW257" s="235"/>
      <c r="IDX257" s="235"/>
      <c r="IDY257" s="235"/>
      <c r="IDZ257" s="235"/>
      <c r="IEA257" s="235"/>
      <c r="IEB257" s="235"/>
      <c r="IEC257" s="235"/>
      <c r="IED257" s="235"/>
      <c r="IEE257" s="235"/>
      <c r="IEF257" s="235"/>
      <c r="IEG257" s="235"/>
      <c r="IEH257" s="235"/>
      <c r="IEI257" s="235"/>
      <c r="IEJ257" s="235"/>
      <c r="IEK257" s="235"/>
      <c r="IEL257" s="235"/>
      <c r="IEM257" s="235"/>
      <c r="IEN257" s="235"/>
      <c r="IEO257" s="235"/>
      <c r="IEP257" s="235"/>
      <c r="IEQ257" s="235"/>
      <c r="IER257" s="235"/>
      <c r="IES257" s="235"/>
      <c r="IET257" s="235"/>
      <c r="IEU257" s="235"/>
      <c r="IEV257" s="235"/>
      <c r="IEW257" s="235"/>
      <c r="IEX257" s="235"/>
      <c r="IEY257" s="235"/>
      <c r="IEZ257" s="235"/>
      <c r="IFA257" s="235"/>
      <c r="IFB257" s="235"/>
      <c r="IFC257" s="235"/>
      <c r="IFD257" s="235"/>
      <c r="IFE257" s="235"/>
      <c r="IFF257" s="235"/>
      <c r="IFG257" s="235"/>
      <c r="IFH257" s="235"/>
      <c r="IFI257" s="235"/>
      <c r="IFJ257" s="235"/>
      <c r="IFK257" s="235"/>
      <c r="IFL257" s="235"/>
      <c r="IFM257" s="235"/>
      <c r="IFN257" s="235"/>
      <c r="IFO257" s="235"/>
      <c r="IFP257" s="235"/>
      <c r="IFQ257" s="235"/>
      <c r="IFR257" s="235"/>
      <c r="IFS257" s="235"/>
      <c r="IFT257" s="235"/>
      <c r="IFU257" s="235"/>
      <c r="IFV257" s="235"/>
      <c r="IFW257" s="235"/>
      <c r="IFX257" s="235"/>
      <c r="IFY257" s="235"/>
      <c r="IFZ257" s="235"/>
      <c r="IGA257" s="235"/>
      <c r="IGB257" s="235"/>
      <c r="IGC257" s="235"/>
      <c r="IGD257" s="235"/>
      <c r="IGE257" s="235"/>
      <c r="IGF257" s="235"/>
      <c r="IGG257" s="235"/>
      <c r="IGH257" s="235"/>
      <c r="IGI257" s="235"/>
      <c r="IGJ257" s="235"/>
      <c r="IGK257" s="235"/>
      <c r="IGL257" s="235"/>
      <c r="IGM257" s="235"/>
      <c r="IGN257" s="235"/>
      <c r="IGO257" s="235"/>
      <c r="IGP257" s="235"/>
      <c r="IGQ257" s="235"/>
      <c r="IGR257" s="235"/>
      <c r="IGS257" s="235"/>
      <c r="IGT257" s="235"/>
      <c r="IGU257" s="235"/>
      <c r="IGV257" s="235"/>
      <c r="IGW257" s="235"/>
      <c r="IGX257" s="235"/>
      <c r="IGY257" s="235"/>
      <c r="IGZ257" s="235"/>
      <c r="IHA257" s="235"/>
      <c r="IHB257" s="235"/>
      <c r="IHC257" s="235"/>
      <c r="IHD257" s="235"/>
      <c r="IHE257" s="235"/>
      <c r="IHF257" s="235"/>
      <c r="IHG257" s="235"/>
      <c r="IHH257" s="235"/>
      <c r="IHI257" s="235"/>
      <c r="IHJ257" s="235"/>
      <c r="IHK257" s="235"/>
      <c r="IHL257" s="235"/>
      <c r="IHM257" s="235"/>
      <c r="IHN257" s="235"/>
      <c r="IHO257" s="235"/>
      <c r="IHP257" s="235"/>
      <c r="IHQ257" s="235"/>
      <c r="IHR257" s="235"/>
      <c r="IHS257" s="235"/>
      <c r="IHT257" s="235"/>
      <c r="IHU257" s="235"/>
      <c r="IHV257" s="235"/>
      <c r="IHW257" s="235"/>
      <c r="IHX257" s="235"/>
      <c r="IHY257" s="235"/>
      <c r="IHZ257" s="235"/>
      <c r="IIA257" s="235"/>
      <c r="IIB257" s="235"/>
      <c r="IIC257" s="235"/>
      <c r="IID257" s="235"/>
      <c r="IIE257" s="235"/>
      <c r="IIF257" s="235"/>
      <c r="IIG257" s="235"/>
      <c r="IIH257" s="235"/>
      <c r="III257" s="235"/>
      <c r="IIJ257" s="235"/>
      <c r="IIK257" s="235"/>
      <c r="IIL257" s="235"/>
      <c r="IIM257" s="235"/>
      <c r="IIN257" s="235"/>
      <c r="IIO257" s="235"/>
      <c r="IIP257" s="235"/>
      <c r="IIQ257" s="235"/>
      <c r="IIR257" s="235"/>
      <c r="IIS257" s="235"/>
      <c r="IIT257" s="235"/>
      <c r="IIU257" s="235"/>
      <c r="IIV257" s="235"/>
      <c r="IIW257" s="235"/>
      <c r="IIX257" s="235"/>
      <c r="IIY257" s="235"/>
      <c r="IIZ257" s="235"/>
      <c r="IJA257" s="235"/>
      <c r="IJB257" s="235"/>
      <c r="IJC257" s="235"/>
      <c r="IJD257" s="235"/>
      <c r="IJE257" s="235"/>
      <c r="IJF257" s="235"/>
      <c r="IJG257" s="235"/>
      <c r="IJH257" s="235"/>
      <c r="IJI257" s="235"/>
      <c r="IJJ257" s="235"/>
      <c r="IJK257" s="235"/>
      <c r="IJL257" s="235"/>
      <c r="IJM257" s="235"/>
      <c r="IJN257" s="235"/>
      <c r="IJO257" s="235"/>
      <c r="IJP257" s="235"/>
      <c r="IJQ257" s="235"/>
      <c r="IJR257" s="235"/>
      <c r="IJS257" s="235"/>
      <c r="IJT257" s="235"/>
      <c r="IJU257" s="235"/>
      <c r="IJV257" s="235"/>
      <c r="IJW257" s="235"/>
      <c r="IJX257" s="235"/>
      <c r="IJY257" s="235"/>
      <c r="IJZ257" s="235"/>
      <c r="IKA257" s="235"/>
      <c r="IKB257" s="235"/>
      <c r="IKC257" s="235"/>
      <c r="IKD257" s="235"/>
      <c r="IKE257" s="235"/>
      <c r="IKF257" s="235"/>
      <c r="IKG257" s="235"/>
      <c r="IKH257" s="235"/>
      <c r="IKI257" s="235"/>
      <c r="IKJ257" s="235"/>
      <c r="IKK257" s="235"/>
      <c r="IKL257" s="235"/>
      <c r="IKM257" s="235"/>
      <c r="IKN257" s="235"/>
      <c r="IKO257" s="235"/>
      <c r="IKP257" s="235"/>
      <c r="IKQ257" s="235"/>
      <c r="IKR257" s="235"/>
      <c r="IKS257" s="235"/>
      <c r="IKT257" s="235"/>
      <c r="IKU257" s="235"/>
      <c r="IKV257" s="235"/>
      <c r="IKW257" s="235"/>
      <c r="IKX257" s="235"/>
      <c r="IKY257" s="235"/>
      <c r="IKZ257" s="235"/>
      <c r="ILA257" s="235"/>
      <c r="ILB257" s="235"/>
      <c r="ILC257" s="235"/>
      <c r="ILD257" s="235"/>
      <c r="ILE257" s="235"/>
      <c r="ILF257" s="235"/>
      <c r="ILG257" s="235"/>
      <c r="ILH257" s="235"/>
      <c r="ILI257" s="235"/>
      <c r="ILJ257" s="235"/>
      <c r="ILK257" s="235"/>
      <c r="ILL257" s="235"/>
      <c r="ILM257" s="235"/>
      <c r="ILN257" s="235"/>
      <c r="ILO257" s="235"/>
      <c r="ILP257" s="235"/>
      <c r="ILQ257" s="235"/>
      <c r="ILR257" s="235"/>
      <c r="ILS257" s="235"/>
      <c r="ILT257" s="235"/>
      <c r="ILU257" s="235"/>
      <c r="ILV257" s="235"/>
      <c r="ILW257" s="235"/>
      <c r="ILX257" s="235"/>
      <c r="ILY257" s="235"/>
      <c r="ILZ257" s="235"/>
      <c r="IMA257" s="235"/>
      <c r="IMB257" s="235"/>
      <c r="IMC257" s="235"/>
      <c r="IMD257" s="235"/>
      <c r="IME257" s="235"/>
      <c r="IMF257" s="235"/>
      <c r="IMG257" s="235"/>
      <c r="IMH257" s="235"/>
      <c r="IMI257" s="235"/>
      <c r="IMJ257" s="235"/>
      <c r="IMK257" s="235"/>
      <c r="IML257" s="235"/>
      <c r="IMM257" s="235"/>
      <c r="IMN257" s="235"/>
      <c r="IMO257" s="235"/>
      <c r="IMP257" s="235"/>
      <c r="IMQ257" s="235"/>
      <c r="IMR257" s="235"/>
      <c r="IMS257" s="235"/>
      <c r="IMT257" s="235"/>
      <c r="IMU257" s="235"/>
      <c r="IMV257" s="235"/>
      <c r="IMW257" s="235"/>
      <c r="IMX257" s="235"/>
      <c r="IMY257" s="235"/>
      <c r="IMZ257" s="235"/>
      <c r="INA257" s="235"/>
      <c r="INB257" s="235"/>
      <c r="INC257" s="235"/>
      <c r="IND257" s="235"/>
      <c r="INE257" s="235"/>
      <c r="INF257" s="235"/>
      <c r="ING257" s="235"/>
      <c r="INH257" s="235"/>
      <c r="INI257" s="235"/>
      <c r="INJ257" s="235"/>
      <c r="INK257" s="235"/>
      <c r="INL257" s="235"/>
      <c r="INM257" s="235"/>
      <c r="INN257" s="235"/>
      <c r="INO257" s="235"/>
      <c r="INP257" s="235"/>
      <c r="INQ257" s="235"/>
      <c r="INR257" s="235"/>
      <c r="INS257" s="235"/>
      <c r="INT257" s="235"/>
      <c r="INU257" s="235"/>
      <c r="INV257" s="235"/>
      <c r="INW257" s="235"/>
      <c r="INX257" s="235"/>
      <c r="INY257" s="235"/>
      <c r="INZ257" s="235"/>
      <c r="IOA257" s="235"/>
      <c r="IOB257" s="235"/>
      <c r="IOC257" s="235"/>
      <c r="IOD257" s="235"/>
      <c r="IOE257" s="235"/>
      <c r="IOF257" s="235"/>
      <c r="IOG257" s="235"/>
      <c r="IOH257" s="235"/>
      <c r="IOI257" s="235"/>
      <c r="IOJ257" s="235"/>
      <c r="IOK257" s="235"/>
      <c r="IOL257" s="235"/>
      <c r="IOM257" s="235"/>
      <c r="ION257" s="235"/>
      <c r="IOO257" s="235"/>
      <c r="IOP257" s="235"/>
      <c r="IOQ257" s="235"/>
      <c r="IOR257" s="235"/>
      <c r="IOS257" s="235"/>
      <c r="IOT257" s="235"/>
      <c r="IOU257" s="235"/>
      <c r="IOV257" s="235"/>
      <c r="IOW257" s="235"/>
      <c r="IOX257" s="235"/>
      <c r="IOY257" s="235"/>
      <c r="IOZ257" s="235"/>
      <c r="IPA257" s="235"/>
      <c r="IPB257" s="235"/>
      <c r="IPC257" s="235"/>
      <c r="IPD257" s="235"/>
      <c r="IPE257" s="235"/>
      <c r="IPF257" s="235"/>
      <c r="IPG257" s="235"/>
      <c r="IPH257" s="235"/>
      <c r="IPI257" s="235"/>
      <c r="IPJ257" s="235"/>
      <c r="IPK257" s="235"/>
      <c r="IPL257" s="235"/>
      <c r="IPM257" s="235"/>
      <c r="IPN257" s="235"/>
      <c r="IPO257" s="235"/>
      <c r="IPP257" s="235"/>
      <c r="IPQ257" s="235"/>
      <c r="IPR257" s="235"/>
      <c r="IPS257" s="235"/>
      <c r="IPT257" s="235"/>
      <c r="IPU257" s="235"/>
      <c r="IPV257" s="235"/>
      <c r="IPW257" s="235"/>
      <c r="IPX257" s="235"/>
      <c r="IPY257" s="235"/>
      <c r="IPZ257" s="235"/>
      <c r="IQA257" s="235"/>
      <c r="IQB257" s="235"/>
      <c r="IQC257" s="235"/>
      <c r="IQD257" s="235"/>
      <c r="IQE257" s="235"/>
      <c r="IQF257" s="235"/>
      <c r="IQG257" s="235"/>
      <c r="IQH257" s="235"/>
      <c r="IQI257" s="235"/>
      <c r="IQJ257" s="235"/>
      <c r="IQK257" s="235"/>
      <c r="IQL257" s="235"/>
      <c r="IQM257" s="235"/>
      <c r="IQN257" s="235"/>
      <c r="IQO257" s="235"/>
      <c r="IQP257" s="235"/>
      <c r="IQQ257" s="235"/>
      <c r="IQR257" s="235"/>
      <c r="IQS257" s="235"/>
      <c r="IQT257" s="235"/>
      <c r="IQU257" s="235"/>
      <c r="IQV257" s="235"/>
      <c r="IQW257" s="235"/>
      <c r="IQX257" s="235"/>
      <c r="IQY257" s="235"/>
      <c r="IQZ257" s="235"/>
      <c r="IRA257" s="235"/>
      <c r="IRB257" s="235"/>
      <c r="IRC257" s="235"/>
      <c r="IRD257" s="235"/>
      <c r="IRE257" s="235"/>
      <c r="IRF257" s="235"/>
      <c r="IRG257" s="235"/>
      <c r="IRH257" s="235"/>
      <c r="IRI257" s="235"/>
      <c r="IRJ257" s="235"/>
      <c r="IRK257" s="235"/>
      <c r="IRL257" s="235"/>
      <c r="IRM257" s="235"/>
      <c r="IRN257" s="235"/>
      <c r="IRO257" s="235"/>
      <c r="IRP257" s="235"/>
      <c r="IRQ257" s="235"/>
      <c r="IRR257" s="235"/>
      <c r="IRS257" s="235"/>
      <c r="IRT257" s="235"/>
      <c r="IRU257" s="235"/>
      <c r="IRV257" s="235"/>
      <c r="IRW257" s="235"/>
      <c r="IRX257" s="235"/>
      <c r="IRY257" s="235"/>
      <c r="IRZ257" s="235"/>
      <c r="ISA257" s="235"/>
      <c r="ISB257" s="235"/>
      <c r="ISC257" s="235"/>
      <c r="ISD257" s="235"/>
      <c r="ISE257" s="235"/>
      <c r="ISF257" s="235"/>
      <c r="ISG257" s="235"/>
      <c r="ISH257" s="235"/>
      <c r="ISI257" s="235"/>
      <c r="ISJ257" s="235"/>
      <c r="ISK257" s="235"/>
      <c r="ISL257" s="235"/>
      <c r="ISM257" s="235"/>
      <c r="ISN257" s="235"/>
      <c r="ISO257" s="235"/>
      <c r="ISP257" s="235"/>
      <c r="ISQ257" s="235"/>
      <c r="ISR257" s="235"/>
      <c r="ISS257" s="235"/>
      <c r="IST257" s="235"/>
      <c r="ISU257" s="235"/>
      <c r="ISV257" s="235"/>
      <c r="ISW257" s="235"/>
      <c r="ISX257" s="235"/>
      <c r="ISY257" s="235"/>
      <c r="ISZ257" s="235"/>
      <c r="ITA257" s="235"/>
      <c r="ITB257" s="235"/>
      <c r="ITC257" s="235"/>
      <c r="ITD257" s="235"/>
      <c r="ITE257" s="235"/>
      <c r="ITF257" s="235"/>
      <c r="ITG257" s="235"/>
      <c r="ITH257" s="235"/>
      <c r="ITI257" s="235"/>
      <c r="ITJ257" s="235"/>
      <c r="ITK257" s="235"/>
      <c r="ITL257" s="235"/>
      <c r="ITM257" s="235"/>
      <c r="ITN257" s="235"/>
      <c r="ITO257" s="235"/>
      <c r="ITP257" s="235"/>
      <c r="ITQ257" s="235"/>
      <c r="ITR257" s="235"/>
      <c r="ITS257" s="235"/>
      <c r="ITT257" s="235"/>
      <c r="ITU257" s="235"/>
      <c r="ITV257" s="235"/>
      <c r="ITW257" s="235"/>
      <c r="ITX257" s="235"/>
      <c r="ITY257" s="235"/>
      <c r="ITZ257" s="235"/>
      <c r="IUA257" s="235"/>
      <c r="IUB257" s="235"/>
      <c r="IUC257" s="235"/>
      <c r="IUD257" s="235"/>
      <c r="IUE257" s="235"/>
      <c r="IUF257" s="235"/>
      <c r="IUG257" s="235"/>
      <c r="IUH257" s="235"/>
      <c r="IUI257" s="235"/>
      <c r="IUJ257" s="235"/>
      <c r="IUK257" s="235"/>
      <c r="IUL257" s="235"/>
      <c r="IUM257" s="235"/>
      <c r="IUN257" s="235"/>
      <c r="IUO257" s="235"/>
      <c r="IUP257" s="235"/>
      <c r="IUQ257" s="235"/>
      <c r="IUR257" s="235"/>
      <c r="IUS257" s="235"/>
      <c r="IUT257" s="235"/>
      <c r="IUU257" s="235"/>
      <c r="IUV257" s="235"/>
      <c r="IUW257" s="235"/>
      <c r="IUX257" s="235"/>
      <c r="IUY257" s="235"/>
      <c r="IUZ257" s="235"/>
      <c r="IVA257" s="235"/>
      <c r="IVB257" s="235"/>
      <c r="IVC257" s="235"/>
      <c r="IVD257" s="235"/>
      <c r="IVE257" s="235"/>
      <c r="IVF257" s="235"/>
      <c r="IVG257" s="235"/>
      <c r="IVH257" s="235"/>
      <c r="IVI257" s="235"/>
      <c r="IVJ257" s="235"/>
      <c r="IVK257" s="235"/>
      <c r="IVL257" s="235"/>
      <c r="IVM257" s="235"/>
      <c r="IVN257" s="235"/>
      <c r="IVO257" s="235"/>
      <c r="IVP257" s="235"/>
      <c r="IVQ257" s="235"/>
      <c r="IVR257" s="235"/>
      <c r="IVS257" s="235"/>
      <c r="IVT257" s="235"/>
      <c r="IVU257" s="235"/>
      <c r="IVV257" s="235"/>
      <c r="IVW257" s="235"/>
      <c r="IVX257" s="235"/>
      <c r="IVY257" s="235"/>
      <c r="IVZ257" s="235"/>
      <c r="IWA257" s="235"/>
      <c r="IWB257" s="235"/>
      <c r="IWC257" s="235"/>
      <c r="IWD257" s="235"/>
      <c r="IWE257" s="235"/>
      <c r="IWF257" s="235"/>
      <c r="IWG257" s="235"/>
      <c r="IWH257" s="235"/>
      <c r="IWI257" s="235"/>
      <c r="IWJ257" s="235"/>
      <c r="IWK257" s="235"/>
      <c r="IWL257" s="235"/>
      <c r="IWM257" s="235"/>
      <c r="IWN257" s="235"/>
      <c r="IWO257" s="235"/>
      <c r="IWP257" s="235"/>
      <c r="IWQ257" s="235"/>
      <c r="IWR257" s="235"/>
      <c r="IWS257" s="235"/>
      <c r="IWT257" s="235"/>
      <c r="IWU257" s="235"/>
      <c r="IWV257" s="235"/>
      <c r="IWW257" s="235"/>
      <c r="IWX257" s="235"/>
      <c r="IWY257" s="235"/>
      <c r="IWZ257" s="235"/>
      <c r="IXA257" s="235"/>
      <c r="IXB257" s="235"/>
      <c r="IXC257" s="235"/>
      <c r="IXD257" s="235"/>
      <c r="IXE257" s="235"/>
      <c r="IXF257" s="235"/>
      <c r="IXG257" s="235"/>
      <c r="IXH257" s="235"/>
      <c r="IXI257" s="235"/>
      <c r="IXJ257" s="235"/>
      <c r="IXK257" s="235"/>
      <c r="IXL257" s="235"/>
      <c r="IXM257" s="235"/>
      <c r="IXN257" s="235"/>
      <c r="IXO257" s="235"/>
      <c r="IXP257" s="235"/>
      <c r="IXQ257" s="235"/>
      <c r="IXR257" s="235"/>
      <c r="IXS257" s="235"/>
      <c r="IXT257" s="235"/>
      <c r="IXU257" s="235"/>
      <c r="IXV257" s="235"/>
      <c r="IXW257" s="235"/>
      <c r="IXX257" s="235"/>
      <c r="IXY257" s="235"/>
      <c r="IXZ257" s="235"/>
      <c r="IYA257" s="235"/>
      <c r="IYB257" s="235"/>
      <c r="IYC257" s="235"/>
      <c r="IYD257" s="235"/>
      <c r="IYE257" s="235"/>
      <c r="IYF257" s="235"/>
      <c r="IYG257" s="235"/>
      <c r="IYH257" s="235"/>
      <c r="IYI257" s="235"/>
      <c r="IYJ257" s="235"/>
      <c r="IYK257" s="235"/>
      <c r="IYL257" s="235"/>
      <c r="IYM257" s="235"/>
      <c r="IYN257" s="235"/>
      <c r="IYO257" s="235"/>
      <c r="IYP257" s="235"/>
      <c r="IYQ257" s="235"/>
      <c r="IYR257" s="235"/>
      <c r="IYS257" s="235"/>
      <c r="IYT257" s="235"/>
      <c r="IYU257" s="235"/>
      <c r="IYV257" s="235"/>
      <c r="IYW257" s="235"/>
      <c r="IYX257" s="235"/>
      <c r="IYY257" s="235"/>
      <c r="IYZ257" s="235"/>
      <c r="IZA257" s="235"/>
      <c r="IZB257" s="235"/>
      <c r="IZC257" s="235"/>
      <c r="IZD257" s="235"/>
      <c r="IZE257" s="235"/>
      <c r="IZF257" s="235"/>
      <c r="IZG257" s="235"/>
      <c r="IZH257" s="235"/>
      <c r="IZI257" s="235"/>
      <c r="IZJ257" s="235"/>
      <c r="IZK257" s="235"/>
      <c r="IZL257" s="235"/>
      <c r="IZM257" s="235"/>
      <c r="IZN257" s="235"/>
      <c r="IZO257" s="235"/>
      <c r="IZP257" s="235"/>
      <c r="IZQ257" s="235"/>
      <c r="IZR257" s="235"/>
      <c r="IZS257" s="235"/>
      <c r="IZT257" s="235"/>
      <c r="IZU257" s="235"/>
      <c r="IZV257" s="235"/>
      <c r="IZW257" s="235"/>
      <c r="IZX257" s="235"/>
      <c r="IZY257" s="235"/>
      <c r="IZZ257" s="235"/>
      <c r="JAA257" s="235"/>
      <c r="JAB257" s="235"/>
      <c r="JAC257" s="235"/>
      <c r="JAD257" s="235"/>
      <c r="JAE257" s="235"/>
      <c r="JAF257" s="235"/>
      <c r="JAG257" s="235"/>
      <c r="JAH257" s="235"/>
      <c r="JAI257" s="235"/>
      <c r="JAJ257" s="235"/>
      <c r="JAK257" s="235"/>
      <c r="JAL257" s="235"/>
      <c r="JAM257" s="235"/>
      <c r="JAN257" s="235"/>
      <c r="JAO257" s="235"/>
      <c r="JAP257" s="235"/>
      <c r="JAQ257" s="235"/>
      <c r="JAR257" s="235"/>
      <c r="JAS257" s="235"/>
      <c r="JAT257" s="235"/>
      <c r="JAU257" s="235"/>
      <c r="JAV257" s="235"/>
      <c r="JAW257" s="235"/>
      <c r="JAX257" s="235"/>
      <c r="JAY257" s="235"/>
      <c r="JAZ257" s="235"/>
      <c r="JBA257" s="235"/>
      <c r="JBB257" s="235"/>
      <c r="JBC257" s="235"/>
      <c r="JBD257" s="235"/>
      <c r="JBE257" s="235"/>
      <c r="JBF257" s="235"/>
      <c r="JBG257" s="235"/>
      <c r="JBH257" s="235"/>
      <c r="JBI257" s="235"/>
      <c r="JBJ257" s="235"/>
      <c r="JBK257" s="235"/>
      <c r="JBL257" s="235"/>
      <c r="JBM257" s="235"/>
      <c r="JBN257" s="235"/>
      <c r="JBO257" s="235"/>
      <c r="JBP257" s="235"/>
      <c r="JBQ257" s="235"/>
      <c r="JBR257" s="235"/>
      <c r="JBS257" s="235"/>
      <c r="JBT257" s="235"/>
      <c r="JBU257" s="235"/>
      <c r="JBV257" s="235"/>
      <c r="JBW257" s="235"/>
      <c r="JBX257" s="235"/>
      <c r="JBY257" s="235"/>
      <c r="JBZ257" s="235"/>
      <c r="JCA257" s="235"/>
      <c r="JCB257" s="235"/>
      <c r="JCC257" s="235"/>
      <c r="JCD257" s="235"/>
      <c r="JCE257" s="235"/>
      <c r="JCF257" s="235"/>
      <c r="JCG257" s="235"/>
      <c r="JCH257" s="235"/>
      <c r="JCI257" s="235"/>
      <c r="JCJ257" s="235"/>
      <c r="JCK257" s="235"/>
      <c r="JCL257" s="235"/>
      <c r="JCM257" s="235"/>
      <c r="JCN257" s="235"/>
      <c r="JCO257" s="235"/>
      <c r="JCP257" s="235"/>
      <c r="JCQ257" s="235"/>
      <c r="JCR257" s="235"/>
      <c r="JCS257" s="235"/>
      <c r="JCT257" s="235"/>
      <c r="JCU257" s="235"/>
      <c r="JCV257" s="235"/>
      <c r="JCW257" s="235"/>
      <c r="JCX257" s="235"/>
      <c r="JCY257" s="235"/>
      <c r="JCZ257" s="235"/>
      <c r="JDA257" s="235"/>
      <c r="JDB257" s="235"/>
      <c r="JDC257" s="235"/>
      <c r="JDD257" s="235"/>
      <c r="JDE257" s="235"/>
      <c r="JDF257" s="235"/>
      <c r="JDG257" s="235"/>
      <c r="JDH257" s="235"/>
      <c r="JDI257" s="235"/>
      <c r="JDJ257" s="235"/>
      <c r="JDK257" s="235"/>
      <c r="JDL257" s="235"/>
      <c r="JDM257" s="235"/>
      <c r="JDN257" s="235"/>
      <c r="JDO257" s="235"/>
      <c r="JDP257" s="235"/>
      <c r="JDQ257" s="235"/>
      <c r="JDR257" s="235"/>
      <c r="JDS257" s="235"/>
      <c r="JDT257" s="235"/>
      <c r="JDU257" s="235"/>
      <c r="JDV257" s="235"/>
      <c r="JDW257" s="235"/>
      <c r="JDX257" s="235"/>
      <c r="JDY257" s="235"/>
      <c r="JDZ257" s="235"/>
      <c r="JEA257" s="235"/>
      <c r="JEB257" s="235"/>
      <c r="JEC257" s="235"/>
      <c r="JED257" s="235"/>
      <c r="JEE257" s="235"/>
      <c r="JEF257" s="235"/>
      <c r="JEG257" s="235"/>
      <c r="JEH257" s="235"/>
      <c r="JEI257" s="235"/>
      <c r="JEJ257" s="235"/>
      <c r="JEK257" s="235"/>
      <c r="JEL257" s="235"/>
      <c r="JEM257" s="235"/>
      <c r="JEN257" s="235"/>
      <c r="JEO257" s="235"/>
      <c r="JEP257" s="235"/>
      <c r="JEQ257" s="235"/>
      <c r="JER257" s="235"/>
      <c r="JES257" s="235"/>
      <c r="JET257" s="235"/>
      <c r="JEU257" s="235"/>
      <c r="JEV257" s="235"/>
      <c r="JEW257" s="235"/>
      <c r="JEX257" s="235"/>
      <c r="JEY257" s="235"/>
      <c r="JEZ257" s="235"/>
      <c r="JFA257" s="235"/>
      <c r="JFB257" s="235"/>
      <c r="JFC257" s="235"/>
      <c r="JFD257" s="235"/>
      <c r="JFE257" s="235"/>
      <c r="JFF257" s="235"/>
      <c r="JFG257" s="235"/>
      <c r="JFH257" s="235"/>
      <c r="JFI257" s="235"/>
      <c r="JFJ257" s="235"/>
      <c r="JFK257" s="235"/>
      <c r="JFL257" s="235"/>
      <c r="JFM257" s="235"/>
      <c r="JFN257" s="235"/>
      <c r="JFO257" s="235"/>
      <c r="JFP257" s="235"/>
      <c r="JFQ257" s="235"/>
      <c r="JFR257" s="235"/>
      <c r="JFS257" s="235"/>
      <c r="JFT257" s="235"/>
      <c r="JFU257" s="235"/>
      <c r="JFV257" s="235"/>
      <c r="JFW257" s="235"/>
      <c r="JFX257" s="235"/>
      <c r="JFY257" s="235"/>
      <c r="JFZ257" s="235"/>
      <c r="JGA257" s="235"/>
      <c r="JGB257" s="235"/>
      <c r="JGC257" s="235"/>
      <c r="JGD257" s="235"/>
      <c r="JGE257" s="235"/>
      <c r="JGF257" s="235"/>
      <c r="JGG257" s="235"/>
      <c r="JGH257" s="235"/>
      <c r="JGI257" s="235"/>
      <c r="JGJ257" s="235"/>
      <c r="JGK257" s="235"/>
      <c r="JGL257" s="235"/>
      <c r="JGM257" s="235"/>
      <c r="JGN257" s="235"/>
      <c r="JGO257" s="235"/>
      <c r="JGP257" s="235"/>
      <c r="JGQ257" s="235"/>
      <c r="JGR257" s="235"/>
      <c r="JGS257" s="235"/>
      <c r="JGT257" s="235"/>
      <c r="JGU257" s="235"/>
      <c r="JGV257" s="235"/>
      <c r="JGW257" s="235"/>
      <c r="JGX257" s="235"/>
      <c r="JGY257" s="235"/>
      <c r="JGZ257" s="235"/>
      <c r="JHA257" s="235"/>
      <c r="JHB257" s="235"/>
      <c r="JHC257" s="235"/>
      <c r="JHD257" s="235"/>
      <c r="JHE257" s="235"/>
      <c r="JHF257" s="235"/>
      <c r="JHG257" s="235"/>
      <c r="JHH257" s="235"/>
      <c r="JHI257" s="235"/>
      <c r="JHJ257" s="235"/>
      <c r="JHK257" s="235"/>
      <c r="JHL257" s="235"/>
      <c r="JHM257" s="235"/>
      <c r="JHN257" s="235"/>
      <c r="JHO257" s="235"/>
      <c r="JHP257" s="235"/>
      <c r="JHQ257" s="235"/>
      <c r="JHR257" s="235"/>
      <c r="JHS257" s="235"/>
      <c r="JHT257" s="235"/>
      <c r="JHU257" s="235"/>
      <c r="JHV257" s="235"/>
      <c r="JHW257" s="235"/>
      <c r="JHX257" s="235"/>
      <c r="JHY257" s="235"/>
      <c r="JHZ257" s="235"/>
      <c r="JIA257" s="235"/>
      <c r="JIB257" s="235"/>
      <c r="JIC257" s="235"/>
      <c r="JID257" s="235"/>
      <c r="JIE257" s="235"/>
      <c r="JIF257" s="235"/>
      <c r="JIG257" s="235"/>
      <c r="JIH257" s="235"/>
      <c r="JII257" s="235"/>
      <c r="JIJ257" s="235"/>
      <c r="JIK257" s="235"/>
      <c r="JIL257" s="235"/>
      <c r="JIM257" s="235"/>
      <c r="JIN257" s="235"/>
      <c r="JIO257" s="235"/>
      <c r="JIP257" s="235"/>
      <c r="JIQ257" s="235"/>
      <c r="JIR257" s="235"/>
      <c r="JIS257" s="235"/>
      <c r="JIT257" s="235"/>
      <c r="JIU257" s="235"/>
      <c r="JIV257" s="235"/>
      <c r="JIW257" s="235"/>
      <c r="JIX257" s="235"/>
      <c r="JIY257" s="235"/>
      <c r="JIZ257" s="235"/>
      <c r="JJA257" s="235"/>
      <c r="JJB257" s="235"/>
      <c r="JJC257" s="235"/>
      <c r="JJD257" s="235"/>
      <c r="JJE257" s="235"/>
      <c r="JJF257" s="235"/>
      <c r="JJG257" s="235"/>
      <c r="JJH257" s="235"/>
      <c r="JJI257" s="235"/>
      <c r="JJJ257" s="235"/>
      <c r="JJK257" s="235"/>
      <c r="JJL257" s="235"/>
      <c r="JJM257" s="235"/>
      <c r="JJN257" s="235"/>
      <c r="JJO257" s="235"/>
      <c r="JJP257" s="235"/>
      <c r="JJQ257" s="235"/>
      <c r="JJR257" s="235"/>
      <c r="JJS257" s="235"/>
      <c r="JJT257" s="235"/>
      <c r="JJU257" s="235"/>
      <c r="JJV257" s="235"/>
      <c r="JJW257" s="235"/>
      <c r="JJX257" s="235"/>
      <c r="JJY257" s="235"/>
      <c r="JJZ257" s="235"/>
      <c r="JKA257" s="235"/>
      <c r="JKB257" s="235"/>
      <c r="JKC257" s="235"/>
      <c r="JKD257" s="235"/>
      <c r="JKE257" s="235"/>
      <c r="JKF257" s="235"/>
      <c r="JKG257" s="235"/>
      <c r="JKH257" s="235"/>
      <c r="JKI257" s="235"/>
      <c r="JKJ257" s="235"/>
      <c r="JKK257" s="235"/>
      <c r="JKL257" s="235"/>
      <c r="JKM257" s="235"/>
      <c r="JKN257" s="235"/>
      <c r="JKO257" s="235"/>
      <c r="JKP257" s="235"/>
      <c r="JKQ257" s="235"/>
      <c r="JKR257" s="235"/>
      <c r="JKS257" s="235"/>
      <c r="JKT257" s="235"/>
      <c r="JKU257" s="235"/>
      <c r="JKV257" s="235"/>
      <c r="JKW257" s="235"/>
      <c r="JKX257" s="235"/>
      <c r="JKY257" s="235"/>
      <c r="JKZ257" s="235"/>
      <c r="JLA257" s="235"/>
      <c r="JLB257" s="235"/>
      <c r="JLC257" s="235"/>
      <c r="JLD257" s="235"/>
      <c r="JLE257" s="235"/>
      <c r="JLF257" s="235"/>
      <c r="JLG257" s="235"/>
      <c r="JLH257" s="235"/>
      <c r="JLI257" s="235"/>
      <c r="JLJ257" s="235"/>
      <c r="JLK257" s="235"/>
      <c r="JLL257" s="235"/>
      <c r="JLM257" s="235"/>
      <c r="JLN257" s="235"/>
      <c r="JLO257" s="235"/>
      <c r="JLP257" s="235"/>
      <c r="JLQ257" s="235"/>
      <c r="JLR257" s="235"/>
      <c r="JLS257" s="235"/>
      <c r="JLT257" s="235"/>
      <c r="JLU257" s="235"/>
      <c r="JLV257" s="235"/>
      <c r="JLW257" s="235"/>
      <c r="JLX257" s="235"/>
      <c r="JLY257" s="235"/>
      <c r="JLZ257" s="235"/>
      <c r="JMA257" s="235"/>
      <c r="JMB257" s="235"/>
      <c r="JMC257" s="235"/>
      <c r="JMD257" s="235"/>
      <c r="JME257" s="235"/>
      <c r="JMF257" s="235"/>
      <c r="JMG257" s="235"/>
      <c r="JMH257" s="235"/>
      <c r="JMI257" s="235"/>
      <c r="JMJ257" s="235"/>
      <c r="JMK257" s="235"/>
      <c r="JML257" s="235"/>
      <c r="JMM257" s="235"/>
      <c r="JMN257" s="235"/>
      <c r="JMO257" s="235"/>
      <c r="JMP257" s="235"/>
      <c r="JMQ257" s="235"/>
      <c r="JMR257" s="235"/>
      <c r="JMS257" s="235"/>
      <c r="JMT257" s="235"/>
      <c r="JMU257" s="235"/>
      <c r="JMV257" s="235"/>
      <c r="JMW257" s="235"/>
      <c r="JMX257" s="235"/>
      <c r="JMY257" s="235"/>
      <c r="JMZ257" s="235"/>
      <c r="JNA257" s="235"/>
      <c r="JNB257" s="235"/>
      <c r="JNC257" s="235"/>
      <c r="JND257" s="235"/>
      <c r="JNE257" s="235"/>
      <c r="JNF257" s="235"/>
      <c r="JNG257" s="235"/>
      <c r="JNH257" s="235"/>
      <c r="JNI257" s="235"/>
      <c r="JNJ257" s="235"/>
      <c r="JNK257" s="235"/>
      <c r="JNL257" s="235"/>
      <c r="JNM257" s="235"/>
      <c r="JNN257" s="235"/>
      <c r="JNO257" s="235"/>
      <c r="JNP257" s="235"/>
      <c r="JNQ257" s="235"/>
      <c r="JNR257" s="235"/>
      <c r="JNS257" s="235"/>
      <c r="JNT257" s="235"/>
      <c r="JNU257" s="235"/>
      <c r="JNV257" s="235"/>
      <c r="JNW257" s="235"/>
      <c r="JNX257" s="235"/>
      <c r="JNY257" s="235"/>
      <c r="JNZ257" s="235"/>
      <c r="JOA257" s="235"/>
      <c r="JOB257" s="235"/>
      <c r="JOC257" s="235"/>
      <c r="JOD257" s="235"/>
      <c r="JOE257" s="235"/>
      <c r="JOF257" s="235"/>
      <c r="JOG257" s="235"/>
      <c r="JOH257" s="235"/>
      <c r="JOI257" s="235"/>
      <c r="JOJ257" s="235"/>
      <c r="JOK257" s="235"/>
      <c r="JOL257" s="235"/>
      <c r="JOM257" s="235"/>
      <c r="JON257" s="235"/>
      <c r="JOO257" s="235"/>
      <c r="JOP257" s="235"/>
      <c r="JOQ257" s="235"/>
      <c r="JOR257" s="235"/>
      <c r="JOS257" s="235"/>
      <c r="JOT257" s="235"/>
      <c r="JOU257" s="235"/>
      <c r="JOV257" s="235"/>
      <c r="JOW257" s="235"/>
      <c r="JOX257" s="235"/>
      <c r="JOY257" s="235"/>
      <c r="JOZ257" s="235"/>
      <c r="JPA257" s="235"/>
      <c r="JPB257" s="235"/>
      <c r="JPC257" s="235"/>
      <c r="JPD257" s="235"/>
      <c r="JPE257" s="235"/>
      <c r="JPF257" s="235"/>
      <c r="JPG257" s="235"/>
      <c r="JPH257" s="235"/>
      <c r="JPI257" s="235"/>
      <c r="JPJ257" s="235"/>
      <c r="JPK257" s="235"/>
      <c r="JPL257" s="235"/>
      <c r="JPM257" s="235"/>
      <c r="JPN257" s="235"/>
      <c r="JPO257" s="235"/>
      <c r="JPP257" s="235"/>
      <c r="JPQ257" s="235"/>
      <c r="JPR257" s="235"/>
      <c r="JPS257" s="235"/>
      <c r="JPT257" s="235"/>
      <c r="JPU257" s="235"/>
      <c r="JPV257" s="235"/>
      <c r="JPW257" s="235"/>
      <c r="JPX257" s="235"/>
      <c r="JPY257" s="235"/>
      <c r="JPZ257" s="235"/>
      <c r="JQA257" s="235"/>
      <c r="JQB257" s="235"/>
      <c r="JQC257" s="235"/>
      <c r="JQD257" s="235"/>
      <c r="JQE257" s="235"/>
      <c r="JQF257" s="235"/>
      <c r="JQG257" s="235"/>
      <c r="JQH257" s="235"/>
      <c r="JQI257" s="235"/>
      <c r="JQJ257" s="235"/>
      <c r="JQK257" s="235"/>
      <c r="JQL257" s="235"/>
      <c r="JQM257" s="235"/>
      <c r="JQN257" s="235"/>
      <c r="JQO257" s="235"/>
      <c r="JQP257" s="235"/>
      <c r="JQQ257" s="235"/>
      <c r="JQR257" s="235"/>
      <c r="JQS257" s="235"/>
      <c r="JQT257" s="235"/>
      <c r="JQU257" s="235"/>
      <c r="JQV257" s="235"/>
      <c r="JQW257" s="235"/>
      <c r="JQX257" s="235"/>
      <c r="JQY257" s="235"/>
      <c r="JQZ257" s="235"/>
      <c r="JRA257" s="235"/>
      <c r="JRB257" s="235"/>
      <c r="JRC257" s="235"/>
      <c r="JRD257" s="235"/>
      <c r="JRE257" s="235"/>
      <c r="JRF257" s="235"/>
      <c r="JRG257" s="235"/>
      <c r="JRH257" s="235"/>
      <c r="JRI257" s="235"/>
      <c r="JRJ257" s="235"/>
      <c r="JRK257" s="235"/>
      <c r="JRL257" s="235"/>
      <c r="JRM257" s="235"/>
      <c r="JRN257" s="235"/>
      <c r="JRO257" s="235"/>
      <c r="JRP257" s="235"/>
      <c r="JRQ257" s="235"/>
      <c r="JRR257" s="235"/>
      <c r="JRS257" s="235"/>
      <c r="JRT257" s="235"/>
      <c r="JRU257" s="235"/>
      <c r="JRV257" s="235"/>
      <c r="JRW257" s="235"/>
      <c r="JRX257" s="235"/>
      <c r="JRY257" s="235"/>
      <c r="JRZ257" s="235"/>
      <c r="JSA257" s="235"/>
      <c r="JSB257" s="235"/>
      <c r="JSC257" s="235"/>
      <c r="JSD257" s="235"/>
      <c r="JSE257" s="235"/>
      <c r="JSF257" s="235"/>
      <c r="JSG257" s="235"/>
      <c r="JSH257" s="235"/>
      <c r="JSI257" s="235"/>
      <c r="JSJ257" s="235"/>
      <c r="JSK257" s="235"/>
      <c r="JSL257" s="235"/>
      <c r="JSM257" s="235"/>
      <c r="JSN257" s="235"/>
      <c r="JSO257" s="235"/>
      <c r="JSP257" s="235"/>
      <c r="JSQ257" s="235"/>
      <c r="JSR257" s="235"/>
      <c r="JSS257" s="235"/>
      <c r="JST257" s="235"/>
      <c r="JSU257" s="235"/>
      <c r="JSV257" s="235"/>
      <c r="JSW257" s="235"/>
      <c r="JSX257" s="235"/>
      <c r="JSY257" s="235"/>
      <c r="JSZ257" s="235"/>
      <c r="JTA257" s="235"/>
      <c r="JTB257" s="235"/>
      <c r="JTC257" s="235"/>
      <c r="JTD257" s="235"/>
      <c r="JTE257" s="235"/>
      <c r="JTF257" s="235"/>
      <c r="JTG257" s="235"/>
      <c r="JTH257" s="235"/>
      <c r="JTI257" s="235"/>
      <c r="JTJ257" s="235"/>
      <c r="JTK257" s="235"/>
      <c r="JTL257" s="235"/>
      <c r="JTM257" s="235"/>
      <c r="JTN257" s="235"/>
      <c r="JTO257" s="235"/>
      <c r="JTP257" s="235"/>
      <c r="JTQ257" s="235"/>
      <c r="JTR257" s="235"/>
      <c r="JTS257" s="235"/>
      <c r="JTT257" s="235"/>
      <c r="JTU257" s="235"/>
      <c r="JTV257" s="235"/>
      <c r="JTW257" s="235"/>
      <c r="JTX257" s="235"/>
      <c r="JTY257" s="235"/>
      <c r="JTZ257" s="235"/>
      <c r="JUA257" s="235"/>
      <c r="JUB257" s="235"/>
      <c r="JUC257" s="235"/>
      <c r="JUD257" s="235"/>
      <c r="JUE257" s="235"/>
      <c r="JUF257" s="235"/>
      <c r="JUG257" s="235"/>
      <c r="JUH257" s="235"/>
      <c r="JUI257" s="235"/>
      <c r="JUJ257" s="235"/>
      <c r="JUK257" s="235"/>
      <c r="JUL257" s="235"/>
      <c r="JUM257" s="235"/>
      <c r="JUN257" s="235"/>
      <c r="JUO257" s="235"/>
      <c r="JUP257" s="235"/>
      <c r="JUQ257" s="235"/>
      <c r="JUR257" s="235"/>
      <c r="JUS257" s="235"/>
      <c r="JUT257" s="235"/>
      <c r="JUU257" s="235"/>
      <c r="JUV257" s="235"/>
      <c r="JUW257" s="235"/>
      <c r="JUX257" s="235"/>
      <c r="JUY257" s="235"/>
      <c r="JUZ257" s="235"/>
      <c r="JVA257" s="235"/>
      <c r="JVB257" s="235"/>
      <c r="JVC257" s="235"/>
      <c r="JVD257" s="235"/>
      <c r="JVE257" s="235"/>
      <c r="JVF257" s="235"/>
      <c r="JVG257" s="235"/>
      <c r="JVH257" s="235"/>
      <c r="JVI257" s="235"/>
      <c r="JVJ257" s="235"/>
      <c r="JVK257" s="235"/>
      <c r="JVL257" s="235"/>
      <c r="JVM257" s="235"/>
      <c r="JVN257" s="235"/>
      <c r="JVO257" s="235"/>
      <c r="JVP257" s="235"/>
      <c r="JVQ257" s="235"/>
      <c r="JVR257" s="235"/>
      <c r="JVS257" s="235"/>
      <c r="JVT257" s="235"/>
      <c r="JVU257" s="235"/>
      <c r="JVV257" s="235"/>
      <c r="JVW257" s="235"/>
      <c r="JVX257" s="235"/>
      <c r="JVY257" s="235"/>
      <c r="JVZ257" s="235"/>
      <c r="JWA257" s="235"/>
      <c r="JWB257" s="235"/>
      <c r="JWC257" s="235"/>
      <c r="JWD257" s="235"/>
      <c r="JWE257" s="235"/>
      <c r="JWF257" s="235"/>
      <c r="JWG257" s="235"/>
      <c r="JWH257" s="235"/>
      <c r="JWI257" s="235"/>
      <c r="JWJ257" s="235"/>
      <c r="JWK257" s="235"/>
      <c r="JWL257" s="235"/>
      <c r="JWM257" s="235"/>
      <c r="JWN257" s="235"/>
      <c r="JWO257" s="235"/>
      <c r="JWP257" s="235"/>
      <c r="JWQ257" s="235"/>
      <c r="JWR257" s="235"/>
      <c r="JWS257" s="235"/>
      <c r="JWT257" s="235"/>
      <c r="JWU257" s="235"/>
      <c r="JWV257" s="235"/>
      <c r="JWW257" s="235"/>
      <c r="JWX257" s="235"/>
      <c r="JWY257" s="235"/>
      <c r="JWZ257" s="235"/>
      <c r="JXA257" s="235"/>
      <c r="JXB257" s="235"/>
      <c r="JXC257" s="235"/>
      <c r="JXD257" s="235"/>
      <c r="JXE257" s="235"/>
      <c r="JXF257" s="235"/>
      <c r="JXG257" s="235"/>
      <c r="JXH257" s="235"/>
      <c r="JXI257" s="235"/>
      <c r="JXJ257" s="235"/>
      <c r="JXK257" s="235"/>
      <c r="JXL257" s="235"/>
      <c r="JXM257" s="235"/>
      <c r="JXN257" s="235"/>
      <c r="JXO257" s="235"/>
      <c r="JXP257" s="235"/>
      <c r="JXQ257" s="235"/>
      <c r="JXR257" s="235"/>
      <c r="JXS257" s="235"/>
      <c r="JXT257" s="235"/>
      <c r="JXU257" s="235"/>
      <c r="JXV257" s="235"/>
      <c r="JXW257" s="235"/>
      <c r="JXX257" s="235"/>
      <c r="JXY257" s="235"/>
      <c r="JXZ257" s="235"/>
      <c r="JYA257" s="235"/>
      <c r="JYB257" s="235"/>
      <c r="JYC257" s="235"/>
      <c r="JYD257" s="235"/>
      <c r="JYE257" s="235"/>
      <c r="JYF257" s="235"/>
      <c r="JYG257" s="235"/>
      <c r="JYH257" s="235"/>
      <c r="JYI257" s="235"/>
      <c r="JYJ257" s="235"/>
      <c r="JYK257" s="235"/>
      <c r="JYL257" s="235"/>
      <c r="JYM257" s="235"/>
      <c r="JYN257" s="235"/>
      <c r="JYO257" s="235"/>
      <c r="JYP257" s="235"/>
      <c r="JYQ257" s="235"/>
      <c r="JYR257" s="235"/>
      <c r="JYS257" s="235"/>
      <c r="JYT257" s="235"/>
      <c r="JYU257" s="235"/>
      <c r="JYV257" s="235"/>
      <c r="JYW257" s="235"/>
      <c r="JYX257" s="235"/>
      <c r="JYY257" s="235"/>
      <c r="JYZ257" s="235"/>
      <c r="JZA257" s="235"/>
      <c r="JZB257" s="235"/>
      <c r="JZC257" s="235"/>
      <c r="JZD257" s="235"/>
      <c r="JZE257" s="235"/>
      <c r="JZF257" s="235"/>
      <c r="JZG257" s="235"/>
      <c r="JZH257" s="235"/>
      <c r="JZI257" s="235"/>
      <c r="JZJ257" s="235"/>
      <c r="JZK257" s="235"/>
      <c r="JZL257" s="235"/>
      <c r="JZM257" s="235"/>
      <c r="JZN257" s="235"/>
      <c r="JZO257" s="235"/>
      <c r="JZP257" s="235"/>
      <c r="JZQ257" s="235"/>
      <c r="JZR257" s="235"/>
      <c r="JZS257" s="235"/>
      <c r="JZT257" s="235"/>
      <c r="JZU257" s="235"/>
      <c r="JZV257" s="235"/>
      <c r="JZW257" s="235"/>
      <c r="JZX257" s="235"/>
      <c r="JZY257" s="235"/>
      <c r="JZZ257" s="235"/>
      <c r="KAA257" s="235"/>
      <c r="KAB257" s="235"/>
      <c r="KAC257" s="235"/>
      <c r="KAD257" s="235"/>
      <c r="KAE257" s="235"/>
      <c r="KAF257" s="235"/>
      <c r="KAG257" s="235"/>
      <c r="KAH257" s="235"/>
      <c r="KAI257" s="235"/>
      <c r="KAJ257" s="235"/>
      <c r="KAK257" s="235"/>
      <c r="KAL257" s="235"/>
      <c r="KAM257" s="235"/>
      <c r="KAN257" s="235"/>
      <c r="KAO257" s="235"/>
      <c r="KAP257" s="235"/>
      <c r="KAQ257" s="235"/>
      <c r="KAR257" s="235"/>
      <c r="KAS257" s="235"/>
      <c r="KAT257" s="235"/>
      <c r="KAU257" s="235"/>
      <c r="KAV257" s="235"/>
      <c r="KAW257" s="235"/>
      <c r="KAX257" s="235"/>
      <c r="KAY257" s="235"/>
      <c r="KAZ257" s="235"/>
      <c r="KBA257" s="235"/>
      <c r="KBB257" s="235"/>
      <c r="KBC257" s="235"/>
      <c r="KBD257" s="235"/>
      <c r="KBE257" s="235"/>
      <c r="KBF257" s="235"/>
      <c r="KBG257" s="235"/>
      <c r="KBH257" s="235"/>
      <c r="KBI257" s="235"/>
      <c r="KBJ257" s="235"/>
      <c r="KBK257" s="235"/>
      <c r="KBL257" s="235"/>
      <c r="KBM257" s="235"/>
      <c r="KBN257" s="235"/>
      <c r="KBO257" s="235"/>
      <c r="KBP257" s="235"/>
      <c r="KBQ257" s="235"/>
      <c r="KBR257" s="235"/>
      <c r="KBS257" s="235"/>
      <c r="KBT257" s="235"/>
      <c r="KBU257" s="235"/>
      <c r="KBV257" s="235"/>
      <c r="KBW257" s="235"/>
      <c r="KBX257" s="235"/>
      <c r="KBY257" s="235"/>
      <c r="KBZ257" s="235"/>
      <c r="KCA257" s="235"/>
      <c r="KCB257" s="235"/>
      <c r="KCC257" s="235"/>
      <c r="KCD257" s="235"/>
      <c r="KCE257" s="235"/>
      <c r="KCF257" s="235"/>
      <c r="KCG257" s="235"/>
      <c r="KCH257" s="235"/>
      <c r="KCI257" s="235"/>
      <c r="KCJ257" s="235"/>
      <c r="KCK257" s="235"/>
      <c r="KCL257" s="235"/>
      <c r="KCM257" s="235"/>
      <c r="KCN257" s="235"/>
      <c r="KCO257" s="235"/>
      <c r="KCP257" s="235"/>
      <c r="KCQ257" s="235"/>
      <c r="KCR257" s="235"/>
      <c r="KCS257" s="235"/>
      <c r="KCT257" s="235"/>
      <c r="KCU257" s="235"/>
      <c r="KCV257" s="235"/>
      <c r="KCW257" s="235"/>
      <c r="KCX257" s="235"/>
      <c r="KCY257" s="235"/>
      <c r="KCZ257" s="235"/>
      <c r="KDA257" s="235"/>
      <c r="KDB257" s="235"/>
      <c r="KDC257" s="235"/>
      <c r="KDD257" s="235"/>
      <c r="KDE257" s="235"/>
      <c r="KDF257" s="235"/>
      <c r="KDG257" s="235"/>
      <c r="KDH257" s="235"/>
      <c r="KDI257" s="235"/>
      <c r="KDJ257" s="235"/>
      <c r="KDK257" s="235"/>
      <c r="KDL257" s="235"/>
      <c r="KDM257" s="235"/>
      <c r="KDN257" s="235"/>
      <c r="KDO257" s="235"/>
      <c r="KDP257" s="235"/>
      <c r="KDQ257" s="235"/>
      <c r="KDR257" s="235"/>
      <c r="KDS257" s="235"/>
      <c r="KDT257" s="235"/>
      <c r="KDU257" s="235"/>
      <c r="KDV257" s="235"/>
      <c r="KDW257" s="235"/>
      <c r="KDX257" s="235"/>
      <c r="KDY257" s="235"/>
      <c r="KDZ257" s="235"/>
      <c r="KEA257" s="235"/>
      <c r="KEB257" s="235"/>
      <c r="KEC257" s="235"/>
      <c r="KED257" s="235"/>
      <c r="KEE257" s="235"/>
      <c r="KEF257" s="235"/>
      <c r="KEG257" s="235"/>
      <c r="KEH257" s="235"/>
      <c r="KEI257" s="235"/>
      <c r="KEJ257" s="235"/>
      <c r="KEK257" s="235"/>
      <c r="KEL257" s="235"/>
      <c r="KEM257" s="235"/>
      <c r="KEN257" s="235"/>
      <c r="KEO257" s="235"/>
      <c r="KEP257" s="235"/>
      <c r="KEQ257" s="235"/>
      <c r="KER257" s="235"/>
      <c r="KES257" s="235"/>
      <c r="KET257" s="235"/>
      <c r="KEU257" s="235"/>
      <c r="KEV257" s="235"/>
      <c r="KEW257" s="235"/>
      <c r="KEX257" s="235"/>
      <c r="KEY257" s="235"/>
      <c r="KEZ257" s="235"/>
      <c r="KFA257" s="235"/>
      <c r="KFB257" s="235"/>
      <c r="KFC257" s="235"/>
      <c r="KFD257" s="235"/>
      <c r="KFE257" s="235"/>
      <c r="KFF257" s="235"/>
      <c r="KFG257" s="235"/>
      <c r="KFH257" s="235"/>
      <c r="KFI257" s="235"/>
      <c r="KFJ257" s="235"/>
      <c r="KFK257" s="235"/>
      <c r="KFL257" s="235"/>
      <c r="KFM257" s="235"/>
      <c r="KFN257" s="235"/>
      <c r="KFO257" s="235"/>
      <c r="KFP257" s="235"/>
      <c r="KFQ257" s="235"/>
      <c r="KFR257" s="235"/>
      <c r="KFS257" s="235"/>
      <c r="KFT257" s="235"/>
      <c r="KFU257" s="235"/>
      <c r="KFV257" s="235"/>
      <c r="KFW257" s="235"/>
      <c r="KFX257" s="235"/>
      <c r="KFY257" s="235"/>
      <c r="KFZ257" s="235"/>
      <c r="KGA257" s="235"/>
      <c r="KGB257" s="235"/>
      <c r="KGC257" s="235"/>
      <c r="KGD257" s="235"/>
      <c r="KGE257" s="235"/>
      <c r="KGF257" s="235"/>
      <c r="KGG257" s="235"/>
      <c r="KGH257" s="235"/>
      <c r="KGI257" s="235"/>
      <c r="KGJ257" s="235"/>
      <c r="KGK257" s="235"/>
      <c r="KGL257" s="235"/>
      <c r="KGM257" s="235"/>
      <c r="KGN257" s="235"/>
      <c r="KGO257" s="235"/>
      <c r="KGP257" s="235"/>
      <c r="KGQ257" s="235"/>
      <c r="KGR257" s="235"/>
      <c r="KGS257" s="235"/>
      <c r="KGT257" s="235"/>
      <c r="KGU257" s="235"/>
      <c r="KGV257" s="235"/>
      <c r="KGW257" s="235"/>
      <c r="KGX257" s="235"/>
      <c r="KGY257" s="235"/>
      <c r="KGZ257" s="235"/>
      <c r="KHA257" s="235"/>
      <c r="KHB257" s="235"/>
      <c r="KHC257" s="235"/>
      <c r="KHD257" s="235"/>
      <c r="KHE257" s="235"/>
      <c r="KHF257" s="235"/>
      <c r="KHG257" s="235"/>
      <c r="KHH257" s="235"/>
      <c r="KHI257" s="235"/>
      <c r="KHJ257" s="235"/>
      <c r="KHK257" s="235"/>
      <c r="KHL257" s="235"/>
      <c r="KHM257" s="235"/>
      <c r="KHN257" s="235"/>
      <c r="KHO257" s="235"/>
      <c r="KHP257" s="235"/>
      <c r="KHQ257" s="235"/>
      <c r="KHR257" s="235"/>
      <c r="KHS257" s="235"/>
      <c r="KHT257" s="235"/>
      <c r="KHU257" s="235"/>
      <c r="KHV257" s="235"/>
      <c r="KHW257" s="235"/>
      <c r="KHX257" s="235"/>
      <c r="KHY257" s="235"/>
      <c r="KHZ257" s="235"/>
      <c r="KIA257" s="235"/>
      <c r="KIB257" s="235"/>
      <c r="KIC257" s="235"/>
      <c r="KID257" s="235"/>
      <c r="KIE257" s="235"/>
      <c r="KIF257" s="235"/>
      <c r="KIG257" s="235"/>
      <c r="KIH257" s="235"/>
      <c r="KII257" s="235"/>
      <c r="KIJ257" s="235"/>
      <c r="KIK257" s="235"/>
      <c r="KIL257" s="235"/>
      <c r="KIM257" s="235"/>
      <c r="KIN257" s="235"/>
      <c r="KIO257" s="235"/>
      <c r="KIP257" s="235"/>
      <c r="KIQ257" s="235"/>
      <c r="KIR257" s="235"/>
      <c r="KIS257" s="235"/>
      <c r="KIT257" s="235"/>
      <c r="KIU257" s="235"/>
      <c r="KIV257" s="235"/>
      <c r="KIW257" s="235"/>
      <c r="KIX257" s="235"/>
      <c r="KIY257" s="235"/>
      <c r="KIZ257" s="235"/>
      <c r="KJA257" s="235"/>
      <c r="KJB257" s="235"/>
      <c r="KJC257" s="235"/>
      <c r="KJD257" s="235"/>
      <c r="KJE257" s="235"/>
      <c r="KJF257" s="235"/>
      <c r="KJG257" s="235"/>
      <c r="KJH257" s="235"/>
      <c r="KJI257" s="235"/>
      <c r="KJJ257" s="235"/>
      <c r="KJK257" s="235"/>
      <c r="KJL257" s="235"/>
      <c r="KJM257" s="235"/>
      <c r="KJN257" s="235"/>
      <c r="KJO257" s="235"/>
      <c r="KJP257" s="235"/>
      <c r="KJQ257" s="235"/>
      <c r="KJR257" s="235"/>
      <c r="KJS257" s="235"/>
      <c r="KJT257" s="235"/>
      <c r="KJU257" s="235"/>
      <c r="KJV257" s="235"/>
      <c r="KJW257" s="235"/>
      <c r="KJX257" s="235"/>
      <c r="KJY257" s="235"/>
      <c r="KJZ257" s="235"/>
      <c r="KKA257" s="235"/>
      <c r="KKB257" s="235"/>
      <c r="KKC257" s="235"/>
      <c r="KKD257" s="235"/>
      <c r="KKE257" s="235"/>
      <c r="KKF257" s="235"/>
      <c r="KKG257" s="235"/>
      <c r="KKH257" s="235"/>
      <c r="KKI257" s="235"/>
      <c r="KKJ257" s="235"/>
      <c r="KKK257" s="235"/>
      <c r="KKL257" s="235"/>
      <c r="KKM257" s="235"/>
      <c r="KKN257" s="235"/>
      <c r="KKO257" s="235"/>
      <c r="KKP257" s="235"/>
      <c r="KKQ257" s="235"/>
      <c r="KKR257" s="235"/>
      <c r="KKS257" s="235"/>
      <c r="KKT257" s="235"/>
      <c r="KKU257" s="235"/>
      <c r="KKV257" s="235"/>
      <c r="KKW257" s="235"/>
      <c r="KKX257" s="235"/>
      <c r="KKY257" s="235"/>
      <c r="KKZ257" s="235"/>
      <c r="KLA257" s="235"/>
      <c r="KLB257" s="235"/>
      <c r="KLC257" s="235"/>
      <c r="KLD257" s="235"/>
      <c r="KLE257" s="235"/>
      <c r="KLF257" s="235"/>
      <c r="KLG257" s="235"/>
      <c r="KLH257" s="235"/>
      <c r="KLI257" s="235"/>
      <c r="KLJ257" s="235"/>
      <c r="KLK257" s="235"/>
      <c r="KLL257" s="235"/>
      <c r="KLM257" s="235"/>
      <c r="KLN257" s="235"/>
      <c r="KLO257" s="235"/>
      <c r="KLP257" s="235"/>
      <c r="KLQ257" s="235"/>
      <c r="KLR257" s="235"/>
      <c r="KLS257" s="235"/>
      <c r="KLT257" s="235"/>
      <c r="KLU257" s="235"/>
      <c r="KLV257" s="235"/>
      <c r="KLW257" s="235"/>
      <c r="KLX257" s="235"/>
      <c r="KLY257" s="235"/>
      <c r="KLZ257" s="235"/>
      <c r="KMA257" s="235"/>
      <c r="KMB257" s="235"/>
      <c r="KMC257" s="235"/>
      <c r="KMD257" s="235"/>
      <c r="KME257" s="235"/>
      <c r="KMF257" s="235"/>
      <c r="KMG257" s="235"/>
      <c r="KMH257" s="235"/>
      <c r="KMI257" s="235"/>
      <c r="KMJ257" s="235"/>
      <c r="KMK257" s="235"/>
      <c r="KML257" s="235"/>
      <c r="KMM257" s="235"/>
      <c r="KMN257" s="235"/>
      <c r="KMO257" s="235"/>
      <c r="KMP257" s="235"/>
      <c r="KMQ257" s="235"/>
      <c r="KMR257" s="235"/>
      <c r="KMS257" s="235"/>
      <c r="KMT257" s="235"/>
      <c r="KMU257" s="235"/>
      <c r="KMV257" s="235"/>
      <c r="KMW257" s="235"/>
      <c r="KMX257" s="235"/>
      <c r="KMY257" s="235"/>
      <c r="KMZ257" s="235"/>
      <c r="KNA257" s="235"/>
      <c r="KNB257" s="235"/>
      <c r="KNC257" s="235"/>
      <c r="KND257" s="235"/>
      <c r="KNE257" s="235"/>
      <c r="KNF257" s="235"/>
      <c r="KNG257" s="235"/>
      <c r="KNH257" s="235"/>
      <c r="KNI257" s="235"/>
      <c r="KNJ257" s="235"/>
      <c r="KNK257" s="235"/>
      <c r="KNL257" s="235"/>
      <c r="KNM257" s="235"/>
      <c r="KNN257" s="235"/>
      <c r="KNO257" s="235"/>
      <c r="KNP257" s="235"/>
      <c r="KNQ257" s="235"/>
      <c r="KNR257" s="235"/>
      <c r="KNS257" s="235"/>
      <c r="KNT257" s="235"/>
      <c r="KNU257" s="235"/>
      <c r="KNV257" s="235"/>
      <c r="KNW257" s="235"/>
      <c r="KNX257" s="235"/>
      <c r="KNY257" s="235"/>
      <c r="KNZ257" s="235"/>
      <c r="KOA257" s="235"/>
      <c r="KOB257" s="235"/>
      <c r="KOC257" s="235"/>
      <c r="KOD257" s="235"/>
      <c r="KOE257" s="235"/>
      <c r="KOF257" s="235"/>
      <c r="KOG257" s="235"/>
      <c r="KOH257" s="235"/>
      <c r="KOI257" s="235"/>
      <c r="KOJ257" s="235"/>
      <c r="KOK257" s="235"/>
      <c r="KOL257" s="235"/>
      <c r="KOM257" s="235"/>
      <c r="KON257" s="235"/>
      <c r="KOO257" s="235"/>
      <c r="KOP257" s="235"/>
      <c r="KOQ257" s="235"/>
      <c r="KOR257" s="235"/>
      <c r="KOS257" s="235"/>
      <c r="KOT257" s="235"/>
      <c r="KOU257" s="235"/>
      <c r="KOV257" s="235"/>
      <c r="KOW257" s="235"/>
      <c r="KOX257" s="235"/>
      <c r="KOY257" s="235"/>
      <c r="KOZ257" s="235"/>
      <c r="KPA257" s="235"/>
      <c r="KPB257" s="235"/>
      <c r="KPC257" s="235"/>
      <c r="KPD257" s="235"/>
      <c r="KPE257" s="235"/>
      <c r="KPF257" s="235"/>
      <c r="KPG257" s="235"/>
      <c r="KPH257" s="235"/>
      <c r="KPI257" s="235"/>
      <c r="KPJ257" s="235"/>
      <c r="KPK257" s="235"/>
      <c r="KPL257" s="235"/>
      <c r="KPM257" s="235"/>
      <c r="KPN257" s="235"/>
      <c r="KPO257" s="235"/>
      <c r="KPP257" s="235"/>
      <c r="KPQ257" s="235"/>
      <c r="KPR257" s="235"/>
      <c r="KPS257" s="235"/>
      <c r="KPT257" s="235"/>
      <c r="KPU257" s="235"/>
      <c r="KPV257" s="235"/>
      <c r="KPW257" s="235"/>
      <c r="KPX257" s="235"/>
      <c r="KPY257" s="235"/>
      <c r="KPZ257" s="235"/>
      <c r="KQA257" s="235"/>
      <c r="KQB257" s="235"/>
      <c r="KQC257" s="235"/>
      <c r="KQD257" s="235"/>
      <c r="KQE257" s="235"/>
      <c r="KQF257" s="235"/>
      <c r="KQG257" s="235"/>
      <c r="KQH257" s="235"/>
      <c r="KQI257" s="235"/>
      <c r="KQJ257" s="235"/>
      <c r="KQK257" s="235"/>
      <c r="KQL257" s="235"/>
      <c r="KQM257" s="235"/>
      <c r="KQN257" s="235"/>
      <c r="KQO257" s="235"/>
      <c r="KQP257" s="235"/>
      <c r="KQQ257" s="235"/>
      <c r="KQR257" s="235"/>
      <c r="KQS257" s="235"/>
      <c r="KQT257" s="235"/>
      <c r="KQU257" s="235"/>
      <c r="KQV257" s="235"/>
      <c r="KQW257" s="235"/>
      <c r="KQX257" s="235"/>
      <c r="KQY257" s="235"/>
      <c r="KQZ257" s="235"/>
      <c r="KRA257" s="235"/>
      <c r="KRB257" s="235"/>
      <c r="KRC257" s="235"/>
      <c r="KRD257" s="235"/>
      <c r="KRE257" s="235"/>
      <c r="KRF257" s="235"/>
      <c r="KRG257" s="235"/>
      <c r="KRH257" s="235"/>
      <c r="KRI257" s="235"/>
      <c r="KRJ257" s="235"/>
      <c r="KRK257" s="235"/>
      <c r="KRL257" s="235"/>
      <c r="KRM257" s="235"/>
      <c r="KRN257" s="235"/>
      <c r="KRO257" s="235"/>
      <c r="KRP257" s="235"/>
      <c r="KRQ257" s="235"/>
      <c r="KRR257" s="235"/>
      <c r="KRS257" s="235"/>
      <c r="KRT257" s="235"/>
      <c r="KRU257" s="235"/>
      <c r="KRV257" s="235"/>
      <c r="KRW257" s="235"/>
      <c r="KRX257" s="235"/>
      <c r="KRY257" s="235"/>
      <c r="KRZ257" s="235"/>
      <c r="KSA257" s="235"/>
      <c r="KSB257" s="235"/>
      <c r="KSC257" s="235"/>
      <c r="KSD257" s="235"/>
      <c r="KSE257" s="235"/>
      <c r="KSF257" s="235"/>
      <c r="KSG257" s="235"/>
      <c r="KSH257" s="235"/>
      <c r="KSI257" s="235"/>
      <c r="KSJ257" s="235"/>
      <c r="KSK257" s="235"/>
      <c r="KSL257" s="235"/>
      <c r="KSM257" s="235"/>
      <c r="KSN257" s="235"/>
      <c r="KSO257" s="235"/>
      <c r="KSP257" s="235"/>
      <c r="KSQ257" s="235"/>
      <c r="KSR257" s="235"/>
      <c r="KSS257" s="235"/>
      <c r="KST257" s="235"/>
      <c r="KSU257" s="235"/>
      <c r="KSV257" s="235"/>
      <c r="KSW257" s="235"/>
      <c r="KSX257" s="235"/>
      <c r="KSY257" s="235"/>
      <c r="KSZ257" s="235"/>
      <c r="KTA257" s="235"/>
      <c r="KTB257" s="235"/>
      <c r="KTC257" s="235"/>
      <c r="KTD257" s="235"/>
      <c r="KTE257" s="235"/>
      <c r="KTF257" s="235"/>
      <c r="KTG257" s="235"/>
      <c r="KTH257" s="235"/>
      <c r="KTI257" s="235"/>
      <c r="KTJ257" s="235"/>
      <c r="KTK257" s="235"/>
      <c r="KTL257" s="235"/>
      <c r="KTM257" s="235"/>
      <c r="KTN257" s="235"/>
      <c r="KTO257" s="235"/>
      <c r="KTP257" s="235"/>
      <c r="KTQ257" s="235"/>
      <c r="KTR257" s="235"/>
      <c r="KTS257" s="235"/>
      <c r="KTT257" s="235"/>
      <c r="KTU257" s="235"/>
      <c r="KTV257" s="235"/>
      <c r="KTW257" s="235"/>
      <c r="KTX257" s="235"/>
      <c r="KTY257" s="235"/>
      <c r="KTZ257" s="235"/>
      <c r="KUA257" s="235"/>
      <c r="KUB257" s="235"/>
      <c r="KUC257" s="235"/>
      <c r="KUD257" s="235"/>
      <c r="KUE257" s="235"/>
      <c r="KUF257" s="235"/>
      <c r="KUG257" s="235"/>
      <c r="KUH257" s="235"/>
      <c r="KUI257" s="235"/>
      <c r="KUJ257" s="235"/>
      <c r="KUK257" s="235"/>
      <c r="KUL257" s="235"/>
      <c r="KUM257" s="235"/>
      <c r="KUN257" s="235"/>
      <c r="KUO257" s="235"/>
      <c r="KUP257" s="235"/>
      <c r="KUQ257" s="235"/>
      <c r="KUR257" s="235"/>
      <c r="KUS257" s="235"/>
      <c r="KUT257" s="235"/>
      <c r="KUU257" s="235"/>
      <c r="KUV257" s="235"/>
      <c r="KUW257" s="235"/>
      <c r="KUX257" s="235"/>
      <c r="KUY257" s="235"/>
      <c r="KUZ257" s="235"/>
      <c r="KVA257" s="235"/>
      <c r="KVB257" s="235"/>
      <c r="KVC257" s="235"/>
      <c r="KVD257" s="235"/>
      <c r="KVE257" s="235"/>
      <c r="KVF257" s="235"/>
      <c r="KVG257" s="235"/>
      <c r="KVH257" s="235"/>
      <c r="KVI257" s="235"/>
      <c r="KVJ257" s="235"/>
      <c r="KVK257" s="235"/>
      <c r="KVL257" s="235"/>
      <c r="KVM257" s="235"/>
      <c r="KVN257" s="235"/>
      <c r="KVO257" s="235"/>
      <c r="KVP257" s="235"/>
      <c r="KVQ257" s="235"/>
      <c r="KVR257" s="235"/>
      <c r="KVS257" s="235"/>
      <c r="KVT257" s="235"/>
      <c r="KVU257" s="235"/>
      <c r="KVV257" s="235"/>
      <c r="KVW257" s="235"/>
      <c r="KVX257" s="235"/>
      <c r="KVY257" s="235"/>
      <c r="KVZ257" s="235"/>
      <c r="KWA257" s="235"/>
      <c r="KWB257" s="235"/>
      <c r="KWC257" s="235"/>
      <c r="KWD257" s="235"/>
      <c r="KWE257" s="235"/>
      <c r="KWF257" s="235"/>
      <c r="KWG257" s="235"/>
      <c r="KWH257" s="235"/>
      <c r="KWI257" s="235"/>
      <c r="KWJ257" s="235"/>
      <c r="KWK257" s="235"/>
      <c r="KWL257" s="235"/>
      <c r="KWM257" s="235"/>
      <c r="KWN257" s="235"/>
      <c r="KWO257" s="235"/>
      <c r="KWP257" s="235"/>
      <c r="KWQ257" s="235"/>
      <c r="KWR257" s="235"/>
      <c r="KWS257" s="235"/>
      <c r="KWT257" s="235"/>
      <c r="KWU257" s="235"/>
      <c r="KWV257" s="235"/>
      <c r="KWW257" s="235"/>
      <c r="KWX257" s="235"/>
      <c r="KWY257" s="235"/>
      <c r="KWZ257" s="235"/>
      <c r="KXA257" s="235"/>
      <c r="KXB257" s="235"/>
      <c r="KXC257" s="235"/>
      <c r="KXD257" s="235"/>
      <c r="KXE257" s="235"/>
      <c r="KXF257" s="235"/>
      <c r="KXG257" s="235"/>
      <c r="KXH257" s="235"/>
      <c r="KXI257" s="235"/>
      <c r="KXJ257" s="235"/>
      <c r="KXK257" s="235"/>
      <c r="KXL257" s="235"/>
      <c r="KXM257" s="235"/>
      <c r="KXN257" s="235"/>
      <c r="KXO257" s="235"/>
      <c r="KXP257" s="235"/>
      <c r="KXQ257" s="235"/>
      <c r="KXR257" s="235"/>
      <c r="KXS257" s="235"/>
      <c r="KXT257" s="235"/>
      <c r="KXU257" s="235"/>
      <c r="KXV257" s="235"/>
      <c r="KXW257" s="235"/>
      <c r="KXX257" s="235"/>
      <c r="KXY257" s="235"/>
      <c r="KXZ257" s="235"/>
      <c r="KYA257" s="235"/>
      <c r="KYB257" s="235"/>
      <c r="KYC257" s="235"/>
      <c r="KYD257" s="235"/>
      <c r="KYE257" s="235"/>
      <c r="KYF257" s="235"/>
      <c r="KYG257" s="235"/>
      <c r="KYH257" s="235"/>
      <c r="KYI257" s="235"/>
      <c r="KYJ257" s="235"/>
      <c r="KYK257" s="235"/>
      <c r="KYL257" s="235"/>
      <c r="KYM257" s="235"/>
      <c r="KYN257" s="235"/>
      <c r="KYO257" s="235"/>
      <c r="KYP257" s="235"/>
      <c r="KYQ257" s="235"/>
      <c r="KYR257" s="235"/>
      <c r="KYS257" s="235"/>
      <c r="KYT257" s="235"/>
      <c r="KYU257" s="235"/>
      <c r="KYV257" s="235"/>
      <c r="KYW257" s="235"/>
      <c r="KYX257" s="235"/>
      <c r="KYY257" s="235"/>
      <c r="KYZ257" s="235"/>
      <c r="KZA257" s="235"/>
      <c r="KZB257" s="235"/>
      <c r="KZC257" s="235"/>
      <c r="KZD257" s="235"/>
      <c r="KZE257" s="235"/>
      <c r="KZF257" s="235"/>
      <c r="KZG257" s="235"/>
      <c r="KZH257" s="235"/>
      <c r="KZI257" s="235"/>
      <c r="KZJ257" s="235"/>
      <c r="KZK257" s="235"/>
      <c r="KZL257" s="235"/>
      <c r="KZM257" s="235"/>
      <c r="KZN257" s="235"/>
      <c r="KZO257" s="235"/>
      <c r="KZP257" s="235"/>
      <c r="KZQ257" s="235"/>
      <c r="KZR257" s="235"/>
      <c r="KZS257" s="235"/>
      <c r="KZT257" s="235"/>
      <c r="KZU257" s="235"/>
      <c r="KZV257" s="235"/>
      <c r="KZW257" s="235"/>
      <c r="KZX257" s="235"/>
      <c r="KZY257" s="235"/>
      <c r="KZZ257" s="235"/>
      <c r="LAA257" s="235"/>
      <c r="LAB257" s="235"/>
      <c r="LAC257" s="235"/>
      <c r="LAD257" s="235"/>
      <c r="LAE257" s="235"/>
      <c r="LAF257" s="235"/>
      <c r="LAG257" s="235"/>
      <c r="LAH257" s="235"/>
      <c r="LAI257" s="235"/>
      <c r="LAJ257" s="235"/>
      <c r="LAK257" s="235"/>
      <c r="LAL257" s="235"/>
      <c r="LAM257" s="235"/>
      <c r="LAN257" s="235"/>
      <c r="LAO257" s="235"/>
      <c r="LAP257" s="235"/>
      <c r="LAQ257" s="235"/>
      <c r="LAR257" s="235"/>
      <c r="LAS257" s="235"/>
      <c r="LAT257" s="235"/>
      <c r="LAU257" s="235"/>
      <c r="LAV257" s="235"/>
      <c r="LAW257" s="235"/>
      <c r="LAX257" s="235"/>
      <c r="LAY257" s="235"/>
      <c r="LAZ257" s="235"/>
      <c r="LBA257" s="235"/>
      <c r="LBB257" s="235"/>
      <c r="LBC257" s="235"/>
      <c r="LBD257" s="235"/>
      <c r="LBE257" s="235"/>
      <c r="LBF257" s="235"/>
      <c r="LBG257" s="235"/>
      <c r="LBH257" s="235"/>
      <c r="LBI257" s="235"/>
      <c r="LBJ257" s="235"/>
      <c r="LBK257" s="235"/>
      <c r="LBL257" s="235"/>
      <c r="LBM257" s="235"/>
      <c r="LBN257" s="235"/>
      <c r="LBO257" s="235"/>
      <c r="LBP257" s="235"/>
      <c r="LBQ257" s="235"/>
      <c r="LBR257" s="235"/>
      <c r="LBS257" s="235"/>
      <c r="LBT257" s="235"/>
      <c r="LBU257" s="235"/>
      <c r="LBV257" s="235"/>
      <c r="LBW257" s="235"/>
      <c r="LBX257" s="235"/>
      <c r="LBY257" s="235"/>
      <c r="LBZ257" s="235"/>
      <c r="LCA257" s="235"/>
      <c r="LCB257" s="235"/>
      <c r="LCC257" s="235"/>
      <c r="LCD257" s="235"/>
      <c r="LCE257" s="235"/>
      <c r="LCF257" s="235"/>
      <c r="LCG257" s="235"/>
      <c r="LCH257" s="235"/>
      <c r="LCI257" s="235"/>
      <c r="LCJ257" s="235"/>
      <c r="LCK257" s="235"/>
      <c r="LCL257" s="235"/>
      <c r="LCM257" s="235"/>
      <c r="LCN257" s="235"/>
      <c r="LCO257" s="235"/>
      <c r="LCP257" s="235"/>
      <c r="LCQ257" s="235"/>
      <c r="LCR257" s="235"/>
      <c r="LCS257" s="235"/>
      <c r="LCT257" s="235"/>
      <c r="LCU257" s="235"/>
      <c r="LCV257" s="235"/>
      <c r="LCW257" s="235"/>
      <c r="LCX257" s="235"/>
      <c r="LCY257" s="235"/>
      <c r="LCZ257" s="235"/>
      <c r="LDA257" s="235"/>
      <c r="LDB257" s="235"/>
      <c r="LDC257" s="235"/>
      <c r="LDD257" s="235"/>
      <c r="LDE257" s="235"/>
      <c r="LDF257" s="235"/>
      <c r="LDG257" s="235"/>
      <c r="LDH257" s="235"/>
      <c r="LDI257" s="235"/>
      <c r="LDJ257" s="235"/>
      <c r="LDK257" s="235"/>
      <c r="LDL257" s="235"/>
      <c r="LDM257" s="235"/>
      <c r="LDN257" s="235"/>
      <c r="LDO257" s="235"/>
      <c r="LDP257" s="235"/>
      <c r="LDQ257" s="235"/>
      <c r="LDR257" s="235"/>
      <c r="LDS257" s="235"/>
      <c r="LDT257" s="235"/>
      <c r="LDU257" s="235"/>
      <c r="LDV257" s="235"/>
      <c r="LDW257" s="235"/>
      <c r="LDX257" s="235"/>
      <c r="LDY257" s="235"/>
      <c r="LDZ257" s="235"/>
      <c r="LEA257" s="235"/>
      <c r="LEB257" s="235"/>
      <c r="LEC257" s="235"/>
      <c r="LED257" s="235"/>
      <c r="LEE257" s="235"/>
      <c r="LEF257" s="235"/>
      <c r="LEG257" s="235"/>
      <c r="LEH257" s="235"/>
      <c r="LEI257" s="235"/>
      <c r="LEJ257" s="235"/>
      <c r="LEK257" s="235"/>
      <c r="LEL257" s="235"/>
      <c r="LEM257" s="235"/>
      <c r="LEN257" s="235"/>
      <c r="LEO257" s="235"/>
      <c r="LEP257" s="235"/>
      <c r="LEQ257" s="235"/>
      <c r="LER257" s="235"/>
      <c r="LES257" s="235"/>
      <c r="LET257" s="235"/>
      <c r="LEU257" s="235"/>
      <c r="LEV257" s="235"/>
      <c r="LEW257" s="235"/>
      <c r="LEX257" s="235"/>
      <c r="LEY257" s="235"/>
      <c r="LEZ257" s="235"/>
      <c r="LFA257" s="235"/>
      <c r="LFB257" s="235"/>
      <c r="LFC257" s="235"/>
      <c r="LFD257" s="235"/>
      <c r="LFE257" s="235"/>
      <c r="LFF257" s="235"/>
      <c r="LFG257" s="235"/>
      <c r="LFH257" s="235"/>
      <c r="LFI257" s="235"/>
      <c r="LFJ257" s="235"/>
      <c r="LFK257" s="235"/>
      <c r="LFL257" s="235"/>
      <c r="LFM257" s="235"/>
      <c r="LFN257" s="235"/>
      <c r="LFO257" s="235"/>
      <c r="LFP257" s="235"/>
      <c r="LFQ257" s="235"/>
      <c r="LFR257" s="235"/>
      <c r="LFS257" s="235"/>
      <c r="LFT257" s="235"/>
      <c r="LFU257" s="235"/>
      <c r="LFV257" s="235"/>
      <c r="LFW257" s="235"/>
      <c r="LFX257" s="235"/>
      <c r="LFY257" s="235"/>
      <c r="LFZ257" s="235"/>
      <c r="LGA257" s="235"/>
      <c r="LGB257" s="235"/>
      <c r="LGC257" s="235"/>
      <c r="LGD257" s="235"/>
      <c r="LGE257" s="235"/>
      <c r="LGF257" s="235"/>
      <c r="LGG257" s="235"/>
      <c r="LGH257" s="235"/>
      <c r="LGI257" s="235"/>
      <c r="LGJ257" s="235"/>
      <c r="LGK257" s="235"/>
      <c r="LGL257" s="235"/>
      <c r="LGM257" s="235"/>
      <c r="LGN257" s="235"/>
      <c r="LGO257" s="235"/>
      <c r="LGP257" s="235"/>
      <c r="LGQ257" s="235"/>
      <c r="LGR257" s="235"/>
      <c r="LGS257" s="235"/>
      <c r="LGT257" s="235"/>
      <c r="LGU257" s="235"/>
      <c r="LGV257" s="235"/>
      <c r="LGW257" s="235"/>
      <c r="LGX257" s="235"/>
      <c r="LGY257" s="235"/>
      <c r="LGZ257" s="235"/>
      <c r="LHA257" s="235"/>
      <c r="LHB257" s="235"/>
      <c r="LHC257" s="235"/>
      <c r="LHD257" s="235"/>
      <c r="LHE257" s="235"/>
      <c r="LHF257" s="235"/>
      <c r="LHG257" s="235"/>
      <c r="LHH257" s="235"/>
      <c r="LHI257" s="235"/>
      <c r="LHJ257" s="235"/>
      <c r="LHK257" s="235"/>
      <c r="LHL257" s="235"/>
      <c r="LHM257" s="235"/>
      <c r="LHN257" s="235"/>
      <c r="LHO257" s="235"/>
      <c r="LHP257" s="235"/>
      <c r="LHQ257" s="235"/>
      <c r="LHR257" s="235"/>
      <c r="LHS257" s="235"/>
      <c r="LHT257" s="235"/>
      <c r="LHU257" s="235"/>
      <c r="LHV257" s="235"/>
      <c r="LHW257" s="235"/>
      <c r="LHX257" s="235"/>
      <c r="LHY257" s="235"/>
      <c r="LHZ257" s="235"/>
      <c r="LIA257" s="235"/>
      <c r="LIB257" s="235"/>
      <c r="LIC257" s="235"/>
      <c r="LID257" s="235"/>
      <c r="LIE257" s="235"/>
      <c r="LIF257" s="235"/>
      <c r="LIG257" s="235"/>
      <c r="LIH257" s="235"/>
      <c r="LII257" s="235"/>
      <c r="LIJ257" s="235"/>
      <c r="LIK257" s="235"/>
      <c r="LIL257" s="235"/>
      <c r="LIM257" s="235"/>
      <c r="LIN257" s="235"/>
      <c r="LIO257" s="235"/>
      <c r="LIP257" s="235"/>
      <c r="LIQ257" s="235"/>
      <c r="LIR257" s="235"/>
      <c r="LIS257" s="235"/>
      <c r="LIT257" s="235"/>
      <c r="LIU257" s="235"/>
      <c r="LIV257" s="235"/>
      <c r="LIW257" s="235"/>
      <c r="LIX257" s="235"/>
      <c r="LIY257" s="235"/>
      <c r="LIZ257" s="235"/>
      <c r="LJA257" s="235"/>
      <c r="LJB257" s="235"/>
      <c r="LJC257" s="235"/>
      <c r="LJD257" s="235"/>
      <c r="LJE257" s="235"/>
      <c r="LJF257" s="235"/>
      <c r="LJG257" s="235"/>
      <c r="LJH257" s="235"/>
      <c r="LJI257" s="235"/>
      <c r="LJJ257" s="235"/>
      <c r="LJK257" s="235"/>
      <c r="LJL257" s="235"/>
      <c r="LJM257" s="235"/>
      <c r="LJN257" s="235"/>
      <c r="LJO257" s="235"/>
      <c r="LJP257" s="235"/>
      <c r="LJQ257" s="235"/>
      <c r="LJR257" s="235"/>
      <c r="LJS257" s="235"/>
      <c r="LJT257" s="235"/>
      <c r="LJU257" s="235"/>
      <c r="LJV257" s="235"/>
      <c r="LJW257" s="235"/>
      <c r="LJX257" s="235"/>
      <c r="LJY257" s="235"/>
      <c r="LJZ257" s="235"/>
      <c r="LKA257" s="235"/>
      <c r="LKB257" s="235"/>
      <c r="LKC257" s="235"/>
      <c r="LKD257" s="235"/>
      <c r="LKE257" s="235"/>
      <c r="LKF257" s="235"/>
      <c r="LKG257" s="235"/>
      <c r="LKH257" s="235"/>
      <c r="LKI257" s="235"/>
      <c r="LKJ257" s="235"/>
      <c r="LKK257" s="235"/>
      <c r="LKL257" s="235"/>
      <c r="LKM257" s="235"/>
      <c r="LKN257" s="235"/>
      <c r="LKO257" s="235"/>
      <c r="LKP257" s="235"/>
      <c r="LKQ257" s="235"/>
      <c r="LKR257" s="235"/>
      <c r="LKS257" s="235"/>
      <c r="LKT257" s="235"/>
      <c r="LKU257" s="235"/>
      <c r="LKV257" s="235"/>
      <c r="LKW257" s="235"/>
      <c r="LKX257" s="235"/>
      <c r="LKY257" s="235"/>
      <c r="LKZ257" s="235"/>
      <c r="LLA257" s="235"/>
      <c r="LLB257" s="235"/>
      <c r="LLC257" s="235"/>
      <c r="LLD257" s="235"/>
      <c r="LLE257" s="235"/>
      <c r="LLF257" s="235"/>
      <c r="LLG257" s="235"/>
      <c r="LLH257" s="235"/>
      <c r="LLI257" s="235"/>
      <c r="LLJ257" s="235"/>
      <c r="LLK257" s="235"/>
      <c r="LLL257" s="235"/>
      <c r="LLM257" s="235"/>
      <c r="LLN257" s="235"/>
      <c r="LLO257" s="235"/>
      <c r="LLP257" s="235"/>
      <c r="LLQ257" s="235"/>
      <c r="LLR257" s="235"/>
      <c r="LLS257" s="235"/>
      <c r="LLT257" s="235"/>
      <c r="LLU257" s="235"/>
      <c r="LLV257" s="235"/>
      <c r="LLW257" s="235"/>
      <c r="LLX257" s="235"/>
      <c r="LLY257" s="235"/>
      <c r="LLZ257" s="235"/>
      <c r="LMA257" s="235"/>
      <c r="LMB257" s="235"/>
      <c r="LMC257" s="235"/>
      <c r="LMD257" s="235"/>
      <c r="LME257" s="235"/>
      <c r="LMF257" s="235"/>
      <c r="LMG257" s="235"/>
      <c r="LMH257" s="235"/>
      <c r="LMI257" s="235"/>
      <c r="LMJ257" s="235"/>
      <c r="LMK257" s="235"/>
      <c r="LML257" s="235"/>
      <c r="LMM257" s="235"/>
      <c r="LMN257" s="235"/>
      <c r="LMO257" s="235"/>
      <c r="LMP257" s="235"/>
      <c r="LMQ257" s="235"/>
      <c r="LMR257" s="235"/>
      <c r="LMS257" s="235"/>
      <c r="LMT257" s="235"/>
      <c r="LMU257" s="235"/>
      <c r="LMV257" s="235"/>
      <c r="LMW257" s="235"/>
      <c r="LMX257" s="235"/>
      <c r="LMY257" s="235"/>
      <c r="LMZ257" s="235"/>
      <c r="LNA257" s="235"/>
      <c r="LNB257" s="235"/>
      <c r="LNC257" s="235"/>
      <c r="LND257" s="235"/>
      <c r="LNE257" s="235"/>
      <c r="LNF257" s="235"/>
      <c r="LNG257" s="235"/>
      <c r="LNH257" s="235"/>
      <c r="LNI257" s="235"/>
      <c r="LNJ257" s="235"/>
      <c r="LNK257" s="235"/>
      <c r="LNL257" s="235"/>
      <c r="LNM257" s="235"/>
      <c r="LNN257" s="235"/>
      <c r="LNO257" s="235"/>
      <c r="LNP257" s="235"/>
      <c r="LNQ257" s="235"/>
      <c r="LNR257" s="235"/>
      <c r="LNS257" s="235"/>
      <c r="LNT257" s="235"/>
      <c r="LNU257" s="235"/>
      <c r="LNV257" s="235"/>
      <c r="LNW257" s="235"/>
      <c r="LNX257" s="235"/>
      <c r="LNY257" s="235"/>
      <c r="LNZ257" s="235"/>
      <c r="LOA257" s="235"/>
      <c r="LOB257" s="235"/>
      <c r="LOC257" s="235"/>
      <c r="LOD257" s="235"/>
      <c r="LOE257" s="235"/>
      <c r="LOF257" s="235"/>
      <c r="LOG257" s="235"/>
      <c r="LOH257" s="235"/>
      <c r="LOI257" s="235"/>
      <c r="LOJ257" s="235"/>
      <c r="LOK257" s="235"/>
      <c r="LOL257" s="235"/>
      <c r="LOM257" s="235"/>
      <c r="LON257" s="235"/>
      <c r="LOO257" s="235"/>
      <c r="LOP257" s="235"/>
      <c r="LOQ257" s="235"/>
      <c r="LOR257" s="235"/>
      <c r="LOS257" s="235"/>
      <c r="LOT257" s="235"/>
      <c r="LOU257" s="235"/>
      <c r="LOV257" s="235"/>
      <c r="LOW257" s="235"/>
      <c r="LOX257" s="235"/>
      <c r="LOY257" s="235"/>
      <c r="LOZ257" s="235"/>
      <c r="LPA257" s="235"/>
      <c r="LPB257" s="235"/>
      <c r="LPC257" s="235"/>
      <c r="LPD257" s="235"/>
      <c r="LPE257" s="235"/>
      <c r="LPF257" s="235"/>
      <c r="LPG257" s="235"/>
      <c r="LPH257" s="235"/>
      <c r="LPI257" s="235"/>
      <c r="LPJ257" s="235"/>
      <c r="LPK257" s="235"/>
      <c r="LPL257" s="235"/>
      <c r="LPM257" s="235"/>
      <c r="LPN257" s="235"/>
      <c r="LPO257" s="235"/>
      <c r="LPP257" s="235"/>
      <c r="LPQ257" s="235"/>
      <c r="LPR257" s="235"/>
      <c r="LPS257" s="235"/>
      <c r="LPT257" s="235"/>
      <c r="LPU257" s="235"/>
      <c r="LPV257" s="235"/>
      <c r="LPW257" s="235"/>
      <c r="LPX257" s="235"/>
      <c r="LPY257" s="235"/>
      <c r="LPZ257" s="235"/>
      <c r="LQA257" s="235"/>
      <c r="LQB257" s="235"/>
      <c r="LQC257" s="235"/>
      <c r="LQD257" s="235"/>
      <c r="LQE257" s="235"/>
      <c r="LQF257" s="235"/>
      <c r="LQG257" s="235"/>
      <c r="LQH257" s="235"/>
      <c r="LQI257" s="235"/>
      <c r="LQJ257" s="235"/>
      <c r="LQK257" s="235"/>
      <c r="LQL257" s="235"/>
      <c r="LQM257" s="235"/>
      <c r="LQN257" s="235"/>
      <c r="LQO257" s="235"/>
      <c r="LQP257" s="235"/>
      <c r="LQQ257" s="235"/>
      <c r="LQR257" s="235"/>
      <c r="LQS257" s="235"/>
      <c r="LQT257" s="235"/>
      <c r="LQU257" s="235"/>
      <c r="LQV257" s="235"/>
      <c r="LQW257" s="235"/>
      <c r="LQX257" s="235"/>
      <c r="LQY257" s="235"/>
      <c r="LQZ257" s="235"/>
      <c r="LRA257" s="235"/>
      <c r="LRB257" s="235"/>
      <c r="LRC257" s="235"/>
      <c r="LRD257" s="235"/>
      <c r="LRE257" s="235"/>
      <c r="LRF257" s="235"/>
      <c r="LRG257" s="235"/>
      <c r="LRH257" s="235"/>
      <c r="LRI257" s="235"/>
      <c r="LRJ257" s="235"/>
      <c r="LRK257" s="235"/>
      <c r="LRL257" s="235"/>
      <c r="LRM257" s="235"/>
      <c r="LRN257" s="235"/>
      <c r="LRO257" s="235"/>
      <c r="LRP257" s="235"/>
      <c r="LRQ257" s="235"/>
      <c r="LRR257" s="235"/>
      <c r="LRS257" s="235"/>
      <c r="LRT257" s="235"/>
      <c r="LRU257" s="235"/>
      <c r="LRV257" s="235"/>
      <c r="LRW257" s="235"/>
      <c r="LRX257" s="235"/>
      <c r="LRY257" s="235"/>
      <c r="LRZ257" s="235"/>
      <c r="LSA257" s="235"/>
      <c r="LSB257" s="235"/>
      <c r="LSC257" s="235"/>
      <c r="LSD257" s="235"/>
      <c r="LSE257" s="235"/>
      <c r="LSF257" s="235"/>
      <c r="LSG257" s="235"/>
      <c r="LSH257" s="235"/>
      <c r="LSI257" s="235"/>
      <c r="LSJ257" s="235"/>
      <c r="LSK257" s="235"/>
      <c r="LSL257" s="235"/>
      <c r="LSM257" s="235"/>
      <c r="LSN257" s="235"/>
      <c r="LSO257" s="235"/>
      <c r="LSP257" s="235"/>
      <c r="LSQ257" s="235"/>
      <c r="LSR257" s="235"/>
      <c r="LSS257" s="235"/>
      <c r="LST257" s="235"/>
      <c r="LSU257" s="235"/>
      <c r="LSV257" s="235"/>
      <c r="LSW257" s="235"/>
      <c r="LSX257" s="235"/>
      <c r="LSY257" s="235"/>
      <c r="LSZ257" s="235"/>
      <c r="LTA257" s="235"/>
      <c r="LTB257" s="235"/>
      <c r="LTC257" s="235"/>
      <c r="LTD257" s="235"/>
      <c r="LTE257" s="235"/>
      <c r="LTF257" s="235"/>
      <c r="LTG257" s="235"/>
      <c r="LTH257" s="235"/>
      <c r="LTI257" s="235"/>
      <c r="LTJ257" s="235"/>
      <c r="LTK257" s="235"/>
      <c r="LTL257" s="235"/>
      <c r="LTM257" s="235"/>
      <c r="LTN257" s="235"/>
      <c r="LTO257" s="235"/>
      <c r="LTP257" s="235"/>
      <c r="LTQ257" s="235"/>
      <c r="LTR257" s="235"/>
      <c r="LTS257" s="235"/>
      <c r="LTT257" s="235"/>
      <c r="LTU257" s="235"/>
      <c r="LTV257" s="235"/>
      <c r="LTW257" s="235"/>
      <c r="LTX257" s="235"/>
      <c r="LTY257" s="235"/>
      <c r="LTZ257" s="235"/>
      <c r="LUA257" s="235"/>
      <c r="LUB257" s="235"/>
      <c r="LUC257" s="235"/>
      <c r="LUD257" s="235"/>
      <c r="LUE257" s="235"/>
      <c r="LUF257" s="235"/>
      <c r="LUG257" s="235"/>
      <c r="LUH257" s="235"/>
      <c r="LUI257" s="235"/>
      <c r="LUJ257" s="235"/>
      <c r="LUK257" s="235"/>
      <c r="LUL257" s="235"/>
      <c r="LUM257" s="235"/>
      <c r="LUN257" s="235"/>
      <c r="LUO257" s="235"/>
      <c r="LUP257" s="235"/>
      <c r="LUQ257" s="235"/>
      <c r="LUR257" s="235"/>
      <c r="LUS257" s="235"/>
      <c r="LUT257" s="235"/>
      <c r="LUU257" s="235"/>
      <c r="LUV257" s="235"/>
      <c r="LUW257" s="235"/>
      <c r="LUX257" s="235"/>
      <c r="LUY257" s="235"/>
      <c r="LUZ257" s="235"/>
      <c r="LVA257" s="235"/>
      <c r="LVB257" s="235"/>
      <c r="LVC257" s="235"/>
      <c r="LVD257" s="235"/>
      <c r="LVE257" s="235"/>
      <c r="LVF257" s="235"/>
      <c r="LVG257" s="235"/>
      <c r="LVH257" s="235"/>
      <c r="LVI257" s="235"/>
      <c r="LVJ257" s="235"/>
      <c r="LVK257" s="235"/>
      <c r="LVL257" s="235"/>
      <c r="LVM257" s="235"/>
      <c r="LVN257" s="235"/>
      <c r="LVO257" s="235"/>
      <c r="LVP257" s="235"/>
      <c r="LVQ257" s="235"/>
      <c r="LVR257" s="235"/>
      <c r="LVS257" s="235"/>
      <c r="LVT257" s="235"/>
      <c r="LVU257" s="235"/>
      <c r="LVV257" s="235"/>
      <c r="LVW257" s="235"/>
      <c r="LVX257" s="235"/>
      <c r="LVY257" s="235"/>
      <c r="LVZ257" s="235"/>
      <c r="LWA257" s="235"/>
      <c r="LWB257" s="235"/>
      <c r="LWC257" s="235"/>
      <c r="LWD257" s="235"/>
      <c r="LWE257" s="235"/>
      <c r="LWF257" s="235"/>
      <c r="LWG257" s="235"/>
      <c r="LWH257" s="235"/>
      <c r="LWI257" s="235"/>
      <c r="LWJ257" s="235"/>
      <c r="LWK257" s="235"/>
      <c r="LWL257" s="235"/>
      <c r="LWM257" s="235"/>
      <c r="LWN257" s="235"/>
      <c r="LWO257" s="235"/>
      <c r="LWP257" s="235"/>
      <c r="LWQ257" s="235"/>
      <c r="LWR257" s="235"/>
      <c r="LWS257" s="235"/>
      <c r="LWT257" s="235"/>
      <c r="LWU257" s="235"/>
      <c r="LWV257" s="235"/>
      <c r="LWW257" s="235"/>
      <c r="LWX257" s="235"/>
      <c r="LWY257" s="235"/>
      <c r="LWZ257" s="235"/>
      <c r="LXA257" s="235"/>
      <c r="LXB257" s="235"/>
      <c r="LXC257" s="235"/>
      <c r="LXD257" s="235"/>
      <c r="LXE257" s="235"/>
      <c r="LXF257" s="235"/>
      <c r="LXG257" s="235"/>
      <c r="LXH257" s="235"/>
      <c r="LXI257" s="235"/>
      <c r="LXJ257" s="235"/>
      <c r="LXK257" s="235"/>
      <c r="LXL257" s="235"/>
      <c r="LXM257" s="235"/>
      <c r="LXN257" s="235"/>
      <c r="LXO257" s="235"/>
      <c r="LXP257" s="235"/>
      <c r="LXQ257" s="235"/>
      <c r="LXR257" s="235"/>
      <c r="LXS257" s="235"/>
      <c r="LXT257" s="235"/>
      <c r="LXU257" s="235"/>
      <c r="LXV257" s="235"/>
      <c r="LXW257" s="235"/>
      <c r="LXX257" s="235"/>
      <c r="LXY257" s="235"/>
      <c r="LXZ257" s="235"/>
      <c r="LYA257" s="235"/>
      <c r="LYB257" s="235"/>
      <c r="LYC257" s="235"/>
      <c r="LYD257" s="235"/>
      <c r="LYE257" s="235"/>
      <c r="LYF257" s="235"/>
      <c r="LYG257" s="235"/>
      <c r="LYH257" s="235"/>
      <c r="LYI257" s="235"/>
      <c r="LYJ257" s="235"/>
      <c r="LYK257" s="235"/>
      <c r="LYL257" s="235"/>
      <c r="LYM257" s="235"/>
      <c r="LYN257" s="235"/>
      <c r="LYO257" s="235"/>
      <c r="LYP257" s="235"/>
      <c r="LYQ257" s="235"/>
      <c r="LYR257" s="235"/>
      <c r="LYS257" s="235"/>
      <c r="LYT257" s="235"/>
      <c r="LYU257" s="235"/>
      <c r="LYV257" s="235"/>
      <c r="LYW257" s="235"/>
      <c r="LYX257" s="235"/>
      <c r="LYY257" s="235"/>
      <c r="LYZ257" s="235"/>
      <c r="LZA257" s="235"/>
      <c r="LZB257" s="235"/>
      <c r="LZC257" s="235"/>
      <c r="LZD257" s="235"/>
      <c r="LZE257" s="235"/>
      <c r="LZF257" s="235"/>
      <c r="LZG257" s="235"/>
      <c r="LZH257" s="235"/>
      <c r="LZI257" s="235"/>
      <c r="LZJ257" s="235"/>
      <c r="LZK257" s="235"/>
      <c r="LZL257" s="235"/>
      <c r="LZM257" s="235"/>
      <c r="LZN257" s="235"/>
      <c r="LZO257" s="235"/>
      <c r="LZP257" s="235"/>
      <c r="LZQ257" s="235"/>
      <c r="LZR257" s="235"/>
      <c r="LZS257" s="235"/>
      <c r="LZT257" s="235"/>
      <c r="LZU257" s="235"/>
      <c r="LZV257" s="235"/>
      <c r="LZW257" s="235"/>
      <c r="LZX257" s="235"/>
      <c r="LZY257" s="235"/>
      <c r="LZZ257" s="235"/>
      <c r="MAA257" s="235"/>
      <c r="MAB257" s="235"/>
      <c r="MAC257" s="235"/>
      <c r="MAD257" s="235"/>
      <c r="MAE257" s="235"/>
      <c r="MAF257" s="235"/>
      <c r="MAG257" s="235"/>
      <c r="MAH257" s="235"/>
      <c r="MAI257" s="235"/>
      <c r="MAJ257" s="235"/>
      <c r="MAK257" s="235"/>
      <c r="MAL257" s="235"/>
      <c r="MAM257" s="235"/>
      <c r="MAN257" s="235"/>
      <c r="MAO257" s="235"/>
      <c r="MAP257" s="235"/>
      <c r="MAQ257" s="235"/>
      <c r="MAR257" s="235"/>
      <c r="MAS257" s="235"/>
      <c r="MAT257" s="235"/>
      <c r="MAU257" s="235"/>
      <c r="MAV257" s="235"/>
      <c r="MAW257" s="235"/>
      <c r="MAX257" s="235"/>
      <c r="MAY257" s="235"/>
      <c r="MAZ257" s="235"/>
      <c r="MBA257" s="235"/>
      <c r="MBB257" s="235"/>
      <c r="MBC257" s="235"/>
      <c r="MBD257" s="235"/>
      <c r="MBE257" s="235"/>
      <c r="MBF257" s="235"/>
      <c r="MBG257" s="235"/>
      <c r="MBH257" s="235"/>
      <c r="MBI257" s="235"/>
      <c r="MBJ257" s="235"/>
      <c r="MBK257" s="235"/>
      <c r="MBL257" s="235"/>
      <c r="MBM257" s="235"/>
      <c r="MBN257" s="235"/>
      <c r="MBO257" s="235"/>
      <c r="MBP257" s="235"/>
      <c r="MBQ257" s="235"/>
      <c r="MBR257" s="235"/>
      <c r="MBS257" s="235"/>
      <c r="MBT257" s="235"/>
      <c r="MBU257" s="235"/>
      <c r="MBV257" s="235"/>
      <c r="MBW257" s="235"/>
      <c r="MBX257" s="235"/>
      <c r="MBY257" s="235"/>
      <c r="MBZ257" s="235"/>
      <c r="MCA257" s="235"/>
      <c r="MCB257" s="235"/>
      <c r="MCC257" s="235"/>
      <c r="MCD257" s="235"/>
      <c r="MCE257" s="235"/>
      <c r="MCF257" s="235"/>
      <c r="MCG257" s="235"/>
      <c r="MCH257" s="235"/>
      <c r="MCI257" s="235"/>
      <c r="MCJ257" s="235"/>
      <c r="MCK257" s="235"/>
      <c r="MCL257" s="235"/>
      <c r="MCM257" s="235"/>
      <c r="MCN257" s="235"/>
      <c r="MCO257" s="235"/>
      <c r="MCP257" s="235"/>
      <c r="MCQ257" s="235"/>
      <c r="MCR257" s="235"/>
      <c r="MCS257" s="235"/>
      <c r="MCT257" s="235"/>
      <c r="MCU257" s="235"/>
      <c r="MCV257" s="235"/>
      <c r="MCW257" s="235"/>
      <c r="MCX257" s="235"/>
      <c r="MCY257" s="235"/>
      <c r="MCZ257" s="235"/>
      <c r="MDA257" s="235"/>
      <c r="MDB257" s="235"/>
      <c r="MDC257" s="235"/>
      <c r="MDD257" s="235"/>
      <c r="MDE257" s="235"/>
      <c r="MDF257" s="235"/>
      <c r="MDG257" s="235"/>
      <c r="MDH257" s="235"/>
      <c r="MDI257" s="235"/>
      <c r="MDJ257" s="235"/>
      <c r="MDK257" s="235"/>
      <c r="MDL257" s="235"/>
      <c r="MDM257" s="235"/>
      <c r="MDN257" s="235"/>
      <c r="MDO257" s="235"/>
      <c r="MDP257" s="235"/>
      <c r="MDQ257" s="235"/>
      <c r="MDR257" s="235"/>
      <c r="MDS257" s="235"/>
      <c r="MDT257" s="235"/>
      <c r="MDU257" s="235"/>
      <c r="MDV257" s="235"/>
      <c r="MDW257" s="235"/>
      <c r="MDX257" s="235"/>
      <c r="MDY257" s="235"/>
      <c r="MDZ257" s="235"/>
      <c r="MEA257" s="235"/>
      <c r="MEB257" s="235"/>
      <c r="MEC257" s="235"/>
      <c r="MED257" s="235"/>
      <c r="MEE257" s="235"/>
      <c r="MEF257" s="235"/>
      <c r="MEG257" s="235"/>
      <c r="MEH257" s="235"/>
      <c r="MEI257" s="235"/>
      <c r="MEJ257" s="235"/>
      <c r="MEK257" s="235"/>
      <c r="MEL257" s="235"/>
      <c r="MEM257" s="235"/>
      <c r="MEN257" s="235"/>
      <c r="MEO257" s="235"/>
      <c r="MEP257" s="235"/>
      <c r="MEQ257" s="235"/>
      <c r="MER257" s="235"/>
      <c r="MES257" s="235"/>
      <c r="MET257" s="235"/>
      <c r="MEU257" s="235"/>
      <c r="MEV257" s="235"/>
      <c r="MEW257" s="235"/>
      <c r="MEX257" s="235"/>
      <c r="MEY257" s="235"/>
      <c r="MEZ257" s="235"/>
      <c r="MFA257" s="235"/>
      <c r="MFB257" s="235"/>
      <c r="MFC257" s="235"/>
      <c r="MFD257" s="235"/>
      <c r="MFE257" s="235"/>
      <c r="MFF257" s="235"/>
      <c r="MFG257" s="235"/>
      <c r="MFH257" s="235"/>
      <c r="MFI257" s="235"/>
      <c r="MFJ257" s="235"/>
      <c r="MFK257" s="235"/>
      <c r="MFL257" s="235"/>
      <c r="MFM257" s="235"/>
      <c r="MFN257" s="235"/>
      <c r="MFO257" s="235"/>
      <c r="MFP257" s="235"/>
      <c r="MFQ257" s="235"/>
      <c r="MFR257" s="235"/>
      <c r="MFS257" s="235"/>
      <c r="MFT257" s="235"/>
      <c r="MFU257" s="235"/>
      <c r="MFV257" s="235"/>
      <c r="MFW257" s="235"/>
      <c r="MFX257" s="235"/>
      <c r="MFY257" s="235"/>
      <c r="MFZ257" s="235"/>
      <c r="MGA257" s="235"/>
      <c r="MGB257" s="235"/>
      <c r="MGC257" s="235"/>
      <c r="MGD257" s="235"/>
      <c r="MGE257" s="235"/>
      <c r="MGF257" s="235"/>
      <c r="MGG257" s="235"/>
      <c r="MGH257" s="235"/>
      <c r="MGI257" s="235"/>
      <c r="MGJ257" s="235"/>
      <c r="MGK257" s="235"/>
      <c r="MGL257" s="235"/>
      <c r="MGM257" s="235"/>
      <c r="MGN257" s="235"/>
      <c r="MGO257" s="235"/>
      <c r="MGP257" s="235"/>
      <c r="MGQ257" s="235"/>
      <c r="MGR257" s="235"/>
      <c r="MGS257" s="235"/>
      <c r="MGT257" s="235"/>
      <c r="MGU257" s="235"/>
      <c r="MGV257" s="235"/>
      <c r="MGW257" s="235"/>
      <c r="MGX257" s="235"/>
      <c r="MGY257" s="235"/>
      <c r="MGZ257" s="235"/>
      <c r="MHA257" s="235"/>
      <c r="MHB257" s="235"/>
      <c r="MHC257" s="235"/>
      <c r="MHD257" s="235"/>
      <c r="MHE257" s="235"/>
      <c r="MHF257" s="235"/>
      <c r="MHG257" s="235"/>
      <c r="MHH257" s="235"/>
      <c r="MHI257" s="235"/>
      <c r="MHJ257" s="235"/>
      <c r="MHK257" s="235"/>
      <c r="MHL257" s="235"/>
      <c r="MHM257" s="235"/>
      <c r="MHN257" s="235"/>
      <c r="MHO257" s="235"/>
      <c r="MHP257" s="235"/>
      <c r="MHQ257" s="235"/>
      <c r="MHR257" s="235"/>
      <c r="MHS257" s="235"/>
      <c r="MHT257" s="235"/>
      <c r="MHU257" s="235"/>
      <c r="MHV257" s="235"/>
      <c r="MHW257" s="235"/>
      <c r="MHX257" s="235"/>
      <c r="MHY257" s="235"/>
      <c r="MHZ257" s="235"/>
      <c r="MIA257" s="235"/>
      <c r="MIB257" s="235"/>
      <c r="MIC257" s="235"/>
      <c r="MID257" s="235"/>
      <c r="MIE257" s="235"/>
      <c r="MIF257" s="235"/>
      <c r="MIG257" s="235"/>
      <c r="MIH257" s="235"/>
      <c r="MII257" s="235"/>
      <c r="MIJ257" s="235"/>
      <c r="MIK257" s="235"/>
      <c r="MIL257" s="235"/>
      <c r="MIM257" s="235"/>
      <c r="MIN257" s="235"/>
      <c r="MIO257" s="235"/>
      <c r="MIP257" s="235"/>
      <c r="MIQ257" s="235"/>
      <c r="MIR257" s="235"/>
      <c r="MIS257" s="235"/>
      <c r="MIT257" s="235"/>
      <c r="MIU257" s="235"/>
      <c r="MIV257" s="235"/>
      <c r="MIW257" s="235"/>
      <c r="MIX257" s="235"/>
      <c r="MIY257" s="235"/>
      <c r="MIZ257" s="235"/>
      <c r="MJA257" s="235"/>
      <c r="MJB257" s="235"/>
      <c r="MJC257" s="235"/>
      <c r="MJD257" s="235"/>
      <c r="MJE257" s="235"/>
      <c r="MJF257" s="235"/>
      <c r="MJG257" s="235"/>
      <c r="MJH257" s="235"/>
      <c r="MJI257" s="235"/>
      <c r="MJJ257" s="235"/>
      <c r="MJK257" s="235"/>
      <c r="MJL257" s="235"/>
      <c r="MJM257" s="235"/>
      <c r="MJN257" s="235"/>
      <c r="MJO257" s="235"/>
      <c r="MJP257" s="235"/>
      <c r="MJQ257" s="235"/>
      <c r="MJR257" s="235"/>
      <c r="MJS257" s="235"/>
      <c r="MJT257" s="235"/>
      <c r="MJU257" s="235"/>
      <c r="MJV257" s="235"/>
      <c r="MJW257" s="235"/>
      <c r="MJX257" s="235"/>
      <c r="MJY257" s="235"/>
      <c r="MJZ257" s="235"/>
      <c r="MKA257" s="235"/>
      <c r="MKB257" s="235"/>
      <c r="MKC257" s="235"/>
      <c r="MKD257" s="235"/>
      <c r="MKE257" s="235"/>
      <c r="MKF257" s="235"/>
      <c r="MKG257" s="235"/>
      <c r="MKH257" s="235"/>
      <c r="MKI257" s="235"/>
      <c r="MKJ257" s="235"/>
      <c r="MKK257" s="235"/>
      <c r="MKL257" s="235"/>
      <c r="MKM257" s="235"/>
      <c r="MKN257" s="235"/>
      <c r="MKO257" s="235"/>
      <c r="MKP257" s="235"/>
      <c r="MKQ257" s="235"/>
      <c r="MKR257" s="235"/>
      <c r="MKS257" s="235"/>
      <c r="MKT257" s="235"/>
      <c r="MKU257" s="235"/>
      <c r="MKV257" s="235"/>
      <c r="MKW257" s="235"/>
      <c r="MKX257" s="235"/>
      <c r="MKY257" s="235"/>
      <c r="MKZ257" s="235"/>
      <c r="MLA257" s="235"/>
      <c r="MLB257" s="235"/>
      <c r="MLC257" s="235"/>
      <c r="MLD257" s="235"/>
      <c r="MLE257" s="235"/>
      <c r="MLF257" s="235"/>
      <c r="MLG257" s="235"/>
      <c r="MLH257" s="235"/>
      <c r="MLI257" s="235"/>
      <c r="MLJ257" s="235"/>
      <c r="MLK257" s="235"/>
      <c r="MLL257" s="235"/>
      <c r="MLM257" s="235"/>
      <c r="MLN257" s="235"/>
      <c r="MLO257" s="235"/>
      <c r="MLP257" s="235"/>
      <c r="MLQ257" s="235"/>
      <c r="MLR257" s="235"/>
      <c r="MLS257" s="235"/>
      <c r="MLT257" s="235"/>
      <c r="MLU257" s="235"/>
      <c r="MLV257" s="235"/>
      <c r="MLW257" s="235"/>
      <c r="MLX257" s="235"/>
      <c r="MLY257" s="235"/>
      <c r="MLZ257" s="235"/>
      <c r="MMA257" s="235"/>
      <c r="MMB257" s="235"/>
      <c r="MMC257" s="235"/>
      <c r="MMD257" s="235"/>
      <c r="MME257" s="235"/>
      <c r="MMF257" s="235"/>
      <c r="MMG257" s="235"/>
      <c r="MMH257" s="235"/>
      <c r="MMI257" s="235"/>
      <c r="MMJ257" s="235"/>
      <c r="MMK257" s="235"/>
      <c r="MML257" s="235"/>
      <c r="MMM257" s="235"/>
      <c r="MMN257" s="235"/>
      <c r="MMO257" s="235"/>
      <c r="MMP257" s="235"/>
      <c r="MMQ257" s="235"/>
      <c r="MMR257" s="235"/>
      <c r="MMS257" s="235"/>
      <c r="MMT257" s="235"/>
      <c r="MMU257" s="235"/>
      <c r="MMV257" s="235"/>
      <c r="MMW257" s="235"/>
      <c r="MMX257" s="235"/>
      <c r="MMY257" s="235"/>
      <c r="MMZ257" s="235"/>
      <c r="MNA257" s="235"/>
      <c r="MNB257" s="235"/>
      <c r="MNC257" s="235"/>
      <c r="MND257" s="235"/>
      <c r="MNE257" s="235"/>
      <c r="MNF257" s="235"/>
      <c r="MNG257" s="235"/>
      <c r="MNH257" s="235"/>
      <c r="MNI257" s="235"/>
      <c r="MNJ257" s="235"/>
      <c r="MNK257" s="235"/>
      <c r="MNL257" s="235"/>
      <c r="MNM257" s="235"/>
      <c r="MNN257" s="235"/>
      <c r="MNO257" s="235"/>
      <c r="MNP257" s="235"/>
      <c r="MNQ257" s="235"/>
      <c r="MNR257" s="235"/>
      <c r="MNS257" s="235"/>
      <c r="MNT257" s="235"/>
      <c r="MNU257" s="235"/>
      <c r="MNV257" s="235"/>
      <c r="MNW257" s="235"/>
      <c r="MNX257" s="235"/>
      <c r="MNY257" s="235"/>
      <c r="MNZ257" s="235"/>
      <c r="MOA257" s="235"/>
      <c r="MOB257" s="235"/>
      <c r="MOC257" s="235"/>
      <c r="MOD257" s="235"/>
      <c r="MOE257" s="235"/>
      <c r="MOF257" s="235"/>
      <c r="MOG257" s="235"/>
      <c r="MOH257" s="235"/>
      <c r="MOI257" s="235"/>
      <c r="MOJ257" s="235"/>
      <c r="MOK257" s="235"/>
      <c r="MOL257" s="235"/>
      <c r="MOM257" s="235"/>
      <c r="MON257" s="235"/>
      <c r="MOO257" s="235"/>
      <c r="MOP257" s="235"/>
      <c r="MOQ257" s="235"/>
      <c r="MOR257" s="235"/>
      <c r="MOS257" s="235"/>
      <c r="MOT257" s="235"/>
      <c r="MOU257" s="235"/>
      <c r="MOV257" s="235"/>
      <c r="MOW257" s="235"/>
      <c r="MOX257" s="235"/>
      <c r="MOY257" s="235"/>
      <c r="MOZ257" s="235"/>
      <c r="MPA257" s="235"/>
      <c r="MPB257" s="235"/>
      <c r="MPC257" s="235"/>
      <c r="MPD257" s="235"/>
      <c r="MPE257" s="235"/>
      <c r="MPF257" s="235"/>
      <c r="MPG257" s="235"/>
      <c r="MPH257" s="235"/>
      <c r="MPI257" s="235"/>
      <c r="MPJ257" s="235"/>
      <c r="MPK257" s="235"/>
      <c r="MPL257" s="235"/>
      <c r="MPM257" s="235"/>
      <c r="MPN257" s="235"/>
      <c r="MPO257" s="235"/>
      <c r="MPP257" s="235"/>
      <c r="MPQ257" s="235"/>
      <c r="MPR257" s="235"/>
      <c r="MPS257" s="235"/>
      <c r="MPT257" s="235"/>
      <c r="MPU257" s="235"/>
      <c r="MPV257" s="235"/>
      <c r="MPW257" s="235"/>
      <c r="MPX257" s="235"/>
      <c r="MPY257" s="235"/>
      <c r="MPZ257" s="235"/>
      <c r="MQA257" s="235"/>
      <c r="MQB257" s="235"/>
      <c r="MQC257" s="235"/>
      <c r="MQD257" s="235"/>
      <c r="MQE257" s="235"/>
      <c r="MQF257" s="235"/>
      <c r="MQG257" s="235"/>
      <c r="MQH257" s="235"/>
      <c r="MQI257" s="235"/>
      <c r="MQJ257" s="235"/>
      <c r="MQK257" s="235"/>
      <c r="MQL257" s="235"/>
      <c r="MQM257" s="235"/>
      <c r="MQN257" s="235"/>
      <c r="MQO257" s="235"/>
      <c r="MQP257" s="235"/>
      <c r="MQQ257" s="235"/>
      <c r="MQR257" s="235"/>
      <c r="MQS257" s="235"/>
      <c r="MQT257" s="235"/>
      <c r="MQU257" s="235"/>
      <c r="MQV257" s="235"/>
      <c r="MQW257" s="235"/>
      <c r="MQX257" s="235"/>
      <c r="MQY257" s="235"/>
      <c r="MQZ257" s="235"/>
      <c r="MRA257" s="235"/>
      <c r="MRB257" s="235"/>
      <c r="MRC257" s="235"/>
      <c r="MRD257" s="235"/>
      <c r="MRE257" s="235"/>
      <c r="MRF257" s="235"/>
      <c r="MRG257" s="235"/>
      <c r="MRH257" s="235"/>
      <c r="MRI257" s="235"/>
      <c r="MRJ257" s="235"/>
      <c r="MRK257" s="235"/>
      <c r="MRL257" s="235"/>
      <c r="MRM257" s="235"/>
      <c r="MRN257" s="235"/>
      <c r="MRO257" s="235"/>
      <c r="MRP257" s="235"/>
      <c r="MRQ257" s="235"/>
      <c r="MRR257" s="235"/>
      <c r="MRS257" s="235"/>
      <c r="MRT257" s="235"/>
      <c r="MRU257" s="235"/>
      <c r="MRV257" s="235"/>
      <c r="MRW257" s="235"/>
      <c r="MRX257" s="235"/>
      <c r="MRY257" s="235"/>
      <c r="MRZ257" s="235"/>
      <c r="MSA257" s="235"/>
      <c r="MSB257" s="235"/>
      <c r="MSC257" s="235"/>
      <c r="MSD257" s="235"/>
      <c r="MSE257" s="235"/>
      <c r="MSF257" s="235"/>
      <c r="MSG257" s="235"/>
      <c r="MSH257" s="235"/>
      <c r="MSI257" s="235"/>
      <c r="MSJ257" s="235"/>
      <c r="MSK257" s="235"/>
      <c r="MSL257" s="235"/>
      <c r="MSM257" s="235"/>
      <c r="MSN257" s="235"/>
      <c r="MSO257" s="235"/>
      <c r="MSP257" s="235"/>
      <c r="MSQ257" s="235"/>
      <c r="MSR257" s="235"/>
      <c r="MSS257" s="235"/>
      <c r="MST257" s="235"/>
      <c r="MSU257" s="235"/>
      <c r="MSV257" s="235"/>
      <c r="MSW257" s="235"/>
      <c r="MSX257" s="235"/>
      <c r="MSY257" s="235"/>
      <c r="MSZ257" s="235"/>
      <c r="MTA257" s="235"/>
      <c r="MTB257" s="235"/>
      <c r="MTC257" s="235"/>
      <c r="MTD257" s="235"/>
      <c r="MTE257" s="235"/>
      <c r="MTF257" s="235"/>
      <c r="MTG257" s="235"/>
      <c r="MTH257" s="235"/>
      <c r="MTI257" s="235"/>
      <c r="MTJ257" s="235"/>
      <c r="MTK257" s="235"/>
      <c r="MTL257" s="235"/>
      <c r="MTM257" s="235"/>
      <c r="MTN257" s="235"/>
      <c r="MTO257" s="235"/>
      <c r="MTP257" s="235"/>
      <c r="MTQ257" s="235"/>
      <c r="MTR257" s="235"/>
      <c r="MTS257" s="235"/>
      <c r="MTT257" s="235"/>
      <c r="MTU257" s="235"/>
      <c r="MTV257" s="235"/>
      <c r="MTW257" s="235"/>
      <c r="MTX257" s="235"/>
      <c r="MTY257" s="235"/>
      <c r="MTZ257" s="235"/>
      <c r="MUA257" s="235"/>
      <c r="MUB257" s="235"/>
      <c r="MUC257" s="235"/>
      <c r="MUD257" s="235"/>
      <c r="MUE257" s="235"/>
      <c r="MUF257" s="235"/>
      <c r="MUG257" s="235"/>
      <c r="MUH257" s="235"/>
      <c r="MUI257" s="235"/>
      <c r="MUJ257" s="235"/>
      <c r="MUK257" s="235"/>
      <c r="MUL257" s="235"/>
      <c r="MUM257" s="235"/>
      <c r="MUN257" s="235"/>
      <c r="MUO257" s="235"/>
      <c r="MUP257" s="235"/>
      <c r="MUQ257" s="235"/>
      <c r="MUR257" s="235"/>
      <c r="MUS257" s="235"/>
      <c r="MUT257" s="235"/>
      <c r="MUU257" s="235"/>
      <c r="MUV257" s="235"/>
      <c r="MUW257" s="235"/>
      <c r="MUX257" s="235"/>
      <c r="MUY257" s="235"/>
      <c r="MUZ257" s="235"/>
      <c r="MVA257" s="235"/>
      <c r="MVB257" s="235"/>
      <c r="MVC257" s="235"/>
      <c r="MVD257" s="235"/>
      <c r="MVE257" s="235"/>
      <c r="MVF257" s="235"/>
      <c r="MVG257" s="235"/>
      <c r="MVH257" s="235"/>
      <c r="MVI257" s="235"/>
      <c r="MVJ257" s="235"/>
      <c r="MVK257" s="235"/>
      <c r="MVL257" s="235"/>
      <c r="MVM257" s="235"/>
      <c r="MVN257" s="235"/>
      <c r="MVO257" s="235"/>
      <c r="MVP257" s="235"/>
      <c r="MVQ257" s="235"/>
      <c r="MVR257" s="235"/>
      <c r="MVS257" s="235"/>
      <c r="MVT257" s="235"/>
      <c r="MVU257" s="235"/>
      <c r="MVV257" s="235"/>
      <c r="MVW257" s="235"/>
      <c r="MVX257" s="235"/>
      <c r="MVY257" s="235"/>
      <c r="MVZ257" s="235"/>
      <c r="MWA257" s="235"/>
      <c r="MWB257" s="235"/>
      <c r="MWC257" s="235"/>
      <c r="MWD257" s="235"/>
      <c r="MWE257" s="235"/>
      <c r="MWF257" s="235"/>
      <c r="MWG257" s="235"/>
      <c r="MWH257" s="235"/>
      <c r="MWI257" s="235"/>
      <c r="MWJ257" s="235"/>
      <c r="MWK257" s="235"/>
      <c r="MWL257" s="235"/>
      <c r="MWM257" s="235"/>
      <c r="MWN257" s="235"/>
      <c r="MWO257" s="235"/>
      <c r="MWP257" s="235"/>
      <c r="MWQ257" s="235"/>
      <c r="MWR257" s="235"/>
      <c r="MWS257" s="235"/>
      <c r="MWT257" s="235"/>
      <c r="MWU257" s="235"/>
      <c r="MWV257" s="235"/>
      <c r="MWW257" s="235"/>
      <c r="MWX257" s="235"/>
      <c r="MWY257" s="235"/>
      <c r="MWZ257" s="235"/>
      <c r="MXA257" s="235"/>
      <c r="MXB257" s="235"/>
      <c r="MXC257" s="235"/>
      <c r="MXD257" s="235"/>
      <c r="MXE257" s="235"/>
      <c r="MXF257" s="235"/>
      <c r="MXG257" s="235"/>
      <c r="MXH257" s="235"/>
      <c r="MXI257" s="235"/>
      <c r="MXJ257" s="235"/>
      <c r="MXK257" s="235"/>
      <c r="MXL257" s="235"/>
      <c r="MXM257" s="235"/>
      <c r="MXN257" s="235"/>
      <c r="MXO257" s="235"/>
      <c r="MXP257" s="235"/>
      <c r="MXQ257" s="235"/>
      <c r="MXR257" s="235"/>
      <c r="MXS257" s="235"/>
      <c r="MXT257" s="235"/>
      <c r="MXU257" s="235"/>
      <c r="MXV257" s="235"/>
      <c r="MXW257" s="235"/>
      <c r="MXX257" s="235"/>
      <c r="MXY257" s="235"/>
      <c r="MXZ257" s="235"/>
      <c r="MYA257" s="235"/>
      <c r="MYB257" s="235"/>
      <c r="MYC257" s="235"/>
      <c r="MYD257" s="235"/>
      <c r="MYE257" s="235"/>
      <c r="MYF257" s="235"/>
      <c r="MYG257" s="235"/>
      <c r="MYH257" s="235"/>
      <c r="MYI257" s="235"/>
      <c r="MYJ257" s="235"/>
      <c r="MYK257" s="235"/>
      <c r="MYL257" s="235"/>
      <c r="MYM257" s="235"/>
      <c r="MYN257" s="235"/>
      <c r="MYO257" s="235"/>
      <c r="MYP257" s="235"/>
      <c r="MYQ257" s="235"/>
      <c r="MYR257" s="235"/>
      <c r="MYS257" s="235"/>
      <c r="MYT257" s="235"/>
      <c r="MYU257" s="235"/>
      <c r="MYV257" s="235"/>
      <c r="MYW257" s="235"/>
      <c r="MYX257" s="235"/>
      <c r="MYY257" s="235"/>
      <c r="MYZ257" s="235"/>
      <c r="MZA257" s="235"/>
      <c r="MZB257" s="235"/>
      <c r="MZC257" s="235"/>
      <c r="MZD257" s="235"/>
      <c r="MZE257" s="235"/>
      <c r="MZF257" s="235"/>
      <c r="MZG257" s="235"/>
      <c r="MZH257" s="235"/>
      <c r="MZI257" s="235"/>
      <c r="MZJ257" s="235"/>
      <c r="MZK257" s="235"/>
      <c r="MZL257" s="235"/>
      <c r="MZM257" s="235"/>
      <c r="MZN257" s="235"/>
      <c r="MZO257" s="235"/>
      <c r="MZP257" s="235"/>
      <c r="MZQ257" s="235"/>
      <c r="MZR257" s="235"/>
      <c r="MZS257" s="235"/>
      <c r="MZT257" s="235"/>
      <c r="MZU257" s="235"/>
      <c r="MZV257" s="235"/>
      <c r="MZW257" s="235"/>
      <c r="MZX257" s="235"/>
      <c r="MZY257" s="235"/>
      <c r="MZZ257" s="235"/>
      <c r="NAA257" s="235"/>
      <c r="NAB257" s="235"/>
      <c r="NAC257" s="235"/>
      <c r="NAD257" s="235"/>
      <c r="NAE257" s="235"/>
      <c r="NAF257" s="235"/>
      <c r="NAG257" s="235"/>
      <c r="NAH257" s="235"/>
      <c r="NAI257" s="235"/>
      <c r="NAJ257" s="235"/>
      <c r="NAK257" s="235"/>
      <c r="NAL257" s="235"/>
      <c r="NAM257" s="235"/>
      <c r="NAN257" s="235"/>
      <c r="NAO257" s="235"/>
      <c r="NAP257" s="235"/>
      <c r="NAQ257" s="235"/>
      <c r="NAR257" s="235"/>
      <c r="NAS257" s="235"/>
      <c r="NAT257" s="235"/>
      <c r="NAU257" s="235"/>
      <c r="NAV257" s="235"/>
      <c r="NAW257" s="235"/>
      <c r="NAX257" s="235"/>
      <c r="NAY257" s="235"/>
      <c r="NAZ257" s="235"/>
      <c r="NBA257" s="235"/>
      <c r="NBB257" s="235"/>
      <c r="NBC257" s="235"/>
      <c r="NBD257" s="235"/>
      <c r="NBE257" s="235"/>
      <c r="NBF257" s="235"/>
      <c r="NBG257" s="235"/>
      <c r="NBH257" s="235"/>
      <c r="NBI257" s="235"/>
      <c r="NBJ257" s="235"/>
      <c r="NBK257" s="235"/>
      <c r="NBL257" s="235"/>
      <c r="NBM257" s="235"/>
      <c r="NBN257" s="235"/>
      <c r="NBO257" s="235"/>
      <c r="NBP257" s="235"/>
      <c r="NBQ257" s="235"/>
      <c r="NBR257" s="235"/>
      <c r="NBS257" s="235"/>
      <c r="NBT257" s="235"/>
      <c r="NBU257" s="235"/>
      <c r="NBV257" s="235"/>
      <c r="NBW257" s="235"/>
      <c r="NBX257" s="235"/>
      <c r="NBY257" s="235"/>
      <c r="NBZ257" s="235"/>
      <c r="NCA257" s="235"/>
      <c r="NCB257" s="235"/>
      <c r="NCC257" s="235"/>
      <c r="NCD257" s="235"/>
      <c r="NCE257" s="235"/>
      <c r="NCF257" s="235"/>
      <c r="NCG257" s="235"/>
      <c r="NCH257" s="235"/>
      <c r="NCI257" s="235"/>
      <c r="NCJ257" s="235"/>
      <c r="NCK257" s="235"/>
      <c r="NCL257" s="235"/>
      <c r="NCM257" s="235"/>
      <c r="NCN257" s="235"/>
      <c r="NCO257" s="235"/>
      <c r="NCP257" s="235"/>
      <c r="NCQ257" s="235"/>
      <c r="NCR257" s="235"/>
      <c r="NCS257" s="235"/>
      <c r="NCT257" s="235"/>
      <c r="NCU257" s="235"/>
      <c r="NCV257" s="235"/>
      <c r="NCW257" s="235"/>
      <c r="NCX257" s="235"/>
      <c r="NCY257" s="235"/>
      <c r="NCZ257" s="235"/>
      <c r="NDA257" s="235"/>
      <c r="NDB257" s="235"/>
      <c r="NDC257" s="235"/>
      <c r="NDD257" s="235"/>
      <c r="NDE257" s="235"/>
      <c r="NDF257" s="235"/>
      <c r="NDG257" s="235"/>
      <c r="NDH257" s="235"/>
      <c r="NDI257" s="235"/>
      <c r="NDJ257" s="235"/>
      <c r="NDK257" s="235"/>
      <c r="NDL257" s="235"/>
      <c r="NDM257" s="235"/>
      <c r="NDN257" s="235"/>
      <c r="NDO257" s="235"/>
      <c r="NDP257" s="235"/>
      <c r="NDQ257" s="235"/>
      <c r="NDR257" s="235"/>
      <c r="NDS257" s="235"/>
      <c r="NDT257" s="235"/>
      <c r="NDU257" s="235"/>
      <c r="NDV257" s="235"/>
      <c r="NDW257" s="235"/>
      <c r="NDX257" s="235"/>
      <c r="NDY257" s="235"/>
      <c r="NDZ257" s="235"/>
      <c r="NEA257" s="235"/>
      <c r="NEB257" s="235"/>
      <c r="NEC257" s="235"/>
      <c r="NED257" s="235"/>
      <c r="NEE257" s="235"/>
      <c r="NEF257" s="235"/>
      <c r="NEG257" s="235"/>
      <c r="NEH257" s="235"/>
      <c r="NEI257" s="235"/>
      <c r="NEJ257" s="235"/>
      <c r="NEK257" s="235"/>
      <c r="NEL257" s="235"/>
      <c r="NEM257" s="235"/>
      <c r="NEN257" s="235"/>
      <c r="NEO257" s="235"/>
      <c r="NEP257" s="235"/>
      <c r="NEQ257" s="235"/>
      <c r="NER257" s="235"/>
      <c r="NES257" s="235"/>
      <c r="NET257" s="235"/>
      <c r="NEU257" s="235"/>
      <c r="NEV257" s="235"/>
      <c r="NEW257" s="235"/>
      <c r="NEX257" s="235"/>
      <c r="NEY257" s="235"/>
      <c r="NEZ257" s="235"/>
      <c r="NFA257" s="235"/>
      <c r="NFB257" s="235"/>
      <c r="NFC257" s="235"/>
      <c r="NFD257" s="235"/>
      <c r="NFE257" s="235"/>
      <c r="NFF257" s="235"/>
      <c r="NFG257" s="235"/>
      <c r="NFH257" s="235"/>
      <c r="NFI257" s="235"/>
      <c r="NFJ257" s="235"/>
      <c r="NFK257" s="235"/>
      <c r="NFL257" s="235"/>
      <c r="NFM257" s="235"/>
      <c r="NFN257" s="235"/>
      <c r="NFO257" s="235"/>
      <c r="NFP257" s="235"/>
      <c r="NFQ257" s="235"/>
      <c r="NFR257" s="235"/>
      <c r="NFS257" s="235"/>
      <c r="NFT257" s="235"/>
      <c r="NFU257" s="235"/>
      <c r="NFV257" s="235"/>
      <c r="NFW257" s="235"/>
      <c r="NFX257" s="235"/>
      <c r="NFY257" s="235"/>
      <c r="NFZ257" s="235"/>
      <c r="NGA257" s="235"/>
      <c r="NGB257" s="235"/>
      <c r="NGC257" s="235"/>
      <c r="NGD257" s="235"/>
      <c r="NGE257" s="235"/>
      <c r="NGF257" s="235"/>
      <c r="NGG257" s="235"/>
      <c r="NGH257" s="235"/>
      <c r="NGI257" s="235"/>
      <c r="NGJ257" s="235"/>
      <c r="NGK257" s="235"/>
      <c r="NGL257" s="235"/>
      <c r="NGM257" s="235"/>
      <c r="NGN257" s="235"/>
      <c r="NGO257" s="235"/>
      <c r="NGP257" s="235"/>
      <c r="NGQ257" s="235"/>
      <c r="NGR257" s="235"/>
      <c r="NGS257" s="235"/>
      <c r="NGT257" s="235"/>
      <c r="NGU257" s="235"/>
      <c r="NGV257" s="235"/>
      <c r="NGW257" s="235"/>
      <c r="NGX257" s="235"/>
      <c r="NGY257" s="235"/>
      <c r="NGZ257" s="235"/>
      <c r="NHA257" s="235"/>
      <c r="NHB257" s="235"/>
      <c r="NHC257" s="235"/>
      <c r="NHD257" s="235"/>
      <c r="NHE257" s="235"/>
      <c r="NHF257" s="235"/>
      <c r="NHG257" s="235"/>
      <c r="NHH257" s="235"/>
      <c r="NHI257" s="235"/>
      <c r="NHJ257" s="235"/>
      <c r="NHK257" s="235"/>
      <c r="NHL257" s="235"/>
      <c r="NHM257" s="235"/>
      <c r="NHN257" s="235"/>
      <c r="NHO257" s="235"/>
      <c r="NHP257" s="235"/>
      <c r="NHQ257" s="235"/>
      <c r="NHR257" s="235"/>
      <c r="NHS257" s="235"/>
      <c r="NHT257" s="235"/>
      <c r="NHU257" s="235"/>
      <c r="NHV257" s="235"/>
      <c r="NHW257" s="235"/>
      <c r="NHX257" s="235"/>
      <c r="NHY257" s="235"/>
      <c r="NHZ257" s="235"/>
      <c r="NIA257" s="235"/>
      <c r="NIB257" s="235"/>
      <c r="NIC257" s="235"/>
      <c r="NID257" s="235"/>
      <c r="NIE257" s="235"/>
      <c r="NIF257" s="235"/>
      <c r="NIG257" s="235"/>
      <c r="NIH257" s="235"/>
      <c r="NII257" s="235"/>
      <c r="NIJ257" s="235"/>
      <c r="NIK257" s="235"/>
      <c r="NIL257" s="235"/>
      <c r="NIM257" s="235"/>
      <c r="NIN257" s="235"/>
      <c r="NIO257" s="235"/>
      <c r="NIP257" s="235"/>
      <c r="NIQ257" s="235"/>
      <c r="NIR257" s="235"/>
      <c r="NIS257" s="235"/>
      <c r="NIT257" s="235"/>
      <c r="NIU257" s="235"/>
      <c r="NIV257" s="235"/>
      <c r="NIW257" s="235"/>
      <c r="NIX257" s="235"/>
      <c r="NIY257" s="235"/>
      <c r="NIZ257" s="235"/>
      <c r="NJA257" s="235"/>
      <c r="NJB257" s="235"/>
      <c r="NJC257" s="235"/>
      <c r="NJD257" s="235"/>
      <c r="NJE257" s="235"/>
      <c r="NJF257" s="235"/>
      <c r="NJG257" s="235"/>
      <c r="NJH257" s="235"/>
      <c r="NJI257" s="235"/>
      <c r="NJJ257" s="235"/>
      <c r="NJK257" s="235"/>
      <c r="NJL257" s="235"/>
      <c r="NJM257" s="235"/>
      <c r="NJN257" s="235"/>
      <c r="NJO257" s="235"/>
      <c r="NJP257" s="235"/>
      <c r="NJQ257" s="235"/>
      <c r="NJR257" s="235"/>
      <c r="NJS257" s="235"/>
      <c r="NJT257" s="235"/>
      <c r="NJU257" s="235"/>
      <c r="NJV257" s="235"/>
      <c r="NJW257" s="235"/>
      <c r="NJX257" s="235"/>
      <c r="NJY257" s="235"/>
      <c r="NJZ257" s="235"/>
      <c r="NKA257" s="235"/>
      <c r="NKB257" s="235"/>
      <c r="NKC257" s="235"/>
      <c r="NKD257" s="235"/>
      <c r="NKE257" s="235"/>
      <c r="NKF257" s="235"/>
      <c r="NKG257" s="235"/>
      <c r="NKH257" s="235"/>
      <c r="NKI257" s="235"/>
      <c r="NKJ257" s="235"/>
      <c r="NKK257" s="235"/>
      <c r="NKL257" s="235"/>
      <c r="NKM257" s="235"/>
      <c r="NKN257" s="235"/>
      <c r="NKO257" s="235"/>
      <c r="NKP257" s="235"/>
      <c r="NKQ257" s="235"/>
      <c r="NKR257" s="235"/>
      <c r="NKS257" s="235"/>
      <c r="NKT257" s="235"/>
      <c r="NKU257" s="235"/>
      <c r="NKV257" s="235"/>
      <c r="NKW257" s="235"/>
      <c r="NKX257" s="235"/>
      <c r="NKY257" s="235"/>
      <c r="NKZ257" s="235"/>
      <c r="NLA257" s="235"/>
      <c r="NLB257" s="235"/>
      <c r="NLC257" s="235"/>
      <c r="NLD257" s="235"/>
      <c r="NLE257" s="235"/>
      <c r="NLF257" s="235"/>
      <c r="NLG257" s="235"/>
      <c r="NLH257" s="235"/>
      <c r="NLI257" s="235"/>
      <c r="NLJ257" s="235"/>
      <c r="NLK257" s="235"/>
      <c r="NLL257" s="235"/>
      <c r="NLM257" s="235"/>
      <c r="NLN257" s="235"/>
      <c r="NLO257" s="235"/>
      <c r="NLP257" s="235"/>
      <c r="NLQ257" s="235"/>
      <c r="NLR257" s="235"/>
      <c r="NLS257" s="235"/>
      <c r="NLT257" s="235"/>
      <c r="NLU257" s="235"/>
      <c r="NLV257" s="235"/>
      <c r="NLW257" s="235"/>
      <c r="NLX257" s="235"/>
      <c r="NLY257" s="235"/>
      <c r="NLZ257" s="235"/>
      <c r="NMA257" s="235"/>
      <c r="NMB257" s="235"/>
      <c r="NMC257" s="235"/>
      <c r="NMD257" s="235"/>
      <c r="NME257" s="235"/>
      <c r="NMF257" s="235"/>
      <c r="NMG257" s="235"/>
      <c r="NMH257" s="235"/>
      <c r="NMI257" s="235"/>
      <c r="NMJ257" s="235"/>
      <c r="NMK257" s="235"/>
      <c r="NML257" s="235"/>
      <c r="NMM257" s="235"/>
      <c r="NMN257" s="235"/>
      <c r="NMO257" s="235"/>
      <c r="NMP257" s="235"/>
      <c r="NMQ257" s="235"/>
      <c r="NMR257" s="235"/>
      <c r="NMS257" s="235"/>
      <c r="NMT257" s="235"/>
      <c r="NMU257" s="235"/>
      <c r="NMV257" s="235"/>
      <c r="NMW257" s="235"/>
      <c r="NMX257" s="235"/>
      <c r="NMY257" s="235"/>
      <c r="NMZ257" s="235"/>
      <c r="NNA257" s="235"/>
      <c r="NNB257" s="235"/>
      <c r="NNC257" s="235"/>
      <c r="NND257" s="235"/>
      <c r="NNE257" s="235"/>
      <c r="NNF257" s="235"/>
      <c r="NNG257" s="235"/>
      <c r="NNH257" s="235"/>
      <c r="NNI257" s="235"/>
      <c r="NNJ257" s="235"/>
      <c r="NNK257" s="235"/>
      <c r="NNL257" s="235"/>
      <c r="NNM257" s="235"/>
      <c r="NNN257" s="235"/>
      <c r="NNO257" s="235"/>
      <c r="NNP257" s="235"/>
      <c r="NNQ257" s="235"/>
      <c r="NNR257" s="235"/>
      <c r="NNS257" s="235"/>
      <c r="NNT257" s="235"/>
      <c r="NNU257" s="235"/>
      <c r="NNV257" s="235"/>
      <c r="NNW257" s="235"/>
      <c r="NNX257" s="235"/>
      <c r="NNY257" s="235"/>
      <c r="NNZ257" s="235"/>
      <c r="NOA257" s="235"/>
      <c r="NOB257" s="235"/>
      <c r="NOC257" s="235"/>
      <c r="NOD257" s="235"/>
      <c r="NOE257" s="235"/>
      <c r="NOF257" s="235"/>
      <c r="NOG257" s="235"/>
      <c r="NOH257" s="235"/>
      <c r="NOI257" s="235"/>
      <c r="NOJ257" s="235"/>
      <c r="NOK257" s="235"/>
      <c r="NOL257" s="235"/>
      <c r="NOM257" s="235"/>
      <c r="NON257" s="235"/>
      <c r="NOO257" s="235"/>
      <c r="NOP257" s="235"/>
      <c r="NOQ257" s="235"/>
      <c r="NOR257" s="235"/>
      <c r="NOS257" s="235"/>
      <c r="NOT257" s="235"/>
      <c r="NOU257" s="235"/>
      <c r="NOV257" s="235"/>
      <c r="NOW257" s="235"/>
      <c r="NOX257" s="235"/>
      <c r="NOY257" s="235"/>
      <c r="NOZ257" s="235"/>
      <c r="NPA257" s="235"/>
      <c r="NPB257" s="235"/>
      <c r="NPC257" s="235"/>
      <c r="NPD257" s="235"/>
      <c r="NPE257" s="235"/>
      <c r="NPF257" s="235"/>
      <c r="NPG257" s="235"/>
      <c r="NPH257" s="235"/>
      <c r="NPI257" s="235"/>
      <c r="NPJ257" s="235"/>
      <c r="NPK257" s="235"/>
      <c r="NPL257" s="235"/>
      <c r="NPM257" s="235"/>
      <c r="NPN257" s="235"/>
      <c r="NPO257" s="235"/>
      <c r="NPP257" s="235"/>
      <c r="NPQ257" s="235"/>
      <c r="NPR257" s="235"/>
      <c r="NPS257" s="235"/>
      <c r="NPT257" s="235"/>
      <c r="NPU257" s="235"/>
      <c r="NPV257" s="235"/>
      <c r="NPW257" s="235"/>
      <c r="NPX257" s="235"/>
      <c r="NPY257" s="235"/>
      <c r="NPZ257" s="235"/>
      <c r="NQA257" s="235"/>
      <c r="NQB257" s="235"/>
      <c r="NQC257" s="235"/>
      <c r="NQD257" s="235"/>
      <c r="NQE257" s="235"/>
      <c r="NQF257" s="235"/>
      <c r="NQG257" s="235"/>
      <c r="NQH257" s="235"/>
      <c r="NQI257" s="235"/>
      <c r="NQJ257" s="235"/>
      <c r="NQK257" s="235"/>
      <c r="NQL257" s="235"/>
      <c r="NQM257" s="235"/>
      <c r="NQN257" s="235"/>
      <c r="NQO257" s="235"/>
      <c r="NQP257" s="235"/>
      <c r="NQQ257" s="235"/>
      <c r="NQR257" s="235"/>
      <c r="NQS257" s="235"/>
      <c r="NQT257" s="235"/>
      <c r="NQU257" s="235"/>
      <c r="NQV257" s="235"/>
      <c r="NQW257" s="235"/>
      <c r="NQX257" s="235"/>
      <c r="NQY257" s="235"/>
      <c r="NQZ257" s="235"/>
      <c r="NRA257" s="235"/>
      <c r="NRB257" s="235"/>
      <c r="NRC257" s="235"/>
      <c r="NRD257" s="235"/>
      <c r="NRE257" s="235"/>
      <c r="NRF257" s="235"/>
      <c r="NRG257" s="235"/>
      <c r="NRH257" s="235"/>
      <c r="NRI257" s="235"/>
      <c r="NRJ257" s="235"/>
      <c r="NRK257" s="235"/>
      <c r="NRL257" s="235"/>
      <c r="NRM257" s="235"/>
      <c r="NRN257" s="235"/>
      <c r="NRO257" s="235"/>
      <c r="NRP257" s="235"/>
      <c r="NRQ257" s="235"/>
      <c r="NRR257" s="235"/>
      <c r="NRS257" s="235"/>
      <c r="NRT257" s="235"/>
      <c r="NRU257" s="235"/>
      <c r="NRV257" s="235"/>
      <c r="NRW257" s="235"/>
      <c r="NRX257" s="235"/>
      <c r="NRY257" s="235"/>
      <c r="NRZ257" s="235"/>
      <c r="NSA257" s="235"/>
      <c r="NSB257" s="235"/>
      <c r="NSC257" s="235"/>
      <c r="NSD257" s="235"/>
      <c r="NSE257" s="235"/>
      <c r="NSF257" s="235"/>
      <c r="NSG257" s="235"/>
      <c r="NSH257" s="235"/>
      <c r="NSI257" s="235"/>
      <c r="NSJ257" s="235"/>
      <c r="NSK257" s="235"/>
      <c r="NSL257" s="235"/>
      <c r="NSM257" s="235"/>
      <c r="NSN257" s="235"/>
      <c r="NSO257" s="235"/>
      <c r="NSP257" s="235"/>
      <c r="NSQ257" s="235"/>
      <c r="NSR257" s="235"/>
      <c r="NSS257" s="235"/>
      <c r="NST257" s="235"/>
      <c r="NSU257" s="235"/>
      <c r="NSV257" s="235"/>
      <c r="NSW257" s="235"/>
      <c r="NSX257" s="235"/>
      <c r="NSY257" s="235"/>
      <c r="NSZ257" s="235"/>
      <c r="NTA257" s="235"/>
      <c r="NTB257" s="235"/>
      <c r="NTC257" s="235"/>
      <c r="NTD257" s="235"/>
      <c r="NTE257" s="235"/>
      <c r="NTF257" s="235"/>
      <c r="NTG257" s="235"/>
      <c r="NTH257" s="235"/>
      <c r="NTI257" s="235"/>
      <c r="NTJ257" s="235"/>
      <c r="NTK257" s="235"/>
      <c r="NTL257" s="235"/>
      <c r="NTM257" s="235"/>
      <c r="NTN257" s="235"/>
      <c r="NTO257" s="235"/>
      <c r="NTP257" s="235"/>
      <c r="NTQ257" s="235"/>
      <c r="NTR257" s="235"/>
      <c r="NTS257" s="235"/>
      <c r="NTT257" s="235"/>
      <c r="NTU257" s="235"/>
      <c r="NTV257" s="235"/>
      <c r="NTW257" s="235"/>
      <c r="NTX257" s="235"/>
      <c r="NTY257" s="235"/>
      <c r="NTZ257" s="235"/>
      <c r="NUA257" s="235"/>
      <c r="NUB257" s="235"/>
      <c r="NUC257" s="235"/>
      <c r="NUD257" s="235"/>
      <c r="NUE257" s="235"/>
      <c r="NUF257" s="235"/>
      <c r="NUG257" s="235"/>
      <c r="NUH257" s="235"/>
      <c r="NUI257" s="235"/>
      <c r="NUJ257" s="235"/>
      <c r="NUK257" s="235"/>
      <c r="NUL257" s="235"/>
      <c r="NUM257" s="235"/>
      <c r="NUN257" s="235"/>
      <c r="NUO257" s="235"/>
      <c r="NUP257" s="235"/>
      <c r="NUQ257" s="235"/>
      <c r="NUR257" s="235"/>
      <c r="NUS257" s="235"/>
      <c r="NUT257" s="235"/>
      <c r="NUU257" s="235"/>
      <c r="NUV257" s="235"/>
      <c r="NUW257" s="235"/>
      <c r="NUX257" s="235"/>
      <c r="NUY257" s="235"/>
      <c r="NUZ257" s="235"/>
      <c r="NVA257" s="235"/>
      <c r="NVB257" s="235"/>
      <c r="NVC257" s="235"/>
      <c r="NVD257" s="235"/>
      <c r="NVE257" s="235"/>
      <c r="NVF257" s="235"/>
      <c r="NVG257" s="235"/>
      <c r="NVH257" s="235"/>
      <c r="NVI257" s="235"/>
      <c r="NVJ257" s="235"/>
      <c r="NVK257" s="235"/>
      <c r="NVL257" s="235"/>
      <c r="NVM257" s="235"/>
      <c r="NVN257" s="235"/>
      <c r="NVO257" s="235"/>
      <c r="NVP257" s="235"/>
      <c r="NVQ257" s="235"/>
      <c r="NVR257" s="235"/>
      <c r="NVS257" s="235"/>
      <c r="NVT257" s="235"/>
      <c r="NVU257" s="235"/>
      <c r="NVV257" s="235"/>
      <c r="NVW257" s="235"/>
      <c r="NVX257" s="235"/>
      <c r="NVY257" s="235"/>
      <c r="NVZ257" s="235"/>
      <c r="NWA257" s="235"/>
      <c r="NWB257" s="235"/>
      <c r="NWC257" s="235"/>
      <c r="NWD257" s="235"/>
      <c r="NWE257" s="235"/>
      <c r="NWF257" s="235"/>
      <c r="NWG257" s="235"/>
      <c r="NWH257" s="235"/>
      <c r="NWI257" s="235"/>
      <c r="NWJ257" s="235"/>
      <c r="NWK257" s="235"/>
      <c r="NWL257" s="235"/>
      <c r="NWM257" s="235"/>
      <c r="NWN257" s="235"/>
      <c r="NWO257" s="235"/>
      <c r="NWP257" s="235"/>
      <c r="NWQ257" s="235"/>
      <c r="NWR257" s="235"/>
      <c r="NWS257" s="235"/>
      <c r="NWT257" s="235"/>
      <c r="NWU257" s="235"/>
      <c r="NWV257" s="235"/>
      <c r="NWW257" s="235"/>
      <c r="NWX257" s="235"/>
      <c r="NWY257" s="235"/>
      <c r="NWZ257" s="235"/>
      <c r="NXA257" s="235"/>
      <c r="NXB257" s="235"/>
      <c r="NXC257" s="235"/>
      <c r="NXD257" s="235"/>
      <c r="NXE257" s="235"/>
      <c r="NXF257" s="235"/>
      <c r="NXG257" s="235"/>
      <c r="NXH257" s="235"/>
      <c r="NXI257" s="235"/>
      <c r="NXJ257" s="235"/>
      <c r="NXK257" s="235"/>
      <c r="NXL257" s="235"/>
      <c r="NXM257" s="235"/>
      <c r="NXN257" s="235"/>
      <c r="NXO257" s="235"/>
      <c r="NXP257" s="235"/>
      <c r="NXQ257" s="235"/>
      <c r="NXR257" s="235"/>
      <c r="NXS257" s="235"/>
      <c r="NXT257" s="235"/>
      <c r="NXU257" s="235"/>
      <c r="NXV257" s="235"/>
      <c r="NXW257" s="235"/>
      <c r="NXX257" s="235"/>
      <c r="NXY257" s="235"/>
      <c r="NXZ257" s="235"/>
      <c r="NYA257" s="235"/>
      <c r="NYB257" s="235"/>
      <c r="NYC257" s="235"/>
      <c r="NYD257" s="235"/>
      <c r="NYE257" s="235"/>
      <c r="NYF257" s="235"/>
      <c r="NYG257" s="235"/>
      <c r="NYH257" s="235"/>
      <c r="NYI257" s="235"/>
      <c r="NYJ257" s="235"/>
      <c r="NYK257" s="235"/>
      <c r="NYL257" s="235"/>
      <c r="NYM257" s="235"/>
      <c r="NYN257" s="235"/>
      <c r="NYO257" s="235"/>
      <c r="NYP257" s="235"/>
      <c r="NYQ257" s="235"/>
      <c r="NYR257" s="235"/>
      <c r="NYS257" s="235"/>
      <c r="NYT257" s="235"/>
      <c r="NYU257" s="235"/>
      <c r="NYV257" s="235"/>
      <c r="NYW257" s="235"/>
      <c r="NYX257" s="235"/>
      <c r="NYY257" s="235"/>
      <c r="NYZ257" s="235"/>
      <c r="NZA257" s="235"/>
      <c r="NZB257" s="235"/>
      <c r="NZC257" s="235"/>
      <c r="NZD257" s="235"/>
      <c r="NZE257" s="235"/>
      <c r="NZF257" s="235"/>
      <c r="NZG257" s="235"/>
      <c r="NZH257" s="235"/>
      <c r="NZI257" s="235"/>
      <c r="NZJ257" s="235"/>
      <c r="NZK257" s="235"/>
      <c r="NZL257" s="235"/>
      <c r="NZM257" s="235"/>
      <c r="NZN257" s="235"/>
      <c r="NZO257" s="235"/>
      <c r="NZP257" s="235"/>
      <c r="NZQ257" s="235"/>
      <c r="NZR257" s="235"/>
      <c r="NZS257" s="235"/>
      <c r="NZT257" s="235"/>
      <c r="NZU257" s="235"/>
      <c r="NZV257" s="235"/>
      <c r="NZW257" s="235"/>
      <c r="NZX257" s="235"/>
      <c r="NZY257" s="235"/>
      <c r="NZZ257" s="235"/>
      <c r="OAA257" s="235"/>
      <c r="OAB257" s="235"/>
      <c r="OAC257" s="235"/>
      <c r="OAD257" s="235"/>
      <c r="OAE257" s="235"/>
      <c r="OAF257" s="235"/>
      <c r="OAG257" s="235"/>
      <c r="OAH257" s="235"/>
      <c r="OAI257" s="235"/>
      <c r="OAJ257" s="235"/>
      <c r="OAK257" s="235"/>
      <c r="OAL257" s="235"/>
      <c r="OAM257" s="235"/>
      <c r="OAN257" s="235"/>
      <c r="OAO257" s="235"/>
      <c r="OAP257" s="235"/>
      <c r="OAQ257" s="235"/>
      <c r="OAR257" s="235"/>
      <c r="OAS257" s="235"/>
      <c r="OAT257" s="235"/>
      <c r="OAU257" s="235"/>
      <c r="OAV257" s="235"/>
      <c r="OAW257" s="235"/>
      <c r="OAX257" s="235"/>
      <c r="OAY257" s="235"/>
      <c r="OAZ257" s="235"/>
      <c r="OBA257" s="235"/>
      <c r="OBB257" s="235"/>
      <c r="OBC257" s="235"/>
      <c r="OBD257" s="235"/>
      <c r="OBE257" s="235"/>
      <c r="OBF257" s="235"/>
      <c r="OBG257" s="235"/>
      <c r="OBH257" s="235"/>
      <c r="OBI257" s="235"/>
      <c r="OBJ257" s="235"/>
      <c r="OBK257" s="235"/>
      <c r="OBL257" s="235"/>
      <c r="OBM257" s="235"/>
      <c r="OBN257" s="235"/>
      <c r="OBO257" s="235"/>
      <c r="OBP257" s="235"/>
      <c r="OBQ257" s="235"/>
      <c r="OBR257" s="235"/>
      <c r="OBS257" s="235"/>
      <c r="OBT257" s="235"/>
      <c r="OBU257" s="235"/>
      <c r="OBV257" s="235"/>
      <c r="OBW257" s="235"/>
      <c r="OBX257" s="235"/>
      <c r="OBY257" s="235"/>
      <c r="OBZ257" s="235"/>
      <c r="OCA257" s="235"/>
      <c r="OCB257" s="235"/>
      <c r="OCC257" s="235"/>
      <c r="OCD257" s="235"/>
      <c r="OCE257" s="235"/>
      <c r="OCF257" s="235"/>
      <c r="OCG257" s="235"/>
      <c r="OCH257" s="235"/>
      <c r="OCI257" s="235"/>
      <c r="OCJ257" s="235"/>
      <c r="OCK257" s="235"/>
      <c r="OCL257" s="235"/>
      <c r="OCM257" s="235"/>
      <c r="OCN257" s="235"/>
      <c r="OCO257" s="235"/>
      <c r="OCP257" s="235"/>
      <c r="OCQ257" s="235"/>
      <c r="OCR257" s="235"/>
      <c r="OCS257" s="235"/>
      <c r="OCT257" s="235"/>
      <c r="OCU257" s="235"/>
      <c r="OCV257" s="235"/>
      <c r="OCW257" s="235"/>
      <c r="OCX257" s="235"/>
      <c r="OCY257" s="235"/>
      <c r="OCZ257" s="235"/>
      <c r="ODA257" s="235"/>
      <c r="ODB257" s="235"/>
      <c r="ODC257" s="235"/>
      <c r="ODD257" s="235"/>
      <c r="ODE257" s="235"/>
      <c r="ODF257" s="235"/>
      <c r="ODG257" s="235"/>
      <c r="ODH257" s="235"/>
      <c r="ODI257" s="235"/>
      <c r="ODJ257" s="235"/>
      <c r="ODK257" s="235"/>
      <c r="ODL257" s="235"/>
      <c r="ODM257" s="235"/>
      <c r="ODN257" s="235"/>
      <c r="ODO257" s="235"/>
      <c r="ODP257" s="235"/>
      <c r="ODQ257" s="235"/>
      <c r="ODR257" s="235"/>
      <c r="ODS257" s="235"/>
      <c r="ODT257" s="235"/>
      <c r="ODU257" s="235"/>
      <c r="ODV257" s="235"/>
      <c r="ODW257" s="235"/>
      <c r="ODX257" s="235"/>
      <c r="ODY257" s="235"/>
      <c r="ODZ257" s="235"/>
      <c r="OEA257" s="235"/>
      <c r="OEB257" s="235"/>
      <c r="OEC257" s="235"/>
      <c r="OED257" s="235"/>
      <c r="OEE257" s="235"/>
      <c r="OEF257" s="235"/>
      <c r="OEG257" s="235"/>
      <c r="OEH257" s="235"/>
      <c r="OEI257" s="235"/>
      <c r="OEJ257" s="235"/>
      <c r="OEK257" s="235"/>
      <c r="OEL257" s="235"/>
      <c r="OEM257" s="235"/>
      <c r="OEN257" s="235"/>
      <c r="OEO257" s="235"/>
      <c r="OEP257" s="235"/>
      <c r="OEQ257" s="235"/>
      <c r="OER257" s="235"/>
      <c r="OES257" s="235"/>
      <c r="OET257" s="235"/>
      <c r="OEU257" s="235"/>
      <c r="OEV257" s="235"/>
      <c r="OEW257" s="235"/>
      <c r="OEX257" s="235"/>
      <c r="OEY257" s="235"/>
      <c r="OEZ257" s="235"/>
      <c r="OFA257" s="235"/>
      <c r="OFB257" s="235"/>
      <c r="OFC257" s="235"/>
      <c r="OFD257" s="235"/>
      <c r="OFE257" s="235"/>
      <c r="OFF257" s="235"/>
      <c r="OFG257" s="235"/>
      <c r="OFH257" s="235"/>
      <c r="OFI257" s="235"/>
      <c r="OFJ257" s="235"/>
      <c r="OFK257" s="235"/>
      <c r="OFL257" s="235"/>
      <c r="OFM257" s="235"/>
      <c r="OFN257" s="235"/>
      <c r="OFO257" s="235"/>
      <c r="OFP257" s="235"/>
      <c r="OFQ257" s="235"/>
      <c r="OFR257" s="235"/>
      <c r="OFS257" s="235"/>
      <c r="OFT257" s="235"/>
      <c r="OFU257" s="235"/>
      <c r="OFV257" s="235"/>
      <c r="OFW257" s="235"/>
      <c r="OFX257" s="235"/>
      <c r="OFY257" s="235"/>
      <c r="OFZ257" s="235"/>
      <c r="OGA257" s="235"/>
      <c r="OGB257" s="235"/>
      <c r="OGC257" s="235"/>
      <c r="OGD257" s="235"/>
      <c r="OGE257" s="235"/>
      <c r="OGF257" s="235"/>
      <c r="OGG257" s="235"/>
      <c r="OGH257" s="235"/>
      <c r="OGI257" s="235"/>
      <c r="OGJ257" s="235"/>
      <c r="OGK257" s="235"/>
      <c r="OGL257" s="235"/>
      <c r="OGM257" s="235"/>
      <c r="OGN257" s="235"/>
      <c r="OGO257" s="235"/>
      <c r="OGP257" s="235"/>
      <c r="OGQ257" s="235"/>
      <c r="OGR257" s="235"/>
      <c r="OGS257" s="235"/>
      <c r="OGT257" s="235"/>
      <c r="OGU257" s="235"/>
      <c r="OGV257" s="235"/>
      <c r="OGW257" s="235"/>
      <c r="OGX257" s="235"/>
      <c r="OGY257" s="235"/>
      <c r="OGZ257" s="235"/>
      <c r="OHA257" s="235"/>
      <c r="OHB257" s="235"/>
      <c r="OHC257" s="235"/>
      <c r="OHD257" s="235"/>
      <c r="OHE257" s="235"/>
      <c r="OHF257" s="235"/>
      <c r="OHG257" s="235"/>
      <c r="OHH257" s="235"/>
      <c r="OHI257" s="235"/>
      <c r="OHJ257" s="235"/>
      <c r="OHK257" s="235"/>
      <c r="OHL257" s="235"/>
      <c r="OHM257" s="235"/>
      <c r="OHN257" s="235"/>
      <c r="OHO257" s="235"/>
      <c r="OHP257" s="235"/>
      <c r="OHQ257" s="235"/>
      <c r="OHR257" s="235"/>
      <c r="OHS257" s="235"/>
      <c r="OHT257" s="235"/>
      <c r="OHU257" s="235"/>
      <c r="OHV257" s="235"/>
      <c r="OHW257" s="235"/>
      <c r="OHX257" s="235"/>
      <c r="OHY257" s="235"/>
      <c r="OHZ257" s="235"/>
      <c r="OIA257" s="235"/>
      <c r="OIB257" s="235"/>
      <c r="OIC257" s="235"/>
      <c r="OID257" s="235"/>
      <c r="OIE257" s="235"/>
      <c r="OIF257" s="235"/>
      <c r="OIG257" s="235"/>
      <c r="OIH257" s="235"/>
      <c r="OII257" s="235"/>
      <c r="OIJ257" s="235"/>
      <c r="OIK257" s="235"/>
      <c r="OIL257" s="235"/>
      <c r="OIM257" s="235"/>
      <c r="OIN257" s="235"/>
      <c r="OIO257" s="235"/>
      <c r="OIP257" s="235"/>
      <c r="OIQ257" s="235"/>
      <c r="OIR257" s="235"/>
      <c r="OIS257" s="235"/>
      <c r="OIT257" s="235"/>
      <c r="OIU257" s="235"/>
      <c r="OIV257" s="235"/>
      <c r="OIW257" s="235"/>
      <c r="OIX257" s="235"/>
      <c r="OIY257" s="235"/>
      <c r="OIZ257" s="235"/>
      <c r="OJA257" s="235"/>
      <c r="OJB257" s="235"/>
      <c r="OJC257" s="235"/>
      <c r="OJD257" s="235"/>
      <c r="OJE257" s="235"/>
      <c r="OJF257" s="235"/>
      <c r="OJG257" s="235"/>
      <c r="OJH257" s="235"/>
      <c r="OJI257" s="235"/>
      <c r="OJJ257" s="235"/>
      <c r="OJK257" s="235"/>
      <c r="OJL257" s="235"/>
      <c r="OJM257" s="235"/>
      <c r="OJN257" s="235"/>
      <c r="OJO257" s="235"/>
      <c r="OJP257" s="235"/>
      <c r="OJQ257" s="235"/>
      <c r="OJR257" s="235"/>
      <c r="OJS257" s="235"/>
      <c r="OJT257" s="235"/>
      <c r="OJU257" s="235"/>
      <c r="OJV257" s="235"/>
      <c r="OJW257" s="235"/>
      <c r="OJX257" s="235"/>
      <c r="OJY257" s="235"/>
      <c r="OJZ257" s="235"/>
      <c r="OKA257" s="235"/>
      <c r="OKB257" s="235"/>
      <c r="OKC257" s="235"/>
      <c r="OKD257" s="235"/>
      <c r="OKE257" s="235"/>
      <c r="OKF257" s="235"/>
      <c r="OKG257" s="235"/>
      <c r="OKH257" s="235"/>
      <c r="OKI257" s="235"/>
      <c r="OKJ257" s="235"/>
      <c r="OKK257" s="235"/>
      <c r="OKL257" s="235"/>
      <c r="OKM257" s="235"/>
      <c r="OKN257" s="235"/>
      <c r="OKO257" s="235"/>
      <c r="OKP257" s="235"/>
      <c r="OKQ257" s="235"/>
      <c r="OKR257" s="235"/>
      <c r="OKS257" s="235"/>
      <c r="OKT257" s="235"/>
      <c r="OKU257" s="235"/>
      <c r="OKV257" s="235"/>
      <c r="OKW257" s="235"/>
      <c r="OKX257" s="235"/>
      <c r="OKY257" s="235"/>
      <c r="OKZ257" s="235"/>
      <c r="OLA257" s="235"/>
      <c r="OLB257" s="235"/>
      <c r="OLC257" s="235"/>
      <c r="OLD257" s="235"/>
      <c r="OLE257" s="235"/>
      <c r="OLF257" s="235"/>
      <c r="OLG257" s="235"/>
      <c r="OLH257" s="235"/>
      <c r="OLI257" s="235"/>
      <c r="OLJ257" s="235"/>
      <c r="OLK257" s="235"/>
      <c r="OLL257" s="235"/>
      <c r="OLM257" s="235"/>
      <c r="OLN257" s="235"/>
      <c r="OLO257" s="235"/>
      <c r="OLP257" s="235"/>
      <c r="OLQ257" s="235"/>
      <c r="OLR257" s="235"/>
      <c r="OLS257" s="235"/>
      <c r="OLT257" s="235"/>
      <c r="OLU257" s="235"/>
      <c r="OLV257" s="235"/>
      <c r="OLW257" s="235"/>
      <c r="OLX257" s="235"/>
      <c r="OLY257" s="235"/>
      <c r="OLZ257" s="235"/>
      <c r="OMA257" s="235"/>
      <c r="OMB257" s="235"/>
      <c r="OMC257" s="235"/>
      <c r="OMD257" s="235"/>
      <c r="OME257" s="235"/>
      <c r="OMF257" s="235"/>
      <c r="OMG257" s="235"/>
      <c r="OMH257" s="235"/>
      <c r="OMI257" s="235"/>
      <c r="OMJ257" s="235"/>
      <c r="OMK257" s="235"/>
      <c r="OML257" s="235"/>
      <c r="OMM257" s="235"/>
      <c r="OMN257" s="235"/>
      <c r="OMO257" s="235"/>
      <c r="OMP257" s="235"/>
      <c r="OMQ257" s="235"/>
      <c r="OMR257" s="235"/>
      <c r="OMS257" s="235"/>
      <c r="OMT257" s="235"/>
      <c r="OMU257" s="235"/>
      <c r="OMV257" s="235"/>
      <c r="OMW257" s="235"/>
      <c r="OMX257" s="235"/>
      <c r="OMY257" s="235"/>
      <c r="OMZ257" s="235"/>
      <c r="ONA257" s="235"/>
      <c r="ONB257" s="235"/>
      <c r="ONC257" s="235"/>
      <c r="OND257" s="235"/>
      <c r="ONE257" s="235"/>
      <c r="ONF257" s="235"/>
      <c r="ONG257" s="235"/>
      <c r="ONH257" s="235"/>
      <c r="ONI257" s="235"/>
      <c r="ONJ257" s="235"/>
      <c r="ONK257" s="235"/>
      <c r="ONL257" s="235"/>
      <c r="ONM257" s="235"/>
      <c r="ONN257" s="235"/>
      <c r="ONO257" s="235"/>
      <c r="ONP257" s="235"/>
      <c r="ONQ257" s="235"/>
      <c r="ONR257" s="235"/>
      <c r="ONS257" s="235"/>
      <c r="ONT257" s="235"/>
      <c r="ONU257" s="235"/>
      <c r="ONV257" s="235"/>
      <c r="ONW257" s="235"/>
      <c r="ONX257" s="235"/>
      <c r="ONY257" s="235"/>
      <c r="ONZ257" s="235"/>
      <c r="OOA257" s="235"/>
      <c r="OOB257" s="235"/>
      <c r="OOC257" s="235"/>
      <c r="OOD257" s="235"/>
      <c r="OOE257" s="235"/>
      <c r="OOF257" s="235"/>
      <c r="OOG257" s="235"/>
      <c r="OOH257" s="235"/>
      <c r="OOI257" s="235"/>
      <c r="OOJ257" s="235"/>
      <c r="OOK257" s="235"/>
      <c r="OOL257" s="235"/>
      <c r="OOM257" s="235"/>
      <c r="OON257" s="235"/>
      <c r="OOO257" s="235"/>
      <c r="OOP257" s="235"/>
      <c r="OOQ257" s="235"/>
      <c r="OOR257" s="235"/>
      <c r="OOS257" s="235"/>
      <c r="OOT257" s="235"/>
      <c r="OOU257" s="235"/>
      <c r="OOV257" s="235"/>
      <c r="OOW257" s="235"/>
      <c r="OOX257" s="235"/>
      <c r="OOY257" s="235"/>
      <c r="OOZ257" s="235"/>
      <c r="OPA257" s="235"/>
      <c r="OPB257" s="235"/>
      <c r="OPC257" s="235"/>
      <c r="OPD257" s="235"/>
      <c r="OPE257" s="235"/>
      <c r="OPF257" s="235"/>
      <c r="OPG257" s="235"/>
      <c r="OPH257" s="235"/>
      <c r="OPI257" s="235"/>
      <c r="OPJ257" s="235"/>
      <c r="OPK257" s="235"/>
      <c r="OPL257" s="235"/>
      <c r="OPM257" s="235"/>
      <c r="OPN257" s="235"/>
      <c r="OPO257" s="235"/>
      <c r="OPP257" s="235"/>
      <c r="OPQ257" s="235"/>
      <c r="OPR257" s="235"/>
      <c r="OPS257" s="235"/>
      <c r="OPT257" s="235"/>
      <c r="OPU257" s="235"/>
      <c r="OPV257" s="235"/>
      <c r="OPW257" s="235"/>
      <c r="OPX257" s="235"/>
      <c r="OPY257" s="235"/>
      <c r="OPZ257" s="235"/>
      <c r="OQA257" s="235"/>
      <c r="OQB257" s="235"/>
      <c r="OQC257" s="235"/>
      <c r="OQD257" s="235"/>
      <c r="OQE257" s="235"/>
      <c r="OQF257" s="235"/>
      <c r="OQG257" s="235"/>
      <c r="OQH257" s="235"/>
      <c r="OQI257" s="235"/>
      <c r="OQJ257" s="235"/>
      <c r="OQK257" s="235"/>
      <c r="OQL257" s="235"/>
      <c r="OQM257" s="235"/>
      <c r="OQN257" s="235"/>
      <c r="OQO257" s="235"/>
      <c r="OQP257" s="235"/>
      <c r="OQQ257" s="235"/>
      <c r="OQR257" s="235"/>
      <c r="OQS257" s="235"/>
      <c r="OQT257" s="235"/>
      <c r="OQU257" s="235"/>
      <c r="OQV257" s="235"/>
      <c r="OQW257" s="235"/>
      <c r="OQX257" s="235"/>
      <c r="OQY257" s="235"/>
      <c r="OQZ257" s="235"/>
      <c r="ORA257" s="235"/>
      <c r="ORB257" s="235"/>
      <c r="ORC257" s="235"/>
      <c r="ORD257" s="235"/>
      <c r="ORE257" s="235"/>
      <c r="ORF257" s="235"/>
      <c r="ORG257" s="235"/>
      <c r="ORH257" s="235"/>
      <c r="ORI257" s="235"/>
      <c r="ORJ257" s="235"/>
      <c r="ORK257" s="235"/>
      <c r="ORL257" s="235"/>
      <c r="ORM257" s="235"/>
      <c r="ORN257" s="235"/>
      <c r="ORO257" s="235"/>
      <c r="ORP257" s="235"/>
      <c r="ORQ257" s="235"/>
      <c r="ORR257" s="235"/>
      <c r="ORS257" s="235"/>
      <c r="ORT257" s="235"/>
      <c r="ORU257" s="235"/>
      <c r="ORV257" s="235"/>
      <c r="ORW257" s="235"/>
      <c r="ORX257" s="235"/>
      <c r="ORY257" s="235"/>
      <c r="ORZ257" s="235"/>
      <c r="OSA257" s="235"/>
      <c r="OSB257" s="235"/>
      <c r="OSC257" s="235"/>
      <c r="OSD257" s="235"/>
      <c r="OSE257" s="235"/>
      <c r="OSF257" s="235"/>
      <c r="OSG257" s="235"/>
      <c r="OSH257" s="235"/>
      <c r="OSI257" s="235"/>
      <c r="OSJ257" s="235"/>
      <c r="OSK257" s="235"/>
      <c r="OSL257" s="235"/>
      <c r="OSM257" s="235"/>
      <c r="OSN257" s="235"/>
      <c r="OSO257" s="235"/>
      <c r="OSP257" s="235"/>
      <c r="OSQ257" s="235"/>
      <c r="OSR257" s="235"/>
      <c r="OSS257" s="235"/>
      <c r="OST257" s="235"/>
      <c r="OSU257" s="235"/>
      <c r="OSV257" s="235"/>
      <c r="OSW257" s="235"/>
      <c r="OSX257" s="235"/>
      <c r="OSY257" s="235"/>
      <c r="OSZ257" s="235"/>
      <c r="OTA257" s="235"/>
      <c r="OTB257" s="235"/>
      <c r="OTC257" s="235"/>
      <c r="OTD257" s="235"/>
      <c r="OTE257" s="235"/>
      <c r="OTF257" s="235"/>
      <c r="OTG257" s="235"/>
      <c r="OTH257" s="235"/>
      <c r="OTI257" s="235"/>
      <c r="OTJ257" s="235"/>
      <c r="OTK257" s="235"/>
      <c r="OTL257" s="235"/>
      <c r="OTM257" s="235"/>
      <c r="OTN257" s="235"/>
      <c r="OTO257" s="235"/>
      <c r="OTP257" s="235"/>
      <c r="OTQ257" s="235"/>
      <c r="OTR257" s="235"/>
      <c r="OTS257" s="235"/>
      <c r="OTT257" s="235"/>
      <c r="OTU257" s="235"/>
      <c r="OTV257" s="235"/>
      <c r="OTW257" s="235"/>
      <c r="OTX257" s="235"/>
      <c r="OTY257" s="235"/>
      <c r="OTZ257" s="235"/>
      <c r="OUA257" s="235"/>
      <c r="OUB257" s="235"/>
      <c r="OUC257" s="235"/>
      <c r="OUD257" s="235"/>
      <c r="OUE257" s="235"/>
      <c r="OUF257" s="235"/>
      <c r="OUG257" s="235"/>
      <c r="OUH257" s="235"/>
      <c r="OUI257" s="235"/>
      <c r="OUJ257" s="235"/>
      <c r="OUK257" s="235"/>
      <c r="OUL257" s="235"/>
      <c r="OUM257" s="235"/>
      <c r="OUN257" s="235"/>
      <c r="OUO257" s="235"/>
      <c r="OUP257" s="235"/>
      <c r="OUQ257" s="235"/>
      <c r="OUR257" s="235"/>
      <c r="OUS257" s="235"/>
      <c r="OUT257" s="235"/>
      <c r="OUU257" s="235"/>
      <c r="OUV257" s="235"/>
      <c r="OUW257" s="235"/>
      <c r="OUX257" s="235"/>
      <c r="OUY257" s="235"/>
      <c r="OUZ257" s="235"/>
      <c r="OVA257" s="235"/>
      <c r="OVB257" s="235"/>
      <c r="OVC257" s="235"/>
      <c r="OVD257" s="235"/>
      <c r="OVE257" s="235"/>
      <c r="OVF257" s="235"/>
      <c r="OVG257" s="235"/>
      <c r="OVH257" s="235"/>
      <c r="OVI257" s="235"/>
      <c r="OVJ257" s="235"/>
      <c r="OVK257" s="235"/>
      <c r="OVL257" s="235"/>
      <c r="OVM257" s="235"/>
      <c r="OVN257" s="235"/>
      <c r="OVO257" s="235"/>
      <c r="OVP257" s="235"/>
      <c r="OVQ257" s="235"/>
      <c r="OVR257" s="235"/>
      <c r="OVS257" s="235"/>
      <c r="OVT257" s="235"/>
      <c r="OVU257" s="235"/>
      <c r="OVV257" s="235"/>
      <c r="OVW257" s="235"/>
      <c r="OVX257" s="235"/>
      <c r="OVY257" s="235"/>
      <c r="OVZ257" s="235"/>
      <c r="OWA257" s="235"/>
      <c r="OWB257" s="235"/>
      <c r="OWC257" s="235"/>
      <c r="OWD257" s="235"/>
      <c r="OWE257" s="235"/>
      <c r="OWF257" s="235"/>
      <c r="OWG257" s="235"/>
      <c r="OWH257" s="235"/>
      <c r="OWI257" s="235"/>
      <c r="OWJ257" s="235"/>
      <c r="OWK257" s="235"/>
      <c r="OWL257" s="235"/>
      <c r="OWM257" s="235"/>
      <c r="OWN257" s="235"/>
      <c r="OWO257" s="235"/>
      <c r="OWP257" s="235"/>
      <c r="OWQ257" s="235"/>
      <c r="OWR257" s="235"/>
      <c r="OWS257" s="235"/>
      <c r="OWT257" s="235"/>
      <c r="OWU257" s="235"/>
      <c r="OWV257" s="235"/>
      <c r="OWW257" s="235"/>
      <c r="OWX257" s="235"/>
      <c r="OWY257" s="235"/>
      <c r="OWZ257" s="235"/>
      <c r="OXA257" s="235"/>
      <c r="OXB257" s="235"/>
      <c r="OXC257" s="235"/>
      <c r="OXD257" s="235"/>
      <c r="OXE257" s="235"/>
      <c r="OXF257" s="235"/>
      <c r="OXG257" s="235"/>
      <c r="OXH257" s="235"/>
      <c r="OXI257" s="235"/>
      <c r="OXJ257" s="235"/>
      <c r="OXK257" s="235"/>
      <c r="OXL257" s="235"/>
      <c r="OXM257" s="235"/>
      <c r="OXN257" s="235"/>
      <c r="OXO257" s="235"/>
      <c r="OXP257" s="235"/>
      <c r="OXQ257" s="235"/>
      <c r="OXR257" s="235"/>
      <c r="OXS257" s="235"/>
      <c r="OXT257" s="235"/>
      <c r="OXU257" s="235"/>
      <c r="OXV257" s="235"/>
      <c r="OXW257" s="235"/>
      <c r="OXX257" s="235"/>
      <c r="OXY257" s="235"/>
      <c r="OXZ257" s="235"/>
      <c r="OYA257" s="235"/>
      <c r="OYB257" s="235"/>
      <c r="OYC257" s="235"/>
      <c r="OYD257" s="235"/>
      <c r="OYE257" s="235"/>
      <c r="OYF257" s="235"/>
      <c r="OYG257" s="235"/>
      <c r="OYH257" s="235"/>
      <c r="OYI257" s="235"/>
      <c r="OYJ257" s="235"/>
      <c r="OYK257" s="235"/>
      <c r="OYL257" s="235"/>
      <c r="OYM257" s="235"/>
      <c r="OYN257" s="235"/>
      <c r="OYO257" s="235"/>
      <c r="OYP257" s="235"/>
      <c r="OYQ257" s="235"/>
      <c r="OYR257" s="235"/>
      <c r="OYS257" s="235"/>
      <c r="OYT257" s="235"/>
      <c r="OYU257" s="235"/>
      <c r="OYV257" s="235"/>
      <c r="OYW257" s="235"/>
      <c r="OYX257" s="235"/>
      <c r="OYY257" s="235"/>
      <c r="OYZ257" s="235"/>
      <c r="OZA257" s="235"/>
      <c r="OZB257" s="235"/>
      <c r="OZC257" s="235"/>
      <c r="OZD257" s="235"/>
      <c r="OZE257" s="235"/>
      <c r="OZF257" s="235"/>
      <c r="OZG257" s="235"/>
      <c r="OZH257" s="235"/>
      <c r="OZI257" s="235"/>
      <c r="OZJ257" s="235"/>
      <c r="OZK257" s="235"/>
      <c r="OZL257" s="235"/>
      <c r="OZM257" s="235"/>
      <c r="OZN257" s="235"/>
      <c r="OZO257" s="235"/>
      <c r="OZP257" s="235"/>
      <c r="OZQ257" s="235"/>
      <c r="OZR257" s="235"/>
      <c r="OZS257" s="235"/>
      <c r="OZT257" s="235"/>
      <c r="OZU257" s="235"/>
      <c r="OZV257" s="235"/>
      <c r="OZW257" s="235"/>
      <c r="OZX257" s="235"/>
      <c r="OZY257" s="235"/>
      <c r="OZZ257" s="235"/>
      <c r="PAA257" s="235"/>
      <c r="PAB257" s="235"/>
      <c r="PAC257" s="235"/>
      <c r="PAD257" s="235"/>
      <c r="PAE257" s="235"/>
      <c r="PAF257" s="235"/>
      <c r="PAG257" s="235"/>
      <c r="PAH257" s="235"/>
      <c r="PAI257" s="235"/>
      <c r="PAJ257" s="235"/>
      <c r="PAK257" s="235"/>
      <c r="PAL257" s="235"/>
      <c r="PAM257" s="235"/>
      <c r="PAN257" s="235"/>
      <c r="PAO257" s="235"/>
      <c r="PAP257" s="235"/>
      <c r="PAQ257" s="235"/>
      <c r="PAR257" s="235"/>
      <c r="PAS257" s="235"/>
      <c r="PAT257" s="235"/>
      <c r="PAU257" s="235"/>
      <c r="PAV257" s="235"/>
      <c r="PAW257" s="235"/>
      <c r="PAX257" s="235"/>
      <c r="PAY257" s="235"/>
      <c r="PAZ257" s="235"/>
      <c r="PBA257" s="235"/>
      <c r="PBB257" s="235"/>
      <c r="PBC257" s="235"/>
      <c r="PBD257" s="235"/>
      <c r="PBE257" s="235"/>
      <c r="PBF257" s="235"/>
      <c r="PBG257" s="235"/>
      <c r="PBH257" s="235"/>
      <c r="PBI257" s="235"/>
      <c r="PBJ257" s="235"/>
      <c r="PBK257" s="235"/>
      <c r="PBL257" s="235"/>
      <c r="PBM257" s="235"/>
      <c r="PBN257" s="235"/>
      <c r="PBO257" s="235"/>
      <c r="PBP257" s="235"/>
      <c r="PBQ257" s="235"/>
      <c r="PBR257" s="235"/>
      <c r="PBS257" s="235"/>
      <c r="PBT257" s="235"/>
      <c r="PBU257" s="235"/>
      <c r="PBV257" s="235"/>
      <c r="PBW257" s="235"/>
      <c r="PBX257" s="235"/>
      <c r="PBY257" s="235"/>
      <c r="PBZ257" s="235"/>
      <c r="PCA257" s="235"/>
      <c r="PCB257" s="235"/>
      <c r="PCC257" s="235"/>
      <c r="PCD257" s="235"/>
      <c r="PCE257" s="235"/>
      <c r="PCF257" s="235"/>
      <c r="PCG257" s="235"/>
      <c r="PCH257" s="235"/>
      <c r="PCI257" s="235"/>
      <c r="PCJ257" s="235"/>
      <c r="PCK257" s="235"/>
      <c r="PCL257" s="235"/>
      <c r="PCM257" s="235"/>
      <c r="PCN257" s="235"/>
      <c r="PCO257" s="235"/>
      <c r="PCP257" s="235"/>
      <c r="PCQ257" s="235"/>
      <c r="PCR257" s="235"/>
      <c r="PCS257" s="235"/>
      <c r="PCT257" s="235"/>
      <c r="PCU257" s="235"/>
      <c r="PCV257" s="235"/>
      <c r="PCW257" s="235"/>
      <c r="PCX257" s="235"/>
      <c r="PCY257" s="235"/>
      <c r="PCZ257" s="235"/>
      <c r="PDA257" s="235"/>
      <c r="PDB257" s="235"/>
      <c r="PDC257" s="235"/>
      <c r="PDD257" s="235"/>
      <c r="PDE257" s="235"/>
      <c r="PDF257" s="235"/>
      <c r="PDG257" s="235"/>
      <c r="PDH257" s="235"/>
      <c r="PDI257" s="235"/>
      <c r="PDJ257" s="235"/>
      <c r="PDK257" s="235"/>
      <c r="PDL257" s="235"/>
      <c r="PDM257" s="235"/>
      <c r="PDN257" s="235"/>
      <c r="PDO257" s="235"/>
      <c r="PDP257" s="235"/>
      <c r="PDQ257" s="235"/>
      <c r="PDR257" s="235"/>
      <c r="PDS257" s="235"/>
      <c r="PDT257" s="235"/>
      <c r="PDU257" s="235"/>
      <c r="PDV257" s="235"/>
      <c r="PDW257" s="235"/>
      <c r="PDX257" s="235"/>
      <c r="PDY257" s="235"/>
      <c r="PDZ257" s="235"/>
      <c r="PEA257" s="235"/>
      <c r="PEB257" s="235"/>
      <c r="PEC257" s="235"/>
      <c r="PED257" s="235"/>
      <c r="PEE257" s="235"/>
      <c r="PEF257" s="235"/>
      <c r="PEG257" s="235"/>
      <c r="PEH257" s="235"/>
      <c r="PEI257" s="235"/>
      <c r="PEJ257" s="235"/>
      <c r="PEK257" s="235"/>
      <c r="PEL257" s="235"/>
      <c r="PEM257" s="235"/>
      <c r="PEN257" s="235"/>
      <c r="PEO257" s="235"/>
      <c r="PEP257" s="235"/>
      <c r="PEQ257" s="235"/>
      <c r="PER257" s="235"/>
      <c r="PES257" s="235"/>
      <c r="PET257" s="235"/>
      <c r="PEU257" s="235"/>
      <c r="PEV257" s="235"/>
      <c r="PEW257" s="235"/>
      <c r="PEX257" s="235"/>
      <c r="PEY257" s="235"/>
      <c r="PEZ257" s="235"/>
      <c r="PFA257" s="235"/>
      <c r="PFB257" s="235"/>
      <c r="PFC257" s="235"/>
      <c r="PFD257" s="235"/>
      <c r="PFE257" s="235"/>
      <c r="PFF257" s="235"/>
      <c r="PFG257" s="235"/>
      <c r="PFH257" s="235"/>
      <c r="PFI257" s="235"/>
      <c r="PFJ257" s="235"/>
      <c r="PFK257" s="235"/>
      <c r="PFL257" s="235"/>
      <c r="PFM257" s="235"/>
      <c r="PFN257" s="235"/>
      <c r="PFO257" s="235"/>
      <c r="PFP257" s="235"/>
      <c r="PFQ257" s="235"/>
      <c r="PFR257" s="235"/>
      <c r="PFS257" s="235"/>
      <c r="PFT257" s="235"/>
      <c r="PFU257" s="235"/>
      <c r="PFV257" s="235"/>
      <c r="PFW257" s="235"/>
      <c r="PFX257" s="235"/>
      <c r="PFY257" s="235"/>
      <c r="PFZ257" s="235"/>
      <c r="PGA257" s="235"/>
      <c r="PGB257" s="235"/>
      <c r="PGC257" s="235"/>
      <c r="PGD257" s="235"/>
      <c r="PGE257" s="235"/>
      <c r="PGF257" s="235"/>
      <c r="PGG257" s="235"/>
      <c r="PGH257" s="235"/>
      <c r="PGI257" s="235"/>
      <c r="PGJ257" s="235"/>
      <c r="PGK257" s="235"/>
      <c r="PGL257" s="235"/>
      <c r="PGM257" s="235"/>
      <c r="PGN257" s="235"/>
      <c r="PGO257" s="235"/>
      <c r="PGP257" s="235"/>
      <c r="PGQ257" s="235"/>
      <c r="PGR257" s="235"/>
      <c r="PGS257" s="235"/>
      <c r="PGT257" s="235"/>
      <c r="PGU257" s="235"/>
      <c r="PGV257" s="235"/>
      <c r="PGW257" s="235"/>
      <c r="PGX257" s="235"/>
      <c r="PGY257" s="235"/>
      <c r="PGZ257" s="235"/>
      <c r="PHA257" s="235"/>
      <c r="PHB257" s="235"/>
      <c r="PHC257" s="235"/>
      <c r="PHD257" s="235"/>
      <c r="PHE257" s="235"/>
      <c r="PHF257" s="235"/>
      <c r="PHG257" s="235"/>
      <c r="PHH257" s="235"/>
      <c r="PHI257" s="235"/>
      <c r="PHJ257" s="235"/>
      <c r="PHK257" s="235"/>
      <c r="PHL257" s="235"/>
      <c r="PHM257" s="235"/>
      <c r="PHN257" s="235"/>
      <c r="PHO257" s="235"/>
      <c r="PHP257" s="235"/>
      <c r="PHQ257" s="235"/>
      <c r="PHR257" s="235"/>
      <c r="PHS257" s="235"/>
      <c r="PHT257" s="235"/>
      <c r="PHU257" s="235"/>
      <c r="PHV257" s="235"/>
      <c r="PHW257" s="235"/>
      <c r="PHX257" s="235"/>
      <c r="PHY257" s="235"/>
      <c r="PHZ257" s="235"/>
      <c r="PIA257" s="235"/>
      <c r="PIB257" s="235"/>
      <c r="PIC257" s="235"/>
      <c r="PID257" s="235"/>
      <c r="PIE257" s="235"/>
      <c r="PIF257" s="235"/>
      <c r="PIG257" s="235"/>
      <c r="PIH257" s="235"/>
      <c r="PII257" s="235"/>
      <c r="PIJ257" s="235"/>
      <c r="PIK257" s="235"/>
      <c r="PIL257" s="235"/>
      <c r="PIM257" s="235"/>
      <c r="PIN257" s="235"/>
      <c r="PIO257" s="235"/>
      <c r="PIP257" s="235"/>
      <c r="PIQ257" s="235"/>
      <c r="PIR257" s="235"/>
      <c r="PIS257" s="235"/>
      <c r="PIT257" s="235"/>
      <c r="PIU257" s="235"/>
      <c r="PIV257" s="235"/>
      <c r="PIW257" s="235"/>
      <c r="PIX257" s="235"/>
      <c r="PIY257" s="235"/>
      <c r="PIZ257" s="235"/>
      <c r="PJA257" s="235"/>
      <c r="PJB257" s="235"/>
      <c r="PJC257" s="235"/>
      <c r="PJD257" s="235"/>
      <c r="PJE257" s="235"/>
      <c r="PJF257" s="235"/>
      <c r="PJG257" s="235"/>
      <c r="PJH257" s="235"/>
      <c r="PJI257" s="235"/>
      <c r="PJJ257" s="235"/>
      <c r="PJK257" s="235"/>
      <c r="PJL257" s="235"/>
      <c r="PJM257" s="235"/>
      <c r="PJN257" s="235"/>
      <c r="PJO257" s="235"/>
      <c r="PJP257" s="235"/>
      <c r="PJQ257" s="235"/>
      <c r="PJR257" s="235"/>
      <c r="PJS257" s="235"/>
      <c r="PJT257" s="235"/>
      <c r="PJU257" s="235"/>
      <c r="PJV257" s="235"/>
      <c r="PJW257" s="235"/>
      <c r="PJX257" s="235"/>
      <c r="PJY257" s="235"/>
      <c r="PJZ257" s="235"/>
      <c r="PKA257" s="235"/>
      <c r="PKB257" s="235"/>
      <c r="PKC257" s="235"/>
      <c r="PKD257" s="235"/>
      <c r="PKE257" s="235"/>
      <c r="PKF257" s="235"/>
      <c r="PKG257" s="235"/>
      <c r="PKH257" s="235"/>
      <c r="PKI257" s="235"/>
      <c r="PKJ257" s="235"/>
      <c r="PKK257" s="235"/>
      <c r="PKL257" s="235"/>
      <c r="PKM257" s="235"/>
      <c r="PKN257" s="235"/>
      <c r="PKO257" s="235"/>
      <c r="PKP257" s="235"/>
      <c r="PKQ257" s="235"/>
      <c r="PKR257" s="235"/>
      <c r="PKS257" s="235"/>
      <c r="PKT257" s="235"/>
      <c r="PKU257" s="235"/>
      <c r="PKV257" s="235"/>
      <c r="PKW257" s="235"/>
      <c r="PKX257" s="235"/>
      <c r="PKY257" s="235"/>
      <c r="PKZ257" s="235"/>
      <c r="PLA257" s="235"/>
      <c r="PLB257" s="235"/>
      <c r="PLC257" s="235"/>
      <c r="PLD257" s="235"/>
      <c r="PLE257" s="235"/>
      <c r="PLF257" s="235"/>
      <c r="PLG257" s="235"/>
      <c r="PLH257" s="235"/>
      <c r="PLI257" s="235"/>
      <c r="PLJ257" s="235"/>
      <c r="PLK257" s="235"/>
      <c r="PLL257" s="235"/>
      <c r="PLM257" s="235"/>
      <c r="PLN257" s="235"/>
      <c r="PLO257" s="235"/>
      <c r="PLP257" s="235"/>
      <c r="PLQ257" s="235"/>
      <c r="PLR257" s="235"/>
      <c r="PLS257" s="235"/>
      <c r="PLT257" s="235"/>
      <c r="PLU257" s="235"/>
      <c r="PLV257" s="235"/>
      <c r="PLW257" s="235"/>
      <c r="PLX257" s="235"/>
      <c r="PLY257" s="235"/>
      <c r="PLZ257" s="235"/>
      <c r="PMA257" s="235"/>
      <c r="PMB257" s="235"/>
      <c r="PMC257" s="235"/>
      <c r="PMD257" s="235"/>
      <c r="PME257" s="235"/>
      <c r="PMF257" s="235"/>
      <c r="PMG257" s="235"/>
      <c r="PMH257" s="235"/>
      <c r="PMI257" s="235"/>
      <c r="PMJ257" s="235"/>
      <c r="PMK257" s="235"/>
      <c r="PML257" s="235"/>
      <c r="PMM257" s="235"/>
      <c r="PMN257" s="235"/>
      <c r="PMO257" s="235"/>
      <c r="PMP257" s="235"/>
      <c r="PMQ257" s="235"/>
      <c r="PMR257" s="235"/>
      <c r="PMS257" s="235"/>
      <c r="PMT257" s="235"/>
      <c r="PMU257" s="235"/>
      <c r="PMV257" s="235"/>
      <c r="PMW257" s="235"/>
      <c r="PMX257" s="235"/>
      <c r="PMY257" s="235"/>
      <c r="PMZ257" s="235"/>
      <c r="PNA257" s="235"/>
      <c r="PNB257" s="235"/>
      <c r="PNC257" s="235"/>
      <c r="PND257" s="235"/>
      <c r="PNE257" s="235"/>
      <c r="PNF257" s="235"/>
      <c r="PNG257" s="235"/>
      <c r="PNH257" s="235"/>
      <c r="PNI257" s="235"/>
      <c r="PNJ257" s="235"/>
      <c r="PNK257" s="235"/>
      <c r="PNL257" s="235"/>
      <c r="PNM257" s="235"/>
      <c r="PNN257" s="235"/>
      <c r="PNO257" s="235"/>
      <c r="PNP257" s="235"/>
      <c r="PNQ257" s="235"/>
      <c r="PNR257" s="235"/>
      <c r="PNS257" s="235"/>
      <c r="PNT257" s="235"/>
      <c r="PNU257" s="235"/>
      <c r="PNV257" s="235"/>
      <c r="PNW257" s="235"/>
      <c r="PNX257" s="235"/>
      <c r="PNY257" s="235"/>
      <c r="PNZ257" s="235"/>
      <c r="POA257" s="235"/>
      <c r="POB257" s="235"/>
      <c r="POC257" s="235"/>
      <c r="POD257" s="235"/>
      <c r="POE257" s="235"/>
      <c r="POF257" s="235"/>
      <c r="POG257" s="235"/>
      <c r="POH257" s="235"/>
      <c r="POI257" s="235"/>
      <c r="POJ257" s="235"/>
      <c r="POK257" s="235"/>
      <c r="POL257" s="235"/>
      <c r="POM257" s="235"/>
      <c r="PON257" s="235"/>
      <c r="POO257" s="235"/>
      <c r="POP257" s="235"/>
      <c r="POQ257" s="235"/>
      <c r="POR257" s="235"/>
      <c r="POS257" s="235"/>
      <c r="POT257" s="235"/>
      <c r="POU257" s="235"/>
      <c r="POV257" s="235"/>
      <c r="POW257" s="235"/>
      <c r="POX257" s="235"/>
      <c r="POY257" s="235"/>
      <c r="POZ257" s="235"/>
      <c r="PPA257" s="235"/>
      <c r="PPB257" s="235"/>
      <c r="PPC257" s="235"/>
      <c r="PPD257" s="235"/>
      <c r="PPE257" s="235"/>
      <c r="PPF257" s="235"/>
      <c r="PPG257" s="235"/>
      <c r="PPH257" s="235"/>
      <c r="PPI257" s="235"/>
      <c r="PPJ257" s="235"/>
      <c r="PPK257" s="235"/>
      <c r="PPL257" s="235"/>
      <c r="PPM257" s="235"/>
      <c r="PPN257" s="235"/>
      <c r="PPO257" s="235"/>
      <c r="PPP257" s="235"/>
      <c r="PPQ257" s="235"/>
      <c r="PPR257" s="235"/>
      <c r="PPS257" s="235"/>
      <c r="PPT257" s="235"/>
      <c r="PPU257" s="235"/>
      <c r="PPV257" s="235"/>
      <c r="PPW257" s="235"/>
      <c r="PPX257" s="235"/>
      <c r="PPY257" s="235"/>
      <c r="PPZ257" s="235"/>
      <c r="PQA257" s="235"/>
      <c r="PQB257" s="235"/>
      <c r="PQC257" s="235"/>
      <c r="PQD257" s="235"/>
      <c r="PQE257" s="235"/>
      <c r="PQF257" s="235"/>
      <c r="PQG257" s="235"/>
      <c r="PQH257" s="235"/>
      <c r="PQI257" s="235"/>
      <c r="PQJ257" s="235"/>
      <c r="PQK257" s="235"/>
      <c r="PQL257" s="235"/>
      <c r="PQM257" s="235"/>
      <c r="PQN257" s="235"/>
      <c r="PQO257" s="235"/>
      <c r="PQP257" s="235"/>
      <c r="PQQ257" s="235"/>
      <c r="PQR257" s="235"/>
      <c r="PQS257" s="235"/>
      <c r="PQT257" s="235"/>
      <c r="PQU257" s="235"/>
      <c r="PQV257" s="235"/>
      <c r="PQW257" s="235"/>
      <c r="PQX257" s="235"/>
      <c r="PQY257" s="235"/>
      <c r="PQZ257" s="235"/>
      <c r="PRA257" s="235"/>
      <c r="PRB257" s="235"/>
      <c r="PRC257" s="235"/>
      <c r="PRD257" s="235"/>
      <c r="PRE257" s="235"/>
      <c r="PRF257" s="235"/>
      <c r="PRG257" s="235"/>
      <c r="PRH257" s="235"/>
      <c r="PRI257" s="235"/>
      <c r="PRJ257" s="235"/>
      <c r="PRK257" s="235"/>
      <c r="PRL257" s="235"/>
      <c r="PRM257" s="235"/>
      <c r="PRN257" s="235"/>
      <c r="PRO257" s="235"/>
      <c r="PRP257" s="235"/>
      <c r="PRQ257" s="235"/>
      <c r="PRR257" s="235"/>
      <c r="PRS257" s="235"/>
      <c r="PRT257" s="235"/>
      <c r="PRU257" s="235"/>
      <c r="PRV257" s="235"/>
      <c r="PRW257" s="235"/>
      <c r="PRX257" s="235"/>
      <c r="PRY257" s="235"/>
      <c r="PRZ257" s="235"/>
      <c r="PSA257" s="235"/>
      <c r="PSB257" s="235"/>
      <c r="PSC257" s="235"/>
      <c r="PSD257" s="235"/>
      <c r="PSE257" s="235"/>
      <c r="PSF257" s="235"/>
      <c r="PSG257" s="235"/>
      <c r="PSH257" s="235"/>
      <c r="PSI257" s="235"/>
      <c r="PSJ257" s="235"/>
      <c r="PSK257" s="235"/>
      <c r="PSL257" s="235"/>
      <c r="PSM257" s="235"/>
      <c r="PSN257" s="235"/>
      <c r="PSO257" s="235"/>
      <c r="PSP257" s="235"/>
      <c r="PSQ257" s="235"/>
      <c r="PSR257" s="235"/>
      <c r="PSS257" s="235"/>
      <c r="PST257" s="235"/>
      <c r="PSU257" s="235"/>
      <c r="PSV257" s="235"/>
      <c r="PSW257" s="235"/>
      <c r="PSX257" s="235"/>
      <c r="PSY257" s="235"/>
      <c r="PSZ257" s="235"/>
      <c r="PTA257" s="235"/>
      <c r="PTB257" s="235"/>
      <c r="PTC257" s="235"/>
      <c r="PTD257" s="235"/>
      <c r="PTE257" s="235"/>
      <c r="PTF257" s="235"/>
      <c r="PTG257" s="235"/>
      <c r="PTH257" s="235"/>
      <c r="PTI257" s="235"/>
      <c r="PTJ257" s="235"/>
      <c r="PTK257" s="235"/>
      <c r="PTL257" s="235"/>
      <c r="PTM257" s="235"/>
      <c r="PTN257" s="235"/>
      <c r="PTO257" s="235"/>
      <c r="PTP257" s="235"/>
      <c r="PTQ257" s="235"/>
      <c r="PTR257" s="235"/>
      <c r="PTS257" s="235"/>
      <c r="PTT257" s="235"/>
      <c r="PTU257" s="235"/>
      <c r="PTV257" s="235"/>
      <c r="PTW257" s="235"/>
      <c r="PTX257" s="235"/>
      <c r="PTY257" s="235"/>
      <c r="PTZ257" s="235"/>
      <c r="PUA257" s="235"/>
      <c r="PUB257" s="235"/>
      <c r="PUC257" s="235"/>
      <c r="PUD257" s="235"/>
      <c r="PUE257" s="235"/>
      <c r="PUF257" s="235"/>
      <c r="PUG257" s="235"/>
      <c r="PUH257" s="235"/>
      <c r="PUI257" s="235"/>
      <c r="PUJ257" s="235"/>
      <c r="PUK257" s="235"/>
      <c r="PUL257" s="235"/>
      <c r="PUM257" s="235"/>
      <c r="PUN257" s="235"/>
      <c r="PUO257" s="235"/>
      <c r="PUP257" s="235"/>
      <c r="PUQ257" s="235"/>
      <c r="PUR257" s="235"/>
      <c r="PUS257" s="235"/>
      <c r="PUT257" s="235"/>
      <c r="PUU257" s="235"/>
      <c r="PUV257" s="235"/>
      <c r="PUW257" s="235"/>
      <c r="PUX257" s="235"/>
      <c r="PUY257" s="235"/>
      <c r="PUZ257" s="235"/>
      <c r="PVA257" s="235"/>
      <c r="PVB257" s="235"/>
      <c r="PVC257" s="235"/>
      <c r="PVD257" s="235"/>
      <c r="PVE257" s="235"/>
      <c r="PVF257" s="235"/>
      <c r="PVG257" s="235"/>
      <c r="PVH257" s="235"/>
      <c r="PVI257" s="235"/>
      <c r="PVJ257" s="235"/>
      <c r="PVK257" s="235"/>
      <c r="PVL257" s="235"/>
      <c r="PVM257" s="235"/>
      <c r="PVN257" s="235"/>
      <c r="PVO257" s="235"/>
      <c r="PVP257" s="235"/>
      <c r="PVQ257" s="235"/>
      <c r="PVR257" s="235"/>
      <c r="PVS257" s="235"/>
      <c r="PVT257" s="235"/>
      <c r="PVU257" s="235"/>
      <c r="PVV257" s="235"/>
      <c r="PVW257" s="235"/>
      <c r="PVX257" s="235"/>
      <c r="PVY257" s="235"/>
      <c r="PVZ257" s="235"/>
      <c r="PWA257" s="235"/>
      <c r="PWB257" s="235"/>
      <c r="PWC257" s="235"/>
      <c r="PWD257" s="235"/>
      <c r="PWE257" s="235"/>
      <c r="PWF257" s="235"/>
      <c r="PWG257" s="235"/>
      <c r="PWH257" s="235"/>
      <c r="PWI257" s="235"/>
      <c r="PWJ257" s="235"/>
      <c r="PWK257" s="235"/>
      <c r="PWL257" s="235"/>
      <c r="PWM257" s="235"/>
      <c r="PWN257" s="235"/>
      <c r="PWO257" s="235"/>
      <c r="PWP257" s="235"/>
      <c r="PWQ257" s="235"/>
      <c r="PWR257" s="235"/>
      <c r="PWS257" s="235"/>
      <c r="PWT257" s="235"/>
      <c r="PWU257" s="235"/>
      <c r="PWV257" s="235"/>
      <c r="PWW257" s="235"/>
      <c r="PWX257" s="235"/>
      <c r="PWY257" s="235"/>
      <c r="PWZ257" s="235"/>
      <c r="PXA257" s="235"/>
      <c r="PXB257" s="235"/>
      <c r="PXC257" s="235"/>
      <c r="PXD257" s="235"/>
      <c r="PXE257" s="235"/>
      <c r="PXF257" s="235"/>
      <c r="PXG257" s="235"/>
      <c r="PXH257" s="235"/>
      <c r="PXI257" s="235"/>
      <c r="PXJ257" s="235"/>
      <c r="PXK257" s="235"/>
      <c r="PXL257" s="235"/>
      <c r="PXM257" s="235"/>
      <c r="PXN257" s="235"/>
      <c r="PXO257" s="235"/>
      <c r="PXP257" s="235"/>
      <c r="PXQ257" s="235"/>
      <c r="PXR257" s="235"/>
      <c r="PXS257" s="235"/>
      <c r="PXT257" s="235"/>
      <c r="PXU257" s="235"/>
      <c r="PXV257" s="235"/>
      <c r="PXW257" s="235"/>
      <c r="PXX257" s="235"/>
      <c r="PXY257" s="235"/>
      <c r="PXZ257" s="235"/>
      <c r="PYA257" s="235"/>
      <c r="PYB257" s="235"/>
      <c r="PYC257" s="235"/>
      <c r="PYD257" s="235"/>
      <c r="PYE257" s="235"/>
      <c r="PYF257" s="235"/>
      <c r="PYG257" s="235"/>
      <c r="PYH257" s="235"/>
      <c r="PYI257" s="235"/>
      <c r="PYJ257" s="235"/>
      <c r="PYK257" s="235"/>
      <c r="PYL257" s="235"/>
      <c r="PYM257" s="235"/>
      <c r="PYN257" s="235"/>
      <c r="PYO257" s="235"/>
      <c r="PYP257" s="235"/>
      <c r="PYQ257" s="235"/>
      <c r="PYR257" s="235"/>
      <c r="PYS257" s="235"/>
      <c r="PYT257" s="235"/>
      <c r="PYU257" s="235"/>
      <c r="PYV257" s="235"/>
      <c r="PYW257" s="235"/>
      <c r="PYX257" s="235"/>
      <c r="PYY257" s="235"/>
      <c r="PYZ257" s="235"/>
      <c r="PZA257" s="235"/>
      <c r="PZB257" s="235"/>
      <c r="PZC257" s="235"/>
      <c r="PZD257" s="235"/>
      <c r="PZE257" s="235"/>
      <c r="PZF257" s="235"/>
      <c r="PZG257" s="235"/>
      <c r="PZH257" s="235"/>
      <c r="PZI257" s="235"/>
      <c r="PZJ257" s="235"/>
      <c r="PZK257" s="235"/>
      <c r="PZL257" s="235"/>
      <c r="PZM257" s="235"/>
      <c r="PZN257" s="235"/>
      <c r="PZO257" s="235"/>
      <c r="PZP257" s="235"/>
      <c r="PZQ257" s="235"/>
      <c r="PZR257" s="235"/>
      <c r="PZS257" s="235"/>
      <c r="PZT257" s="235"/>
      <c r="PZU257" s="235"/>
      <c r="PZV257" s="235"/>
      <c r="PZW257" s="235"/>
      <c r="PZX257" s="235"/>
      <c r="PZY257" s="235"/>
      <c r="PZZ257" s="235"/>
      <c r="QAA257" s="235"/>
      <c r="QAB257" s="235"/>
      <c r="QAC257" s="235"/>
      <c r="QAD257" s="235"/>
      <c r="QAE257" s="235"/>
      <c r="QAF257" s="235"/>
      <c r="QAG257" s="235"/>
      <c r="QAH257" s="235"/>
      <c r="QAI257" s="235"/>
      <c r="QAJ257" s="235"/>
      <c r="QAK257" s="235"/>
      <c r="QAL257" s="235"/>
      <c r="QAM257" s="235"/>
      <c r="QAN257" s="235"/>
      <c r="QAO257" s="235"/>
      <c r="QAP257" s="235"/>
      <c r="QAQ257" s="235"/>
      <c r="QAR257" s="235"/>
      <c r="QAS257" s="235"/>
      <c r="QAT257" s="235"/>
      <c r="QAU257" s="235"/>
      <c r="QAV257" s="235"/>
      <c r="QAW257" s="235"/>
      <c r="QAX257" s="235"/>
      <c r="QAY257" s="235"/>
      <c r="QAZ257" s="235"/>
      <c r="QBA257" s="235"/>
      <c r="QBB257" s="235"/>
      <c r="QBC257" s="235"/>
      <c r="QBD257" s="235"/>
      <c r="QBE257" s="235"/>
      <c r="QBF257" s="235"/>
      <c r="QBG257" s="235"/>
      <c r="QBH257" s="235"/>
      <c r="QBI257" s="235"/>
      <c r="QBJ257" s="235"/>
      <c r="QBK257" s="235"/>
      <c r="QBL257" s="235"/>
      <c r="QBM257" s="235"/>
      <c r="QBN257" s="235"/>
      <c r="QBO257" s="235"/>
      <c r="QBP257" s="235"/>
      <c r="QBQ257" s="235"/>
      <c r="QBR257" s="235"/>
      <c r="QBS257" s="235"/>
      <c r="QBT257" s="235"/>
      <c r="QBU257" s="235"/>
      <c r="QBV257" s="235"/>
      <c r="QBW257" s="235"/>
      <c r="QBX257" s="235"/>
      <c r="QBY257" s="235"/>
      <c r="QBZ257" s="235"/>
      <c r="QCA257" s="235"/>
      <c r="QCB257" s="235"/>
      <c r="QCC257" s="235"/>
      <c r="QCD257" s="235"/>
      <c r="QCE257" s="235"/>
      <c r="QCF257" s="235"/>
      <c r="QCG257" s="235"/>
      <c r="QCH257" s="235"/>
      <c r="QCI257" s="235"/>
      <c r="QCJ257" s="235"/>
      <c r="QCK257" s="235"/>
      <c r="QCL257" s="235"/>
      <c r="QCM257" s="235"/>
      <c r="QCN257" s="235"/>
      <c r="QCO257" s="235"/>
      <c r="QCP257" s="235"/>
      <c r="QCQ257" s="235"/>
      <c r="QCR257" s="235"/>
      <c r="QCS257" s="235"/>
      <c r="QCT257" s="235"/>
      <c r="QCU257" s="235"/>
      <c r="QCV257" s="235"/>
      <c r="QCW257" s="235"/>
      <c r="QCX257" s="235"/>
      <c r="QCY257" s="235"/>
      <c r="QCZ257" s="235"/>
      <c r="QDA257" s="235"/>
      <c r="QDB257" s="235"/>
      <c r="QDC257" s="235"/>
      <c r="QDD257" s="235"/>
      <c r="QDE257" s="235"/>
      <c r="QDF257" s="235"/>
      <c r="QDG257" s="235"/>
      <c r="QDH257" s="235"/>
      <c r="QDI257" s="235"/>
      <c r="QDJ257" s="235"/>
      <c r="QDK257" s="235"/>
      <c r="QDL257" s="235"/>
      <c r="QDM257" s="235"/>
      <c r="QDN257" s="235"/>
      <c r="QDO257" s="235"/>
      <c r="QDP257" s="235"/>
      <c r="QDQ257" s="235"/>
      <c r="QDR257" s="235"/>
      <c r="QDS257" s="235"/>
      <c r="QDT257" s="235"/>
      <c r="QDU257" s="235"/>
      <c r="QDV257" s="235"/>
      <c r="QDW257" s="235"/>
      <c r="QDX257" s="235"/>
      <c r="QDY257" s="235"/>
      <c r="QDZ257" s="235"/>
      <c r="QEA257" s="235"/>
      <c r="QEB257" s="235"/>
      <c r="QEC257" s="235"/>
      <c r="QED257" s="235"/>
      <c r="QEE257" s="235"/>
      <c r="QEF257" s="235"/>
      <c r="QEG257" s="235"/>
      <c r="QEH257" s="235"/>
      <c r="QEI257" s="235"/>
      <c r="QEJ257" s="235"/>
      <c r="QEK257" s="235"/>
      <c r="QEL257" s="235"/>
      <c r="QEM257" s="235"/>
      <c r="QEN257" s="235"/>
      <c r="QEO257" s="235"/>
      <c r="QEP257" s="235"/>
      <c r="QEQ257" s="235"/>
      <c r="QER257" s="235"/>
      <c r="QES257" s="235"/>
      <c r="QET257" s="235"/>
      <c r="QEU257" s="235"/>
      <c r="QEV257" s="235"/>
      <c r="QEW257" s="235"/>
      <c r="QEX257" s="235"/>
      <c r="QEY257" s="235"/>
      <c r="QEZ257" s="235"/>
      <c r="QFA257" s="235"/>
      <c r="QFB257" s="235"/>
      <c r="QFC257" s="235"/>
      <c r="QFD257" s="235"/>
      <c r="QFE257" s="235"/>
      <c r="QFF257" s="235"/>
      <c r="QFG257" s="235"/>
      <c r="QFH257" s="235"/>
      <c r="QFI257" s="235"/>
      <c r="QFJ257" s="235"/>
      <c r="QFK257" s="235"/>
      <c r="QFL257" s="235"/>
      <c r="QFM257" s="235"/>
      <c r="QFN257" s="235"/>
      <c r="QFO257" s="235"/>
      <c r="QFP257" s="235"/>
      <c r="QFQ257" s="235"/>
      <c r="QFR257" s="235"/>
      <c r="QFS257" s="235"/>
      <c r="QFT257" s="235"/>
      <c r="QFU257" s="235"/>
      <c r="QFV257" s="235"/>
      <c r="QFW257" s="235"/>
      <c r="QFX257" s="235"/>
      <c r="QFY257" s="235"/>
      <c r="QFZ257" s="235"/>
      <c r="QGA257" s="235"/>
      <c r="QGB257" s="235"/>
      <c r="QGC257" s="235"/>
      <c r="QGD257" s="235"/>
      <c r="QGE257" s="235"/>
      <c r="QGF257" s="235"/>
      <c r="QGG257" s="235"/>
      <c r="QGH257" s="235"/>
      <c r="QGI257" s="235"/>
      <c r="QGJ257" s="235"/>
      <c r="QGK257" s="235"/>
      <c r="QGL257" s="235"/>
      <c r="QGM257" s="235"/>
      <c r="QGN257" s="235"/>
      <c r="QGO257" s="235"/>
      <c r="QGP257" s="235"/>
      <c r="QGQ257" s="235"/>
      <c r="QGR257" s="235"/>
      <c r="QGS257" s="235"/>
      <c r="QGT257" s="235"/>
      <c r="QGU257" s="235"/>
      <c r="QGV257" s="235"/>
      <c r="QGW257" s="235"/>
      <c r="QGX257" s="235"/>
      <c r="QGY257" s="235"/>
      <c r="QGZ257" s="235"/>
      <c r="QHA257" s="235"/>
      <c r="QHB257" s="235"/>
      <c r="QHC257" s="235"/>
      <c r="QHD257" s="235"/>
      <c r="QHE257" s="235"/>
      <c r="QHF257" s="235"/>
      <c r="QHG257" s="235"/>
      <c r="QHH257" s="235"/>
      <c r="QHI257" s="235"/>
      <c r="QHJ257" s="235"/>
      <c r="QHK257" s="235"/>
      <c r="QHL257" s="235"/>
      <c r="QHM257" s="235"/>
      <c r="QHN257" s="235"/>
      <c r="QHO257" s="235"/>
      <c r="QHP257" s="235"/>
      <c r="QHQ257" s="235"/>
      <c r="QHR257" s="235"/>
      <c r="QHS257" s="235"/>
      <c r="QHT257" s="235"/>
      <c r="QHU257" s="235"/>
      <c r="QHV257" s="235"/>
      <c r="QHW257" s="235"/>
      <c r="QHX257" s="235"/>
      <c r="QHY257" s="235"/>
      <c r="QHZ257" s="235"/>
      <c r="QIA257" s="235"/>
      <c r="QIB257" s="235"/>
      <c r="QIC257" s="235"/>
      <c r="QID257" s="235"/>
      <c r="QIE257" s="235"/>
      <c r="QIF257" s="235"/>
      <c r="QIG257" s="235"/>
      <c r="QIH257" s="235"/>
      <c r="QII257" s="235"/>
      <c r="QIJ257" s="235"/>
      <c r="QIK257" s="235"/>
      <c r="QIL257" s="235"/>
      <c r="QIM257" s="235"/>
      <c r="QIN257" s="235"/>
      <c r="QIO257" s="235"/>
      <c r="QIP257" s="235"/>
      <c r="QIQ257" s="235"/>
      <c r="QIR257" s="235"/>
      <c r="QIS257" s="235"/>
      <c r="QIT257" s="235"/>
      <c r="QIU257" s="235"/>
      <c r="QIV257" s="235"/>
      <c r="QIW257" s="235"/>
      <c r="QIX257" s="235"/>
      <c r="QIY257" s="235"/>
      <c r="QIZ257" s="235"/>
      <c r="QJA257" s="235"/>
      <c r="QJB257" s="235"/>
      <c r="QJC257" s="235"/>
      <c r="QJD257" s="235"/>
      <c r="QJE257" s="235"/>
      <c r="QJF257" s="235"/>
      <c r="QJG257" s="235"/>
      <c r="QJH257" s="235"/>
      <c r="QJI257" s="235"/>
      <c r="QJJ257" s="235"/>
      <c r="QJK257" s="235"/>
      <c r="QJL257" s="235"/>
      <c r="QJM257" s="235"/>
      <c r="QJN257" s="235"/>
      <c r="QJO257" s="235"/>
      <c r="QJP257" s="235"/>
      <c r="QJQ257" s="235"/>
      <c r="QJR257" s="235"/>
      <c r="QJS257" s="235"/>
      <c r="QJT257" s="235"/>
      <c r="QJU257" s="235"/>
      <c r="QJV257" s="235"/>
      <c r="QJW257" s="235"/>
      <c r="QJX257" s="235"/>
      <c r="QJY257" s="235"/>
      <c r="QJZ257" s="235"/>
      <c r="QKA257" s="235"/>
      <c r="QKB257" s="235"/>
      <c r="QKC257" s="235"/>
      <c r="QKD257" s="235"/>
      <c r="QKE257" s="235"/>
      <c r="QKF257" s="235"/>
      <c r="QKG257" s="235"/>
      <c r="QKH257" s="235"/>
      <c r="QKI257" s="235"/>
      <c r="QKJ257" s="235"/>
      <c r="QKK257" s="235"/>
      <c r="QKL257" s="235"/>
      <c r="QKM257" s="235"/>
      <c r="QKN257" s="235"/>
      <c r="QKO257" s="235"/>
      <c r="QKP257" s="235"/>
      <c r="QKQ257" s="235"/>
      <c r="QKR257" s="235"/>
      <c r="QKS257" s="235"/>
      <c r="QKT257" s="235"/>
      <c r="QKU257" s="235"/>
      <c r="QKV257" s="235"/>
      <c r="QKW257" s="235"/>
      <c r="QKX257" s="235"/>
      <c r="QKY257" s="235"/>
      <c r="QKZ257" s="235"/>
      <c r="QLA257" s="235"/>
      <c r="QLB257" s="235"/>
      <c r="QLC257" s="235"/>
      <c r="QLD257" s="235"/>
      <c r="QLE257" s="235"/>
      <c r="QLF257" s="235"/>
      <c r="QLG257" s="235"/>
      <c r="QLH257" s="235"/>
      <c r="QLI257" s="235"/>
      <c r="QLJ257" s="235"/>
      <c r="QLK257" s="235"/>
      <c r="QLL257" s="235"/>
      <c r="QLM257" s="235"/>
      <c r="QLN257" s="235"/>
      <c r="QLO257" s="235"/>
      <c r="QLP257" s="235"/>
      <c r="QLQ257" s="235"/>
      <c r="QLR257" s="235"/>
      <c r="QLS257" s="235"/>
      <c r="QLT257" s="235"/>
      <c r="QLU257" s="235"/>
      <c r="QLV257" s="235"/>
      <c r="QLW257" s="235"/>
      <c r="QLX257" s="235"/>
      <c r="QLY257" s="235"/>
      <c r="QLZ257" s="235"/>
      <c r="QMA257" s="235"/>
      <c r="QMB257" s="235"/>
      <c r="QMC257" s="235"/>
      <c r="QMD257" s="235"/>
      <c r="QME257" s="235"/>
      <c r="QMF257" s="235"/>
      <c r="QMG257" s="235"/>
      <c r="QMH257" s="235"/>
      <c r="QMI257" s="235"/>
      <c r="QMJ257" s="235"/>
      <c r="QMK257" s="235"/>
      <c r="QML257" s="235"/>
      <c r="QMM257" s="235"/>
      <c r="QMN257" s="235"/>
      <c r="QMO257" s="235"/>
      <c r="QMP257" s="235"/>
      <c r="QMQ257" s="235"/>
      <c r="QMR257" s="235"/>
      <c r="QMS257" s="235"/>
      <c r="QMT257" s="235"/>
      <c r="QMU257" s="235"/>
      <c r="QMV257" s="235"/>
      <c r="QMW257" s="235"/>
      <c r="QMX257" s="235"/>
      <c r="QMY257" s="235"/>
      <c r="QMZ257" s="235"/>
      <c r="QNA257" s="235"/>
      <c r="QNB257" s="235"/>
      <c r="QNC257" s="235"/>
      <c r="QND257" s="235"/>
      <c r="QNE257" s="235"/>
      <c r="QNF257" s="235"/>
      <c r="QNG257" s="235"/>
      <c r="QNH257" s="235"/>
      <c r="QNI257" s="235"/>
      <c r="QNJ257" s="235"/>
      <c r="QNK257" s="235"/>
      <c r="QNL257" s="235"/>
      <c r="QNM257" s="235"/>
      <c r="QNN257" s="235"/>
      <c r="QNO257" s="235"/>
      <c r="QNP257" s="235"/>
      <c r="QNQ257" s="235"/>
      <c r="QNR257" s="235"/>
      <c r="QNS257" s="235"/>
      <c r="QNT257" s="235"/>
      <c r="QNU257" s="235"/>
      <c r="QNV257" s="235"/>
      <c r="QNW257" s="235"/>
      <c r="QNX257" s="235"/>
      <c r="QNY257" s="235"/>
      <c r="QNZ257" s="235"/>
      <c r="QOA257" s="235"/>
      <c r="QOB257" s="235"/>
      <c r="QOC257" s="235"/>
      <c r="QOD257" s="235"/>
      <c r="QOE257" s="235"/>
      <c r="QOF257" s="235"/>
      <c r="QOG257" s="235"/>
      <c r="QOH257" s="235"/>
      <c r="QOI257" s="235"/>
      <c r="QOJ257" s="235"/>
      <c r="QOK257" s="235"/>
      <c r="QOL257" s="235"/>
      <c r="QOM257" s="235"/>
      <c r="QON257" s="235"/>
      <c r="QOO257" s="235"/>
      <c r="QOP257" s="235"/>
      <c r="QOQ257" s="235"/>
      <c r="QOR257" s="235"/>
      <c r="QOS257" s="235"/>
      <c r="QOT257" s="235"/>
      <c r="QOU257" s="235"/>
      <c r="QOV257" s="235"/>
      <c r="QOW257" s="235"/>
      <c r="QOX257" s="235"/>
      <c r="QOY257" s="235"/>
      <c r="QOZ257" s="235"/>
      <c r="QPA257" s="235"/>
      <c r="QPB257" s="235"/>
      <c r="QPC257" s="235"/>
      <c r="QPD257" s="235"/>
      <c r="QPE257" s="235"/>
      <c r="QPF257" s="235"/>
      <c r="QPG257" s="235"/>
      <c r="QPH257" s="235"/>
      <c r="QPI257" s="235"/>
      <c r="QPJ257" s="235"/>
      <c r="QPK257" s="235"/>
      <c r="QPL257" s="235"/>
      <c r="QPM257" s="235"/>
      <c r="QPN257" s="235"/>
      <c r="QPO257" s="235"/>
      <c r="QPP257" s="235"/>
      <c r="QPQ257" s="235"/>
      <c r="QPR257" s="235"/>
      <c r="QPS257" s="235"/>
      <c r="QPT257" s="235"/>
      <c r="QPU257" s="235"/>
      <c r="QPV257" s="235"/>
      <c r="QPW257" s="235"/>
      <c r="QPX257" s="235"/>
      <c r="QPY257" s="235"/>
      <c r="QPZ257" s="235"/>
      <c r="QQA257" s="235"/>
      <c r="QQB257" s="235"/>
      <c r="QQC257" s="235"/>
      <c r="QQD257" s="235"/>
      <c r="QQE257" s="235"/>
      <c r="QQF257" s="235"/>
      <c r="QQG257" s="235"/>
      <c r="QQH257" s="235"/>
      <c r="QQI257" s="235"/>
      <c r="QQJ257" s="235"/>
      <c r="QQK257" s="235"/>
      <c r="QQL257" s="235"/>
      <c r="QQM257" s="235"/>
      <c r="QQN257" s="235"/>
      <c r="QQO257" s="235"/>
      <c r="QQP257" s="235"/>
      <c r="QQQ257" s="235"/>
      <c r="QQR257" s="235"/>
      <c r="QQS257" s="235"/>
      <c r="QQT257" s="235"/>
      <c r="QQU257" s="235"/>
      <c r="QQV257" s="235"/>
      <c r="QQW257" s="235"/>
      <c r="QQX257" s="235"/>
      <c r="QQY257" s="235"/>
      <c r="QQZ257" s="235"/>
      <c r="QRA257" s="235"/>
      <c r="QRB257" s="235"/>
      <c r="QRC257" s="235"/>
      <c r="QRD257" s="235"/>
      <c r="QRE257" s="235"/>
      <c r="QRF257" s="235"/>
      <c r="QRG257" s="235"/>
      <c r="QRH257" s="235"/>
      <c r="QRI257" s="235"/>
      <c r="QRJ257" s="235"/>
      <c r="QRK257" s="235"/>
      <c r="QRL257" s="235"/>
      <c r="QRM257" s="235"/>
      <c r="QRN257" s="235"/>
      <c r="QRO257" s="235"/>
      <c r="QRP257" s="235"/>
      <c r="QRQ257" s="235"/>
      <c r="QRR257" s="235"/>
      <c r="QRS257" s="235"/>
      <c r="QRT257" s="235"/>
      <c r="QRU257" s="235"/>
      <c r="QRV257" s="235"/>
      <c r="QRW257" s="235"/>
      <c r="QRX257" s="235"/>
      <c r="QRY257" s="235"/>
      <c r="QRZ257" s="235"/>
      <c r="QSA257" s="235"/>
      <c r="QSB257" s="235"/>
      <c r="QSC257" s="235"/>
      <c r="QSD257" s="235"/>
      <c r="QSE257" s="235"/>
      <c r="QSF257" s="235"/>
      <c r="QSG257" s="235"/>
      <c r="QSH257" s="235"/>
      <c r="QSI257" s="235"/>
      <c r="QSJ257" s="235"/>
      <c r="QSK257" s="235"/>
      <c r="QSL257" s="235"/>
      <c r="QSM257" s="235"/>
      <c r="QSN257" s="235"/>
      <c r="QSO257" s="235"/>
      <c r="QSP257" s="235"/>
      <c r="QSQ257" s="235"/>
      <c r="QSR257" s="235"/>
      <c r="QSS257" s="235"/>
      <c r="QST257" s="235"/>
      <c r="QSU257" s="235"/>
      <c r="QSV257" s="235"/>
      <c r="QSW257" s="235"/>
      <c r="QSX257" s="235"/>
      <c r="QSY257" s="235"/>
      <c r="QSZ257" s="235"/>
      <c r="QTA257" s="235"/>
      <c r="QTB257" s="235"/>
      <c r="QTC257" s="235"/>
      <c r="QTD257" s="235"/>
      <c r="QTE257" s="235"/>
      <c r="QTF257" s="235"/>
      <c r="QTG257" s="235"/>
      <c r="QTH257" s="235"/>
      <c r="QTI257" s="235"/>
      <c r="QTJ257" s="235"/>
      <c r="QTK257" s="235"/>
      <c r="QTL257" s="235"/>
      <c r="QTM257" s="235"/>
      <c r="QTN257" s="235"/>
      <c r="QTO257" s="235"/>
      <c r="QTP257" s="235"/>
      <c r="QTQ257" s="235"/>
      <c r="QTR257" s="235"/>
      <c r="QTS257" s="235"/>
      <c r="QTT257" s="235"/>
      <c r="QTU257" s="235"/>
      <c r="QTV257" s="235"/>
      <c r="QTW257" s="235"/>
      <c r="QTX257" s="235"/>
      <c r="QTY257" s="235"/>
      <c r="QTZ257" s="235"/>
      <c r="QUA257" s="235"/>
      <c r="QUB257" s="235"/>
      <c r="QUC257" s="235"/>
      <c r="QUD257" s="235"/>
      <c r="QUE257" s="235"/>
      <c r="QUF257" s="235"/>
      <c r="QUG257" s="235"/>
      <c r="QUH257" s="235"/>
      <c r="QUI257" s="235"/>
      <c r="QUJ257" s="235"/>
      <c r="QUK257" s="235"/>
      <c r="QUL257" s="235"/>
      <c r="QUM257" s="235"/>
      <c r="QUN257" s="235"/>
      <c r="QUO257" s="235"/>
      <c r="QUP257" s="235"/>
      <c r="QUQ257" s="235"/>
      <c r="QUR257" s="235"/>
      <c r="QUS257" s="235"/>
      <c r="QUT257" s="235"/>
      <c r="QUU257" s="235"/>
      <c r="QUV257" s="235"/>
      <c r="QUW257" s="235"/>
      <c r="QUX257" s="235"/>
      <c r="QUY257" s="235"/>
      <c r="QUZ257" s="235"/>
      <c r="QVA257" s="235"/>
      <c r="QVB257" s="235"/>
      <c r="QVC257" s="235"/>
      <c r="QVD257" s="235"/>
      <c r="QVE257" s="235"/>
      <c r="QVF257" s="235"/>
      <c r="QVG257" s="235"/>
      <c r="QVH257" s="235"/>
      <c r="QVI257" s="235"/>
      <c r="QVJ257" s="235"/>
      <c r="QVK257" s="235"/>
      <c r="QVL257" s="235"/>
      <c r="QVM257" s="235"/>
      <c r="QVN257" s="235"/>
      <c r="QVO257" s="235"/>
      <c r="QVP257" s="235"/>
      <c r="QVQ257" s="235"/>
      <c r="QVR257" s="235"/>
      <c r="QVS257" s="235"/>
      <c r="QVT257" s="235"/>
      <c r="QVU257" s="235"/>
      <c r="QVV257" s="235"/>
      <c r="QVW257" s="235"/>
      <c r="QVX257" s="235"/>
      <c r="QVY257" s="235"/>
      <c r="QVZ257" s="235"/>
      <c r="QWA257" s="235"/>
      <c r="QWB257" s="235"/>
      <c r="QWC257" s="235"/>
      <c r="QWD257" s="235"/>
      <c r="QWE257" s="235"/>
      <c r="QWF257" s="235"/>
      <c r="QWG257" s="235"/>
      <c r="QWH257" s="235"/>
      <c r="QWI257" s="235"/>
      <c r="QWJ257" s="235"/>
      <c r="QWK257" s="235"/>
      <c r="QWL257" s="235"/>
      <c r="QWM257" s="235"/>
      <c r="QWN257" s="235"/>
      <c r="QWO257" s="235"/>
      <c r="QWP257" s="235"/>
      <c r="QWQ257" s="235"/>
      <c r="QWR257" s="235"/>
      <c r="QWS257" s="235"/>
      <c r="QWT257" s="235"/>
      <c r="QWU257" s="235"/>
      <c r="QWV257" s="235"/>
      <c r="QWW257" s="235"/>
      <c r="QWX257" s="235"/>
      <c r="QWY257" s="235"/>
      <c r="QWZ257" s="235"/>
      <c r="QXA257" s="235"/>
      <c r="QXB257" s="235"/>
      <c r="QXC257" s="235"/>
      <c r="QXD257" s="235"/>
      <c r="QXE257" s="235"/>
      <c r="QXF257" s="235"/>
      <c r="QXG257" s="235"/>
      <c r="QXH257" s="235"/>
      <c r="QXI257" s="235"/>
      <c r="QXJ257" s="235"/>
      <c r="QXK257" s="235"/>
      <c r="QXL257" s="235"/>
      <c r="QXM257" s="235"/>
      <c r="QXN257" s="235"/>
      <c r="QXO257" s="235"/>
      <c r="QXP257" s="235"/>
      <c r="QXQ257" s="235"/>
      <c r="QXR257" s="235"/>
      <c r="QXS257" s="235"/>
      <c r="QXT257" s="235"/>
      <c r="QXU257" s="235"/>
      <c r="QXV257" s="235"/>
      <c r="QXW257" s="235"/>
      <c r="QXX257" s="235"/>
      <c r="QXY257" s="235"/>
      <c r="QXZ257" s="235"/>
      <c r="QYA257" s="235"/>
      <c r="QYB257" s="235"/>
      <c r="QYC257" s="235"/>
      <c r="QYD257" s="235"/>
      <c r="QYE257" s="235"/>
      <c r="QYF257" s="235"/>
      <c r="QYG257" s="235"/>
      <c r="QYH257" s="235"/>
      <c r="QYI257" s="235"/>
      <c r="QYJ257" s="235"/>
      <c r="QYK257" s="235"/>
      <c r="QYL257" s="235"/>
      <c r="QYM257" s="235"/>
      <c r="QYN257" s="235"/>
      <c r="QYO257" s="235"/>
      <c r="QYP257" s="235"/>
      <c r="QYQ257" s="235"/>
      <c r="QYR257" s="235"/>
      <c r="QYS257" s="235"/>
      <c r="QYT257" s="235"/>
      <c r="QYU257" s="235"/>
      <c r="QYV257" s="235"/>
      <c r="QYW257" s="235"/>
      <c r="QYX257" s="235"/>
      <c r="QYY257" s="235"/>
      <c r="QYZ257" s="235"/>
      <c r="QZA257" s="235"/>
      <c r="QZB257" s="235"/>
      <c r="QZC257" s="235"/>
      <c r="QZD257" s="235"/>
      <c r="QZE257" s="235"/>
      <c r="QZF257" s="235"/>
      <c r="QZG257" s="235"/>
      <c r="QZH257" s="235"/>
      <c r="QZI257" s="235"/>
      <c r="QZJ257" s="235"/>
      <c r="QZK257" s="235"/>
      <c r="QZL257" s="235"/>
      <c r="QZM257" s="235"/>
      <c r="QZN257" s="235"/>
      <c r="QZO257" s="235"/>
      <c r="QZP257" s="235"/>
      <c r="QZQ257" s="235"/>
      <c r="QZR257" s="235"/>
      <c r="QZS257" s="235"/>
      <c r="QZT257" s="235"/>
      <c r="QZU257" s="235"/>
      <c r="QZV257" s="235"/>
      <c r="QZW257" s="235"/>
      <c r="QZX257" s="235"/>
      <c r="QZY257" s="235"/>
      <c r="QZZ257" s="235"/>
      <c r="RAA257" s="235"/>
      <c r="RAB257" s="235"/>
      <c r="RAC257" s="235"/>
      <c r="RAD257" s="235"/>
      <c r="RAE257" s="235"/>
      <c r="RAF257" s="235"/>
      <c r="RAG257" s="235"/>
      <c r="RAH257" s="235"/>
      <c r="RAI257" s="235"/>
      <c r="RAJ257" s="235"/>
      <c r="RAK257" s="235"/>
      <c r="RAL257" s="235"/>
      <c r="RAM257" s="235"/>
      <c r="RAN257" s="235"/>
      <c r="RAO257" s="235"/>
      <c r="RAP257" s="235"/>
      <c r="RAQ257" s="235"/>
      <c r="RAR257" s="235"/>
      <c r="RAS257" s="235"/>
      <c r="RAT257" s="235"/>
      <c r="RAU257" s="235"/>
      <c r="RAV257" s="235"/>
      <c r="RAW257" s="235"/>
      <c r="RAX257" s="235"/>
      <c r="RAY257" s="235"/>
      <c r="RAZ257" s="235"/>
      <c r="RBA257" s="235"/>
      <c r="RBB257" s="235"/>
      <c r="RBC257" s="235"/>
      <c r="RBD257" s="235"/>
      <c r="RBE257" s="235"/>
      <c r="RBF257" s="235"/>
      <c r="RBG257" s="235"/>
      <c r="RBH257" s="235"/>
      <c r="RBI257" s="235"/>
      <c r="RBJ257" s="235"/>
      <c r="RBK257" s="235"/>
      <c r="RBL257" s="235"/>
      <c r="RBM257" s="235"/>
      <c r="RBN257" s="235"/>
      <c r="RBO257" s="235"/>
      <c r="RBP257" s="235"/>
      <c r="RBQ257" s="235"/>
      <c r="RBR257" s="235"/>
      <c r="RBS257" s="235"/>
      <c r="RBT257" s="235"/>
      <c r="RBU257" s="235"/>
      <c r="RBV257" s="235"/>
      <c r="RBW257" s="235"/>
      <c r="RBX257" s="235"/>
      <c r="RBY257" s="235"/>
      <c r="RBZ257" s="235"/>
      <c r="RCA257" s="235"/>
      <c r="RCB257" s="235"/>
      <c r="RCC257" s="235"/>
      <c r="RCD257" s="235"/>
      <c r="RCE257" s="235"/>
      <c r="RCF257" s="235"/>
      <c r="RCG257" s="235"/>
      <c r="RCH257" s="235"/>
      <c r="RCI257" s="235"/>
      <c r="RCJ257" s="235"/>
      <c r="RCK257" s="235"/>
      <c r="RCL257" s="235"/>
      <c r="RCM257" s="235"/>
      <c r="RCN257" s="235"/>
      <c r="RCO257" s="235"/>
      <c r="RCP257" s="235"/>
      <c r="RCQ257" s="235"/>
      <c r="RCR257" s="235"/>
      <c r="RCS257" s="235"/>
      <c r="RCT257" s="235"/>
      <c r="RCU257" s="235"/>
      <c r="RCV257" s="235"/>
      <c r="RCW257" s="235"/>
      <c r="RCX257" s="235"/>
      <c r="RCY257" s="235"/>
      <c r="RCZ257" s="235"/>
      <c r="RDA257" s="235"/>
      <c r="RDB257" s="235"/>
      <c r="RDC257" s="235"/>
      <c r="RDD257" s="235"/>
      <c r="RDE257" s="235"/>
      <c r="RDF257" s="235"/>
      <c r="RDG257" s="235"/>
      <c r="RDH257" s="235"/>
      <c r="RDI257" s="235"/>
      <c r="RDJ257" s="235"/>
      <c r="RDK257" s="235"/>
      <c r="RDL257" s="235"/>
      <c r="RDM257" s="235"/>
      <c r="RDN257" s="235"/>
      <c r="RDO257" s="235"/>
      <c r="RDP257" s="235"/>
      <c r="RDQ257" s="235"/>
      <c r="RDR257" s="235"/>
      <c r="RDS257" s="235"/>
      <c r="RDT257" s="235"/>
      <c r="RDU257" s="235"/>
      <c r="RDV257" s="235"/>
      <c r="RDW257" s="235"/>
      <c r="RDX257" s="235"/>
      <c r="RDY257" s="235"/>
      <c r="RDZ257" s="235"/>
      <c r="REA257" s="235"/>
      <c r="REB257" s="235"/>
      <c r="REC257" s="235"/>
      <c r="RED257" s="235"/>
      <c r="REE257" s="235"/>
      <c r="REF257" s="235"/>
      <c r="REG257" s="235"/>
      <c r="REH257" s="235"/>
      <c r="REI257" s="235"/>
      <c r="REJ257" s="235"/>
      <c r="REK257" s="235"/>
      <c r="REL257" s="235"/>
      <c r="REM257" s="235"/>
      <c r="REN257" s="235"/>
      <c r="REO257" s="235"/>
      <c r="REP257" s="235"/>
      <c r="REQ257" s="235"/>
      <c r="RER257" s="235"/>
      <c r="RES257" s="235"/>
      <c r="RET257" s="235"/>
      <c r="REU257" s="235"/>
      <c r="REV257" s="235"/>
      <c r="REW257" s="235"/>
      <c r="REX257" s="235"/>
      <c r="REY257" s="235"/>
      <c r="REZ257" s="235"/>
      <c r="RFA257" s="235"/>
      <c r="RFB257" s="235"/>
      <c r="RFC257" s="235"/>
      <c r="RFD257" s="235"/>
      <c r="RFE257" s="235"/>
      <c r="RFF257" s="235"/>
      <c r="RFG257" s="235"/>
      <c r="RFH257" s="235"/>
      <c r="RFI257" s="235"/>
      <c r="RFJ257" s="235"/>
      <c r="RFK257" s="235"/>
      <c r="RFL257" s="235"/>
      <c r="RFM257" s="235"/>
      <c r="RFN257" s="235"/>
      <c r="RFO257" s="235"/>
      <c r="RFP257" s="235"/>
      <c r="RFQ257" s="235"/>
      <c r="RFR257" s="235"/>
      <c r="RFS257" s="235"/>
      <c r="RFT257" s="235"/>
      <c r="RFU257" s="235"/>
      <c r="RFV257" s="235"/>
      <c r="RFW257" s="235"/>
      <c r="RFX257" s="235"/>
      <c r="RFY257" s="235"/>
      <c r="RFZ257" s="235"/>
      <c r="RGA257" s="235"/>
      <c r="RGB257" s="235"/>
      <c r="RGC257" s="235"/>
      <c r="RGD257" s="235"/>
      <c r="RGE257" s="235"/>
      <c r="RGF257" s="235"/>
      <c r="RGG257" s="235"/>
      <c r="RGH257" s="235"/>
      <c r="RGI257" s="235"/>
      <c r="RGJ257" s="235"/>
      <c r="RGK257" s="235"/>
      <c r="RGL257" s="235"/>
      <c r="RGM257" s="235"/>
      <c r="RGN257" s="235"/>
      <c r="RGO257" s="235"/>
      <c r="RGP257" s="235"/>
      <c r="RGQ257" s="235"/>
      <c r="RGR257" s="235"/>
      <c r="RGS257" s="235"/>
      <c r="RGT257" s="235"/>
      <c r="RGU257" s="235"/>
      <c r="RGV257" s="235"/>
      <c r="RGW257" s="235"/>
      <c r="RGX257" s="235"/>
      <c r="RGY257" s="235"/>
      <c r="RGZ257" s="235"/>
      <c r="RHA257" s="235"/>
      <c r="RHB257" s="235"/>
      <c r="RHC257" s="235"/>
      <c r="RHD257" s="235"/>
      <c r="RHE257" s="235"/>
      <c r="RHF257" s="235"/>
      <c r="RHG257" s="235"/>
      <c r="RHH257" s="235"/>
      <c r="RHI257" s="235"/>
      <c r="RHJ257" s="235"/>
      <c r="RHK257" s="235"/>
      <c r="RHL257" s="235"/>
      <c r="RHM257" s="235"/>
      <c r="RHN257" s="235"/>
      <c r="RHO257" s="235"/>
      <c r="RHP257" s="235"/>
      <c r="RHQ257" s="235"/>
      <c r="RHR257" s="235"/>
      <c r="RHS257" s="235"/>
      <c r="RHT257" s="235"/>
      <c r="RHU257" s="235"/>
      <c r="RHV257" s="235"/>
      <c r="RHW257" s="235"/>
      <c r="RHX257" s="235"/>
      <c r="RHY257" s="235"/>
      <c r="RHZ257" s="235"/>
      <c r="RIA257" s="235"/>
      <c r="RIB257" s="235"/>
      <c r="RIC257" s="235"/>
      <c r="RID257" s="235"/>
      <c r="RIE257" s="235"/>
      <c r="RIF257" s="235"/>
      <c r="RIG257" s="235"/>
      <c r="RIH257" s="235"/>
      <c r="RII257" s="235"/>
      <c r="RIJ257" s="235"/>
      <c r="RIK257" s="235"/>
      <c r="RIL257" s="235"/>
      <c r="RIM257" s="235"/>
      <c r="RIN257" s="235"/>
      <c r="RIO257" s="235"/>
      <c r="RIP257" s="235"/>
      <c r="RIQ257" s="235"/>
      <c r="RIR257" s="235"/>
      <c r="RIS257" s="235"/>
      <c r="RIT257" s="235"/>
      <c r="RIU257" s="235"/>
      <c r="RIV257" s="235"/>
      <c r="RIW257" s="235"/>
      <c r="RIX257" s="235"/>
      <c r="RIY257" s="235"/>
      <c r="RIZ257" s="235"/>
      <c r="RJA257" s="235"/>
      <c r="RJB257" s="235"/>
      <c r="RJC257" s="235"/>
      <c r="RJD257" s="235"/>
      <c r="RJE257" s="235"/>
      <c r="RJF257" s="235"/>
      <c r="RJG257" s="235"/>
      <c r="RJH257" s="235"/>
      <c r="RJI257" s="235"/>
      <c r="RJJ257" s="235"/>
      <c r="RJK257" s="235"/>
      <c r="RJL257" s="235"/>
      <c r="RJM257" s="235"/>
      <c r="RJN257" s="235"/>
      <c r="RJO257" s="235"/>
      <c r="RJP257" s="235"/>
      <c r="RJQ257" s="235"/>
      <c r="RJR257" s="235"/>
      <c r="RJS257" s="235"/>
      <c r="RJT257" s="235"/>
      <c r="RJU257" s="235"/>
      <c r="RJV257" s="235"/>
      <c r="RJW257" s="235"/>
      <c r="RJX257" s="235"/>
      <c r="RJY257" s="235"/>
      <c r="RJZ257" s="235"/>
      <c r="RKA257" s="235"/>
      <c r="RKB257" s="235"/>
      <c r="RKC257" s="235"/>
      <c r="RKD257" s="235"/>
      <c r="RKE257" s="235"/>
      <c r="RKF257" s="235"/>
      <c r="RKG257" s="235"/>
      <c r="RKH257" s="235"/>
      <c r="RKI257" s="235"/>
      <c r="RKJ257" s="235"/>
      <c r="RKK257" s="235"/>
      <c r="RKL257" s="235"/>
      <c r="RKM257" s="235"/>
      <c r="RKN257" s="235"/>
      <c r="RKO257" s="235"/>
      <c r="RKP257" s="235"/>
      <c r="RKQ257" s="235"/>
      <c r="RKR257" s="235"/>
      <c r="RKS257" s="235"/>
      <c r="RKT257" s="235"/>
      <c r="RKU257" s="235"/>
      <c r="RKV257" s="235"/>
      <c r="RKW257" s="235"/>
      <c r="RKX257" s="235"/>
      <c r="RKY257" s="235"/>
      <c r="RKZ257" s="235"/>
      <c r="RLA257" s="235"/>
      <c r="RLB257" s="235"/>
      <c r="RLC257" s="235"/>
      <c r="RLD257" s="235"/>
      <c r="RLE257" s="235"/>
      <c r="RLF257" s="235"/>
      <c r="RLG257" s="235"/>
      <c r="RLH257" s="235"/>
      <c r="RLI257" s="235"/>
      <c r="RLJ257" s="235"/>
      <c r="RLK257" s="235"/>
      <c r="RLL257" s="235"/>
      <c r="RLM257" s="235"/>
      <c r="RLN257" s="235"/>
      <c r="RLO257" s="235"/>
      <c r="RLP257" s="235"/>
      <c r="RLQ257" s="235"/>
      <c r="RLR257" s="235"/>
      <c r="RLS257" s="235"/>
      <c r="RLT257" s="235"/>
      <c r="RLU257" s="235"/>
      <c r="RLV257" s="235"/>
      <c r="RLW257" s="235"/>
      <c r="RLX257" s="235"/>
      <c r="RLY257" s="235"/>
      <c r="RLZ257" s="235"/>
      <c r="RMA257" s="235"/>
      <c r="RMB257" s="235"/>
      <c r="RMC257" s="235"/>
      <c r="RMD257" s="235"/>
      <c r="RME257" s="235"/>
      <c r="RMF257" s="235"/>
      <c r="RMG257" s="235"/>
      <c r="RMH257" s="235"/>
      <c r="RMI257" s="235"/>
      <c r="RMJ257" s="235"/>
      <c r="RMK257" s="235"/>
      <c r="RML257" s="235"/>
      <c r="RMM257" s="235"/>
      <c r="RMN257" s="235"/>
      <c r="RMO257" s="235"/>
      <c r="RMP257" s="235"/>
      <c r="RMQ257" s="235"/>
      <c r="RMR257" s="235"/>
      <c r="RMS257" s="235"/>
      <c r="RMT257" s="235"/>
      <c r="RMU257" s="235"/>
      <c r="RMV257" s="235"/>
      <c r="RMW257" s="235"/>
      <c r="RMX257" s="235"/>
      <c r="RMY257" s="235"/>
      <c r="RMZ257" s="235"/>
      <c r="RNA257" s="235"/>
      <c r="RNB257" s="235"/>
      <c r="RNC257" s="235"/>
      <c r="RND257" s="235"/>
      <c r="RNE257" s="235"/>
      <c r="RNF257" s="235"/>
      <c r="RNG257" s="235"/>
      <c r="RNH257" s="235"/>
      <c r="RNI257" s="235"/>
      <c r="RNJ257" s="235"/>
      <c r="RNK257" s="235"/>
      <c r="RNL257" s="235"/>
      <c r="RNM257" s="235"/>
      <c r="RNN257" s="235"/>
      <c r="RNO257" s="235"/>
      <c r="RNP257" s="235"/>
      <c r="RNQ257" s="235"/>
      <c r="RNR257" s="235"/>
      <c r="RNS257" s="235"/>
      <c r="RNT257" s="235"/>
      <c r="RNU257" s="235"/>
      <c r="RNV257" s="235"/>
      <c r="RNW257" s="235"/>
      <c r="RNX257" s="235"/>
      <c r="RNY257" s="235"/>
      <c r="RNZ257" s="235"/>
      <c r="ROA257" s="235"/>
      <c r="ROB257" s="235"/>
      <c r="ROC257" s="235"/>
      <c r="ROD257" s="235"/>
      <c r="ROE257" s="235"/>
      <c r="ROF257" s="235"/>
      <c r="ROG257" s="235"/>
      <c r="ROH257" s="235"/>
      <c r="ROI257" s="235"/>
      <c r="ROJ257" s="235"/>
      <c r="ROK257" s="235"/>
      <c r="ROL257" s="235"/>
      <c r="ROM257" s="235"/>
      <c r="RON257" s="235"/>
      <c r="ROO257" s="235"/>
      <c r="ROP257" s="235"/>
      <c r="ROQ257" s="235"/>
      <c r="ROR257" s="235"/>
      <c r="ROS257" s="235"/>
      <c r="ROT257" s="235"/>
      <c r="ROU257" s="235"/>
      <c r="ROV257" s="235"/>
      <c r="ROW257" s="235"/>
      <c r="ROX257" s="235"/>
      <c r="ROY257" s="235"/>
      <c r="ROZ257" s="235"/>
      <c r="RPA257" s="235"/>
      <c r="RPB257" s="235"/>
      <c r="RPC257" s="235"/>
      <c r="RPD257" s="235"/>
      <c r="RPE257" s="235"/>
      <c r="RPF257" s="235"/>
      <c r="RPG257" s="235"/>
      <c r="RPH257" s="235"/>
      <c r="RPI257" s="235"/>
      <c r="RPJ257" s="235"/>
      <c r="RPK257" s="235"/>
      <c r="RPL257" s="235"/>
      <c r="RPM257" s="235"/>
      <c r="RPN257" s="235"/>
      <c r="RPO257" s="235"/>
      <c r="RPP257" s="235"/>
      <c r="RPQ257" s="235"/>
      <c r="RPR257" s="235"/>
      <c r="RPS257" s="235"/>
      <c r="RPT257" s="235"/>
      <c r="RPU257" s="235"/>
      <c r="RPV257" s="235"/>
      <c r="RPW257" s="235"/>
      <c r="RPX257" s="235"/>
      <c r="RPY257" s="235"/>
      <c r="RPZ257" s="235"/>
      <c r="RQA257" s="235"/>
      <c r="RQB257" s="235"/>
      <c r="RQC257" s="235"/>
      <c r="RQD257" s="235"/>
      <c r="RQE257" s="235"/>
      <c r="RQF257" s="235"/>
      <c r="RQG257" s="235"/>
      <c r="RQH257" s="235"/>
      <c r="RQI257" s="235"/>
      <c r="RQJ257" s="235"/>
      <c r="RQK257" s="235"/>
      <c r="RQL257" s="235"/>
      <c r="RQM257" s="235"/>
      <c r="RQN257" s="235"/>
      <c r="RQO257" s="235"/>
      <c r="RQP257" s="235"/>
      <c r="RQQ257" s="235"/>
      <c r="RQR257" s="235"/>
      <c r="RQS257" s="235"/>
      <c r="RQT257" s="235"/>
      <c r="RQU257" s="235"/>
      <c r="RQV257" s="235"/>
      <c r="RQW257" s="235"/>
      <c r="RQX257" s="235"/>
      <c r="RQY257" s="235"/>
      <c r="RQZ257" s="235"/>
      <c r="RRA257" s="235"/>
      <c r="RRB257" s="235"/>
      <c r="RRC257" s="235"/>
      <c r="RRD257" s="235"/>
      <c r="RRE257" s="235"/>
      <c r="RRF257" s="235"/>
      <c r="RRG257" s="235"/>
      <c r="RRH257" s="235"/>
      <c r="RRI257" s="235"/>
      <c r="RRJ257" s="235"/>
      <c r="RRK257" s="235"/>
      <c r="RRL257" s="235"/>
      <c r="RRM257" s="235"/>
      <c r="RRN257" s="235"/>
      <c r="RRO257" s="235"/>
      <c r="RRP257" s="235"/>
      <c r="RRQ257" s="235"/>
      <c r="RRR257" s="235"/>
      <c r="RRS257" s="235"/>
      <c r="RRT257" s="235"/>
      <c r="RRU257" s="235"/>
      <c r="RRV257" s="235"/>
      <c r="RRW257" s="235"/>
      <c r="RRX257" s="235"/>
      <c r="RRY257" s="235"/>
      <c r="RRZ257" s="235"/>
      <c r="RSA257" s="235"/>
      <c r="RSB257" s="235"/>
      <c r="RSC257" s="235"/>
      <c r="RSD257" s="235"/>
      <c r="RSE257" s="235"/>
      <c r="RSF257" s="235"/>
      <c r="RSG257" s="235"/>
      <c r="RSH257" s="235"/>
      <c r="RSI257" s="235"/>
      <c r="RSJ257" s="235"/>
      <c r="RSK257" s="235"/>
      <c r="RSL257" s="235"/>
      <c r="RSM257" s="235"/>
      <c r="RSN257" s="235"/>
      <c r="RSO257" s="235"/>
      <c r="RSP257" s="235"/>
      <c r="RSQ257" s="235"/>
      <c r="RSR257" s="235"/>
      <c r="RSS257" s="235"/>
      <c r="RST257" s="235"/>
      <c r="RSU257" s="235"/>
      <c r="RSV257" s="235"/>
      <c r="RSW257" s="235"/>
      <c r="RSX257" s="235"/>
      <c r="RSY257" s="235"/>
      <c r="RSZ257" s="235"/>
      <c r="RTA257" s="235"/>
      <c r="RTB257" s="235"/>
      <c r="RTC257" s="235"/>
      <c r="RTD257" s="235"/>
      <c r="RTE257" s="235"/>
      <c r="RTF257" s="235"/>
      <c r="RTG257" s="235"/>
      <c r="RTH257" s="235"/>
      <c r="RTI257" s="235"/>
      <c r="RTJ257" s="235"/>
      <c r="RTK257" s="235"/>
      <c r="RTL257" s="235"/>
      <c r="RTM257" s="235"/>
      <c r="RTN257" s="235"/>
      <c r="RTO257" s="235"/>
      <c r="RTP257" s="235"/>
      <c r="RTQ257" s="235"/>
      <c r="RTR257" s="235"/>
      <c r="RTS257" s="235"/>
      <c r="RTT257" s="235"/>
      <c r="RTU257" s="235"/>
      <c r="RTV257" s="235"/>
      <c r="RTW257" s="235"/>
      <c r="RTX257" s="235"/>
      <c r="RTY257" s="235"/>
      <c r="RTZ257" s="235"/>
      <c r="RUA257" s="235"/>
      <c r="RUB257" s="235"/>
      <c r="RUC257" s="235"/>
      <c r="RUD257" s="235"/>
      <c r="RUE257" s="235"/>
      <c r="RUF257" s="235"/>
      <c r="RUG257" s="235"/>
      <c r="RUH257" s="235"/>
      <c r="RUI257" s="235"/>
      <c r="RUJ257" s="235"/>
      <c r="RUK257" s="235"/>
      <c r="RUL257" s="235"/>
      <c r="RUM257" s="235"/>
      <c r="RUN257" s="235"/>
      <c r="RUO257" s="235"/>
      <c r="RUP257" s="235"/>
      <c r="RUQ257" s="235"/>
      <c r="RUR257" s="235"/>
      <c r="RUS257" s="235"/>
      <c r="RUT257" s="235"/>
      <c r="RUU257" s="235"/>
      <c r="RUV257" s="235"/>
      <c r="RUW257" s="235"/>
      <c r="RUX257" s="235"/>
      <c r="RUY257" s="235"/>
      <c r="RUZ257" s="235"/>
      <c r="RVA257" s="235"/>
      <c r="RVB257" s="235"/>
      <c r="RVC257" s="235"/>
      <c r="RVD257" s="235"/>
      <c r="RVE257" s="235"/>
      <c r="RVF257" s="235"/>
      <c r="RVG257" s="235"/>
      <c r="RVH257" s="235"/>
      <c r="RVI257" s="235"/>
      <c r="RVJ257" s="235"/>
      <c r="RVK257" s="235"/>
      <c r="RVL257" s="235"/>
      <c r="RVM257" s="235"/>
      <c r="RVN257" s="235"/>
      <c r="RVO257" s="235"/>
      <c r="RVP257" s="235"/>
      <c r="RVQ257" s="235"/>
      <c r="RVR257" s="235"/>
      <c r="RVS257" s="235"/>
      <c r="RVT257" s="235"/>
      <c r="RVU257" s="235"/>
      <c r="RVV257" s="235"/>
      <c r="RVW257" s="235"/>
      <c r="RVX257" s="235"/>
      <c r="RVY257" s="235"/>
      <c r="RVZ257" s="235"/>
      <c r="RWA257" s="235"/>
      <c r="RWB257" s="235"/>
      <c r="RWC257" s="235"/>
      <c r="RWD257" s="235"/>
      <c r="RWE257" s="235"/>
      <c r="RWF257" s="235"/>
      <c r="RWG257" s="235"/>
      <c r="RWH257" s="235"/>
      <c r="RWI257" s="235"/>
      <c r="RWJ257" s="235"/>
      <c r="RWK257" s="235"/>
      <c r="RWL257" s="235"/>
      <c r="RWM257" s="235"/>
      <c r="RWN257" s="235"/>
      <c r="RWO257" s="235"/>
      <c r="RWP257" s="235"/>
      <c r="RWQ257" s="235"/>
      <c r="RWR257" s="235"/>
      <c r="RWS257" s="235"/>
      <c r="RWT257" s="235"/>
      <c r="RWU257" s="235"/>
      <c r="RWV257" s="235"/>
      <c r="RWW257" s="235"/>
      <c r="RWX257" s="235"/>
      <c r="RWY257" s="235"/>
      <c r="RWZ257" s="235"/>
      <c r="RXA257" s="235"/>
      <c r="RXB257" s="235"/>
      <c r="RXC257" s="235"/>
      <c r="RXD257" s="235"/>
      <c r="RXE257" s="235"/>
      <c r="RXF257" s="235"/>
      <c r="RXG257" s="235"/>
      <c r="RXH257" s="235"/>
      <c r="RXI257" s="235"/>
      <c r="RXJ257" s="235"/>
      <c r="RXK257" s="235"/>
      <c r="RXL257" s="235"/>
      <c r="RXM257" s="235"/>
      <c r="RXN257" s="235"/>
      <c r="RXO257" s="235"/>
      <c r="RXP257" s="235"/>
      <c r="RXQ257" s="235"/>
      <c r="RXR257" s="235"/>
      <c r="RXS257" s="235"/>
      <c r="RXT257" s="235"/>
      <c r="RXU257" s="235"/>
      <c r="RXV257" s="235"/>
      <c r="RXW257" s="235"/>
      <c r="RXX257" s="235"/>
      <c r="RXY257" s="235"/>
      <c r="RXZ257" s="235"/>
      <c r="RYA257" s="235"/>
      <c r="RYB257" s="235"/>
      <c r="RYC257" s="235"/>
      <c r="RYD257" s="235"/>
      <c r="RYE257" s="235"/>
      <c r="RYF257" s="235"/>
      <c r="RYG257" s="235"/>
      <c r="RYH257" s="235"/>
      <c r="RYI257" s="235"/>
      <c r="RYJ257" s="235"/>
      <c r="RYK257" s="235"/>
      <c r="RYL257" s="235"/>
      <c r="RYM257" s="235"/>
      <c r="RYN257" s="235"/>
      <c r="RYO257" s="235"/>
      <c r="RYP257" s="235"/>
      <c r="RYQ257" s="235"/>
      <c r="RYR257" s="235"/>
      <c r="RYS257" s="235"/>
      <c r="RYT257" s="235"/>
      <c r="RYU257" s="235"/>
      <c r="RYV257" s="235"/>
      <c r="RYW257" s="235"/>
      <c r="RYX257" s="235"/>
      <c r="RYY257" s="235"/>
      <c r="RYZ257" s="235"/>
      <c r="RZA257" s="235"/>
      <c r="RZB257" s="235"/>
      <c r="RZC257" s="235"/>
      <c r="RZD257" s="235"/>
      <c r="RZE257" s="235"/>
      <c r="RZF257" s="235"/>
      <c r="RZG257" s="235"/>
      <c r="RZH257" s="235"/>
      <c r="RZI257" s="235"/>
      <c r="RZJ257" s="235"/>
      <c r="RZK257" s="235"/>
      <c r="RZL257" s="235"/>
      <c r="RZM257" s="235"/>
      <c r="RZN257" s="235"/>
      <c r="RZO257" s="235"/>
      <c r="RZP257" s="235"/>
      <c r="RZQ257" s="235"/>
      <c r="RZR257" s="235"/>
      <c r="RZS257" s="235"/>
      <c r="RZT257" s="235"/>
      <c r="RZU257" s="235"/>
      <c r="RZV257" s="235"/>
      <c r="RZW257" s="235"/>
      <c r="RZX257" s="235"/>
      <c r="RZY257" s="235"/>
      <c r="RZZ257" s="235"/>
      <c r="SAA257" s="235"/>
      <c r="SAB257" s="235"/>
      <c r="SAC257" s="235"/>
      <c r="SAD257" s="235"/>
      <c r="SAE257" s="235"/>
      <c r="SAF257" s="235"/>
      <c r="SAG257" s="235"/>
      <c r="SAH257" s="235"/>
      <c r="SAI257" s="235"/>
      <c r="SAJ257" s="235"/>
      <c r="SAK257" s="235"/>
      <c r="SAL257" s="235"/>
      <c r="SAM257" s="235"/>
      <c r="SAN257" s="235"/>
      <c r="SAO257" s="235"/>
      <c r="SAP257" s="235"/>
      <c r="SAQ257" s="235"/>
      <c r="SAR257" s="235"/>
      <c r="SAS257" s="235"/>
      <c r="SAT257" s="235"/>
      <c r="SAU257" s="235"/>
      <c r="SAV257" s="235"/>
      <c r="SAW257" s="235"/>
      <c r="SAX257" s="235"/>
      <c r="SAY257" s="235"/>
      <c r="SAZ257" s="235"/>
      <c r="SBA257" s="235"/>
      <c r="SBB257" s="235"/>
      <c r="SBC257" s="235"/>
      <c r="SBD257" s="235"/>
      <c r="SBE257" s="235"/>
      <c r="SBF257" s="235"/>
      <c r="SBG257" s="235"/>
      <c r="SBH257" s="235"/>
      <c r="SBI257" s="235"/>
      <c r="SBJ257" s="235"/>
      <c r="SBK257" s="235"/>
      <c r="SBL257" s="235"/>
      <c r="SBM257" s="235"/>
      <c r="SBN257" s="235"/>
      <c r="SBO257" s="235"/>
      <c r="SBP257" s="235"/>
      <c r="SBQ257" s="235"/>
      <c r="SBR257" s="235"/>
      <c r="SBS257" s="235"/>
      <c r="SBT257" s="235"/>
      <c r="SBU257" s="235"/>
      <c r="SBV257" s="235"/>
      <c r="SBW257" s="235"/>
      <c r="SBX257" s="235"/>
      <c r="SBY257" s="235"/>
      <c r="SBZ257" s="235"/>
      <c r="SCA257" s="235"/>
      <c r="SCB257" s="235"/>
      <c r="SCC257" s="235"/>
      <c r="SCD257" s="235"/>
      <c r="SCE257" s="235"/>
      <c r="SCF257" s="235"/>
      <c r="SCG257" s="235"/>
      <c r="SCH257" s="235"/>
      <c r="SCI257" s="235"/>
      <c r="SCJ257" s="235"/>
      <c r="SCK257" s="235"/>
      <c r="SCL257" s="235"/>
      <c r="SCM257" s="235"/>
      <c r="SCN257" s="235"/>
      <c r="SCO257" s="235"/>
      <c r="SCP257" s="235"/>
      <c r="SCQ257" s="235"/>
      <c r="SCR257" s="235"/>
      <c r="SCS257" s="235"/>
      <c r="SCT257" s="235"/>
      <c r="SCU257" s="235"/>
      <c r="SCV257" s="235"/>
      <c r="SCW257" s="235"/>
      <c r="SCX257" s="235"/>
      <c r="SCY257" s="235"/>
      <c r="SCZ257" s="235"/>
      <c r="SDA257" s="235"/>
      <c r="SDB257" s="235"/>
      <c r="SDC257" s="235"/>
      <c r="SDD257" s="235"/>
      <c r="SDE257" s="235"/>
      <c r="SDF257" s="235"/>
      <c r="SDG257" s="235"/>
      <c r="SDH257" s="235"/>
      <c r="SDI257" s="235"/>
      <c r="SDJ257" s="235"/>
      <c r="SDK257" s="235"/>
      <c r="SDL257" s="235"/>
      <c r="SDM257" s="235"/>
      <c r="SDN257" s="235"/>
      <c r="SDO257" s="235"/>
      <c r="SDP257" s="235"/>
      <c r="SDQ257" s="235"/>
      <c r="SDR257" s="235"/>
      <c r="SDS257" s="235"/>
      <c r="SDT257" s="235"/>
      <c r="SDU257" s="235"/>
      <c r="SDV257" s="235"/>
      <c r="SDW257" s="235"/>
      <c r="SDX257" s="235"/>
      <c r="SDY257" s="235"/>
      <c r="SDZ257" s="235"/>
      <c r="SEA257" s="235"/>
      <c r="SEB257" s="235"/>
      <c r="SEC257" s="235"/>
      <c r="SED257" s="235"/>
      <c r="SEE257" s="235"/>
      <c r="SEF257" s="235"/>
      <c r="SEG257" s="235"/>
      <c r="SEH257" s="235"/>
      <c r="SEI257" s="235"/>
      <c r="SEJ257" s="235"/>
      <c r="SEK257" s="235"/>
      <c r="SEL257" s="235"/>
      <c r="SEM257" s="235"/>
      <c r="SEN257" s="235"/>
      <c r="SEO257" s="235"/>
      <c r="SEP257" s="235"/>
      <c r="SEQ257" s="235"/>
      <c r="SER257" s="235"/>
      <c r="SES257" s="235"/>
      <c r="SET257" s="235"/>
      <c r="SEU257" s="235"/>
      <c r="SEV257" s="235"/>
      <c r="SEW257" s="235"/>
      <c r="SEX257" s="235"/>
      <c r="SEY257" s="235"/>
      <c r="SEZ257" s="235"/>
      <c r="SFA257" s="235"/>
      <c r="SFB257" s="235"/>
      <c r="SFC257" s="235"/>
      <c r="SFD257" s="235"/>
      <c r="SFE257" s="235"/>
      <c r="SFF257" s="235"/>
      <c r="SFG257" s="235"/>
      <c r="SFH257" s="235"/>
      <c r="SFI257" s="235"/>
      <c r="SFJ257" s="235"/>
      <c r="SFK257" s="235"/>
      <c r="SFL257" s="235"/>
      <c r="SFM257" s="235"/>
      <c r="SFN257" s="235"/>
      <c r="SFO257" s="235"/>
      <c r="SFP257" s="235"/>
      <c r="SFQ257" s="235"/>
      <c r="SFR257" s="235"/>
      <c r="SFS257" s="235"/>
      <c r="SFT257" s="235"/>
      <c r="SFU257" s="235"/>
      <c r="SFV257" s="235"/>
      <c r="SFW257" s="235"/>
      <c r="SFX257" s="235"/>
      <c r="SFY257" s="235"/>
      <c r="SFZ257" s="235"/>
      <c r="SGA257" s="235"/>
      <c r="SGB257" s="235"/>
      <c r="SGC257" s="235"/>
      <c r="SGD257" s="235"/>
      <c r="SGE257" s="235"/>
      <c r="SGF257" s="235"/>
      <c r="SGG257" s="235"/>
      <c r="SGH257" s="235"/>
      <c r="SGI257" s="235"/>
      <c r="SGJ257" s="235"/>
      <c r="SGK257" s="235"/>
      <c r="SGL257" s="235"/>
      <c r="SGM257" s="235"/>
      <c r="SGN257" s="235"/>
      <c r="SGO257" s="235"/>
      <c r="SGP257" s="235"/>
      <c r="SGQ257" s="235"/>
      <c r="SGR257" s="235"/>
      <c r="SGS257" s="235"/>
      <c r="SGT257" s="235"/>
      <c r="SGU257" s="235"/>
      <c r="SGV257" s="235"/>
      <c r="SGW257" s="235"/>
      <c r="SGX257" s="235"/>
      <c r="SGY257" s="235"/>
      <c r="SGZ257" s="235"/>
      <c r="SHA257" s="235"/>
      <c r="SHB257" s="235"/>
      <c r="SHC257" s="235"/>
      <c r="SHD257" s="235"/>
      <c r="SHE257" s="235"/>
      <c r="SHF257" s="235"/>
      <c r="SHG257" s="235"/>
      <c r="SHH257" s="235"/>
      <c r="SHI257" s="235"/>
      <c r="SHJ257" s="235"/>
      <c r="SHK257" s="235"/>
      <c r="SHL257" s="235"/>
      <c r="SHM257" s="235"/>
      <c r="SHN257" s="235"/>
      <c r="SHO257" s="235"/>
      <c r="SHP257" s="235"/>
      <c r="SHQ257" s="235"/>
      <c r="SHR257" s="235"/>
      <c r="SHS257" s="235"/>
      <c r="SHT257" s="235"/>
      <c r="SHU257" s="235"/>
      <c r="SHV257" s="235"/>
      <c r="SHW257" s="235"/>
      <c r="SHX257" s="235"/>
      <c r="SHY257" s="235"/>
      <c r="SHZ257" s="235"/>
      <c r="SIA257" s="235"/>
      <c r="SIB257" s="235"/>
      <c r="SIC257" s="235"/>
      <c r="SID257" s="235"/>
      <c r="SIE257" s="235"/>
      <c r="SIF257" s="235"/>
      <c r="SIG257" s="235"/>
      <c r="SIH257" s="235"/>
      <c r="SII257" s="235"/>
      <c r="SIJ257" s="235"/>
      <c r="SIK257" s="235"/>
      <c r="SIL257" s="235"/>
      <c r="SIM257" s="235"/>
      <c r="SIN257" s="235"/>
      <c r="SIO257" s="235"/>
      <c r="SIP257" s="235"/>
      <c r="SIQ257" s="235"/>
      <c r="SIR257" s="235"/>
      <c r="SIS257" s="235"/>
      <c r="SIT257" s="235"/>
      <c r="SIU257" s="235"/>
      <c r="SIV257" s="235"/>
      <c r="SIW257" s="235"/>
      <c r="SIX257" s="235"/>
      <c r="SIY257" s="235"/>
      <c r="SIZ257" s="235"/>
      <c r="SJA257" s="235"/>
      <c r="SJB257" s="235"/>
      <c r="SJC257" s="235"/>
      <c r="SJD257" s="235"/>
      <c r="SJE257" s="235"/>
      <c r="SJF257" s="235"/>
      <c r="SJG257" s="235"/>
      <c r="SJH257" s="235"/>
      <c r="SJI257" s="235"/>
      <c r="SJJ257" s="235"/>
      <c r="SJK257" s="235"/>
      <c r="SJL257" s="235"/>
      <c r="SJM257" s="235"/>
      <c r="SJN257" s="235"/>
      <c r="SJO257" s="235"/>
      <c r="SJP257" s="235"/>
      <c r="SJQ257" s="235"/>
      <c r="SJR257" s="235"/>
      <c r="SJS257" s="235"/>
      <c r="SJT257" s="235"/>
      <c r="SJU257" s="235"/>
      <c r="SJV257" s="235"/>
      <c r="SJW257" s="235"/>
      <c r="SJX257" s="235"/>
      <c r="SJY257" s="235"/>
      <c r="SJZ257" s="235"/>
      <c r="SKA257" s="235"/>
      <c r="SKB257" s="235"/>
      <c r="SKC257" s="235"/>
      <c r="SKD257" s="235"/>
      <c r="SKE257" s="235"/>
      <c r="SKF257" s="235"/>
      <c r="SKG257" s="235"/>
      <c r="SKH257" s="235"/>
      <c r="SKI257" s="235"/>
      <c r="SKJ257" s="235"/>
      <c r="SKK257" s="235"/>
      <c r="SKL257" s="235"/>
      <c r="SKM257" s="235"/>
      <c r="SKN257" s="235"/>
      <c r="SKO257" s="235"/>
      <c r="SKP257" s="235"/>
      <c r="SKQ257" s="235"/>
      <c r="SKR257" s="235"/>
      <c r="SKS257" s="235"/>
      <c r="SKT257" s="235"/>
      <c r="SKU257" s="235"/>
      <c r="SKV257" s="235"/>
      <c r="SKW257" s="235"/>
      <c r="SKX257" s="235"/>
      <c r="SKY257" s="235"/>
      <c r="SKZ257" s="235"/>
      <c r="SLA257" s="235"/>
      <c r="SLB257" s="235"/>
      <c r="SLC257" s="235"/>
      <c r="SLD257" s="235"/>
      <c r="SLE257" s="235"/>
      <c r="SLF257" s="235"/>
      <c r="SLG257" s="235"/>
      <c r="SLH257" s="235"/>
      <c r="SLI257" s="235"/>
      <c r="SLJ257" s="235"/>
      <c r="SLK257" s="235"/>
      <c r="SLL257" s="235"/>
      <c r="SLM257" s="235"/>
      <c r="SLN257" s="235"/>
      <c r="SLO257" s="235"/>
      <c r="SLP257" s="235"/>
      <c r="SLQ257" s="235"/>
      <c r="SLR257" s="235"/>
      <c r="SLS257" s="235"/>
      <c r="SLT257" s="235"/>
      <c r="SLU257" s="235"/>
      <c r="SLV257" s="235"/>
      <c r="SLW257" s="235"/>
      <c r="SLX257" s="235"/>
      <c r="SLY257" s="235"/>
      <c r="SLZ257" s="235"/>
      <c r="SMA257" s="235"/>
      <c r="SMB257" s="235"/>
      <c r="SMC257" s="235"/>
      <c r="SMD257" s="235"/>
      <c r="SME257" s="235"/>
      <c r="SMF257" s="235"/>
      <c r="SMG257" s="235"/>
      <c r="SMH257" s="235"/>
      <c r="SMI257" s="235"/>
      <c r="SMJ257" s="235"/>
      <c r="SMK257" s="235"/>
      <c r="SML257" s="235"/>
      <c r="SMM257" s="235"/>
      <c r="SMN257" s="235"/>
      <c r="SMO257" s="235"/>
      <c r="SMP257" s="235"/>
      <c r="SMQ257" s="235"/>
      <c r="SMR257" s="235"/>
      <c r="SMS257" s="235"/>
      <c r="SMT257" s="235"/>
      <c r="SMU257" s="235"/>
      <c r="SMV257" s="235"/>
      <c r="SMW257" s="235"/>
      <c r="SMX257" s="235"/>
      <c r="SMY257" s="235"/>
      <c r="SMZ257" s="235"/>
      <c r="SNA257" s="235"/>
      <c r="SNB257" s="235"/>
      <c r="SNC257" s="235"/>
      <c r="SND257" s="235"/>
      <c r="SNE257" s="235"/>
      <c r="SNF257" s="235"/>
      <c r="SNG257" s="235"/>
      <c r="SNH257" s="235"/>
      <c r="SNI257" s="235"/>
      <c r="SNJ257" s="235"/>
      <c r="SNK257" s="235"/>
      <c r="SNL257" s="235"/>
      <c r="SNM257" s="235"/>
      <c r="SNN257" s="235"/>
      <c r="SNO257" s="235"/>
      <c r="SNP257" s="235"/>
      <c r="SNQ257" s="235"/>
      <c r="SNR257" s="235"/>
      <c r="SNS257" s="235"/>
      <c r="SNT257" s="235"/>
      <c r="SNU257" s="235"/>
      <c r="SNV257" s="235"/>
      <c r="SNW257" s="235"/>
      <c r="SNX257" s="235"/>
      <c r="SNY257" s="235"/>
      <c r="SNZ257" s="235"/>
      <c r="SOA257" s="235"/>
      <c r="SOB257" s="235"/>
      <c r="SOC257" s="235"/>
      <c r="SOD257" s="235"/>
      <c r="SOE257" s="235"/>
      <c r="SOF257" s="235"/>
      <c r="SOG257" s="235"/>
      <c r="SOH257" s="235"/>
      <c r="SOI257" s="235"/>
      <c r="SOJ257" s="235"/>
      <c r="SOK257" s="235"/>
      <c r="SOL257" s="235"/>
      <c r="SOM257" s="235"/>
      <c r="SON257" s="235"/>
      <c r="SOO257" s="235"/>
      <c r="SOP257" s="235"/>
      <c r="SOQ257" s="235"/>
      <c r="SOR257" s="235"/>
      <c r="SOS257" s="235"/>
      <c r="SOT257" s="235"/>
      <c r="SOU257" s="235"/>
      <c r="SOV257" s="235"/>
      <c r="SOW257" s="235"/>
      <c r="SOX257" s="235"/>
      <c r="SOY257" s="235"/>
      <c r="SOZ257" s="235"/>
      <c r="SPA257" s="235"/>
      <c r="SPB257" s="235"/>
      <c r="SPC257" s="235"/>
      <c r="SPD257" s="235"/>
      <c r="SPE257" s="235"/>
      <c r="SPF257" s="235"/>
      <c r="SPG257" s="235"/>
      <c r="SPH257" s="235"/>
      <c r="SPI257" s="235"/>
      <c r="SPJ257" s="235"/>
      <c r="SPK257" s="235"/>
      <c r="SPL257" s="235"/>
      <c r="SPM257" s="235"/>
      <c r="SPN257" s="235"/>
      <c r="SPO257" s="235"/>
      <c r="SPP257" s="235"/>
      <c r="SPQ257" s="235"/>
      <c r="SPR257" s="235"/>
      <c r="SPS257" s="235"/>
      <c r="SPT257" s="235"/>
      <c r="SPU257" s="235"/>
      <c r="SPV257" s="235"/>
      <c r="SPW257" s="235"/>
      <c r="SPX257" s="235"/>
      <c r="SPY257" s="235"/>
      <c r="SPZ257" s="235"/>
      <c r="SQA257" s="235"/>
      <c r="SQB257" s="235"/>
      <c r="SQC257" s="235"/>
      <c r="SQD257" s="235"/>
      <c r="SQE257" s="235"/>
      <c r="SQF257" s="235"/>
      <c r="SQG257" s="235"/>
      <c r="SQH257" s="235"/>
      <c r="SQI257" s="235"/>
      <c r="SQJ257" s="235"/>
      <c r="SQK257" s="235"/>
      <c r="SQL257" s="235"/>
      <c r="SQM257" s="235"/>
      <c r="SQN257" s="235"/>
      <c r="SQO257" s="235"/>
      <c r="SQP257" s="235"/>
      <c r="SQQ257" s="235"/>
      <c r="SQR257" s="235"/>
      <c r="SQS257" s="235"/>
      <c r="SQT257" s="235"/>
      <c r="SQU257" s="235"/>
      <c r="SQV257" s="235"/>
      <c r="SQW257" s="235"/>
      <c r="SQX257" s="235"/>
      <c r="SQY257" s="235"/>
      <c r="SQZ257" s="235"/>
      <c r="SRA257" s="235"/>
      <c r="SRB257" s="235"/>
      <c r="SRC257" s="235"/>
      <c r="SRD257" s="235"/>
      <c r="SRE257" s="235"/>
      <c r="SRF257" s="235"/>
      <c r="SRG257" s="235"/>
      <c r="SRH257" s="235"/>
      <c r="SRI257" s="235"/>
      <c r="SRJ257" s="235"/>
      <c r="SRK257" s="235"/>
      <c r="SRL257" s="235"/>
      <c r="SRM257" s="235"/>
      <c r="SRN257" s="235"/>
      <c r="SRO257" s="235"/>
      <c r="SRP257" s="235"/>
      <c r="SRQ257" s="235"/>
      <c r="SRR257" s="235"/>
      <c r="SRS257" s="235"/>
      <c r="SRT257" s="235"/>
      <c r="SRU257" s="235"/>
      <c r="SRV257" s="235"/>
      <c r="SRW257" s="235"/>
      <c r="SRX257" s="235"/>
      <c r="SRY257" s="235"/>
      <c r="SRZ257" s="235"/>
      <c r="SSA257" s="235"/>
      <c r="SSB257" s="235"/>
      <c r="SSC257" s="235"/>
      <c r="SSD257" s="235"/>
      <c r="SSE257" s="235"/>
      <c r="SSF257" s="235"/>
      <c r="SSG257" s="235"/>
      <c r="SSH257" s="235"/>
      <c r="SSI257" s="235"/>
      <c r="SSJ257" s="235"/>
      <c r="SSK257" s="235"/>
      <c r="SSL257" s="235"/>
      <c r="SSM257" s="235"/>
      <c r="SSN257" s="235"/>
      <c r="SSO257" s="235"/>
      <c r="SSP257" s="235"/>
      <c r="SSQ257" s="235"/>
      <c r="SSR257" s="235"/>
      <c r="SSS257" s="235"/>
      <c r="SST257" s="235"/>
      <c r="SSU257" s="235"/>
      <c r="SSV257" s="235"/>
      <c r="SSW257" s="235"/>
      <c r="SSX257" s="235"/>
      <c r="SSY257" s="235"/>
      <c r="SSZ257" s="235"/>
      <c r="STA257" s="235"/>
      <c r="STB257" s="235"/>
      <c r="STC257" s="235"/>
      <c r="STD257" s="235"/>
      <c r="STE257" s="235"/>
      <c r="STF257" s="235"/>
      <c r="STG257" s="235"/>
      <c r="STH257" s="235"/>
      <c r="STI257" s="235"/>
      <c r="STJ257" s="235"/>
      <c r="STK257" s="235"/>
      <c r="STL257" s="235"/>
      <c r="STM257" s="235"/>
      <c r="STN257" s="235"/>
      <c r="STO257" s="235"/>
      <c r="STP257" s="235"/>
      <c r="STQ257" s="235"/>
      <c r="STR257" s="235"/>
      <c r="STS257" s="235"/>
      <c r="STT257" s="235"/>
      <c r="STU257" s="235"/>
      <c r="STV257" s="235"/>
      <c r="STW257" s="235"/>
      <c r="STX257" s="235"/>
      <c r="STY257" s="235"/>
      <c r="STZ257" s="235"/>
      <c r="SUA257" s="235"/>
      <c r="SUB257" s="235"/>
      <c r="SUC257" s="235"/>
      <c r="SUD257" s="235"/>
      <c r="SUE257" s="235"/>
      <c r="SUF257" s="235"/>
      <c r="SUG257" s="235"/>
      <c r="SUH257" s="235"/>
      <c r="SUI257" s="235"/>
      <c r="SUJ257" s="235"/>
      <c r="SUK257" s="235"/>
      <c r="SUL257" s="235"/>
      <c r="SUM257" s="235"/>
      <c r="SUN257" s="235"/>
      <c r="SUO257" s="235"/>
      <c r="SUP257" s="235"/>
      <c r="SUQ257" s="235"/>
      <c r="SUR257" s="235"/>
      <c r="SUS257" s="235"/>
      <c r="SUT257" s="235"/>
      <c r="SUU257" s="235"/>
      <c r="SUV257" s="235"/>
      <c r="SUW257" s="235"/>
      <c r="SUX257" s="235"/>
      <c r="SUY257" s="235"/>
      <c r="SUZ257" s="235"/>
      <c r="SVA257" s="235"/>
      <c r="SVB257" s="235"/>
      <c r="SVC257" s="235"/>
      <c r="SVD257" s="235"/>
      <c r="SVE257" s="235"/>
      <c r="SVF257" s="235"/>
      <c r="SVG257" s="235"/>
      <c r="SVH257" s="235"/>
      <c r="SVI257" s="235"/>
      <c r="SVJ257" s="235"/>
      <c r="SVK257" s="235"/>
      <c r="SVL257" s="235"/>
      <c r="SVM257" s="235"/>
      <c r="SVN257" s="235"/>
      <c r="SVO257" s="235"/>
      <c r="SVP257" s="235"/>
      <c r="SVQ257" s="235"/>
      <c r="SVR257" s="235"/>
      <c r="SVS257" s="235"/>
      <c r="SVT257" s="235"/>
      <c r="SVU257" s="235"/>
      <c r="SVV257" s="235"/>
      <c r="SVW257" s="235"/>
      <c r="SVX257" s="235"/>
      <c r="SVY257" s="235"/>
      <c r="SVZ257" s="235"/>
      <c r="SWA257" s="235"/>
      <c r="SWB257" s="235"/>
      <c r="SWC257" s="235"/>
      <c r="SWD257" s="235"/>
      <c r="SWE257" s="235"/>
      <c r="SWF257" s="235"/>
      <c r="SWG257" s="235"/>
      <c r="SWH257" s="235"/>
      <c r="SWI257" s="235"/>
      <c r="SWJ257" s="235"/>
      <c r="SWK257" s="235"/>
      <c r="SWL257" s="235"/>
      <c r="SWM257" s="235"/>
      <c r="SWN257" s="235"/>
      <c r="SWO257" s="235"/>
      <c r="SWP257" s="235"/>
      <c r="SWQ257" s="235"/>
      <c r="SWR257" s="235"/>
      <c r="SWS257" s="235"/>
      <c r="SWT257" s="235"/>
      <c r="SWU257" s="235"/>
      <c r="SWV257" s="235"/>
      <c r="SWW257" s="235"/>
      <c r="SWX257" s="235"/>
      <c r="SWY257" s="235"/>
      <c r="SWZ257" s="235"/>
      <c r="SXA257" s="235"/>
      <c r="SXB257" s="235"/>
      <c r="SXC257" s="235"/>
      <c r="SXD257" s="235"/>
      <c r="SXE257" s="235"/>
      <c r="SXF257" s="235"/>
      <c r="SXG257" s="235"/>
      <c r="SXH257" s="235"/>
      <c r="SXI257" s="235"/>
      <c r="SXJ257" s="235"/>
      <c r="SXK257" s="235"/>
      <c r="SXL257" s="235"/>
      <c r="SXM257" s="235"/>
      <c r="SXN257" s="235"/>
      <c r="SXO257" s="235"/>
      <c r="SXP257" s="235"/>
      <c r="SXQ257" s="235"/>
      <c r="SXR257" s="235"/>
      <c r="SXS257" s="235"/>
      <c r="SXT257" s="235"/>
      <c r="SXU257" s="235"/>
      <c r="SXV257" s="235"/>
      <c r="SXW257" s="235"/>
      <c r="SXX257" s="235"/>
      <c r="SXY257" s="235"/>
      <c r="SXZ257" s="235"/>
      <c r="SYA257" s="235"/>
      <c r="SYB257" s="235"/>
      <c r="SYC257" s="235"/>
      <c r="SYD257" s="235"/>
      <c r="SYE257" s="235"/>
      <c r="SYF257" s="235"/>
      <c r="SYG257" s="235"/>
      <c r="SYH257" s="235"/>
      <c r="SYI257" s="235"/>
      <c r="SYJ257" s="235"/>
      <c r="SYK257" s="235"/>
      <c r="SYL257" s="235"/>
      <c r="SYM257" s="235"/>
      <c r="SYN257" s="235"/>
      <c r="SYO257" s="235"/>
      <c r="SYP257" s="235"/>
      <c r="SYQ257" s="235"/>
      <c r="SYR257" s="235"/>
      <c r="SYS257" s="235"/>
      <c r="SYT257" s="235"/>
      <c r="SYU257" s="235"/>
      <c r="SYV257" s="235"/>
      <c r="SYW257" s="235"/>
      <c r="SYX257" s="235"/>
      <c r="SYY257" s="235"/>
      <c r="SYZ257" s="235"/>
      <c r="SZA257" s="235"/>
      <c r="SZB257" s="235"/>
      <c r="SZC257" s="235"/>
      <c r="SZD257" s="235"/>
      <c r="SZE257" s="235"/>
      <c r="SZF257" s="235"/>
      <c r="SZG257" s="235"/>
      <c r="SZH257" s="235"/>
      <c r="SZI257" s="235"/>
      <c r="SZJ257" s="235"/>
      <c r="SZK257" s="235"/>
      <c r="SZL257" s="235"/>
      <c r="SZM257" s="235"/>
      <c r="SZN257" s="235"/>
      <c r="SZO257" s="235"/>
      <c r="SZP257" s="235"/>
      <c r="SZQ257" s="235"/>
      <c r="SZR257" s="235"/>
      <c r="SZS257" s="235"/>
      <c r="SZT257" s="235"/>
      <c r="SZU257" s="235"/>
      <c r="SZV257" s="235"/>
      <c r="SZW257" s="235"/>
      <c r="SZX257" s="235"/>
      <c r="SZY257" s="235"/>
      <c r="SZZ257" s="235"/>
      <c r="TAA257" s="235"/>
      <c r="TAB257" s="235"/>
      <c r="TAC257" s="235"/>
      <c r="TAD257" s="235"/>
      <c r="TAE257" s="235"/>
      <c r="TAF257" s="235"/>
      <c r="TAG257" s="235"/>
      <c r="TAH257" s="235"/>
      <c r="TAI257" s="235"/>
      <c r="TAJ257" s="235"/>
      <c r="TAK257" s="235"/>
      <c r="TAL257" s="235"/>
      <c r="TAM257" s="235"/>
      <c r="TAN257" s="235"/>
      <c r="TAO257" s="235"/>
      <c r="TAP257" s="235"/>
      <c r="TAQ257" s="235"/>
      <c r="TAR257" s="235"/>
      <c r="TAS257" s="235"/>
      <c r="TAT257" s="235"/>
      <c r="TAU257" s="235"/>
      <c r="TAV257" s="235"/>
      <c r="TAW257" s="235"/>
      <c r="TAX257" s="235"/>
      <c r="TAY257" s="235"/>
      <c r="TAZ257" s="235"/>
      <c r="TBA257" s="235"/>
      <c r="TBB257" s="235"/>
      <c r="TBC257" s="235"/>
      <c r="TBD257" s="235"/>
      <c r="TBE257" s="235"/>
      <c r="TBF257" s="235"/>
      <c r="TBG257" s="235"/>
      <c r="TBH257" s="235"/>
      <c r="TBI257" s="235"/>
      <c r="TBJ257" s="235"/>
      <c r="TBK257" s="235"/>
      <c r="TBL257" s="235"/>
      <c r="TBM257" s="235"/>
      <c r="TBN257" s="235"/>
      <c r="TBO257" s="235"/>
      <c r="TBP257" s="235"/>
      <c r="TBQ257" s="235"/>
      <c r="TBR257" s="235"/>
      <c r="TBS257" s="235"/>
      <c r="TBT257" s="235"/>
      <c r="TBU257" s="235"/>
      <c r="TBV257" s="235"/>
      <c r="TBW257" s="235"/>
      <c r="TBX257" s="235"/>
      <c r="TBY257" s="235"/>
      <c r="TBZ257" s="235"/>
      <c r="TCA257" s="235"/>
      <c r="TCB257" s="235"/>
      <c r="TCC257" s="235"/>
      <c r="TCD257" s="235"/>
      <c r="TCE257" s="235"/>
      <c r="TCF257" s="235"/>
      <c r="TCG257" s="235"/>
      <c r="TCH257" s="235"/>
      <c r="TCI257" s="235"/>
      <c r="TCJ257" s="235"/>
      <c r="TCK257" s="235"/>
      <c r="TCL257" s="235"/>
      <c r="TCM257" s="235"/>
      <c r="TCN257" s="235"/>
      <c r="TCO257" s="235"/>
      <c r="TCP257" s="235"/>
      <c r="TCQ257" s="235"/>
      <c r="TCR257" s="235"/>
      <c r="TCS257" s="235"/>
      <c r="TCT257" s="235"/>
      <c r="TCU257" s="235"/>
      <c r="TCV257" s="235"/>
      <c r="TCW257" s="235"/>
      <c r="TCX257" s="235"/>
      <c r="TCY257" s="235"/>
      <c r="TCZ257" s="235"/>
      <c r="TDA257" s="235"/>
      <c r="TDB257" s="235"/>
      <c r="TDC257" s="235"/>
      <c r="TDD257" s="235"/>
      <c r="TDE257" s="235"/>
      <c r="TDF257" s="235"/>
      <c r="TDG257" s="235"/>
      <c r="TDH257" s="235"/>
      <c r="TDI257" s="235"/>
      <c r="TDJ257" s="235"/>
      <c r="TDK257" s="235"/>
      <c r="TDL257" s="235"/>
      <c r="TDM257" s="235"/>
      <c r="TDN257" s="235"/>
      <c r="TDO257" s="235"/>
      <c r="TDP257" s="235"/>
      <c r="TDQ257" s="235"/>
      <c r="TDR257" s="235"/>
      <c r="TDS257" s="235"/>
      <c r="TDT257" s="235"/>
      <c r="TDU257" s="235"/>
      <c r="TDV257" s="235"/>
      <c r="TDW257" s="235"/>
      <c r="TDX257" s="235"/>
      <c r="TDY257" s="235"/>
      <c r="TDZ257" s="235"/>
      <c r="TEA257" s="235"/>
      <c r="TEB257" s="235"/>
      <c r="TEC257" s="235"/>
      <c r="TED257" s="235"/>
      <c r="TEE257" s="235"/>
      <c r="TEF257" s="235"/>
      <c r="TEG257" s="235"/>
      <c r="TEH257" s="235"/>
      <c r="TEI257" s="235"/>
      <c r="TEJ257" s="235"/>
      <c r="TEK257" s="235"/>
      <c r="TEL257" s="235"/>
      <c r="TEM257" s="235"/>
      <c r="TEN257" s="235"/>
      <c r="TEO257" s="235"/>
      <c r="TEP257" s="235"/>
      <c r="TEQ257" s="235"/>
      <c r="TER257" s="235"/>
      <c r="TES257" s="235"/>
      <c r="TET257" s="235"/>
      <c r="TEU257" s="235"/>
      <c r="TEV257" s="235"/>
      <c r="TEW257" s="235"/>
      <c r="TEX257" s="235"/>
      <c r="TEY257" s="235"/>
      <c r="TEZ257" s="235"/>
      <c r="TFA257" s="235"/>
      <c r="TFB257" s="235"/>
      <c r="TFC257" s="235"/>
      <c r="TFD257" s="235"/>
      <c r="TFE257" s="235"/>
      <c r="TFF257" s="235"/>
      <c r="TFG257" s="235"/>
      <c r="TFH257" s="235"/>
      <c r="TFI257" s="235"/>
      <c r="TFJ257" s="235"/>
      <c r="TFK257" s="235"/>
      <c r="TFL257" s="235"/>
      <c r="TFM257" s="235"/>
      <c r="TFN257" s="235"/>
      <c r="TFO257" s="235"/>
      <c r="TFP257" s="235"/>
      <c r="TFQ257" s="235"/>
      <c r="TFR257" s="235"/>
      <c r="TFS257" s="235"/>
      <c r="TFT257" s="235"/>
      <c r="TFU257" s="235"/>
      <c r="TFV257" s="235"/>
      <c r="TFW257" s="235"/>
      <c r="TFX257" s="235"/>
      <c r="TFY257" s="235"/>
      <c r="TFZ257" s="235"/>
      <c r="TGA257" s="235"/>
      <c r="TGB257" s="235"/>
      <c r="TGC257" s="235"/>
      <c r="TGD257" s="235"/>
      <c r="TGE257" s="235"/>
      <c r="TGF257" s="235"/>
      <c r="TGG257" s="235"/>
      <c r="TGH257" s="235"/>
      <c r="TGI257" s="235"/>
      <c r="TGJ257" s="235"/>
      <c r="TGK257" s="235"/>
      <c r="TGL257" s="235"/>
      <c r="TGM257" s="235"/>
      <c r="TGN257" s="235"/>
      <c r="TGO257" s="235"/>
      <c r="TGP257" s="235"/>
      <c r="TGQ257" s="235"/>
      <c r="TGR257" s="235"/>
      <c r="TGS257" s="235"/>
      <c r="TGT257" s="235"/>
      <c r="TGU257" s="235"/>
      <c r="TGV257" s="235"/>
      <c r="TGW257" s="235"/>
      <c r="TGX257" s="235"/>
      <c r="TGY257" s="235"/>
      <c r="TGZ257" s="235"/>
      <c r="THA257" s="235"/>
      <c r="THB257" s="235"/>
      <c r="THC257" s="235"/>
      <c r="THD257" s="235"/>
      <c r="THE257" s="235"/>
      <c r="THF257" s="235"/>
      <c r="THG257" s="235"/>
      <c r="THH257" s="235"/>
      <c r="THI257" s="235"/>
      <c r="THJ257" s="235"/>
      <c r="THK257" s="235"/>
      <c r="THL257" s="235"/>
      <c r="THM257" s="235"/>
      <c r="THN257" s="235"/>
      <c r="THO257" s="235"/>
      <c r="THP257" s="235"/>
      <c r="THQ257" s="235"/>
      <c r="THR257" s="235"/>
      <c r="THS257" s="235"/>
      <c r="THT257" s="235"/>
      <c r="THU257" s="235"/>
      <c r="THV257" s="235"/>
      <c r="THW257" s="235"/>
      <c r="THX257" s="235"/>
      <c r="THY257" s="235"/>
      <c r="THZ257" s="235"/>
      <c r="TIA257" s="235"/>
      <c r="TIB257" s="235"/>
      <c r="TIC257" s="235"/>
      <c r="TID257" s="235"/>
      <c r="TIE257" s="235"/>
      <c r="TIF257" s="235"/>
      <c r="TIG257" s="235"/>
      <c r="TIH257" s="235"/>
      <c r="TII257" s="235"/>
      <c r="TIJ257" s="235"/>
      <c r="TIK257" s="235"/>
      <c r="TIL257" s="235"/>
      <c r="TIM257" s="235"/>
      <c r="TIN257" s="235"/>
      <c r="TIO257" s="235"/>
      <c r="TIP257" s="235"/>
      <c r="TIQ257" s="235"/>
      <c r="TIR257" s="235"/>
      <c r="TIS257" s="235"/>
      <c r="TIT257" s="235"/>
      <c r="TIU257" s="235"/>
      <c r="TIV257" s="235"/>
      <c r="TIW257" s="235"/>
      <c r="TIX257" s="235"/>
      <c r="TIY257" s="235"/>
      <c r="TIZ257" s="235"/>
      <c r="TJA257" s="235"/>
      <c r="TJB257" s="235"/>
      <c r="TJC257" s="235"/>
      <c r="TJD257" s="235"/>
      <c r="TJE257" s="235"/>
      <c r="TJF257" s="235"/>
      <c r="TJG257" s="235"/>
      <c r="TJH257" s="235"/>
      <c r="TJI257" s="235"/>
      <c r="TJJ257" s="235"/>
      <c r="TJK257" s="235"/>
      <c r="TJL257" s="235"/>
      <c r="TJM257" s="235"/>
      <c r="TJN257" s="235"/>
      <c r="TJO257" s="235"/>
      <c r="TJP257" s="235"/>
      <c r="TJQ257" s="235"/>
      <c r="TJR257" s="235"/>
      <c r="TJS257" s="235"/>
      <c r="TJT257" s="235"/>
      <c r="TJU257" s="235"/>
      <c r="TJV257" s="235"/>
      <c r="TJW257" s="235"/>
      <c r="TJX257" s="235"/>
      <c r="TJY257" s="235"/>
      <c r="TJZ257" s="235"/>
      <c r="TKA257" s="235"/>
      <c r="TKB257" s="235"/>
      <c r="TKC257" s="235"/>
      <c r="TKD257" s="235"/>
      <c r="TKE257" s="235"/>
      <c r="TKF257" s="235"/>
      <c r="TKG257" s="235"/>
      <c r="TKH257" s="235"/>
      <c r="TKI257" s="235"/>
      <c r="TKJ257" s="235"/>
      <c r="TKK257" s="235"/>
      <c r="TKL257" s="235"/>
      <c r="TKM257" s="235"/>
      <c r="TKN257" s="235"/>
      <c r="TKO257" s="235"/>
      <c r="TKP257" s="235"/>
      <c r="TKQ257" s="235"/>
      <c r="TKR257" s="235"/>
      <c r="TKS257" s="235"/>
      <c r="TKT257" s="235"/>
      <c r="TKU257" s="235"/>
      <c r="TKV257" s="235"/>
      <c r="TKW257" s="235"/>
      <c r="TKX257" s="235"/>
      <c r="TKY257" s="235"/>
      <c r="TKZ257" s="235"/>
      <c r="TLA257" s="235"/>
      <c r="TLB257" s="235"/>
      <c r="TLC257" s="235"/>
      <c r="TLD257" s="235"/>
      <c r="TLE257" s="235"/>
      <c r="TLF257" s="235"/>
      <c r="TLG257" s="235"/>
      <c r="TLH257" s="235"/>
      <c r="TLI257" s="235"/>
      <c r="TLJ257" s="235"/>
      <c r="TLK257" s="235"/>
      <c r="TLL257" s="235"/>
      <c r="TLM257" s="235"/>
      <c r="TLN257" s="235"/>
      <c r="TLO257" s="235"/>
      <c r="TLP257" s="235"/>
      <c r="TLQ257" s="235"/>
      <c r="TLR257" s="235"/>
      <c r="TLS257" s="235"/>
      <c r="TLT257" s="235"/>
      <c r="TLU257" s="235"/>
      <c r="TLV257" s="235"/>
      <c r="TLW257" s="235"/>
      <c r="TLX257" s="235"/>
      <c r="TLY257" s="235"/>
      <c r="TLZ257" s="235"/>
      <c r="TMA257" s="235"/>
      <c r="TMB257" s="235"/>
      <c r="TMC257" s="235"/>
      <c r="TMD257" s="235"/>
      <c r="TME257" s="235"/>
      <c r="TMF257" s="235"/>
      <c r="TMG257" s="235"/>
      <c r="TMH257" s="235"/>
      <c r="TMI257" s="235"/>
      <c r="TMJ257" s="235"/>
      <c r="TMK257" s="235"/>
      <c r="TML257" s="235"/>
      <c r="TMM257" s="235"/>
      <c r="TMN257" s="235"/>
      <c r="TMO257" s="235"/>
      <c r="TMP257" s="235"/>
      <c r="TMQ257" s="235"/>
      <c r="TMR257" s="235"/>
      <c r="TMS257" s="235"/>
      <c r="TMT257" s="235"/>
      <c r="TMU257" s="235"/>
      <c r="TMV257" s="235"/>
      <c r="TMW257" s="235"/>
      <c r="TMX257" s="235"/>
      <c r="TMY257" s="235"/>
      <c r="TMZ257" s="235"/>
      <c r="TNA257" s="235"/>
      <c r="TNB257" s="235"/>
      <c r="TNC257" s="235"/>
      <c r="TND257" s="235"/>
      <c r="TNE257" s="235"/>
      <c r="TNF257" s="235"/>
      <c r="TNG257" s="235"/>
      <c r="TNH257" s="235"/>
      <c r="TNI257" s="235"/>
      <c r="TNJ257" s="235"/>
      <c r="TNK257" s="235"/>
      <c r="TNL257" s="235"/>
      <c r="TNM257" s="235"/>
      <c r="TNN257" s="235"/>
      <c r="TNO257" s="235"/>
      <c r="TNP257" s="235"/>
      <c r="TNQ257" s="235"/>
      <c r="TNR257" s="235"/>
      <c r="TNS257" s="235"/>
      <c r="TNT257" s="235"/>
      <c r="TNU257" s="235"/>
      <c r="TNV257" s="235"/>
      <c r="TNW257" s="235"/>
      <c r="TNX257" s="235"/>
      <c r="TNY257" s="235"/>
      <c r="TNZ257" s="235"/>
      <c r="TOA257" s="235"/>
      <c r="TOB257" s="235"/>
      <c r="TOC257" s="235"/>
      <c r="TOD257" s="235"/>
      <c r="TOE257" s="235"/>
      <c r="TOF257" s="235"/>
      <c r="TOG257" s="235"/>
      <c r="TOH257" s="235"/>
      <c r="TOI257" s="235"/>
      <c r="TOJ257" s="235"/>
      <c r="TOK257" s="235"/>
      <c r="TOL257" s="235"/>
      <c r="TOM257" s="235"/>
      <c r="TON257" s="235"/>
      <c r="TOO257" s="235"/>
      <c r="TOP257" s="235"/>
      <c r="TOQ257" s="235"/>
      <c r="TOR257" s="235"/>
      <c r="TOS257" s="235"/>
      <c r="TOT257" s="235"/>
      <c r="TOU257" s="235"/>
      <c r="TOV257" s="235"/>
      <c r="TOW257" s="235"/>
      <c r="TOX257" s="235"/>
      <c r="TOY257" s="235"/>
      <c r="TOZ257" s="235"/>
      <c r="TPA257" s="235"/>
      <c r="TPB257" s="235"/>
      <c r="TPC257" s="235"/>
      <c r="TPD257" s="235"/>
      <c r="TPE257" s="235"/>
      <c r="TPF257" s="235"/>
      <c r="TPG257" s="235"/>
      <c r="TPH257" s="235"/>
      <c r="TPI257" s="235"/>
      <c r="TPJ257" s="235"/>
      <c r="TPK257" s="235"/>
      <c r="TPL257" s="235"/>
      <c r="TPM257" s="235"/>
      <c r="TPN257" s="235"/>
      <c r="TPO257" s="235"/>
      <c r="TPP257" s="235"/>
      <c r="TPQ257" s="235"/>
      <c r="TPR257" s="235"/>
      <c r="TPS257" s="235"/>
      <c r="TPT257" s="235"/>
      <c r="TPU257" s="235"/>
      <c r="TPV257" s="235"/>
      <c r="TPW257" s="235"/>
      <c r="TPX257" s="235"/>
      <c r="TPY257" s="235"/>
      <c r="TPZ257" s="235"/>
      <c r="TQA257" s="235"/>
      <c r="TQB257" s="235"/>
      <c r="TQC257" s="235"/>
      <c r="TQD257" s="235"/>
      <c r="TQE257" s="235"/>
      <c r="TQF257" s="235"/>
      <c r="TQG257" s="235"/>
      <c r="TQH257" s="235"/>
      <c r="TQI257" s="235"/>
      <c r="TQJ257" s="235"/>
      <c r="TQK257" s="235"/>
      <c r="TQL257" s="235"/>
      <c r="TQM257" s="235"/>
      <c r="TQN257" s="235"/>
      <c r="TQO257" s="235"/>
      <c r="TQP257" s="235"/>
      <c r="TQQ257" s="235"/>
      <c r="TQR257" s="235"/>
      <c r="TQS257" s="235"/>
      <c r="TQT257" s="235"/>
      <c r="TQU257" s="235"/>
      <c r="TQV257" s="235"/>
      <c r="TQW257" s="235"/>
      <c r="TQX257" s="235"/>
      <c r="TQY257" s="235"/>
      <c r="TQZ257" s="235"/>
      <c r="TRA257" s="235"/>
      <c r="TRB257" s="235"/>
      <c r="TRC257" s="235"/>
      <c r="TRD257" s="235"/>
      <c r="TRE257" s="235"/>
      <c r="TRF257" s="235"/>
      <c r="TRG257" s="235"/>
      <c r="TRH257" s="235"/>
      <c r="TRI257" s="235"/>
      <c r="TRJ257" s="235"/>
      <c r="TRK257" s="235"/>
      <c r="TRL257" s="235"/>
      <c r="TRM257" s="235"/>
      <c r="TRN257" s="235"/>
      <c r="TRO257" s="235"/>
      <c r="TRP257" s="235"/>
      <c r="TRQ257" s="235"/>
      <c r="TRR257" s="235"/>
      <c r="TRS257" s="235"/>
      <c r="TRT257" s="235"/>
      <c r="TRU257" s="235"/>
      <c r="TRV257" s="235"/>
      <c r="TRW257" s="235"/>
      <c r="TRX257" s="235"/>
      <c r="TRY257" s="235"/>
      <c r="TRZ257" s="235"/>
      <c r="TSA257" s="235"/>
      <c r="TSB257" s="235"/>
      <c r="TSC257" s="235"/>
      <c r="TSD257" s="235"/>
      <c r="TSE257" s="235"/>
      <c r="TSF257" s="235"/>
      <c r="TSG257" s="235"/>
      <c r="TSH257" s="235"/>
      <c r="TSI257" s="235"/>
      <c r="TSJ257" s="235"/>
      <c r="TSK257" s="235"/>
      <c r="TSL257" s="235"/>
      <c r="TSM257" s="235"/>
      <c r="TSN257" s="235"/>
      <c r="TSO257" s="235"/>
      <c r="TSP257" s="235"/>
      <c r="TSQ257" s="235"/>
      <c r="TSR257" s="235"/>
      <c r="TSS257" s="235"/>
      <c r="TST257" s="235"/>
      <c r="TSU257" s="235"/>
      <c r="TSV257" s="235"/>
      <c r="TSW257" s="235"/>
      <c r="TSX257" s="235"/>
      <c r="TSY257" s="235"/>
      <c r="TSZ257" s="235"/>
      <c r="TTA257" s="235"/>
      <c r="TTB257" s="235"/>
      <c r="TTC257" s="235"/>
      <c r="TTD257" s="235"/>
      <c r="TTE257" s="235"/>
      <c r="TTF257" s="235"/>
      <c r="TTG257" s="235"/>
      <c r="TTH257" s="235"/>
      <c r="TTI257" s="235"/>
      <c r="TTJ257" s="235"/>
      <c r="TTK257" s="235"/>
      <c r="TTL257" s="235"/>
      <c r="TTM257" s="235"/>
      <c r="TTN257" s="235"/>
      <c r="TTO257" s="235"/>
      <c r="TTP257" s="235"/>
      <c r="TTQ257" s="235"/>
      <c r="TTR257" s="235"/>
      <c r="TTS257" s="235"/>
      <c r="TTT257" s="235"/>
      <c r="TTU257" s="235"/>
      <c r="TTV257" s="235"/>
      <c r="TTW257" s="235"/>
      <c r="TTX257" s="235"/>
      <c r="TTY257" s="235"/>
      <c r="TTZ257" s="235"/>
      <c r="TUA257" s="235"/>
      <c r="TUB257" s="235"/>
      <c r="TUC257" s="235"/>
      <c r="TUD257" s="235"/>
      <c r="TUE257" s="235"/>
      <c r="TUF257" s="235"/>
      <c r="TUG257" s="235"/>
      <c r="TUH257" s="235"/>
      <c r="TUI257" s="235"/>
      <c r="TUJ257" s="235"/>
      <c r="TUK257" s="235"/>
      <c r="TUL257" s="235"/>
      <c r="TUM257" s="235"/>
      <c r="TUN257" s="235"/>
      <c r="TUO257" s="235"/>
      <c r="TUP257" s="235"/>
      <c r="TUQ257" s="235"/>
      <c r="TUR257" s="235"/>
      <c r="TUS257" s="235"/>
      <c r="TUT257" s="235"/>
      <c r="TUU257" s="235"/>
      <c r="TUV257" s="235"/>
      <c r="TUW257" s="235"/>
      <c r="TUX257" s="235"/>
      <c r="TUY257" s="235"/>
      <c r="TUZ257" s="235"/>
      <c r="TVA257" s="235"/>
      <c r="TVB257" s="235"/>
      <c r="TVC257" s="235"/>
      <c r="TVD257" s="235"/>
      <c r="TVE257" s="235"/>
      <c r="TVF257" s="235"/>
      <c r="TVG257" s="235"/>
      <c r="TVH257" s="235"/>
      <c r="TVI257" s="235"/>
      <c r="TVJ257" s="235"/>
      <c r="TVK257" s="235"/>
      <c r="TVL257" s="235"/>
      <c r="TVM257" s="235"/>
      <c r="TVN257" s="235"/>
      <c r="TVO257" s="235"/>
      <c r="TVP257" s="235"/>
      <c r="TVQ257" s="235"/>
      <c r="TVR257" s="235"/>
      <c r="TVS257" s="235"/>
      <c r="TVT257" s="235"/>
      <c r="TVU257" s="235"/>
      <c r="TVV257" s="235"/>
      <c r="TVW257" s="235"/>
      <c r="TVX257" s="235"/>
      <c r="TVY257" s="235"/>
      <c r="TVZ257" s="235"/>
      <c r="TWA257" s="235"/>
      <c r="TWB257" s="235"/>
      <c r="TWC257" s="235"/>
      <c r="TWD257" s="235"/>
      <c r="TWE257" s="235"/>
      <c r="TWF257" s="235"/>
      <c r="TWG257" s="235"/>
      <c r="TWH257" s="235"/>
      <c r="TWI257" s="235"/>
      <c r="TWJ257" s="235"/>
      <c r="TWK257" s="235"/>
      <c r="TWL257" s="235"/>
      <c r="TWM257" s="235"/>
      <c r="TWN257" s="235"/>
      <c r="TWO257" s="235"/>
      <c r="TWP257" s="235"/>
      <c r="TWQ257" s="235"/>
      <c r="TWR257" s="235"/>
      <c r="TWS257" s="235"/>
      <c r="TWT257" s="235"/>
      <c r="TWU257" s="235"/>
      <c r="TWV257" s="235"/>
      <c r="TWW257" s="235"/>
      <c r="TWX257" s="235"/>
      <c r="TWY257" s="235"/>
      <c r="TWZ257" s="235"/>
      <c r="TXA257" s="235"/>
      <c r="TXB257" s="235"/>
      <c r="TXC257" s="235"/>
      <c r="TXD257" s="235"/>
      <c r="TXE257" s="235"/>
      <c r="TXF257" s="235"/>
      <c r="TXG257" s="235"/>
      <c r="TXH257" s="235"/>
      <c r="TXI257" s="235"/>
      <c r="TXJ257" s="235"/>
      <c r="TXK257" s="235"/>
      <c r="TXL257" s="235"/>
      <c r="TXM257" s="235"/>
      <c r="TXN257" s="235"/>
      <c r="TXO257" s="235"/>
      <c r="TXP257" s="235"/>
      <c r="TXQ257" s="235"/>
      <c r="TXR257" s="235"/>
      <c r="TXS257" s="235"/>
      <c r="TXT257" s="235"/>
      <c r="TXU257" s="235"/>
      <c r="TXV257" s="235"/>
      <c r="TXW257" s="235"/>
      <c r="TXX257" s="235"/>
      <c r="TXY257" s="235"/>
      <c r="TXZ257" s="235"/>
      <c r="TYA257" s="235"/>
      <c r="TYB257" s="235"/>
      <c r="TYC257" s="235"/>
      <c r="TYD257" s="235"/>
      <c r="TYE257" s="235"/>
      <c r="TYF257" s="235"/>
      <c r="TYG257" s="235"/>
      <c r="TYH257" s="235"/>
      <c r="TYI257" s="235"/>
      <c r="TYJ257" s="235"/>
      <c r="TYK257" s="235"/>
      <c r="TYL257" s="235"/>
      <c r="TYM257" s="235"/>
      <c r="TYN257" s="235"/>
      <c r="TYO257" s="235"/>
      <c r="TYP257" s="235"/>
      <c r="TYQ257" s="235"/>
      <c r="TYR257" s="235"/>
      <c r="TYS257" s="235"/>
      <c r="TYT257" s="235"/>
      <c r="TYU257" s="235"/>
      <c r="TYV257" s="235"/>
      <c r="TYW257" s="235"/>
      <c r="TYX257" s="235"/>
      <c r="TYY257" s="235"/>
      <c r="TYZ257" s="235"/>
      <c r="TZA257" s="235"/>
      <c r="TZB257" s="235"/>
      <c r="TZC257" s="235"/>
      <c r="TZD257" s="235"/>
      <c r="TZE257" s="235"/>
      <c r="TZF257" s="235"/>
      <c r="TZG257" s="235"/>
      <c r="TZH257" s="235"/>
      <c r="TZI257" s="235"/>
      <c r="TZJ257" s="235"/>
      <c r="TZK257" s="235"/>
      <c r="TZL257" s="235"/>
      <c r="TZM257" s="235"/>
      <c r="TZN257" s="235"/>
      <c r="TZO257" s="235"/>
      <c r="TZP257" s="235"/>
      <c r="TZQ257" s="235"/>
      <c r="TZR257" s="235"/>
      <c r="TZS257" s="235"/>
      <c r="TZT257" s="235"/>
      <c r="TZU257" s="235"/>
      <c r="TZV257" s="235"/>
      <c r="TZW257" s="235"/>
      <c r="TZX257" s="235"/>
      <c r="TZY257" s="235"/>
      <c r="TZZ257" s="235"/>
      <c r="UAA257" s="235"/>
      <c r="UAB257" s="235"/>
      <c r="UAC257" s="235"/>
      <c r="UAD257" s="235"/>
      <c r="UAE257" s="235"/>
      <c r="UAF257" s="235"/>
      <c r="UAG257" s="235"/>
      <c r="UAH257" s="235"/>
      <c r="UAI257" s="235"/>
      <c r="UAJ257" s="235"/>
      <c r="UAK257" s="235"/>
      <c r="UAL257" s="235"/>
      <c r="UAM257" s="235"/>
      <c r="UAN257" s="235"/>
      <c r="UAO257" s="235"/>
      <c r="UAP257" s="235"/>
      <c r="UAQ257" s="235"/>
      <c r="UAR257" s="235"/>
      <c r="UAS257" s="235"/>
      <c r="UAT257" s="235"/>
      <c r="UAU257" s="235"/>
      <c r="UAV257" s="235"/>
      <c r="UAW257" s="235"/>
      <c r="UAX257" s="235"/>
      <c r="UAY257" s="235"/>
      <c r="UAZ257" s="235"/>
      <c r="UBA257" s="235"/>
      <c r="UBB257" s="235"/>
      <c r="UBC257" s="235"/>
      <c r="UBD257" s="235"/>
      <c r="UBE257" s="235"/>
      <c r="UBF257" s="235"/>
      <c r="UBG257" s="235"/>
      <c r="UBH257" s="235"/>
      <c r="UBI257" s="235"/>
      <c r="UBJ257" s="235"/>
      <c r="UBK257" s="235"/>
      <c r="UBL257" s="235"/>
      <c r="UBM257" s="235"/>
      <c r="UBN257" s="235"/>
      <c r="UBO257" s="235"/>
      <c r="UBP257" s="235"/>
      <c r="UBQ257" s="235"/>
      <c r="UBR257" s="235"/>
      <c r="UBS257" s="235"/>
      <c r="UBT257" s="235"/>
      <c r="UBU257" s="235"/>
      <c r="UBV257" s="235"/>
      <c r="UBW257" s="235"/>
      <c r="UBX257" s="235"/>
      <c r="UBY257" s="235"/>
      <c r="UBZ257" s="235"/>
      <c r="UCA257" s="235"/>
      <c r="UCB257" s="235"/>
      <c r="UCC257" s="235"/>
      <c r="UCD257" s="235"/>
      <c r="UCE257" s="235"/>
      <c r="UCF257" s="235"/>
      <c r="UCG257" s="235"/>
      <c r="UCH257" s="235"/>
      <c r="UCI257" s="235"/>
      <c r="UCJ257" s="235"/>
      <c r="UCK257" s="235"/>
      <c r="UCL257" s="235"/>
      <c r="UCM257" s="235"/>
      <c r="UCN257" s="235"/>
      <c r="UCO257" s="235"/>
      <c r="UCP257" s="235"/>
      <c r="UCQ257" s="235"/>
      <c r="UCR257" s="235"/>
      <c r="UCS257" s="235"/>
      <c r="UCT257" s="235"/>
      <c r="UCU257" s="235"/>
      <c r="UCV257" s="235"/>
      <c r="UCW257" s="235"/>
      <c r="UCX257" s="235"/>
      <c r="UCY257" s="235"/>
      <c r="UCZ257" s="235"/>
      <c r="UDA257" s="235"/>
      <c r="UDB257" s="235"/>
      <c r="UDC257" s="235"/>
      <c r="UDD257" s="235"/>
      <c r="UDE257" s="235"/>
      <c r="UDF257" s="235"/>
      <c r="UDG257" s="235"/>
      <c r="UDH257" s="235"/>
      <c r="UDI257" s="235"/>
      <c r="UDJ257" s="235"/>
      <c r="UDK257" s="235"/>
      <c r="UDL257" s="235"/>
      <c r="UDM257" s="235"/>
      <c r="UDN257" s="235"/>
      <c r="UDO257" s="235"/>
      <c r="UDP257" s="235"/>
      <c r="UDQ257" s="235"/>
      <c r="UDR257" s="235"/>
      <c r="UDS257" s="235"/>
      <c r="UDT257" s="235"/>
      <c r="UDU257" s="235"/>
      <c r="UDV257" s="235"/>
      <c r="UDW257" s="235"/>
      <c r="UDX257" s="235"/>
      <c r="UDY257" s="235"/>
      <c r="UDZ257" s="235"/>
      <c r="UEA257" s="235"/>
      <c r="UEB257" s="235"/>
      <c r="UEC257" s="235"/>
      <c r="UED257" s="235"/>
      <c r="UEE257" s="235"/>
      <c r="UEF257" s="235"/>
      <c r="UEG257" s="235"/>
      <c r="UEH257" s="235"/>
      <c r="UEI257" s="235"/>
      <c r="UEJ257" s="235"/>
      <c r="UEK257" s="235"/>
      <c r="UEL257" s="235"/>
      <c r="UEM257" s="235"/>
      <c r="UEN257" s="235"/>
      <c r="UEO257" s="235"/>
      <c r="UEP257" s="235"/>
      <c r="UEQ257" s="235"/>
      <c r="UER257" s="235"/>
      <c r="UES257" s="235"/>
      <c r="UET257" s="235"/>
      <c r="UEU257" s="235"/>
      <c r="UEV257" s="235"/>
      <c r="UEW257" s="235"/>
      <c r="UEX257" s="235"/>
      <c r="UEY257" s="235"/>
      <c r="UEZ257" s="235"/>
      <c r="UFA257" s="235"/>
      <c r="UFB257" s="235"/>
      <c r="UFC257" s="235"/>
      <c r="UFD257" s="235"/>
      <c r="UFE257" s="235"/>
      <c r="UFF257" s="235"/>
      <c r="UFG257" s="235"/>
      <c r="UFH257" s="235"/>
      <c r="UFI257" s="235"/>
      <c r="UFJ257" s="235"/>
      <c r="UFK257" s="235"/>
      <c r="UFL257" s="235"/>
      <c r="UFM257" s="235"/>
      <c r="UFN257" s="235"/>
      <c r="UFO257" s="235"/>
      <c r="UFP257" s="235"/>
      <c r="UFQ257" s="235"/>
      <c r="UFR257" s="235"/>
      <c r="UFS257" s="235"/>
      <c r="UFT257" s="235"/>
      <c r="UFU257" s="235"/>
      <c r="UFV257" s="235"/>
      <c r="UFW257" s="235"/>
      <c r="UFX257" s="235"/>
      <c r="UFY257" s="235"/>
      <c r="UFZ257" s="235"/>
      <c r="UGA257" s="235"/>
      <c r="UGB257" s="235"/>
      <c r="UGC257" s="235"/>
      <c r="UGD257" s="235"/>
      <c r="UGE257" s="235"/>
      <c r="UGF257" s="235"/>
      <c r="UGG257" s="235"/>
      <c r="UGH257" s="235"/>
      <c r="UGI257" s="235"/>
      <c r="UGJ257" s="235"/>
      <c r="UGK257" s="235"/>
      <c r="UGL257" s="235"/>
      <c r="UGM257" s="235"/>
      <c r="UGN257" s="235"/>
      <c r="UGO257" s="235"/>
      <c r="UGP257" s="235"/>
      <c r="UGQ257" s="235"/>
      <c r="UGR257" s="235"/>
      <c r="UGS257" s="235"/>
      <c r="UGT257" s="235"/>
      <c r="UGU257" s="235"/>
      <c r="UGV257" s="235"/>
      <c r="UGW257" s="235"/>
      <c r="UGX257" s="235"/>
      <c r="UGY257" s="235"/>
      <c r="UGZ257" s="235"/>
      <c r="UHA257" s="235"/>
      <c r="UHB257" s="235"/>
      <c r="UHC257" s="235"/>
      <c r="UHD257" s="235"/>
      <c r="UHE257" s="235"/>
      <c r="UHF257" s="235"/>
      <c r="UHG257" s="235"/>
      <c r="UHH257" s="235"/>
      <c r="UHI257" s="235"/>
      <c r="UHJ257" s="235"/>
      <c r="UHK257" s="235"/>
      <c r="UHL257" s="235"/>
      <c r="UHM257" s="235"/>
      <c r="UHN257" s="235"/>
      <c r="UHO257" s="235"/>
      <c r="UHP257" s="235"/>
      <c r="UHQ257" s="235"/>
      <c r="UHR257" s="235"/>
      <c r="UHS257" s="235"/>
      <c r="UHT257" s="235"/>
      <c r="UHU257" s="235"/>
      <c r="UHV257" s="235"/>
      <c r="UHW257" s="235"/>
      <c r="UHX257" s="235"/>
      <c r="UHY257" s="235"/>
      <c r="UHZ257" s="235"/>
      <c r="UIA257" s="235"/>
      <c r="UIB257" s="235"/>
      <c r="UIC257" s="235"/>
      <c r="UID257" s="235"/>
      <c r="UIE257" s="235"/>
      <c r="UIF257" s="235"/>
      <c r="UIG257" s="235"/>
      <c r="UIH257" s="235"/>
      <c r="UII257" s="235"/>
      <c r="UIJ257" s="235"/>
      <c r="UIK257" s="235"/>
      <c r="UIL257" s="235"/>
      <c r="UIM257" s="235"/>
      <c r="UIN257" s="235"/>
      <c r="UIO257" s="235"/>
      <c r="UIP257" s="235"/>
      <c r="UIQ257" s="235"/>
      <c r="UIR257" s="235"/>
      <c r="UIS257" s="235"/>
      <c r="UIT257" s="235"/>
      <c r="UIU257" s="235"/>
      <c r="UIV257" s="235"/>
      <c r="UIW257" s="235"/>
      <c r="UIX257" s="235"/>
      <c r="UIY257" s="235"/>
      <c r="UIZ257" s="235"/>
      <c r="UJA257" s="235"/>
      <c r="UJB257" s="235"/>
      <c r="UJC257" s="235"/>
      <c r="UJD257" s="235"/>
      <c r="UJE257" s="235"/>
      <c r="UJF257" s="235"/>
      <c r="UJG257" s="235"/>
      <c r="UJH257" s="235"/>
      <c r="UJI257" s="235"/>
      <c r="UJJ257" s="235"/>
      <c r="UJK257" s="235"/>
      <c r="UJL257" s="235"/>
      <c r="UJM257" s="235"/>
      <c r="UJN257" s="235"/>
      <c r="UJO257" s="235"/>
      <c r="UJP257" s="235"/>
      <c r="UJQ257" s="235"/>
      <c r="UJR257" s="235"/>
      <c r="UJS257" s="235"/>
      <c r="UJT257" s="235"/>
      <c r="UJU257" s="235"/>
      <c r="UJV257" s="235"/>
      <c r="UJW257" s="235"/>
      <c r="UJX257" s="235"/>
      <c r="UJY257" s="235"/>
      <c r="UJZ257" s="235"/>
      <c r="UKA257" s="235"/>
      <c r="UKB257" s="235"/>
      <c r="UKC257" s="235"/>
      <c r="UKD257" s="235"/>
      <c r="UKE257" s="235"/>
      <c r="UKF257" s="235"/>
      <c r="UKG257" s="235"/>
      <c r="UKH257" s="235"/>
      <c r="UKI257" s="235"/>
      <c r="UKJ257" s="235"/>
      <c r="UKK257" s="235"/>
      <c r="UKL257" s="235"/>
      <c r="UKM257" s="235"/>
      <c r="UKN257" s="235"/>
      <c r="UKO257" s="235"/>
      <c r="UKP257" s="235"/>
      <c r="UKQ257" s="235"/>
      <c r="UKR257" s="235"/>
      <c r="UKS257" s="235"/>
      <c r="UKT257" s="235"/>
      <c r="UKU257" s="235"/>
      <c r="UKV257" s="235"/>
      <c r="UKW257" s="235"/>
      <c r="UKX257" s="235"/>
      <c r="UKY257" s="235"/>
      <c r="UKZ257" s="235"/>
      <c r="ULA257" s="235"/>
      <c r="ULB257" s="235"/>
      <c r="ULC257" s="235"/>
      <c r="ULD257" s="235"/>
      <c r="ULE257" s="235"/>
      <c r="ULF257" s="235"/>
      <c r="ULG257" s="235"/>
      <c r="ULH257" s="235"/>
      <c r="ULI257" s="235"/>
      <c r="ULJ257" s="235"/>
      <c r="ULK257" s="235"/>
      <c r="ULL257" s="235"/>
      <c r="ULM257" s="235"/>
      <c r="ULN257" s="235"/>
      <c r="ULO257" s="235"/>
      <c r="ULP257" s="235"/>
      <c r="ULQ257" s="235"/>
      <c r="ULR257" s="235"/>
      <c r="ULS257" s="235"/>
      <c r="ULT257" s="235"/>
      <c r="ULU257" s="235"/>
      <c r="ULV257" s="235"/>
      <c r="ULW257" s="235"/>
      <c r="ULX257" s="235"/>
      <c r="ULY257" s="235"/>
      <c r="ULZ257" s="235"/>
      <c r="UMA257" s="235"/>
      <c r="UMB257" s="235"/>
      <c r="UMC257" s="235"/>
      <c r="UMD257" s="235"/>
      <c r="UME257" s="235"/>
      <c r="UMF257" s="235"/>
      <c r="UMG257" s="235"/>
      <c r="UMH257" s="235"/>
      <c r="UMI257" s="235"/>
      <c r="UMJ257" s="235"/>
      <c r="UMK257" s="235"/>
      <c r="UML257" s="235"/>
      <c r="UMM257" s="235"/>
      <c r="UMN257" s="235"/>
      <c r="UMO257" s="235"/>
      <c r="UMP257" s="235"/>
      <c r="UMQ257" s="235"/>
      <c r="UMR257" s="235"/>
      <c r="UMS257" s="235"/>
      <c r="UMT257" s="235"/>
      <c r="UMU257" s="235"/>
      <c r="UMV257" s="235"/>
      <c r="UMW257" s="235"/>
      <c r="UMX257" s="235"/>
      <c r="UMY257" s="235"/>
      <c r="UMZ257" s="235"/>
      <c r="UNA257" s="235"/>
      <c r="UNB257" s="235"/>
      <c r="UNC257" s="235"/>
      <c r="UND257" s="235"/>
      <c r="UNE257" s="235"/>
      <c r="UNF257" s="235"/>
      <c r="UNG257" s="235"/>
      <c r="UNH257" s="235"/>
      <c r="UNI257" s="235"/>
      <c r="UNJ257" s="235"/>
      <c r="UNK257" s="235"/>
      <c r="UNL257" s="235"/>
      <c r="UNM257" s="235"/>
      <c r="UNN257" s="235"/>
      <c r="UNO257" s="235"/>
      <c r="UNP257" s="235"/>
      <c r="UNQ257" s="235"/>
      <c r="UNR257" s="235"/>
      <c r="UNS257" s="235"/>
      <c r="UNT257" s="235"/>
      <c r="UNU257" s="235"/>
      <c r="UNV257" s="235"/>
      <c r="UNW257" s="235"/>
      <c r="UNX257" s="235"/>
      <c r="UNY257" s="235"/>
      <c r="UNZ257" s="235"/>
      <c r="UOA257" s="235"/>
      <c r="UOB257" s="235"/>
      <c r="UOC257" s="235"/>
      <c r="UOD257" s="235"/>
      <c r="UOE257" s="235"/>
      <c r="UOF257" s="235"/>
      <c r="UOG257" s="235"/>
      <c r="UOH257" s="235"/>
      <c r="UOI257" s="235"/>
      <c r="UOJ257" s="235"/>
      <c r="UOK257" s="235"/>
      <c r="UOL257" s="235"/>
      <c r="UOM257" s="235"/>
      <c r="UON257" s="235"/>
      <c r="UOO257" s="235"/>
      <c r="UOP257" s="235"/>
      <c r="UOQ257" s="235"/>
      <c r="UOR257" s="235"/>
      <c r="UOS257" s="235"/>
      <c r="UOT257" s="235"/>
      <c r="UOU257" s="235"/>
      <c r="UOV257" s="235"/>
      <c r="UOW257" s="235"/>
      <c r="UOX257" s="235"/>
      <c r="UOY257" s="235"/>
      <c r="UOZ257" s="235"/>
      <c r="UPA257" s="235"/>
      <c r="UPB257" s="235"/>
      <c r="UPC257" s="235"/>
      <c r="UPD257" s="235"/>
      <c r="UPE257" s="235"/>
      <c r="UPF257" s="235"/>
      <c r="UPG257" s="235"/>
      <c r="UPH257" s="235"/>
      <c r="UPI257" s="235"/>
      <c r="UPJ257" s="235"/>
      <c r="UPK257" s="235"/>
      <c r="UPL257" s="235"/>
      <c r="UPM257" s="235"/>
      <c r="UPN257" s="235"/>
      <c r="UPO257" s="235"/>
      <c r="UPP257" s="235"/>
      <c r="UPQ257" s="235"/>
      <c r="UPR257" s="235"/>
      <c r="UPS257" s="235"/>
      <c r="UPT257" s="235"/>
      <c r="UPU257" s="235"/>
      <c r="UPV257" s="235"/>
      <c r="UPW257" s="235"/>
      <c r="UPX257" s="235"/>
      <c r="UPY257" s="235"/>
      <c r="UPZ257" s="235"/>
      <c r="UQA257" s="235"/>
      <c r="UQB257" s="235"/>
      <c r="UQC257" s="235"/>
      <c r="UQD257" s="235"/>
      <c r="UQE257" s="235"/>
      <c r="UQF257" s="235"/>
      <c r="UQG257" s="235"/>
      <c r="UQH257" s="235"/>
      <c r="UQI257" s="235"/>
      <c r="UQJ257" s="235"/>
      <c r="UQK257" s="235"/>
      <c r="UQL257" s="235"/>
      <c r="UQM257" s="235"/>
      <c r="UQN257" s="235"/>
      <c r="UQO257" s="235"/>
      <c r="UQP257" s="235"/>
      <c r="UQQ257" s="235"/>
      <c r="UQR257" s="235"/>
      <c r="UQS257" s="235"/>
      <c r="UQT257" s="235"/>
      <c r="UQU257" s="235"/>
      <c r="UQV257" s="235"/>
      <c r="UQW257" s="235"/>
      <c r="UQX257" s="235"/>
      <c r="UQY257" s="235"/>
      <c r="UQZ257" s="235"/>
      <c r="URA257" s="235"/>
      <c r="URB257" s="235"/>
      <c r="URC257" s="235"/>
      <c r="URD257" s="235"/>
      <c r="URE257" s="235"/>
      <c r="URF257" s="235"/>
      <c r="URG257" s="235"/>
      <c r="URH257" s="235"/>
      <c r="URI257" s="235"/>
      <c r="URJ257" s="235"/>
      <c r="URK257" s="235"/>
      <c r="URL257" s="235"/>
      <c r="URM257" s="235"/>
      <c r="URN257" s="235"/>
      <c r="URO257" s="235"/>
      <c r="URP257" s="235"/>
      <c r="URQ257" s="235"/>
      <c r="URR257" s="235"/>
      <c r="URS257" s="235"/>
      <c r="URT257" s="235"/>
      <c r="URU257" s="235"/>
      <c r="URV257" s="235"/>
      <c r="URW257" s="235"/>
      <c r="URX257" s="235"/>
      <c r="URY257" s="235"/>
      <c r="URZ257" s="235"/>
      <c r="USA257" s="235"/>
      <c r="USB257" s="235"/>
      <c r="USC257" s="235"/>
      <c r="USD257" s="235"/>
      <c r="USE257" s="235"/>
      <c r="USF257" s="235"/>
      <c r="USG257" s="235"/>
      <c r="USH257" s="235"/>
      <c r="USI257" s="235"/>
      <c r="USJ257" s="235"/>
      <c r="USK257" s="235"/>
      <c r="USL257" s="235"/>
      <c r="USM257" s="235"/>
      <c r="USN257" s="235"/>
      <c r="USO257" s="235"/>
      <c r="USP257" s="235"/>
      <c r="USQ257" s="235"/>
      <c r="USR257" s="235"/>
      <c r="USS257" s="235"/>
      <c r="UST257" s="235"/>
      <c r="USU257" s="235"/>
      <c r="USV257" s="235"/>
      <c r="USW257" s="235"/>
      <c r="USX257" s="235"/>
      <c r="USY257" s="235"/>
      <c r="USZ257" s="235"/>
      <c r="UTA257" s="235"/>
      <c r="UTB257" s="235"/>
      <c r="UTC257" s="235"/>
      <c r="UTD257" s="235"/>
      <c r="UTE257" s="235"/>
      <c r="UTF257" s="235"/>
      <c r="UTG257" s="235"/>
      <c r="UTH257" s="235"/>
      <c r="UTI257" s="235"/>
      <c r="UTJ257" s="235"/>
      <c r="UTK257" s="235"/>
      <c r="UTL257" s="235"/>
      <c r="UTM257" s="235"/>
      <c r="UTN257" s="235"/>
      <c r="UTO257" s="235"/>
      <c r="UTP257" s="235"/>
      <c r="UTQ257" s="235"/>
      <c r="UTR257" s="235"/>
      <c r="UTS257" s="235"/>
      <c r="UTT257" s="235"/>
      <c r="UTU257" s="235"/>
      <c r="UTV257" s="235"/>
      <c r="UTW257" s="235"/>
      <c r="UTX257" s="235"/>
      <c r="UTY257" s="235"/>
      <c r="UTZ257" s="235"/>
      <c r="UUA257" s="235"/>
      <c r="UUB257" s="235"/>
      <c r="UUC257" s="235"/>
      <c r="UUD257" s="235"/>
      <c r="UUE257" s="235"/>
      <c r="UUF257" s="235"/>
      <c r="UUG257" s="235"/>
      <c r="UUH257" s="235"/>
      <c r="UUI257" s="235"/>
      <c r="UUJ257" s="235"/>
      <c r="UUK257" s="235"/>
      <c r="UUL257" s="235"/>
      <c r="UUM257" s="235"/>
      <c r="UUN257" s="235"/>
      <c r="UUO257" s="235"/>
      <c r="UUP257" s="235"/>
      <c r="UUQ257" s="235"/>
      <c r="UUR257" s="235"/>
      <c r="UUS257" s="235"/>
      <c r="UUT257" s="235"/>
      <c r="UUU257" s="235"/>
      <c r="UUV257" s="235"/>
      <c r="UUW257" s="235"/>
      <c r="UUX257" s="235"/>
      <c r="UUY257" s="235"/>
      <c r="UUZ257" s="235"/>
      <c r="UVA257" s="235"/>
      <c r="UVB257" s="235"/>
      <c r="UVC257" s="235"/>
      <c r="UVD257" s="235"/>
      <c r="UVE257" s="235"/>
      <c r="UVF257" s="235"/>
      <c r="UVG257" s="235"/>
      <c r="UVH257" s="235"/>
      <c r="UVI257" s="235"/>
      <c r="UVJ257" s="235"/>
      <c r="UVK257" s="235"/>
      <c r="UVL257" s="235"/>
      <c r="UVM257" s="235"/>
      <c r="UVN257" s="235"/>
      <c r="UVO257" s="235"/>
      <c r="UVP257" s="235"/>
      <c r="UVQ257" s="235"/>
      <c r="UVR257" s="235"/>
      <c r="UVS257" s="235"/>
      <c r="UVT257" s="235"/>
      <c r="UVU257" s="235"/>
      <c r="UVV257" s="235"/>
      <c r="UVW257" s="235"/>
      <c r="UVX257" s="235"/>
      <c r="UVY257" s="235"/>
      <c r="UVZ257" s="235"/>
      <c r="UWA257" s="235"/>
      <c r="UWB257" s="235"/>
      <c r="UWC257" s="235"/>
      <c r="UWD257" s="235"/>
      <c r="UWE257" s="235"/>
      <c r="UWF257" s="235"/>
      <c r="UWG257" s="235"/>
      <c r="UWH257" s="235"/>
      <c r="UWI257" s="235"/>
      <c r="UWJ257" s="235"/>
      <c r="UWK257" s="235"/>
      <c r="UWL257" s="235"/>
      <c r="UWM257" s="235"/>
      <c r="UWN257" s="235"/>
      <c r="UWO257" s="235"/>
      <c r="UWP257" s="235"/>
      <c r="UWQ257" s="235"/>
      <c r="UWR257" s="235"/>
      <c r="UWS257" s="235"/>
      <c r="UWT257" s="235"/>
      <c r="UWU257" s="235"/>
      <c r="UWV257" s="235"/>
      <c r="UWW257" s="235"/>
      <c r="UWX257" s="235"/>
      <c r="UWY257" s="235"/>
      <c r="UWZ257" s="235"/>
      <c r="UXA257" s="235"/>
      <c r="UXB257" s="235"/>
      <c r="UXC257" s="235"/>
      <c r="UXD257" s="235"/>
      <c r="UXE257" s="235"/>
      <c r="UXF257" s="235"/>
      <c r="UXG257" s="235"/>
      <c r="UXH257" s="235"/>
      <c r="UXI257" s="235"/>
      <c r="UXJ257" s="235"/>
      <c r="UXK257" s="235"/>
      <c r="UXL257" s="235"/>
      <c r="UXM257" s="235"/>
      <c r="UXN257" s="235"/>
      <c r="UXO257" s="235"/>
      <c r="UXP257" s="235"/>
      <c r="UXQ257" s="235"/>
      <c r="UXR257" s="235"/>
      <c r="UXS257" s="235"/>
      <c r="UXT257" s="235"/>
      <c r="UXU257" s="235"/>
      <c r="UXV257" s="235"/>
      <c r="UXW257" s="235"/>
      <c r="UXX257" s="235"/>
      <c r="UXY257" s="235"/>
      <c r="UXZ257" s="235"/>
      <c r="UYA257" s="235"/>
      <c r="UYB257" s="235"/>
      <c r="UYC257" s="235"/>
      <c r="UYD257" s="235"/>
      <c r="UYE257" s="235"/>
      <c r="UYF257" s="235"/>
      <c r="UYG257" s="235"/>
      <c r="UYH257" s="235"/>
      <c r="UYI257" s="235"/>
      <c r="UYJ257" s="235"/>
      <c r="UYK257" s="235"/>
      <c r="UYL257" s="235"/>
      <c r="UYM257" s="235"/>
      <c r="UYN257" s="235"/>
      <c r="UYO257" s="235"/>
      <c r="UYP257" s="235"/>
      <c r="UYQ257" s="235"/>
      <c r="UYR257" s="235"/>
      <c r="UYS257" s="235"/>
      <c r="UYT257" s="235"/>
      <c r="UYU257" s="235"/>
      <c r="UYV257" s="235"/>
      <c r="UYW257" s="235"/>
      <c r="UYX257" s="235"/>
      <c r="UYY257" s="235"/>
      <c r="UYZ257" s="235"/>
      <c r="UZA257" s="235"/>
      <c r="UZB257" s="235"/>
      <c r="UZC257" s="235"/>
      <c r="UZD257" s="235"/>
      <c r="UZE257" s="235"/>
      <c r="UZF257" s="235"/>
      <c r="UZG257" s="235"/>
      <c r="UZH257" s="235"/>
      <c r="UZI257" s="235"/>
      <c r="UZJ257" s="235"/>
      <c r="UZK257" s="235"/>
      <c r="UZL257" s="235"/>
      <c r="UZM257" s="235"/>
      <c r="UZN257" s="235"/>
      <c r="UZO257" s="235"/>
      <c r="UZP257" s="235"/>
      <c r="UZQ257" s="235"/>
      <c r="UZR257" s="235"/>
      <c r="UZS257" s="235"/>
      <c r="UZT257" s="235"/>
      <c r="UZU257" s="235"/>
      <c r="UZV257" s="235"/>
      <c r="UZW257" s="235"/>
      <c r="UZX257" s="235"/>
      <c r="UZY257" s="235"/>
      <c r="UZZ257" s="235"/>
      <c r="VAA257" s="235"/>
      <c r="VAB257" s="235"/>
      <c r="VAC257" s="235"/>
      <c r="VAD257" s="235"/>
      <c r="VAE257" s="235"/>
      <c r="VAF257" s="235"/>
      <c r="VAG257" s="235"/>
      <c r="VAH257" s="235"/>
      <c r="VAI257" s="235"/>
      <c r="VAJ257" s="235"/>
      <c r="VAK257" s="235"/>
      <c r="VAL257" s="235"/>
      <c r="VAM257" s="235"/>
      <c r="VAN257" s="235"/>
      <c r="VAO257" s="235"/>
      <c r="VAP257" s="235"/>
      <c r="VAQ257" s="235"/>
      <c r="VAR257" s="235"/>
      <c r="VAS257" s="235"/>
      <c r="VAT257" s="235"/>
      <c r="VAU257" s="235"/>
      <c r="VAV257" s="235"/>
      <c r="VAW257" s="235"/>
      <c r="VAX257" s="235"/>
      <c r="VAY257" s="235"/>
      <c r="VAZ257" s="235"/>
      <c r="VBA257" s="235"/>
      <c r="VBB257" s="235"/>
      <c r="VBC257" s="235"/>
      <c r="VBD257" s="235"/>
      <c r="VBE257" s="235"/>
      <c r="VBF257" s="235"/>
      <c r="VBG257" s="235"/>
      <c r="VBH257" s="235"/>
      <c r="VBI257" s="235"/>
      <c r="VBJ257" s="235"/>
      <c r="VBK257" s="235"/>
      <c r="VBL257" s="235"/>
      <c r="VBM257" s="235"/>
      <c r="VBN257" s="235"/>
      <c r="VBO257" s="235"/>
      <c r="VBP257" s="235"/>
      <c r="VBQ257" s="235"/>
      <c r="VBR257" s="235"/>
      <c r="VBS257" s="235"/>
      <c r="VBT257" s="235"/>
      <c r="VBU257" s="235"/>
      <c r="VBV257" s="235"/>
      <c r="VBW257" s="235"/>
      <c r="VBX257" s="235"/>
      <c r="VBY257" s="235"/>
      <c r="VBZ257" s="235"/>
      <c r="VCA257" s="235"/>
      <c r="VCB257" s="235"/>
      <c r="VCC257" s="235"/>
      <c r="VCD257" s="235"/>
      <c r="VCE257" s="235"/>
      <c r="VCF257" s="235"/>
      <c r="VCG257" s="235"/>
      <c r="VCH257" s="235"/>
      <c r="VCI257" s="235"/>
      <c r="VCJ257" s="235"/>
      <c r="VCK257" s="235"/>
      <c r="VCL257" s="235"/>
      <c r="VCM257" s="235"/>
      <c r="VCN257" s="235"/>
      <c r="VCO257" s="235"/>
      <c r="VCP257" s="235"/>
      <c r="VCQ257" s="235"/>
      <c r="VCR257" s="235"/>
      <c r="VCS257" s="235"/>
      <c r="VCT257" s="235"/>
      <c r="VCU257" s="235"/>
      <c r="VCV257" s="235"/>
      <c r="VCW257" s="235"/>
      <c r="VCX257" s="235"/>
      <c r="VCY257" s="235"/>
      <c r="VCZ257" s="235"/>
      <c r="VDA257" s="235"/>
      <c r="VDB257" s="235"/>
      <c r="VDC257" s="235"/>
      <c r="VDD257" s="235"/>
      <c r="VDE257" s="235"/>
      <c r="VDF257" s="235"/>
      <c r="VDG257" s="235"/>
      <c r="VDH257" s="235"/>
      <c r="VDI257" s="235"/>
      <c r="VDJ257" s="235"/>
      <c r="VDK257" s="235"/>
      <c r="VDL257" s="235"/>
      <c r="VDM257" s="235"/>
      <c r="VDN257" s="235"/>
      <c r="VDO257" s="235"/>
      <c r="VDP257" s="235"/>
      <c r="VDQ257" s="235"/>
      <c r="VDR257" s="235"/>
      <c r="VDS257" s="235"/>
      <c r="VDT257" s="235"/>
      <c r="VDU257" s="235"/>
      <c r="VDV257" s="235"/>
      <c r="VDW257" s="235"/>
      <c r="VDX257" s="235"/>
      <c r="VDY257" s="235"/>
      <c r="VDZ257" s="235"/>
      <c r="VEA257" s="235"/>
      <c r="VEB257" s="235"/>
      <c r="VEC257" s="235"/>
      <c r="VED257" s="235"/>
      <c r="VEE257" s="235"/>
      <c r="VEF257" s="235"/>
      <c r="VEG257" s="235"/>
      <c r="VEH257" s="235"/>
      <c r="VEI257" s="235"/>
      <c r="VEJ257" s="235"/>
      <c r="VEK257" s="235"/>
      <c r="VEL257" s="235"/>
      <c r="VEM257" s="235"/>
      <c r="VEN257" s="235"/>
      <c r="VEO257" s="235"/>
      <c r="VEP257" s="235"/>
      <c r="VEQ257" s="235"/>
      <c r="VER257" s="235"/>
      <c r="VES257" s="235"/>
      <c r="VET257" s="235"/>
      <c r="VEU257" s="235"/>
      <c r="VEV257" s="235"/>
      <c r="VEW257" s="235"/>
      <c r="VEX257" s="235"/>
      <c r="VEY257" s="235"/>
      <c r="VEZ257" s="235"/>
      <c r="VFA257" s="235"/>
      <c r="VFB257" s="235"/>
      <c r="VFC257" s="235"/>
      <c r="VFD257" s="235"/>
      <c r="VFE257" s="235"/>
      <c r="VFF257" s="235"/>
      <c r="VFG257" s="235"/>
      <c r="VFH257" s="235"/>
      <c r="VFI257" s="235"/>
      <c r="VFJ257" s="235"/>
      <c r="VFK257" s="235"/>
      <c r="VFL257" s="235"/>
      <c r="VFM257" s="235"/>
      <c r="VFN257" s="235"/>
      <c r="VFO257" s="235"/>
      <c r="VFP257" s="235"/>
      <c r="VFQ257" s="235"/>
      <c r="VFR257" s="235"/>
      <c r="VFS257" s="235"/>
      <c r="VFT257" s="235"/>
      <c r="VFU257" s="235"/>
      <c r="VFV257" s="235"/>
      <c r="VFW257" s="235"/>
      <c r="VFX257" s="235"/>
      <c r="VFY257" s="235"/>
      <c r="VFZ257" s="235"/>
      <c r="VGA257" s="235"/>
      <c r="VGB257" s="235"/>
      <c r="VGC257" s="235"/>
      <c r="VGD257" s="235"/>
      <c r="VGE257" s="235"/>
      <c r="VGF257" s="235"/>
      <c r="VGG257" s="235"/>
      <c r="VGH257" s="235"/>
      <c r="VGI257" s="235"/>
      <c r="VGJ257" s="235"/>
      <c r="VGK257" s="235"/>
      <c r="VGL257" s="235"/>
      <c r="VGM257" s="235"/>
      <c r="VGN257" s="235"/>
      <c r="VGO257" s="235"/>
      <c r="VGP257" s="235"/>
      <c r="VGQ257" s="235"/>
      <c r="VGR257" s="235"/>
      <c r="VGS257" s="235"/>
      <c r="VGT257" s="235"/>
      <c r="VGU257" s="235"/>
      <c r="VGV257" s="235"/>
      <c r="VGW257" s="235"/>
      <c r="VGX257" s="235"/>
      <c r="VGY257" s="235"/>
      <c r="VGZ257" s="235"/>
      <c r="VHA257" s="235"/>
      <c r="VHB257" s="235"/>
      <c r="VHC257" s="235"/>
      <c r="VHD257" s="235"/>
      <c r="VHE257" s="235"/>
      <c r="VHF257" s="235"/>
      <c r="VHG257" s="235"/>
      <c r="VHH257" s="235"/>
      <c r="VHI257" s="235"/>
      <c r="VHJ257" s="235"/>
      <c r="VHK257" s="235"/>
      <c r="VHL257" s="235"/>
      <c r="VHM257" s="235"/>
      <c r="VHN257" s="235"/>
      <c r="VHO257" s="235"/>
      <c r="VHP257" s="235"/>
      <c r="VHQ257" s="235"/>
      <c r="VHR257" s="235"/>
      <c r="VHS257" s="235"/>
      <c r="VHT257" s="235"/>
      <c r="VHU257" s="235"/>
      <c r="VHV257" s="235"/>
      <c r="VHW257" s="235"/>
      <c r="VHX257" s="235"/>
      <c r="VHY257" s="235"/>
      <c r="VHZ257" s="235"/>
      <c r="VIA257" s="235"/>
      <c r="VIB257" s="235"/>
      <c r="VIC257" s="235"/>
      <c r="VID257" s="235"/>
      <c r="VIE257" s="235"/>
      <c r="VIF257" s="235"/>
      <c r="VIG257" s="235"/>
      <c r="VIH257" s="235"/>
      <c r="VII257" s="235"/>
      <c r="VIJ257" s="235"/>
      <c r="VIK257" s="235"/>
      <c r="VIL257" s="235"/>
      <c r="VIM257" s="235"/>
      <c r="VIN257" s="235"/>
      <c r="VIO257" s="235"/>
      <c r="VIP257" s="235"/>
      <c r="VIQ257" s="235"/>
      <c r="VIR257" s="235"/>
      <c r="VIS257" s="235"/>
      <c r="VIT257" s="235"/>
      <c r="VIU257" s="235"/>
      <c r="VIV257" s="235"/>
      <c r="VIW257" s="235"/>
      <c r="VIX257" s="235"/>
      <c r="VIY257" s="235"/>
      <c r="VIZ257" s="235"/>
      <c r="VJA257" s="235"/>
      <c r="VJB257" s="235"/>
      <c r="VJC257" s="235"/>
      <c r="VJD257" s="235"/>
      <c r="VJE257" s="235"/>
      <c r="VJF257" s="235"/>
      <c r="VJG257" s="235"/>
      <c r="VJH257" s="235"/>
      <c r="VJI257" s="235"/>
      <c r="VJJ257" s="235"/>
      <c r="VJK257" s="235"/>
      <c r="VJL257" s="235"/>
      <c r="VJM257" s="235"/>
      <c r="VJN257" s="235"/>
      <c r="VJO257" s="235"/>
      <c r="VJP257" s="235"/>
      <c r="VJQ257" s="235"/>
      <c r="VJR257" s="235"/>
      <c r="VJS257" s="235"/>
      <c r="VJT257" s="235"/>
      <c r="VJU257" s="235"/>
      <c r="VJV257" s="235"/>
      <c r="VJW257" s="235"/>
      <c r="VJX257" s="235"/>
      <c r="VJY257" s="235"/>
      <c r="VJZ257" s="235"/>
      <c r="VKA257" s="235"/>
      <c r="VKB257" s="235"/>
      <c r="VKC257" s="235"/>
      <c r="VKD257" s="235"/>
      <c r="VKE257" s="235"/>
      <c r="VKF257" s="235"/>
      <c r="VKG257" s="235"/>
      <c r="VKH257" s="235"/>
      <c r="VKI257" s="235"/>
      <c r="VKJ257" s="235"/>
      <c r="VKK257" s="235"/>
      <c r="VKL257" s="235"/>
      <c r="VKM257" s="235"/>
      <c r="VKN257" s="235"/>
      <c r="VKO257" s="235"/>
      <c r="VKP257" s="235"/>
      <c r="VKQ257" s="235"/>
      <c r="VKR257" s="235"/>
      <c r="VKS257" s="235"/>
      <c r="VKT257" s="235"/>
      <c r="VKU257" s="235"/>
      <c r="VKV257" s="235"/>
      <c r="VKW257" s="235"/>
      <c r="VKX257" s="235"/>
      <c r="VKY257" s="235"/>
      <c r="VKZ257" s="235"/>
      <c r="VLA257" s="235"/>
      <c r="VLB257" s="235"/>
      <c r="VLC257" s="235"/>
      <c r="VLD257" s="235"/>
      <c r="VLE257" s="235"/>
      <c r="VLF257" s="235"/>
      <c r="VLG257" s="235"/>
      <c r="VLH257" s="235"/>
      <c r="VLI257" s="235"/>
      <c r="VLJ257" s="235"/>
      <c r="VLK257" s="235"/>
      <c r="VLL257" s="235"/>
      <c r="VLM257" s="235"/>
      <c r="VLN257" s="235"/>
      <c r="VLO257" s="235"/>
      <c r="VLP257" s="235"/>
      <c r="VLQ257" s="235"/>
      <c r="VLR257" s="235"/>
      <c r="VLS257" s="235"/>
      <c r="VLT257" s="235"/>
      <c r="VLU257" s="235"/>
      <c r="VLV257" s="235"/>
      <c r="VLW257" s="235"/>
      <c r="VLX257" s="235"/>
      <c r="VLY257" s="235"/>
      <c r="VLZ257" s="235"/>
      <c r="VMA257" s="235"/>
      <c r="VMB257" s="235"/>
      <c r="VMC257" s="235"/>
      <c r="VMD257" s="235"/>
      <c r="VME257" s="235"/>
      <c r="VMF257" s="235"/>
      <c r="VMG257" s="235"/>
      <c r="VMH257" s="235"/>
      <c r="VMI257" s="235"/>
      <c r="VMJ257" s="235"/>
      <c r="VMK257" s="235"/>
      <c r="VML257" s="235"/>
      <c r="VMM257" s="235"/>
      <c r="VMN257" s="235"/>
      <c r="VMO257" s="235"/>
      <c r="VMP257" s="235"/>
      <c r="VMQ257" s="235"/>
      <c r="VMR257" s="235"/>
      <c r="VMS257" s="235"/>
      <c r="VMT257" s="235"/>
      <c r="VMU257" s="235"/>
      <c r="VMV257" s="235"/>
      <c r="VMW257" s="235"/>
      <c r="VMX257" s="235"/>
      <c r="VMY257" s="235"/>
      <c r="VMZ257" s="235"/>
      <c r="VNA257" s="235"/>
      <c r="VNB257" s="235"/>
      <c r="VNC257" s="235"/>
      <c r="VND257" s="235"/>
      <c r="VNE257" s="235"/>
      <c r="VNF257" s="235"/>
      <c r="VNG257" s="235"/>
      <c r="VNH257" s="235"/>
      <c r="VNI257" s="235"/>
      <c r="VNJ257" s="235"/>
      <c r="VNK257" s="235"/>
      <c r="VNL257" s="235"/>
      <c r="VNM257" s="235"/>
      <c r="VNN257" s="235"/>
      <c r="VNO257" s="235"/>
      <c r="VNP257" s="235"/>
      <c r="VNQ257" s="235"/>
      <c r="VNR257" s="235"/>
      <c r="VNS257" s="235"/>
      <c r="VNT257" s="235"/>
      <c r="VNU257" s="235"/>
      <c r="VNV257" s="235"/>
      <c r="VNW257" s="235"/>
      <c r="VNX257" s="235"/>
      <c r="VNY257" s="235"/>
      <c r="VNZ257" s="235"/>
      <c r="VOA257" s="235"/>
      <c r="VOB257" s="235"/>
      <c r="VOC257" s="235"/>
      <c r="VOD257" s="235"/>
      <c r="VOE257" s="235"/>
      <c r="VOF257" s="235"/>
      <c r="VOG257" s="235"/>
      <c r="VOH257" s="235"/>
      <c r="VOI257" s="235"/>
      <c r="VOJ257" s="235"/>
      <c r="VOK257" s="235"/>
      <c r="VOL257" s="235"/>
      <c r="VOM257" s="235"/>
      <c r="VON257" s="235"/>
      <c r="VOO257" s="235"/>
      <c r="VOP257" s="235"/>
      <c r="VOQ257" s="235"/>
      <c r="VOR257" s="235"/>
      <c r="VOS257" s="235"/>
      <c r="VOT257" s="235"/>
      <c r="VOU257" s="235"/>
      <c r="VOV257" s="235"/>
      <c r="VOW257" s="235"/>
      <c r="VOX257" s="235"/>
      <c r="VOY257" s="235"/>
      <c r="VOZ257" s="235"/>
      <c r="VPA257" s="235"/>
      <c r="VPB257" s="235"/>
      <c r="VPC257" s="235"/>
      <c r="VPD257" s="235"/>
      <c r="VPE257" s="235"/>
      <c r="VPF257" s="235"/>
      <c r="VPG257" s="235"/>
      <c r="VPH257" s="235"/>
      <c r="VPI257" s="235"/>
      <c r="VPJ257" s="235"/>
      <c r="VPK257" s="235"/>
      <c r="VPL257" s="235"/>
      <c r="VPM257" s="235"/>
      <c r="VPN257" s="235"/>
      <c r="VPO257" s="235"/>
      <c r="VPP257" s="235"/>
      <c r="VPQ257" s="235"/>
      <c r="VPR257" s="235"/>
      <c r="VPS257" s="235"/>
      <c r="VPT257" s="235"/>
      <c r="VPU257" s="235"/>
      <c r="VPV257" s="235"/>
      <c r="VPW257" s="235"/>
      <c r="VPX257" s="235"/>
      <c r="VPY257" s="235"/>
      <c r="VPZ257" s="235"/>
      <c r="VQA257" s="235"/>
      <c r="VQB257" s="235"/>
      <c r="VQC257" s="235"/>
      <c r="VQD257" s="235"/>
      <c r="VQE257" s="235"/>
      <c r="VQF257" s="235"/>
      <c r="VQG257" s="235"/>
      <c r="VQH257" s="235"/>
      <c r="VQI257" s="235"/>
      <c r="VQJ257" s="235"/>
      <c r="VQK257" s="235"/>
      <c r="VQL257" s="235"/>
      <c r="VQM257" s="235"/>
      <c r="VQN257" s="235"/>
      <c r="VQO257" s="235"/>
      <c r="VQP257" s="235"/>
      <c r="VQQ257" s="235"/>
      <c r="VQR257" s="235"/>
      <c r="VQS257" s="235"/>
      <c r="VQT257" s="235"/>
      <c r="VQU257" s="235"/>
      <c r="VQV257" s="235"/>
      <c r="VQW257" s="235"/>
      <c r="VQX257" s="235"/>
      <c r="VQY257" s="235"/>
      <c r="VQZ257" s="235"/>
      <c r="VRA257" s="235"/>
      <c r="VRB257" s="235"/>
      <c r="VRC257" s="235"/>
      <c r="VRD257" s="235"/>
      <c r="VRE257" s="235"/>
      <c r="VRF257" s="235"/>
      <c r="VRG257" s="235"/>
      <c r="VRH257" s="235"/>
      <c r="VRI257" s="235"/>
      <c r="VRJ257" s="235"/>
      <c r="VRK257" s="235"/>
      <c r="VRL257" s="235"/>
      <c r="VRM257" s="235"/>
      <c r="VRN257" s="235"/>
      <c r="VRO257" s="235"/>
      <c r="VRP257" s="235"/>
      <c r="VRQ257" s="235"/>
      <c r="VRR257" s="235"/>
      <c r="VRS257" s="235"/>
      <c r="VRT257" s="235"/>
      <c r="VRU257" s="235"/>
      <c r="VRV257" s="235"/>
      <c r="VRW257" s="235"/>
      <c r="VRX257" s="235"/>
      <c r="VRY257" s="235"/>
      <c r="VRZ257" s="235"/>
      <c r="VSA257" s="235"/>
      <c r="VSB257" s="235"/>
      <c r="VSC257" s="235"/>
      <c r="VSD257" s="235"/>
      <c r="VSE257" s="235"/>
      <c r="VSF257" s="235"/>
      <c r="VSG257" s="235"/>
      <c r="VSH257" s="235"/>
      <c r="VSI257" s="235"/>
      <c r="VSJ257" s="235"/>
      <c r="VSK257" s="235"/>
      <c r="VSL257" s="235"/>
      <c r="VSM257" s="235"/>
      <c r="VSN257" s="235"/>
      <c r="VSO257" s="235"/>
      <c r="VSP257" s="235"/>
      <c r="VSQ257" s="235"/>
      <c r="VSR257" s="235"/>
      <c r="VSS257" s="235"/>
      <c r="VST257" s="235"/>
      <c r="VSU257" s="235"/>
      <c r="VSV257" s="235"/>
      <c r="VSW257" s="235"/>
      <c r="VSX257" s="235"/>
      <c r="VSY257" s="235"/>
      <c r="VSZ257" s="235"/>
      <c r="VTA257" s="235"/>
      <c r="VTB257" s="235"/>
      <c r="VTC257" s="235"/>
      <c r="VTD257" s="235"/>
      <c r="VTE257" s="235"/>
      <c r="VTF257" s="235"/>
      <c r="VTG257" s="235"/>
      <c r="VTH257" s="235"/>
      <c r="VTI257" s="235"/>
      <c r="VTJ257" s="235"/>
      <c r="VTK257" s="235"/>
      <c r="VTL257" s="235"/>
      <c r="VTM257" s="235"/>
      <c r="VTN257" s="235"/>
      <c r="VTO257" s="235"/>
      <c r="VTP257" s="235"/>
      <c r="VTQ257" s="235"/>
      <c r="VTR257" s="235"/>
      <c r="VTS257" s="235"/>
      <c r="VTT257" s="235"/>
      <c r="VTU257" s="235"/>
      <c r="VTV257" s="235"/>
      <c r="VTW257" s="235"/>
      <c r="VTX257" s="235"/>
      <c r="VTY257" s="235"/>
      <c r="VTZ257" s="235"/>
      <c r="VUA257" s="235"/>
      <c r="VUB257" s="235"/>
      <c r="VUC257" s="235"/>
      <c r="VUD257" s="235"/>
      <c r="VUE257" s="235"/>
      <c r="VUF257" s="235"/>
      <c r="VUG257" s="235"/>
      <c r="VUH257" s="235"/>
      <c r="VUI257" s="235"/>
      <c r="VUJ257" s="235"/>
      <c r="VUK257" s="235"/>
      <c r="VUL257" s="235"/>
      <c r="VUM257" s="235"/>
      <c r="VUN257" s="235"/>
      <c r="VUO257" s="235"/>
      <c r="VUP257" s="235"/>
      <c r="VUQ257" s="235"/>
      <c r="VUR257" s="235"/>
      <c r="VUS257" s="235"/>
      <c r="VUT257" s="235"/>
      <c r="VUU257" s="235"/>
      <c r="VUV257" s="235"/>
      <c r="VUW257" s="235"/>
      <c r="VUX257" s="235"/>
      <c r="VUY257" s="235"/>
      <c r="VUZ257" s="235"/>
      <c r="VVA257" s="235"/>
      <c r="VVB257" s="235"/>
      <c r="VVC257" s="235"/>
      <c r="VVD257" s="235"/>
      <c r="VVE257" s="235"/>
      <c r="VVF257" s="235"/>
      <c r="VVG257" s="235"/>
      <c r="VVH257" s="235"/>
      <c r="VVI257" s="235"/>
      <c r="VVJ257" s="235"/>
      <c r="VVK257" s="235"/>
      <c r="VVL257" s="235"/>
      <c r="VVM257" s="235"/>
      <c r="VVN257" s="235"/>
      <c r="VVO257" s="235"/>
      <c r="VVP257" s="235"/>
      <c r="VVQ257" s="235"/>
      <c r="VVR257" s="235"/>
      <c r="VVS257" s="235"/>
      <c r="VVT257" s="235"/>
      <c r="VVU257" s="235"/>
      <c r="VVV257" s="235"/>
      <c r="VVW257" s="235"/>
      <c r="VVX257" s="235"/>
      <c r="VVY257" s="235"/>
      <c r="VVZ257" s="235"/>
      <c r="VWA257" s="235"/>
      <c r="VWB257" s="235"/>
      <c r="VWC257" s="235"/>
      <c r="VWD257" s="235"/>
      <c r="VWE257" s="235"/>
      <c r="VWF257" s="235"/>
      <c r="VWG257" s="235"/>
      <c r="VWH257" s="235"/>
      <c r="VWI257" s="235"/>
      <c r="VWJ257" s="235"/>
      <c r="VWK257" s="235"/>
      <c r="VWL257" s="235"/>
      <c r="VWM257" s="235"/>
      <c r="VWN257" s="235"/>
      <c r="VWO257" s="235"/>
      <c r="VWP257" s="235"/>
      <c r="VWQ257" s="235"/>
      <c r="VWR257" s="235"/>
      <c r="VWS257" s="235"/>
      <c r="VWT257" s="235"/>
      <c r="VWU257" s="235"/>
      <c r="VWV257" s="235"/>
      <c r="VWW257" s="235"/>
      <c r="VWX257" s="235"/>
      <c r="VWY257" s="235"/>
      <c r="VWZ257" s="235"/>
      <c r="VXA257" s="235"/>
      <c r="VXB257" s="235"/>
      <c r="VXC257" s="235"/>
      <c r="VXD257" s="235"/>
      <c r="VXE257" s="235"/>
      <c r="VXF257" s="235"/>
      <c r="VXG257" s="235"/>
      <c r="VXH257" s="235"/>
      <c r="VXI257" s="235"/>
      <c r="VXJ257" s="235"/>
      <c r="VXK257" s="235"/>
      <c r="VXL257" s="235"/>
      <c r="VXM257" s="235"/>
      <c r="VXN257" s="235"/>
      <c r="VXO257" s="235"/>
      <c r="VXP257" s="235"/>
      <c r="VXQ257" s="235"/>
      <c r="VXR257" s="235"/>
      <c r="VXS257" s="235"/>
      <c r="VXT257" s="235"/>
      <c r="VXU257" s="235"/>
      <c r="VXV257" s="235"/>
      <c r="VXW257" s="235"/>
      <c r="VXX257" s="235"/>
      <c r="VXY257" s="235"/>
      <c r="VXZ257" s="235"/>
      <c r="VYA257" s="235"/>
      <c r="VYB257" s="235"/>
      <c r="VYC257" s="235"/>
      <c r="VYD257" s="235"/>
      <c r="VYE257" s="235"/>
      <c r="VYF257" s="235"/>
      <c r="VYG257" s="235"/>
      <c r="VYH257" s="235"/>
      <c r="VYI257" s="235"/>
      <c r="VYJ257" s="235"/>
      <c r="VYK257" s="235"/>
      <c r="VYL257" s="235"/>
      <c r="VYM257" s="235"/>
      <c r="VYN257" s="235"/>
      <c r="VYO257" s="235"/>
      <c r="VYP257" s="235"/>
      <c r="VYQ257" s="235"/>
      <c r="VYR257" s="235"/>
      <c r="VYS257" s="235"/>
      <c r="VYT257" s="235"/>
      <c r="VYU257" s="235"/>
      <c r="VYV257" s="235"/>
      <c r="VYW257" s="235"/>
      <c r="VYX257" s="235"/>
      <c r="VYY257" s="235"/>
      <c r="VYZ257" s="235"/>
      <c r="VZA257" s="235"/>
      <c r="VZB257" s="235"/>
      <c r="VZC257" s="235"/>
      <c r="VZD257" s="235"/>
      <c r="VZE257" s="235"/>
      <c r="VZF257" s="235"/>
      <c r="VZG257" s="235"/>
      <c r="VZH257" s="235"/>
      <c r="VZI257" s="235"/>
      <c r="VZJ257" s="235"/>
      <c r="VZK257" s="235"/>
      <c r="VZL257" s="235"/>
      <c r="VZM257" s="235"/>
      <c r="VZN257" s="235"/>
      <c r="VZO257" s="235"/>
      <c r="VZP257" s="235"/>
      <c r="VZQ257" s="235"/>
      <c r="VZR257" s="235"/>
      <c r="VZS257" s="235"/>
      <c r="VZT257" s="235"/>
      <c r="VZU257" s="235"/>
      <c r="VZV257" s="235"/>
      <c r="VZW257" s="235"/>
      <c r="VZX257" s="235"/>
      <c r="VZY257" s="235"/>
      <c r="VZZ257" s="235"/>
      <c r="WAA257" s="235"/>
      <c r="WAB257" s="235"/>
      <c r="WAC257" s="235"/>
      <c r="WAD257" s="235"/>
      <c r="WAE257" s="235"/>
      <c r="WAF257" s="235"/>
      <c r="WAG257" s="235"/>
      <c r="WAH257" s="235"/>
      <c r="WAI257" s="235"/>
      <c r="WAJ257" s="235"/>
      <c r="WAK257" s="235"/>
      <c r="WAL257" s="235"/>
      <c r="WAM257" s="235"/>
      <c r="WAN257" s="235"/>
      <c r="WAO257" s="235"/>
      <c r="WAP257" s="235"/>
      <c r="WAQ257" s="235"/>
      <c r="WAR257" s="235"/>
      <c r="WAS257" s="235"/>
      <c r="WAT257" s="235"/>
      <c r="WAU257" s="235"/>
      <c r="WAV257" s="235"/>
      <c r="WAW257" s="235"/>
      <c r="WAX257" s="235"/>
      <c r="WAY257" s="235"/>
      <c r="WAZ257" s="235"/>
      <c r="WBA257" s="235"/>
      <c r="WBB257" s="235"/>
      <c r="WBC257" s="235"/>
      <c r="WBD257" s="235"/>
      <c r="WBE257" s="235"/>
      <c r="WBF257" s="235"/>
      <c r="WBG257" s="235"/>
      <c r="WBH257" s="235"/>
      <c r="WBI257" s="235"/>
      <c r="WBJ257" s="235"/>
      <c r="WBK257" s="235"/>
      <c r="WBL257" s="235"/>
      <c r="WBM257" s="235"/>
      <c r="WBN257" s="235"/>
      <c r="WBO257" s="235"/>
      <c r="WBP257" s="235"/>
      <c r="WBQ257" s="235"/>
      <c r="WBR257" s="235"/>
      <c r="WBS257" s="235"/>
      <c r="WBT257" s="235"/>
      <c r="WBU257" s="235"/>
      <c r="WBV257" s="235"/>
      <c r="WBW257" s="235"/>
      <c r="WBX257" s="235"/>
      <c r="WBY257" s="235"/>
      <c r="WBZ257" s="235"/>
      <c r="WCA257" s="235"/>
      <c r="WCB257" s="235"/>
      <c r="WCC257" s="235"/>
      <c r="WCD257" s="235"/>
      <c r="WCE257" s="235"/>
      <c r="WCF257" s="235"/>
      <c r="WCG257" s="235"/>
      <c r="WCH257" s="235"/>
      <c r="WCI257" s="235"/>
      <c r="WCJ257" s="235"/>
      <c r="WCK257" s="235"/>
      <c r="WCL257" s="235"/>
      <c r="WCM257" s="235"/>
      <c r="WCN257" s="235"/>
      <c r="WCO257" s="235"/>
      <c r="WCP257" s="235"/>
      <c r="WCQ257" s="235"/>
      <c r="WCR257" s="235"/>
      <c r="WCS257" s="235"/>
      <c r="WCT257" s="235"/>
      <c r="WCU257" s="235"/>
      <c r="WCV257" s="235"/>
      <c r="WCW257" s="235"/>
      <c r="WCX257" s="235"/>
      <c r="WCY257" s="235"/>
      <c r="WCZ257" s="235"/>
      <c r="WDA257" s="235"/>
      <c r="WDB257" s="235"/>
      <c r="WDC257" s="235"/>
      <c r="WDD257" s="235"/>
      <c r="WDE257" s="235"/>
      <c r="WDF257" s="235"/>
      <c r="WDG257" s="235"/>
      <c r="WDH257" s="235"/>
      <c r="WDI257" s="235"/>
      <c r="WDJ257" s="235"/>
      <c r="WDK257" s="235"/>
      <c r="WDL257" s="235"/>
      <c r="WDM257" s="235"/>
      <c r="WDN257" s="235"/>
      <c r="WDO257" s="235"/>
      <c r="WDP257" s="235"/>
      <c r="WDQ257" s="235"/>
      <c r="WDR257" s="235"/>
      <c r="WDS257" s="235"/>
      <c r="WDT257" s="235"/>
      <c r="WDU257" s="235"/>
      <c r="WDV257" s="235"/>
      <c r="WDW257" s="235"/>
      <c r="WDX257" s="235"/>
      <c r="WDY257" s="235"/>
      <c r="WDZ257" s="235"/>
      <c r="WEA257" s="235"/>
      <c r="WEB257" s="235"/>
      <c r="WEC257" s="235"/>
      <c r="WED257" s="235"/>
      <c r="WEE257" s="235"/>
      <c r="WEF257" s="235"/>
      <c r="WEG257" s="235"/>
      <c r="WEH257" s="235"/>
      <c r="WEI257" s="235"/>
      <c r="WEJ257" s="235"/>
      <c r="WEK257" s="235"/>
      <c r="WEL257" s="235"/>
      <c r="WEM257" s="235"/>
      <c r="WEN257" s="235"/>
      <c r="WEO257" s="235"/>
      <c r="WEP257" s="235"/>
      <c r="WEQ257" s="235"/>
      <c r="WER257" s="235"/>
      <c r="WES257" s="235"/>
      <c r="WET257" s="235"/>
      <c r="WEU257" s="235"/>
      <c r="WEV257" s="235"/>
      <c r="WEW257" s="235"/>
      <c r="WEX257" s="235"/>
      <c r="WEY257" s="235"/>
      <c r="WEZ257" s="235"/>
      <c r="WFA257" s="235"/>
      <c r="WFB257" s="235"/>
      <c r="WFC257" s="235"/>
      <c r="WFD257" s="235"/>
      <c r="WFE257" s="235"/>
      <c r="WFF257" s="235"/>
      <c r="WFG257" s="235"/>
      <c r="WFH257" s="235"/>
      <c r="WFI257" s="235"/>
      <c r="WFJ257" s="235"/>
      <c r="WFK257" s="235"/>
      <c r="WFL257" s="235"/>
      <c r="WFM257" s="235"/>
      <c r="WFN257" s="235"/>
      <c r="WFO257" s="235"/>
      <c r="WFP257" s="235"/>
      <c r="WFQ257" s="235"/>
      <c r="WFR257" s="235"/>
      <c r="WFS257" s="235"/>
      <c r="WFT257" s="235"/>
      <c r="WFU257" s="235"/>
      <c r="WFV257" s="235"/>
      <c r="WFW257" s="235"/>
      <c r="WFX257" s="235"/>
      <c r="WFY257" s="235"/>
      <c r="WFZ257" s="235"/>
      <c r="WGA257" s="235"/>
      <c r="WGB257" s="235"/>
      <c r="WGC257" s="235"/>
      <c r="WGD257" s="235"/>
      <c r="WGE257" s="235"/>
      <c r="WGF257" s="235"/>
      <c r="WGG257" s="235"/>
      <c r="WGH257" s="235"/>
      <c r="WGI257" s="235"/>
      <c r="WGJ257" s="235"/>
      <c r="WGK257" s="235"/>
      <c r="WGL257" s="235"/>
      <c r="WGM257" s="235"/>
      <c r="WGN257" s="235"/>
      <c r="WGO257" s="235"/>
      <c r="WGP257" s="235"/>
      <c r="WGQ257" s="235"/>
      <c r="WGR257" s="235"/>
      <c r="WGS257" s="235"/>
      <c r="WGT257" s="235"/>
      <c r="WGU257" s="235"/>
      <c r="WGV257" s="235"/>
      <c r="WGW257" s="235"/>
      <c r="WGX257" s="235"/>
      <c r="WGY257" s="235"/>
      <c r="WGZ257" s="235"/>
      <c r="WHA257" s="235"/>
      <c r="WHB257" s="235"/>
      <c r="WHC257" s="235"/>
      <c r="WHD257" s="235"/>
      <c r="WHE257" s="235"/>
      <c r="WHF257" s="235"/>
      <c r="WHG257" s="235"/>
      <c r="WHH257" s="235"/>
      <c r="WHI257" s="235"/>
      <c r="WHJ257" s="235"/>
      <c r="WHK257" s="235"/>
      <c r="WHL257" s="235"/>
      <c r="WHM257" s="235"/>
      <c r="WHN257" s="235"/>
      <c r="WHO257" s="235"/>
      <c r="WHP257" s="235"/>
      <c r="WHQ257" s="235"/>
      <c r="WHR257" s="235"/>
      <c r="WHS257" s="235"/>
      <c r="WHT257" s="235"/>
      <c r="WHU257" s="235"/>
      <c r="WHV257" s="235"/>
      <c r="WHW257" s="235"/>
      <c r="WHX257" s="235"/>
      <c r="WHY257" s="235"/>
      <c r="WHZ257" s="235"/>
      <c r="WIA257" s="235"/>
      <c r="WIB257" s="235"/>
      <c r="WIC257" s="235"/>
      <c r="WID257" s="235"/>
      <c r="WIE257" s="235"/>
      <c r="WIF257" s="235"/>
      <c r="WIG257" s="235"/>
      <c r="WIH257" s="235"/>
      <c r="WII257" s="235"/>
      <c r="WIJ257" s="235"/>
      <c r="WIK257" s="235"/>
      <c r="WIL257" s="235"/>
      <c r="WIM257" s="235"/>
      <c r="WIN257" s="235"/>
      <c r="WIO257" s="235"/>
      <c r="WIP257" s="235"/>
      <c r="WIQ257" s="235"/>
      <c r="WIR257" s="235"/>
      <c r="WIS257" s="235"/>
      <c r="WIT257" s="235"/>
      <c r="WIU257" s="235"/>
      <c r="WIV257" s="235"/>
      <c r="WIW257" s="235"/>
      <c r="WIX257" s="235"/>
      <c r="WIY257" s="235"/>
      <c r="WIZ257" s="235"/>
      <c r="WJA257" s="235"/>
      <c r="WJB257" s="235"/>
      <c r="WJC257" s="235"/>
      <c r="WJD257" s="235"/>
      <c r="WJE257" s="235"/>
      <c r="WJF257" s="235"/>
      <c r="WJG257" s="235"/>
      <c r="WJH257" s="235"/>
      <c r="WJI257" s="235"/>
      <c r="WJJ257" s="235"/>
      <c r="WJK257" s="235"/>
      <c r="WJL257" s="235"/>
      <c r="WJM257" s="235"/>
      <c r="WJN257" s="235"/>
      <c r="WJO257" s="235"/>
      <c r="WJP257" s="235"/>
      <c r="WJQ257" s="235"/>
      <c r="WJR257" s="235"/>
      <c r="WJS257" s="235"/>
      <c r="WJT257" s="235"/>
      <c r="WJU257" s="235"/>
      <c r="WJV257" s="235"/>
      <c r="WJW257" s="235"/>
      <c r="WJX257" s="235"/>
      <c r="WJY257" s="235"/>
      <c r="WJZ257" s="235"/>
      <c r="WKA257" s="235"/>
      <c r="WKB257" s="235"/>
      <c r="WKC257" s="235"/>
      <c r="WKD257" s="235"/>
      <c r="WKE257" s="235"/>
      <c r="WKF257" s="235"/>
      <c r="WKG257" s="235"/>
      <c r="WKH257" s="235"/>
      <c r="WKI257" s="235"/>
      <c r="WKJ257" s="235"/>
      <c r="WKK257" s="235"/>
      <c r="WKL257" s="235"/>
      <c r="WKM257" s="235"/>
      <c r="WKN257" s="235"/>
      <c r="WKO257" s="235"/>
      <c r="WKP257" s="235"/>
      <c r="WKQ257" s="235"/>
      <c r="WKR257" s="235"/>
      <c r="WKS257" s="235"/>
      <c r="WKT257" s="235"/>
      <c r="WKU257" s="235"/>
      <c r="WKV257" s="235"/>
      <c r="WKW257" s="235"/>
      <c r="WKX257" s="235"/>
      <c r="WKY257" s="235"/>
      <c r="WKZ257" s="235"/>
      <c r="WLA257" s="235"/>
      <c r="WLB257" s="235"/>
      <c r="WLC257" s="235"/>
      <c r="WLD257" s="235"/>
      <c r="WLE257" s="235"/>
      <c r="WLF257" s="235"/>
      <c r="WLG257" s="235"/>
      <c r="WLH257" s="235"/>
      <c r="WLI257" s="235"/>
      <c r="WLJ257" s="235"/>
      <c r="WLK257" s="235"/>
      <c r="WLL257" s="235"/>
      <c r="WLM257" s="235"/>
      <c r="WLN257" s="235"/>
      <c r="WLO257" s="235"/>
      <c r="WLP257" s="235"/>
      <c r="WLQ257" s="235"/>
      <c r="WLR257" s="235"/>
      <c r="WLS257" s="235"/>
      <c r="WLT257" s="235"/>
      <c r="WLU257" s="235"/>
      <c r="WLV257" s="235"/>
      <c r="WLW257" s="235"/>
      <c r="WLX257" s="235"/>
      <c r="WLY257" s="235"/>
      <c r="WLZ257" s="235"/>
      <c r="WMA257" s="235"/>
      <c r="WMB257" s="235"/>
      <c r="WMC257" s="235"/>
      <c r="WMD257" s="235"/>
      <c r="WME257" s="235"/>
      <c r="WMF257" s="235"/>
      <c r="WMG257" s="235"/>
      <c r="WMH257" s="235"/>
      <c r="WMI257" s="235"/>
      <c r="WMJ257" s="235"/>
      <c r="WMK257" s="235"/>
      <c r="WML257" s="235"/>
      <c r="WMM257" s="235"/>
      <c r="WMN257" s="235"/>
      <c r="WMO257" s="235"/>
      <c r="WMP257" s="235"/>
      <c r="WMQ257" s="235"/>
      <c r="WMR257" s="235"/>
      <c r="WMS257" s="235"/>
      <c r="WMT257" s="235"/>
      <c r="WMU257" s="235"/>
      <c r="WMV257" s="235"/>
      <c r="WMW257" s="235"/>
      <c r="WMX257" s="235"/>
      <c r="WMY257" s="235"/>
      <c r="WMZ257" s="235"/>
      <c r="WNA257" s="235"/>
      <c r="WNB257" s="235"/>
      <c r="WNC257" s="235"/>
      <c r="WND257" s="235"/>
      <c r="WNE257" s="235"/>
      <c r="WNF257" s="235"/>
      <c r="WNG257" s="235"/>
      <c r="WNH257" s="235"/>
      <c r="WNI257" s="235"/>
      <c r="WNJ257" s="235"/>
      <c r="WNK257" s="235"/>
      <c r="WNL257" s="235"/>
      <c r="WNM257" s="235"/>
      <c r="WNN257" s="235"/>
      <c r="WNO257" s="235"/>
      <c r="WNP257" s="235"/>
      <c r="WNQ257" s="235"/>
      <c r="WNR257" s="235"/>
      <c r="WNS257" s="235"/>
      <c r="WNT257" s="235"/>
      <c r="WNU257" s="235"/>
      <c r="WNV257" s="235"/>
      <c r="WNW257" s="235"/>
      <c r="WNX257" s="235"/>
      <c r="WNY257" s="235"/>
      <c r="WNZ257" s="235"/>
      <c r="WOA257" s="235"/>
      <c r="WOB257" s="235"/>
      <c r="WOC257" s="235"/>
      <c r="WOD257" s="235"/>
      <c r="WOE257" s="235"/>
      <c r="WOF257" s="235"/>
      <c r="WOG257" s="235"/>
      <c r="WOH257" s="235"/>
      <c r="WOI257" s="235"/>
      <c r="WOJ257" s="235"/>
      <c r="WOK257" s="235"/>
      <c r="WOL257" s="235"/>
      <c r="WOM257" s="235"/>
      <c r="WON257" s="235"/>
      <c r="WOO257" s="235"/>
      <c r="WOP257" s="235"/>
      <c r="WOQ257" s="235"/>
      <c r="WOR257" s="235"/>
      <c r="WOS257" s="235"/>
      <c r="WOT257" s="235"/>
      <c r="WOU257" s="235"/>
      <c r="WOV257" s="235"/>
      <c r="WOW257" s="235"/>
      <c r="WOX257" s="235"/>
      <c r="WOY257" s="235"/>
      <c r="WOZ257" s="235"/>
      <c r="WPA257" s="235"/>
      <c r="WPB257" s="235"/>
      <c r="WPC257" s="235"/>
      <c r="WPD257" s="235"/>
      <c r="WPE257" s="235"/>
      <c r="WPF257" s="235"/>
      <c r="WPG257" s="235"/>
      <c r="WPH257" s="235"/>
      <c r="WPI257" s="235"/>
      <c r="WPJ257" s="235"/>
      <c r="WPK257" s="235"/>
      <c r="WPL257" s="235"/>
      <c r="WPM257" s="235"/>
      <c r="WPN257" s="235"/>
      <c r="WPO257" s="235"/>
      <c r="WPP257" s="235"/>
      <c r="WPQ257" s="235"/>
      <c r="WPR257" s="235"/>
      <c r="WPS257" s="235"/>
      <c r="WPT257" s="235"/>
      <c r="WPU257" s="235"/>
      <c r="WPV257" s="235"/>
      <c r="WPW257" s="235"/>
      <c r="WPX257" s="235"/>
      <c r="WPY257" s="235"/>
      <c r="WPZ257" s="235"/>
      <c r="WQA257" s="235"/>
      <c r="WQB257" s="235"/>
      <c r="WQC257" s="235"/>
      <c r="WQD257" s="235"/>
      <c r="WQE257" s="235"/>
      <c r="WQF257" s="235"/>
      <c r="WQG257" s="235"/>
      <c r="WQH257" s="235"/>
      <c r="WQI257" s="235"/>
      <c r="WQJ257" s="235"/>
      <c r="WQK257" s="235"/>
      <c r="WQL257" s="235"/>
      <c r="WQM257" s="235"/>
      <c r="WQN257" s="235"/>
      <c r="WQO257" s="235"/>
      <c r="WQP257" s="235"/>
      <c r="WQQ257" s="235"/>
      <c r="WQR257" s="235"/>
      <c r="WQS257" s="235"/>
      <c r="WQT257" s="235"/>
      <c r="WQU257" s="235"/>
      <c r="WQV257" s="235"/>
      <c r="WQW257" s="235"/>
      <c r="WQX257" s="235"/>
      <c r="WQY257" s="235"/>
      <c r="WQZ257" s="235"/>
      <c r="WRA257" s="235"/>
      <c r="WRB257" s="235"/>
      <c r="WRC257" s="235"/>
      <c r="WRD257" s="235"/>
      <c r="WRE257" s="235"/>
      <c r="WRF257" s="235"/>
      <c r="WRG257" s="235"/>
      <c r="WRH257" s="235"/>
      <c r="WRI257" s="235"/>
      <c r="WRJ257" s="235"/>
      <c r="WRK257" s="235"/>
      <c r="WRL257" s="235"/>
      <c r="WRM257" s="235"/>
      <c r="WRN257" s="235"/>
      <c r="WRO257" s="235"/>
      <c r="WRP257" s="235"/>
      <c r="WRQ257" s="235"/>
      <c r="WRR257" s="235"/>
      <c r="WRS257" s="235"/>
      <c r="WRT257" s="235"/>
      <c r="WRU257" s="235"/>
      <c r="WRV257" s="235"/>
      <c r="WRW257" s="235"/>
      <c r="WRX257" s="235"/>
      <c r="WRY257" s="235"/>
      <c r="WRZ257" s="235"/>
      <c r="WSA257" s="235"/>
      <c r="WSB257" s="235"/>
      <c r="WSC257" s="235"/>
      <c r="WSD257" s="235"/>
      <c r="WSE257" s="235"/>
      <c r="WSF257" s="235"/>
      <c r="WSG257" s="235"/>
      <c r="WSH257" s="235"/>
      <c r="WSI257" s="235"/>
      <c r="WSJ257" s="235"/>
      <c r="WSK257" s="235"/>
      <c r="WSL257" s="235"/>
      <c r="WSM257" s="235"/>
      <c r="WSN257" s="235"/>
      <c r="WSO257" s="235"/>
      <c r="WSP257" s="235"/>
      <c r="WSQ257" s="235"/>
      <c r="WSR257" s="235"/>
      <c r="WSS257" s="235"/>
      <c r="WST257" s="235"/>
      <c r="WSU257" s="235"/>
      <c r="WSV257" s="235"/>
      <c r="WSW257" s="235"/>
      <c r="WSX257" s="235"/>
      <c r="WSY257" s="235"/>
      <c r="WSZ257" s="235"/>
      <c r="WTA257" s="235"/>
      <c r="WTB257" s="235"/>
      <c r="WTC257" s="235"/>
      <c r="WTD257" s="235"/>
      <c r="WTE257" s="235"/>
      <c r="WTF257" s="235"/>
      <c r="WTG257" s="235"/>
      <c r="WTH257" s="235"/>
      <c r="WTI257" s="235"/>
      <c r="WTJ257" s="235"/>
      <c r="WTK257" s="235"/>
      <c r="WTL257" s="235"/>
      <c r="WTM257" s="235"/>
      <c r="WTN257" s="235"/>
      <c r="WTO257" s="235"/>
      <c r="WTP257" s="235"/>
      <c r="WTQ257" s="235"/>
      <c r="WTR257" s="235"/>
      <c r="WTS257" s="235"/>
      <c r="WTT257" s="235"/>
      <c r="WTU257" s="235"/>
      <c r="WTV257" s="235"/>
      <c r="WTW257" s="235"/>
      <c r="WTX257" s="235"/>
      <c r="WTY257" s="235"/>
      <c r="WTZ257" s="235"/>
      <c r="WUA257" s="235"/>
      <c r="WUB257" s="235"/>
      <c r="WUC257" s="235"/>
      <c r="WUD257" s="235"/>
      <c r="WUE257" s="235"/>
      <c r="WUF257" s="235"/>
      <c r="WUG257" s="235"/>
      <c r="WUH257" s="235"/>
      <c r="WUI257" s="235"/>
      <c r="WUJ257" s="235"/>
      <c r="WUK257" s="235"/>
      <c r="WUL257" s="235"/>
      <c r="WUM257" s="235"/>
      <c r="WUN257" s="235"/>
      <c r="WUO257" s="235"/>
      <c r="WUP257" s="235"/>
      <c r="WUQ257" s="235"/>
      <c r="WUR257" s="235"/>
      <c r="WUS257" s="235"/>
      <c r="WUT257" s="235"/>
      <c r="WUU257" s="235"/>
      <c r="WUV257" s="235"/>
      <c r="WUW257" s="235"/>
      <c r="WUX257" s="235"/>
      <c r="WUY257" s="235"/>
      <c r="WUZ257" s="235"/>
      <c r="WVA257" s="235"/>
      <c r="WVB257" s="235"/>
      <c r="WVC257" s="235"/>
      <c r="WVD257" s="235"/>
      <c r="WVE257" s="235"/>
      <c r="WVF257" s="235"/>
      <c r="WVG257" s="235"/>
      <c r="WVH257" s="235"/>
      <c r="WVI257" s="235"/>
      <c r="WVJ257" s="235"/>
      <c r="WVK257" s="235"/>
      <c r="WVL257" s="235"/>
      <c r="WVM257" s="235"/>
      <c r="WVN257" s="235"/>
      <c r="WVO257" s="235"/>
      <c r="WVP257" s="235"/>
      <c r="WVQ257" s="235"/>
      <c r="WVR257" s="235"/>
      <c r="WVS257" s="235"/>
      <c r="WVT257" s="235"/>
      <c r="WVU257" s="235"/>
      <c r="WVV257" s="235"/>
      <c r="WVW257" s="235"/>
      <c r="WVX257" s="235"/>
      <c r="WVY257" s="235"/>
      <c r="WVZ257" s="235"/>
      <c r="WWA257" s="235"/>
      <c r="WWB257" s="235"/>
      <c r="WWC257" s="235"/>
      <c r="WWD257" s="235"/>
      <c r="WWE257" s="235"/>
      <c r="WWF257" s="235"/>
      <c r="WWG257" s="235"/>
      <c r="WWH257" s="235"/>
      <c r="WWI257" s="235"/>
      <c r="WWJ257" s="235"/>
      <c r="WWK257" s="235"/>
      <c r="WWL257" s="235"/>
      <c r="WWM257" s="235"/>
      <c r="WWN257" s="235"/>
      <c r="WWO257" s="235"/>
      <c r="WWP257" s="235"/>
      <c r="WWQ257" s="235"/>
      <c r="WWR257" s="235"/>
      <c r="WWS257" s="235"/>
      <c r="WWT257" s="235"/>
      <c r="WWU257" s="235"/>
      <c r="WWV257" s="235"/>
      <c r="WWW257" s="235"/>
      <c r="WWX257" s="235"/>
      <c r="WWY257" s="235"/>
      <c r="WWZ257" s="235"/>
      <c r="WXA257" s="235"/>
      <c r="WXB257" s="235"/>
      <c r="WXC257" s="235"/>
      <c r="WXD257" s="235"/>
      <c r="WXE257" s="235"/>
      <c r="WXF257" s="235"/>
      <c r="WXG257" s="235"/>
      <c r="WXH257" s="235"/>
      <c r="WXI257" s="235"/>
      <c r="WXJ257" s="235"/>
      <c r="WXK257" s="235"/>
      <c r="WXL257" s="235"/>
      <c r="WXM257" s="235"/>
      <c r="WXN257" s="235"/>
      <c r="WXO257" s="235"/>
      <c r="WXP257" s="235"/>
      <c r="WXQ257" s="235"/>
      <c r="WXR257" s="235"/>
      <c r="WXS257" s="235"/>
      <c r="WXT257" s="235"/>
      <c r="WXU257" s="235"/>
      <c r="WXV257" s="235"/>
      <c r="WXW257" s="235"/>
      <c r="WXX257" s="235"/>
      <c r="WXY257" s="235"/>
      <c r="WXZ257" s="235"/>
      <c r="WYA257" s="235"/>
      <c r="WYB257" s="235"/>
      <c r="WYC257" s="235"/>
      <c r="WYD257" s="235"/>
      <c r="WYE257" s="235"/>
      <c r="WYF257" s="235"/>
      <c r="WYG257" s="235"/>
      <c r="WYH257" s="235"/>
      <c r="WYI257" s="235"/>
      <c r="WYJ257" s="235"/>
      <c r="WYK257" s="235"/>
      <c r="WYL257" s="235"/>
      <c r="WYM257" s="235"/>
      <c r="WYN257" s="235"/>
      <c r="WYO257" s="235"/>
      <c r="WYP257" s="235"/>
      <c r="WYQ257" s="235"/>
      <c r="WYR257" s="235"/>
      <c r="WYS257" s="235"/>
      <c r="WYT257" s="235"/>
      <c r="WYU257" s="235"/>
      <c r="WYV257" s="235"/>
      <c r="WYW257" s="235"/>
      <c r="WYX257" s="235"/>
      <c r="WYY257" s="235"/>
      <c r="WYZ257" s="235"/>
      <c r="WZA257" s="235"/>
      <c r="WZB257" s="235"/>
      <c r="WZC257" s="235"/>
      <c r="WZD257" s="235"/>
      <c r="WZE257" s="235"/>
      <c r="WZF257" s="235"/>
      <c r="WZG257" s="235"/>
      <c r="WZH257" s="235"/>
      <c r="WZI257" s="235"/>
      <c r="WZJ257" s="235"/>
      <c r="WZK257" s="235"/>
      <c r="WZL257" s="235"/>
      <c r="WZM257" s="235"/>
      <c r="WZN257" s="235"/>
      <c r="WZO257" s="235"/>
      <c r="WZP257" s="235"/>
      <c r="WZQ257" s="235"/>
      <c r="WZR257" s="235"/>
      <c r="WZS257" s="235"/>
      <c r="WZT257" s="235"/>
      <c r="WZU257" s="235"/>
      <c r="WZV257" s="235"/>
      <c r="WZW257" s="235"/>
      <c r="WZX257" s="235"/>
      <c r="WZY257" s="235"/>
      <c r="WZZ257" s="235"/>
      <c r="XAA257" s="235"/>
      <c r="XAB257" s="235"/>
      <c r="XAC257" s="235"/>
      <c r="XAD257" s="235"/>
      <c r="XAE257" s="235"/>
      <c r="XAF257" s="235"/>
      <c r="XAG257" s="235"/>
      <c r="XAH257" s="235"/>
      <c r="XAI257" s="235"/>
      <c r="XAJ257" s="235"/>
      <c r="XAK257" s="235"/>
      <c r="XAL257" s="235"/>
      <c r="XAM257" s="235"/>
      <c r="XAN257" s="235"/>
      <c r="XAO257" s="235"/>
      <c r="XAP257" s="235"/>
      <c r="XAQ257" s="235"/>
      <c r="XAR257" s="235"/>
      <c r="XAS257" s="235"/>
      <c r="XAT257" s="235"/>
      <c r="XAU257" s="235"/>
      <c r="XAV257" s="235"/>
      <c r="XAW257" s="235"/>
      <c r="XAX257" s="235"/>
      <c r="XAY257" s="235"/>
      <c r="XAZ257" s="235"/>
      <c r="XBA257" s="235"/>
      <c r="XBB257" s="235"/>
      <c r="XBC257" s="235"/>
      <c r="XBD257" s="235"/>
      <c r="XBE257" s="235"/>
      <c r="XBF257" s="235"/>
      <c r="XBG257" s="235"/>
      <c r="XBH257" s="235"/>
      <c r="XBI257" s="235"/>
      <c r="XBJ257" s="235"/>
      <c r="XBK257" s="235"/>
      <c r="XBL257" s="235"/>
      <c r="XBM257" s="235"/>
      <c r="XBN257" s="235"/>
      <c r="XBO257" s="235"/>
      <c r="XBP257" s="235"/>
      <c r="XBQ257" s="235"/>
      <c r="XBR257" s="235"/>
      <c r="XBS257" s="235"/>
      <c r="XBT257" s="235"/>
      <c r="XBU257" s="235"/>
      <c r="XBV257" s="235"/>
      <c r="XBW257" s="235"/>
      <c r="XBX257" s="235"/>
      <c r="XBY257" s="235"/>
      <c r="XBZ257" s="235"/>
      <c r="XCA257" s="235"/>
      <c r="XCB257" s="235"/>
      <c r="XCC257" s="235"/>
      <c r="XCD257" s="235"/>
      <c r="XCE257" s="235"/>
      <c r="XCF257" s="235"/>
      <c r="XCG257" s="235"/>
      <c r="XCH257" s="235"/>
      <c r="XCI257" s="235"/>
      <c r="XCJ257" s="235"/>
      <c r="XCK257" s="235"/>
      <c r="XCL257" s="235"/>
      <c r="XCM257" s="235"/>
      <c r="XCN257" s="235"/>
      <c r="XCO257" s="235"/>
      <c r="XCP257" s="235"/>
      <c r="XCQ257" s="235"/>
      <c r="XCR257" s="235"/>
      <c r="XCS257" s="235"/>
      <c r="XCT257" s="235"/>
      <c r="XCU257" s="235"/>
      <c r="XCV257" s="235"/>
      <c r="XCW257" s="235"/>
      <c r="XCX257" s="235"/>
      <c r="XCY257" s="235"/>
      <c r="XCZ257" s="235"/>
      <c r="XDA257" s="235"/>
      <c r="XDB257" s="235"/>
      <c r="XDC257" s="235"/>
      <c r="XDD257" s="235"/>
      <c r="XDE257" s="235"/>
      <c r="XDF257" s="235"/>
      <c r="XDG257" s="235"/>
      <c r="XDH257" s="235"/>
      <c r="XDI257" s="235"/>
      <c r="XDJ257" s="235"/>
      <c r="XDK257" s="235"/>
      <c r="XDL257" s="235"/>
      <c r="XDM257" s="235"/>
      <c r="XDN257" s="235"/>
      <c r="XDO257" s="235"/>
      <c r="XDP257" s="235"/>
      <c r="XDQ257" s="235"/>
      <c r="XDR257" s="235"/>
      <c r="XDS257" s="235"/>
      <c r="XDT257" s="235"/>
      <c r="XDU257" s="235"/>
      <c r="XDV257" s="235"/>
      <c r="XDW257" s="235"/>
      <c r="XDX257" s="235"/>
      <c r="XDY257" s="235"/>
      <c r="XDZ257" s="235"/>
      <c r="XEA257" s="235"/>
      <c r="XEB257" s="235"/>
      <c r="XEC257" s="235"/>
      <c r="XED257" s="235"/>
      <c r="XEE257" s="235"/>
      <c r="XEF257" s="235"/>
      <c r="XEG257" s="235"/>
      <c r="XEH257" s="235"/>
      <c r="XEI257" s="235"/>
      <c r="XEJ257" s="235"/>
      <c r="XEK257" s="235"/>
      <c r="XEL257" s="235"/>
      <c r="XEM257" s="235"/>
      <c r="XEN257" s="235"/>
      <c r="XEO257" s="235"/>
      <c r="XEP257" s="235"/>
      <c r="XEQ257" s="235"/>
      <c r="XER257" s="235"/>
      <c r="XES257" s="235"/>
      <c r="XET257" s="235"/>
      <c r="XEU257" s="235"/>
      <c r="XEV257" s="235"/>
      <c r="XEW257" s="235"/>
    </row>
    <row r="258" s="127" customFormat="1" ht="27" customHeight="1" spans="1:1024 1025:16377">
      <c r="A258" s="152">
        <v>252</v>
      </c>
      <c r="B258" s="258" t="s">
        <v>2800</v>
      </c>
      <c r="C258" s="259" t="s">
        <v>87</v>
      </c>
      <c r="D258" s="155" t="s">
        <v>1996</v>
      </c>
      <c r="E258" s="156" t="s">
        <v>2194</v>
      </c>
      <c r="F258" s="262" t="s">
        <v>2801</v>
      </c>
      <c r="G258" s="158" t="s">
        <v>2630</v>
      </c>
      <c r="H258" s="157" t="str">
        <f>IF(G258="","",VLOOKUP(G258,'附表8-合同明细采集底稿'!B:I,2,0))</f>
        <v>沁春锦苑4-11#16#17#楼31#楼园林景观、道路及停车位、铺装、景观照明工程</v>
      </c>
      <c r="I258" s="121" t="str">
        <f>IF(G258="","",VLOOKUP(G258,'附表8-合同明细采集底稿'!B:I,3,0))</f>
        <v>技术合同</v>
      </c>
      <c r="J258" s="157" t="str">
        <f>IF(G258="","",VLOOKUP(G258,'附表8-合同明细采集底稿'!B:I,4,0))</f>
        <v>新疆通力建设集团股份有限公司（杜奇志）</v>
      </c>
      <c r="K258" s="157" t="s">
        <v>2007</v>
      </c>
      <c r="L258" s="158"/>
      <c r="M258" s="158" t="s">
        <v>2802</v>
      </c>
      <c r="N258" s="159">
        <v>10784.4</v>
      </c>
      <c r="O258" s="255">
        <v>11755</v>
      </c>
      <c r="P258" s="255">
        <v>10784.4</v>
      </c>
      <c r="Q258" s="160"/>
      <c r="R258" s="160">
        <f t="shared" si="12"/>
        <v>10784.4</v>
      </c>
      <c r="S258" s="161">
        <f>IFERROR(VLOOKUP(G258,'附表8-合同明细采集底稿'!B:M,12,0),100%)</f>
        <v>0.331924265795271</v>
      </c>
      <c r="T258" s="160">
        <f t="shared" si="8"/>
        <v>3579.6</v>
      </c>
      <c r="U258" s="157"/>
      <c r="V258" s="162" t="s">
        <v>309</v>
      </c>
      <c r="W258" s="163">
        <f>IF('附表1-面积统计表'!$D$29=0,"",IF(AND(V258="共同成本费用",Z258="总建筑面积法"),ROUND(T258/'附表1-面积统计表'!$D$29*'附表1-面积统计表'!$D$5,2),IF(AND(V258="共同成本费用",Z258="可售建筑面积法"),ROUND(T258/'附表1-面积统计表'!$F$29*'附表1-面积统计表'!$F$5,2),"请手工填写")))</f>
        <v>3370.16</v>
      </c>
      <c r="X258" s="163" t="str">
        <f>IF(SUM('附表1-面积统计表'!$D$6)=0,"",SUM(T258)-SUM(W258)-SUM(Y258))</f>
        <v/>
      </c>
      <c r="Y258" s="163">
        <f>IF(SUM('附表1-面积统计表'!$D$6)=0,SUM(T258)-SUM(W258),IF('附表1-面积统计表'!$D$29=0,"",IF(AND(V258="共同成本费用",Z258="总建筑面积法"),ROUND(T258/'附表1-面积统计表'!$D$29*'附表1-面积统计表'!$D$7,2),IF(AND(V258="共同成本费用",Z258="可售建筑面积法"),ROUND(T258/'附表1-面积统计表'!$F$29*'附表1-面积统计表'!$F$7,2),"请手工填写"))))</f>
        <v>209.44</v>
      </c>
      <c r="Z258" s="164" t="s">
        <v>282</v>
      </c>
      <c r="AA258" s="157"/>
      <c r="AB258" s="165" t="s">
        <v>1986</v>
      </c>
      <c r="AC258" s="165"/>
      <c r="AD258" s="127" t="s">
        <v>2803</v>
      </c>
    </row>
    <row r="259" s="127" customFormat="1" ht="27" hidden="1" customHeight="1" spans="1:1024 1025:16377">
      <c r="A259" s="152">
        <v>253</v>
      </c>
      <c r="B259" s="258" t="s">
        <v>2789</v>
      </c>
      <c r="C259" s="259">
        <v>45</v>
      </c>
      <c r="D259" s="155" t="s">
        <v>1996</v>
      </c>
      <c r="E259" s="156" t="s">
        <v>2194</v>
      </c>
      <c r="F259" s="262" t="s">
        <v>2804</v>
      </c>
      <c r="G259" s="158" t="s">
        <v>2510</v>
      </c>
      <c r="H259" s="157" t="str">
        <f>IF(G259="","",VLOOKUP(G259,'附表8-合同明细采集底稿'!B:I,2,0))</f>
        <v>沁春景苑幼儿园室外工程</v>
      </c>
      <c r="I259" s="121" t="str">
        <f>IF(G259="","",VLOOKUP(G259,'附表8-合同明细采集底稿'!B:I,3,0))</f>
        <v>买卖合同</v>
      </c>
      <c r="J259" s="157" t="str">
        <f>IF(G259="","",VLOOKUP(G259,'附表8-合同明细采集底稿'!B:I,4,0))</f>
        <v>新疆精诚所至装饰工程有限责任公司（金克）</v>
      </c>
      <c r="K259" s="157" t="s">
        <v>2007</v>
      </c>
      <c r="L259" s="158"/>
      <c r="M259" s="158" t="s">
        <v>2805</v>
      </c>
      <c r="N259" s="187">
        <v>124209.71</v>
      </c>
      <c r="O259" s="255">
        <v>127936</v>
      </c>
      <c r="P259" s="255">
        <v>124209.71</v>
      </c>
      <c r="Q259" s="160"/>
      <c r="R259" s="160">
        <f t="shared" si="12"/>
        <v>124209.71</v>
      </c>
      <c r="S259" s="161">
        <f>IFERROR(VLOOKUP(G259,'附表8-合同明细采集底稿'!B:M,12,0),100%)</f>
        <v>0.331924265795271</v>
      </c>
      <c r="T259" s="160">
        <f t="shared" si="8"/>
        <v>41228.22</v>
      </c>
      <c r="U259" s="157" t="s">
        <v>2009</v>
      </c>
      <c r="V259" s="162" t="s">
        <v>309</v>
      </c>
      <c r="W259" s="163">
        <f>IF('附表1-面积统计表'!$D$29=0,"",IF(AND(V259="共同成本费用",Z259="总建筑面积法"),ROUND(T259/'附表1-面积统计表'!$D$29*'附表1-面积统计表'!$D$5,2),IF(AND(V259="共同成本费用",Z259="可售建筑面积法"),ROUND(T259/'附表1-面积统计表'!$F$29*'附表1-面积统计表'!$F$5,2),"请手工填写")))</f>
        <v>38816.01</v>
      </c>
      <c r="X259" s="163" t="str">
        <f>IF(SUM('附表1-面积统计表'!$D$6)=0,"",SUM(T259)-SUM(W259)-SUM(Y259))</f>
        <v/>
      </c>
      <c r="Y259" s="163">
        <f>IF(SUM('附表1-面积统计表'!$D$6)=0,SUM(T259)-SUM(W259),IF('附表1-面积统计表'!$D$29=0,"",IF(AND(V259="共同成本费用",Z259="总建筑面积法"),ROUND(T259/'附表1-面积统计表'!$D$29*'附表1-面积统计表'!$D$7,2),IF(AND(V259="共同成本费用",Z259="可售建筑面积法"),ROUND(T259/'附表1-面积统计表'!$F$29*'附表1-面积统计表'!$F$7,2),"请手工填写"))))</f>
        <v>2412.21</v>
      </c>
      <c r="Z259" s="164" t="s">
        <v>282</v>
      </c>
      <c r="AA259" s="157"/>
      <c r="AB259" s="165" t="s">
        <v>1986</v>
      </c>
      <c r="AC259" s="165"/>
    </row>
    <row r="260" s="127" customFormat="1" ht="27" hidden="1" customHeight="1" spans="1:1024 1025:16377">
      <c r="A260" s="152">
        <v>254</v>
      </c>
      <c r="B260" s="258" t="s">
        <v>2806</v>
      </c>
      <c r="C260" s="259">
        <v>11</v>
      </c>
      <c r="D260" s="155" t="s">
        <v>1996</v>
      </c>
      <c r="E260" s="263" t="s">
        <v>2194</v>
      </c>
      <c r="F260" s="262" t="s">
        <v>2807</v>
      </c>
      <c r="G260" s="158" t="s">
        <v>2510</v>
      </c>
      <c r="H260" s="157" t="str">
        <f>IF(G260="","",VLOOKUP(G260,'附表8-合同明细采集底稿'!B:I,2,0))</f>
        <v>沁春景苑幼儿园室外工程</v>
      </c>
      <c r="I260" s="121" t="str">
        <f>IF(G260="","",VLOOKUP(G260,'附表8-合同明细采集底稿'!B:I,3,0))</f>
        <v>买卖合同</v>
      </c>
      <c r="J260" s="157" t="str">
        <f>IF(G260="","",VLOOKUP(G260,'附表8-合同明细采集底稿'!B:I,4,0))</f>
        <v>新疆精诚所至装饰工程有限责任公司（金克）</v>
      </c>
      <c r="K260" s="157" t="s">
        <v>2007</v>
      </c>
      <c r="L260" s="158"/>
      <c r="M260" s="581" t="s">
        <v>2808</v>
      </c>
      <c r="N260" s="187">
        <v>11823.5</v>
      </c>
      <c r="O260" s="255">
        <v>0</v>
      </c>
      <c r="P260" s="255">
        <v>11823.5</v>
      </c>
      <c r="Q260" s="160"/>
      <c r="R260" s="160">
        <f t="shared" si="12"/>
        <v>11823.5</v>
      </c>
      <c r="S260" s="161">
        <f>IFERROR(VLOOKUP(G260,'附表8-合同明细采集底稿'!B:M,12,0),100%)</f>
        <v>0.331924265795271</v>
      </c>
      <c r="T260" s="160">
        <f>ROUND(SUM(R260)*SUM(S260),2)+2269.51</f>
        <v>6194.02</v>
      </c>
      <c r="U260" s="157" t="s">
        <v>2009</v>
      </c>
      <c r="V260" s="162" t="s">
        <v>309</v>
      </c>
      <c r="W260" s="163">
        <f>IF('附表1-面积统计表'!$D$29=0,"",IF(AND(V260="共同成本费用",Z260="总建筑面积法"),ROUND(T260/'附表1-面积统计表'!$D$29*'附表1-面积统计表'!$D$5,2),IF(AND(V260="共同成本费用",Z260="可售建筑面积法"),ROUND(T260/'附表1-面积统计表'!$F$29*'附表1-面积统计表'!$F$5,2),"请手工填写")))</f>
        <v>5831.62</v>
      </c>
      <c r="X260" s="163" t="str">
        <f>IF(SUM('附表1-面积统计表'!$D$6)=0,"",SUM(T260)-SUM(W260)-SUM(Y260))</f>
        <v/>
      </c>
      <c r="Y260" s="163">
        <f>IF(SUM('附表1-面积统计表'!$D$6)=0,SUM(T260)-SUM(W260),IF('附表1-面积统计表'!$D$29=0,"",IF(AND(V260="共同成本费用",Z260="总建筑面积法"),ROUND(T260/'附表1-面积统计表'!$D$29*'附表1-面积统计表'!$D$7,2),IF(AND(V260="共同成本费用",Z260="可售建筑面积法"),ROUND(T260/'附表1-面积统计表'!$F$29*'附表1-面积统计表'!$F$7,2),"请手工填写"))))</f>
        <v>362.400000000001</v>
      </c>
      <c r="Z260" s="164" t="s">
        <v>282</v>
      </c>
      <c r="AA260" s="157"/>
      <c r="AB260" s="165" t="s">
        <v>1986</v>
      </c>
      <c r="AC260" s="165"/>
    </row>
    <row r="261" s="127" customFormat="1" ht="27" customHeight="1" spans="1:1024 1025:16377">
      <c r="A261" s="152">
        <v>255</v>
      </c>
      <c r="B261" s="258" t="s">
        <v>2800</v>
      </c>
      <c r="C261" s="259" t="s">
        <v>92</v>
      </c>
      <c r="D261" s="155" t="s">
        <v>1996</v>
      </c>
      <c r="E261" s="156" t="s">
        <v>2120</v>
      </c>
      <c r="F261" s="262" t="s">
        <v>2809</v>
      </c>
      <c r="G261" s="158" t="s">
        <v>2355</v>
      </c>
      <c r="H261" s="157" t="str">
        <f>IF(G261="","",VLOOKUP(G261,'附表8-合同明细采集底稿'!B:I,2,0))</f>
        <v>沁春锦苑18#、21#、22#楼、37#社区、地下车库及人防部分建设工程（地下人防）</v>
      </c>
      <c r="I261" s="121" t="str">
        <f>IF(G261="","",VLOOKUP(G261,'附表8-合同明细采集底稿'!B:I,3,0))</f>
        <v>其他合同</v>
      </c>
      <c r="J261" s="157" t="str">
        <f>IF(G261="","",VLOOKUP(G261,'附表8-合同明细采集底稿'!B:I,4,0))</f>
        <v>新疆通力建设集团股份有限公司（高）</v>
      </c>
      <c r="K261" s="157" t="s">
        <v>2007</v>
      </c>
      <c r="L261" s="158"/>
      <c r="M261" s="581" t="s">
        <v>2810</v>
      </c>
      <c r="N261" s="159">
        <v>1028221.1</v>
      </c>
      <c r="O261" s="255">
        <v>1120761</v>
      </c>
      <c r="P261" s="255">
        <v>1028221.1</v>
      </c>
      <c r="Q261" s="273">
        <f>3287972/1.09-630166</f>
        <v>2386322.0733945</v>
      </c>
      <c r="R261" s="160">
        <f t="shared" si="12"/>
        <v>3414543.1733945</v>
      </c>
      <c r="S261" s="161">
        <f>IFERROR(VLOOKUP(G261,'附表8-合同明细采集底稿'!B:M,12,0),100%)</f>
        <v>0.571474059785587</v>
      </c>
      <c r="T261" s="160">
        <f t="shared" si="8"/>
        <v>1951322.85</v>
      </c>
      <c r="U261" s="157" t="s">
        <v>2560</v>
      </c>
      <c r="V261" s="162" t="s">
        <v>309</v>
      </c>
      <c r="W261" s="163">
        <f>IF('附表1-面积统计表'!$D$29=0,"",IF(AND(V261="共同成本费用",Z261="总建筑面积法"),ROUND(T261/'附表1-面积统计表'!$D$29*'附表1-面积统计表'!$D$5,2),IF(AND(V261="共同成本费用",Z261="可售建筑面积法"),ROUND(T261/'附表1-面积统计表'!$F$29*'附表1-面积统计表'!$F$5,2),"请手工填写")))</f>
        <v>1837153.38</v>
      </c>
      <c r="X261" s="163" t="str">
        <f>IF(SUM('附表1-面积统计表'!$D$6)=0,"",SUM(T261)-SUM(W261)-SUM(Y261))</f>
        <v/>
      </c>
      <c r="Y261" s="163">
        <f>IF(SUM('附表1-面积统计表'!$D$6)=0,SUM(T261)-SUM(W261),IF('附表1-面积统计表'!$D$29=0,"",IF(AND(V261="共同成本费用",Z261="总建筑面积法"),ROUND(T261/'附表1-面积统计表'!$D$29*'附表1-面积统计表'!$D$7,2),IF(AND(V261="共同成本费用",Z261="可售建筑面积法"),ROUND(T261/'附表1-面积统计表'!$F$29*'附表1-面积统计表'!$F$7,2),"请手工填写"))))</f>
        <v>114169.47</v>
      </c>
      <c r="Z261" s="164" t="s">
        <v>282</v>
      </c>
      <c r="AA261" s="157"/>
      <c r="AB261" s="165" t="s">
        <v>1986</v>
      </c>
      <c r="AC261" s="165"/>
    </row>
    <row r="262" s="128" customFormat="1" ht="27" hidden="1" customHeight="1" spans="1:1024 1025:16377">
      <c r="A262" s="172">
        <v>256</v>
      </c>
      <c r="B262" s="264" t="s">
        <v>2596</v>
      </c>
      <c r="C262" s="265" t="s">
        <v>2518</v>
      </c>
      <c r="D262" s="175" t="s">
        <v>1996</v>
      </c>
      <c r="E262" s="176" t="s">
        <v>2248</v>
      </c>
      <c r="F262" s="266" t="s">
        <v>2599</v>
      </c>
      <c r="G262" s="178" t="s">
        <v>2600</v>
      </c>
      <c r="H262" s="177" t="str">
        <f>IF(G262="","",VLOOKUP(G262,'附表8-合同明细采集底稿'!B:I,2,0))</f>
        <v>12-15、18-22#、38#建设工程设计合同（民用建设工程设计合同）-37#楼</v>
      </c>
      <c r="I262" s="179" t="str">
        <f>IF(G262="","",VLOOKUP(G262,'附表8-合同明细采集底稿'!B:I,3,0))</f>
        <v>技术合同</v>
      </c>
      <c r="J262" s="177" t="str">
        <f>IF(G262="","",VLOOKUP(G262,'附表8-合同明细采集底稿'!B:I,4,0))</f>
        <v>新疆益诚开拓空间规划建筑设计研究院有限公司</v>
      </c>
      <c r="K262" s="177" t="s">
        <v>2007</v>
      </c>
      <c r="L262" s="178">
        <v>6500193130</v>
      </c>
      <c r="M262" s="178" t="s">
        <v>2601</v>
      </c>
      <c r="N262" s="188">
        <v>15391.32</v>
      </c>
      <c r="O262" s="267">
        <v>16314.8</v>
      </c>
      <c r="P262" s="267">
        <v>15391.32</v>
      </c>
      <c r="Q262" s="181">
        <f t="shared" ref="Q262:Q268" si="13">-P262</f>
        <v>-15391.32</v>
      </c>
      <c r="R262" s="181">
        <f t="shared" si="12"/>
        <v>0</v>
      </c>
      <c r="S262" s="182">
        <f>IFERROR(VLOOKUP(G262,'附表8-合同明细采集底稿'!B:M,12,0),100%)</f>
        <v>0.331924265795271</v>
      </c>
      <c r="T262" s="181">
        <f t="shared" si="8"/>
        <v>0</v>
      </c>
      <c r="U262" s="157" t="s">
        <v>2026</v>
      </c>
      <c r="V262" s="183" t="s">
        <v>309</v>
      </c>
      <c r="W262" s="184">
        <f>IF('附表1-面积统计表'!$D$29=0,"",IF(AND(V262="共同成本费用",Z262="总建筑面积法"),ROUND(T262/'附表1-面积统计表'!$D$29*'附表1-面积统计表'!$D$5,2),IF(AND(V262="共同成本费用",Z262="可售建筑面积法"),ROUND(T262/'附表1-面积统计表'!$F$29*'附表1-面积统计表'!$F$5,2),"请手工填写")))</f>
        <v>0</v>
      </c>
      <c r="X262" s="184" t="str">
        <f>IF(SUM('附表1-面积统计表'!$D$6)=0,"",SUM(T262)-SUM(W262)-SUM(Y262))</f>
        <v/>
      </c>
      <c r="Y262" s="184">
        <f>IF(SUM('附表1-面积统计表'!$D$6)=0,SUM(T262)-SUM(W262),IF('附表1-面积统计表'!$D$29=0,"",IF(AND(V262="共同成本费用",Z262="总建筑面积法"),ROUND(T262/'附表1-面积统计表'!$D$29*'附表1-面积统计表'!$D$7,2),IF(AND(V262="共同成本费用",Z262="可售建筑面积法"),ROUND(T262/'附表1-面积统计表'!$F$29*'附表1-面积统计表'!$F$7,2),"请手工填写"))))</f>
        <v>0</v>
      </c>
      <c r="Z262" s="185" t="s">
        <v>282</v>
      </c>
      <c r="AA262" s="177"/>
      <c r="AB262" s="186" t="s">
        <v>1986</v>
      </c>
      <c r="AC262" s="186"/>
    </row>
    <row r="263" s="127" customFormat="1" ht="27" hidden="1" customHeight="1" spans="1:1024 1025:16377">
      <c r="A263" s="152">
        <v>257</v>
      </c>
      <c r="B263" s="258" t="s">
        <v>2811</v>
      </c>
      <c r="C263" s="259">
        <v>19</v>
      </c>
      <c r="D263" s="155" t="s">
        <v>2037</v>
      </c>
      <c r="E263" s="263" t="s">
        <v>2126</v>
      </c>
      <c r="F263" s="262" t="s">
        <v>2812</v>
      </c>
      <c r="G263" s="158" t="s">
        <v>2323</v>
      </c>
      <c r="H263" s="157" t="str">
        <f>IF(G263="","",VLOOKUP(G263,'附表8-合同明细采集底稿'!B:I,2,0))</f>
        <v>沁春锦苑小区一体化污水处理设备购销</v>
      </c>
      <c r="I263" s="121" t="str">
        <f>IF(G263="","",VLOOKUP(G263,'附表8-合同明细采集底稿'!B:I,3,0))</f>
        <v>其他合同</v>
      </c>
      <c r="J263" s="157" t="str">
        <f>IF(G263="","",VLOOKUP(G263,'附表8-合同明细采集底稿'!B:I,4,0))</f>
        <v>新疆明德竟业工程有限公司</v>
      </c>
      <c r="K263" s="157" t="s">
        <v>2007</v>
      </c>
      <c r="L263" s="158"/>
      <c r="M263" s="581" t="s">
        <v>2813</v>
      </c>
      <c r="N263" s="187">
        <v>447823.01</v>
      </c>
      <c r="O263" s="255">
        <v>421700</v>
      </c>
      <c r="P263" s="255">
        <v>447823.01</v>
      </c>
      <c r="Q263" s="160"/>
      <c r="R263" s="160">
        <f t="shared" si="12"/>
        <v>447823.01</v>
      </c>
      <c r="S263" s="161">
        <f>IFERROR(VLOOKUP(G263,'附表8-合同明细采集底稿'!B:M,12,0),100%)</f>
        <v>0.331924265795271</v>
      </c>
      <c r="T263" s="160">
        <f t="shared" si="8"/>
        <v>148643.32</v>
      </c>
      <c r="U263" s="157" t="s">
        <v>2009</v>
      </c>
      <c r="V263" s="162" t="s">
        <v>309</v>
      </c>
      <c r="W263" s="163">
        <f>IF('附表1-面积统计表'!$D$29=0,"",IF(AND(V263="共同成本费用",Z263="总建筑面积法"),ROUND(T263/'附表1-面积统计表'!$D$29*'附表1-面积统计表'!$D$5,2),IF(AND(V263="共同成本费用",Z263="可售建筑面积法"),ROUND(T263/'附表1-面积统计表'!$F$29*'附表1-面积统计表'!$F$5,2),"请手工填写")))</f>
        <v>139946.38</v>
      </c>
      <c r="X263" s="163" t="str">
        <f>IF(SUM('附表1-面积统计表'!$D$6)=0,"",SUM(T263)-SUM(W263)-SUM(Y263))</f>
        <v/>
      </c>
      <c r="Y263" s="163">
        <f>IF(SUM('附表1-面积统计表'!$D$6)=0,SUM(T263)-SUM(W263),IF('附表1-面积统计表'!$D$29=0,"",IF(AND(V263="共同成本费用",Z263="总建筑面积法"),ROUND(T263/'附表1-面积统计表'!$D$29*'附表1-面积统计表'!$D$7,2),IF(AND(V263="共同成本费用",Z263="可售建筑面积法"),ROUND(T263/'附表1-面积统计表'!$F$29*'附表1-面积统计表'!$F$7,2),"请手工填写"))))</f>
        <v>8696.94</v>
      </c>
      <c r="Z263" s="164" t="s">
        <v>282</v>
      </c>
      <c r="AA263" s="157"/>
      <c r="AB263" s="165" t="s">
        <v>1986</v>
      </c>
      <c r="AC263" s="165"/>
    </row>
    <row r="264" s="127" customFormat="1" ht="27" hidden="1" customHeight="1" spans="1:1024 1025:16377">
      <c r="A264" s="152">
        <v>258</v>
      </c>
      <c r="B264" s="258" t="s">
        <v>2811</v>
      </c>
      <c r="C264" s="259">
        <v>19</v>
      </c>
      <c r="D264" s="155" t="s">
        <v>2037</v>
      </c>
      <c r="E264" s="263" t="s">
        <v>2126</v>
      </c>
      <c r="F264" s="262" t="s">
        <v>2814</v>
      </c>
      <c r="G264" s="158" t="s">
        <v>2323</v>
      </c>
      <c r="H264" s="157" t="str">
        <f>IF(G264="","",VLOOKUP(G264,'附表8-合同明细采集底稿'!B:I,2,0))</f>
        <v>沁春锦苑小区一体化污水处理设备购销</v>
      </c>
      <c r="I264" s="121" t="str">
        <f>IF(G264="","",VLOOKUP(G264,'附表8-合同明细采集底稿'!B:I,3,0))</f>
        <v>其他合同</v>
      </c>
      <c r="J264" s="157" t="str">
        <f>IF(G264="","",VLOOKUP(G264,'附表8-合同明细采集底稿'!B:I,4,0))</f>
        <v>新疆明德竟业工程有限公司</v>
      </c>
      <c r="K264" s="157" t="s">
        <v>1985</v>
      </c>
      <c r="L264" s="158"/>
      <c r="M264" s="158"/>
      <c r="N264" s="159">
        <v>-447823.01</v>
      </c>
      <c r="O264" s="255">
        <v>0</v>
      </c>
      <c r="P264" s="255">
        <v>-447823.01</v>
      </c>
      <c r="Q264" s="160">
        <f t="shared" si="13"/>
        <v>447823.01</v>
      </c>
      <c r="R264" s="160">
        <f t="shared" si="12"/>
        <v>0</v>
      </c>
      <c r="S264" s="161">
        <f>IFERROR(VLOOKUP(G264,'附表8-合同明细采集底稿'!B:M,12,0),100%)</f>
        <v>0.331924265795271</v>
      </c>
      <c r="T264" s="160">
        <f t="shared" ref="T264:T327" si="14">ROUND(SUM(R264)*SUM(S264),2)</f>
        <v>0</v>
      </c>
      <c r="U264" s="157" t="s">
        <v>2009</v>
      </c>
      <c r="V264" s="162" t="s">
        <v>309</v>
      </c>
      <c r="W264" s="163">
        <f>IF('附表1-面积统计表'!$D$29=0,"",IF(AND(V264="共同成本费用",Z264="总建筑面积法"),ROUND(T264/'附表1-面积统计表'!$D$29*'附表1-面积统计表'!$D$5,2),IF(AND(V264="共同成本费用",Z264="可售建筑面积法"),ROUND(T264/'附表1-面积统计表'!$F$29*'附表1-面积统计表'!$F$5,2),"请手工填写")))</f>
        <v>0</v>
      </c>
      <c r="X264" s="163" t="str">
        <f>IF(SUM('附表1-面积统计表'!$D$6)=0,"",SUM(T264)-SUM(W264)-SUM(Y264))</f>
        <v/>
      </c>
      <c r="Y264" s="163">
        <f>IF(SUM('附表1-面积统计表'!$D$6)=0,SUM(T264)-SUM(W264),IF('附表1-面积统计表'!$D$29=0,"",IF(AND(V264="共同成本费用",Z264="总建筑面积法"),ROUND(T264/'附表1-面积统计表'!$D$29*'附表1-面积统计表'!$D$7,2),IF(AND(V264="共同成本费用",Z264="可售建筑面积法"),ROUND(T264/'附表1-面积统计表'!$F$29*'附表1-面积统计表'!$F$7,2),"请手工填写"))))</f>
        <v>0</v>
      </c>
      <c r="Z264" s="164" t="s">
        <v>282</v>
      </c>
      <c r="AA264" s="157"/>
      <c r="AB264" s="165" t="s">
        <v>1986</v>
      </c>
      <c r="AC264" s="165"/>
    </row>
    <row r="265" s="127" customFormat="1" ht="27" hidden="1" customHeight="1" spans="1:1024 1025:16377">
      <c r="A265" s="152">
        <v>259</v>
      </c>
      <c r="B265" s="258" t="s">
        <v>2794</v>
      </c>
      <c r="C265" s="259">
        <v>25</v>
      </c>
      <c r="D265" s="155" t="s">
        <v>1996</v>
      </c>
      <c r="E265" s="263" t="s">
        <v>2120</v>
      </c>
      <c r="F265" s="262" t="s">
        <v>2815</v>
      </c>
      <c r="G265" s="166" t="s">
        <v>2528</v>
      </c>
      <c r="H265" s="157" t="str">
        <f>IF(G265="","",VLOOKUP(G265,'附表8-合同明细采集底稿'!B:I,2,0))</f>
        <v>地下车库标识牌，快速门采购及安装工程</v>
      </c>
      <c r="I265" s="121" t="str">
        <f>IF(G265="","",VLOOKUP(G265,'附表8-合同明细采集底稿'!B:I,3,0))</f>
        <v>技术合同</v>
      </c>
      <c r="J265" s="157" t="str">
        <f>IF(G265="","",VLOOKUP(G265,'附表8-合同明细采集底稿'!B:I,4,0))</f>
        <v>巴州方程视广告有限公司（刘亭）</v>
      </c>
      <c r="K265" s="157" t="s">
        <v>2007</v>
      </c>
      <c r="L265" s="158"/>
      <c r="M265" s="581" t="s">
        <v>2816</v>
      </c>
      <c r="N265" s="187">
        <v>50360.17</v>
      </c>
      <c r="O265" s="255">
        <v>51870.98</v>
      </c>
      <c r="P265" s="255">
        <v>50360.17</v>
      </c>
      <c r="Q265" s="160"/>
      <c r="R265" s="160">
        <f t="shared" si="12"/>
        <v>50360.17</v>
      </c>
      <c r="S265" s="161">
        <f>IFERROR(VLOOKUP(G265,'附表8-合同明细采集底稿'!B:M,12,0),100%)</f>
        <v>0.331924265795271</v>
      </c>
      <c r="T265" s="160">
        <f t="shared" si="14"/>
        <v>16715.76</v>
      </c>
      <c r="U265" s="168" t="s">
        <v>2294</v>
      </c>
      <c r="V265" s="162" t="s">
        <v>309</v>
      </c>
      <c r="W265" s="163">
        <f>IF('附表1-面积统计表'!$D$29=0,"",IF(AND(V265="共同成本费用",Z265="总建筑面积法"),ROUND(T265/'附表1-面积统计表'!$D$29*'附表1-面积统计表'!$D$5,2),IF(AND(V265="共同成本费用",Z265="可售建筑面积法"),ROUND(T265/'附表1-面积统计表'!$F$29*'附表1-面积统计表'!$F$5,2),"请手工填写")))</f>
        <v>15737.74</v>
      </c>
      <c r="X265" s="163" t="str">
        <f>IF(SUM('附表1-面积统计表'!$D$6)=0,"",SUM(T265)-SUM(W265)-SUM(Y265))</f>
        <v/>
      </c>
      <c r="Y265" s="163">
        <f>IF(SUM('附表1-面积统计表'!$D$6)=0,SUM(T265)-SUM(W265),IF('附表1-面积统计表'!$D$29=0,"",IF(AND(V265="共同成本费用",Z265="总建筑面积法"),ROUND(T265/'附表1-面积统计表'!$D$29*'附表1-面积统计表'!$D$7,2),IF(AND(V265="共同成本费用",Z265="可售建筑面积法"),ROUND(T265/'附表1-面积统计表'!$F$29*'附表1-面积统计表'!$F$7,2),"请手工填写"))))</f>
        <v>978.019999999999</v>
      </c>
      <c r="Z265" s="164" t="s">
        <v>282</v>
      </c>
      <c r="AA265" s="157"/>
      <c r="AB265" s="165" t="s">
        <v>1986</v>
      </c>
      <c r="AC265" s="165"/>
    </row>
    <row r="266" s="127" customFormat="1" ht="27" hidden="1" customHeight="1" spans="1:1024 1025:16377">
      <c r="A266" s="152">
        <v>260</v>
      </c>
      <c r="B266" s="258" t="s">
        <v>2817</v>
      </c>
      <c r="C266" s="259" t="s">
        <v>467</v>
      </c>
      <c r="D266" s="155" t="s">
        <v>1996</v>
      </c>
      <c r="E266" s="156" t="s">
        <v>2194</v>
      </c>
      <c r="F266" s="262" t="s">
        <v>2818</v>
      </c>
      <c r="G266" s="158"/>
      <c r="H266" s="157" t="str">
        <f>IF(G266="","",VLOOKUP(G266,'附表8-合同明细采集底稿'!B:I,2,0))</f>
        <v/>
      </c>
      <c r="I266" s="121" t="str">
        <f>IF(G266="","",VLOOKUP(G266,'附表8-合同明细采集底稿'!B:I,3,0))</f>
        <v/>
      </c>
      <c r="J266" s="166" t="s">
        <v>2819</v>
      </c>
      <c r="K266" s="157" t="s">
        <v>2007</v>
      </c>
      <c r="L266" s="158"/>
      <c r="M266" s="158" t="s">
        <v>2820</v>
      </c>
      <c r="N266" s="187">
        <v>1409.43</v>
      </c>
      <c r="O266" s="255">
        <v>1494</v>
      </c>
      <c r="P266" s="255">
        <v>1409.43</v>
      </c>
      <c r="Q266" s="160"/>
      <c r="R266" s="160">
        <f t="shared" ref="R266:R329" si="15">P266+Q266</f>
        <v>1409.43</v>
      </c>
      <c r="S266" s="161">
        <f>IFERROR(VLOOKUP(G266,'附表8-合同明细采集底稿'!B:M,12,0),100%)</f>
        <v>1</v>
      </c>
      <c r="T266" s="160">
        <f t="shared" si="14"/>
        <v>1409.43</v>
      </c>
      <c r="U266" s="157" t="s">
        <v>2009</v>
      </c>
      <c r="V266" s="162" t="s">
        <v>309</v>
      </c>
      <c r="W266" s="163">
        <f>IF('附表1-面积统计表'!$D$29=0,"",IF(AND(V266="共同成本费用",Z266="总建筑面积法"),ROUND(T266/'附表1-面积统计表'!$D$29*'附表1-面积统计表'!$D$5,2),IF(AND(V266="共同成本费用",Z266="可售建筑面积法"),ROUND(T266/'附表1-面积统计表'!$F$29*'附表1-面积统计表'!$F$5,2),"请手工填写")))</f>
        <v>1326.97</v>
      </c>
      <c r="X266" s="163" t="str">
        <f>IF(SUM('附表1-面积统计表'!$D$6)=0,"",SUM(T266)-SUM(W266)-SUM(Y266))</f>
        <v/>
      </c>
      <c r="Y266" s="163">
        <f>IF(SUM('附表1-面积统计表'!$D$6)=0,SUM(T266)-SUM(W266),IF('附表1-面积统计表'!$D$29=0,"",IF(AND(V266="共同成本费用",Z266="总建筑面积法"),ROUND(T266/'附表1-面积统计表'!$D$29*'附表1-面积统计表'!$D$7,2),IF(AND(V266="共同成本费用",Z266="可售建筑面积法"),ROUND(T266/'附表1-面积统计表'!$F$29*'附表1-面积统计表'!$F$7,2),"请手工填写"))))</f>
        <v>82.46</v>
      </c>
      <c r="Z266" s="164" t="s">
        <v>282</v>
      </c>
      <c r="AA266" s="157"/>
      <c r="AB266" s="165" t="s">
        <v>1986</v>
      </c>
      <c r="AC266" s="165"/>
    </row>
    <row r="267" s="127" customFormat="1" ht="27" customHeight="1" spans="1:1024 1025:16377">
      <c r="A267" s="152">
        <v>261</v>
      </c>
      <c r="B267" s="258" t="s">
        <v>2821</v>
      </c>
      <c r="C267" s="259">
        <v>49</v>
      </c>
      <c r="D267" s="155" t="s">
        <v>1996</v>
      </c>
      <c r="E267" s="263" t="s">
        <v>2248</v>
      </c>
      <c r="F267" s="262" t="s">
        <v>2822</v>
      </c>
      <c r="G267" s="158"/>
      <c r="H267" s="157" t="str">
        <f>IF(G267="","",VLOOKUP(G267,'附表8-合同明细采集底稿'!B:I,2,0))</f>
        <v/>
      </c>
      <c r="I267" s="121" t="str">
        <f>IF(G267="","",VLOOKUP(G267,'附表8-合同明细采集底稿'!B:I,3,0))</f>
        <v/>
      </c>
      <c r="J267" s="166" t="s">
        <v>120</v>
      </c>
      <c r="K267" s="157" t="s">
        <v>2007</v>
      </c>
      <c r="L267" s="158"/>
      <c r="M267" s="158"/>
      <c r="N267" s="159">
        <v>0</v>
      </c>
      <c r="O267" s="255">
        <v>0</v>
      </c>
      <c r="P267" s="255">
        <v>1319491.68</v>
      </c>
      <c r="Q267" s="160">
        <f t="shared" si="13"/>
        <v>-1319491.68</v>
      </c>
      <c r="R267" s="160">
        <f t="shared" si="15"/>
        <v>0</v>
      </c>
      <c r="S267" s="161">
        <f>IFERROR(VLOOKUP(G267,'附表8-合同明细采集底稿'!B:M,12,0),100%)</f>
        <v>1</v>
      </c>
      <c r="T267" s="160">
        <f t="shared" si="14"/>
        <v>0</v>
      </c>
      <c r="U267" s="157" t="s">
        <v>2560</v>
      </c>
      <c r="V267" s="162" t="s">
        <v>309</v>
      </c>
      <c r="W267" s="163">
        <f>IF('附表1-面积统计表'!$D$29=0,"",IF(AND(V267="共同成本费用",Z267="总建筑面积法"),ROUND(T267/'附表1-面积统计表'!$D$29*'附表1-面积统计表'!$D$5,2),IF(AND(V267="共同成本费用",Z267="可售建筑面积法"),ROUND(T267/'附表1-面积统计表'!$F$29*'附表1-面积统计表'!$F$5,2),"请手工填写")))</f>
        <v>0</v>
      </c>
      <c r="X267" s="163" t="str">
        <f>IF(SUM('附表1-面积统计表'!$D$6)=0,"",SUM(T267)-SUM(W267)-SUM(Y267))</f>
        <v/>
      </c>
      <c r="Y267" s="163">
        <f>IF(SUM('附表1-面积统计表'!$D$6)=0,SUM(T267)-SUM(W267),IF('附表1-面积统计表'!$D$29=0,"",IF(AND(V267="共同成本费用",Z267="总建筑面积法"),ROUND(T267/'附表1-面积统计表'!$D$29*'附表1-面积统计表'!$D$7,2),IF(AND(V267="共同成本费用",Z267="可售建筑面积法"),ROUND(T267/'附表1-面积统计表'!$F$29*'附表1-面积统计表'!$F$7,2),"请手工填写"))))</f>
        <v>0</v>
      </c>
      <c r="Z267" s="164" t="s">
        <v>282</v>
      </c>
      <c r="AA267" s="157"/>
      <c r="AB267" s="165" t="s">
        <v>1986</v>
      </c>
      <c r="AC267" s="165"/>
    </row>
    <row r="268" s="127" customFormat="1" ht="27" hidden="1" customHeight="1" spans="1:1024 1025:16377">
      <c r="A268" s="152">
        <v>262</v>
      </c>
      <c r="B268" s="258" t="s">
        <v>2823</v>
      </c>
      <c r="C268" s="259">
        <v>17</v>
      </c>
      <c r="D268" s="155" t="s">
        <v>1996</v>
      </c>
      <c r="E268" s="263" t="s">
        <v>2200</v>
      </c>
      <c r="F268" s="262" t="s">
        <v>2824</v>
      </c>
      <c r="G268" s="158"/>
      <c r="H268" s="157" t="str">
        <f>IF(G268="","",VLOOKUP(G268,'附表8-合同明细采集底稿'!B:I,2,0))</f>
        <v/>
      </c>
      <c r="I268" s="121" t="str">
        <f>IF(G268="","",VLOOKUP(G268,'附表8-合同明细采集底稿'!B:I,3,0))</f>
        <v/>
      </c>
      <c r="J268" s="166" t="s">
        <v>2825</v>
      </c>
      <c r="K268" s="157" t="s">
        <v>2007</v>
      </c>
      <c r="L268" s="158"/>
      <c r="M268" s="581" t="s">
        <v>2826</v>
      </c>
      <c r="N268" s="187">
        <v>248718.76</v>
      </c>
      <c r="O268" s="255">
        <v>285867.37</v>
      </c>
      <c r="P268" s="255">
        <v>248718.76</v>
      </c>
      <c r="Q268" s="160">
        <f t="shared" si="13"/>
        <v>-248718.76</v>
      </c>
      <c r="R268" s="160">
        <f t="shared" si="15"/>
        <v>0</v>
      </c>
      <c r="S268" s="161">
        <f>IFERROR(VLOOKUP(G268,'附表8-合同明细采集底稿'!B:M,12,0),100%)</f>
        <v>1</v>
      </c>
      <c r="T268" s="160">
        <f t="shared" si="14"/>
        <v>0</v>
      </c>
      <c r="U268" s="157"/>
      <c r="V268" s="162" t="s">
        <v>309</v>
      </c>
      <c r="W268" s="163">
        <f>IF('附表1-面积统计表'!$D$29=0,"",IF(AND(V268="共同成本费用",Z268="总建筑面积法"),ROUND(T268/'附表1-面积统计表'!$D$29*'附表1-面积统计表'!$D$5,2),IF(AND(V268="共同成本费用",Z268="可售建筑面积法"),ROUND(T268/'附表1-面积统计表'!$F$29*'附表1-面积统计表'!$F$5,2),"请手工填写")))</f>
        <v>0</v>
      </c>
      <c r="X268" s="163" t="str">
        <f>IF(SUM('附表1-面积统计表'!$D$6)=0,"",SUM(T268)-SUM(W268)-SUM(Y268))</f>
        <v/>
      </c>
      <c r="Y268" s="163">
        <f>IF(SUM('附表1-面积统计表'!$D$6)=0,SUM(T268)-SUM(W268),IF('附表1-面积统计表'!$D$29=0,"",IF(AND(V268="共同成本费用",Z268="总建筑面积法"),ROUND(T268/'附表1-面积统计表'!$D$29*'附表1-面积统计表'!$D$7,2),IF(AND(V268="共同成本费用",Z268="可售建筑面积法"),ROUND(T268/'附表1-面积统计表'!$F$29*'附表1-面积统计表'!$F$7,2),"请手工填写"))))</f>
        <v>0</v>
      </c>
      <c r="Z268" s="164" t="s">
        <v>282</v>
      </c>
      <c r="AA268" s="157"/>
      <c r="AB268" s="165" t="s">
        <v>1986</v>
      </c>
      <c r="AC268" s="165"/>
    </row>
    <row r="269" s="127" customFormat="1" ht="27" hidden="1" customHeight="1" spans="1:1024 1025:16377">
      <c r="A269" s="152">
        <v>263</v>
      </c>
      <c r="B269" s="258" t="s">
        <v>2797</v>
      </c>
      <c r="C269" s="259">
        <v>8</v>
      </c>
      <c r="D269" s="155" t="s">
        <v>1996</v>
      </c>
      <c r="E269" s="263" t="s">
        <v>2248</v>
      </c>
      <c r="F269" s="262" t="s">
        <v>2827</v>
      </c>
      <c r="G269" s="158"/>
      <c r="H269" s="157" t="str">
        <f>IF(G269="","",VLOOKUP(G269,'附表8-合同明细采集底稿'!B:I,2,0))</f>
        <v/>
      </c>
      <c r="I269" s="121" t="str">
        <f>IF(G269="","",VLOOKUP(G269,'附表8-合同明细采集底稿'!B:I,3,0))</f>
        <v/>
      </c>
      <c r="J269" s="166" t="s">
        <v>2828</v>
      </c>
      <c r="K269" s="157" t="s">
        <v>2007</v>
      </c>
      <c r="L269" s="158"/>
      <c r="M269" s="581" t="s">
        <v>2829</v>
      </c>
      <c r="N269" s="187">
        <v>48543.69</v>
      </c>
      <c r="O269" s="255">
        <v>40000</v>
      </c>
      <c r="P269" s="255">
        <v>48543.69</v>
      </c>
      <c r="Q269" s="160"/>
      <c r="R269" s="160">
        <f t="shared" si="15"/>
        <v>48543.69</v>
      </c>
      <c r="S269" s="161">
        <f>IFERROR(VLOOKUP(G269,'附表8-合同明细采集底稿'!B:M,12,0),100%)</f>
        <v>1</v>
      </c>
      <c r="T269" s="160">
        <f t="shared" si="14"/>
        <v>48543.69</v>
      </c>
      <c r="U269" s="157"/>
      <c r="V269" s="162" t="s">
        <v>309</v>
      </c>
      <c r="W269" s="163">
        <f>IF('附表1-面积统计表'!$D$29=0,"",IF(AND(V269="共同成本费用",Z269="总建筑面积法"),ROUND(T269/'附表1-面积统计表'!$D$29*'附表1-面积统计表'!$D$5,2),IF(AND(V269="共同成本费用",Z269="可售建筑面积法"),ROUND(T269/'附表1-面积统计表'!$F$29*'附表1-面积统计表'!$F$5,2),"请手工填写")))</f>
        <v>45703.46</v>
      </c>
      <c r="X269" s="163" t="str">
        <f>IF(SUM('附表1-面积统计表'!$D$6)=0,"",SUM(T269)-SUM(W269)-SUM(Y269))</f>
        <v/>
      </c>
      <c r="Y269" s="163">
        <f>IF(SUM('附表1-面积统计表'!$D$6)=0,SUM(T269)-SUM(W269),IF('附表1-面积统计表'!$D$29=0,"",IF(AND(V269="共同成本费用",Z269="总建筑面积法"),ROUND(T269/'附表1-面积统计表'!$D$29*'附表1-面积统计表'!$D$7,2),IF(AND(V269="共同成本费用",Z269="可售建筑面积法"),ROUND(T269/'附表1-面积统计表'!$F$29*'附表1-面积统计表'!$F$7,2),"请手工填写"))))</f>
        <v>2840.23</v>
      </c>
      <c r="Z269" s="164" t="s">
        <v>282</v>
      </c>
      <c r="AA269" s="157"/>
      <c r="AB269" s="165" t="s">
        <v>1986</v>
      </c>
      <c r="AC269" s="165"/>
    </row>
    <row r="270" s="128" customFormat="1" ht="27" hidden="1" customHeight="1" spans="1:1024 1025:16377">
      <c r="A270" s="172">
        <v>264</v>
      </c>
      <c r="B270" s="264" t="s">
        <v>2246</v>
      </c>
      <c r="C270" s="265" t="s">
        <v>2247</v>
      </c>
      <c r="D270" s="175" t="s">
        <v>2037</v>
      </c>
      <c r="E270" s="274" t="s">
        <v>2100</v>
      </c>
      <c r="F270" s="266" t="s">
        <v>2249</v>
      </c>
      <c r="G270" s="178" t="s">
        <v>2830</v>
      </c>
      <c r="H270" s="177" t="str">
        <f>IF(G270="","",VLOOKUP(G270,'附表8-合同明细采集底稿'!B:I,2,0))</f>
        <v>电缆采购合同-五期</v>
      </c>
      <c r="I270" s="179">
        <f>IF(G270="","",VLOOKUP(G270,'附表8-合同明细采集底稿'!B:I,3,0))</f>
        <v>0</v>
      </c>
      <c r="J270" s="177" t="str">
        <f>IF(G270="","",VLOOKUP(G270,'附表8-合同明细采集底稿'!B:I,4,0))</f>
        <v>泰丰线缆有限公司</v>
      </c>
      <c r="K270" s="177" t="s">
        <v>2007</v>
      </c>
      <c r="L270" s="275" t="s">
        <v>2251</v>
      </c>
      <c r="M270" s="178" t="s">
        <v>2252</v>
      </c>
      <c r="N270" s="180">
        <v>123748.67</v>
      </c>
      <c r="O270" s="267">
        <v>139836</v>
      </c>
      <c r="P270" s="267">
        <v>123748.67</v>
      </c>
      <c r="Q270" s="181"/>
      <c r="R270" s="181">
        <f t="shared" si="15"/>
        <v>123748.67</v>
      </c>
      <c r="S270" s="182">
        <f>IFERROR(VLOOKUP(G270,'附表8-合同明细采集底稿'!B:M,12,0),100%)</f>
        <v>1</v>
      </c>
      <c r="T270" s="181">
        <f t="shared" si="14"/>
        <v>123748.67</v>
      </c>
      <c r="U270" s="177" t="s">
        <v>2009</v>
      </c>
      <c r="V270" s="183" t="s">
        <v>309</v>
      </c>
      <c r="W270" s="184">
        <f>IF('附表1-面积统计表'!$D$29=0,"",IF(AND(V270="共同成本费用",Z270="总建筑面积法"),ROUND(T270/'附表1-面积统计表'!$D$29*'附表1-面积统计表'!$D$5,2),IF(AND(V270="共同成本费用",Z270="可售建筑面积法"),ROUND(T270/'附表1-面积统计表'!$F$29*'附表1-面积统计表'!$F$5,2),"请手工填写")))</f>
        <v>116508.29</v>
      </c>
      <c r="X270" s="184" t="str">
        <f>IF(SUM('附表1-面积统计表'!$D$6)=0,"",SUM(T270)-SUM(W270)-SUM(Y270))</f>
        <v/>
      </c>
      <c r="Y270" s="184">
        <f>IF(SUM('附表1-面积统计表'!$D$6)=0,SUM(T270)-SUM(W270),IF('附表1-面积统计表'!$D$29=0,"",IF(AND(V270="共同成本费用",Z270="总建筑面积法"),ROUND(T270/'附表1-面积统计表'!$D$29*'附表1-面积统计表'!$D$7,2),IF(AND(V270="共同成本费用",Z270="可售建筑面积法"),ROUND(T270/'附表1-面积统计表'!$F$29*'附表1-面积统计表'!$F$7,2),"请手工填写"))))</f>
        <v>7240.38</v>
      </c>
      <c r="Z270" s="185" t="s">
        <v>282</v>
      </c>
      <c r="AA270" s="177"/>
      <c r="AB270" s="186" t="s">
        <v>1986</v>
      </c>
      <c r="AC270" s="186"/>
    </row>
    <row r="271" s="128" customFormat="1" ht="27" hidden="1" customHeight="1" spans="1:1024 1025:16377">
      <c r="A271" s="172">
        <v>265</v>
      </c>
      <c r="B271" s="264" t="s">
        <v>2246</v>
      </c>
      <c r="C271" s="265" t="s">
        <v>2247</v>
      </c>
      <c r="D271" s="175" t="s">
        <v>2037</v>
      </c>
      <c r="E271" s="274" t="s">
        <v>2100</v>
      </c>
      <c r="F271" s="266" t="s">
        <v>2249</v>
      </c>
      <c r="G271" s="178" t="s">
        <v>2830</v>
      </c>
      <c r="H271" s="177" t="str">
        <f>IF(G271="","",VLOOKUP(G271,'附表8-合同明细采集底稿'!B:I,2,0))</f>
        <v>电缆采购合同-五期</v>
      </c>
      <c r="I271" s="179">
        <f>IF(G271="","",VLOOKUP(G271,'附表8-合同明细采集底稿'!B:I,3,0))</f>
        <v>0</v>
      </c>
      <c r="J271" s="177" t="str">
        <f>IF(G271="","",VLOOKUP(G271,'附表8-合同明细采集底稿'!B:I,4,0))</f>
        <v>泰丰线缆有限公司</v>
      </c>
      <c r="K271" s="177" t="s">
        <v>2007</v>
      </c>
      <c r="L271" s="275" t="s">
        <v>2251</v>
      </c>
      <c r="M271" s="178" t="s">
        <v>2252</v>
      </c>
      <c r="N271" s="188">
        <v>576696.46</v>
      </c>
      <c r="O271" s="267">
        <v>651667</v>
      </c>
      <c r="P271" s="267">
        <v>576696.46</v>
      </c>
      <c r="Q271" s="181"/>
      <c r="R271" s="181">
        <f t="shared" si="15"/>
        <v>576696.46</v>
      </c>
      <c r="S271" s="182">
        <f>IFERROR(VLOOKUP(G271,'附表8-合同明细采集底稿'!B:M,12,0),100%)</f>
        <v>1</v>
      </c>
      <c r="T271" s="181">
        <f t="shared" si="14"/>
        <v>576696.46</v>
      </c>
      <c r="U271" s="177" t="s">
        <v>2009</v>
      </c>
      <c r="V271" s="183" t="s">
        <v>309</v>
      </c>
      <c r="W271" s="184">
        <f>IF('附表1-面积统计表'!$D$29=0,"",IF(AND(V271="共同成本费用",Z271="总建筑面积法"),ROUND(T271/'附表1-面积统计表'!$D$29*'附表1-面积统计表'!$D$5,2),IF(AND(V271="共同成本费用",Z271="可售建筑面积法"),ROUND(T271/'附表1-面积统计表'!$F$29*'附表1-面积统计表'!$F$5,2),"请手工填写")))</f>
        <v>542954.67</v>
      </c>
      <c r="X271" s="184" t="str">
        <f>IF(SUM('附表1-面积统计表'!$D$6)=0,"",SUM(T271)-SUM(W271)-SUM(Y271))</f>
        <v/>
      </c>
      <c r="Y271" s="184">
        <f>IF(SUM('附表1-面积统计表'!$D$6)=0,SUM(T271)-SUM(W271),IF('附表1-面积统计表'!$D$29=0,"",IF(AND(V271="共同成本费用",Z271="总建筑面积法"),ROUND(T271/'附表1-面积统计表'!$D$29*'附表1-面积统计表'!$D$7,2),IF(AND(V271="共同成本费用",Z271="可售建筑面积法"),ROUND(T271/'附表1-面积统计表'!$F$29*'附表1-面积统计表'!$F$7,2),"请手工填写"))))</f>
        <v>33741.7899999999</v>
      </c>
      <c r="Z271" s="185" t="s">
        <v>282</v>
      </c>
      <c r="AA271" s="177"/>
      <c r="AB271" s="186" t="s">
        <v>1986</v>
      </c>
      <c r="AC271" s="186"/>
    </row>
    <row r="272" s="128" customFormat="1" ht="27" hidden="1" customHeight="1" spans="1:1024 1025:16377">
      <c r="A272" s="172">
        <v>266</v>
      </c>
      <c r="B272" s="264" t="s">
        <v>2263</v>
      </c>
      <c r="C272" s="265" t="s">
        <v>2264</v>
      </c>
      <c r="D272" s="175" t="s">
        <v>2037</v>
      </c>
      <c r="E272" s="274" t="s">
        <v>2100</v>
      </c>
      <c r="F272" s="266" t="s">
        <v>2265</v>
      </c>
      <c r="G272" s="178" t="s">
        <v>2830</v>
      </c>
      <c r="H272" s="177" t="str">
        <f>IF(G272="","",VLOOKUP(G272,'附表8-合同明细采集底稿'!B:I,2,0))</f>
        <v>电缆采购合同-五期</v>
      </c>
      <c r="I272" s="179">
        <f>IF(G272="","",VLOOKUP(G272,'附表8-合同明细采集底稿'!B:I,3,0))</f>
        <v>0</v>
      </c>
      <c r="J272" s="177" t="str">
        <f>IF(G272="","",VLOOKUP(G272,'附表8-合同明细采集底稿'!B:I,4,0))</f>
        <v>泰丰线缆有限公司</v>
      </c>
      <c r="K272" s="177" t="s">
        <v>2007</v>
      </c>
      <c r="L272" s="275" t="s">
        <v>2266</v>
      </c>
      <c r="M272" s="178" t="s">
        <v>2267</v>
      </c>
      <c r="N272" s="188">
        <v>282154.87</v>
      </c>
      <c r="O272" s="267">
        <v>162360</v>
      </c>
      <c r="P272" s="267">
        <v>143681.42</v>
      </c>
      <c r="Q272" s="181"/>
      <c r="R272" s="181">
        <f t="shared" si="15"/>
        <v>143681.42</v>
      </c>
      <c r="S272" s="182">
        <f>IFERROR(VLOOKUP(G272,'附表8-合同明细采集底稿'!B:M,12,0),100%)</f>
        <v>1</v>
      </c>
      <c r="T272" s="181">
        <f t="shared" si="14"/>
        <v>143681.42</v>
      </c>
      <c r="U272" s="177" t="s">
        <v>2009</v>
      </c>
      <c r="V272" s="183" t="s">
        <v>309</v>
      </c>
      <c r="W272" s="184">
        <f>IF('附表1-面积统计表'!$D$29=0,"",IF(AND(V272="共同成本费用",Z272="总建筑面积法"),ROUND(T272/'附表1-面积统计表'!$D$29*'附表1-面积统计表'!$D$5,2),IF(AND(V272="共同成本费用",Z272="可售建筑面积法"),ROUND(T272/'附表1-面积统计表'!$F$29*'附表1-面积统计表'!$F$5,2),"请手工填写")))</f>
        <v>135274.8</v>
      </c>
      <c r="X272" s="184" t="str">
        <f>IF(SUM('附表1-面积统计表'!$D$6)=0,"",SUM(T272)-SUM(W272)-SUM(Y272))</f>
        <v/>
      </c>
      <c r="Y272" s="184">
        <f>IF(SUM('附表1-面积统计表'!$D$6)=0,SUM(T272)-SUM(W272),IF('附表1-面积统计表'!$D$29=0,"",IF(AND(V272="共同成本费用",Z272="总建筑面积法"),ROUND(T272/'附表1-面积统计表'!$D$29*'附表1-面积统计表'!$D$7,2),IF(AND(V272="共同成本费用",Z272="可售建筑面积法"),ROUND(T272/'附表1-面积统计表'!$F$29*'附表1-面积统计表'!$F$7,2),"请手工填写"))))</f>
        <v>8406.62000000002</v>
      </c>
      <c r="Z272" s="185" t="s">
        <v>282</v>
      </c>
      <c r="AA272" s="177"/>
      <c r="AB272" s="186" t="s">
        <v>1986</v>
      </c>
      <c r="AC272" s="186"/>
    </row>
    <row r="273" s="127" customFormat="1" ht="27" hidden="1" customHeight="1" spans="1:29">
      <c r="A273" s="152">
        <v>267</v>
      </c>
      <c r="B273" s="258" t="s">
        <v>2831</v>
      </c>
      <c r="C273" s="259" t="s">
        <v>2832</v>
      </c>
      <c r="D273" s="155" t="s">
        <v>2037</v>
      </c>
      <c r="E273" s="263" t="s">
        <v>2100</v>
      </c>
      <c r="F273" s="262" t="s">
        <v>2833</v>
      </c>
      <c r="G273" s="158" t="s">
        <v>2830</v>
      </c>
      <c r="H273" s="157" t="str">
        <f>IF(G273="","",VLOOKUP(G273,'附表8-合同明细采集底稿'!B:I,2,0))</f>
        <v>电缆采购合同-五期</v>
      </c>
      <c r="I273" s="121">
        <f>IF(G273="","",VLOOKUP(G273,'附表8-合同明细采集底稿'!B:I,3,0))</f>
        <v>0</v>
      </c>
      <c r="J273" s="157" t="str">
        <f>IF(G273="","",VLOOKUP(G273,'附表8-合同明细采集底稿'!B:I,4,0))</f>
        <v>泰丰线缆有限公司</v>
      </c>
      <c r="K273" s="157" t="s">
        <v>2007</v>
      </c>
      <c r="L273" s="166" t="s">
        <v>2834</v>
      </c>
      <c r="M273" s="158" t="s">
        <v>2835</v>
      </c>
      <c r="N273" s="159">
        <v>272269.01</v>
      </c>
      <c r="O273" s="255">
        <v>544538.02</v>
      </c>
      <c r="P273" s="255">
        <v>272269.01</v>
      </c>
      <c r="Q273" s="160">
        <v>-161265.471504425</v>
      </c>
      <c r="R273" s="160">
        <f t="shared" si="15"/>
        <v>111003.538495575</v>
      </c>
      <c r="S273" s="161">
        <f>IFERROR(VLOOKUP(G273,'附表8-合同明细采集底稿'!B:M,12,0),100%)</f>
        <v>1</v>
      </c>
      <c r="T273" s="160">
        <f t="shared" si="14"/>
        <v>111003.54</v>
      </c>
      <c r="U273" s="177" t="s">
        <v>2009</v>
      </c>
      <c r="V273" s="162" t="s">
        <v>309</v>
      </c>
      <c r="W273" s="163">
        <f>IF('附表1-面积统计表'!$D$29=0,"",IF(AND(V273="共同成本费用",Z273="总建筑面积法"),ROUND(T273/'附表1-面积统计表'!$D$29*'附表1-面积统计表'!$D$5,2),IF(AND(V273="共同成本费用",Z273="可售建筑面积法"),ROUND(T273/'附表1-面积统计表'!$F$29*'附表1-面积统计表'!$F$5,2),"请手工填写")))</f>
        <v>104508.86</v>
      </c>
      <c r="X273" s="163" t="str">
        <f>IF(SUM('附表1-面积统计表'!$D$6)=0,"",SUM(T273)-SUM(W273)-SUM(Y273))</f>
        <v/>
      </c>
      <c r="Y273" s="163">
        <f>IF(SUM('附表1-面积统计表'!$D$6)=0,SUM(T273)-SUM(W273),IF('附表1-面积统计表'!$D$29=0,"",IF(AND(V273="共同成本费用",Z273="总建筑面积法"),ROUND(T273/'附表1-面积统计表'!$D$29*'附表1-面积统计表'!$D$7,2),IF(AND(V273="共同成本费用",Z273="可售建筑面积法"),ROUND(T273/'附表1-面积统计表'!$F$29*'附表1-面积统计表'!$F$7,2),"请手工填写"))))</f>
        <v>6494.67999999999</v>
      </c>
      <c r="Z273" s="164" t="s">
        <v>282</v>
      </c>
      <c r="AA273" s="157"/>
      <c r="AB273" s="165" t="s">
        <v>1986</v>
      </c>
      <c r="AC273" s="165"/>
    </row>
    <row r="274" s="127" customFormat="1" ht="27" hidden="1" customHeight="1" spans="1:29">
      <c r="A274" s="152">
        <v>268</v>
      </c>
      <c r="B274" s="258" t="s">
        <v>2724</v>
      </c>
      <c r="C274" s="259" t="s">
        <v>2125</v>
      </c>
      <c r="D274" s="155" t="s">
        <v>2037</v>
      </c>
      <c r="E274" s="263" t="s">
        <v>2100</v>
      </c>
      <c r="F274" s="262" t="s">
        <v>2836</v>
      </c>
      <c r="G274" s="158" t="s">
        <v>2837</v>
      </c>
      <c r="H274" s="157" t="str">
        <f>IF(G274="","",VLOOKUP(G274,'附表8-合同明细采集底稿'!B:I,2,0))</f>
        <v>电气外网供货安装合同（4#-17#31#-36#、12#-38#）18、21、22#</v>
      </c>
      <c r="I274" s="121">
        <f>IF(G274="","",VLOOKUP(G274,'附表8-合同明细采集底稿'!B:I,3,0))</f>
        <v>0</v>
      </c>
      <c r="J274" s="157" t="str">
        <f>IF(G274="","",VLOOKUP(G274,'附表8-合同明细采集底稿'!B:I,4,0))</f>
        <v>巴州鑫磊机电设备开关有限责任公司（张国宏）</v>
      </c>
      <c r="K274" s="157" t="s">
        <v>2007</v>
      </c>
      <c r="L274" s="166" t="s">
        <v>2838</v>
      </c>
      <c r="M274" s="158" t="s">
        <v>2839</v>
      </c>
      <c r="N274" s="187">
        <v>99557.52</v>
      </c>
      <c r="O274" s="255">
        <v>4797.42</v>
      </c>
      <c r="P274" s="255">
        <v>99557.52</v>
      </c>
      <c r="Q274" s="160">
        <v>-13550.44</v>
      </c>
      <c r="R274" s="160">
        <f t="shared" si="15"/>
        <v>86007.08</v>
      </c>
      <c r="S274" s="161">
        <f>IFERROR(VLOOKUP(G274,'附表8-合同明细采集底稿'!B:M,12,0),100%)</f>
        <v>1</v>
      </c>
      <c r="T274" s="160">
        <f t="shared" si="14"/>
        <v>86007.08</v>
      </c>
      <c r="U274" s="157" t="s">
        <v>2840</v>
      </c>
      <c r="V274" s="162" t="s">
        <v>309</v>
      </c>
      <c r="W274" s="163">
        <f>IF('附表1-面积统计表'!$D$29=0,"",IF(AND(V274="共同成本费用",Z274="总建筑面积法"),ROUND(T274/'附表1-面积统计表'!$D$29*'附表1-面积统计表'!$D$5,2),IF(AND(V274="共同成本费用",Z274="可售建筑面积法"),ROUND(T274/'附表1-面积统计表'!$F$29*'附表1-面积统计表'!$F$5,2),"请手工填写")))</f>
        <v>80974.91</v>
      </c>
      <c r="X274" s="163" t="str">
        <f>IF(SUM('附表1-面积统计表'!$D$6)=0,"",SUM(T274)-SUM(W274)-SUM(Y274))</f>
        <v/>
      </c>
      <c r="Y274" s="163">
        <f>IF(SUM('附表1-面积统计表'!$D$6)=0,SUM(T274)-SUM(W274),IF('附表1-面积统计表'!$D$29=0,"",IF(AND(V274="共同成本费用",Z274="总建筑面积法"),ROUND(T274/'附表1-面积统计表'!$D$29*'附表1-面积统计表'!$D$7,2),IF(AND(V274="共同成本费用",Z274="可售建筑面积法"),ROUND(T274/'附表1-面积统计表'!$F$29*'附表1-面积统计表'!$F$7,2),"请手工填写"))))</f>
        <v>5032.17</v>
      </c>
      <c r="Z274" s="164" t="s">
        <v>282</v>
      </c>
      <c r="AA274" s="157"/>
      <c r="AB274" s="165" t="s">
        <v>1986</v>
      </c>
      <c r="AC274" s="165"/>
    </row>
    <row r="275" s="127" customFormat="1" ht="27" hidden="1" customHeight="1" spans="1:29">
      <c r="A275" s="152">
        <v>269</v>
      </c>
      <c r="B275" s="258" t="s">
        <v>2724</v>
      </c>
      <c r="C275" s="259" t="s">
        <v>2125</v>
      </c>
      <c r="D275" s="155" t="s">
        <v>2037</v>
      </c>
      <c r="E275" s="263" t="s">
        <v>2100</v>
      </c>
      <c r="F275" s="262" t="s">
        <v>2836</v>
      </c>
      <c r="G275" s="158" t="s">
        <v>2837</v>
      </c>
      <c r="H275" s="157" t="str">
        <f>IF(G275="","",VLOOKUP(G275,'附表8-合同明细采集底稿'!B:I,2,0))</f>
        <v>电气外网供货安装合同（4#-17#31#-36#、12#-38#）18、21、22#</v>
      </c>
      <c r="I275" s="121">
        <f>IF(G275="","",VLOOKUP(G275,'附表8-合同明细采集底稿'!B:I,3,0))</f>
        <v>0</v>
      </c>
      <c r="J275" s="157" t="str">
        <f>IF(G275="","",VLOOKUP(G275,'附表8-合同明细采集底稿'!B:I,4,0))</f>
        <v>巴州鑫磊机电设备开关有限责任公司（张国宏）</v>
      </c>
      <c r="K275" s="157" t="s">
        <v>2007</v>
      </c>
      <c r="L275" s="166" t="s">
        <v>2838</v>
      </c>
      <c r="M275" s="158" t="s">
        <v>2841</v>
      </c>
      <c r="N275" s="187">
        <v>22123.89</v>
      </c>
      <c r="O275" s="255">
        <v>25000</v>
      </c>
      <c r="P275" s="255">
        <v>22123.89</v>
      </c>
      <c r="Q275" s="160"/>
      <c r="R275" s="160">
        <f t="shared" si="15"/>
        <v>22123.89</v>
      </c>
      <c r="S275" s="161">
        <f>IFERROR(VLOOKUP(G275,'附表8-合同明细采集底稿'!B:M,12,0),100%)</f>
        <v>1</v>
      </c>
      <c r="T275" s="160">
        <f t="shared" si="14"/>
        <v>22123.89</v>
      </c>
      <c r="U275" s="157" t="s">
        <v>2840</v>
      </c>
      <c r="V275" s="162" t="s">
        <v>309</v>
      </c>
      <c r="W275" s="163">
        <f>IF('附表1-面积统计表'!$D$29=0,"",IF(AND(V275="共同成本费用",Z275="总建筑面积法"),ROUND(T275/'附表1-面积统计表'!$D$29*'附表1-面积统计表'!$D$5,2),IF(AND(V275="共同成本费用",Z275="可售建筑面积法"),ROUND(T275/'附表1-面积统计表'!$F$29*'附表1-面积统计表'!$F$5,2),"请手工填写")))</f>
        <v>20829.45</v>
      </c>
      <c r="X275" s="163" t="str">
        <f>IF(SUM('附表1-面积统计表'!$D$6)=0,"",SUM(T275)-SUM(W275)-SUM(Y275))</f>
        <v/>
      </c>
      <c r="Y275" s="163">
        <f>IF(SUM('附表1-面积统计表'!$D$6)=0,SUM(T275)-SUM(W275),IF('附表1-面积统计表'!$D$29=0,"",IF(AND(V275="共同成本费用",Z275="总建筑面积法"),ROUND(T275/'附表1-面积统计表'!$D$29*'附表1-面积统计表'!$D$7,2),IF(AND(V275="共同成本费用",Z275="可售建筑面积法"),ROUND(T275/'附表1-面积统计表'!$F$29*'附表1-面积统计表'!$F$7,2),"请手工填写"))))</f>
        <v>1294.44</v>
      </c>
      <c r="Z275" s="164" t="s">
        <v>282</v>
      </c>
      <c r="AA275" s="157"/>
      <c r="AB275" s="165" t="s">
        <v>1986</v>
      </c>
      <c r="AC275" s="165"/>
    </row>
    <row r="276" s="127" customFormat="1" ht="27" hidden="1" customHeight="1" spans="1:29">
      <c r="A276" s="152">
        <v>270</v>
      </c>
      <c r="B276" s="258" t="s">
        <v>2724</v>
      </c>
      <c r="C276" s="259" t="s">
        <v>2125</v>
      </c>
      <c r="D276" s="155" t="s">
        <v>2037</v>
      </c>
      <c r="E276" s="263" t="s">
        <v>2100</v>
      </c>
      <c r="F276" s="262" t="s">
        <v>2836</v>
      </c>
      <c r="G276" s="158" t="s">
        <v>2837</v>
      </c>
      <c r="H276" s="157" t="str">
        <f>IF(G276="","",VLOOKUP(G276,'附表8-合同明细采集底稿'!B:I,2,0))</f>
        <v>电气外网供货安装合同（4#-17#31#-36#、12#-38#）18、21、22#</v>
      </c>
      <c r="I276" s="121">
        <f>IF(G276="","",VLOOKUP(G276,'附表8-合同明细采集底稿'!B:I,3,0))</f>
        <v>0</v>
      </c>
      <c r="J276" s="157" t="str">
        <f>IF(G276="","",VLOOKUP(G276,'附表8-合同明细采集底稿'!B:I,4,0))</f>
        <v>巴州鑫磊机电设备开关有限责任公司（张国宏）</v>
      </c>
      <c r="K276" s="157" t="s">
        <v>2007</v>
      </c>
      <c r="L276" s="166" t="s">
        <v>2838</v>
      </c>
      <c r="M276" s="158" t="s">
        <v>2842</v>
      </c>
      <c r="N276" s="159">
        <v>85716.11</v>
      </c>
      <c r="O276" s="255">
        <v>96859.2</v>
      </c>
      <c r="P276" s="255">
        <v>85716.11</v>
      </c>
      <c r="Q276" s="160"/>
      <c r="R276" s="160">
        <f t="shared" si="15"/>
        <v>85716.11</v>
      </c>
      <c r="S276" s="161">
        <f>IFERROR(VLOOKUP(G276,'附表8-合同明细采集底稿'!B:M,12,0),100%)</f>
        <v>1</v>
      </c>
      <c r="T276" s="160">
        <f t="shared" si="14"/>
        <v>85716.11</v>
      </c>
      <c r="U276" s="157" t="s">
        <v>2840</v>
      </c>
      <c r="V276" s="162" t="s">
        <v>309</v>
      </c>
      <c r="W276" s="163">
        <f>IF('附表1-面积统计表'!$D$29=0,"",IF(AND(V276="共同成本费用",Z276="总建筑面积法"),ROUND(T276/'附表1-面积统计表'!$D$29*'附表1-面积统计表'!$D$5,2),IF(AND(V276="共同成本费用",Z276="可售建筑面积法"),ROUND(T276/'附表1-面积统计表'!$F$29*'附表1-面积统计表'!$F$5,2),"请手工填写")))</f>
        <v>80700.97</v>
      </c>
      <c r="X276" s="163" t="str">
        <f>IF(SUM('附表1-面积统计表'!$D$6)=0,"",SUM(T276)-SUM(W276)-SUM(Y276))</f>
        <v/>
      </c>
      <c r="Y276" s="163">
        <f>IF(SUM('附表1-面积统计表'!$D$6)=0,SUM(T276)-SUM(W276),IF('附表1-面积统计表'!$D$29=0,"",IF(AND(V276="共同成本费用",Z276="总建筑面积法"),ROUND(T276/'附表1-面积统计表'!$D$29*'附表1-面积统计表'!$D$7,2),IF(AND(V276="共同成本费用",Z276="可售建筑面积法"),ROUND(T276/'附表1-面积统计表'!$F$29*'附表1-面积统计表'!$F$7,2),"请手工填写"))))</f>
        <v>5015.14</v>
      </c>
      <c r="Z276" s="164" t="s">
        <v>282</v>
      </c>
      <c r="AA276" s="157"/>
      <c r="AB276" s="165" t="s">
        <v>1986</v>
      </c>
      <c r="AC276" s="165"/>
    </row>
    <row r="277" s="127" customFormat="1" ht="27" hidden="1" customHeight="1" spans="1:29">
      <c r="A277" s="152">
        <v>271</v>
      </c>
      <c r="B277" s="258" t="s">
        <v>2724</v>
      </c>
      <c r="C277" s="259" t="s">
        <v>2125</v>
      </c>
      <c r="D277" s="155" t="s">
        <v>2037</v>
      </c>
      <c r="E277" s="263" t="s">
        <v>2100</v>
      </c>
      <c r="F277" s="262" t="s">
        <v>2836</v>
      </c>
      <c r="G277" s="158" t="s">
        <v>2837</v>
      </c>
      <c r="H277" s="157" t="str">
        <f>IF(G277="","",VLOOKUP(G277,'附表8-合同明细采集底稿'!B:I,2,0))</f>
        <v>电气外网供货安装合同（4#-17#31#-36#、12#-38#）18、21、22#</v>
      </c>
      <c r="I277" s="121">
        <f>IF(G277="","",VLOOKUP(G277,'附表8-合同明细采集底稿'!B:I,3,0))</f>
        <v>0</v>
      </c>
      <c r="J277" s="157" t="str">
        <f>IF(G277="","",VLOOKUP(G277,'附表8-合同明细采集底稿'!B:I,4,0))</f>
        <v>巴州鑫磊机电设备开关有限责任公司（张国宏）</v>
      </c>
      <c r="K277" s="157" t="s">
        <v>2007</v>
      </c>
      <c r="L277" s="166" t="s">
        <v>2838</v>
      </c>
      <c r="M277" s="158" t="s">
        <v>2843</v>
      </c>
      <c r="N277" s="187">
        <v>85716.11</v>
      </c>
      <c r="O277" s="255">
        <v>96859.2</v>
      </c>
      <c r="P277" s="255">
        <v>85716.11</v>
      </c>
      <c r="Q277" s="160"/>
      <c r="R277" s="160">
        <f t="shared" si="15"/>
        <v>85716.11</v>
      </c>
      <c r="S277" s="161">
        <f>IFERROR(VLOOKUP(G277,'附表8-合同明细采集底稿'!B:M,12,0),100%)</f>
        <v>1</v>
      </c>
      <c r="T277" s="160">
        <f t="shared" si="14"/>
        <v>85716.11</v>
      </c>
      <c r="U277" s="157" t="s">
        <v>2840</v>
      </c>
      <c r="V277" s="162" t="s">
        <v>309</v>
      </c>
      <c r="W277" s="163">
        <f>IF('附表1-面积统计表'!$D$29=0,"",IF(AND(V277="共同成本费用",Z277="总建筑面积法"),ROUND(T277/'附表1-面积统计表'!$D$29*'附表1-面积统计表'!$D$5,2),IF(AND(V277="共同成本费用",Z277="可售建筑面积法"),ROUND(T277/'附表1-面积统计表'!$F$29*'附表1-面积统计表'!$F$5,2),"请手工填写")))</f>
        <v>80700.97</v>
      </c>
      <c r="X277" s="163" t="str">
        <f>IF(SUM('附表1-面积统计表'!$D$6)=0,"",SUM(T277)-SUM(W277)-SUM(Y277))</f>
        <v/>
      </c>
      <c r="Y277" s="163">
        <f>IF(SUM('附表1-面积统计表'!$D$6)=0,SUM(T277)-SUM(W277),IF('附表1-面积统计表'!$D$29=0,"",IF(AND(V277="共同成本费用",Z277="总建筑面积法"),ROUND(T277/'附表1-面积统计表'!$D$29*'附表1-面积统计表'!$D$7,2),IF(AND(V277="共同成本费用",Z277="可售建筑面积法"),ROUND(T277/'附表1-面积统计表'!$F$29*'附表1-面积统计表'!$F$7,2),"请手工填写"))))</f>
        <v>5015.14</v>
      </c>
      <c r="Z277" s="164" t="s">
        <v>282</v>
      </c>
      <c r="AA277" s="157"/>
      <c r="AB277" s="165" t="s">
        <v>1986</v>
      </c>
      <c r="AC277" s="165"/>
    </row>
    <row r="278" s="127" customFormat="1" ht="27" hidden="1" customHeight="1" spans="1:29">
      <c r="A278" s="152">
        <v>272</v>
      </c>
      <c r="B278" s="258" t="s">
        <v>2724</v>
      </c>
      <c r="C278" s="259" t="s">
        <v>2125</v>
      </c>
      <c r="D278" s="155" t="s">
        <v>2037</v>
      </c>
      <c r="E278" s="263" t="s">
        <v>2100</v>
      </c>
      <c r="F278" s="262" t="s">
        <v>2836</v>
      </c>
      <c r="G278" s="158" t="s">
        <v>2837</v>
      </c>
      <c r="H278" s="157" t="str">
        <f>IF(G278="","",VLOOKUP(G278,'附表8-合同明细采集底稿'!B:I,2,0))</f>
        <v>电气外网供货安装合同（4#-17#31#-36#、12#-38#）18、21、22#</v>
      </c>
      <c r="I278" s="121">
        <f>IF(G278="","",VLOOKUP(G278,'附表8-合同明细采集底稿'!B:I,3,0))</f>
        <v>0</v>
      </c>
      <c r="J278" s="157" t="str">
        <f>IF(G278="","",VLOOKUP(G278,'附表8-合同明细采集底稿'!B:I,4,0))</f>
        <v>巴州鑫磊机电设备开关有限责任公司（张国宏）</v>
      </c>
      <c r="K278" s="157" t="s">
        <v>2007</v>
      </c>
      <c r="L278" s="166" t="s">
        <v>2838</v>
      </c>
      <c r="M278" s="158" t="s">
        <v>2844</v>
      </c>
      <c r="N278" s="187">
        <v>85716.11</v>
      </c>
      <c r="O278" s="255">
        <v>95577.61</v>
      </c>
      <c r="P278" s="255">
        <v>85716.11</v>
      </c>
      <c r="Q278" s="160">
        <v>-1134.15</v>
      </c>
      <c r="R278" s="160">
        <f t="shared" si="15"/>
        <v>84581.96</v>
      </c>
      <c r="S278" s="161">
        <f>IFERROR(VLOOKUP(G278,'附表8-合同明细采集底稿'!B:M,12,0),100%)</f>
        <v>1</v>
      </c>
      <c r="T278" s="160">
        <f t="shared" si="14"/>
        <v>84581.96</v>
      </c>
      <c r="U278" s="157" t="s">
        <v>2840</v>
      </c>
      <c r="V278" s="162" t="s">
        <v>309</v>
      </c>
      <c r="W278" s="163">
        <f>IF('附表1-面积统计表'!$D$29=0,"",IF(AND(V278="共同成本费用",Z278="总建筑面积法"),ROUND(T278/'附表1-面积统计表'!$D$29*'附表1-面积统计表'!$D$5,2),IF(AND(V278="共同成本费用",Z278="可售建筑面积法"),ROUND(T278/'附表1-面积统计表'!$F$29*'附表1-面积统计表'!$F$5,2),"请手工填写")))</f>
        <v>79633.18</v>
      </c>
      <c r="X278" s="163" t="str">
        <f>IF(SUM('附表1-面积统计表'!$D$6)=0,"",SUM(T278)-SUM(W278)-SUM(Y278))</f>
        <v/>
      </c>
      <c r="Y278" s="163">
        <f>IF(SUM('附表1-面积统计表'!$D$6)=0,SUM(T278)-SUM(W278),IF('附表1-面积统计表'!$D$29=0,"",IF(AND(V278="共同成本费用",Z278="总建筑面积法"),ROUND(T278/'附表1-面积统计表'!$D$29*'附表1-面积统计表'!$D$7,2),IF(AND(V278="共同成本费用",Z278="可售建筑面积法"),ROUND(T278/'附表1-面积统计表'!$F$29*'附表1-面积统计表'!$F$7,2),"请手工填写"))))</f>
        <v>4948.78000000001</v>
      </c>
      <c r="Z278" s="164" t="s">
        <v>282</v>
      </c>
      <c r="AA278" s="157"/>
      <c r="AB278" s="165" t="s">
        <v>1986</v>
      </c>
      <c r="AC278" s="165"/>
    </row>
    <row r="279" s="127" customFormat="1" ht="27" hidden="1" customHeight="1" spans="1:29">
      <c r="A279" s="152">
        <v>273</v>
      </c>
      <c r="B279" s="258" t="s">
        <v>2388</v>
      </c>
      <c r="C279" s="259" t="s">
        <v>2845</v>
      </c>
      <c r="D279" s="155" t="s">
        <v>2037</v>
      </c>
      <c r="E279" s="263" t="s">
        <v>2043</v>
      </c>
      <c r="F279" s="262" t="s">
        <v>2846</v>
      </c>
      <c r="G279" s="158" t="s">
        <v>2847</v>
      </c>
      <c r="H279" s="157" t="str">
        <f>IF(G279="","",VLOOKUP(G279,'附表8-合同明细采集底稿'!B:I,2,0))</f>
        <v>沁春锦苑三期（12-15、38、18、21-22）园林景观绿化工程</v>
      </c>
      <c r="I279" s="121">
        <f>IF(G279="","",VLOOKUP(G279,'附表8-合同明细采集底稿'!B:I,3,0))</f>
        <v>0</v>
      </c>
      <c r="J279" s="157" t="str">
        <f>IF(G279="","",VLOOKUP(G279,'附表8-合同明细采集底稿'!B:I,4,0))</f>
        <v>新疆通力建设集团股份有限公司（张政龙）</v>
      </c>
      <c r="K279" s="157" t="s">
        <v>2007</v>
      </c>
      <c r="L279" s="166" t="s">
        <v>2848</v>
      </c>
      <c r="M279" s="158" t="s">
        <v>2849</v>
      </c>
      <c r="N279" s="159">
        <v>606398.17</v>
      </c>
      <c r="O279" s="255">
        <v>660974</v>
      </c>
      <c r="P279" s="255">
        <v>606398.17</v>
      </c>
      <c r="Q279" s="160"/>
      <c r="R279" s="160">
        <f t="shared" si="15"/>
        <v>606398.17</v>
      </c>
      <c r="S279" s="161">
        <f>IFERROR(VLOOKUP(G279,'附表8-合同明细采集底稿'!B:M,12,0),100%)</f>
        <v>1</v>
      </c>
      <c r="T279" s="160">
        <f t="shared" si="14"/>
        <v>606398.17</v>
      </c>
      <c r="U279" s="168"/>
      <c r="V279" s="162" t="s">
        <v>309</v>
      </c>
      <c r="W279" s="163">
        <f>IF('附表1-面积统计表'!$D$29=0,"",IF(AND(V279="共同成本费用",Z279="总建筑面积法"),ROUND(T279/'附表1-面积统计表'!$D$29*'附表1-面积统计表'!$D$5,2),IF(AND(V279="共同成本费用",Z279="可售建筑面积法"),ROUND(T279/'附表1-面积统计表'!$F$29*'附表1-面积统计表'!$F$5,2),"请手工填写")))</f>
        <v>570918.57</v>
      </c>
      <c r="X279" s="163" t="str">
        <f>IF(SUM('附表1-面积统计表'!$D$6)=0,"",SUM(T279)-SUM(W279)-SUM(Y279))</f>
        <v/>
      </c>
      <c r="Y279" s="163">
        <f>IF(SUM('附表1-面积统计表'!$D$6)=0,SUM(T279)-SUM(W279),IF('附表1-面积统计表'!$D$29=0,"",IF(AND(V279="共同成本费用",Z279="总建筑面积法"),ROUND(T279/'附表1-面积统计表'!$D$29*'附表1-面积统计表'!$D$7,2),IF(AND(V279="共同成本费用",Z279="可售建筑面积法"),ROUND(T279/'附表1-面积统计表'!$F$29*'附表1-面积统计表'!$F$7,2),"请手工填写"))))</f>
        <v>35479.6000000001</v>
      </c>
      <c r="Z279" s="164" t="s">
        <v>282</v>
      </c>
      <c r="AA279" s="157"/>
      <c r="AB279" s="165" t="s">
        <v>1986</v>
      </c>
      <c r="AC279" s="165"/>
    </row>
    <row r="280" s="127" customFormat="1" ht="27" hidden="1" customHeight="1" spans="1:29">
      <c r="A280" s="152">
        <v>274</v>
      </c>
      <c r="B280" s="258" t="s">
        <v>2555</v>
      </c>
      <c r="C280" s="259" t="s">
        <v>2541</v>
      </c>
      <c r="D280" s="155" t="s">
        <v>2037</v>
      </c>
      <c r="E280" s="263" t="s">
        <v>2043</v>
      </c>
      <c r="F280" s="262" t="s">
        <v>2850</v>
      </c>
      <c r="G280" s="158" t="s">
        <v>2847</v>
      </c>
      <c r="H280" s="157" t="str">
        <f>IF(G280="","",VLOOKUP(G280,'附表8-合同明细采集底稿'!B:I,2,0))</f>
        <v>沁春锦苑三期（12-15、38、18、21-22）园林景观绿化工程</v>
      </c>
      <c r="I280" s="121">
        <f>IF(G280="","",VLOOKUP(G280,'附表8-合同明细采集底稿'!B:I,3,0))</f>
        <v>0</v>
      </c>
      <c r="J280" s="157" t="str">
        <f>IF(G280="","",VLOOKUP(G280,'附表8-合同明细采集底稿'!B:I,4,0))</f>
        <v>新疆通力建设集团股份有限公司（张政龙）</v>
      </c>
      <c r="K280" s="157" t="s">
        <v>2007</v>
      </c>
      <c r="L280" s="166" t="s">
        <v>2558</v>
      </c>
      <c r="M280" s="158" t="s">
        <v>2851</v>
      </c>
      <c r="N280" s="187">
        <v>69359.23</v>
      </c>
      <c r="O280" s="255">
        <v>75601.56</v>
      </c>
      <c r="P280" s="255">
        <v>69359.23</v>
      </c>
      <c r="Q280" s="160"/>
      <c r="R280" s="160">
        <f t="shared" si="15"/>
        <v>69359.23</v>
      </c>
      <c r="S280" s="161">
        <f>IFERROR(VLOOKUP(G280,'附表8-合同明细采集底稿'!B:M,12,0),100%)</f>
        <v>1</v>
      </c>
      <c r="T280" s="160">
        <f t="shared" si="14"/>
        <v>69359.23</v>
      </c>
      <c r="U280" s="168"/>
      <c r="V280" s="162" t="s">
        <v>309</v>
      </c>
      <c r="W280" s="163">
        <f>IF('附表1-面积统计表'!$D$29=0,"",IF(AND(V280="共同成本费用",Z280="总建筑面积法"),ROUND(T280/'附表1-面积统计表'!$D$29*'附表1-面积统计表'!$D$5,2),IF(AND(V280="共同成本费用",Z280="可售建筑面积法"),ROUND(T280/'附表1-面积统计表'!$F$29*'附表1-面积统计表'!$F$5,2),"请手工填写")))</f>
        <v>65301.11</v>
      </c>
      <c r="X280" s="163" t="str">
        <f>IF(SUM('附表1-面积统计表'!$D$6)=0,"",SUM(T280)-SUM(W280)-SUM(Y280))</f>
        <v/>
      </c>
      <c r="Y280" s="163">
        <f>IF(SUM('附表1-面积统计表'!$D$6)=0,SUM(T280)-SUM(W280),IF('附表1-面积统计表'!$D$29=0,"",IF(AND(V280="共同成本费用",Z280="总建筑面积法"),ROUND(T280/'附表1-面积统计表'!$D$29*'附表1-面积统计表'!$D$7,2),IF(AND(V280="共同成本费用",Z280="可售建筑面积法"),ROUND(T280/'附表1-面积统计表'!$F$29*'附表1-面积统计表'!$F$7,2),"请手工填写"))))</f>
        <v>4058.12</v>
      </c>
      <c r="Z280" s="164" t="s">
        <v>282</v>
      </c>
      <c r="AA280" s="157"/>
      <c r="AB280" s="165" t="s">
        <v>1986</v>
      </c>
      <c r="AC280" s="165"/>
    </row>
    <row r="281" s="127" customFormat="1" ht="27" hidden="1" customHeight="1" spans="1:29">
      <c r="A281" s="152">
        <v>275</v>
      </c>
      <c r="B281" s="258" t="s">
        <v>2476</v>
      </c>
      <c r="C281" s="259" t="s">
        <v>2490</v>
      </c>
      <c r="D281" s="155" t="s">
        <v>2037</v>
      </c>
      <c r="E281" s="263" t="s">
        <v>2043</v>
      </c>
      <c r="F281" s="262" t="s">
        <v>2852</v>
      </c>
      <c r="G281" s="158" t="s">
        <v>2847</v>
      </c>
      <c r="H281" s="157" t="str">
        <f>IF(G281="","",VLOOKUP(G281,'附表8-合同明细采集底稿'!B:I,2,0))</f>
        <v>沁春锦苑三期（12-15、38、18、21-22）园林景观绿化工程</v>
      </c>
      <c r="I281" s="121">
        <f>IF(G281="","",VLOOKUP(G281,'附表8-合同明细采集底稿'!B:I,3,0))</f>
        <v>0</v>
      </c>
      <c r="J281" s="157" t="str">
        <f>IF(G281="","",VLOOKUP(G281,'附表8-合同明细采集底稿'!B:I,4,0))</f>
        <v>新疆通力建设集团股份有限公司（张政龙）</v>
      </c>
      <c r="K281" s="157" t="s">
        <v>2007</v>
      </c>
      <c r="L281" s="166" t="s">
        <v>2853</v>
      </c>
      <c r="M281" s="158" t="s">
        <v>2854</v>
      </c>
      <c r="N281" s="187">
        <v>256308.26</v>
      </c>
      <c r="O281" s="255">
        <v>279376</v>
      </c>
      <c r="P281" s="255">
        <v>256308.26</v>
      </c>
      <c r="Q281" s="160"/>
      <c r="R281" s="160">
        <f t="shared" si="15"/>
        <v>256308.26</v>
      </c>
      <c r="S281" s="161">
        <f>IFERROR(VLOOKUP(G281,'附表8-合同明细采集底稿'!B:M,12,0),100%)</f>
        <v>1</v>
      </c>
      <c r="T281" s="160">
        <f t="shared" si="14"/>
        <v>256308.26</v>
      </c>
      <c r="U281" s="168"/>
      <c r="V281" s="162" t="s">
        <v>309</v>
      </c>
      <c r="W281" s="163">
        <f>IF('附表1-面积统计表'!$D$29=0,"",IF(AND(V281="共同成本费用",Z281="总建筑面积法"),ROUND(T281/'附表1-面积统计表'!$D$29*'附表1-面积统计表'!$D$5,2),IF(AND(V281="共同成本费用",Z281="可售建筑面积法"),ROUND(T281/'附表1-面积统计表'!$F$29*'附表1-面积统计表'!$F$5,2),"请手工填写")))</f>
        <v>241311.98</v>
      </c>
      <c r="X281" s="163" t="str">
        <f>IF(SUM('附表1-面积统计表'!$D$6)=0,"",SUM(T281)-SUM(W281)-SUM(Y281))</f>
        <v/>
      </c>
      <c r="Y281" s="163">
        <f>IF(SUM('附表1-面积统计表'!$D$6)=0,SUM(T281)-SUM(W281),IF('附表1-面积统计表'!$D$29=0,"",IF(AND(V281="共同成本费用",Z281="总建筑面积法"),ROUND(T281/'附表1-面积统计表'!$D$29*'附表1-面积统计表'!$D$7,2),IF(AND(V281="共同成本费用",Z281="可售建筑面积法"),ROUND(T281/'附表1-面积统计表'!$F$29*'附表1-面积统计表'!$F$7,2),"请手工填写"))))</f>
        <v>14996.28</v>
      </c>
      <c r="Z281" s="164" t="s">
        <v>282</v>
      </c>
      <c r="AA281" s="157"/>
      <c r="AB281" s="165" t="s">
        <v>1986</v>
      </c>
      <c r="AC281" s="165"/>
    </row>
    <row r="282" s="127" customFormat="1" ht="27" hidden="1" customHeight="1" spans="1:29">
      <c r="A282" s="152">
        <v>276</v>
      </c>
      <c r="B282" s="258" t="s">
        <v>2503</v>
      </c>
      <c r="C282" s="259" t="s">
        <v>2855</v>
      </c>
      <c r="D282" s="155" t="s">
        <v>2037</v>
      </c>
      <c r="E282" s="263" t="s">
        <v>2043</v>
      </c>
      <c r="F282" s="262" t="s">
        <v>2856</v>
      </c>
      <c r="G282" s="158" t="s">
        <v>2847</v>
      </c>
      <c r="H282" s="157" t="str">
        <f>IF(G282="","",VLOOKUP(G282,'附表8-合同明细采集底稿'!B:I,2,0))</f>
        <v>沁春锦苑三期（12-15、38、18、21-22）园林景观绿化工程</v>
      </c>
      <c r="I282" s="121">
        <f>IF(G282="","",VLOOKUP(G282,'附表8-合同明细采集底稿'!B:I,3,0))</f>
        <v>0</v>
      </c>
      <c r="J282" s="157" t="str">
        <f>IF(G282="","",VLOOKUP(G282,'附表8-合同明细采集底稿'!B:I,4,0))</f>
        <v>新疆通力建设集团股份有限公司（张政龙）</v>
      </c>
      <c r="K282" s="157" t="s">
        <v>2007</v>
      </c>
      <c r="L282" s="166" t="s">
        <v>2546</v>
      </c>
      <c r="M282" s="158" t="s">
        <v>2857</v>
      </c>
      <c r="N282" s="159">
        <v>20870.13</v>
      </c>
      <c r="O282" s="255">
        <v>22748.44</v>
      </c>
      <c r="P282" s="255">
        <v>20870.13</v>
      </c>
      <c r="Q282" s="160"/>
      <c r="R282" s="160">
        <f t="shared" si="15"/>
        <v>20870.13</v>
      </c>
      <c r="S282" s="161">
        <f>IFERROR(VLOOKUP(G282,'附表8-合同明细采集底稿'!B:M,12,0),100%)</f>
        <v>1</v>
      </c>
      <c r="T282" s="160">
        <f t="shared" si="14"/>
        <v>20870.13</v>
      </c>
      <c r="U282" s="168"/>
      <c r="V282" s="162" t="s">
        <v>309</v>
      </c>
      <c r="W282" s="163">
        <f>IF('附表1-面积统计表'!$D$29=0,"",IF(AND(V282="共同成本费用",Z282="总建筑面积法"),ROUND(T282/'附表1-面积统计表'!$D$29*'附表1-面积统计表'!$D$5,2),IF(AND(V282="共同成本费用",Z282="可售建筑面积法"),ROUND(T282/'附表1-面积统计表'!$F$29*'附表1-面积统计表'!$F$5,2),"请手工填写")))</f>
        <v>19649.04</v>
      </c>
      <c r="X282" s="163" t="str">
        <f>IF(SUM('附表1-面积统计表'!$D$6)=0,"",SUM(T282)-SUM(W282)-SUM(Y282))</f>
        <v/>
      </c>
      <c r="Y282" s="163">
        <f>IF(SUM('附表1-面积统计表'!$D$6)=0,SUM(T282)-SUM(W282),IF('附表1-面积统计表'!$D$29=0,"",IF(AND(V282="共同成本费用",Z282="总建筑面积法"),ROUND(T282/'附表1-面积统计表'!$D$29*'附表1-面积统计表'!$D$7,2),IF(AND(V282="共同成本费用",Z282="可售建筑面积法"),ROUND(T282/'附表1-面积统计表'!$F$29*'附表1-面积统计表'!$F$7,2),"请手工填写"))))</f>
        <v>1221.09</v>
      </c>
      <c r="Z282" s="164" t="s">
        <v>282</v>
      </c>
      <c r="AA282" s="157"/>
      <c r="AB282" s="165" t="s">
        <v>1986</v>
      </c>
      <c r="AC282" s="165"/>
    </row>
    <row r="283" s="127" customFormat="1" ht="27" hidden="1" customHeight="1" spans="1:29">
      <c r="A283" s="152">
        <v>277</v>
      </c>
      <c r="B283" s="258" t="s">
        <v>2794</v>
      </c>
      <c r="C283" s="259">
        <v>27</v>
      </c>
      <c r="D283" s="155" t="s">
        <v>2037</v>
      </c>
      <c r="E283" s="263" t="s">
        <v>2043</v>
      </c>
      <c r="F283" s="262" t="s">
        <v>2858</v>
      </c>
      <c r="G283" s="158" t="s">
        <v>2847</v>
      </c>
      <c r="H283" s="157" t="str">
        <f>IF(G283="","",VLOOKUP(G283,'附表8-合同明细采集底稿'!B:I,2,0))</f>
        <v>沁春锦苑三期（12-15、38、18、21-22）园林景观绿化工程</v>
      </c>
      <c r="I283" s="121">
        <f>IF(G283="","",VLOOKUP(G283,'附表8-合同明细采集底稿'!B:I,3,0))</f>
        <v>0</v>
      </c>
      <c r="J283" s="157" t="str">
        <f>IF(G283="","",VLOOKUP(G283,'附表8-合同明细采集底稿'!B:I,4,0))</f>
        <v>新疆通力建设集团股份有限公司（张政龙）</v>
      </c>
      <c r="K283" s="157" t="s">
        <v>2007</v>
      </c>
      <c r="L283" s="158"/>
      <c r="M283" s="158" t="s">
        <v>2859</v>
      </c>
      <c r="N283" s="187">
        <v>219309.83</v>
      </c>
      <c r="O283" s="255">
        <v>239047.71</v>
      </c>
      <c r="P283" s="255">
        <v>219309.83</v>
      </c>
      <c r="Q283" s="160"/>
      <c r="R283" s="160">
        <f t="shared" si="15"/>
        <v>219309.83</v>
      </c>
      <c r="S283" s="161">
        <f>IFERROR(VLOOKUP(G283,'附表8-合同明细采集底稿'!B:M,12,0),100%)</f>
        <v>1</v>
      </c>
      <c r="T283" s="160">
        <f t="shared" si="14"/>
        <v>219309.83</v>
      </c>
      <c r="U283" s="168"/>
      <c r="V283" s="162" t="s">
        <v>309</v>
      </c>
      <c r="W283" s="163">
        <f>IF('附表1-面积统计表'!$D$29=0,"",IF(AND(V283="共同成本费用",Z283="总建筑面积法"),ROUND(T283/'附表1-面积统计表'!$D$29*'附表1-面积统计表'!$D$5,2),IF(AND(V283="共同成本费用",Z283="可售建筑面积法"),ROUND(T283/'附表1-面积统计表'!$F$29*'附表1-面积统计表'!$F$5,2),"请手工填写")))</f>
        <v>206478.29</v>
      </c>
      <c r="X283" s="163" t="str">
        <f>IF(SUM('附表1-面积统计表'!$D$6)=0,"",SUM(T283)-SUM(W283)-SUM(Y283))</f>
        <v/>
      </c>
      <c r="Y283" s="163">
        <f>IF(SUM('附表1-面积统计表'!$D$6)=0,SUM(T283)-SUM(W283),IF('附表1-面积统计表'!$D$29=0,"",IF(AND(V283="共同成本费用",Z283="总建筑面积法"),ROUND(T283/'附表1-面积统计表'!$D$29*'附表1-面积统计表'!$D$7,2),IF(AND(V283="共同成本费用",Z283="可售建筑面积法"),ROUND(T283/'附表1-面积统计表'!$F$29*'附表1-面积统计表'!$F$7,2),"请手工填写"))))</f>
        <v>12831.54</v>
      </c>
      <c r="Z283" s="164" t="s">
        <v>282</v>
      </c>
      <c r="AA283" s="157"/>
      <c r="AB283" s="165" t="s">
        <v>1986</v>
      </c>
      <c r="AC283" s="165"/>
    </row>
    <row r="284" s="127" customFormat="1" ht="27" hidden="1" customHeight="1" spans="1:29">
      <c r="A284" s="152">
        <v>278</v>
      </c>
      <c r="B284" s="258" t="s">
        <v>2388</v>
      </c>
      <c r="C284" s="259" t="s">
        <v>2860</v>
      </c>
      <c r="D284" s="155" t="s">
        <v>2037</v>
      </c>
      <c r="E284" s="263" t="s">
        <v>2043</v>
      </c>
      <c r="F284" s="262" t="s">
        <v>2861</v>
      </c>
      <c r="G284" s="158" t="s">
        <v>2862</v>
      </c>
      <c r="H284" s="157" t="str">
        <f>IF(G284="","",VLOOKUP(G284,'附表8-合同明细采集底稿'!B:I,2,0))</f>
        <v>沁春锦苑12-15、38#楼18、21-22园林景观、道路及停车位铺装景观照明工程</v>
      </c>
      <c r="I284" s="121">
        <f>IF(G284="","",VLOOKUP(G284,'附表8-合同明细采集底稿'!B:I,3,0))</f>
        <v>0</v>
      </c>
      <c r="J284" s="157" t="str">
        <f>IF(G284="","",VLOOKUP(G284,'附表8-合同明细采集底稿'!B:I,4,0))</f>
        <v>新疆通力建设集团股份有限公司（杜奇志）</v>
      </c>
      <c r="K284" s="157" t="s">
        <v>2007</v>
      </c>
      <c r="L284" s="166" t="s">
        <v>2848</v>
      </c>
      <c r="M284" s="158" t="s">
        <v>2863</v>
      </c>
      <c r="N284" s="187">
        <v>847453.21</v>
      </c>
      <c r="O284" s="255">
        <v>923724</v>
      </c>
      <c r="P284" s="255">
        <v>847453.21</v>
      </c>
      <c r="Q284" s="160"/>
      <c r="R284" s="160">
        <f t="shared" si="15"/>
        <v>847453.21</v>
      </c>
      <c r="S284" s="161">
        <f>IFERROR(VLOOKUP(G284,'附表8-合同明细采集底稿'!B:M,12,0),100%)</f>
        <v>1</v>
      </c>
      <c r="T284" s="160">
        <f t="shared" si="14"/>
        <v>847453.21</v>
      </c>
      <c r="U284" s="157"/>
      <c r="V284" s="162" t="s">
        <v>309</v>
      </c>
      <c r="W284" s="163">
        <f>IF('附表1-面积统计表'!$D$29=0,"",IF(AND(V284="共同成本费用",Z284="总建筑面积法"),ROUND(T284/'附表1-面积统计表'!$D$29*'附表1-面积统计表'!$D$5,2),IF(AND(V284="共同成本费用",Z284="可售建筑面积法"),ROUND(T284/'附表1-面积统计表'!$F$29*'附表1-面积统计表'!$F$5,2),"请手工填写")))</f>
        <v>797869.78</v>
      </c>
      <c r="X284" s="163" t="str">
        <f>IF(SUM('附表1-面积统计表'!$D$6)=0,"",SUM(T284)-SUM(W284)-SUM(Y284))</f>
        <v/>
      </c>
      <c r="Y284" s="163">
        <f>IF(SUM('附表1-面积统计表'!$D$6)=0,SUM(T284)-SUM(W284),IF('附表1-面积统计表'!$D$29=0,"",IF(AND(V284="共同成本费用",Z284="总建筑面积法"),ROUND(T284/'附表1-面积统计表'!$D$29*'附表1-面积统计表'!$D$7,2),IF(AND(V284="共同成本费用",Z284="可售建筑面积法"),ROUND(T284/'附表1-面积统计表'!$F$29*'附表1-面积统计表'!$F$7,2),"请手工填写"))))</f>
        <v>49583.4299999999</v>
      </c>
      <c r="Z284" s="164" t="s">
        <v>282</v>
      </c>
      <c r="AA284" s="157"/>
      <c r="AB284" s="165" t="s">
        <v>1986</v>
      </c>
      <c r="AC284" s="165"/>
    </row>
    <row r="285" s="127" customFormat="1" ht="27" hidden="1" customHeight="1" spans="1:29">
      <c r="A285" s="152">
        <v>279</v>
      </c>
      <c r="B285" s="258" t="s">
        <v>2402</v>
      </c>
      <c r="C285" s="259" t="s">
        <v>2403</v>
      </c>
      <c r="D285" s="155" t="s">
        <v>2037</v>
      </c>
      <c r="E285" s="263" t="s">
        <v>2043</v>
      </c>
      <c r="F285" s="262" t="s">
        <v>2864</v>
      </c>
      <c r="G285" s="158" t="s">
        <v>2862</v>
      </c>
      <c r="H285" s="157" t="str">
        <f>IF(G285="","",VLOOKUP(G285,'附表8-合同明细采集底稿'!B:I,2,0))</f>
        <v>沁春锦苑12-15、38#楼18、21-22园林景观、道路及停车位铺装景观照明工程</v>
      </c>
      <c r="I285" s="121">
        <f>IF(G285="","",VLOOKUP(G285,'附表8-合同明细采集底稿'!B:I,3,0))</f>
        <v>0</v>
      </c>
      <c r="J285" s="157" t="str">
        <f>IF(G285="","",VLOOKUP(G285,'附表8-合同明细采集底稿'!B:I,4,0))</f>
        <v>新疆通力建设集团股份有限公司（杜奇志）</v>
      </c>
      <c r="K285" s="157" t="s">
        <v>2007</v>
      </c>
      <c r="L285" s="166" t="s">
        <v>2848</v>
      </c>
      <c r="M285" s="158" t="s">
        <v>2865</v>
      </c>
      <c r="N285" s="159">
        <v>1639733.94</v>
      </c>
      <c r="O285" s="255">
        <v>1787310</v>
      </c>
      <c r="P285" s="255">
        <v>1639733.94</v>
      </c>
      <c r="Q285" s="160"/>
      <c r="R285" s="160">
        <f t="shared" si="15"/>
        <v>1639733.94</v>
      </c>
      <c r="S285" s="161">
        <f>IFERROR(VLOOKUP(G285,'附表8-合同明细采集底稿'!B:M,12,0),100%)</f>
        <v>1</v>
      </c>
      <c r="T285" s="160">
        <f t="shared" si="14"/>
        <v>1639733.94</v>
      </c>
      <c r="U285" s="157"/>
      <c r="V285" s="162" t="s">
        <v>309</v>
      </c>
      <c r="W285" s="163">
        <f>IF('附表1-面积统计表'!$D$29=0,"",IF(AND(V285="共同成本费用",Z285="总建筑面积法"),ROUND(T285/'附表1-面积统计表'!$D$29*'附表1-面积统计表'!$D$5,2),IF(AND(V285="共同成本费用",Z285="可售建筑面积法"),ROUND(T285/'附表1-面积统计表'!$F$29*'附表1-面积统计表'!$F$5,2),"请手工填写")))</f>
        <v>1543795.15</v>
      </c>
      <c r="X285" s="163" t="str">
        <f>IF(SUM('附表1-面积统计表'!$D$6)=0,"",SUM(T285)-SUM(W285)-SUM(Y285))</f>
        <v/>
      </c>
      <c r="Y285" s="163">
        <f>IF(SUM('附表1-面积统计表'!$D$6)=0,SUM(T285)-SUM(W285),IF('附表1-面积统计表'!$D$29=0,"",IF(AND(V285="共同成本费用",Z285="总建筑面积法"),ROUND(T285/'附表1-面积统计表'!$D$29*'附表1-面积统计表'!$D$7,2),IF(AND(V285="共同成本费用",Z285="可售建筑面积法"),ROUND(T285/'附表1-面积统计表'!$F$29*'附表1-面积统计表'!$F$7,2),"请手工填写"))))</f>
        <v>95938.79</v>
      </c>
      <c r="Z285" s="164" t="s">
        <v>282</v>
      </c>
      <c r="AA285" s="157"/>
      <c r="AB285" s="165" t="s">
        <v>1986</v>
      </c>
      <c r="AC285" s="165"/>
    </row>
    <row r="286" s="127" customFormat="1" ht="27" hidden="1" customHeight="1" spans="1:29">
      <c r="A286" s="152">
        <v>280</v>
      </c>
      <c r="B286" s="258" t="s">
        <v>2555</v>
      </c>
      <c r="C286" s="259" t="s">
        <v>2591</v>
      </c>
      <c r="D286" s="155" t="s">
        <v>2037</v>
      </c>
      <c r="E286" s="263" t="s">
        <v>2043</v>
      </c>
      <c r="F286" s="262" t="s">
        <v>2866</v>
      </c>
      <c r="G286" s="158" t="s">
        <v>2862</v>
      </c>
      <c r="H286" s="157" t="str">
        <f>IF(G286="","",VLOOKUP(G286,'附表8-合同明细采集底稿'!B:I,2,0))</f>
        <v>沁春锦苑12-15、38#楼18、21-22园林景观、道路及停车位铺装景观照明工程</v>
      </c>
      <c r="I286" s="121">
        <f>IF(G286="","",VLOOKUP(G286,'附表8-合同明细采集底稿'!B:I,3,0))</f>
        <v>0</v>
      </c>
      <c r="J286" s="157" t="str">
        <f>IF(G286="","",VLOOKUP(G286,'附表8-合同明细采集底稿'!B:I,4,0))</f>
        <v>新疆通力建设集团股份有限公司（杜奇志）</v>
      </c>
      <c r="K286" s="157" t="s">
        <v>2007</v>
      </c>
      <c r="L286" s="166" t="s">
        <v>2558</v>
      </c>
      <c r="M286" s="158" t="s">
        <v>2867</v>
      </c>
      <c r="N286" s="187">
        <v>876995.41</v>
      </c>
      <c r="O286" s="255">
        <v>955925</v>
      </c>
      <c r="P286" s="255">
        <v>876995.41</v>
      </c>
      <c r="Q286" s="160"/>
      <c r="R286" s="160">
        <f t="shared" si="15"/>
        <v>876995.41</v>
      </c>
      <c r="S286" s="161">
        <f>IFERROR(VLOOKUP(G286,'附表8-合同明细采集底稿'!B:M,12,0),100%)</f>
        <v>1</v>
      </c>
      <c r="T286" s="160">
        <f t="shared" si="14"/>
        <v>876995.41</v>
      </c>
      <c r="U286" s="157"/>
      <c r="V286" s="162" t="s">
        <v>309</v>
      </c>
      <c r="W286" s="163">
        <f>IF('附表1-面积统计表'!$D$29=0,"",IF(AND(V286="共同成本费用",Z286="总建筑面积法"),ROUND(T286/'附表1-面积统计表'!$D$29*'附表1-面积统计表'!$D$5,2),IF(AND(V286="共同成本费用",Z286="可售建筑面积法"),ROUND(T286/'附表1-面积统计表'!$F$29*'附表1-面积统计表'!$F$5,2),"请手工填写")))</f>
        <v>825683.5</v>
      </c>
      <c r="X286" s="163" t="str">
        <f>IF(SUM('附表1-面积统计表'!$D$6)=0,"",SUM(T286)-SUM(W286)-SUM(Y286))</f>
        <v/>
      </c>
      <c r="Y286" s="163">
        <f>IF(SUM('附表1-面积统计表'!$D$6)=0,SUM(T286)-SUM(W286),IF('附表1-面积统计表'!$D$29=0,"",IF(AND(V286="共同成本费用",Z286="总建筑面积法"),ROUND(T286/'附表1-面积统计表'!$D$29*'附表1-面积统计表'!$D$7,2),IF(AND(V286="共同成本费用",Z286="可售建筑面积法"),ROUND(T286/'附表1-面积统计表'!$F$29*'附表1-面积统计表'!$F$7,2),"请手工填写"))))</f>
        <v>51311.91</v>
      </c>
      <c r="Z286" s="164" t="s">
        <v>282</v>
      </c>
      <c r="AA286" s="157"/>
      <c r="AB286" s="165" t="s">
        <v>1986</v>
      </c>
      <c r="AC286" s="165"/>
    </row>
    <row r="287" s="127" customFormat="1" ht="27" hidden="1" customHeight="1" spans="1:29">
      <c r="A287" s="152">
        <v>281</v>
      </c>
      <c r="B287" s="258" t="s">
        <v>2868</v>
      </c>
      <c r="C287" s="259" t="s">
        <v>2556</v>
      </c>
      <c r="D287" s="155" t="s">
        <v>2037</v>
      </c>
      <c r="E287" s="263" t="s">
        <v>2043</v>
      </c>
      <c r="F287" s="262" t="s">
        <v>2869</v>
      </c>
      <c r="G287" s="158" t="s">
        <v>2862</v>
      </c>
      <c r="H287" s="157" t="str">
        <f>IF(G287="","",VLOOKUP(G287,'附表8-合同明细采集底稿'!B:I,2,0))</f>
        <v>沁春锦苑12-15、38#楼18、21-22园林景观、道路及停车位铺装景观照明工程</v>
      </c>
      <c r="I287" s="121">
        <f>IF(G287="","",VLOOKUP(G287,'附表8-合同明细采集底稿'!B:I,3,0))</f>
        <v>0</v>
      </c>
      <c r="J287" s="157" t="str">
        <f>IF(G287="","",VLOOKUP(G287,'附表8-合同明细采集底稿'!B:I,4,0))</f>
        <v>新疆通力建设集团股份有限公司（杜奇志）</v>
      </c>
      <c r="K287" s="157" t="s">
        <v>2007</v>
      </c>
      <c r="L287" s="166" t="s">
        <v>2546</v>
      </c>
      <c r="M287" s="158" t="s">
        <v>2870</v>
      </c>
      <c r="N287" s="187">
        <v>298951.38</v>
      </c>
      <c r="O287" s="255">
        <v>325857</v>
      </c>
      <c r="P287" s="255">
        <v>298951.38</v>
      </c>
      <c r="Q287" s="160"/>
      <c r="R287" s="160">
        <f t="shared" si="15"/>
        <v>298951.38</v>
      </c>
      <c r="S287" s="161">
        <f>IFERROR(VLOOKUP(G287,'附表8-合同明细采集底稿'!B:M,12,0),100%)</f>
        <v>1</v>
      </c>
      <c r="T287" s="160">
        <f t="shared" si="14"/>
        <v>298951.38</v>
      </c>
      <c r="U287" s="168"/>
      <c r="V287" s="162" t="s">
        <v>309</v>
      </c>
      <c r="W287" s="163">
        <f>IF('附表1-面积统计表'!$D$29=0,"",IF(AND(V287="共同成本费用",Z287="总建筑面积法"),ROUND(T287/'附表1-面积统计表'!$D$29*'附表1-面积统计表'!$D$5,2),IF(AND(V287="共同成本费用",Z287="可售建筑面积法"),ROUND(T287/'附表1-面积统计表'!$F$29*'附表1-面积统计表'!$F$5,2),"请手工填写")))</f>
        <v>281460.11</v>
      </c>
      <c r="X287" s="163" t="str">
        <f>IF(SUM('附表1-面积统计表'!$D$6)=0,"",SUM(T287)-SUM(W287)-SUM(Y287))</f>
        <v/>
      </c>
      <c r="Y287" s="163">
        <f>IF(SUM('附表1-面积统计表'!$D$6)=0,SUM(T287)-SUM(W287),IF('附表1-面积统计表'!$D$29=0,"",IF(AND(V287="共同成本费用",Z287="总建筑面积法"),ROUND(T287/'附表1-面积统计表'!$D$29*'附表1-面积统计表'!$D$7,2),IF(AND(V287="共同成本费用",Z287="可售建筑面积法"),ROUND(T287/'附表1-面积统计表'!$F$29*'附表1-面积统计表'!$F$7,2),"请手工填写"))))</f>
        <v>17491.27</v>
      </c>
      <c r="Z287" s="164" t="s">
        <v>282</v>
      </c>
      <c r="AA287" s="157"/>
      <c r="AB287" s="165" t="s">
        <v>1986</v>
      </c>
      <c r="AC287" s="165"/>
    </row>
    <row r="288" s="127" customFormat="1" ht="27" hidden="1" customHeight="1" spans="1:29">
      <c r="A288" s="152">
        <v>282</v>
      </c>
      <c r="B288" s="258" t="s">
        <v>2507</v>
      </c>
      <c r="C288" s="259" t="s">
        <v>2871</v>
      </c>
      <c r="D288" s="155" t="s">
        <v>2037</v>
      </c>
      <c r="E288" s="263" t="s">
        <v>2043</v>
      </c>
      <c r="F288" s="262" t="s">
        <v>2872</v>
      </c>
      <c r="G288" s="158" t="s">
        <v>2862</v>
      </c>
      <c r="H288" s="157" t="str">
        <f>IF(G288="","",VLOOKUP(G288,'附表8-合同明细采集底稿'!B:I,2,0))</f>
        <v>沁春锦苑12-15、38#楼18、21-22园林景观、道路及停车位铺装景观照明工程</v>
      </c>
      <c r="I288" s="121">
        <f>IF(G288="","",VLOOKUP(G288,'附表8-合同明细采集底稿'!B:I,3,0))</f>
        <v>0</v>
      </c>
      <c r="J288" s="157" t="str">
        <f>IF(G288="","",VLOOKUP(G288,'附表8-合同明细采集底稿'!B:I,4,0))</f>
        <v>新疆通力建设集团股份有限公司（杜奇志）</v>
      </c>
      <c r="K288" s="157" t="s">
        <v>2007</v>
      </c>
      <c r="L288" s="166" t="s">
        <v>2546</v>
      </c>
      <c r="M288" s="158" t="s">
        <v>2873</v>
      </c>
      <c r="N288" s="159">
        <v>400957.8</v>
      </c>
      <c r="O288" s="255">
        <v>437044</v>
      </c>
      <c r="P288" s="255">
        <v>400957.8</v>
      </c>
      <c r="Q288" s="160"/>
      <c r="R288" s="160">
        <f t="shared" si="15"/>
        <v>400957.8</v>
      </c>
      <c r="S288" s="161">
        <f>IFERROR(VLOOKUP(G288,'附表8-合同明细采集底稿'!B:M,12,0),100%)</f>
        <v>1</v>
      </c>
      <c r="T288" s="160">
        <f t="shared" si="14"/>
        <v>400957.8</v>
      </c>
      <c r="U288" s="157"/>
      <c r="V288" s="162" t="s">
        <v>309</v>
      </c>
      <c r="W288" s="163">
        <f>IF('附表1-面积统计表'!$D$29=0,"",IF(AND(V288="共同成本费用",Z288="总建筑面积法"),ROUND(T288/'附表1-面积统计表'!$D$29*'附表1-面积统计表'!$D$5,2),IF(AND(V288="共同成本费用",Z288="可售建筑面积法"),ROUND(T288/'附表1-面积统计表'!$F$29*'附表1-面积统计表'!$F$5,2),"请手工填写")))</f>
        <v>377498.26</v>
      </c>
      <c r="X288" s="163" t="str">
        <f>IF(SUM('附表1-面积统计表'!$D$6)=0,"",SUM(T288)-SUM(W288)-SUM(Y288))</f>
        <v/>
      </c>
      <c r="Y288" s="163">
        <f>IF(SUM('附表1-面积统计表'!$D$6)=0,SUM(T288)-SUM(W288),IF('附表1-面积统计表'!$D$29=0,"",IF(AND(V288="共同成本费用",Z288="总建筑面积法"),ROUND(T288/'附表1-面积统计表'!$D$29*'附表1-面积统计表'!$D$7,2),IF(AND(V288="共同成本费用",Z288="可售建筑面积法"),ROUND(T288/'附表1-面积统计表'!$F$29*'附表1-面积统计表'!$F$7,2),"请手工填写"))))</f>
        <v>23459.54</v>
      </c>
      <c r="Z288" s="164" t="s">
        <v>282</v>
      </c>
      <c r="AA288" s="157"/>
      <c r="AB288" s="165" t="s">
        <v>1986</v>
      </c>
      <c r="AC288" s="165"/>
    </row>
    <row r="289" s="127" customFormat="1" ht="27" hidden="1" customHeight="1" spans="1:1024 1025:16377">
      <c r="A289" s="152">
        <v>283</v>
      </c>
      <c r="B289" s="258" t="s">
        <v>2800</v>
      </c>
      <c r="C289" s="259" t="s">
        <v>101</v>
      </c>
      <c r="D289" s="155" t="s">
        <v>2037</v>
      </c>
      <c r="E289" s="263" t="s">
        <v>2043</v>
      </c>
      <c r="F289" s="262" t="s">
        <v>2874</v>
      </c>
      <c r="G289" s="158" t="s">
        <v>2847</v>
      </c>
      <c r="H289" s="157" t="str">
        <f>IF(G289="","",VLOOKUP(G289,'附表8-合同明细采集底稿'!B:I,2,0))</f>
        <v>沁春锦苑三期（12-15、38、18、21-22）园林景观绿化工程</v>
      </c>
      <c r="I289" s="121">
        <f>IF(G289="","",VLOOKUP(G289,'附表8-合同明细采集底稿'!B:I,3,0))</f>
        <v>0</v>
      </c>
      <c r="J289" s="157" t="str">
        <f>IF(G289="","",VLOOKUP(G289,'附表8-合同明细采集底稿'!B:I,4,0))</f>
        <v>新疆通力建设集团股份有限公司（张政龙）</v>
      </c>
      <c r="K289" s="157" t="s">
        <v>2007</v>
      </c>
      <c r="L289" s="158"/>
      <c r="M289" s="581" t="s">
        <v>2875</v>
      </c>
      <c r="N289" s="187">
        <v>53577.98</v>
      </c>
      <c r="O289" s="255">
        <v>4822.02</v>
      </c>
      <c r="P289" s="255">
        <v>53577.98</v>
      </c>
      <c r="Q289" s="160"/>
      <c r="R289" s="160">
        <f t="shared" si="15"/>
        <v>53577.98</v>
      </c>
      <c r="S289" s="161">
        <f>IFERROR(VLOOKUP(G289,'附表8-合同明细采集底稿'!B:M,12,0),100%)</f>
        <v>1</v>
      </c>
      <c r="T289" s="160">
        <f t="shared" si="14"/>
        <v>53577.98</v>
      </c>
      <c r="U289" s="168"/>
      <c r="V289" s="162" t="s">
        <v>309</v>
      </c>
      <c r="W289" s="163">
        <f>IF('附表1-面积统计表'!$D$29=0,"",IF(AND(V289="共同成本费用",Z289="总建筑面积法"),ROUND(T289/'附表1-面积统计表'!$D$29*'附表1-面积统计表'!$D$5,2),IF(AND(V289="共同成本费用",Z289="可售建筑面积法"),ROUND(T289/'附表1-面积统计表'!$F$29*'附表1-面积统计表'!$F$5,2),"请手工填写")))</f>
        <v>50443.2</v>
      </c>
      <c r="X289" s="163" t="str">
        <f>IF(SUM('附表1-面积统计表'!$D$6)=0,"",SUM(T289)-SUM(W289)-SUM(Y289))</f>
        <v/>
      </c>
      <c r="Y289" s="163">
        <f>IF(SUM('附表1-面积统计表'!$D$6)=0,SUM(T289)-SUM(W289),IF('附表1-面积统计表'!$D$29=0,"",IF(AND(V289="共同成本费用",Z289="总建筑面积法"),ROUND(T289/'附表1-面积统计表'!$D$29*'附表1-面积统计表'!$D$7,2),IF(AND(V289="共同成本费用",Z289="可售建筑面积法"),ROUND(T289/'附表1-面积统计表'!$F$29*'附表1-面积统计表'!$F$7,2),"请手工填写"))))</f>
        <v>3134.78000000001</v>
      </c>
      <c r="Z289" s="164" t="s">
        <v>282</v>
      </c>
      <c r="AA289" s="157"/>
      <c r="AB289" s="165" t="s">
        <v>1986</v>
      </c>
      <c r="AC289" s="165"/>
    </row>
    <row r="290" s="127" customFormat="1" ht="27" hidden="1" customHeight="1" spans="1:1024 1025:16377">
      <c r="A290" s="152">
        <v>284</v>
      </c>
      <c r="B290" s="258" t="s">
        <v>2800</v>
      </c>
      <c r="C290" s="259" t="s">
        <v>101</v>
      </c>
      <c r="D290" s="155" t="s">
        <v>2037</v>
      </c>
      <c r="E290" s="263" t="s">
        <v>2043</v>
      </c>
      <c r="F290" s="262" t="s">
        <v>2874</v>
      </c>
      <c r="G290" s="158" t="s">
        <v>2847</v>
      </c>
      <c r="H290" s="157" t="str">
        <f>IF(G290="","",VLOOKUP(G290,'附表8-合同明细采集底稿'!B:I,2,0))</f>
        <v>沁春锦苑三期（12-15、38、18、21-22）园林景观绿化工程</v>
      </c>
      <c r="I290" s="121">
        <f>IF(G290="","",VLOOKUP(G290,'附表8-合同明细采集底稿'!B:I,3,0))</f>
        <v>0</v>
      </c>
      <c r="J290" s="157" t="str">
        <f>IF(G290="","",VLOOKUP(G290,'附表8-合同明细采集底稿'!B:I,4,0))</f>
        <v>新疆通力建设集团股份有限公司（张政龙）</v>
      </c>
      <c r="K290" s="157" t="s">
        <v>2007</v>
      </c>
      <c r="L290" s="158"/>
      <c r="M290" s="158" t="s">
        <v>2876</v>
      </c>
      <c r="N290" s="187">
        <v>166605.51</v>
      </c>
      <c r="O290" s="255">
        <v>14994.5</v>
      </c>
      <c r="P290" s="255">
        <v>166605.51</v>
      </c>
      <c r="Q290" s="160"/>
      <c r="R290" s="160">
        <f t="shared" si="15"/>
        <v>166605.51</v>
      </c>
      <c r="S290" s="161">
        <f>IFERROR(VLOOKUP(G290,'附表8-合同明细采集底稿'!B:M,12,0),100%)</f>
        <v>1</v>
      </c>
      <c r="T290" s="160">
        <f t="shared" si="14"/>
        <v>166605.51</v>
      </c>
      <c r="U290" s="168"/>
      <c r="V290" s="162" t="s">
        <v>309</v>
      </c>
      <c r="W290" s="163">
        <f>IF('附表1-面积统计表'!$D$29=0,"",IF(AND(V290="共同成本费用",Z290="总建筑面积法"),ROUND(T290/'附表1-面积统计表'!$D$29*'附表1-面积统计表'!$D$5,2),IF(AND(V290="共同成本费用",Z290="可售建筑面积法"),ROUND(T290/'附表1-面积统计表'!$F$29*'附表1-面积统计表'!$F$5,2),"请手工填写")))</f>
        <v>156857.63</v>
      </c>
      <c r="X290" s="163" t="str">
        <f>IF(SUM('附表1-面积统计表'!$D$6)=0,"",SUM(T290)-SUM(W290)-SUM(Y290))</f>
        <v/>
      </c>
      <c r="Y290" s="163">
        <f>IF(SUM('附表1-面积统计表'!$D$6)=0,SUM(T290)-SUM(W290),IF('附表1-面积统计表'!$D$29=0,"",IF(AND(V290="共同成本费用",Z290="总建筑面积法"),ROUND(T290/'附表1-面积统计表'!$D$29*'附表1-面积统计表'!$D$7,2),IF(AND(V290="共同成本费用",Z290="可售建筑面积法"),ROUND(T290/'附表1-面积统计表'!$F$29*'附表1-面积统计表'!$F$7,2),"请手工填写"))))</f>
        <v>9747.88</v>
      </c>
      <c r="Z290" s="164" t="s">
        <v>282</v>
      </c>
      <c r="AA290" s="157"/>
      <c r="AB290" s="165" t="s">
        <v>1986</v>
      </c>
      <c r="AC290" s="165"/>
    </row>
    <row r="291" s="127" customFormat="1" ht="27" hidden="1" customHeight="1" spans="1:1024 1025:16377">
      <c r="A291" s="152">
        <v>285</v>
      </c>
      <c r="B291" s="258" t="s">
        <v>2800</v>
      </c>
      <c r="C291" s="259" t="s">
        <v>101</v>
      </c>
      <c r="D291" s="155" t="s">
        <v>2037</v>
      </c>
      <c r="E291" s="263" t="s">
        <v>2043</v>
      </c>
      <c r="F291" s="262" t="s">
        <v>2877</v>
      </c>
      <c r="G291" s="158" t="s">
        <v>2862</v>
      </c>
      <c r="H291" s="157" t="str">
        <f>IF(G291="","",VLOOKUP(G291,'附表8-合同明细采集底稿'!B:I,2,0))</f>
        <v>沁春锦苑12-15、38#楼18、21-22园林景观、道路及停车位铺装景观照明工程</v>
      </c>
      <c r="I291" s="121">
        <f>IF(G291="","",VLOOKUP(G291,'附表8-合同明细采集底稿'!B:I,3,0))</f>
        <v>0</v>
      </c>
      <c r="J291" s="157" t="str">
        <f>IF(G291="","",VLOOKUP(G291,'附表8-合同明细采集底稿'!B:I,4,0))</f>
        <v>新疆通力建设集团股份有限公司（杜奇志）</v>
      </c>
      <c r="K291" s="157" t="s">
        <v>1985</v>
      </c>
      <c r="L291" s="158"/>
      <c r="M291" s="158"/>
      <c r="N291" s="159">
        <v>0</v>
      </c>
      <c r="O291" s="255">
        <v>0</v>
      </c>
      <c r="P291" s="255">
        <v>-53577.98</v>
      </c>
      <c r="Q291" s="160">
        <f>-P291</f>
        <v>53577.98</v>
      </c>
      <c r="R291" s="160">
        <f t="shared" si="15"/>
        <v>0</v>
      </c>
      <c r="S291" s="161">
        <f>IFERROR(VLOOKUP(G291,'附表8-合同明细采集底稿'!B:M,12,0),100%)</f>
        <v>1</v>
      </c>
      <c r="T291" s="160">
        <f t="shared" si="14"/>
        <v>0</v>
      </c>
      <c r="U291" s="168"/>
      <c r="V291" s="162" t="s">
        <v>309</v>
      </c>
      <c r="W291" s="163">
        <f>IF('附表1-面积统计表'!$D$29=0,"",IF(AND(V291="共同成本费用",Z291="总建筑面积法"),ROUND(T291/'附表1-面积统计表'!$D$29*'附表1-面积统计表'!$D$5,2),IF(AND(V291="共同成本费用",Z291="可售建筑面积法"),ROUND(T291/'附表1-面积统计表'!$F$29*'附表1-面积统计表'!$F$5,2),"请手工填写")))</f>
        <v>0</v>
      </c>
      <c r="X291" s="163" t="str">
        <f>IF(SUM('附表1-面积统计表'!$D$6)=0,"",SUM(T291)-SUM(W291)-SUM(Y291))</f>
        <v/>
      </c>
      <c r="Y291" s="163">
        <f>IF(SUM('附表1-面积统计表'!$D$6)=0,SUM(T291)-SUM(W291),IF('附表1-面积统计表'!$D$29=0,"",IF(AND(V291="共同成本费用",Z291="总建筑面积法"),ROUND(T291/'附表1-面积统计表'!$D$29*'附表1-面积统计表'!$D$7,2),IF(AND(V291="共同成本费用",Z291="可售建筑面积法"),ROUND(T291/'附表1-面积统计表'!$F$29*'附表1-面积统计表'!$F$7,2),"请手工填写"))))</f>
        <v>0</v>
      </c>
      <c r="Z291" s="164" t="s">
        <v>282</v>
      </c>
      <c r="AA291" s="157"/>
      <c r="AB291" s="165" t="s">
        <v>1986</v>
      </c>
      <c r="AC291" s="165"/>
    </row>
    <row r="292" s="127" customFormat="1" ht="27" hidden="1" customHeight="1" spans="1:1024 1025:16377">
      <c r="A292" s="152">
        <v>286</v>
      </c>
      <c r="B292" s="258" t="s">
        <v>2800</v>
      </c>
      <c r="C292" s="259" t="s">
        <v>101</v>
      </c>
      <c r="D292" s="155" t="s">
        <v>2037</v>
      </c>
      <c r="E292" s="263" t="s">
        <v>2043</v>
      </c>
      <c r="F292" s="262" t="s">
        <v>2877</v>
      </c>
      <c r="G292" s="158" t="s">
        <v>2862</v>
      </c>
      <c r="H292" s="157" t="str">
        <f>IF(G292="","",VLOOKUP(G292,'附表8-合同明细采集底稿'!B:I,2,0))</f>
        <v>沁春锦苑12-15、38#楼18、21-22园林景观、道路及停车位铺装景观照明工程</v>
      </c>
      <c r="I292" s="121">
        <f>IF(G292="","",VLOOKUP(G292,'附表8-合同明细采集底稿'!B:I,3,0))</f>
        <v>0</v>
      </c>
      <c r="J292" s="157" t="str">
        <f>IF(G292="","",VLOOKUP(G292,'附表8-合同明细采集底稿'!B:I,4,0))</f>
        <v>新疆通力建设集团股份有限公司（杜奇志）</v>
      </c>
      <c r="K292" s="157" t="s">
        <v>1985</v>
      </c>
      <c r="L292" s="158"/>
      <c r="M292" s="158"/>
      <c r="N292" s="187">
        <v>0</v>
      </c>
      <c r="O292" s="255">
        <v>0</v>
      </c>
      <c r="P292" s="255">
        <v>-166605.51</v>
      </c>
      <c r="Q292" s="160">
        <f>-P292</f>
        <v>166605.51</v>
      </c>
      <c r="R292" s="160">
        <f t="shared" si="15"/>
        <v>0</v>
      </c>
      <c r="S292" s="161">
        <f>IFERROR(VLOOKUP(G292,'附表8-合同明细采集底稿'!B:M,12,0),100%)</f>
        <v>1</v>
      </c>
      <c r="T292" s="160">
        <f t="shared" si="14"/>
        <v>0</v>
      </c>
      <c r="U292" s="168"/>
      <c r="V292" s="162" t="s">
        <v>309</v>
      </c>
      <c r="W292" s="163">
        <f>IF('附表1-面积统计表'!$D$29=0,"",IF(AND(V292="共同成本费用",Z292="总建筑面积法"),ROUND(T292/'附表1-面积统计表'!$D$29*'附表1-面积统计表'!$D$5,2),IF(AND(V292="共同成本费用",Z292="可售建筑面积法"),ROUND(T292/'附表1-面积统计表'!$F$29*'附表1-面积统计表'!$F$5,2),"请手工填写")))</f>
        <v>0</v>
      </c>
      <c r="X292" s="163" t="str">
        <f>IF(SUM('附表1-面积统计表'!$D$6)=0,"",SUM(T292)-SUM(W292)-SUM(Y292))</f>
        <v/>
      </c>
      <c r="Y292" s="163">
        <f>IF(SUM('附表1-面积统计表'!$D$6)=0,SUM(T292)-SUM(W292),IF('附表1-面积统计表'!$D$29=0,"",IF(AND(V292="共同成本费用",Z292="总建筑面积法"),ROUND(T292/'附表1-面积统计表'!$D$29*'附表1-面积统计表'!$D$7,2),IF(AND(V292="共同成本费用",Z292="可售建筑面积法"),ROUND(T292/'附表1-面积统计表'!$F$29*'附表1-面积统计表'!$F$7,2),"请手工填写"))))</f>
        <v>0</v>
      </c>
      <c r="Z292" s="164" t="s">
        <v>282</v>
      </c>
      <c r="AA292" s="157"/>
      <c r="AB292" s="165" t="s">
        <v>1986</v>
      </c>
      <c r="AC292" s="165"/>
    </row>
    <row r="293" s="127" customFormat="1" ht="27" hidden="1" customHeight="1" spans="1:1024 1025:16377">
      <c r="A293" s="152">
        <v>287</v>
      </c>
      <c r="B293" s="258" t="s">
        <v>2794</v>
      </c>
      <c r="C293" s="259">
        <v>27</v>
      </c>
      <c r="D293" s="155" t="s">
        <v>2037</v>
      </c>
      <c r="E293" s="263" t="s">
        <v>2043</v>
      </c>
      <c r="F293" s="262" t="s">
        <v>2878</v>
      </c>
      <c r="G293" s="158" t="s">
        <v>2862</v>
      </c>
      <c r="H293" s="157" t="str">
        <f>IF(G293="","",VLOOKUP(G293,'附表8-合同明细采集底稿'!B:I,2,0))</f>
        <v>沁春锦苑12-15、38#楼18、21-22园林景观、道路及停车位铺装景观照明工程</v>
      </c>
      <c r="I293" s="121">
        <f>IF(G293="","",VLOOKUP(G293,'附表8-合同明细采集底稿'!B:I,3,0))</f>
        <v>0</v>
      </c>
      <c r="J293" s="157" t="str">
        <f>IF(G293="","",VLOOKUP(G293,'附表8-合同明细采集底稿'!B:I,4,0))</f>
        <v>新疆通力建设集团股份有限公司（杜奇志）</v>
      </c>
      <c r="K293" s="157" t="s">
        <v>2007</v>
      </c>
      <c r="L293" s="158"/>
      <c r="M293" s="158" t="s">
        <v>2879</v>
      </c>
      <c r="N293" s="187">
        <v>1154710.72</v>
      </c>
      <c r="O293" s="255">
        <v>0</v>
      </c>
      <c r="P293" s="255">
        <v>1154710.72</v>
      </c>
      <c r="Q293" s="160"/>
      <c r="R293" s="160">
        <f t="shared" si="15"/>
        <v>1154710.72</v>
      </c>
      <c r="S293" s="161">
        <f>IFERROR(VLOOKUP(G293,'附表8-合同明细采集底稿'!B:M,12,0),100%)</f>
        <v>1</v>
      </c>
      <c r="T293" s="160">
        <f t="shared" si="14"/>
        <v>1154710.72</v>
      </c>
      <c r="U293" s="157"/>
      <c r="V293" s="162" t="s">
        <v>309</v>
      </c>
      <c r="W293" s="163">
        <f>IF('附表1-面积统计表'!$D$29=0,"",IF(AND(V293="共同成本费用",Z293="总建筑面积法"),ROUND(T293/'附表1-面积统计表'!$D$29*'附表1-面积统计表'!$D$5,2),IF(AND(V293="共同成本费用",Z293="可售建筑面积法"),ROUND(T293/'附表1-面积统计表'!$F$29*'附表1-面积统计表'!$F$5,2),"请手工填写")))</f>
        <v>1087150.04</v>
      </c>
      <c r="X293" s="163" t="str">
        <f>IF(SUM('附表1-面积统计表'!$D$6)=0,"",SUM(T293)-SUM(W293)-SUM(Y293))</f>
        <v/>
      </c>
      <c r="Y293" s="163">
        <f>IF(SUM('附表1-面积统计表'!$D$6)=0,SUM(T293)-SUM(W293),IF('附表1-面积统计表'!$D$29=0,"",IF(AND(V293="共同成本费用",Z293="总建筑面积法"),ROUND(T293/'附表1-面积统计表'!$D$29*'附表1-面积统计表'!$D$7,2),IF(AND(V293="共同成本费用",Z293="可售建筑面积法"),ROUND(T293/'附表1-面积统计表'!$F$29*'附表1-面积统计表'!$F$7,2),"请手工填写"))))</f>
        <v>67560.6799999999</v>
      </c>
      <c r="Z293" s="164" t="s">
        <v>282</v>
      </c>
      <c r="AA293" s="157"/>
      <c r="AB293" s="165" t="s">
        <v>1986</v>
      </c>
      <c r="AC293" s="165"/>
    </row>
    <row r="294" s="127" customFormat="1" ht="27" hidden="1" customHeight="1" spans="1:1024 1025:16377">
      <c r="A294" s="189">
        <v>288</v>
      </c>
      <c r="B294" s="276" t="s">
        <v>2880</v>
      </c>
      <c r="C294" s="277" t="s">
        <v>2881</v>
      </c>
      <c r="D294" s="192" t="s">
        <v>2037</v>
      </c>
      <c r="E294" s="193" t="s">
        <v>2126</v>
      </c>
      <c r="F294" s="278" t="s">
        <v>2882</v>
      </c>
      <c r="G294" s="195" t="s">
        <v>2335</v>
      </c>
      <c r="H294" s="194" t="str">
        <f>IF(G294="","",VLOOKUP(G294,'附表8-合同明细采集底稿'!B:I,2,0))</f>
        <v>沁春锦苑中水处理土建、挡墙、警卫室‘铺装工程</v>
      </c>
      <c r="I294" s="196" t="str">
        <f>IF(G294="","",VLOOKUP(G294,'附表8-合同明细采集底稿'!B:I,3,0))</f>
        <v>买卖合同</v>
      </c>
      <c r="J294" s="194" t="str">
        <f>IF(G294="","",VLOOKUP(G294,'附表8-合同明细采集底稿'!B:I,4,0))</f>
        <v>新疆通力建设集团股份有限公司（曾建国）</v>
      </c>
      <c r="K294" s="194" t="s">
        <v>2007</v>
      </c>
      <c r="L294" s="195"/>
      <c r="M294" s="195" t="s">
        <v>2883</v>
      </c>
      <c r="N294" s="244">
        <v>9174.31</v>
      </c>
      <c r="O294" s="279">
        <v>10000</v>
      </c>
      <c r="P294" s="279">
        <v>9174.31</v>
      </c>
      <c r="Q294" s="198"/>
      <c r="R294" s="198">
        <f t="shared" si="15"/>
        <v>9174.31</v>
      </c>
      <c r="S294" s="199">
        <f>IFERROR(VLOOKUP(G294,'附表8-合同明细采集底稿'!B:M,12,0),100%)</f>
        <v>0.331924265795271</v>
      </c>
      <c r="T294" s="198">
        <f t="shared" si="14"/>
        <v>3045.18</v>
      </c>
      <c r="U294" s="168" t="s">
        <v>2337</v>
      </c>
      <c r="V294" s="200" t="s">
        <v>309</v>
      </c>
      <c r="W294" s="201">
        <f>IF('附表1-面积统计表'!$D$29=0,"",IF(AND(V294="共同成本费用",Z294="总建筑面积法"),ROUND(T294/'附表1-面积统计表'!$D$29*'附表1-面积统计表'!$D$5,2),IF(AND(V294="共同成本费用",Z294="可售建筑面积法"),ROUND(T294/'附表1-面积统计表'!$F$29*'附表1-面积统计表'!$F$5,2),"请手工填写")))</f>
        <v>2867.01</v>
      </c>
      <c r="X294" s="201" t="str">
        <f>IF(SUM('附表1-面积统计表'!$D$6)=0,"",SUM(T294)-SUM(W294)-SUM(Y294))</f>
        <v/>
      </c>
      <c r="Y294" s="201">
        <f>IF(SUM('附表1-面积统计表'!$D$6)=0,SUM(T294)-SUM(W294),IF('附表1-面积统计表'!$D$29=0,"",IF(AND(V294="共同成本费用",Z294="总建筑面积法"),ROUND(T294/'附表1-面积统计表'!$D$29*'附表1-面积统计表'!$D$7,2),IF(AND(V294="共同成本费用",Z294="可售建筑面积法"),ROUND(T294/'附表1-面积统计表'!$F$29*'附表1-面积统计表'!$F$7,2),"请手工填写"))))</f>
        <v>178.17</v>
      </c>
      <c r="Z294" s="202" t="s">
        <v>282</v>
      </c>
      <c r="AA294" s="194"/>
      <c r="AB294" s="203" t="s">
        <v>1986</v>
      </c>
      <c r="AC294" s="203"/>
      <c r="AD294" s="204"/>
      <c r="AE294" s="204"/>
      <c r="AF294" s="204"/>
      <c r="AG294" s="204"/>
      <c r="AH294" s="204"/>
      <c r="AI294" s="204"/>
      <c r="AJ294" s="204"/>
      <c r="AK294" s="204"/>
      <c r="AL294" s="204"/>
      <c r="AM294" s="204"/>
      <c r="AN294" s="204"/>
      <c r="AO294" s="204"/>
      <c r="AP294" s="204"/>
      <c r="AQ294" s="204"/>
      <c r="AR294" s="204"/>
      <c r="AS294" s="204"/>
      <c r="AT294" s="204"/>
      <c r="AU294" s="204"/>
      <c r="AV294" s="204"/>
      <c r="AW294" s="204"/>
      <c r="AX294" s="204"/>
      <c r="AY294" s="204"/>
      <c r="AZ294" s="204"/>
      <c r="BA294" s="204"/>
      <c r="BB294" s="204"/>
      <c r="BC294" s="204"/>
      <c r="BD294" s="204"/>
      <c r="BE294" s="204"/>
      <c r="BF294" s="204"/>
      <c r="BG294" s="204"/>
      <c r="BH294" s="204"/>
      <c r="BI294" s="204"/>
      <c r="BJ294" s="204"/>
      <c r="BK294" s="204"/>
      <c r="BL294" s="204"/>
      <c r="BM294" s="204"/>
      <c r="BN294" s="204"/>
      <c r="BO294" s="204"/>
      <c r="BP294" s="204"/>
      <c r="BQ294" s="204"/>
      <c r="BR294" s="204"/>
      <c r="BS294" s="204"/>
      <c r="BT294" s="204"/>
      <c r="BU294" s="204"/>
      <c r="BV294" s="204"/>
      <c r="BW294" s="204"/>
      <c r="BX294" s="204"/>
      <c r="BY294" s="204"/>
      <c r="BZ294" s="204"/>
      <c r="CA294" s="204"/>
      <c r="CB294" s="204"/>
      <c r="CC294" s="204"/>
      <c r="CD294" s="204"/>
      <c r="CE294" s="204"/>
      <c r="CF294" s="204"/>
      <c r="CG294" s="204"/>
      <c r="CH294" s="204"/>
      <c r="CI294" s="204"/>
      <c r="CJ294" s="204"/>
      <c r="CK294" s="204"/>
      <c r="CL294" s="204"/>
      <c r="CM294" s="204"/>
      <c r="CN294" s="204"/>
      <c r="CO294" s="204"/>
      <c r="CP294" s="204"/>
      <c r="CQ294" s="204"/>
      <c r="CR294" s="204"/>
      <c r="CS294" s="204"/>
      <c r="CT294" s="204"/>
      <c r="CU294" s="204"/>
      <c r="CV294" s="204"/>
      <c r="CW294" s="204"/>
      <c r="CX294" s="204"/>
      <c r="CY294" s="204"/>
      <c r="CZ294" s="204"/>
      <c r="DA294" s="204"/>
      <c r="DB294" s="204"/>
      <c r="DC294" s="204"/>
      <c r="DD294" s="204"/>
      <c r="DE294" s="204"/>
      <c r="DF294" s="204"/>
      <c r="DG294" s="204"/>
      <c r="DH294" s="204"/>
      <c r="DI294" s="204"/>
      <c r="DJ294" s="204"/>
      <c r="DK294" s="204"/>
      <c r="DL294" s="204"/>
      <c r="DM294" s="204"/>
      <c r="DN294" s="204"/>
      <c r="DO294" s="204"/>
      <c r="DP294" s="204"/>
      <c r="DQ294" s="204"/>
      <c r="DR294" s="204"/>
      <c r="DS294" s="204"/>
      <c r="DT294" s="204"/>
      <c r="DU294" s="204"/>
      <c r="DV294" s="204"/>
      <c r="DW294" s="204"/>
      <c r="DX294" s="204"/>
      <c r="DY294" s="204"/>
      <c r="DZ294" s="204"/>
      <c r="EA294" s="204"/>
      <c r="EB294" s="204"/>
      <c r="EC294" s="204"/>
      <c r="ED294" s="204"/>
      <c r="EE294" s="204"/>
      <c r="EF294" s="204"/>
      <c r="EG294" s="204"/>
      <c r="EH294" s="204"/>
      <c r="EI294" s="204"/>
      <c r="EJ294" s="204"/>
      <c r="EK294" s="204"/>
      <c r="EL294" s="204"/>
      <c r="EM294" s="204"/>
      <c r="EN294" s="204"/>
      <c r="EO294" s="204"/>
      <c r="EP294" s="204"/>
      <c r="EQ294" s="204"/>
      <c r="ER294" s="204"/>
      <c r="ES294" s="204"/>
      <c r="ET294" s="204"/>
      <c r="EU294" s="204"/>
      <c r="EV294" s="204"/>
      <c r="EW294" s="204"/>
      <c r="EX294" s="204"/>
      <c r="EY294" s="204"/>
      <c r="EZ294" s="204"/>
      <c r="FA294" s="204"/>
      <c r="FB294" s="204"/>
      <c r="FC294" s="204"/>
      <c r="FD294" s="204"/>
      <c r="FE294" s="204"/>
      <c r="FF294" s="204"/>
      <c r="FG294" s="204"/>
      <c r="FH294" s="204"/>
      <c r="FI294" s="204"/>
      <c r="FJ294" s="204"/>
      <c r="FK294" s="204"/>
      <c r="FL294" s="204"/>
      <c r="FM294" s="204"/>
      <c r="FN294" s="204"/>
      <c r="FO294" s="204"/>
      <c r="FP294" s="204"/>
      <c r="FQ294" s="204"/>
      <c r="FR294" s="204"/>
      <c r="FS294" s="204"/>
      <c r="FT294" s="204"/>
      <c r="FU294" s="204"/>
      <c r="FV294" s="204"/>
      <c r="FW294" s="204"/>
      <c r="FX294" s="204"/>
      <c r="FY294" s="204"/>
      <c r="FZ294" s="204"/>
      <c r="GA294" s="204"/>
      <c r="GB294" s="204"/>
      <c r="GC294" s="204"/>
      <c r="GD294" s="204"/>
      <c r="GE294" s="204"/>
      <c r="GF294" s="204"/>
      <c r="GG294" s="204"/>
      <c r="GH294" s="204"/>
      <c r="GI294" s="204"/>
      <c r="GJ294" s="204"/>
      <c r="GK294" s="204"/>
      <c r="GL294" s="204"/>
      <c r="GM294" s="204"/>
      <c r="GN294" s="204"/>
      <c r="GO294" s="204"/>
      <c r="GP294" s="204"/>
      <c r="GQ294" s="204"/>
      <c r="GR294" s="204"/>
      <c r="GS294" s="204"/>
      <c r="GT294" s="204"/>
      <c r="GU294" s="204"/>
      <c r="GV294" s="204"/>
      <c r="GW294" s="204"/>
      <c r="GX294" s="204"/>
      <c r="GY294" s="204"/>
      <c r="GZ294" s="204"/>
      <c r="HA294" s="204"/>
      <c r="HB294" s="204"/>
      <c r="HC294" s="204"/>
      <c r="HD294" s="204"/>
      <c r="HE294" s="204"/>
      <c r="HF294" s="204"/>
      <c r="HG294" s="204"/>
      <c r="HH294" s="204"/>
      <c r="HI294" s="204"/>
      <c r="HJ294" s="204"/>
      <c r="HK294" s="204"/>
      <c r="HL294" s="204"/>
      <c r="HM294" s="204"/>
      <c r="HN294" s="204"/>
      <c r="HO294" s="204"/>
      <c r="HP294" s="204"/>
      <c r="HQ294" s="204"/>
      <c r="HR294" s="204"/>
      <c r="HS294" s="204"/>
      <c r="HT294" s="204"/>
      <c r="HU294" s="204"/>
      <c r="HV294" s="204"/>
      <c r="HW294" s="204"/>
      <c r="HX294" s="204"/>
      <c r="HY294" s="204"/>
      <c r="HZ294" s="204"/>
      <c r="IA294" s="204"/>
      <c r="IB294" s="204"/>
      <c r="IC294" s="204"/>
      <c r="ID294" s="204"/>
      <c r="IE294" s="204"/>
      <c r="IF294" s="204"/>
      <c r="IG294" s="204"/>
      <c r="IH294" s="204"/>
      <c r="II294" s="204"/>
      <c r="IJ294" s="204"/>
      <c r="IK294" s="204"/>
      <c r="IL294" s="204"/>
      <c r="IM294" s="204"/>
      <c r="IN294" s="204"/>
      <c r="IO294" s="204"/>
      <c r="IP294" s="204"/>
      <c r="IQ294" s="204"/>
      <c r="IR294" s="204"/>
      <c r="IS294" s="204"/>
      <c r="IT294" s="204"/>
      <c r="IU294" s="204"/>
      <c r="IV294" s="204"/>
      <c r="IW294" s="204"/>
      <c r="IX294" s="204"/>
      <c r="IY294" s="204"/>
      <c r="IZ294" s="204"/>
      <c r="JA294" s="204"/>
      <c r="JB294" s="204"/>
      <c r="JC294" s="204"/>
      <c r="JD294" s="204"/>
      <c r="JE294" s="204"/>
      <c r="JF294" s="204"/>
      <c r="JG294" s="204"/>
      <c r="JH294" s="204"/>
      <c r="JI294" s="204"/>
      <c r="JJ294" s="204"/>
      <c r="JK294" s="204"/>
      <c r="JL294" s="204"/>
      <c r="JM294" s="204"/>
      <c r="JN294" s="204"/>
      <c r="JO294" s="204"/>
      <c r="JP294" s="204"/>
      <c r="JQ294" s="204"/>
      <c r="JR294" s="204"/>
      <c r="JS294" s="204"/>
      <c r="JT294" s="204"/>
      <c r="JU294" s="204"/>
      <c r="JV294" s="204"/>
      <c r="JW294" s="204"/>
      <c r="JX294" s="204"/>
      <c r="JY294" s="204"/>
      <c r="JZ294" s="204"/>
      <c r="KA294" s="204"/>
      <c r="KB294" s="204"/>
      <c r="KC294" s="204"/>
      <c r="KD294" s="204"/>
      <c r="KE294" s="204"/>
      <c r="KF294" s="204"/>
      <c r="KG294" s="204"/>
      <c r="KH294" s="204"/>
      <c r="KI294" s="204"/>
      <c r="KJ294" s="204"/>
      <c r="KK294" s="204"/>
      <c r="KL294" s="204"/>
      <c r="KM294" s="204"/>
      <c r="KN294" s="204"/>
      <c r="KO294" s="204"/>
      <c r="KP294" s="204"/>
      <c r="KQ294" s="204"/>
      <c r="KR294" s="204"/>
      <c r="KS294" s="204"/>
      <c r="KT294" s="204"/>
      <c r="KU294" s="204"/>
      <c r="KV294" s="204"/>
      <c r="KW294" s="204"/>
      <c r="KX294" s="204"/>
      <c r="KY294" s="204"/>
      <c r="KZ294" s="204"/>
      <c r="LA294" s="204"/>
      <c r="LB294" s="204"/>
      <c r="LC294" s="204"/>
      <c r="LD294" s="204"/>
      <c r="LE294" s="204"/>
      <c r="LF294" s="204"/>
      <c r="LG294" s="204"/>
      <c r="LH294" s="204"/>
      <c r="LI294" s="204"/>
      <c r="LJ294" s="204"/>
      <c r="LK294" s="204"/>
      <c r="LL294" s="204"/>
      <c r="LM294" s="204"/>
      <c r="LN294" s="204"/>
      <c r="LO294" s="204"/>
      <c r="LP294" s="204"/>
      <c r="LQ294" s="204"/>
      <c r="LR294" s="204"/>
      <c r="LS294" s="204"/>
      <c r="LT294" s="204"/>
      <c r="LU294" s="204"/>
      <c r="LV294" s="204"/>
      <c r="LW294" s="204"/>
      <c r="LX294" s="204"/>
      <c r="LY294" s="204"/>
      <c r="LZ294" s="204"/>
      <c r="MA294" s="204"/>
      <c r="MB294" s="204"/>
      <c r="MC294" s="204"/>
      <c r="MD294" s="204"/>
      <c r="ME294" s="204"/>
      <c r="MF294" s="204"/>
      <c r="MG294" s="204"/>
      <c r="MH294" s="204"/>
      <c r="MI294" s="204"/>
      <c r="MJ294" s="204"/>
      <c r="MK294" s="204"/>
      <c r="ML294" s="204"/>
      <c r="MM294" s="204"/>
      <c r="MN294" s="204"/>
      <c r="MO294" s="204"/>
      <c r="MP294" s="204"/>
      <c r="MQ294" s="204"/>
      <c r="MR294" s="204"/>
      <c r="MS294" s="204"/>
      <c r="MT294" s="204"/>
      <c r="MU294" s="204"/>
      <c r="MV294" s="204"/>
      <c r="MW294" s="204"/>
      <c r="MX294" s="204"/>
      <c r="MY294" s="204"/>
      <c r="MZ294" s="204"/>
      <c r="NA294" s="204"/>
      <c r="NB294" s="204"/>
      <c r="NC294" s="204"/>
      <c r="ND294" s="204"/>
      <c r="NE294" s="204"/>
      <c r="NF294" s="204"/>
      <c r="NG294" s="204"/>
      <c r="NH294" s="204"/>
      <c r="NI294" s="204"/>
      <c r="NJ294" s="204"/>
      <c r="NK294" s="204"/>
      <c r="NL294" s="204"/>
      <c r="NM294" s="204"/>
      <c r="NN294" s="204"/>
      <c r="NO294" s="204"/>
      <c r="NP294" s="204"/>
      <c r="NQ294" s="204"/>
      <c r="NR294" s="204"/>
      <c r="NS294" s="204"/>
      <c r="NT294" s="204"/>
      <c r="NU294" s="204"/>
      <c r="NV294" s="204"/>
      <c r="NW294" s="204"/>
      <c r="NX294" s="204"/>
      <c r="NY294" s="204"/>
      <c r="NZ294" s="204"/>
      <c r="OA294" s="204"/>
      <c r="OB294" s="204"/>
      <c r="OC294" s="204"/>
      <c r="OD294" s="204"/>
      <c r="OE294" s="204"/>
      <c r="OF294" s="204"/>
      <c r="OG294" s="204"/>
      <c r="OH294" s="204"/>
      <c r="OI294" s="204"/>
      <c r="OJ294" s="204"/>
      <c r="OK294" s="204"/>
      <c r="OL294" s="204"/>
      <c r="OM294" s="204"/>
      <c r="ON294" s="204"/>
      <c r="OO294" s="204"/>
      <c r="OP294" s="204"/>
      <c r="OQ294" s="204"/>
      <c r="OR294" s="204"/>
      <c r="OS294" s="204"/>
      <c r="OT294" s="204"/>
      <c r="OU294" s="204"/>
      <c r="OV294" s="204"/>
      <c r="OW294" s="204"/>
      <c r="OX294" s="204"/>
      <c r="OY294" s="204"/>
      <c r="OZ294" s="204"/>
      <c r="PA294" s="204"/>
      <c r="PB294" s="204"/>
      <c r="PC294" s="204"/>
      <c r="PD294" s="204"/>
      <c r="PE294" s="204"/>
      <c r="PF294" s="204"/>
      <c r="PG294" s="204"/>
      <c r="PH294" s="204"/>
      <c r="PI294" s="204"/>
      <c r="PJ294" s="204"/>
      <c r="PK294" s="204"/>
      <c r="PL294" s="204"/>
      <c r="PM294" s="204"/>
      <c r="PN294" s="204"/>
      <c r="PO294" s="204"/>
      <c r="PP294" s="204"/>
      <c r="PQ294" s="204"/>
      <c r="PR294" s="204"/>
      <c r="PS294" s="204"/>
      <c r="PT294" s="204"/>
      <c r="PU294" s="204"/>
      <c r="PV294" s="204"/>
      <c r="PW294" s="204"/>
      <c r="PX294" s="204"/>
      <c r="PY294" s="204"/>
      <c r="PZ294" s="204"/>
      <c r="QA294" s="204"/>
      <c r="QB294" s="204"/>
      <c r="QC294" s="204"/>
      <c r="QD294" s="204"/>
      <c r="QE294" s="204"/>
      <c r="QF294" s="204"/>
      <c r="QG294" s="204"/>
      <c r="QH294" s="204"/>
      <c r="QI294" s="204"/>
      <c r="QJ294" s="204"/>
      <c r="QK294" s="204"/>
      <c r="QL294" s="204"/>
      <c r="QM294" s="204"/>
      <c r="QN294" s="204"/>
      <c r="QO294" s="204"/>
      <c r="QP294" s="204"/>
      <c r="QQ294" s="204"/>
      <c r="QR294" s="204"/>
      <c r="QS294" s="204"/>
      <c r="QT294" s="204"/>
      <c r="QU294" s="204"/>
      <c r="QV294" s="204"/>
      <c r="QW294" s="204"/>
      <c r="QX294" s="204"/>
      <c r="QY294" s="204"/>
      <c r="QZ294" s="204"/>
      <c r="RA294" s="204"/>
      <c r="RB294" s="204"/>
      <c r="RC294" s="204"/>
      <c r="RD294" s="204"/>
      <c r="RE294" s="204"/>
      <c r="RF294" s="204"/>
      <c r="RG294" s="204"/>
      <c r="RH294" s="204"/>
      <c r="RI294" s="204"/>
      <c r="RJ294" s="204"/>
      <c r="RK294" s="204"/>
      <c r="RL294" s="204"/>
      <c r="RM294" s="204"/>
      <c r="RN294" s="204"/>
      <c r="RO294" s="204"/>
      <c r="RP294" s="204"/>
      <c r="RQ294" s="204"/>
      <c r="RR294" s="204"/>
      <c r="RS294" s="204"/>
      <c r="RT294" s="204"/>
      <c r="RU294" s="204"/>
      <c r="RV294" s="204"/>
      <c r="RW294" s="204"/>
      <c r="RX294" s="204"/>
      <c r="RY294" s="204"/>
      <c r="RZ294" s="204"/>
      <c r="SA294" s="204"/>
      <c r="SB294" s="204"/>
      <c r="SC294" s="204"/>
      <c r="SD294" s="204"/>
      <c r="SE294" s="204"/>
      <c r="SF294" s="204"/>
      <c r="SG294" s="204"/>
      <c r="SH294" s="204"/>
      <c r="SI294" s="204"/>
      <c r="SJ294" s="204"/>
      <c r="SK294" s="204"/>
      <c r="SL294" s="204"/>
      <c r="SM294" s="204"/>
      <c r="SN294" s="204"/>
      <c r="SO294" s="204"/>
      <c r="SP294" s="204"/>
      <c r="SQ294" s="204"/>
      <c r="SR294" s="204"/>
      <c r="SS294" s="204"/>
      <c r="ST294" s="204"/>
      <c r="SU294" s="204"/>
      <c r="SV294" s="204"/>
      <c r="SW294" s="204"/>
      <c r="SX294" s="204"/>
      <c r="SY294" s="204"/>
      <c r="SZ294" s="204"/>
      <c r="TA294" s="204"/>
      <c r="TB294" s="204"/>
      <c r="TC294" s="204"/>
      <c r="TD294" s="204"/>
      <c r="TE294" s="204"/>
      <c r="TF294" s="204"/>
      <c r="TG294" s="204"/>
      <c r="TH294" s="204"/>
      <c r="TI294" s="204"/>
      <c r="TJ294" s="204"/>
      <c r="TK294" s="204"/>
      <c r="TL294" s="204"/>
      <c r="TM294" s="204"/>
      <c r="TN294" s="204"/>
      <c r="TO294" s="204"/>
      <c r="TP294" s="204"/>
      <c r="TQ294" s="204"/>
      <c r="TR294" s="204"/>
      <c r="TS294" s="204"/>
      <c r="TT294" s="204"/>
      <c r="TU294" s="204"/>
      <c r="TV294" s="204"/>
      <c r="TW294" s="204"/>
      <c r="TX294" s="204"/>
      <c r="TY294" s="204"/>
      <c r="TZ294" s="204"/>
      <c r="UA294" s="204"/>
      <c r="UB294" s="204"/>
      <c r="UC294" s="204"/>
      <c r="UD294" s="204"/>
      <c r="UE294" s="204"/>
      <c r="UF294" s="204"/>
      <c r="UG294" s="204"/>
      <c r="UH294" s="204"/>
      <c r="UI294" s="204"/>
      <c r="UJ294" s="204"/>
      <c r="UK294" s="204"/>
      <c r="UL294" s="204"/>
      <c r="UM294" s="204"/>
      <c r="UN294" s="204"/>
      <c r="UO294" s="204"/>
      <c r="UP294" s="204"/>
      <c r="UQ294" s="204"/>
      <c r="UR294" s="204"/>
      <c r="US294" s="204"/>
      <c r="UT294" s="204"/>
      <c r="UU294" s="204"/>
      <c r="UV294" s="204"/>
      <c r="UW294" s="204"/>
      <c r="UX294" s="204"/>
      <c r="UY294" s="204"/>
      <c r="UZ294" s="204"/>
      <c r="VA294" s="204"/>
      <c r="VB294" s="204"/>
      <c r="VC294" s="204"/>
      <c r="VD294" s="204"/>
      <c r="VE294" s="204"/>
      <c r="VF294" s="204"/>
      <c r="VG294" s="204"/>
      <c r="VH294" s="204"/>
      <c r="VI294" s="204"/>
      <c r="VJ294" s="204"/>
      <c r="VK294" s="204"/>
      <c r="VL294" s="204"/>
      <c r="VM294" s="204"/>
      <c r="VN294" s="204"/>
      <c r="VO294" s="204"/>
      <c r="VP294" s="204"/>
      <c r="VQ294" s="204"/>
      <c r="VR294" s="204"/>
      <c r="VS294" s="204"/>
      <c r="VT294" s="204"/>
      <c r="VU294" s="204"/>
      <c r="VV294" s="204"/>
      <c r="VW294" s="204"/>
      <c r="VX294" s="204"/>
      <c r="VY294" s="204"/>
      <c r="VZ294" s="204"/>
      <c r="WA294" s="204"/>
      <c r="WB294" s="204"/>
      <c r="WC294" s="204"/>
      <c r="WD294" s="204"/>
      <c r="WE294" s="204"/>
      <c r="WF294" s="204"/>
      <c r="WG294" s="204"/>
      <c r="WH294" s="204"/>
      <c r="WI294" s="204"/>
      <c r="WJ294" s="204"/>
      <c r="WK294" s="204"/>
      <c r="WL294" s="204"/>
      <c r="WM294" s="204"/>
      <c r="WN294" s="204"/>
      <c r="WO294" s="204"/>
      <c r="WP294" s="204"/>
      <c r="WQ294" s="204"/>
      <c r="WR294" s="204"/>
      <c r="WS294" s="204"/>
      <c r="WT294" s="204"/>
      <c r="WU294" s="204"/>
      <c r="WV294" s="204"/>
      <c r="WW294" s="204"/>
      <c r="WX294" s="204"/>
      <c r="WY294" s="204"/>
      <c r="WZ294" s="204"/>
      <c r="XA294" s="204"/>
      <c r="XB294" s="204"/>
      <c r="XC294" s="204"/>
      <c r="XD294" s="204"/>
      <c r="XE294" s="204"/>
      <c r="XF294" s="204"/>
      <c r="XG294" s="204"/>
      <c r="XH294" s="204"/>
      <c r="XI294" s="204"/>
      <c r="XJ294" s="204"/>
      <c r="XK294" s="204"/>
      <c r="XL294" s="204"/>
      <c r="XM294" s="204"/>
      <c r="XN294" s="204"/>
      <c r="XO294" s="204"/>
      <c r="XP294" s="204"/>
      <c r="XQ294" s="204"/>
      <c r="XR294" s="204"/>
      <c r="XS294" s="204"/>
      <c r="XT294" s="204"/>
      <c r="XU294" s="204"/>
      <c r="XV294" s="204"/>
      <c r="XW294" s="204"/>
      <c r="XX294" s="204"/>
      <c r="XY294" s="204"/>
      <c r="XZ294" s="204"/>
      <c r="YA294" s="204"/>
      <c r="YB294" s="204"/>
      <c r="YC294" s="204"/>
      <c r="YD294" s="204"/>
      <c r="YE294" s="204"/>
      <c r="YF294" s="204"/>
      <c r="YG294" s="204"/>
      <c r="YH294" s="204"/>
      <c r="YI294" s="204"/>
      <c r="YJ294" s="204"/>
      <c r="YK294" s="204"/>
      <c r="YL294" s="204"/>
      <c r="YM294" s="204"/>
      <c r="YN294" s="204"/>
      <c r="YO294" s="204"/>
      <c r="YP294" s="204"/>
      <c r="YQ294" s="204"/>
      <c r="YR294" s="204"/>
      <c r="YS294" s="204"/>
      <c r="YT294" s="204"/>
      <c r="YU294" s="204"/>
      <c r="YV294" s="204"/>
      <c r="YW294" s="204"/>
      <c r="YX294" s="204"/>
      <c r="YY294" s="204"/>
      <c r="YZ294" s="204"/>
      <c r="ZA294" s="204"/>
      <c r="ZB294" s="204"/>
      <c r="ZC294" s="204"/>
      <c r="ZD294" s="204"/>
      <c r="ZE294" s="204"/>
      <c r="ZF294" s="204"/>
      <c r="ZG294" s="204"/>
      <c r="ZH294" s="204"/>
      <c r="ZI294" s="204"/>
      <c r="ZJ294" s="204"/>
      <c r="ZK294" s="204"/>
      <c r="ZL294" s="204"/>
      <c r="ZM294" s="204"/>
      <c r="ZN294" s="204"/>
      <c r="ZO294" s="204"/>
      <c r="ZP294" s="204"/>
      <c r="ZQ294" s="204"/>
      <c r="ZR294" s="204"/>
      <c r="ZS294" s="204"/>
      <c r="ZT294" s="204"/>
      <c r="ZU294" s="204"/>
      <c r="ZV294" s="204"/>
      <c r="ZW294" s="204"/>
      <c r="ZX294" s="204"/>
      <c r="ZY294" s="204"/>
      <c r="ZZ294" s="204"/>
      <c r="AAA294" s="204"/>
      <c r="AAB294" s="204"/>
      <c r="AAC294" s="204"/>
      <c r="AAD294" s="204"/>
      <c r="AAE294" s="204"/>
      <c r="AAF294" s="204"/>
      <c r="AAG294" s="204"/>
      <c r="AAH294" s="204"/>
      <c r="AAI294" s="204"/>
      <c r="AAJ294" s="204"/>
      <c r="AAK294" s="204"/>
      <c r="AAL294" s="204"/>
      <c r="AAM294" s="204"/>
      <c r="AAN294" s="204"/>
      <c r="AAO294" s="204"/>
      <c r="AAP294" s="204"/>
      <c r="AAQ294" s="204"/>
      <c r="AAR294" s="204"/>
      <c r="AAS294" s="204"/>
      <c r="AAT294" s="204"/>
      <c r="AAU294" s="204"/>
      <c r="AAV294" s="204"/>
      <c r="AAW294" s="204"/>
      <c r="AAX294" s="204"/>
      <c r="AAY294" s="204"/>
      <c r="AAZ294" s="204"/>
      <c r="ABA294" s="204"/>
      <c r="ABB294" s="204"/>
      <c r="ABC294" s="204"/>
      <c r="ABD294" s="204"/>
      <c r="ABE294" s="204"/>
      <c r="ABF294" s="204"/>
      <c r="ABG294" s="204"/>
      <c r="ABH294" s="204"/>
      <c r="ABI294" s="204"/>
      <c r="ABJ294" s="204"/>
      <c r="ABK294" s="204"/>
      <c r="ABL294" s="204"/>
      <c r="ABM294" s="204"/>
      <c r="ABN294" s="204"/>
      <c r="ABO294" s="204"/>
      <c r="ABP294" s="204"/>
      <c r="ABQ294" s="204"/>
      <c r="ABR294" s="204"/>
      <c r="ABS294" s="204"/>
      <c r="ABT294" s="204"/>
      <c r="ABU294" s="204"/>
      <c r="ABV294" s="204"/>
      <c r="ABW294" s="204"/>
      <c r="ABX294" s="204"/>
      <c r="ABY294" s="204"/>
      <c r="ABZ294" s="204"/>
      <c r="ACA294" s="204"/>
      <c r="ACB294" s="204"/>
      <c r="ACC294" s="204"/>
      <c r="ACD294" s="204"/>
      <c r="ACE294" s="204"/>
      <c r="ACF294" s="204"/>
      <c r="ACG294" s="204"/>
      <c r="ACH294" s="204"/>
      <c r="ACI294" s="204"/>
      <c r="ACJ294" s="204"/>
      <c r="ACK294" s="204"/>
      <c r="ACL294" s="204"/>
      <c r="ACM294" s="204"/>
      <c r="ACN294" s="204"/>
      <c r="ACO294" s="204"/>
      <c r="ACP294" s="204"/>
      <c r="ACQ294" s="204"/>
      <c r="ACR294" s="204"/>
      <c r="ACS294" s="204"/>
      <c r="ACT294" s="204"/>
      <c r="ACU294" s="204"/>
      <c r="ACV294" s="204"/>
      <c r="ACW294" s="204"/>
      <c r="ACX294" s="204"/>
      <c r="ACY294" s="204"/>
      <c r="ACZ294" s="204"/>
      <c r="ADA294" s="204"/>
      <c r="ADB294" s="204"/>
      <c r="ADC294" s="204"/>
      <c r="ADD294" s="204"/>
      <c r="ADE294" s="204"/>
      <c r="ADF294" s="204"/>
      <c r="ADG294" s="204"/>
      <c r="ADH294" s="204"/>
      <c r="ADI294" s="204"/>
      <c r="ADJ294" s="204"/>
      <c r="ADK294" s="204"/>
      <c r="ADL294" s="204"/>
      <c r="ADM294" s="204"/>
      <c r="ADN294" s="204"/>
      <c r="ADO294" s="204"/>
      <c r="ADP294" s="204"/>
      <c r="ADQ294" s="204"/>
      <c r="ADR294" s="204"/>
      <c r="ADS294" s="204"/>
      <c r="ADT294" s="204"/>
      <c r="ADU294" s="204"/>
      <c r="ADV294" s="204"/>
      <c r="ADW294" s="204"/>
      <c r="ADX294" s="204"/>
      <c r="ADY294" s="204"/>
      <c r="ADZ294" s="204"/>
      <c r="AEA294" s="204"/>
      <c r="AEB294" s="204"/>
      <c r="AEC294" s="204"/>
      <c r="AED294" s="204"/>
      <c r="AEE294" s="204"/>
      <c r="AEF294" s="204"/>
      <c r="AEG294" s="204"/>
      <c r="AEH294" s="204"/>
      <c r="AEI294" s="204"/>
      <c r="AEJ294" s="204"/>
      <c r="AEK294" s="204"/>
      <c r="AEL294" s="204"/>
      <c r="AEM294" s="204"/>
      <c r="AEN294" s="204"/>
      <c r="AEO294" s="204"/>
      <c r="AEP294" s="204"/>
      <c r="AEQ294" s="204"/>
      <c r="AER294" s="204"/>
      <c r="AES294" s="204"/>
      <c r="AET294" s="204"/>
      <c r="AEU294" s="204"/>
      <c r="AEV294" s="204"/>
      <c r="AEW294" s="204"/>
      <c r="AEX294" s="204"/>
      <c r="AEY294" s="204"/>
      <c r="AEZ294" s="204"/>
      <c r="AFA294" s="204"/>
      <c r="AFB294" s="204"/>
      <c r="AFC294" s="204"/>
      <c r="AFD294" s="204"/>
      <c r="AFE294" s="204"/>
      <c r="AFF294" s="204"/>
      <c r="AFG294" s="204"/>
      <c r="AFH294" s="204"/>
      <c r="AFI294" s="204"/>
      <c r="AFJ294" s="204"/>
      <c r="AFK294" s="204"/>
      <c r="AFL294" s="204"/>
      <c r="AFM294" s="204"/>
      <c r="AFN294" s="204"/>
      <c r="AFO294" s="204"/>
      <c r="AFP294" s="204"/>
      <c r="AFQ294" s="204"/>
      <c r="AFR294" s="204"/>
      <c r="AFS294" s="204"/>
      <c r="AFT294" s="204"/>
      <c r="AFU294" s="204"/>
      <c r="AFV294" s="204"/>
      <c r="AFW294" s="204"/>
      <c r="AFX294" s="204"/>
      <c r="AFY294" s="204"/>
      <c r="AFZ294" s="204"/>
      <c r="AGA294" s="204"/>
      <c r="AGB294" s="204"/>
      <c r="AGC294" s="204"/>
      <c r="AGD294" s="204"/>
      <c r="AGE294" s="204"/>
      <c r="AGF294" s="204"/>
      <c r="AGG294" s="204"/>
      <c r="AGH294" s="204"/>
      <c r="AGI294" s="204"/>
      <c r="AGJ294" s="204"/>
      <c r="AGK294" s="204"/>
      <c r="AGL294" s="204"/>
      <c r="AGM294" s="204"/>
      <c r="AGN294" s="204"/>
      <c r="AGO294" s="204"/>
      <c r="AGP294" s="204"/>
      <c r="AGQ294" s="204"/>
      <c r="AGR294" s="204"/>
      <c r="AGS294" s="204"/>
      <c r="AGT294" s="204"/>
      <c r="AGU294" s="204"/>
      <c r="AGV294" s="204"/>
      <c r="AGW294" s="204"/>
      <c r="AGX294" s="204"/>
      <c r="AGY294" s="204"/>
      <c r="AGZ294" s="204"/>
      <c r="AHA294" s="204"/>
      <c r="AHB294" s="204"/>
      <c r="AHC294" s="204"/>
      <c r="AHD294" s="204"/>
      <c r="AHE294" s="204"/>
      <c r="AHF294" s="204"/>
      <c r="AHG294" s="204"/>
      <c r="AHH294" s="204"/>
      <c r="AHI294" s="204"/>
      <c r="AHJ294" s="204"/>
      <c r="AHK294" s="204"/>
      <c r="AHL294" s="204"/>
      <c r="AHM294" s="204"/>
      <c r="AHN294" s="204"/>
      <c r="AHO294" s="204"/>
      <c r="AHP294" s="204"/>
      <c r="AHQ294" s="204"/>
      <c r="AHR294" s="204"/>
      <c r="AHS294" s="204"/>
      <c r="AHT294" s="204"/>
      <c r="AHU294" s="204"/>
      <c r="AHV294" s="204"/>
      <c r="AHW294" s="204"/>
      <c r="AHX294" s="204"/>
      <c r="AHY294" s="204"/>
      <c r="AHZ294" s="204"/>
      <c r="AIA294" s="204"/>
      <c r="AIB294" s="204"/>
      <c r="AIC294" s="204"/>
      <c r="AID294" s="204"/>
      <c r="AIE294" s="204"/>
      <c r="AIF294" s="204"/>
      <c r="AIG294" s="204"/>
      <c r="AIH294" s="204"/>
      <c r="AII294" s="204"/>
      <c r="AIJ294" s="204"/>
      <c r="AIK294" s="204"/>
      <c r="AIL294" s="204"/>
      <c r="AIM294" s="204"/>
      <c r="AIN294" s="204"/>
      <c r="AIO294" s="204"/>
      <c r="AIP294" s="204"/>
      <c r="AIQ294" s="204"/>
      <c r="AIR294" s="204"/>
      <c r="AIS294" s="204"/>
      <c r="AIT294" s="204"/>
      <c r="AIU294" s="204"/>
      <c r="AIV294" s="204"/>
      <c r="AIW294" s="204"/>
      <c r="AIX294" s="204"/>
      <c r="AIY294" s="204"/>
      <c r="AIZ294" s="204"/>
      <c r="AJA294" s="204"/>
      <c r="AJB294" s="204"/>
      <c r="AJC294" s="204"/>
      <c r="AJD294" s="204"/>
      <c r="AJE294" s="204"/>
      <c r="AJF294" s="204"/>
      <c r="AJG294" s="204"/>
      <c r="AJH294" s="204"/>
      <c r="AJI294" s="204"/>
      <c r="AJJ294" s="204"/>
      <c r="AJK294" s="204"/>
      <c r="AJL294" s="204"/>
      <c r="AJM294" s="204"/>
      <c r="AJN294" s="204"/>
      <c r="AJO294" s="204"/>
      <c r="AJP294" s="204"/>
      <c r="AJQ294" s="204"/>
      <c r="AJR294" s="204"/>
      <c r="AJS294" s="204"/>
      <c r="AJT294" s="204"/>
      <c r="AJU294" s="204"/>
      <c r="AJV294" s="204"/>
      <c r="AJW294" s="204"/>
      <c r="AJX294" s="204"/>
      <c r="AJY294" s="204"/>
      <c r="AJZ294" s="204"/>
      <c r="AKA294" s="204"/>
      <c r="AKB294" s="204"/>
      <c r="AKC294" s="204"/>
      <c r="AKD294" s="204"/>
      <c r="AKE294" s="204"/>
      <c r="AKF294" s="204"/>
      <c r="AKG294" s="204"/>
      <c r="AKH294" s="204"/>
      <c r="AKI294" s="204"/>
      <c r="AKJ294" s="204"/>
      <c r="AKK294" s="204"/>
      <c r="AKL294" s="204"/>
      <c r="AKM294" s="204"/>
      <c r="AKN294" s="204"/>
      <c r="AKO294" s="204"/>
      <c r="AKP294" s="204"/>
      <c r="AKQ294" s="204"/>
      <c r="AKR294" s="204"/>
      <c r="AKS294" s="204"/>
      <c r="AKT294" s="204"/>
      <c r="AKU294" s="204"/>
      <c r="AKV294" s="204"/>
      <c r="AKW294" s="204"/>
      <c r="AKX294" s="204"/>
      <c r="AKY294" s="204"/>
      <c r="AKZ294" s="204"/>
      <c r="ALA294" s="204"/>
      <c r="ALB294" s="204"/>
      <c r="ALC294" s="204"/>
      <c r="ALD294" s="204"/>
      <c r="ALE294" s="204"/>
      <c r="ALF294" s="204"/>
      <c r="ALG294" s="204"/>
      <c r="ALH294" s="204"/>
      <c r="ALI294" s="204"/>
      <c r="ALJ294" s="204"/>
      <c r="ALK294" s="204"/>
      <c r="ALL294" s="204"/>
      <c r="ALM294" s="204"/>
      <c r="ALN294" s="204"/>
      <c r="ALO294" s="204"/>
      <c r="ALP294" s="204"/>
      <c r="ALQ294" s="204"/>
      <c r="ALR294" s="204"/>
      <c r="ALS294" s="204"/>
      <c r="ALT294" s="204"/>
      <c r="ALU294" s="204"/>
      <c r="ALV294" s="204"/>
      <c r="ALW294" s="204"/>
      <c r="ALX294" s="204"/>
      <c r="ALY294" s="204"/>
      <c r="ALZ294" s="204"/>
      <c r="AMA294" s="204"/>
      <c r="AMB294" s="204"/>
      <c r="AMC294" s="204"/>
      <c r="AMD294" s="204"/>
      <c r="AME294" s="204"/>
      <c r="AMF294" s="204"/>
      <c r="AMG294" s="204"/>
      <c r="AMH294" s="204"/>
      <c r="AMI294" s="204"/>
      <c r="AMJ294" s="204"/>
      <c r="AMK294" s="204"/>
      <c r="AML294" s="204"/>
      <c r="AMM294" s="204"/>
      <c r="AMN294" s="204"/>
      <c r="AMO294" s="204"/>
      <c r="AMP294" s="204"/>
      <c r="AMQ294" s="204"/>
      <c r="AMR294" s="204"/>
      <c r="AMS294" s="204"/>
      <c r="AMT294" s="204"/>
      <c r="AMU294" s="204"/>
      <c r="AMV294" s="204"/>
      <c r="AMW294" s="204"/>
      <c r="AMX294" s="204"/>
      <c r="AMY294" s="204"/>
      <c r="AMZ294" s="204"/>
      <c r="ANA294" s="204"/>
      <c r="ANB294" s="204"/>
      <c r="ANC294" s="204"/>
      <c r="AND294" s="204"/>
      <c r="ANE294" s="204"/>
      <c r="ANF294" s="204"/>
      <c r="ANG294" s="204"/>
      <c r="ANH294" s="204"/>
      <c r="ANI294" s="204"/>
      <c r="ANJ294" s="204"/>
      <c r="ANK294" s="204"/>
      <c r="ANL294" s="204"/>
      <c r="ANM294" s="204"/>
      <c r="ANN294" s="204"/>
      <c r="ANO294" s="204"/>
      <c r="ANP294" s="204"/>
      <c r="ANQ294" s="204"/>
      <c r="ANR294" s="204"/>
      <c r="ANS294" s="204"/>
      <c r="ANT294" s="204"/>
      <c r="ANU294" s="204"/>
      <c r="ANV294" s="204"/>
      <c r="ANW294" s="204"/>
      <c r="ANX294" s="204"/>
      <c r="ANY294" s="204"/>
      <c r="ANZ294" s="204"/>
      <c r="AOA294" s="204"/>
      <c r="AOB294" s="204"/>
      <c r="AOC294" s="204"/>
      <c r="AOD294" s="204"/>
      <c r="AOE294" s="204"/>
      <c r="AOF294" s="204"/>
      <c r="AOG294" s="204"/>
      <c r="AOH294" s="204"/>
      <c r="AOI294" s="204"/>
      <c r="AOJ294" s="204"/>
      <c r="AOK294" s="204"/>
      <c r="AOL294" s="204"/>
      <c r="AOM294" s="204"/>
      <c r="AON294" s="204"/>
      <c r="AOO294" s="204"/>
      <c r="AOP294" s="204"/>
      <c r="AOQ294" s="204"/>
      <c r="AOR294" s="204"/>
      <c r="AOS294" s="204"/>
      <c r="AOT294" s="204"/>
      <c r="AOU294" s="204"/>
      <c r="AOV294" s="204"/>
      <c r="AOW294" s="204"/>
      <c r="AOX294" s="204"/>
      <c r="AOY294" s="204"/>
      <c r="AOZ294" s="204"/>
      <c r="APA294" s="204"/>
      <c r="APB294" s="204"/>
      <c r="APC294" s="204"/>
      <c r="APD294" s="204"/>
      <c r="APE294" s="204"/>
      <c r="APF294" s="204"/>
      <c r="APG294" s="204"/>
      <c r="APH294" s="204"/>
      <c r="API294" s="204"/>
      <c r="APJ294" s="204"/>
      <c r="APK294" s="204"/>
      <c r="APL294" s="204"/>
      <c r="APM294" s="204"/>
      <c r="APN294" s="204"/>
      <c r="APO294" s="204"/>
      <c r="APP294" s="204"/>
      <c r="APQ294" s="204"/>
      <c r="APR294" s="204"/>
      <c r="APS294" s="204"/>
      <c r="APT294" s="204"/>
      <c r="APU294" s="204"/>
      <c r="APV294" s="204"/>
      <c r="APW294" s="204"/>
      <c r="APX294" s="204"/>
      <c r="APY294" s="204"/>
      <c r="APZ294" s="204"/>
      <c r="AQA294" s="204"/>
      <c r="AQB294" s="204"/>
      <c r="AQC294" s="204"/>
      <c r="AQD294" s="204"/>
      <c r="AQE294" s="204"/>
      <c r="AQF294" s="204"/>
      <c r="AQG294" s="204"/>
      <c r="AQH294" s="204"/>
      <c r="AQI294" s="204"/>
      <c r="AQJ294" s="204"/>
      <c r="AQK294" s="204"/>
      <c r="AQL294" s="204"/>
      <c r="AQM294" s="204"/>
      <c r="AQN294" s="204"/>
      <c r="AQO294" s="204"/>
      <c r="AQP294" s="204"/>
      <c r="AQQ294" s="204"/>
      <c r="AQR294" s="204"/>
      <c r="AQS294" s="204"/>
      <c r="AQT294" s="204"/>
      <c r="AQU294" s="204"/>
      <c r="AQV294" s="204"/>
      <c r="AQW294" s="204"/>
      <c r="AQX294" s="204"/>
      <c r="AQY294" s="204"/>
      <c r="AQZ294" s="204"/>
      <c r="ARA294" s="204"/>
      <c r="ARB294" s="204"/>
      <c r="ARC294" s="204"/>
      <c r="ARD294" s="204"/>
      <c r="ARE294" s="204"/>
      <c r="ARF294" s="204"/>
      <c r="ARG294" s="204"/>
      <c r="ARH294" s="204"/>
      <c r="ARI294" s="204"/>
      <c r="ARJ294" s="204"/>
      <c r="ARK294" s="204"/>
      <c r="ARL294" s="204"/>
      <c r="ARM294" s="204"/>
      <c r="ARN294" s="204"/>
      <c r="ARO294" s="204"/>
      <c r="ARP294" s="204"/>
      <c r="ARQ294" s="204"/>
      <c r="ARR294" s="204"/>
      <c r="ARS294" s="204"/>
      <c r="ART294" s="204"/>
      <c r="ARU294" s="204"/>
      <c r="ARV294" s="204"/>
      <c r="ARW294" s="204"/>
      <c r="ARX294" s="204"/>
      <c r="ARY294" s="204"/>
      <c r="ARZ294" s="204"/>
      <c r="ASA294" s="204"/>
      <c r="ASB294" s="204"/>
      <c r="ASC294" s="204"/>
      <c r="ASD294" s="204"/>
      <c r="ASE294" s="204"/>
      <c r="ASF294" s="204"/>
      <c r="ASG294" s="204"/>
      <c r="ASH294" s="204"/>
      <c r="ASI294" s="204"/>
      <c r="ASJ294" s="204"/>
      <c r="ASK294" s="204"/>
      <c r="ASL294" s="204"/>
      <c r="ASM294" s="204"/>
      <c r="ASN294" s="204"/>
      <c r="ASO294" s="204"/>
      <c r="ASP294" s="204"/>
      <c r="ASQ294" s="204"/>
      <c r="ASR294" s="204"/>
      <c r="ASS294" s="204"/>
      <c r="AST294" s="204"/>
      <c r="ASU294" s="204"/>
      <c r="ASV294" s="204"/>
      <c r="ASW294" s="204"/>
      <c r="ASX294" s="204"/>
      <c r="ASY294" s="204"/>
      <c r="ASZ294" s="204"/>
      <c r="ATA294" s="204"/>
      <c r="ATB294" s="204"/>
      <c r="ATC294" s="204"/>
      <c r="ATD294" s="204"/>
      <c r="ATE294" s="204"/>
      <c r="ATF294" s="204"/>
      <c r="ATG294" s="204"/>
      <c r="ATH294" s="204"/>
      <c r="ATI294" s="204"/>
      <c r="ATJ294" s="204"/>
      <c r="ATK294" s="204"/>
      <c r="ATL294" s="204"/>
      <c r="ATM294" s="204"/>
      <c r="ATN294" s="204"/>
      <c r="ATO294" s="204"/>
      <c r="ATP294" s="204"/>
      <c r="ATQ294" s="204"/>
      <c r="ATR294" s="204"/>
      <c r="ATS294" s="204"/>
      <c r="ATT294" s="204"/>
      <c r="ATU294" s="204"/>
      <c r="ATV294" s="204"/>
      <c r="ATW294" s="204"/>
      <c r="ATX294" s="204"/>
      <c r="ATY294" s="204"/>
      <c r="ATZ294" s="204"/>
      <c r="AUA294" s="204"/>
      <c r="AUB294" s="204"/>
      <c r="AUC294" s="204"/>
      <c r="AUD294" s="204"/>
      <c r="AUE294" s="204"/>
      <c r="AUF294" s="204"/>
      <c r="AUG294" s="204"/>
      <c r="AUH294" s="204"/>
      <c r="AUI294" s="204"/>
      <c r="AUJ294" s="204"/>
      <c r="AUK294" s="204"/>
      <c r="AUL294" s="204"/>
      <c r="AUM294" s="204"/>
      <c r="AUN294" s="204"/>
      <c r="AUO294" s="204"/>
      <c r="AUP294" s="204"/>
      <c r="AUQ294" s="204"/>
      <c r="AUR294" s="204"/>
      <c r="AUS294" s="204"/>
      <c r="AUT294" s="204"/>
      <c r="AUU294" s="204"/>
      <c r="AUV294" s="204"/>
      <c r="AUW294" s="204"/>
      <c r="AUX294" s="204"/>
      <c r="AUY294" s="204"/>
      <c r="AUZ294" s="204"/>
      <c r="AVA294" s="204"/>
      <c r="AVB294" s="204"/>
      <c r="AVC294" s="204"/>
      <c r="AVD294" s="204"/>
      <c r="AVE294" s="204"/>
      <c r="AVF294" s="204"/>
      <c r="AVG294" s="204"/>
      <c r="AVH294" s="204"/>
      <c r="AVI294" s="204"/>
      <c r="AVJ294" s="204"/>
      <c r="AVK294" s="204"/>
      <c r="AVL294" s="204"/>
      <c r="AVM294" s="204"/>
      <c r="AVN294" s="204"/>
      <c r="AVO294" s="204"/>
      <c r="AVP294" s="204"/>
      <c r="AVQ294" s="204"/>
      <c r="AVR294" s="204"/>
      <c r="AVS294" s="204"/>
      <c r="AVT294" s="204"/>
      <c r="AVU294" s="204"/>
      <c r="AVV294" s="204"/>
      <c r="AVW294" s="204"/>
      <c r="AVX294" s="204"/>
      <c r="AVY294" s="204"/>
      <c r="AVZ294" s="204"/>
      <c r="AWA294" s="204"/>
      <c r="AWB294" s="204"/>
      <c r="AWC294" s="204"/>
      <c r="AWD294" s="204"/>
      <c r="AWE294" s="204"/>
      <c r="AWF294" s="204"/>
      <c r="AWG294" s="204"/>
      <c r="AWH294" s="204"/>
      <c r="AWI294" s="204"/>
      <c r="AWJ294" s="204"/>
      <c r="AWK294" s="204"/>
      <c r="AWL294" s="204"/>
      <c r="AWM294" s="204"/>
      <c r="AWN294" s="204"/>
      <c r="AWO294" s="204"/>
      <c r="AWP294" s="204"/>
      <c r="AWQ294" s="204"/>
      <c r="AWR294" s="204"/>
      <c r="AWS294" s="204"/>
      <c r="AWT294" s="204"/>
      <c r="AWU294" s="204"/>
      <c r="AWV294" s="204"/>
      <c r="AWW294" s="204"/>
      <c r="AWX294" s="204"/>
      <c r="AWY294" s="204"/>
      <c r="AWZ294" s="204"/>
      <c r="AXA294" s="204"/>
      <c r="AXB294" s="204"/>
      <c r="AXC294" s="204"/>
      <c r="AXD294" s="204"/>
      <c r="AXE294" s="204"/>
      <c r="AXF294" s="204"/>
      <c r="AXG294" s="204"/>
      <c r="AXH294" s="204"/>
      <c r="AXI294" s="204"/>
      <c r="AXJ294" s="204"/>
      <c r="AXK294" s="204"/>
      <c r="AXL294" s="204"/>
      <c r="AXM294" s="204"/>
      <c r="AXN294" s="204"/>
      <c r="AXO294" s="204"/>
      <c r="AXP294" s="204"/>
      <c r="AXQ294" s="204"/>
      <c r="AXR294" s="204"/>
      <c r="AXS294" s="204"/>
      <c r="AXT294" s="204"/>
      <c r="AXU294" s="204"/>
      <c r="AXV294" s="204"/>
      <c r="AXW294" s="204"/>
      <c r="AXX294" s="204"/>
      <c r="AXY294" s="204"/>
      <c r="AXZ294" s="204"/>
      <c r="AYA294" s="204"/>
      <c r="AYB294" s="204"/>
      <c r="AYC294" s="204"/>
      <c r="AYD294" s="204"/>
      <c r="AYE294" s="204"/>
      <c r="AYF294" s="204"/>
      <c r="AYG294" s="204"/>
      <c r="AYH294" s="204"/>
      <c r="AYI294" s="204"/>
      <c r="AYJ294" s="204"/>
      <c r="AYK294" s="204"/>
      <c r="AYL294" s="204"/>
      <c r="AYM294" s="204"/>
      <c r="AYN294" s="204"/>
      <c r="AYO294" s="204"/>
      <c r="AYP294" s="204"/>
      <c r="AYQ294" s="204"/>
      <c r="AYR294" s="204"/>
      <c r="AYS294" s="204"/>
      <c r="AYT294" s="204"/>
      <c r="AYU294" s="204"/>
      <c r="AYV294" s="204"/>
      <c r="AYW294" s="204"/>
      <c r="AYX294" s="204"/>
      <c r="AYY294" s="204"/>
      <c r="AYZ294" s="204"/>
      <c r="AZA294" s="204"/>
      <c r="AZB294" s="204"/>
      <c r="AZC294" s="204"/>
      <c r="AZD294" s="204"/>
      <c r="AZE294" s="204"/>
      <c r="AZF294" s="204"/>
      <c r="AZG294" s="204"/>
      <c r="AZH294" s="204"/>
      <c r="AZI294" s="204"/>
      <c r="AZJ294" s="204"/>
      <c r="AZK294" s="204"/>
      <c r="AZL294" s="204"/>
      <c r="AZM294" s="204"/>
      <c r="AZN294" s="204"/>
      <c r="AZO294" s="204"/>
      <c r="AZP294" s="204"/>
      <c r="AZQ294" s="204"/>
      <c r="AZR294" s="204"/>
      <c r="AZS294" s="204"/>
      <c r="AZT294" s="204"/>
      <c r="AZU294" s="204"/>
      <c r="AZV294" s="204"/>
      <c r="AZW294" s="204"/>
      <c r="AZX294" s="204"/>
      <c r="AZY294" s="204"/>
      <c r="AZZ294" s="204"/>
      <c r="BAA294" s="204"/>
      <c r="BAB294" s="204"/>
      <c r="BAC294" s="204"/>
      <c r="BAD294" s="204"/>
      <c r="BAE294" s="204"/>
      <c r="BAF294" s="204"/>
      <c r="BAG294" s="204"/>
      <c r="BAH294" s="204"/>
      <c r="BAI294" s="204"/>
      <c r="BAJ294" s="204"/>
      <c r="BAK294" s="204"/>
      <c r="BAL294" s="204"/>
      <c r="BAM294" s="204"/>
      <c r="BAN294" s="204"/>
      <c r="BAO294" s="204"/>
      <c r="BAP294" s="204"/>
      <c r="BAQ294" s="204"/>
      <c r="BAR294" s="204"/>
      <c r="BAS294" s="204"/>
      <c r="BAT294" s="204"/>
      <c r="BAU294" s="204"/>
      <c r="BAV294" s="204"/>
      <c r="BAW294" s="204"/>
      <c r="BAX294" s="204"/>
      <c r="BAY294" s="204"/>
      <c r="BAZ294" s="204"/>
      <c r="BBA294" s="204"/>
      <c r="BBB294" s="204"/>
      <c r="BBC294" s="204"/>
      <c r="BBD294" s="204"/>
      <c r="BBE294" s="204"/>
      <c r="BBF294" s="204"/>
      <c r="BBG294" s="204"/>
      <c r="BBH294" s="204"/>
      <c r="BBI294" s="204"/>
      <c r="BBJ294" s="204"/>
      <c r="BBK294" s="204"/>
      <c r="BBL294" s="204"/>
      <c r="BBM294" s="204"/>
      <c r="BBN294" s="204"/>
      <c r="BBO294" s="204"/>
      <c r="BBP294" s="204"/>
      <c r="BBQ294" s="204"/>
      <c r="BBR294" s="204"/>
      <c r="BBS294" s="204"/>
      <c r="BBT294" s="204"/>
      <c r="BBU294" s="204"/>
      <c r="BBV294" s="204"/>
      <c r="BBW294" s="204"/>
      <c r="BBX294" s="204"/>
      <c r="BBY294" s="204"/>
      <c r="BBZ294" s="204"/>
      <c r="BCA294" s="204"/>
      <c r="BCB294" s="204"/>
      <c r="BCC294" s="204"/>
      <c r="BCD294" s="204"/>
      <c r="BCE294" s="204"/>
      <c r="BCF294" s="204"/>
      <c r="BCG294" s="204"/>
      <c r="BCH294" s="204"/>
      <c r="BCI294" s="204"/>
      <c r="BCJ294" s="204"/>
      <c r="BCK294" s="204"/>
      <c r="BCL294" s="204"/>
      <c r="BCM294" s="204"/>
      <c r="BCN294" s="204"/>
      <c r="BCO294" s="204"/>
      <c r="BCP294" s="204"/>
      <c r="BCQ294" s="204"/>
      <c r="BCR294" s="204"/>
      <c r="BCS294" s="204"/>
      <c r="BCT294" s="204"/>
      <c r="BCU294" s="204"/>
      <c r="BCV294" s="204"/>
      <c r="BCW294" s="204"/>
      <c r="BCX294" s="204"/>
      <c r="BCY294" s="204"/>
      <c r="BCZ294" s="204"/>
      <c r="BDA294" s="204"/>
      <c r="BDB294" s="204"/>
      <c r="BDC294" s="204"/>
      <c r="BDD294" s="204"/>
      <c r="BDE294" s="204"/>
      <c r="BDF294" s="204"/>
      <c r="BDG294" s="204"/>
      <c r="BDH294" s="204"/>
      <c r="BDI294" s="204"/>
      <c r="BDJ294" s="204"/>
      <c r="BDK294" s="204"/>
      <c r="BDL294" s="204"/>
      <c r="BDM294" s="204"/>
      <c r="BDN294" s="204"/>
      <c r="BDO294" s="204"/>
      <c r="BDP294" s="204"/>
      <c r="BDQ294" s="204"/>
      <c r="BDR294" s="204"/>
      <c r="BDS294" s="204"/>
      <c r="BDT294" s="204"/>
      <c r="BDU294" s="204"/>
      <c r="BDV294" s="204"/>
      <c r="BDW294" s="204"/>
      <c r="BDX294" s="204"/>
      <c r="BDY294" s="204"/>
      <c r="BDZ294" s="204"/>
      <c r="BEA294" s="204"/>
      <c r="BEB294" s="204"/>
      <c r="BEC294" s="204"/>
      <c r="BED294" s="204"/>
      <c r="BEE294" s="204"/>
      <c r="BEF294" s="204"/>
      <c r="BEG294" s="204"/>
      <c r="BEH294" s="204"/>
      <c r="BEI294" s="204"/>
      <c r="BEJ294" s="204"/>
      <c r="BEK294" s="204"/>
      <c r="BEL294" s="204"/>
      <c r="BEM294" s="204"/>
      <c r="BEN294" s="204"/>
      <c r="BEO294" s="204"/>
      <c r="BEP294" s="204"/>
      <c r="BEQ294" s="204"/>
      <c r="BER294" s="204"/>
      <c r="BES294" s="204"/>
      <c r="BET294" s="204"/>
      <c r="BEU294" s="204"/>
      <c r="BEV294" s="204"/>
      <c r="BEW294" s="204"/>
      <c r="BEX294" s="204"/>
      <c r="BEY294" s="204"/>
      <c r="BEZ294" s="204"/>
      <c r="BFA294" s="204"/>
      <c r="BFB294" s="204"/>
      <c r="BFC294" s="204"/>
      <c r="BFD294" s="204"/>
      <c r="BFE294" s="204"/>
      <c r="BFF294" s="204"/>
      <c r="BFG294" s="204"/>
      <c r="BFH294" s="204"/>
      <c r="BFI294" s="204"/>
      <c r="BFJ294" s="204"/>
      <c r="BFK294" s="204"/>
      <c r="BFL294" s="204"/>
      <c r="BFM294" s="204"/>
      <c r="BFN294" s="204"/>
      <c r="BFO294" s="204"/>
      <c r="BFP294" s="204"/>
      <c r="BFQ294" s="204"/>
      <c r="BFR294" s="204"/>
      <c r="BFS294" s="204"/>
      <c r="BFT294" s="204"/>
      <c r="BFU294" s="204"/>
      <c r="BFV294" s="204"/>
      <c r="BFW294" s="204"/>
      <c r="BFX294" s="204"/>
      <c r="BFY294" s="204"/>
      <c r="BFZ294" s="204"/>
      <c r="BGA294" s="204"/>
      <c r="BGB294" s="204"/>
      <c r="BGC294" s="204"/>
      <c r="BGD294" s="204"/>
      <c r="BGE294" s="204"/>
      <c r="BGF294" s="204"/>
      <c r="BGG294" s="204"/>
      <c r="BGH294" s="204"/>
      <c r="BGI294" s="204"/>
      <c r="BGJ294" s="204"/>
      <c r="BGK294" s="204"/>
      <c r="BGL294" s="204"/>
      <c r="BGM294" s="204"/>
      <c r="BGN294" s="204"/>
      <c r="BGO294" s="204"/>
      <c r="BGP294" s="204"/>
      <c r="BGQ294" s="204"/>
      <c r="BGR294" s="204"/>
      <c r="BGS294" s="204"/>
      <c r="BGT294" s="204"/>
      <c r="BGU294" s="204"/>
      <c r="BGV294" s="204"/>
      <c r="BGW294" s="204"/>
      <c r="BGX294" s="204"/>
      <c r="BGY294" s="204"/>
      <c r="BGZ294" s="204"/>
      <c r="BHA294" s="204"/>
      <c r="BHB294" s="204"/>
      <c r="BHC294" s="204"/>
      <c r="BHD294" s="204"/>
      <c r="BHE294" s="204"/>
      <c r="BHF294" s="204"/>
      <c r="BHG294" s="204"/>
      <c r="BHH294" s="204"/>
      <c r="BHI294" s="204"/>
      <c r="BHJ294" s="204"/>
      <c r="BHK294" s="204"/>
      <c r="BHL294" s="204"/>
      <c r="BHM294" s="204"/>
      <c r="BHN294" s="204"/>
      <c r="BHO294" s="204"/>
      <c r="BHP294" s="204"/>
      <c r="BHQ294" s="204"/>
      <c r="BHR294" s="204"/>
      <c r="BHS294" s="204"/>
      <c r="BHT294" s="204"/>
      <c r="BHU294" s="204"/>
      <c r="BHV294" s="204"/>
      <c r="BHW294" s="204"/>
      <c r="BHX294" s="204"/>
      <c r="BHY294" s="204"/>
      <c r="BHZ294" s="204"/>
      <c r="BIA294" s="204"/>
      <c r="BIB294" s="204"/>
      <c r="BIC294" s="204"/>
      <c r="BID294" s="204"/>
      <c r="BIE294" s="204"/>
      <c r="BIF294" s="204"/>
      <c r="BIG294" s="204"/>
      <c r="BIH294" s="204"/>
      <c r="BII294" s="204"/>
      <c r="BIJ294" s="204"/>
      <c r="BIK294" s="204"/>
      <c r="BIL294" s="204"/>
      <c r="BIM294" s="204"/>
      <c r="BIN294" s="204"/>
      <c r="BIO294" s="204"/>
      <c r="BIP294" s="204"/>
      <c r="BIQ294" s="204"/>
      <c r="BIR294" s="204"/>
      <c r="BIS294" s="204"/>
      <c r="BIT294" s="204"/>
      <c r="BIU294" s="204"/>
      <c r="BIV294" s="204"/>
      <c r="BIW294" s="204"/>
      <c r="BIX294" s="204"/>
      <c r="BIY294" s="204"/>
      <c r="BIZ294" s="204"/>
      <c r="BJA294" s="204"/>
      <c r="BJB294" s="204"/>
      <c r="BJC294" s="204"/>
      <c r="BJD294" s="204"/>
      <c r="BJE294" s="204"/>
      <c r="BJF294" s="204"/>
      <c r="BJG294" s="204"/>
      <c r="BJH294" s="204"/>
      <c r="BJI294" s="204"/>
      <c r="BJJ294" s="204"/>
      <c r="BJK294" s="204"/>
      <c r="BJL294" s="204"/>
      <c r="BJM294" s="204"/>
      <c r="BJN294" s="204"/>
      <c r="BJO294" s="204"/>
      <c r="BJP294" s="204"/>
      <c r="BJQ294" s="204"/>
      <c r="BJR294" s="204"/>
      <c r="BJS294" s="204"/>
      <c r="BJT294" s="204"/>
      <c r="BJU294" s="204"/>
      <c r="BJV294" s="204"/>
      <c r="BJW294" s="204"/>
      <c r="BJX294" s="204"/>
      <c r="BJY294" s="204"/>
      <c r="BJZ294" s="204"/>
      <c r="BKA294" s="204"/>
      <c r="BKB294" s="204"/>
      <c r="BKC294" s="204"/>
      <c r="BKD294" s="204"/>
      <c r="BKE294" s="204"/>
      <c r="BKF294" s="204"/>
      <c r="BKG294" s="204"/>
      <c r="BKH294" s="204"/>
      <c r="BKI294" s="204"/>
      <c r="BKJ294" s="204"/>
      <c r="BKK294" s="204"/>
      <c r="BKL294" s="204"/>
      <c r="BKM294" s="204"/>
      <c r="BKN294" s="204"/>
      <c r="BKO294" s="204"/>
      <c r="BKP294" s="204"/>
      <c r="BKQ294" s="204"/>
      <c r="BKR294" s="204"/>
      <c r="BKS294" s="204"/>
      <c r="BKT294" s="204"/>
      <c r="BKU294" s="204"/>
      <c r="BKV294" s="204"/>
      <c r="BKW294" s="204"/>
      <c r="BKX294" s="204"/>
      <c r="BKY294" s="204"/>
      <c r="BKZ294" s="204"/>
      <c r="BLA294" s="204"/>
      <c r="BLB294" s="204"/>
      <c r="BLC294" s="204"/>
      <c r="BLD294" s="204"/>
      <c r="BLE294" s="204"/>
      <c r="BLF294" s="204"/>
      <c r="BLG294" s="204"/>
      <c r="BLH294" s="204"/>
      <c r="BLI294" s="204"/>
      <c r="BLJ294" s="204"/>
      <c r="BLK294" s="204"/>
      <c r="BLL294" s="204"/>
      <c r="BLM294" s="204"/>
      <c r="BLN294" s="204"/>
      <c r="BLO294" s="204"/>
      <c r="BLP294" s="204"/>
      <c r="BLQ294" s="204"/>
      <c r="BLR294" s="204"/>
      <c r="BLS294" s="204"/>
      <c r="BLT294" s="204"/>
      <c r="BLU294" s="204"/>
      <c r="BLV294" s="204"/>
      <c r="BLW294" s="204"/>
      <c r="BLX294" s="204"/>
      <c r="BLY294" s="204"/>
      <c r="BLZ294" s="204"/>
      <c r="BMA294" s="204"/>
      <c r="BMB294" s="204"/>
      <c r="BMC294" s="204"/>
      <c r="BMD294" s="204"/>
      <c r="BME294" s="204"/>
      <c r="BMF294" s="204"/>
      <c r="BMG294" s="204"/>
      <c r="BMH294" s="204"/>
      <c r="BMI294" s="204"/>
      <c r="BMJ294" s="204"/>
      <c r="BMK294" s="204"/>
      <c r="BML294" s="204"/>
      <c r="BMM294" s="204"/>
      <c r="BMN294" s="204"/>
      <c r="BMO294" s="204"/>
      <c r="BMP294" s="204"/>
      <c r="BMQ294" s="204"/>
      <c r="BMR294" s="204"/>
      <c r="BMS294" s="204"/>
      <c r="BMT294" s="204"/>
      <c r="BMU294" s="204"/>
      <c r="BMV294" s="204"/>
      <c r="BMW294" s="204"/>
      <c r="BMX294" s="204"/>
      <c r="BMY294" s="204"/>
      <c r="BMZ294" s="204"/>
      <c r="BNA294" s="204"/>
      <c r="BNB294" s="204"/>
      <c r="BNC294" s="204"/>
      <c r="BND294" s="204"/>
      <c r="BNE294" s="204"/>
      <c r="BNF294" s="204"/>
      <c r="BNG294" s="204"/>
      <c r="BNH294" s="204"/>
      <c r="BNI294" s="204"/>
      <c r="BNJ294" s="204"/>
      <c r="BNK294" s="204"/>
      <c r="BNL294" s="204"/>
      <c r="BNM294" s="204"/>
      <c r="BNN294" s="204"/>
      <c r="BNO294" s="204"/>
      <c r="BNP294" s="204"/>
      <c r="BNQ294" s="204"/>
      <c r="BNR294" s="204"/>
      <c r="BNS294" s="204"/>
      <c r="BNT294" s="204"/>
      <c r="BNU294" s="204"/>
      <c r="BNV294" s="204"/>
      <c r="BNW294" s="204"/>
      <c r="BNX294" s="204"/>
      <c r="BNY294" s="204"/>
      <c r="BNZ294" s="204"/>
      <c r="BOA294" s="204"/>
      <c r="BOB294" s="204"/>
      <c r="BOC294" s="204"/>
      <c r="BOD294" s="204"/>
      <c r="BOE294" s="204"/>
      <c r="BOF294" s="204"/>
      <c r="BOG294" s="204"/>
      <c r="BOH294" s="204"/>
      <c r="BOI294" s="204"/>
      <c r="BOJ294" s="204"/>
      <c r="BOK294" s="204"/>
      <c r="BOL294" s="204"/>
      <c r="BOM294" s="204"/>
      <c r="BON294" s="204"/>
      <c r="BOO294" s="204"/>
      <c r="BOP294" s="204"/>
      <c r="BOQ294" s="204"/>
      <c r="BOR294" s="204"/>
      <c r="BOS294" s="204"/>
      <c r="BOT294" s="204"/>
      <c r="BOU294" s="204"/>
      <c r="BOV294" s="204"/>
      <c r="BOW294" s="204"/>
      <c r="BOX294" s="204"/>
      <c r="BOY294" s="204"/>
      <c r="BOZ294" s="204"/>
      <c r="BPA294" s="204"/>
      <c r="BPB294" s="204"/>
      <c r="BPC294" s="204"/>
      <c r="BPD294" s="204"/>
      <c r="BPE294" s="204"/>
      <c r="BPF294" s="204"/>
      <c r="BPG294" s="204"/>
      <c r="BPH294" s="204"/>
      <c r="BPI294" s="204"/>
      <c r="BPJ294" s="204"/>
      <c r="BPK294" s="204"/>
      <c r="BPL294" s="204"/>
      <c r="BPM294" s="204"/>
      <c r="BPN294" s="204"/>
      <c r="BPO294" s="204"/>
      <c r="BPP294" s="204"/>
      <c r="BPQ294" s="204"/>
      <c r="BPR294" s="204"/>
      <c r="BPS294" s="204"/>
      <c r="BPT294" s="204"/>
      <c r="BPU294" s="204"/>
      <c r="BPV294" s="204"/>
      <c r="BPW294" s="204"/>
      <c r="BPX294" s="204"/>
      <c r="BPY294" s="204"/>
      <c r="BPZ294" s="204"/>
      <c r="BQA294" s="204"/>
      <c r="BQB294" s="204"/>
      <c r="BQC294" s="204"/>
      <c r="BQD294" s="204"/>
      <c r="BQE294" s="204"/>
      <c r="BQF294" s="204"/>
      <c r="BQG294" s="204"/>
      <c r="BQH294" s="204"/>
      <c r="BQI294" s="204"/>
      <c r="BQJ294" s="204"/>
      <c r="BQK294" s="204"/>
      <c r="BQL294" s="204"/>
      <c r="BQM294" s="204"/>
      <c r="BQN294" s="204"/>
      <c r="BQO294" s="204"/>
      <c r="BQP294" s="204"/>
      <c r="BQQ294" s="204"/>
      <c r="BQR294" s="204"/>
      <c r="BQS294" s="204"/>
      <c r="BQT294" s="204"/>
      <c r="BQU294" s="204"/>
      <c r="BQV294" s="204"/>
      <c r="BQW294" s="204"/>
      <c r="BQX294" s="204"/>
      <c r="BQY294" s="204"/>
      <c r="BQZ294" s="204"/>
      <c r="BRA294" s="204"/>
      <c r="BRB294" s="204"/>
      <c r="BRC294" s="204"/>
      <c r="BRD294" s="204"/>
      <c r="BRE294" s="204"/>
      <c r="BRF294" s="204"/>
      <c r="BRG294" s="204"/>
      <c r="BRH294" s="204"/>
      <c r="BRI294" s="204"/>
      <c r="BRJ294" s="204"/>
      <c r="BRK294" s="204"/>
      <c r="BRL294" s="204"/>
      <c r="BRM294" s="204"/>
      <c r="BRN294" s="204"/>
      <c r="BRO294" s="204"/>
      <c r="BRP294" s="204"/>
      <c r="BRQ294" s="204"/>
      <c r="BRR294" s="204"/>
      <c r="BRS294" s="204"/>
      <c r="BRT294" s="204"/>
      <c r="BRU294" s="204"/>
      <c r="BRV294" s="204"/>
      <c r="BRW294" s="204"/>
      <c r="BRX294" s="204"/>
      <c r="BRY294" s="204"/>
      <c r="BRZ294" s="204"/>
      <c r="BSA294" s="204"/>
      <c r="BSB294" s="204"/>
      <c r="BSC294" s="204"/>
      <c r="BSD294" s="204"/>
      <c r="BSE294" s="204"/>
      <c r="BSF294" s="204"/>
      <c r="BSG294" s="204"/>
      <c r="BSH294" s="204"/>
      <c r="BSI294" s="204"/>
      <c r="BSJ294" s="204"/>
      <c r="BSK294" s="204"/>
      <c r="BSL294" s="204"/>
      <c r="BSM294" s="204"/>
      <c r="BSN294" s="204"/>
      <c r="BSO294" s="204"/>
      <c r="BSP294" s="204"/>
      <c r="BSQ294" s="204"/>
      <c r="BSR294" s="204"/>
      <c r="BSS294" s="204"/>
      <c r="BST294" s="204"/>
      <c r="BSU294" s="204"/>
      <c r="BSV294" s="204"/>
      <c r="BSW294" s="204"/>
      <c r="BSX294" s="204"/>
      <c r="BSY294" s="204"/>
      <c r="BSZ294" s="204"/>
      <c r="BTA294" s="204"/>
      <c r="BTB294" s="204"/>
      <c r="BTC294" s="204"/>
      <c r="BTD294" s="204"/>
      <c r="BTE294" s="204"/>
      <c r="BTF294" s="204"/>
      <c r="BTG294" s="204"/>
      <c r="BTH294" s="204"/>
      <c r="BTI294" s="204"/>
      <c r="BTJ294" s="204"/>
      <c r="BTK294" s="204"/>
      <c r="BTL294" s="204"/>
      <c r="BTM294" s="204"/>
      <c r="BTN294" s="204"/>
      <c r="BTO294" s="204"/>
      <c r="BTP294" s="204"/>
      <c r="BTQ294" s="204"/>
      <c r="BTR294" s="204"/>
      <c r="BTS294" s="204"/>
      <c r="BTT294" s="204"/>
      <c r="BTU294" s="204"/>
      <c r="BTV294" s="204"/>
      <c r="BTW294" s="204"/>
      <c r="BTX294" s="204"/>
      <c r="BTY294" s="204"/>
      <c r="BTZ294" s="204"/>
      <c r="BUA294" s="204"/>
      <c r="BUB294" s="204"/>
      <c r="BUC294" s="204"/>
      <c r="BUD294" s="204"/>
      <c r="BUE294" s="204"/>
      <c r="BUF294" s="204"/>
      <c r="BUG294" s="204"/>
      <c r="BUH294" s="204"/>
      <c r="BUI294" s="204"/>
      <c r="BUJ294" s="204"/>
      <c r="BUK294" s="204"/>
      <c r="BUL294" s="204"/>
      <c r="BUM294" s="204"/>
      <c r="BUN294" s="204"/>
      <c r="BUO294" s="204"/>
      <c r="BUP294" s="204"/>
      <c r="BUQ294" s="204"/>
      <c r="BUR294" s="204"/>
      <c r="BUS294" s="204"/>
      <c r="BUT294" s="204"/>
      <c r="BUU294" s="204"/>
      <c r="BUV294" s="204"/>
      <c r="BUW294" s="204"/>
      <c r="BUX294" s="204"/>
      <c r="BUY294" s="204"/>
      <c r="BUZ294" s="204"/>
      <c r="BVA294" s="204"/>
      <c r="BVB294" s="204"/>
      <c r="BVC294" s="204"/>
      <c r="BVD294" s="204"/>
      <c r="BVE294" s="204"/>
      <c r="BVF294" s="204"/>
      <c r="BVG294" s="204"/>
      <c r="BVH294" s="204"/>
      <c r="BVI294" s="204"/>
      <c r="BVJ294" s="204"/>
      <c r="BVK294" s="204"/>
      <c r="BVL294" s="204"/>
      <c r="BVM294" s="204"/>
      <c r="BVN294" s="204"/>
      <c r="BVO294" s="204"/>
      <c r="BVP294" s="204"/>
      <c r="BVQ294" s="204"/>
      <c r="BVR294" s="204"/>
      <c r="BVS294" s="204"/>
      <c r="BVT294" s="204"/>
      <c r="BVU294" s="204"/>
      <c r="BVV294" s="204"/>
      <c r="BVW294" s="204"/>
      <c r="BVX294" s="204"/>
      <c r="BVY294" s="204"/>
      <c r="BVZ294" s="204"/>
      <c r="BWA294" s="204"/>
      <c r="BWB294" s="204"/>
      <c r="BWC294" s="204"/>
      <c r="BWD294" s="204"/>
      <c r="BWE294" s="204"/>
      <c r="BWF294" s="204"/>
      <c r="BWG294" s="204"/>
      <c r="BWH294" s="204"/>
      <c r="BWI294" s="204"/>
      <c r="BWJ294" s="204"/>
      <c r="BWK294" s="204"/>
      <c r="BWL294" s="204"/>
      <c r="BWM294" s="204"/>
      <c r="BWN294" s="204"/>
      <c r="BWO294" s="204"/>
      <c r="BWP294" s="204"/>
      <c r="BWQ294" s="204"/>
      <c r="BWR294" s="204"/>
      <c r="BWS294" s="204"/>
      <c r="BWT294" s="204"/>
      <c r="BWU294" s="204"/>
      <c r="BWV294" s="204"/>
      <c r="BWW294" s="204"/>
      <c r="BWX294" s="204"/>
      <c r="BWY294" s="204"/>
      <c r="BWZ294" s="204"/>
      <c r="BXA294" s="204"/>
      <c r="BXB294" s="204"/>
      <c r="BXC294" s="204"/>
      <c r="BXD294" s="204"/>
      <c r="BXE294" s="204"/>
      <c r="BXF294" s="204"/>
      <c r="BXG294" s="204"/>
      <c r="BXH294" s="204"/>
      <c r="BXI294" s="204"/>
      <c r="BXJ294" s="204"/>
      <c r="BXK294" s="204"/>
      <c r="BXL294" s="204"/>
      <c r="BXM294" s="204"/>
      <c r="BXN294" s="204"/>
      <c r="BXO294" s="204"/>
      <c r="BXP294" s="204"/>
      <c r="BXQ294" s="204"/>
      <c r="BXR294" s="204"/>
      <c r="BXS294" s="204"/>
      <c r="BXT294" s="204"/>
      <c r="BXU294" s="204"/>
      <c r="BXV294" s="204"/>
      <c r="BXW294" s="204"/>
      <c r="BXX294" s="204"/>
      <c r="BXY294" s="204"/>
      <c r="BXZ294" s="204"/>
      <c r="BYA294" s="204"/>
      <c r="BYB294" s="204"/>
      <c r="BYC294" s="204"/>
      <c r="BYD294" s="204"/>
      <c r="BYE294" s="204"/>
      <c r="BYF294" s="204"/>
      <c r="BYG294" s="204"/>
      <c r="BYH294" s="204"/>
      <c r="BYI294" s="204"/>
      <c r="BYJ294" s="204"/>
      <c r="BYK294" s="204"/>
      <c r="BYL294" s="204"/>
      <c r="BYM294" s="204"/>
      <c r="BYN294" s="204"/>
      <c r="BYO294" s="204"/>
      <c r="BYP294" s="204"/>
      <c r="BYQ294" s="204"/>
      <c r="BYR294" s="204"/>
      <c r="BYS294" s="204"/>
      <c r="BYT294" s="204"/>
      <c r="BYU294" s="204"/>
      <c r="BYV294" s="204"/>
      <c r="BYW294" s="204"/>
      <c r="BYX294" s="204"/>
      <c r="BYY294" s="204"/>
      <c r="BYZ294" s="204"/>
      <c r="BZA294" s="204"/>
      <c r="BZB294" s="204"/>
      <c r="BZC294" s="204"/>
      <c r="BZD294" s="204"/>
      <c r="BZE294" s="204"/>
      <c r="BZF294" s="204"/>
      <c r="BZG294" s="204"/>
      <c r="BZH294" s="204"/>
      <c r="BZI294" s="204"/>
      <c r="BZJ294" s="204"/>
      <c r="BZK294" s="204"/>
      <c r="BZL294" s="204"/>
      <c r="BZM294" s="204"/>
      <c r="BZN294" s="204"/>
      <c r="BZO294" s="204"/>
      <c r="BZP294" s="204"/>
      <c r="BZQ294" s="204"/>
      <c r="BZR294" s="204"/>
      <c r="BZS294" s="204"/>
      <c r="BZT294" s="204"/>
      <c r="BZU294" s="204"/>
      <c r="BZV294" s="204"/>
      <c r="BZW294" s="204"/>
      <c r="BZX294" s="204"/>
      <c r="BZY294" s="204"/>
      <c r="BZZ294" s="204"/>
      <c r="CAA294" s="204"/>
      <c r="CAB294" s="204"/>
      <c r="CAC294" s="204"/>
      <c r="CAD294" s="204"/>
      <c r="CAE294" s="204"/>
      <c r="CAF294" s="204"/>
      <c r="CAG294" s="204"/>
      <c r="CAH294" s="204"/>
      <c r="CAI294" s="204"/>
      <c r="CAJ294" s="204"/>
      <c r="CAK294" s="204"/>
      <c r="CAL294" s="204"/>
      <c r="CAM294" s="204"/>
      <c r="CAN294" s="204"/>
      <c r="CAO294" s="204"/>
      <c r="CAP294" s="204"/>
      <c r="CAQ294" s="204"/>
      <c r="CAR294" s="204"/>
      <c r="CAS294" s="204"/>
      <c r="CAT294" s="204"/>
      <c r="CAU294" s="204"/>
      <c r="CAV294" s="204"/>
      <c r="CAW294" s="204"/>
      <c r="CAX294" s="204"/>
      <c r="CAY294" s="204"/>
      <c r="CAZ294" s="204"/>
      <c r="CBA294" s="204"/>
      <c r="CBB294" s="204"/>
      <c r="CBC294" s="204"/>
      <c r="CBD294" s="204"/>
      <c r="CBE294" s="204"/>
      <c r="CBF294" s="204"/>
      <c r="CBG294" s="204"/>
      <c r="CBH294" s="204"/>
      <c r="CBI294" s="204"/>
      <c r="CBJ294" s="204"/>
      <c r="CBK294" s="204"/>
      <c r="CBL294" s="204"/>
      <c r="CBM294" s="204"/>
      <c r="CBN294" s="204"/>
      <c r="CBO294" s="204"/>
      <c r="CBP294" s="204"/>
      <c r="CBQ294" s="204"/>
      <c r="CBR294" s="204"/>
      <c r="CBS294" s="204"/>
      <c r="CBT294" s="204"/>
      <c r="CBU294" s="204"/>
      <c r="CBV294" s="204"/>
      <c r="CBW294" s="204"/>
      <c r="CBX294" s="204"/>
      <c r="CBY294" s="204"/>
      <c r="CBZ294" s="204"/>
      <c r="CCA294" s="204"/>
      <c r="CCB294" s="204"/>
      <c r="CCC294" s="204"/>
      <c r="CCD294" s="204"/>
      <c r="CCE294" s="204"/>
      <c r="CCF294" s="204"/>
      <c r="CCG294" s="204"/>
      <c r="CCH294" s="204"/>
      <c r="CCI294" s="204"/>
      <c r="CCJ294" s="204"/>
      <c r="CCK294" s="204"/>
      <c r="CCL294" s="204"/>
      <c r="CCM294" s="204"/>
      <c r="CCN294" s="204"/>
      <c r="CCO294" s="204"/>
      <c r="CCP294" s="204"/>
      <c r="CCQ294" s="204"/>
      <c r="CCR294" s="204"/>
      <c r="CCS294" s="204"/>
      <c r="CCT294" s="204"/>
      <c r="CCU294" s="204"/>
      <c r="CCV294" s="204"/>
      <c r="CCW294" s="204"/>
      <c r="CCX294" s="204"/>
      <c r="CCY294" s="204"/>
      <c r="CCZ294" s="204"/>
      <c r="CDA294" s="204"/>
      <c r="CDB294" s="204"/>
      <c r="CDC294" s="204"/>
      <c r="CDD294" s="204"/>
      <c r="CDE294" s="204"/>
      <c r="CDF294" s="204"/>
      <c r="CDG294" s="204"/>
      <c r="CDH294" s="204"/>
      <c r="CDI294" s="204"/>
      <c r="CDJ294" s="204"/>
      <c r="CDK294" s="204"/>
      <c r="CDL294" s="204"/>
      <c r="CDM294" s="204"/>
      <c r="CDN294" s="204"/>
      <c r="CDO294" s="204"/>
      <c r="CDP294" s="204"/>
      <c r="CDQ294" s="204"/>
      <c r="CDR294" s="204"/>
      <c r="CDS294" s="204"/>
      <c r="CDT294" s="204"/>
      <c r="CDU294" s="204"/>
      <c r="CDV294" s="204"/>
      <c r="CDW294" s="204"/>
      <c r="CDX294" s="204"/>
      <c r="CDY294" s="204"/>
      <c r="CDZ294" s="204"/>
      <c r="CEA294" s="204"/>
      <c r="CEB294" s="204"/>
      <c r="CEC294" s="204"/>
      <c r="CED294" s="204"/>
      <c r="CEE294" s="204"/>
      <c r="CEF294" s="204"/>
      <c r="CEG294" s="204"/>
      <c r="CEH294" s="204"/>
      <c r="CEI294" s="204"/>
      <c r="CEJ294" s="204"/>
      <c r="CEK294" s="204"/>
      <c r="CEL294" s="204"/>
      <c r="CEM294" s="204"/>
      <c r="CEN294" s="204"/>
      <c r="CEO294" s="204"/>
      <c r="CEP294" s="204"/>
      <c r="CEQ294" s="204"/>
      <c r="CER294" s="204"/>
      <c r="CES294" s="204"/>
      <c r="CET294" s="204"/>
      <c r="CEU294" s="204"/>
      <c r="CEV294" s="204"/>
      <c r="CEW294" s="204"/>
      <c r="CEX294" s="204"/>
      <c r="CEY294" s="204"/>
      <c r="CEZ294" s="204"/>
      <c r="CFA294" s="204"/>
      <c r="CFB294" s="204"/>
      <c r="CFC294" s="204"/>
      <c r="CFD294" s="204"/>
      <c r="CFE294" s="204"/>
      <c r="CFF294" s="204"/>
      <c r="CFG294" s="204"/>
      <c r="CFH294" s="204"/>
      <c r="CFI294" s="204"/>
      <c r="CFJ294" s="204"/>
      <c r="CFK294" s="204"/>
      <c r="CFL294" s="204"/>
      <c r="CFM294" s="204"/>
      <c r="CFN294" s="204"/>
      <c r="CFO294" s="204"/>
      <c r="CFP294" s="204"/>
      <c r="CFQ294" s="204"/>
      <c r="CFR294" s="204"/>
      <c r="CFS294" s="204"/>
      <c r="CFT294" s="204"/>
      <c r="CFU294" s="204"/>
      <c r="CFV294" s="204"/>
      <c r="CFW294" s="204"/>
      <c r="CFX294" s="204"/>
      <c r="CFY294" s="204"/>
      <c r="CFZ294" s="204"/>
      <c r="CGA294" s="204"/>
      <c r="CGB294" s="204"/>
      <c r="CGC294" s="204"/>
      <c r="CGD294" s="204"/>
      <c r="CGE294" s="204"/>
      <c r="CGF294" s="204"/>
      <c r="CGG294" s="204"/>
      <c r="CGH294" s="204"/>
      <c r="CGI294" s="204"/>
      <c r="CGJ294" s="204"/>
      <c r="CGK294" s="204"/>
      <c r="CGL294" s="204"/>
      <c r="CGM294" s="204"/>
      <c r="CGN294" s="204"/>
      <c r="CGO294" s="204"/>
      <c r="CGP294" s="204"/>
      <c r="CGQ294" s="204"/>
      <c r="CGR294" s="204"/>
      <c r="CGS294" s="204"/>
      <c r="CGT294" s="204"/>
      <c r="CGU294" s="204"/>
      <c r="CGV294" s="204"/>
      <c r="CGW294" s="204"/>
      <c r="CGX294" s="204"/>
      <c r="CGY294" s="204"/>
      <c r="CGZ294" s="204"/>
      <c r="CHA294" s="204"/>
      <c r="CHB294" s="204"/>
      <c r="CHC294" s="204"/>
      <c r="CHD294" s="204"/>
      <c r="CHE294" s="204"/>
      <c r="CHF294" s="204"/>
      <c r="CHG294" s="204"/>
      <c r="CHH294" s="204"/>
      <c r="CHI294" s="204"/>
      <c r="CHJ294" s="204"/>
      <c r="CHK294" s="204"/>
      <c r="CHL294" s="204"/>
      <c r="CHM294" s="204"/>
      <c r="CHN294" s="204"/>
      <c r="CHO294" s="204"/>
      <c r="CHP294" s="204"/>
      <c r="CHQ294" s="204"/>
      <c r="CHR294" s="204"/>
      <c r="CHS294" s="204"/>
      <c r="CHT294" s="204"/>
      <c r="CHU294" s="204"/>
      <c r="CHV294" s="204"/>
      <c r="CHW294" s="204"/>
      <c r="CHX294" s="204"/>
      <c r="CHY294" s="204"/>
      <c r="CHZ294" s="204"/>
      <c r="CIA294" s="204"/>
      <c r="CIB294" s="204"/>
      <c r="CIC294" s="204"/>
      <c r="CID294" s="204"/>
      <c r="CIE294" s="204"/>
      <c r="CIF294" s="204"/>
      <c r="CIG294" s="204"/>
      <c r="CIH294" s="204"/>
      <c r="CII294" s="204"/>
      <c r="CIJ294" s="204"/>
      <c r="CIK294" s="204"/>
      <c r="CIL294" s="204"/>
      <c r="CIM294" s="204"/>
      <c r="CIN294" s="204"/>
      <c r="CIO294" s="204"/>
      <c r="CIP294" s="204"/>
      <c r="CIQ294" s="204"/>
      <c r="CIR294" s="204"/>
      <c r="CIS294" s="204"/>
      <c r="CIT294" s="204"/>
      <c r="CIU294" s="204"/>
      <c r="CIV294" s="204"/>
      <c r="CIW294" s="204"/>
      <c r="CIX294" s="204"/>
      <c r="CIY294" s="204"/>
      <c r="CIZ294" s="204"/>
      <c r="CJA294" s="204"/>
      <c r="CJB294" s="204"/>
      <c r="CJC294" s="204"/>
      <c r="CJD294" s="204"/>
      <c r="CJE294" s="204"/>
      <c r="CJF294" s="204"/>
      <c r="CJG294" s="204"/>
      <c r="CJH294" s="204"/>
      <c r="CJI294" s="204"/>
      <c r="CJJ294" s="204"/>
      <c r="CJK294" s="204"/>
      <c r="CJL294" s="204"/>
      <c r="CJM294" s="204"/>
      <c r="CJN294" s="204"/>
      <c r="CJO294" s="204"/>
      <c r="CJP294" s="204"/>
      <c r="CJQ294" s="204"/>
      <c r="CJR294" s="204"/>
      <c r="CJS294" s="204"/>
      <c r="CJT294" s="204"/>
      <c r="CJU294" s="204"/>
      <c r="CJV294" s="204"/>
      <c r="CJW294" s="204"/>
      <c r="CJX294" s="204"/>
      <c r="CJY294" s="204"/>
      <c r="CJZ294" s="204"/>
      <c r="CKA294" s="204"/>
      <c r="CKB294" s="204"/>
      <c r="CKC294" s="204"/>
      <c r="CKD294" s="204"/>
      <c r="CKE294" s="204"/>
      <c r="CKF294" s="204"/>
      <c r="CKG294" s="204"/>
      <c r="CKH294" s="204"/>
      <c r="CKI294" s="204"/>
      <c r="CKJ294" s="204"/>
      <c r="CKK294" s="204"/>
      <c r="CKL294" s="204"/>
      <c r="CKM294" s="204"/>
      <c r="CKN294" s="204"/>
      <c r="CKO294" s="204"/>
      <c r="CKP294" s="204"/>
      <c r="CKQ294" s="204"/>
      <c r="CKR294" s="204"/>
      <c r="CKS294" s="204"/>
      <c r="CKT294" s="204"/>
      <c r="CKU294" s="204"/>
      <c r="CKV294" s="204"/>
      <c r="CKW294" s="204"/>
      <c r="CKX294" s="204"/>
      <c r="CKY294" s="204"/>
      <c r="CKZ294" s="204"/>
      <c r="CLA294" s="204"/>
      <c r="CLB294" s="204"/>
      <c r="CLC294" s="204"/>
      <c r="CLD294" s="204"/>
      <c r="CLE294" s="204"/>
      <c r="CLF294" s="204"/>
      <c r="CLG294" s="204"/>
      <c r="CLH294" s="204"/>
      <c r="CLI294" s="204"/>
      <c r="CLJ294" s="204"/>
      <c r="CLK294" s="204"/>
      <c r="CLL294" s="204"/>
      <c r="CLM294" s="204"/>
      <c r="CLN294" s="204"/>
      <c r="CLO294" s="204"/>
      <c r="CLP294" s="204"/>
      <c r="CLQ294" s="204"/>
      <c r="CLR294" s="204"/>
      <c r="CLS294" s="204"/>
      <c r="CLT294" s="204"/>
      <c r="CLU294" s="204"/>
      <c r="CLV294" s="204"/>
      <c r="CLW294" s="204"/>
      <c r="CLX294" s="204"/>
      <c r="CLY294" s="204"/>
      <c r="CLZ294" s="204"/>
      <c r="CMA294" s="204"/>
      <c r="CMB294" s="204"/>
      <c r="CMC294" s="204"/>
      <c r="CMD294" s="204"/>
      <c r="CME294" s="204"/>
      <c r="CMF294" s="204"/>
      <c r="CMG294" s="204"/>
      <c r="CMH294" s="204"/>
      <c r="CMI294" s="204"/>
      <c r="CMJ294" s="204"/>
      <c r="CMK294" s="204"/>
      <c r="CML294" s="204"/>
      <c r="CMM294" s="204"/>
      <c r="CMN294" s="204"/>
      <c r="CMO294" s="204"/>
      <c r="CMP294" s="204"/>
      <c r="CMQ294" s="204"/>
      <c r="CMR294" s="204"/>
      <c r="CMS294" s="204"/>
      <c r="CMT294" s="204"/>
      <c r="CMU294" s="204"/>
      <c r="CMV294" s="204"/>
      <c r="CMW294" s="204"/>
      <c r="CMX294" s="204"/>
      <c r="CMY294" s="204"/>
      <c r="CMZ294" s="204"/>
      <c r="CNA294" s="204"/>
      <c r="CNB294" s="204"/>
      <c r="CNC294" s="204"/>
      <c r="CND294" s="204"/>
      <c r="CNE294" s="204"/>
      <c r="CNF294" s="204"/>
      <c r="CNG294" s="204"/>
      <c r="CNH294" s="204"/>
      <c r="CNI294" s="204"/>
      <c r="CNJ294" s="204"/>
      <c r="CNK294" s="204"/>
      <c r="CNL294" s="204"/>
      <c r="CNM294" s="204"/>
      <c r="CNN294" s="204"/>
      <c r="CNO294" s="204"/>
      <c r="CNP294" s="204"/>
      <c r="CNQ294" s="204"/>
      <c r="CNR294" s="204"/>
      <c r="CNS294" s="204"/>
      <c r="CNT294" s="204"/>
      <c r="CNU294" s="204"/>
      <c r="CNV294" s="204"/>
      <c r="CNW294" s="204"/>
      <c r="CNX294" s="204"/>
      <c r="CNY294" s="204"/>
      <c r="CNZ294" s="204"/>
      <c r="COA294" s="204"/>
      <c r="COB294" s="204"/>
      <c r="COC294" s="204"/>
      <c r="COD294" s="204"/>
      <c r="COE294" s="204"/>
      <c r="COF294" s="204"/>
      <c r="COG294" s="204"/>
      <c r="COH294" s="204"/>
      <c r="COI294" s="204"/>
      <c r="COJ294" s="204"/>
      <c r="COK294" s="204"/>
      <c r="COL294" s="204"/>
      <c r="COM294" s="204"/>
      <c r="CON294" s="204"/>
      <c r="COO294" s="204"/>
      <c r="COP294" s="204"/>
      <c r="COQ294" s="204"/>
      <c r="COR294" s="204"/>
      <c r="COS294" s="204"/>
      <c r="COT294" s="204"/>
      <c r="COU294" s="204"/>
      <c r="COV294" s="204"/>
      <c r="COW294" s="204"/>
      <c r="COX294" s="204"/>
      <c r="COY294" s="204"/>
      <c r="COZ294" s="204"/>
      <c r="CPA294" s="204"/>
      <c r="CPB294" s="204"/>
      <c r="CPC294" s="204"/>
      <c r="CPD294" s="204"/>
      <c r="CPE294" s="204"/>
      <c r="CPF294" s="204"/>
      <c r="CPG294" s="204"/>
      <c r="CPH294" s="204"/>
      <c r="CPI294" s="204"/>
      <c r="CPJ294" s="204"/>
      <c r="CPK294" s="204"/>
      <c r="CPL294" s="204"/>
      <c r="CPM294" s="204"/>
      <c r="CPN294" s="204"/>
      <c r="CPO294" s="204"/>
      <c r="CPP294" s="204"/>
      <c r="CPQ294" s="204"/>
      <c r="CPR294" s="204"/>
      <c r="CPS294" s="204"/>
      <c r="CPT294" s="204"/>
      <c r="CPU294" s="204"/>
      <c r="CPV294" s="204"/>
      <c r="CPW294" s="204"/>
      <c r="CPX294" s="204"/>
      <c r="CPY294" s="204"/>
      <c r="CPZ294" s="204"/>
      <c r="CQA294" s="204"/>
      <c r="CQB294" s="204"/>
      <c r="CQC294" s="204"/>
      <c r="CQD294" s="204"/>
      <c r="CQE294" s="204"/>
      <c r="CQF294" s="204"/>
      <c r="CQG294" s="204"/>
      <c r="CQH294" s="204"/>
      <c r="CQI294" s="204"/>
      <c r="CQJ294" s="204"/>
      <c r="CQK294" s="204"/>
      <c r="CQL294" s="204"/>
      <c r="CQM294" s="204"/>
      <c r="CQN294" s="204"/>
      <c r="CQO294" s="204"/>
      <c r="CQP294" s="204"/>
      <c r="CQQ294" s="204"/>
      <c r="CQR294" s="204"/>
      <c r="CQS294" s="204"/>
      <c r="CQT294" s="204"/>
      <c r="CQU294" s="204"/>
      <c r="CQV294" s="204"/>
      <c r="CQW294" s="204"/>
      <c r="CQX294" s="204"/>
      <c r="CQY294" s="204"/>
      <c r="CQZ294" s="204"/>
      <c r="CRA294" s="204"/>
      <c r="CRB294" s="204"/>
      <c r="CRC294" s="204"/>
      <c r="CRD294" s="204"/>
      <c r="CRE294" s="204"/>
      <c r="CRF294" s="204"/>
      <c r="CRG294" s="204"/>
      <c r="CRH294" s="204"/>
      <c r="CRI294" s="204"/>
      <c r="CRJ294" s="204"/>
      <c r="CRK294" s="204"/>
      <c r="CRL294" s="204"/>
      <c r="CRM294" s="204"/>
      <c r="CRN294" s="204"/>
      <c r="CRO294" s="204"/>
      <c r="CRP294" s="204"/>
      <c r="CRQ294" s="204"/>
      <c r="CRR294" s="204"/>
      <c r="CRS294" s="204"/>
      <c r="CRT294" s="204"/>
      <c r="CRU294" s="204"/>
      <c r="CRV294" s="204"/>
      <c r="CRW294" s="204"/>
      <c r="CRX294" s="204"/>
      <c r="CRY294" s="204"/>
      <c r="CRZ294" s="204"/>
      <c r="CSA294" s="204"/>
      <c r="CSB294" s="204"/>
      <c r="CSC294" s="204"/>
      <c r="CSD294" s="204"/>
      <c r="CSE294" s="204"/>
      <c r="CSF294" s="204"/>
      <c r="CSG294" s="204"/>
      <c r="CSH294" s="204"/>
      <c r="CSI294" s="204"/>
      <c r="CSJ294" s="204"/>
      <c r="CSK294" s="204"/>
      <c r="CSL294" s="204"/>
      <c r="CSM294" s="204"/>
      <c r="CSN294" s="204"/>
      <c r="CSO294" s="204"/>
      <c r="CSP294" s="204"/>
      <c r="CSQ294" s="204"/>
      <c r="CSR294" s="204"/>
      <c r="CSS294" s="204"/>
      <c r="CST294" s="204"/>
      <c r="CSU294" s="204"/>
      <c r="CSV294" s="204"/>
      <c r="CSW294" s="204"/>
      <c r="CSX294" s="204"/>
      <c r="CSY294" s="204"/>
      <c r="CSZ294" s="204"/>
      <c r="CTA294" s="204"/>
      <c r="CTB294" s="204"/>
      <c r="CTC294" s="204"/>
      <c r="CTD294" s="204"/>
      <c r="CTE294" s="204"/>
      <c r="CTF294" s="204"/>
      <c r="CTG294" s="204"/>
      <c r="CTH294" s="204"/>
      <c r="CTI294" s="204"/>
      <c r="CTJ294" s="204"/>
      <c r="CTK294" s="204"/>
      <c r="CTL294" s="204"/>
      <c r="CTM294" s="204"/>
      <c r="CTN294" s="204"/>
      <c r="CTO294" s="204"/>
      <c r="CTP294" s="204"/>
      <c r="CTQ294" s="204"/>
      <c r="CTR294" s="204"/>
      <c r="CTS294" s="204"/>
      <c r="CTT294" s="204"/>
      <c r="CTU294" s="204"/>
      <c r="CTV294" s="204"/>
      <c r="CTW294" s="204"/>
      <c r="CTX294" s="204"/>
      <c r="CTY294" s="204"/>
      <c r="CTZ294" s="204"/>
      <c r="CUA294" s="204"/>
      <c r="CUB294" s="204"/>
      <c r="CUC294" s="204"/>
      <c r="CUD294" s="204"/>
      <c r="CUE294" s="204"/>
      <c r="CUF294" s="204"/>
      <c r="CUG294" s="204"/>
      <c r="CUH294" s="204"/>
      <c r="CUI294" s="204"/>
      <c r="CUJ294" s="204"/>
      <c r="CUK294" s="204"/>
      <c r="CUL294" s="204"/>
      <c r="CUM294" s="204"/>
      <c r="CUN294" s="204"/>
      <c r="CUO294" s="204"/>
      <c r="CUP294" s="204"/>
      <c r="CUQ294" s="204"/>
      <c r="CUR294" s="204"/>
      <c r="CUS294" s="204"/>
      <c r="CUT294" s="204"/>
      <c r="CUU294" s="204"/>
      <c r="CUV294" s="204"/>
      <c r="CUW294" s="204"/>
      <c r="CUX294" s="204"/>
      <c r="CUY294" s="204"/>
      <c r="CUZ294" s="204"/>
      <c r="CVA294" s="204"/>
      <c r="CVB294" s="204"/>
      <c r="CVC294" s="204"/>
      <c r="CVD294" s="204"/>
      <c r="CVE294" s="204"/>
      <c r="CVF294" s="204"/>
      <c r="CVG294" s="204"/>
      <c r="CVH294" s="204"/>
      <c r="CVI294" s="204"/>
      <c r="CVJ294" s="204"/>
      <c r="CVK294" s="204"/>
      <c r="CVL294" s="204"/>
      <c r="CVM294" s="204"/>
      <c r="CVN294" s="204"/>
      <c r="CVO294" s="204"/>
      <c r="CVP294" s="204"/>
      <c r="CVQ294" s="204"/>
      <c r="CVR294" s="204"/>
      <c r="CVS294" s="204"/>
      <c r="CVT294" s="204"/>
      <c r="CVU294" s="204"/>
      <c r="CVV294" s="204"/>
      <c r="CVW294" s="204"/>
      <c r="CVX294" s="204"/>
      <c r="CVY294" s="204"/>
      <c r="CVZ294" s="204"/>
      <c r="CWA294" s="204"/>
      <c r="CWB294" s="204"/>
      <c r="CWC294" s="204"/>
      <c r="CWD294" s="204"/>
      <c r="CWE294" s="204"/>
      <c r="CWF294" s="204"/>
      <c r="CWG294" s="204"/>
      <c r="CWH294" s="204"/>
      <c r="CWI294" s="204"/>
      <c r="CWJ294" s="204"/>
      <c r="CWK294" s="204"/>
      <c r="CWL294" s="204"/>
      <c r="CWM294" s="204"/>
      <c r="CWN294" s="204"/>
      <c r="CWO294" s="204"/>
      <c r="CWP294" s="204"/>
      <c r="CWQ294" s="204"/>
      <c r="CWR294" s="204"/>
      <c r="CWS294" s="204"/>
      <c r="CWT294" s="204"/>
      <c r="CWU294" s="204"/>
      <c r="CWV294" s="204"/>
      <c r="CWW294" s="204"/>
      <c r="CWX294" s="204"/>
      <c r="CWY294" s="204"/>
      <c r="CWZ294" s="204"/>
      <c r="CXA294" s="204"/>
      <c r="CXB294" s="204"/>
      <c r="CXC294" s="204"/>
      <c r="CXD294" s="204"/>
      <c r="CXE294" s="204"/>
      <c r="CXF294" s="204"/>
      <c r="CXG294" s="204"/>
      <c r="CXH294" s="204"/>
      <c r="CXI294" s="204"/>
      <c r="CXJ294" s="204"/>
      <c r="CXK294" s="204"/>
      <c r="CXL294" s="204"/>
      <c r="CXM294" s="204"/>
      <c r="CXN294" s="204"/>
      <c r="CXO294" s="204"/>
      <c r="CXP294" s="204"/>
      <c r="CXQ294" s="204"/>
      <c r="CXR294" s="204"/>
      <c r="CXS294" s="204"/>
      <c r="CXT294" s="204"/>
      <c r="CXU294" s="204"/>
      <c r="CXV294" s="204"/>
      <c r="CXW294" s="204"/>
      <c r="CXX294" s="204"/>
      <c r="CXY294" s="204"/>
      <c r="CXZ294" s="204"/>
      <c r="CYA294" s="204"/>
      <c r="CYB294" s="204"/>
      <c r="CYC294" s="204"/>
      <c r="CYD294" s="204"/>
      <c r="CYE294" s="204"/>
      <c r="CYF294" s="204"/>
      <c r="CYG294" s="204"/>
      <c r="CYH294" s="204"/>
      <c r="CYI294" s="204"/>
      <c r="CYJ294" s="204"/>
      <c r="CYK294" s="204"/>
      <c r="CYL294" s="204"/>
      <c r="CYM294" s="204"/>
      <c r="CYN294" s="204"/>
      <c r="CYO294" s="204"/>
      <c r="CYP294" s="204"/>
      <c r="CYQ294" s="204"/>
      <c r="CYR294" s="204"/>
      <c r="CYS294" s="204"/>
      <c r="CYT294" s="204"/>
      <c r="CYU294" s="204"/>
      <c r="CYV294" s="204"/>
      <c r="CYW294" s="204"/>
      <c r="CYX294" s="204"/>
      <c r="CYY294" s="204"/>
      <c r="CYZ294" s="204"/>
      <c r="CZA294" s="204"/>
      <c r="CZB294" s="204"/>
      <c r="CZC294" s="204"/>
      <c r="CZD294" s="204"/>
      <c r="CZE294" s="204"/>
      <c r="CZF294" s="204"/>
      <c r="CZG294" s="204"/>
      <c r="CZH294" s="204"/>
      <c r="CZI294" s="204"/>
      <c r="CZJ294" s="204"/>
      <c r="CZK294" s="204"/>
      <c r="CZL294" s="204"/>
      <c r="CZM294" s="204"/>
      <c r="CZN294" s="204"/>
      <c r="CZO294" s="204"/>
      <c r="CZP294" s="204"/>
      <c r="CZQ294" s="204"/>
      <c r="CZR294" s="204"/>
      <c r="CZS294" s="204"/>
      <c r="CZT294" s="204"/>
      <c r="CZU294" s="204"/>
      <c r="CZV294" s="204"/>
      <c r="CZW294" s="204"/>
      <c r="CZX294" s="204"/>
      <c r="CZY294" s="204"/>
      <c r="CZZ294" s="204"/>
      <c r="DAA294" s="204"/>
      <c r="DAB294" s="204"/>
      <c r="DAC294" s="204"/>
      <c r="DAD294" s="204"/>
      <c r="DAE294" s="204"/>
      <c r="DAF294" s="204"/>
      <c r="DAG294" s="204"/>
      <c r="DAH294" s="204"/>
      <c r="DAI294" s="204"/>
      <c r="DAJ294" s="204"/>
      <c r="DAK294" s="204"/>
      <c r="DAL294" s="204"/>
      <c r="DAM294" s="204"/>
      <c r="DAN294" s="204"/>
      <c r="DAO294" s="204"/>
      <c r="DAP294" s="204"/>
      <c r="DAQ294" s="204"/>
      <c r="DAR294" s="204"/>
      <c r="DAS294" s="204"/>
      <c r="DAT294" s="204"/>
      <c r="DAU294" s="204"/>
      <c r="DAV294" s="204"/>
      <c r="DAW294" s="204"/>
      <c r="DAX294" s="204"/>
      <c r="DAY294" s="204"/>
      <c r="DAZ294" s="204"/>
      <c r="DBA294" s="204"/>
      <c r="DBB294" s="204"/>
      <c r="DBC294" s="204"/>
      <c r="DBD294" s="204"/>
      <c r="DBE294" s="204"/>
      <c r="DBF294" s="204"/>
      <c r="DBG294" s="204"/>
      <c r="DBH294" s="204"/>
      <c r="DBI294" s="204"/>
      <c r="DBJ294" s="204"/>
      <c r="DBK294" s="204"/>
      <c r="DBL294" s="204"/>
      <c r="DBM294" s="204"/>
      <c r="DBN294" s="204"/>
      <c r="DBO294" s="204"/>
      <c r="DBP294" s="204"/>
      <c r="DBQ294" s="204"/>
      <c r="DBR294" s="204"/>
      <c r="DBS294" s="204"/>
      <c r="DBT294" s="204"/>
      <c r="DBU294" s="204"/>
      <c r="DBV294" s="204"/>
      <c r="DBW294" s="204"/>
      <c r="DBX294" s="204"/>
      <c r="DBY294" s="204"/>
      <c r="DBZ294" s="204"/>
      <c r="DCA294" s="204"/>
      <c r="DCB294" s="204"/>
      <c r="DCC294" s="204"/>
      <c r="DCD294" s="204"/>
      <c r="DCE294" s="204"/>
      <c r="DCF294" s="204"/>
      <c r="DCG294" s="204"/>
      <c r="DCH294" s="204"/>
      <c r="DCI294" s="204"/>
      <c r="DCJ294" s="204"/>
      <c r="DCK294" s="204"/>
      <c r="DCL294" s="204"/>
      <c r="DCM294" s="204"/>
      <c r="DCN294" s="204"/>
      <c r="DCO294" s="204"/>
      <c r="DCP294" s="204"/>
      <c r="DCQ294" s="204"/>
      <c r="DCR294" s="204"/>
      <c r="DCS294" s="204"/>
      <c r="DCT294" s="204"/>
      <c r="DCU294" s="204"/>
      <c r="DCV294" s="204"/>
      <c r="DCW294" s="204"/>
      <c r="DCX294" s="204"/>
      <c r="DCY294" s="204"/>
      <c r="DCZ294" s="204"/>
      <c r="DDA294" s="204"/>
      <c r="DDB294" s="204"/>
      <c r="DDC294" s="204"/>
      <c r="DDD294" s="204"/>
      <c r="DDE294" s="204"/>
      <c r="DDF294" s="204"/>
      <c r="DDG294" s="204"/>
      <c r="DDH294" s="204"/>
      <c r="DDI294" s="204"/>
      <c r="DDJ294" s="204"/>
      <c r="DDK294" s="204"/>
      <c r="DDL294" s="204"/>
      <c r="DDM294" s="204"/>
      <c r="DDN294" s="204"/>
      <c r="DDO294" s="204"/>
      <c r="DDP294" s="204"/>
      <c r="DDQ294" s="204"/>
      <c r="DDR294" s="204"/>
      <c r="DDS294" s="204"/>
      <c r="DDT294" s="204"/>
      <c r="DDU294" s="204"/>
      <c r="DDV294" s="204"/>
      <c r="DDW294" s="204"/>
      <c r="DDX294" s="204"/>
      <c r="DDY294" s="204"/>
      <c r="DDZ294" s="204"/>
      <c r="DEA294" s="204"/>
      <c r="DEB294" s="204"/>
      <c r="DEC294" s="204"/>
      <c r="DED294" s="204"/>
      <c r="DEE294" s="204"/>
      <c r="DEF294" s="204"/>
      <c r="DEG294" s="204"/>
      <c r="DEH294" s="204"/>
      <c r="DEI294" s="204"/>
      <c r="DEJ294" s="204"/>
      <c r="DEK294" s="204"/>
      <c r="DEL294" s="204"/>
      <c r="DEM294" s="204"/>
      <c r="DEN294" s="204"/>
      <c r="DEO294" s="204"/>
      <c r="DEP294" s="204"/>
      <c r="DEQ294" s="204"/>
      <c r="DER294" s="204"/>
      <c r="DES294" s="204"/>
      <c r="DET294" s="204"/>
      <c r="DEU294" s="204"/>
      <c r="DEV294" s="204"/>
      <c r="DEW294" s="204"/>
      <c r="DEX294" s="204"/>
      <c r="DEY294" s="204"/>
      <c r="DEZ294" s="204"/>
      <c r="DFA294" s="204"/>
      <c r="DFB294" s="204"/>
      <c r="DFC294" s="204"/>
      <c r="DFD294" s="204"/>
      <c r="DFE294" s="204"/>
      <c r="DFF294" s="204"/>
      <c r="DFG294" s="204"/>
      <c r="DFH294" s="204"/>
      <c r="DFI294" s="204"/>
      <c r="DFJ294" s="204"/>
      <c r="DFK294" s="204"/>
      <c r="DFL294" s="204"/>
      <c r="DFM294" s="204"/>
      <c r="DFN294" s="204"/>
      <c r="DFO294" s="204"/>
      <c r="DFP294" s="204"/>
      <c r="DFQ294" s="204"/>
      <c r="DFR294" s="204"/>
      <c r="DFS294" s="204"/>
      <c r="DFT294" s="204"/>
      <c r="DFU294" s="204"/>
      <c r="DFV294" s="204"/>
      <c r="DFW294" s="204"/>
      <c r="DFX294" s="204"/>
      <c r="DFY294" s="204"/>
      <c r="DFZ294" s="204"/>
      <c r="DGA294" s="204"/>
      <c r="DGB294" s="204"/>
      <c r="DGC294" s="204"/>
      <c r="DGD294" s="204"/>
      <c r="DGE294" s="204"/>
      <c r="DGF294" s="204"/>
      <c r="DGG294" s="204"/>
      <c r="DGH294" s="204"/>
      <c r="DGI294" s="204"/>
      <c r="DGJ294" s="204"/>
      <c r="DGK294" s="204"/>
      <c r="DGL294" s="204"/>
      <c r="DGM294" s="204"/>
      <c r="DGN294" s="204"/>
      <c r="DGO294" s="204"/>
      <c r="DGP294" s="204"/>
      <c r="DGQ294" s="204"/>
      <c r="DGR294" s="204"/>
      <c r="DGS294" s="204"/>
      <c r="DGT294" s="204"/>
      <c r="DGU294" s="204"/>
      <c r="DGV294" s="204"/>
      <c r="DGW294" s="204"/>
      <c r="DGX294" s="204"/>
      <c r="DGY294" s="204"/>
      <c r="DGZ294" s="204"/>
      <c r="DHA294" s="204"/>
      <c r="DHB294" s="204"/>
      <c r="DHC294" s="204"/>
      <c r="DHD294" s="204"/>
      <c r="DHE294" s="204"/>
      <c r="DHF294" s="204"/>
      <c r="DHG294" s="204"/>
      <c r="DHH294" s="204"/>
      <c r="DHI294" s="204"/>
      <c r="DHJ294" s="204"/>
      <c r="DHK294" s="204"/>
      <c r="DHL294" s="204"/>
      <c r="DHM294" s="204"/>
      <c r="DHN294" s="204"/>
      <c r="DHO294" s="204"/>
      <c r="DHP294" s="204"/>
      <c r="DHQ294" s="204"/>
      <c r="DHR294" s="204"/>
      <c r="DHS294" s="204"/>
      <c r="DHT294" s="204"/>
      <c r="DHU294" s="204"/>
      <c r="DHV294" s="204"/>
      <c r="DHW294" s="204"/>
      <c r="DHX294" s="204"/>
      <c r="DHY294" s="204"/>
      <c r="DHZ294" s="204"/>
      <c r="DIA294" s="204"/>
      <c r="DIB294" s="204"/>
      <c r="DIC294" s="204"/>
      <c r="DID294" s="204"/>
      <c r="DIE294" s="204"/>
      <c r="DIF294" s="204"/>
      <c r="DIG294" s="204"/>
      <c r="DIH294" s="204"/>
      <c r="DII294" s="204"/>
      <c r="DIJ294" s="204"/>
      <c r="DIK294" s="204"/>
      <c r="DIL294" s="204"/>
      <c r="DIM294" s="204"/>
      <c r="DIN294" s="204"/>
      <c r="DIO294" s="204"/>
      <c r="DIP294" s="204"/>
      <c r="DIQ294" s="204"/>
      <c r="DIR294" s="204"/>
      <c r="DIS294" s="204"/>
      <c r="DIT294" s="204"/>
      <c r="DIU294" s="204"/>
      <c r="DIV294" s="204"/>
      <c r="DIW294" s="204"/>
      <c r="DIX294" s="204"/>
      <c r="DIY294" s="204"/>
      <c r="DIZ294" s="204"/>
      <c r="DJA294" s="204"/>
      <c r="DJB294" s="204"/>
      <c r="DJC294" s="204"/>
      <c r="DJD294" s="204"/>
      <c r="DJE294" s="204"/>
      <c r="DJF294" s="204"/>
      <c r="DJG294" s="204"/>
      <c r="DJH294" s="204"/>
      <c r="DJI294" s="204"/>
      <c r="DJJ294" s="204"/>
      <c r="DJK294" s="204"/>
      <c r="DJL294" s="204"/>
      <c r="DJM294" s="204"/>
      <c r="DJN294" s="204"/>
      <c r="DJO294" s="204"/>
      <c r="DJP294" s="204"/>
      <c r="DJQ294" s="204"/>
      <c r="DJR294" s="204"/>
      <c r="DJS294" s="204"/>
      <c r="DJT294" s="204"/>
      <c r="DJU294" s="204"/>
      <c r="DJV294" s="204"/>
      <c r="DJW294" s="204"/>
      <c r="DJX294" s="204"/>
      <c r="DJY294" s="204"/>
      <c r="DJZ294" s="204"/>
      <c r="DKA294" s="204"/>
      <c r="DKB294" s="204"/>
      <c r="DKC294" s="204"/>
      <c r="DKD294" s="204"/>
      <c r="DKE294" s="204"/>
      <c r="DKF294" s="204"/>
      <c r="DKG294" s="204"/>
      <c r="DKH294" s="204"/>
      <c r="DKI294" s="204"/>
      <c r="DKJ294" s="204"/>
      <c r="DKK294" s="204"/>
      <c r="DKL294" s="204"/>
      <c r="DKM294" s="204"/>
      <c r="DKN294" s="204"/>
      <c r="DKO294" s="204"/>
      <c r="DKP294" s="204"/>
      <c r="DKQ294" s="204"/>
      <c r="DKR294" s="204"/>
      <c r="DKS294" s="204"/>
      <c r="DKT294" s="204"/>
      <c r="DKU294" s="204"/>
      <c r="DKV294" s="204"/>
      <c r="DKW294" s="204"/>
      <c r="DKX294" s="204"/>
      <c r="DKY294" s="204"/>
      <c r="DKZ294" s="204"/>
      <c r="DLA294" s="204"/>
      <c r="DLB294" s="204"/>
      <c r="DLC294" s="204"/>
      <c r="DLD294" s="204"/>
      <c r="DLE294" s="204"/>
      <c r="DLF294" s="204"/>
      <c r="DLG294" s="204"/>
      <c r="DLH294" s="204"/>
      <c r="DLI294" s="204"/>
      <c r="DLJ294" s="204"/>
      <c r="DLK294" s="204"/>
      <c r="DLL294" s="204"/>
      <c r="DLM294" s="204"/>
      <c r="DLN294" s="204"/>
      <c r="DLO294" s="204"/>
      <c r="DLP294" s="204"/>
      <c r="DLQ294" s="204"/>
      <c r="DLR294" s="204"/>
      <c r="DLS294" s="204"/>
      <c r="DLT294" s="204"/>
      <c r="DLU294" s="204"/>
      <c r="DLV294" s="204"/>
      <c r="DLW294" s="204"/>
      <c r="DLX294" s="204"/>
      <c r="DLY294" s="204"/>
      <c r="DLZ294" s="204"/>
      <c r="DMA294" s="204"/>
      <c r="DMB294" s="204"/>
      <c r="DMC294" s="204"/>
      <c r="DMD294" s="204"/>
      <c r="DME294" s="204"/>
      <c r="DMF294" s="204"/>
      <c r="DMG294" s="204"/>
      <c r="DMH294" s="204"/>
      <c r="DMI294" s="204"/>
      <c r="DMJ294" s="204"/>
      <c r="DMK294" s="204"/>
      <c r="DML294" s="204"/>
      <c r="DMM294" s="204"/>
      <c r="DMN294" s="204"/>
      <c r="DMO294" s="204"/>
      <c r="DMP294" s="204"/>
      <c r="DMQ294" s="204"/>
      <c r="DMR294" s="204"/>
      <c r="DMS294" s="204"/>
      <c r="DMT294" s="204"/>
      <c r="DMU294" s="204"/>
      <c r="DMV294" s="204"/>
      <c r="DMW294" s="204"/>
      <c r="DMX294" s="204"/>
      <c r="DMY294" s="204"/>
      <c r="DMZ294" s="204"/>
      <c r="DNA294" s="204"/>
      <c r="DNB294" s="204"/>
      <c r="DNC294" s="204"/>
      <c r="DND294" s="204"/>
      <c r="DNE294" s="204"/>
      <c r="DNF294" s="204"/>
      <c r="DNG294" s="204"/>
      <c r="DNH294" s="204"/>
      <c r="DNI294" s="204"/>
      <c r="DNJ294" s="204"/>
      <c r="DNK294" s="204"/>
      <c r="DNL294" s="204"/>
      <c r="DNM294" s="204"/>
      <c r="DNN294" s="204"/>
      <c r="DNO294" s="204"/>
      <c r="DNP294" s="204"/>
      <c r="DNQ294" s="204"/>
      <c r="DNR294" s="204"/>
      <c r="DNS294" s="204"/>
      <c r="DNT294" s="204"/>
      <c r="DNU294" s="204"/>
      <c r="DNV294" s="204"/>
      <c r="DNW294" s="204"/>
      <c r="DNX294" s="204"/>
      <c r="DNY294" s="204"/>
      <c r="DNZ294" s="204"/>
      <c r="DOA294" s="204"/>
      <c r="DOB294" s="204"/>
      <c r="DOC294" s="204"/>
      <c r="DOD294" s="204"/>
      <c r="DOE294" s="204"/>
      <c r="DOF294" s="204"/>
      <c r="DOG294" s="204"/>
      <c r="DOH294" s="204"/>
      <c r="DOI294" s="204"/>
      <c r="DOJ294" s="204"/>
      <c r="DOK294" s="204"/>
      <c r="DOL294" s="204"/>
      <c r="DOM294" s="204"/>
      <c r="DON294" s="204"/>
      <c r="DOO294" s="204"/>
      <c r="DOP294" s="204"/>
      <c r="DOQ294" s="204"/>
      <c r="DOR294" s="204"/>
      <c r="DOS294" s="204"/>
      <c r="DOT294" s="204"/>
      <c r="DOU294" s="204"/>
      <c r="DOV294" s="204"/>
      <c r="DOW294" s="204"/>
      <c r="DOX294" s="204"/>
      <c r="DOY294" s="204"/>
      <c r="DOZ294" s="204"/>
      <c r="DPA294" s="204"/>
      <c r="DPB294" s="204"/>
      <c r="DPC294" s="204"/>
      <c r="DPD294" s="204"/>
      <c r="DPE294" s="204"/>
      <c r="DPF294" s="204"/>
      <c r="DPG294" s="204"/>
      <c r="DPH294" s="204"/>
      <c r="DPI294" s="204"/>
      <c r="DPJ294" s="204"/>
      <c r="DPK294" s="204"/>
      <c r="DPL294" s="204"/>
      <c r="DPM294" s="204"/>
      <c r="DPN294" s="204"/>
      <c r="DPO294" s="204"/>
      <c r="DPP294" s="204"/>
      <c r="DPQ294" s="204"/>
      <c r="DPR294" s="204"/>
      <c r="DPS294" s="204"/>
      <c r="DPT294" s="204"/>
      <c r="DPU294" s="204"/>
      <c r="DPV294" s="204"/>
      <c r="DPW294" s="204"/>
      <c r="DPX294" s="204"/>
      <c r="DPY294" s="204"/>
      <c r="DPZ294" s="204"/>
      <c r="DQA294" s="204"/>
      <c r="DQB294" s="204"/>
      <c r="DQC294" s="204"/>
      <c r="DQD294" s="204"/>
      <c r="DQE294" s="204"/>
      <c r="DQF294" s="204"/>
      <c r="DQG294" s="204"/>
      <c r="DQH294" s="204"/>
      <c r="DQI294" s="204"/>
      <c r="DQJ294" s="204"/>
      <c r="DQK294" s="204"/>
      <c r="DQL294" s="204"/>
      <c r="DQM294" s="204"/>
      <c r="DQN294" s="204"/>
      <c r="DQO294" s="204"/>
      <c r="DQP294" s="204"/>
      <c r="DQQ294" s="204"/>
      <c r="DQR294" s="204"/>
      <c r="DQS294" s="204"/>
      <c r="DQT294" s="204"/>
      <c r="DQU294" s="204"/>
      <c r="DQV294" s="204"/>
      <c r="DQW294" s="204"/>
      <c r="DQX294" s="204"/>
      <c r="DQY294" s="204"/>
      <c r="DQZ294" s="204"/>
      <c r="DRA294" s="204"/>
      <c r="DRB294" s="204"/>
      <c r="DRC294" s="204"/>
      <c r="DRD294" s="204"/>
      <c r="DRE294" s="204"/>
      <c r="DRF294" s="204"/>
      <c r="DRG294" s="204"/>
      <c r="DRH294" s="204"/>
      <c r="DRI294" s="204"/>
      <c r="DRJ294" s="204"/>
      <c r="DRK294" s="204"/>
      <c r="DRL294" s="204"/>
      <c r="DRM294" s="204"/>
      <c r="DRN294" s="204"/>
      <c r="DRO294" s="204"/>
      <c r="DRP294" s="204"/>
      <c r="DRQ294" s="204"/>
      <c r="DRR294" s="204"/>
      <c r="DRS294" s="204"/>
      <c r="DRT294" s="204"/>
      <c r="DRU294" s="204"/>
      <c r="DRV294" s="204"/>
      <c r="DRW294" s="204"/>
      <c r="DRX294" s="204"/>
      <c r="DRY294" s="204"/>
      <c r="DRZ294" s="204"/>
      <c r="DSA294" s="204"/>
      <c r="DSB294" s="204"/>
      <c r="DSC294" s="204"/>
      <c r="DSD294" s="204"/>
      <c r="DSE294" s="204"/>
      <c r="DSF294" s="204"/>
      <c r="DSG294" s="204"/>
      <c r="DSH294" s="204"/>
      <c r="DSI294" s="204"/>
      <c r="DSJ294" s="204"/>
      <c r="DSK294" s="204"/>
      <c r="DSL294" s="204"/>
      <c r="DSM294" s="204"/>
      <c r="DSN294" s="204"/>
      <c r="DSO294" s="204"/>
      <c r="DSP294" s="204"/>
      <c r="DSQ294" s="204"/>
      <c r="DSR294" s="204"/>
      <c r="DSS294" s="204"/>
      <c r="DST294" s="204"/>
      <c r="DSU294" s="204"/>
      <c r="DSV294" s="204"/>
      <c r="DSW294" s="204"/>
      <c r="DSX294" s="204"/>
      <c r="DSY294" s="204"/>
      <c r="DSZ294" s="204"/>
      <c r="DTA294" s="204"/>
      <c r="DTB294" s="204"/>
      <c r="DTC294" s="204"/>
      <c r="DTD294" s="204"/>
      <c r="DTE294" s="204"/>
      <c r="DTF294" s="204"/>
      <c r="DTG294" s="204"/>
      <c r="DTH294" s="204"/>
      <c r="DTI294" s="204"/>
      <c r="DTJ294" s="204"/>
      <c r="DTK294" s="204"/>
      <c r="DTL294" s="204"/>
      <c r="DTM294" s="204"/>
      <c r="DTN294" s="204"/>
      <c r="DTO294" s="204"/>
      <c r="DTP294" s="204"/>
      <c r="DTQ294" s="204"/>
      <c r="DTR294" s="204"/>
      <c r="DTS294" s="204"/>
      <c r="DTT294" s="204"/>
      <c r="DTU294" s="204"/>
      <c r="DTV294" s="204"/>
      <c r="DTW294" s="204"/>
      <c r="DTX294" s="204"/>
      <c r="DTY294" s="204"/>
      <c r="DTZ294" s="204"/>
      <c r="DUA294" s="204"/>
      <c r="DUB294" s="204"/>
      <c r="DUC294" s="204"/>
      <c r="DUD294" s="204"/>
      <c r="DUE294" s="204"/>
      <c r="DUF294" s="204"/>
      <c r="DUG294" s="204"/>
      <c r="DUH294" s="204"/>
      <c r="DUI294" s="204"/>
      <c r="DUJ294" s="204"/>
      <c r="DUK294" s="204"/>
      <c r="DUL294" s="204"/>
      <c r="DUM294" s="204"/>
      <c r="DUN294" s="204"/>
      <c r="DUO294" s="204"/>
      <c r="DUP294" s="204"/>
      <c r="DUQ294" s="204"/>
      <c r="DUR294" s="204"/>
      <c r="DUS294" s="204"/>
      <c r="DUT294" s="204"/>
      <c r="DUU294" s="204"/>
      <c r="DUV294" s="204"/>
      <c r="DUW294" s="204"/>
      <c r="DUX294" s="204"/>
      <c r="DUY294" s="204"/>
      <c r="DUZ294" s="204"/>
      <c r="DVA294" s="204"/>
      <c r="DVB294" s="204"/>
      <c r="DVC294" s="204"/>
      <c r="DVD294" s="204"/>
      <c r="DVE294" s="204"/>
      <c r="DVF294" s="204"/>
      <c r="DVG294" s="204"/>
      <c r="DVH294" s="204"/>
      <c r="DVI294" s="204"/>
      <c r="DVJ294" s="204"/>
      <c r="DVK294" s="204"/>
      <c r="DVL294" s="204"/>
      <c r="DVM294" s="204"/>
      <c r="DVN294" s="204"/>
      <c r="DVO294" s="204"/>
      <c r="DVP294" s="204"/>
      <c r="DVQ294" s="204"/>
      <c r="DVR294" s="204"/>
      <c r="DVS294" s="204"/>
      <c r="DVT294" s="204"/>
      <c r="DVU294" s="204"/>
      <c r="DVV294" s="204"/>
      <c r="DVW294" s="204"/>
      <c r="DVX294" s="204"/>
      <c r="DVY294" s="204"/>
      <c r="DVZ294" s="204"/>
      <c r="DWA294" s="204"/>
      <c r="DWB294" s="204"/>
      <c r="DWC294" s="204"/>
      <c r="DWD294" s="204"/>
      <c r="DWE294" s="204"/>
      <c r="DWF294" s="204"/>
      <c r="DWG294" s="204"/>
      <c r="DWH294" s="204"/>
      <c r="DWI294" s="204"/>
      <c r="DWJ294" s="204"/>
      <c r="DWK294" s="204"/>
      <c r="DWL294" s="204"/>
      <c r="DWM294" s="204"/>
      <c r="DWN294" s="204"/>
      <c r="DWO294" s="204"/>
      <c r="DWP294" s="204"/>
      <c r="DWQ294" s="204"/>
      <c r="DWR294" s="204"/>
      <c r="DWS294" s="204"/>
      <c r="DWT294" s="204"/>
      <c r="DWU294" s="204"/>
      <c r="DWV294" s="204"/>
      <c r="DWW294" s="204"/>
      <c r="DWX294" s="204"/>
      <c r="DWY294" s="204"/>
      <c r="DWZ294" s="204"/>
      <c r="DXA294" s="204"/>
      <c r="DXB294" s="204"/>
      <c r="DXC294" s="204"/>
      <c r="DXD294" s="204"/>
      <c r="DXE294" s="204"/>
      <c r="DXF294" s="204"/>
      <c r="DXG294" s="204"/>
      <c r="DXH294" s="204"/>
      <c r="DXI294" s="204"/>
      <c r="DXJ294" s="204"/>
      <c r="DXK294" s="204"/>
      <c r="DXL294" s="204"/>
      <c r="DXM294" s="204"/>
      <c r="DXN294" s="204"/>
      <c r="DXO294" s="204"/>
      <c r="DXP294" s="204"/>
      <c r="DXQ294" s="204"/>
      <c r="DXR294" s="204"/>
      <c r="DXS294" s="204"/>
      <c r="DXT294" s="204"/>
      <c r="DXU294" s="204"/>
      <c r="DXV294" s="204"/>
      <c r="DXW294" s="204"/>
      <c r="DXX294" s="204"/>
      <c r="DXY294" s="204"/>
      <c r="DXZ294" s="204"/>
      <c r="DYA294" s="204"/>
      <c r="DYB294" s="204"/>
      <c r="DYC294" s="204"/>
      <c r="DYD294" s="204"/>
      <c r="DYE294" s="204"/>
      <c r="DYF294" s="204"/>
      <c r="DYG294" s="204"/>
      <c r="DYH294" s="204"/>
      <c r="DYI294" s="204"/>
      <c r="DYJ294" s="204"/>
      <c r="DYK294" s="204"/>
      <c r="DYL294" s="204"/>
      <c r="DYM294" s="204"/>
      <c r="DYN294" s="204"/>
      <c r="DYO294" s="204"/>
      <c r="DYP294" s="204"/>
      <c r="DYQ294" s="204"/>
      <c r="DYR294" s="204"/>
      <c r="DYS294" s="204"/>
      <c r="DYT294" s="204"/>
      <c r="DYU294" s="204"/>
      <c r="DYV294" s="204"/>
      <c r="DYW294" s="204"/>
      <c r="DYX294" s="204"/>
      <c r="DYY294" s="204"/>
      <c r="DYZ294" s="204"/>
      <c r="DZA294" s="204"/>
      <c r="DZB294" s="204"/>
      <c r="DZC294" s="204"/>
      <c r="DZD294" s="204"/>
      <c r="DZE294" s="204"/>
      <c r="DZF294" s="204"/>
      <c r="DZG294" s="204"/>
      <c r="DZH294" s="204"/>
      <c r="DZI294" s="204"/>
      <c r="DZJ294" s="204"/>
      <c r="DZK294" s="204"/>
      <c r="DZL294" s="204"/>
      <c r="DZM294" s="204"/>
      <c r="DZN294" s="204"/>
      <c r="DZO294" s="204"/>
      <c r="DZP294" s="204"/>
      <c r="DZQ294" s="204"/>
      <c r="DZR294" s="204"/>
      <c r="DZS294" s="204"/>
      <c r="DZT294" s="204"/>
      <c r="DZU294" s="204"/>
      <c r="DZV294" s="204"/>
      <c r="DZW294" s="204"/>
      <c r="DZX294" s="204"/>
      <c r="DZY294" s="204"/>
      <c r="DZZ294" s="204"/>
      <c r="EAA294" s="204"/>
      <c r="EAB294" s="204"/>
      <c r="EAC294" s="204"/>
      <c r="EAD294" s="204"/>
      <c r="EAE294" s="204"/>
      <c r="EAF294" s="204"/>
      <c r="EAG294" s="204"/>
      <c r="EAH294" s="204"/>
      <c r="EAI294" s="204"/>
      <c r="EAJ294" s="204"/>
      <c r="EAK294" s="204"/>
      <c r="EAL294" s="204"/>
      <c r="EAM294" s="204"/>
      <c r="EAN294" s="204"/>
      <c r="EAO294" s="204"/>
      <c r="EAP294" s="204"/>
      <c r="EAQ294" s="204"/>
      <c r="EAR294" s="204"/>
      <c r="EAS294" s="204"/>
      <c r="EAT294" s="204"/>
      <c r="EAU294" s="204"/>
      <c r="EAV294" s="204"/>
      <c r="EAW294" s="204"/>
      <c r="EAX294" s="204"/>
      <c r="EAY294" s="204"/>
      <c r="EAZ294" s="204"/>
      <c r="EBA294" s="204"/>
      <c r="EBB294" s="204"/>
      <c r="EBC294" s="204"/>
      <c r="EBD294" s="204"/>
      <c r="EBE294" s="204"/>
      <c r="EBF294" s="204"/>
      <c r="EBG294" s="204"/>
      <c r="EBH294" s="204"/>
      <c r="EBI294" s="204"/>
      <c r="EBJ294" s="204"/>
      <c r="EBK294" s="204"/>
      <c r="EBL294" s="204"/>
      <c r="EBM294" s="204"/>
      <c r="EBN294" s="204"/>
      <c r="EBO294" s="204"/>
      <c r="EBP294" s="204"/>
      <c r="EBQ294" s="204"/>
      <c r="EBR294" s="204"/>
      <c r="EBS294" s="204"/>
      <c r="EBT294" s="204"/>
      <c r="EBU294" s="204"/>
      <c r="EBV294" s="204"/>
      <c r="EBW294" s="204"/>
      <c r="EBX294" s="204"/>
      <c r="EBY294" s="204"/>
      <c r="EBZ294" s="204"/>
      <c r="ECA294" s="204"/>
      <c r="ECB294" s="204"/>
      <c r="ECC294" s="204"/>
      <c r="ECD294" s="204"/>
      <c r="ECE294" s="204"/>
      <c r="ECF294" s="204"/>
      <c r="ECG294" s="204"/>
      <c r="ECH294" s="204"/>
      <c r="ECI294" s="204"/>
      <c r="ECJ294" s="204"/>
      <c r="ECK294" s="204"/>
      <c r="ECL294" s="204"/>
      <c r="ECM294" s="204"/>
      <c r="ECN294" s="204"/>
      <c r="ECO294" s="204"/>
      <c r="ECP294" s="204"/>
      <c r="ECQ294" s="204"/>
      <c r="ECR294" s="204"/>
      <c r="ECS294" s="204"/>
      <c r="ECT294" s="204"/>
      <c r="ECU294" s="204"/>
      <c r="ECV294" s="204"/>
      <c r="ECW294" s="204"/>
      <c r="ECX294" s="204"/>
      <c r="ECY294" s="204"/>
      <c r="ECZ294" s="204"/>
      <c r="EDA294" s="204"/>
      <c r="EDB294" s="204"/>
      <c r="EDC294" s="204"/>
      <c r="EDD294" s="204"/>
      <c r="EDE294" s="204"/>
      <c r="EDF294" s="204"/>
      <c r="EDG294" s="204"/>
      <c r="EDH294" s="204"/>
      <c r="EDI294" s="204"/>
      <c r="EDJ294" s="204"/>
      <c r="EDK294" s="204"/>
      <c r="EDL294" s="204"/>
      <c r="EDM294" s="204"/>
      <c r="EDN294" s="204"/>
      <c r="EDO294" s="204"/>
      <c r="EDP294" s="204"/>
      <c r="EDQ294" s="204"/>
      <c r="EDR294" s="204"/>
      <c r="EDS294" s="204"/>
      <c r="EDT294" s="204"/>
      <c r="EDU294" s="204"/>
      <c r="EDV294" s="204"/>
      <c r="EDW294" s="204"/>
      <c r="EDX294" s="204"/>
      <c r="EDY294" s="204"/>
      <c r="EDZ294" s="204"/>
      <c r="EEA294" s="204"/>
      <c r="EEB294" s="204"/>
      <c r="EEC294" s="204"/>
      <c r="EED294" s="204"/>
      <c r="EEE294" s="204"/>
      <c r="EEF294" s="204"/>
      <c r="EEG294" s="204"/>
      <c r="EEH294" s="204"/>
      <c r="EEI294" s="204"/>
      <c r="EEJ294" s="204"/>
      <c r="EEK294" s="204"/>
      <c r="EEL294" s="204"/>
      <c r="EEM294" s="204"/>
      <c r="EEN294" s="204"/>
      <c r="EEO294" s="204"/>
      <c r="EEP294" s="204"/>
      <c r="EEQ294" s="204"/>
      <c r="EER294" s="204"/>
      <c r="EES294" s="204"/>
      <c r="EET294" s="204"/>
      <c r="EEU294" s="204"/>
      <c r="EEV294" s="204"/>
      <c r="EEW294" s="204"/>
      <c r="EEX294" s="204"/>
      <c r="EEY294" s="204"/>
      <c r="EEZ294" s="204"/>
      <c r="EFA294" s="204"/>
      <c r="EFB294" s="204"/>
      <c r="EFC294" s="204"/>
      <c r="EFD294" s="204"/>
      <c r="EFE294" s="204"/>
      <c r="EFF294" s="204"/>
      <c r="EFG294" s="204"/>
      <c r="EFH294" s="204"/>
      <c r="EFI294" s="204"/>
      <c r="EFJ294" s="204"/>
      <c r="EFK294" s="204"/>
      <c r="EFL294" s="204"/>
      <c r="EFM294" s="204"/>
      <c r="EFN294" s="204"/>
      <c r="EFO294" s="204"/>
      <c r="EFP294" s="204"/>
      <c r="EFQ294" s="204"/>
      <c r="EFR294" s="204"/>
      <c r="EFS294" s="204"/>
      <c r="EFT294" s="204"/>
      <c r="EFU294" s="204"/>
      <c r="EFV294" s="204"/>
      <c r="EFW294" s="204"/>
      <c r="EFX294" s="204"/>
      <c r="EFY294" s="204"/>
      <c r="EFZ294" s="204"/>
      <c r="EGA294" s="204"/>
      <c r="EGB294" s="204"/>
      <c r="EGC294" s="204"/>
      <c r="EGD294" s="204"/>
      <c r="EGE294" s="204"/>
      <c r="EGF294" s="204"/>
      <c r="EGG294" s="204"/>
      <c r="EGH294" s="204"/>
      <c r="EGI294" s="204"/>
      <c r="EGJ294" s="204"/>
      <c r="EGK294" s="204"/>
      <c r="EGL294" s="204"/>
      <c r="EGM294" s="204"/>
      <c r="EGN294" s="204"/>
      <c r="EGO294" s="204"/>
      <c r="EGP294" s="204"/>
      <c r="EGQ294" s="204"/>
      <c r="EGR294" s="204"/>
      <c r="EGS294" s="204"/>
      <c r="EGT294" s="204"/>
      <c r="EGU294" s="204"/>
      <c r="EGV294" s="204"/>
      <c r="EGW294" s="204"/>
      <c r="EGX294" s="204"/>
      <c r="EGY294" s="204"/>
      <c r="EGZ294" s="204"/>
      <c r="EHA294" s="204"/>
      <c r="EHB294" s="204"/>
      <c r="EHC294" s="204"/>
      <c r="EHD294" s="204"/>
      <c r="EHE294" s="204"/>
      <c r="EHF294" s="204"/>
      <c r="EHG294" s="204"/>
      <c r="EHH294" s="204"/>
      <c r="EHI294" s="204"/>
      <c r="EHJ294" s="204"/>
      <c r="EHK294" s="204"/>
      <c r="EHL294" s="204"/>
      <c r="EHM294" s="204"/>
      <c r="EHN294" s="204"/>
      <c r="EHO294" s="204"/>
      <c r="EHP294" s="204"/>
      <c r="EHQ294" s="204"/>
      <c r="EHR294" s="204"/>
      <c r="EHS294" s="204"/>
      <c r="EHT294" s="204"/>
      <c r="EHU294" s="204"/>
      <c r="EHV294" s="204"/>
      <c r="EHW294" s="204"/>
      <c r="EHX294" s="204"/>
      <c r="EHY294" s="204"/>
      <c r="EHZ294" s="204"/>
      <c r="EIA294" s="204"/>
      <c r="EIB294" s="204"/>
      <c r="EIC294" s="204"/>
      <c r="EID294" s="204"/>
      <c r="EIE294" s="204"/>
      <c r="EIF294" s="204"/>
      <c r="EIG294" s="204"/>
      <c r="EIH294" s="204"/>
      <c r="EII294" s="204"/>
      <c r="EIJ294" s="204"/>
      <c r="EIK294" s="204"/>
      <c r="EIL294" s="204"/>
      <c r="EIM294" s="204"/>
      <c r="EIN294" s="204"/>
      <c r="EIO294" s="204"/>
      <c r="EIP294" s="204"/>
      <c r="EIQ294" s="204"/>
      <c r="EIR294" s="204"/>
      <c r="EIS294" s="204"/>
      <c r="EIT294" s="204"/>
      <c r="EIU294" s="204"/>
      <c r="EIV294" s="204"/>
      <c r="EIW294" s="204"/>
      <c r="EIX294" s="204"/>
      <c r="EIY294" s="204"/>
      <c r="EIZ294" s="204"/>
      <c r="EJA294" s="204"/>
      <c r="EJB294" s="204"/>
      <c r="EJC294" s="204"/>
      <c r="EJD294" s="204"/>
      <c r="EJE294" s="204"/>
      <c r="EJF294" s="204"/>
      <c r="EJG294" s="204"/>
      <c r="EJH294" s="204"/>
      <c r="EJI294" s="204"/>
      <c r="EJJ294" s="204"/>
      <c r="EJK294" s="204"/>
      <c r="EJL294" s="204"/>
      <c r="EJM294" s="204"/>
      <c r="EJN294" s="204"/>
      <c r="EJO294" s="204"/>
      <c r="EJP294" s="204"/>
      <c r="EJQ294" s="204"/>
      <c r="EJR294" s="204"/>
      <c r="EJS294" s="204"/>
      <c r="EJT294" s="204"/>
      <c r="EJU294" s="204"/>
      <c r="EJV294" s="204"/>
      <c r="EJW294" s="204"/>
      <c r="EJX294" s="204"/>
      <c r="EJY294" s="204"/>
      <c r="EJZ294" s="204"/>
      <c r="EKA294" s="204"/>
      <c r="EKB294" s="204"/>
      <c r="EKC294" s="204"/>
      <c r="EKD294" s="204"/>
      <c r="EKE294" s="204"/>
      <c r="EKF294" s="204"/>
      <c r="EKG294" s="204"/>
      <c r="EKH294" s="204"/>
      <c r="EKI294" s="204"/>
      <c r="EKJ294" s="204"/>
      <c r="EKK294" s="204"/>
      <c r="EKL294" s="204"/>
      <c r="EKM294" s="204"/>
      <c r="EKN294" s="204"/>
      <c r="EKO294" s="204"/>
      <c r="EKP294" s="204"/>
      <c r="EKQ294" s="204"/>
      <c r="EKR294" s="204"/>
      <c r="EKS294" s="204"/>
      <c r="EKT294" s="204"/>
      <c r="EKU294" s="204"/>
      <c r="EKV294" s="204"/>
      <c r="EKW294" s="204"/>
      <c r="EKX294" s="204"/>
      <c r="EKY294" s="204"/>
      <c r="EKZ294" s="204"/>
      <c r="ELA294" s="204"/>
      <c r="ELB294" s="204"/>
      <c r="ELC294" s="204"/>
      <c r="ELD294" s="204"/>
      <c r="ELE294" s="204"/>
      <c r="ELF294" s="204"/>
      <c r="ELG294" s="204"/>
      <c r="ELH294" s="204"/>
      <c r="ELI294" s="204"/>
      <c r="ELJ294" s="204"/>
      <c r="ELK294" s="204"/>
      <c r="ELL294" s="204"/>
      <c r="ELM294" s="204"/>
      <c r="ELN294" s="204"/>
      <c r="ELO294" s="204"/>
      <c r="ELP294" s="204"/>
      <c r="ELQ294" s="204"/>
      <c r="ELR294" s="204"/>
      <c r="ELS294" s="204"/>
      <c r="ELT294" s="204"/>
      <c r="ELU294" s="204"/>
      <c r="ELV294" s="204"/>
      <c r="ELW294" s="204"/>
      <c r="ELX294" s="204"/>
      <c r="ELY294" s="204"/>
      <c r="ELZ294" s="204"/>
      <c r="EMA294" s="204"/>
      <c r="EMB294" s="204"/>
      <c r="EMC294" s="204"/>
      <c r="EMD294" s="204"/>
      <c r="EME294" s="204"/>
      <c r="EMF294" s="204"/>
      <c r="EMG294" s="204"/>
      <c r="EMH294" s="204"/>
      <c r="EMI294" s="204"/>
      <c r="EMJ294" s="204"/>
      <c r="EMK294" s="204"/>
      <c r="EML294" s="204"/>
      <c r="EMM294" s="204"/>
      <c r="EMN294" s="204"/>
      <c r="EMO294" s="204"/>
      <c r="EMP294" s="204"/>
      <c r="EMQ294" s="204"/>
      <c r="EMR294" s="204"/>
      <c r="EMS294" s="204"/>
      <c r="EMT294" s="204"/>
      <c r="EMU294" s="204"/>
      <c r="EMV294" s="204"/>
      <c r="EMW294" s="204"/>
      <c r="EMX294" s="204"/>
      <c r="EMY294" s="204"/>
      <c r="EMZ294" s="204"/>
      <c r="ENA294" s="204"/>
      <c r="ENB294" s="204"/>
      <c r="ENC294" s="204"/>
      <c r="END294" s="204"/>
      <c r="ENE294" s="204"/>
      <c r="ENF294" s="204"/>
      <c r="ENG294" s="204"/>
      <c r="ENH294" s="204"/>
      <c r="ENI294" s="204"/>
      <c r="ENJ294" s="204"/>
      <c r="ENK294" s="204"/>
      <c r="ENL294" s="204"/>
      <c r="ENM294" s="204"/>
      <c r="ENN294" s="204"/>
      <c r="ENO294" s="204"/>
      <c r="ENP294" s="204"/>
      <c r="ENQ294" s="204"/>
      <c r="ENR294" s="204"/>
      <c r="ENS294" s="204"/>
      <c r="ENT294" s="204"/>
      <c r="ENU294" s="204"/>
      <c r="ENV294" s="204"/>
      <c r="ENW294" s="204"/>
      <c r="ENX294" s="204"/>
      <c r="ENY294" s="204"/>
      <c r="ENZ294" s="204"/>
      <c r="EOA294" s="204"/>
      <c r="EOB294" s="204"/>
      <c r="EOC294" s="204"/>
      <c r="EOD294" s="204"/>
      <c r="EOE294" s="204"/>
      <c r="EOF294" s="204"/>
      <c r="EOG294" s="204"/>
      <c r="EOH294" s="204"/>
      <c r="EOI294" s="204"/>
      <c r="EOJ294" s="204"/>
      <c r="EOK294" s="204"/>
      <c r="EOL294" s="204"/>
      <c r="EOM294" s="204"/>
      <c r="EON294" s="204"/>
      <c r="EOO294" s="204"/>
      <c r="EOP294" s="204"/>
      <c r="EOQ294" s="204"/>
      <c r="EOR294" s="204"/>
      <c r="EOS294" s="204"/>
      <c r="EOT294" s="204"/>
      <c r="EOU294" s="204"/>
      <c r="EOV294" s="204"/>
      <c r="EOW294" s="204"/>
      <c r="EOX294" s="204"/>
      <c r="EOY294" s="204"/>
      <c r="EOZ294" s="204"/>
      <c r="EPA294" s="204"/>
      <c r="EPB294" s="204"/>
      <c r="EPC294" s="204"/>
      <c r="EPD294" s="204"/>
      <c r="EPE294" s="204"/>
      <c r="EPF294" s="204"/>
      <c r="EPG294" s="204"/>
      <c r="EPH294" s="204"/>
      <c r="EPI294" s="204"/>
      <c r="EPJ294" s="204"/>
      <c r="EPK294" s="204"/>
      <c r="EPL294" s="204"/>
      <c r="EPM294" s="204"/>
      <c r="EPN294" s="204"/>
      <c r="EPO294" s="204"/>
      <c r="EPP294" s="204"/>
      <c r="EPQ294" s="204"/>
      <c r="EPR294" s="204"/>
      <c r="EPS294" s="204"/>
      <c r="EPT294" s="204"/>
      <c r="EPU294" s="204"/>
      <c r="EPV294" s="204"/>
      <c r="EPW294" s="204"/>
      <c r="EPX294" s="204"/>
      <c r="EPY294" s="204"/>
      <c r="EPZ294" s="204"/>
      <c r="EQA294" s="204"/>
      <c r="EQB294" s="204"/>
      <c r="EQC294" s="204"/>
      <c r="EQD294" s="204"/>
      <c r="EQE294" s="204"/>
      <c r="EQF294" s="204"/>
      <c r="EQG294" s="204"/>
      <c r="EQH294" s="204"/>
      <c r="EQI294" s="204"/>
      <c r="EQJ294" s="204"/>
      <c r="EQK294" s="204"/>
      <c r="EQL294" s="204"/>
      <c r="EQM294" s="204"/>
      <c r="EQN294" s="204"/>
      <c r="EQO294" s="204"/>
      <c r="EQP294" s="204"/>
      <c r="EQQ294" s="204"/>
      <c r="EQR294" s="204"/>
      <c r="EQS294" s="204"/>
      <c r="EQT294" s="204"/>
      <c r="EQU294" s="204"/>
      <c r="EQV294" s="204"/>
      <c r="EQW294" s="204"/>
      <c r="EQX294" s="204"/>
      <c r="EQY294" s="204"/>
      <c r="EQZ294" s="204"/>
      <c r="ERA294" s="204"/>
      <c r="ERB294" s="204"/>
      <c r="ERC294" s="204"/>
      <c r="ERD294" s="204"/>
      <c r="ERE294" s="204"/>
      <c r="ERF294" s="204"/>
      <c r="ERG294" s="204"/>
      <c r="ERH294" s="204"/>
      <c r="ERI294" s="204"/>
      <c r="ERJ294" s="204"/>
      <c r="ERK294" s="204"/>
      <c r="ERL294" s="204"/>
      <c r="ERM294" s="204"/>
      <c r="ERN294" s="204"/>
      <c r="ERO294" s="204"/>
      <c r="ERP294" s="204"/>
      <c r="ERQ294" s="204"/>
      <c r="ERR294" s="204"/>
      <c r="ERS294" s="204"/>
      <c r="ERT294" s="204"/>
      <c r="ERU294" s="204"/>
      <c r="ERV294" s="204"/>
      <c r="ERW294" s="204"/>
      <c r="ERX294" s="204"/>
      <c r="ERY294" s="204"/>
      <c r="ERZ294" s="204"/>
      <c r="ESA294" s="204"/>
      <c r="ESB294" s="204"/>
      <c r="ESC294" s="204"/>
      <c r="ESD294" s="204"/>
      <c r="ESE294" s="204"/>
      <c r="ESF294" s="204"/>
      <c r="ESG294" s="204"/>
      <c r="ESH294" s="204"/>
      <c r="ESI294" s="204"/>
      <c r="ESJ294" s="204"/>
      <c r="ESK294" s="204"/>
      <c r="ESL294" s="204"/>
      <c r="ESM294" s="204"/>
      <c r="ESN294" s="204"/>
      <c r="ESO294" s="204"/>
      <c r="ESP294" s="204"/>
      <c r="ESQ294" s="204"/>
      <c r="ESR294" s="204"/>
      <c r="ESS294" s="204"/>
      <c r="EST294" s="204"/>
      <c r="ESU294" s="204"/>
      <c r="ESV294" s="204"/>
      <c r="ESW294" s="204"/>
      <c r="ESX294" s="204"/>
      <c r="ESY294" s="204"/>
      <c r="ESZ294" s="204"/>
      <c r="ETA294" s="204"/>
      <c r="ETB294" s="204"/>
      <c r="ETC294" s="204"/>
      <c r="ETD294" s="204"/>
      <c r="ETE294" s="204"/>
      <c r="ETF294" s="204"/>
      <c r="ETG294" s="204"/>
      <c r="ETH294" s="204"/>
      <c r="ETI294" s="204"/>
      <c r="ETJ294" s="204"/>
      <c r="ETK294" s="204"/>
      <c r="ETL294" s="204"/>
      <c r="ETM294" s="204"/>
      <c r="ETN294" s="204"/>
      <c r="ETO294" s="204"/>
      <c r="ETP294" s="204"/>
      <c r="ETQ294" s="204"/>
      <c r="ETR294" s="204"/>
      <c r="ETS294" s="204"/>
      <c r="ETT294" s="204"/>
      <c r="ETU294" s="204"/>
      <c r="ETV294" s="204"/>
      <c r="ETW294" s="204"/>
      <c r="ETX294" s="204"/>
      <c r="ETY294" s="204"/>
      <c r="ETZ294" s="204"/>
      <c r="EUA294" s="204"/>
      <c r="EUB294" s="204"/>
      <c r="EUC294" s="204"/>
      <c r="EUD294" s="204"/>
      <c r="EUE294" s="204"/>
      <c r="EUF294" s="204"/>
      <c r="EUG294" s="204"/>
      <c r="EUH294" s="204"/>
      <c r="EUI294" s="204"/>
      <c r="EUJ294" s="204"/>
      <c r="EUK294" s="204"/>
      <c r="EUL294" s="204"/>
      <c r="EUM294" s="204"/>
      <c r="EUN294" s="204"/>
      <c r="EUO294" s="204"/>
      <c r="EUP294" s="204"/>
      <c r="EUQ294" s="204"/>
      <c r="EUR294" s="204"/>
      <c r="EUS294" s="204"/>
      <c r="EUT294" s="204"/>
      <c r="EUU294" s="204"/>
      <c r="EUV294" s="204"/>
      <c r="EUW294" s="204"/>
      <c r="EUX294" s="204"/>
      <c r="EUY294" s="204"/>
      <c r="EUZ294" s="204"/>
      <c r="EVA294" s="204"/>
      <c r="EVB294" s="204"/>
      <c r="EVC294" s="204"/>
      <c r="EVD294" s="204"/>
      <c r="EVE294" s="204"/>
      <c r="EVF294" s="204"/>
      <c r="EVG294" s="204"/>
      <c r="EVH294" s="204"/>
      <c r="EVI294" s="204"/>
      <c r="EVJ294" s="204"/>
      <c r="EVK294" s="204"/>
      <c r="EVL294" s="204"/>
      <c r="EVM294" s="204"/>
      <c r="EVN294" s="204"/>
      <c r="EVO294" s="204"/>
      <c r="EVP294" s="204"/>
      <c r="EVQ294" s="204"/>
      <c r="EVR294" s="204"/>
      <c r="EVS294" s="204"/>
      <c r="EVT294" s="204"/>
      <c r="EVU294" s="204"/>
      <c r="EVV294" s="204"/>
      <c r="EVW294" s="204"/>
      <c r="EVX294" s="204"/>
      <c r="EVY294" s="204"/>
      <c r="EVZ294" s="204"/>
      <c r="EWA294" s="204"/>
      <c r="EWB294" s="204"/>
      <c r="EWC294" s="204"/>
      <c r="EWD294" s="204"/>
      <c r="EWE294" s="204"/>
      <c r="EWF294" s="204"/>
      <c r="EWG294" s="204"/>
      <c r="EWH294" s="204"/>
      <c r="EWI294" s="204"/>
      <c r="EWJ294" s="204"/>
      <c r="EWK294" s="204"/>
      <c r="EWL294" s="204"/>
      <c r="EWM294" s="204"/>
      <c r="EWN294" s="204"/>
      <c r="EWO294" s="204"/>
      <c r="EWP294" s="204"/>
      <c r="EWQ294" s="204"/>
      <c r="EWR294" s="204"/>
      <c r="EWS294" s="204"/>
      <c r="EWT294" s="204"/>
      <c r="EWU294" s="204"/>
      <c r="EWV294" s="204"/>
      <c r="EWW294" s="204"/>
      <c r="EWX294" s="204"/>
      <c r="EWY294" s="204"/>
      <c r="EWZ294" s="204"/>
      <c r="EXA294" s="204"/>
      <c r="EXB294" s="204"/>
      <c r="EXC294" s="204"/>
      <c r="EXD294" s="204"/>
      <c r="EXE294" s="204"/>
      <c r="EXF294" s="204"/>
      <c r="EXG294" s="204"/>
      <c r="EXH294" s="204"/>
      <c r="EXI294" s="204"/>
      <c r="EXJ294" s="204"/>
      <c r="EXK294" s="204"/>
      <c r="EXL294" s="204"/>
      <c r="EXM294" s="204"/>
      <c r="EXN294" s="204"/>
      <c r="EXO294" s="204"/>
      <c r="EXP294" s="204"/>
      <c r="EXQ294" s="204"/>
      <c r="EXR294" s="204"/>
      <c r="EXS294" s="204"/>
      <c r="EXT294" s="204"/>
      <c r="EXU294" s="204"/>
      <c r="EXV294" s="204"/>
      <c r="EXW294" s="204"/>
      <c r="EXX294" s="204"/>
      <c r="EXY294" s="204"/>
      <c r="EXZ294" s="204"/>
      <c r="EYA294" s="204"/>
      <c r="EYB294" s="204"/>
      <c r="EYC294" s="204"/>
      <c r="EYD294" s="204"/>
      <c r="EYE294" s="204"/>
      <c r="EYF294" s="204"/>
      <c r="EYG294" s="204"/>
      <c r="EYH294" s="204"/>
      <c r="EYI294" s="204"/>
      <c r="EYJ294" s="204"/>
      <c r="EYK294" s="204"/>
      <c r="EYL294" s="204"/>
      <c r="EYM294" s="204"/>
      <c r="EYN294" s="204"/>
      <c r="EYO294" s="204"/>
      <c r="EYP294" s="204"/>
      <c r="EYQ294" s="204"/>
      <c r="EYR294" s="204"/>
      <c r="EYS294" s="204"/>
      <c r="EYT294" s="204"/>
      <c r="EYU294" s="204"/>
      <c r="EYV294" s="204"/>
      <c r="EYW294" s="204"/>
      <c r="EYX294" s="204"/>
      <c r="EYY294" s="204"/>
      <c r="EYZ294" s="204"/>
      <c r="EZA294" s="204"/>
      <c r="EZB294" s="204"/>
      <c r="EZC294" s="204"/>
      <c r="EZD294" s="204"/>
      <c r="EZE294" s="204"/>
      <c r="EZF294" s="204"/>
      <c r="EZG294" s="204"/>
      <c r="EZH294" s="204"/>
      <c r="EZI294" s="204"/>
      <c r="EZJ294" s="204"/>
      <c r="EZK294" s="204"/>
      <c r="EZL294" s="204"/>
      <c r="EZM294" s="204"/>
      <c r="EZN294" s="204"/>
      <c r="EZO294" s="204"/>
      <c r="EZP294" s="204"/>
      <c r="EZQ294" s="204"/>
      <c r="EZR294" s="204"/>
      <c r="EZS294" s="204"/>
      <c r="EZT294" s="204"/>
      <c r="EZU294" s="204"/>
      <c r="EZV294" s="204"/>
      <c r="EZW294" s="204"/>
      <c r="EZX294" s="204"/>
      <c r="EZY294" s="204"/>
      <c r="EZZ294" s="204"/>
      <c r="FAA294" s="204"/>
      <c r="FAB294" s="204"/>
      <c r="FAC294" s="204"/>
      <c r="FAD294" s="204"/>
      <c r="FAE294" s="204"/>
      <c r="FAF294" s="204"/>
      <c r="FAG294" s="204"/>
      <c r="FAH294" s="204"/>
      <c r="FAI294" s="204"/>
      <c r="FAJ294" s="204"/>
      <c r="FAK294" s="204"/>
      <c r="FAL294" s="204"/>
      <c r="FAM294" s="204"/>
      <c r="FAN294" s="204"/>
      <c r="FAO294" s="204"/>
      <c r="FAP294" s="204"/>
      <c r="FAQ294" s="204"/>
      <c r="FAR294" s="204"/>
      <c r="FAS294" s="204"/>
      <c r="FAT294" s="204"/>
      <c r="FAU294" s="204"/>
      <c r="FAV294" s="204"/>
      <c r="FAW294" s="204"/>
      <c r="FAX294" s="204"/>
      <c r="FAY294" s="204"/>
      <c r="FAZ294" s="204"/>
      <c r="FBA294" s="204"/>
      <c r="FBB294" s="204"/>
      <c r="FBC294" s="204"/>
      <c r="FBD294" s="204"/>
      <c r="FBE294" s="204"/>
      <c r="FBF294" s="204"/>
      <c r="FBG294" s="204"/>
      <c r="FBH294" s="204"/>
      <c r="FBI294" s="204"/>
      <c r="FBJ294" s="204"/>
      <c r="FBK294" s="204"/>
      <c r="FBL294" s="204"/>
      <c r="FBM294" s="204"/>
      <c r="FBN294" s="204"/>
      <c r="FBO294" s="204"/>
      <c r="FBP294" s="204"/>
      <c r="FBQ294" s="204"/>
      <c r="FBR294" s="204"/>
      <c r="FBS294" s="204"/>
      <c r="FBT294" s="204"/>
      <c r="FBU294" s="204"/>
      <c r="FBV294" s="204"/>
      <c r="FBW294" s="204"/>
      <c r="FBX294" s="204"/>
      <c r="FBY294" s="204"/>
      <c r="FBZ294" s="204"/>
      <c r="FCA294" s="204"/>
      <c r="FCB294" s="204"/>
      <c r="FCC294" s="204"/>
      <c r="FCD294" s="204"/>
      <c r="FCE294" s="204"/>
      <c r="FCF294" s="204"/>
      <c r="FCG294" s="204"/>
      <c r="FCH294" s="204"/>
      <c r="FCI294" s="204"/>
      <c r="FCJ294" s="204"/>
      <c r="FCK294" s="204"/>
      <c r="FCL294" s="204"/>
      <c r="FCM294" s="204"/>
      <c r="FCN294" s="204"/>
      <c r="FCO294" s="204"/>
      <c r="FCP294" s="204"/>
      <c r="FCQ294" s="204"/>
      <c r="FCR294" s="204"/>
      <c r="FCS294" s="204"/>
      <c r="FCT294" s="204"/>
      <c r="FCU294" s="204"/>
      <c r="FCV294" s="204"/>
      <c r="FCW294" s="204"/>
      <c r="FCX294" s="204"/>
      <c r="FCY294" s="204"/>
      <c r="FCZ294" s="204"/>
      <c r="FDA294" s="204"/>
      <c r="FDB294" s="204"/>
      <c r="FDC294" s="204"/>
      <c r="FDD294" s="204"/>
      <c r="FDE294" s="204"/>
      <c r="FDF294" s="204"/>
      <c r="FDG294" s="204"/>
      <c r="FDH294" s="204"/>
      <c r="FDI294" s="204"/>
      <c r="FDJ294" s="204"/>
      <c r="FDK294" s="204"/>
      <c r="FDL294" s="204"/>
      <c r="FDM294" s="204"/>
      <c r="FDN294" s="204"/>
      <c r="FDO294" s="204"/>
      <c r="FDP294" s="204"/>
      <c r="FDQ294" s="204"/>
      <c r="FDR294" s="204"/>
      <c r="FDS294" s="204"/>
      <c r="FDT294" s="204"/>
      <c r="FDU294" s="204"/>
      <c r="FDV294" s="204"/>
      <c r="FDW294" s="204"/>
      <c r="FDX294" s="204"/>
      <c r="FDY294" s="204"/>
      <c r="FDZ294" s="204"/>
      <c r="FEA294" s="204"/>
      <c r="FEB294" s="204"/>
      <c r="FEC294" s="204"/>
      <c r="FED294" s="204"/>
      <c r="FEE294" s="204"/>
      <c r="FEF294" s="204"/>
      <c r="FEG294" s="204"/>
      <c r="FEH294" s="204"/>
      <c r="FEI294" s="204"/>
      <c r="FEJ294" s="204"/>
      <c r="FEK294" s="204"/>
      <c r="FEL294" s="204"/>
      <c r="FEM294" s="204"/>
      <c r="FEN294" s="204"/>
      <c r="FEO294" s="204"/>
      <c r="FEP294" s="204"/>
      <c r="FEQ294" s="204"/>
      <c r="FER294" s="204"/>
      <c r="FES294" s="204"/>
      <c r="FET294" s="204"/>
      <c r="FEU294" s="204"/>
      <c r="FEV294" s="204"/>
      <c r="FEW294" s="204"/>
      <c r="FEX294" s="204"/>
      <c r="FEY294" s="204"/>
      <c r="FEZ294" s="204"/>
      <c r="FFA294" s="204"/>
      <c r="FFB294" s="204"/>
      <c r="FFC294" s="204"/>
      <c r="FFD294" s="204"/>
      <c r="FFE294" s="204"/>
      <c r="FFF294" s="204"/>
      <c r="FFG294" s="204"/>
      <c r="FFH294" s="204"/>
      <c r="FFI294" s="204"/>
      <c r="FFJ294" s="204"/>
      <c r="FFK294" s="204"/>
      <c r="FFL294" s="204"/>
      <c r="FFM294" s="204"/>
      <c r="FFN294" s="204"/>
      <c r="FFO294" s="204"/>
      <c r="FFP294" s="204"/>
      <c r="FFQ294" s="204"/>
      <c r="FFR294" s="204"/>
      <c r="FFS294" s="204"/>
      <c r="FFT294" s="204"/>
      <c r="FFU294" s="204"/>
      <c r="FFV294" s="204"/>
      <c r="FFW294" s="204"/>
      <c r="FFX294" s="204"/>
      <c r="FFY294" s="204"/>
      <c r="FFZ294" s="204"/>
      <c r="FGA294" s="204"/>
      <c r="FGB294" s="204"/>
      <c r="FGC294" s="204"/>
      <c r="FGD294" s="204"/>
      <c r="FGE294" s="204"/>
      <c r="FGF294" s="204"/>
      <c r="FGG294" s="204"/>
      <c r="FGH294" s="204"/>
      <c r="FGI294" s="204"/>
      <c r="FGJ294" s="204"/>
      <c r="FGK294" s="204"/>
      <c r="FGL294" s="204"/>
      <c r="FGM294" s="204"/>
      <c r="FGN294" s="204"/>
      <c r="FGO294" s="204"/>
      <c r="FGP294" s="204"/>
      <c r="FGQ294" s="204"/>
      <c r="FGR294" s="204"/>
      <c r="FGS294" s="204"/>
      <c r="FGT294" s="204"/>
      <c r="FGU294" s="204"/>
      <c r="FGV294" s="204"/>
      <c r="FGW294" s="204"/>
      <c r="FGX294" s="204"/>
      <c r="FGY294" s="204"/>
      <c r="FGZ294" s="204"/>
      <c r="FHA294" s="204"/>
      <c r="FHB294" s="204"/>
      <c r="FHC294" s="204"/>
      <c r="FHD294" s="204"/>
      <c r="FHE294" s="204"/>
      <c r="FHF294" s="204"/>
      <c r="FHG294" s="204"/>
      <c r="FHH294" s="204"/>
      <c r="FHI294" s="204"/>
      <c r="FHJ294" s="204"/>
      <c r="FHK294" s="204"/>
      <c r="FHL294" s="204"/>
      <c r="FHM294" s="204"/>
      <c r="FHN294" s="204"/>
      <c r="FHO294" s="204"/>
      <c r="FHP294" s="204"/>
      <c r="FHQ294" s="204"/>
      <c r="FHR294" s="204"/>
      <c r="FHS294" s="204"/>
      <c r="FHT294" s="204"/>
      <c r="FHU294" s="204"/>
      <c r="FHV294" s="204"/>
      <c r="FHW294" s="204"/>
      <c r="FHX294" s="204"/>
      <c r="FHY294" s="204"/>
      <c r="FHZ294" s="204"/>
      <c r="FIA294" s="204"/>
      <c r="FIB294" s="204"/>
      <c r="FIC294" s="204"/>
      <c r="FID294" s="204"/>
      <c r="FIE294" s="204"/>
      <c r="FIF294" s="204"/>
      <c r="FIG294" s="204"/>
      <c r="FIH294" s="204"/>
      <c r="FII294" s="204"/>
      <c r="FIJ294" s="204"/>
      <c r="FIK294" s="204"/>
      <c r="FIL294" s="204"/>
      <c r="FIM294" s="204"/>
      <c r="FIN294" s="204"/>
      <c r="FIO294" s="204"/>
      <c r="FIP294" s="204"/>
      <c r="FIQ294" s="204"/>
      <c r="FIR294" s="204"/>
      <c r="FIS294" s="204"/>
      <c r="FIT294" s="204"/>
      <c r="FIU294" s="204"/>
      <c r="FIV294" s="204"/>
      <c r="FIW294" s="204"/>
      <c r="FIX294" s="204"/>
      <c r="FIY294" s="204"/>
      <c r="FIZ294" s="204"/>
      <c r="FJA294" s="204"/>
      <c r="FJB294" s="204"/>
      <c r="FJC294" s="204"/>
      <c r="FJD294" s="204"/>
      <c r="FJE294" s="204"/>
      <c r="FJF294" s="204"/>
      <c r="FJG294" s="204"/>
      <c r="FJH294" s="204"/>
      <c r="FJI294" s="204"/>
      <c r="FJJ294" s="204"/>
      <c r="FJK294" s="204"/>
      <c r="FJL294" s="204"/>
      <c r="FJM294" s="204"/>
      <c r="FJN294" s="204"/>
      <c r="FJO294" s="204"/>
      <c r="FJP294" s="204"/>
      <c r="FJQ294" s="204"/>
      <c r="FJR294" s="204"/>
      <c r="FJS294" s="204"/>
      <c r="FJT294" s="204"/>
      <c r="FJU294" s="204"/>
      <c r="FJV294" s="204"/>
      <c r="FJW294" s="204"/>
      <c r="FJX294" s="204"/>
      <c r="FJY294" s="204"/>
      <c r="FJZ294" s="204"/>
      <c r="FKA294" s="204"/>
      <c r="FKB294" s="204"/>
      <c r="FKC294" s="204"/>
      <c r="FKD294" s="204"/>
      <c r="FKE294" s="204"/>
      <c r="FKF294" s="204"/>
      <c r="FKG294" s="204"/>
      <c r="FKH294" s="204"/>
      <c r="FKI294" s="204"/>
      <c r="FKJ294" s="204"/>
      <c r="FKK294" s="204"/>
      <c r="FKL294" s="204"/>
      <c r="FKM294" s="204"/>
      <c r="FKN294" s="204"/>
      <c r="FKO294" s="204"/>
      <c r="FKP294" s="204"/>
      <c r="FKQ294" s="204"/>
      <c r="FKR294" s="204"/>
      <c r="FKS294" s="204"/>
      <c r="FKT294" s="204"/>
      <c r="FKU294" s="204"/>
      <c r="FKV294" s="204"/>
      <c r="FKW294" s="204"/>
      <c r="FKX294" s="204"/>
      <c r="FKY294" s="204"/>
      <c r="FKZ294" s="204"/>
      <c r="FLA294" s="204"/>
      <c r="FLB294" s="204"/>
      <c r="FLC294" s="204"/>
      <c r="FLD294" s="204"/>
      <c r="FLE294" s="204"/>
      <c r="FLF294" s="204"/>
      <c r="FLG294" s="204"/>
      <c r="FLH294" s="204"/>
      <c r="FLI294" s="204"/>
      <c r="FLJ294" s="204"/>
      <c r="FLK294" s="204"/>
      <c r="FLL294" s="204"/>
      <c r="FLM294" s="204"/>
      <c r="FLN294" s="204"/>
      <c r="FLO294" s="204"/>
      <c r="FLP294" s="204"/>
      <c r="FLQ294" s="204"/>
      <c r="FLR294" s="204"/>
      <c r="FLS294" s="204"/>
      <c r="FLT294" s="204"/>
      <c r="FLU294" s="204"/>
      <c r="FLV294" s="204"/>
      <c r="FLW294" s="204"/>
      <c r="FLX294" s="204"/>
      <c r="FLY294" s="204"/>
      <c r="FLZ294" s="204"/>
      <c r="FMA294" s="204"/>
      <c r="FMB294" s="204"/>
      <c r="FMC294" s="204"/>
      <c r="FMD294" s="204"/>
      <c r="FME294" s="204"/>
      <c r="FMF294" s="204"/>
      <c r="FMG294" s="204"/>
      <c r="FMH294" s="204"/>
      <c r="FMI294" s="204"/>
      <c r="FMJ294" s="204"/>
      <c r="FMK294" s="204"/>
      <c r="FML294" s="204"/>
      <c r="FMM294" s="204"/>
      <c r="FMN294" s="204"/>
      <c r="FMO294" s="204"/>
      <c r="FMP294" s="204"/>
      <c r="FMQ294" s="204"/>
      <c r="FMR294" s="204"/>
      <c r="FMS294" s="204"/>
      <c r="FMT294" s="204"/>
      <c r="FMU294" s="204"/>
      <c r="FMV294" s="204"/>
      <c r="FMW294" s="204"/>
      <c r="FMX294" s="204"/>
      <c r="FMY294" s="204"/>
      <c r="FMZ294" s="204"/>
      <c r="FNA294" s="204"/>
      <c r="FNB294" s="204"/>
      <c r="FNC294" s="204"/>
      <c r="FND294" s="204"/>
      <c r="FNE294" s="204"/>
      <c r="FNF294" s="204"/>
      <c r="FNG294" s="204"/>
      <c r="FNH294" s="204"/>
      <c r="FNI294" s="204"/>
      <c r="FNJ294" s="204"/>
      <c r="FNK294" s="204"/>
      <c r="FNL294" s="204"/>
      <c r="FNM294" s="204"/>
      <c r="FNN294" s="204"/>
      <c r="FNO294" s="204"/>
      <c r="FNP294" s="204"/>
      <c r="FNQ294" s="204"/>
      <c r="FNR294" s="204"/>
      <c r="FNS294" s="204"/>
      <c r="FNT294" s="204"/>
      <c r="FNU294" s="204"/>
      <c r="FNV294" s="204"/>
      <c r="FNW294" s="204"/>
      <c r="FNX294" s="204"/>
      <c r="FNY294" s="204"/>
      <c r="FNZ294" s="204"/>
      <c r="FOA294" s="204"/>
      <c r="FOB294" s="204"/>
      <c r="FOC294" s="204"/>
      <c r="FOD294" s="204"/>
      <c r="FOE294" s="204"/>
      <c r="FOF294" s="204"/>
      <c r="FOG294" s="204"/>
      <c r="FOH294" s="204"/>
      <c r="FOI294" s="204"/>
      <c r="FOJ294" s="204"/>
      <c r="FOK294" s="204"/>
      <c r="FOL294" s="204"/>
      <c r="FOM294" s="204"/>
      <c r="FON294" s="204"/>
      <c r="FOO294" s="204"/>
      <c r="FOP294" s="204"/>
      <c r="FOQ294" s="204"/>
      <c r="FOR294" s="204"/>
      <c r="FOS294" s="204"/>
      <c r="FOT294" s="204"/>
      <c r="FOU294" s="204"/>
      <c r="FOV294" s="204"/>
      <c r="FOW294" s="204"/>
      <c r="FOX294" s="204"/>
      <c r="FOY294" s="204"/>
      <c r="FOZ294" s="204"/>
      <c r="FPA294" s="204"/>
      <c r="FPB294" s="204"/>
      <c r="FPC294" s="204"/>
      <c r="FPD294" s="204"/>
      <c r="FPE294" s="204"/>
      <c r="FPF294" s="204"/>
      <c r="FPG294" s="204"/>
      <c r="FPH294" s="204"/>
      <c r="FPI294" s="204"/>
      <c r="FPJ294" s="204"/>
      <c r="FPK294" s="204"/>
      <c r="FPL294" s="204"/>
      <c r="FPM294" s="204"/>
      <c r="FPN294" s="204"/>
      <c r="FPO294" s="204"/>
      <c r="FPP294" s="204"/>
      <c r="FPQ294" s="204"/>
      <c r="FPR294" s="204"/>
      <c r="FPS294" s="204"/>
      <c r="FPT294" s="204"/>
      <c r="FPU294" s="204"/>
      <c r="FPV294" s="204"/>
      <c r="FPW294" s="204"/>
      <c r="FPX294" s="204"/>
      <c r="FPY294" s="204"/>
      <c r="FPZ294" s="204"/>
      <c r="FQA294" s="204"/>
      <c r="FQB294" s="204"/>
      <c r="FQC294" s="204"/>
      <c r="FQD294" s="204"/>
      <c r="FQE294" s="204"/>
      <c r="FQF294" s="204"/>
      <c r="FQG294" s="204"/>
      <c r="FQH294" s="204"/>
      <c r="FQI294" s="204"/>
      <c r="FQJ294" s="204"/>
      <c r="FQK294" s="204"/>
      <c r="FQL294" s="204"/>
      <c r="FQM294" s="204"/>
      <c r="FQN294" s="204"/>
      <c r="FQO294" s="204"/>
      <c r="FQP294" s="204"/>
      <c r="FQQ294" s="204"/>
      <c r="FQR294" s="204"/>
      <c r="FQS294" s="204"/>
      <c r="FQT294" s="204"/>
      <c r="FQU294" s="204"/>
      <c r="FQV294" s="204"/>
      <c r="FQW294" s="204"/>
      <c r="FQX294" s="204"/>
      <c r="FQY294" s="204"/>
      <c r="FQZ294" s="204"/>
      <c r="FRA294" s="204"/>
      <c r="FRB294" s="204"/>
      <c r="FRC294" s="204"/>
      <c r="FRD294" s="204"/>
      <c r="FRE294" s="204"/>
      <c r="FRF294" s="204"/>
      <c r="FRG294" s="204"/>
      <c r="FRH294" s="204"/>
      <c r="FRI294" s="204"/>
      <c r="FRJ294" s="204"/>
      <c r="FRK294" s="204"/>
      <c r="FRL294" s="204"/>
      <c r="FRM294" s="204"/>
      <c r="FRN294" s="204"/>
      <c r="FRO294" s="204"/>
      <c r="FRP294" s="204"/>
      <c r="FRQ294" s="204"/>
      <c r="FRR294" s="204"/>
      <c r="FRS294" s="204"/>
      <c r="FRT294" s="204"/>
      <c r="FRU294" s="204"/>
      <c r="FRV294" s="204"/>
      <c r="FRW294" s="204"/>
      <c r="FRX294" s="204"/>
      <c r="FRY294" s="204"/>
      <c r="FRZ294" s="204"/>
      <c r="FSA294" s="204"/>
      <c r="FSB294" s="204"/>
      <c r="FSC294" s="204"/>
      <c r="FSD294" s="204"/>
      <c r="FSE294" s="204"/>
      <c r="FSF294" s="204"/>
      <c r="FSG294" s="204"/>
      <c r="FSH294" s="204"/>
      <c r="FSI294" s="204"/>
      <c r="FSJ294" s="204"/>
      <c r="FSK294" s="204"/>
      <c r="FSL294" s="204"/>
      <c r="FSM294" s="204"/>
      <c r="FSN294" s="204"/>
      <c r="FSO294" s="204"/>
      <c r="FSP294" s="204"/>
      <c r="FSQ294" s="204"/>
      <c r="FSR294" s="204"/>
      <c r="FSS294" s="204"/>
      <c r="FST294" s="204"/>
      <c r="FSU294" s="204"/>
      <c r="FSV294" s="204"/>
      <c r="FSW294" s="204"/>
      <c r="FSX294" s="204"/>
      <c r="FSY294" s="204"/>
      <c r="FSZ294" s="204"/>
      <c r="FTA294" s="204"/>
      <c r="FTB294" s="204"/>
      <c r="FTC294" s="204"/>
      <c r="FTD294" s="204"/>
      <c r="FTE294" s="204"/>
      <c r="FTF294" s="204"/>
      <c r="FTG294" s="204"/>
      <c r="FTH294" s="204"/>
      <c r="FTI294" s="204"/>
      <c r="FTJ294" s="204"/>
      <c r="FTK294" s="204"/>
      <c r="FTL294" s="204"/>
      <c r="FTM294" s="204"/>
      <c r="FTN294" s="204"/>
      <c r="FTO294" s="204"/>
      <c r="FTP294" s="204"/>
      <c r="FTQ294" s="204"/>
      <c r="FTR294" s="204"/>
      <c r="FTS294" s="204"/>
      <c r="FTT294" s="204"/>
      <c r="FTU294" s="204"/>
      <c r="FTV294" s="204"/>
      <c r="FTW294" s="204"/>
      <c r="FTX294" s="204"/>
      <c r="FTY294" s="204"/>
      <c r="FTZ294" s="204"/>
      <c r="FUA294" s="204"/>
      <c r="FUB294" s="204"/>
      <c r="FUC294" s="204"/>
      <c r="FUD294" s="204"/>
      <c r="FUE294" s="204"/>
      <c r="FUF294" s="204"/>
      <c r="FUG294" s="204"/>
      <c r="FUH294" s="204"/>
      <c r="FUI294" s="204"/>
      <c r="FUJ294" s="204"/>
      <c r="FUK294" s="204"/>
      <c r="FUL294" s="204"/>
      <c r="FUM294" s="204"/>
      <c r="FUN294" s="204"/>
      <c r="FUO294" s="204"/>
      <c r="FUP294" s="204"/>
      <c r="FUQ294" s="204"/>
      <c r="FUR294" s="204"/>
      <c r="FUS294" s="204"/>
      <c r="FUT294" s="204"/>
      <c r="FUU294" s="204"/>
      <c r="FUV294" s="204"/>
      <c r="FUW294" s="204"/>
      <c r="FUX294" s="204"/>
      <c r="FUY294" s="204"/>
      <c r="FUZ294" s="204"/>
      <c r="FVA294" s="204"/>
      <c r="FVB294" s="204"/>
      <c r="FVC294" s="204"/>
      <c r="FVD294" s="204"/>
      <c r="FVE294" s="204"/>
      <c r="FVF294" s="204"/>
      <c r="FVG294" s="204"/>
      <c r="FVH294" s="204"/>
      <c r="FVI294" s="204"/>
      <c r="FVJ294" s="204"/>
      <c r="FVK294" s="204"/>
      <c r="FVL294" s="204"/>
      <c r="FVM294" s="204"/>
      <c r="FVN294" s="204"/>
      <c r="FVO294" s="204"/>
      <c r="FVP294" s="204"/>
      <c r="FVQ294" s="204"/>
      <c r="FVR294" s="204"/>
      <c r="FVS294" s="204"/>
      <c r="FVT294" s="204"/>
      <c r="FVU294" s="204"/>
      <c r="FVV294" s="204"/>
      <c r="FVW294" s="204"/>
      <c r="FVX294" s="204"/>
      <c r="FVY294" s="204"/>
      <c r="FVZ294" s="204"/>
      <c r="FWA294" s="204"/>
      <c r="FWB294" s="204"/>
      <c r="FWC294" s="204"/>
      <c r="FWD294" s="204"/>
      <c r="FWE294" s="204"/>
      <c r="FWF294" s="204"/>
      <c r="FWG294" s="204"/>
      <c r="FWH294" s="204"/>
      <c r="FWI294" s="204"/>
      <c r="FWJ294" s="204"/>
      <c r="FWK294" s="204"/>
      <c r="FWL294" s="204"/>
      <c r="FWM294" s="204"/>
      <c r="FWN294" s="204"/>
      <c r="FWO294" s="204"/>
      <c r="FWP294" s="204"/>
      <c r="FWQ294" s="204"/>
      <c r="FWR294" s="204"/>
      <c r="FWS294" s="204"/>
      <c r="FWT294" s="204"/>
      <c r="FWU294" s="204"/>
      <c r="FWV294" s="204"/>
      <c r="FWW294" s="204"/>
      <c r="FWX294" s="204"/>
      <c r="FWY294" s="204"/>
      <c r="FWZ294" s="204"/>
      <c r="FXA294" s="204"/>
      <c r="FXB294" s="204"/>
      <c r="FXC294" s="204"/>
      <c r="FXD294" s="204"/>
      <c r="FXE294" s="204"/>
      <c r="FXF294" s="204"/>
      <c r="FXG294" s="204"/>
      <c r="FXH294" s="204"/>
      <c r="FXI294" s="204"/>
      <c r="FXJ294" s="204"/>
      <c r="FXK294" s="204"/>
      <c r="FXL294" s="204"/>
      <c r="FXM294" s="204"/>
      <c r="FXN294" s="204"/>
      <c r="FXO294" s="204"/>
      <c r="FXP294" s="204"/>
      <c r="FXQ294" s="204"/>
      <c r="FXR294" s="204"/>
      <c r="FXS294" s="204"/>
      <c r="FXT294" s="204"/>
      <c r="FXU294" s="204"/>
      <c r="FXV294" s="204"/>
      <c r="FXW294" s="204"/>
      <c r="FXX294" s="204"/>
      <c r="FXY294" s="204"/>
      <c r="FXZ294" s="204"/>
      <c r="FYA294" s="204"/>
      <c r="FYB294" s="204"/>
      <c r="FYC294" s="204"/>
      <c r="FYD294" s="204"/>
      <c r="FYE294" s="204"/>
      <c r="FYF294" s="204"/>
      <c r="FYG294" s="204"/>
      <c r="FYH294" s="204"/>
      <c r="FYI294" s="204"/>
      <c r="FYJ294" s="204"/>
      <c r="FYK294" s="204"/>
      <c r="FYL294" s="204"/>
      <c r="FYM294" s="204"/>
      <c r="FYN294" s="204"/>
      <c r="FYO294" s="204"/>
      <c r="FYP294" s="204"/>
      <c r="FYQ294" s="204"/>
      <c r="FYR294" s="204"/>
      <c r="FYS294" s="204"/>
      <c r="FYT294" s="204"/>
      <c r="FYU294" s="204"/>
      <c r="FYV294" s="204"/>
      <c r="FYW294" s="204"/>
      <c r="FYX294" s="204"/>
      <c r="FYY294" s="204"/>
      <c r="FYZ294" s="204"/>
      <c r="FZA294" s="204"/>
      <c r="FZB294" s="204"/>
      <c r="FZC294" s="204"/>
      <c r="FZD294" s="204"/>
      <c r="FZE294" s="204"/>
      <c r="FZF294" s="204"/>
      <c r="FZG294" s="204"/>
      <c r="FZH294" s="204"/>
      <c r="FZI294" s="204"/>
      <c r="FZJ294" s="204"/>
      <c r="FZK294" s="204"/>
      <c r="FZL294" s="204"/>
      <c r="FZM294" s="204"/>
      <c r="FZN294" s="204"/>
      <c r="FZO294" s="204"/>
      <c r="FZP294" s="204"/>
      <c r="FZQ294" s="204"/>
      <c r="FZR294" s="204"/>
      <c r="FZS294" s="204"/>
      <c r="FZT294" s="204"/>
      <c r="FZU294" s="204"/>
      <c r="FZV294" s="204"/>
      <c r="FZW294" s="204"/>
      <c r="FZX294" s="204"/>
      <c r="FZY294" s="204"/>
      <c r="FZZ294" s="204"/>
      <c r="GAA294" s="204"/>
      <c r="GAB294" s="204"/>
      <c r="GAC294" s="204"/>
      <c r="GAD294" s="204"/>
      <c r="GAE294" s="204"/>
      <c r="GAF294" s="204"/>
      <c r="GAG294" s="204"/>
      <c r="GAH294" s="204"/>
      <c r="GAI294" s="204"/>
      <c r="GAJ294" s="204"/>
      <c r="GAK294" s="204"/>
      <c r="GAL294" s="204"/>
      <c r="GAM294" s="204"/>
      <c r="GAN294" s="204"/>
      <c r="GAO294" s="204"/>
      <c r="GAP294" s="204"/>
      <c r="GAQ294" s="204"/>
      <c r="GAR294" s="204"/>
      <c r="GAS294" s="204"/>
      <c r="GAT294" s="204"/>
      <c r="GAU294" s="204"/>
      <c r="GAV294" s="204"/>
      <c r="GAW294" s="204"/>
      <c r="GAX294" s="204"/>
      <c r="GAY294" s="204"/>
      <c r="GAZ294" s="204"/>
      <c r="GBA294" s="204"/>
      <c r="GBB294" s="204"/>
      <c r="GBC294" s="204"/>
      <c r="GBD294" s="204"/>
      <c r="GBE294" s="204"/>
      <c r="GBF294" s="204"/>
      <c r="GBG294" s="204"/>
      <c r="GBH294" s="204"/>
      <c r="GBI294" s="204"/>
      <c r="GBJ294" s="204"/>
      <c r="GBK294" s="204"/>
      <c r="GBL294" s="204"/>
      <c r="GBM294" s="204"/>
      <c r="GBN294" s="204"/>
      <c r="GBO294" s="204"/>
      <c r="GBP294" s="204"/>
      <c r="GBQ294" s="204"/>
      <c r="GBR294" s="204"/>
      <c r="GBS294" s="204"/>
      <c r="GBT294" s="204"/>
      <c r="GBU294" s="204"/>
      <c r="GBV294" s="204"/>
      <c r="GBW294" s="204"/>
      <c r="GBX294" s="204"/>
      <c r="GBY294" s="204"/>
      <c r="GBZ294" s="204"/>
      <c r="GCA294" s="204"/>
      <c r="GCB294" s="204"/>
      <c r="GCC294" s="204"/>
      <c r="GCD294" s="204"/>
      <c r="GCE294" s="204"/>
      <c r="GCF294" s="204"/>
      <c r="GCG294" s="204"/>
      <c r="GCH294" s="204"/>
      <c r="GCI294" s="204"/>
      <c r="GCJ294" s="204"/>
      <c r="GCK294" s="204"/>
      <c r="GCL294" s="204"/>
      <c r="GCM294" s="204"/>
      <c r="GCN294" s="204"/>
      <c r="GCO294" s="204"/>
      <c r="GCP294" s="204"/>
      <c r="GCQ294" s="204"/>
      <c r="GCR294" s="204"/>
      <c r="GCS294" s="204"/>
      <c r="GCT294" s="204"/>
      <c r="GCU294" s="204"/>
      <c r="GCV294" s="204"/>
      <c r="GCW294" s="204"/>
      <c r="GCX294" s="204"/>
      <c r="GCY294" s="204"/>
      <c r="GCZ294" s="204"/>
      <c r="GDA294" s="204"/>
      <c r="GDB294" s="204"/>
      <c r="GDC294" s="204"/>
      <c r="GDD294" s="204"/>
      <c r="GDE294" s="204"/>
      <c r="GDF294" s="204"/>
      <c r="GDG294" s="204"/>
      <c r="GDH294" s="204"/>
      <c r="GDI294" s="204"/>
      <c r="GDJ294" s="204"/>
      <c r="GDK294" s="204"/>
      <c r="GDL294" s="204"/>
      <c r="GDM294" s="204"/>
      <c r="GDN294" s="204"/>
      <c r="GDO294" s="204"/>
      <c r="GDP294" s="204"/>
      <c r="GDQ294" s="204"/>
      <c r="GDR294" s="204"/>
      <c r="GDS294" s="204"/>
      <c r="GDT294" s="204"/>
      <c r="GDU294" s="204"/>
      <c r="GDV294" s="204"/>
      <c r="GDW294" s="204"/>
      <c r="GDX294" s="204"/>
      <c r="GDY294" s="204"/>
      <c r="GDZ294" s="204"/>
      <c r="GEA294" s="204"/>
      <c r="GEB294" s="204"/>
      <c r="GEC294" s="204"/>
      <c r="GED294" s="204"/>
      <c r="GEE294" s="204"/>
      <c r="GEF294" s="204"/>
      <c r="GEG294" s="204"/>
      <c r="GEH294" s="204"/>
      <c r="GEI294" s="204"/>
      <c r="GEJ294" s="204"/>
      <c r="GEK294" s="204"/>
      <c r="GEL294" s="204"/>
      <c r="GEM294" s="204"/>
      <c r="GEN294" s="204"/>
      <c r="GEO294" s="204"/>
      <c r="GEP294" s="204"/>
      <c r="GEQ294" s="204"/>
      <c r="GER294" s="204"/>
      <c r="GES294" s="204"/>
      <c r="GET294" s="204"/>
      <c r="GEU294" s="204"/>
      <c r="GEV294" s="204"/>
      <c r="GEW294" s="204"/>
      <c r="GEX294" s="204"/>
      <c r="GEY294" s="204"/>
      <c r="GEZ294" s="204"/>
      <c r="GFA294" s="204"/>
      <c r="GFB294" s="204"/>
      <c r="GFC294" s="204"/>
      <c r="GFD294" s="204"/>
      <c r="GFE294" s="204"/>
      <c r="GFF294" s="204"/>
      <c r="GFG294" s="204"/>
      <c r="GFH294" s="204"/>
      <c r="GFI294" s="204"/>
      <c r="GFJ294" s="204"/>
      <c r="GFK294" s="204"/>
      <c r="GFL294" s="204"/>
      <c r="GFM294" s="204"/>
      <c r="GFN294" s="204"/>
      <c r="GFO294" s="204"/>
      <c r="GFP294" s="204"/>
      <c r="GFQ294" s="204"/>
      <c r="GFR294" s="204"/>
      <c r="GFS294" s="204"/>
      <c r="GFT294" s="204"/>
      <c r="GFU294" s="204"/>
      <c r="GFV294" s="204"/>
      <c r="GFW294" s="204"/>
      <c r="GFX294" s="204"/>
      <c r="GFY294" s="204"/>
      <c r="GFZ294" s="204"/>
      <c r="GGA294" s="204"/>
      <c r="GGB294" s="204"/>
      <c r="GGC294" s="204"/>
      <c r="GGD294" s="204"/>
      <c r="GGE294" s="204"/>
      <c r="GGF294" s="204"/>
      <c r="GGG294" s="204"/>
      <c r="GGH294" s="204"/>
      <c r="GGI294" s="204"/>
      <c r="GGJ294" s="204"/>
      <c r="GGK294" s="204"/>
      <c r="GGL294" s="204"/>
      <c r="GGM294" s="204"/>
      <c r="GGN294" s="204"/>
      <c r="GGO294" s="204"/>
      <c r="GGP294" s="204"/>
      <c r="GGQ294" s="204"/>
      <c r="GGR294" s="204"/>
      <c r="GGS294" s="204"/>
      <c r="GGT294" s="204"/>
      <c r="GGU294" s="204"/>
      <c r="GGV294" s="204"/>
      <c r="GGW294" s="204"/>
      <c r="GGX294" s="204"/>
      <c r="GGY294" s="204"/>
      <c r="GGZ294" s="204"/>
      <c r="GHA294" s="204"/>
      <c r="GHB294" s="204"/>
      <c r="GHC294" s="204"/>
      <c r="GHD294" s="204"/>
      <c r="GHE294" s="204"/>
      <c r="GHF294" s="204"/>
      <c r="GHG294" s="204"/>
      <c r="GHH294" s="204"/>
      <c r="GHI294" s="204"/>
      <c r="GHJ294" s="204"/>
      <c r="GHK294" s="204"/>
      <c r="GHL294" s="204"/>
      <c r="GHM294" s="204"/>
      <c r="GHN294" s="204"/>
      <c r="GHO294" s="204"/>
      <c r="GHP294" s="204"/>
      <c r="GHQ294" s="204"/>
      <c r="GHR294" s="204"/>
      <c r="GHS294" s="204"/>
      <c r="GHT294" s="204"/>
      <c r="GHU294" s="204"/>
      <c r="GHV294" s="204"/>
      <c r="GHW294" s="204"/>
      <c r="GHX294" s="204"/>
      <c r="GHY294" s="204"/>
      <c r="GHZ294" s="204"/>
      <c r="GIA294" s="204"/>
      <c r="GIB294" s="204"/>
      <c r="GIC294" s="204"/>
      <c r="GID294" s="204"/>
      <c r="GIE294" s="204"/>
      <c r="GIF294" s="204"/>
      <c r="GIG294" s="204"/>
      <c r="GIH294" s="204"/>
      <c r="GII294" s="204"/>
      <c r="GIJ294" s="204"/>
      <c r="GIK294" s="204"/>
      <c r="GIL294" s="204"/>
      <c r="GIM294" s="204"/>
      <c r="GIN294" s="204"/>
      <c r="GIO294" s="204"/>
      <c r="GIP294" s="204"/>
      <c r="GIQ294" s="204"/>
      <c r="GIR294" s="204"/>
      <c r="GIS294" s="204"/>
      <c r="GIT294" s="204"/>
      <c r="GIU294" s="204"/>
      <c r="GIV294" s="204"/>
      <c r="GIW294" s="204"/>
      <c r="GIX294" s="204"/>
      <c r="GIY294" s="204"/>
      <c r="GIZ294" s="204"/>
      <c r="GJA294" s="204"/>
      <c r="GJB294" s="204"/>
      <c r="GJC294" s="204"/>
      <c r="GJD294" s="204"/>
      <c r="GJE294" s="204"/>
      <c r="GJF294" s="204"/>
      <c r="GJG294" s="204"/>
      <c r="GJH294" s="204"/>
      <c r="GJI294" s="204"/>
      <c r="GJJ294" s="204"/>
      <c r="GJK294" s="204"/>
      <c r="GJL294" s="204"/>
      <c r="GJM294" s="204"/>
      <c r="GJN294" s="204"/>
      <c r="GJO294" s="204"/>
      <c r="GJP294" s="204"/>
      <c r="GJQ294" s="204"/>
      <c r="GJR294" s="204"/>
      <c r="GJS294" s="204"/>
      <c r="GJT294" s="204"/>
      <c r="GJU294" s="204"/>
      <c r="GJV294" s="204"/>
      <c r="GJW294" s="204"/>
      <c r="GJX294" s="204"/>
      <c r="GJY294" s="204"/>
      <c r="GJZ294" s="204"/>
      <c r="GKA294" s="204"/>
      <c r="GKB294" s="204"/>
      <c r="GKC294" s="204"/>
      <c r="GKD294" s="204"/>
      <c r="GKE294" s="204"/>
      <c r="GKF294" s="204"/>
      <c r="GKG294" s="204"/>
      <c r="GKH294" s="204"/>
      <c r="GKI294" s="204"/>
      <c r="GKJ294" s="204"/>
      <c r="GKK294" s="204"/>
      <c r="GKL294" s="204"/>
      <c r="GKM294" s="204"/>
      <c r="GKN294" s="204"/>
      <c r="GKO294" s="204"/>
      <c r="GKP294" s="204"/>
      <c r="GKQ294" s="204"/>
      <c r="GKR294" s="204"/>
      <c r="GKS294" s="204"/>
      <c r="GKT294" s="204"/>
      <c r="GKU294" s="204"/>
      <c r="GKV294" s="204"/>
      <c r="GKW294" s="204"/>
      <c r="GKX294" s="204"/>
      <c r="GKY294" s="204"/>
      <c r="GKZ294" s="204"/>
      <c r="GLA294" s="204"/>
      <c r="GLB294" s="204"/>
      <c r="GLC294" s="204"/>
      <c r="GLD294" s="204"/>
      <c r="GLE294" s="204"/>
      <c r="GLF294" s="204"/>
      <c r="GLG294" s="204"/>
      <c r="GLH294" s="204"/>
      <c r="GLI294" s="204"/>
      <c r="GLJ294" s="204"/>
      <c r="GLK294" s="204"/>
      <c r="GLL294" s="204"/>
      <c r="GLM294" s="204"/>
      <c r="GLN294" s="204"/>
      <c r="GLO294" s="204"/>
      <c r="GLP294" s="204"/>
      <c r="GLQ294" s="204"/>
      <c r="GLR294" s="204"/>
      <c r="GLS294" s="204"/>
      <c r="GLT294" s="204"/>
      <c r="GLU294" s="204"/>
      <c r="GLV294" s="204"/>
      <c r="GLW294" s="204"/>
      <c r="GLX294" s="204"/>
      <c r="GLY294" s="204"/>
      <c r="GLZ294" s="204"/>
      <c r="GMA294" s="204"/>
      <c r="GMB294" s="204"/>
      <c r="GMC294" s="204"/>
      <c r="GMD294" s="204"/>
      <c r="GME294" s="204"/>
      <c r="GMF294" s="204"/>
      <c r="GMG294" s="204"/>
      <c r="GMH294" s="204"/>
      <c r="GMI294" s="204"/>
      <c r="GMJ294" s="204"/>
      <c r="GMK294" s="204"/>
      <c r="GML294" s="204"/>
      <c r="GMM294" s="204"/>
      <c r="GMN294" s="204"/>
      <c r="GMO294" s="204"/>
      <c r="GMP294" s="204"/>
      <c r="GMQ294" s="204"/>
      <c r="GMR294" s="204"/>
      <c r="GMS294" s="204"/>
      <c r="GMT294" s="204"/>
      <c r="GMU294" s="204"/>
      <c r="GMV294" s="204"/>
      <c r="GMW294" s="204"/>
      <c r="GMX294" s="204"/>
      <c r="GMY294" s="204"/>
      <c r="GMZ294" s="204"/>
      <c r="GNA294" s="204"/>
      <c r="GNB294" s="204"/>
      <c r="GNC294" s="204"/>
      <c r="GND294" s="204"/>
      <c r="GNE294" s="204"/>
      <c r="GNF294" s="204"/>
      <c r="GNG294" s="204"/>
      <c r="GNH294" s="204"/>
      <c r="GNI294" s="204"/>
      <c r="GNJ294" s="204"/>
      <c r="GNK294" s="204"/>
      <c r="GNL294" s="204"/>
      <c r="GNM294" s="204"/>
      <c r="GNN294" s="204"/>
      <c r="GNO294" s="204"/>
      <c r="GNP294" s="204"/>
      <c r="GNQ294" s="204"/>
      <c r="GNR294" s="204"/>
      <c r="GNS294" s="204"/>
      <c r="GNT294" s="204"/>
      <c r="GNU294" s="204"/>
      <c r="GNV294" s="204"/>
      <c r="GNW294" s="204"/>
      <c r="GNX294" s="204"/>
      <c r="GNY294" s="204"/>
      <c r="GNZ294" s="204"/>
      <c r="GOA294" s="204"/>
      <c r="GOB294" s="204"/>
      <c r="GOC294" s="204"/>
      <c r="GOD294" s="204"/>
      <c r="GOE294" s="204"/>
      <c r="GOF294" s="204"/>
      <c r="GOG294" s="204"/>
      <c r="GOH294" s="204"/>
      <c r="GOI294" s="204"/>
      <c r="GOJ294" s="204"/>
      <c r="GOK294" s="204"/>
      <c r="GOL294" s="204"/>
      <c r="GOM294" s="204"/>
      <c r="GON294" s="204"/>
      <c r="GOO294" s="204"/>
      <c r="GOP294" s="204"/>
      <c r="GOQ294" s="204"/>
      <c r="GOR294" s="204"/>
      <c r="GOS294" s="204"/>
      <c r="GOT294" s="204"/>
      <c r="GOU294" s="204"/>
      <c r="GOV294" s="204"/>
      <c r="GOW294" s="204"/>
      <c r="GOX294" s="204"/>
      <c r="GOY294" s="204"/>
      <c r="GOZ294" s="204"/>
      <c r="GPA294" s="204"/>
      <c r="GPB294" s="204"/>
      <c r="GPC294" s="204"/>
      <c r="GPD294" s="204"/>
      <c r="GPE294" s="204"/>
      <c r="GPF294" s="204"/>
      <c r="GPG294" s="204"/>
      <c r="GPH294" s="204"/>
      <c r="GPI294" s="204"/>
      <c r="GPJ294" s="204"/>
      <c r="GPK294" s="204"/>
      <c r="GPL294" s="204"/>
      <c r="GPM294" s="204"/>
      <c r="GPN294" s="204"/>
      <c r="GPO294" s="204"/>
      <c r="GPP294" s="204"/>
      <c r="GPQ294" s="204"/>
      <c r="GPR294" s="204"/>
      <c r="GPS294" s="204"/>
      <c r="GPT294" s="204"/>
      <c r="GPU294" s="204"/>
      <c r="GPV294" s="204"/>
      <c r="GPW294" s="204"/>
      <c r="GPX294" s="204"/>
      <c r="GPY294" s="204"/>
      <c r="GPZ294" s="204"/>
      <c r="GQA294" s="204"/>
      <c r="GQB294" s="204"/>
      <c r="GQC294" s="204"/>
      <c r="GQD294" s="204"/>
      <c r="GQE294" s="204"/>
      <c r="GQF294" s="204"/>
      <c r="GQG294" s="204"/>
      <c r="GQH294" s="204"/>
      <c r="GQI294" s="204"/>
      <c r="GQJ294" s="204"/>
      <c r="GQK294" s="204"/>
      <c r="GQL294" s="204"/>
      <c r="GQM294" s="204"/>
      <c r="GQN294" s="204"/>
      <c r="GQO294" s="204"/>
      <c r="GQP294" s="204"/>
      <c r="GQQ294" s="204"/>
      <c r="GQR294" s="204"/>
      <c r="GQS294" s="204"/>
      <c r="GQT294" s="204"/>
      <c r="GQU294" s="204"/>
      <c r="GQV294" s="204"/>
      <c r="GQW294" s="204"/>
      <c r="GQX294" s="204"/>
      <c r="GQY294" s="204"/>
      <c r="GQZ294" s="204"/>
      <c r="GRA294" s="204"/>
      <c r="GRB294" s="204"/>
      <c r="GRC294" s="204"/>
      <c r="GRD294" s="204"/>
      <c r="GRE294" s="204"/>
      <c r="GRF294" s="204"/>
      <c r="GRG294" s="204"/>
      <c r="GRH294" s="204"/>
      <c r="GRI294" s="204"/>
      <c r="GRJ294" s="204"/>
      <c r="GRK294" s="204"/>
      <c r="GRL294" s="204"/>
      <c r="GRM294" s="204"/>
      <c r="GRN294" s="204"/>
      <c r="GRO294" s="204"/>
      <c r="GRP294" s="204"/>
      <c r="GRQ294" s="204"/>
      <c r="GRR294" s="204"/>
      <c r="GRS294" s="204"/>
      <c r="GRT294" s="204"/>
      <c r="GRU294" s="204"/>
      <c r="GRV294" s="204"/>
      <c r="GRW294" s="204"/>
      <c r="GRX294" s="204"/>
      <c r="GRY294" s="204"/>
      <c r="GRZ294" s="204"/>
      <c r="GSA294" s="204"/>
      <c r="GSB294" s="204"/>
      <c r="GSC294" s="204"/>
      <c r="GSD294" s="204"/>
      <c r="GSE294" s="204"/>
      <c r="GSF294" s="204"/>
      <c r="GSG294" s="204"/>
      <c r="GSH294" s="204"/>
      <c r="GSI294" s="204"/>
      <c r="GSJ294" s="204"/>
      <c r="GSK294" s="204"/>
      <c r="GSL294" s="204"/>
      <c r="GSM294" s="204"/>
      <c r="GSN294" s="204"/>
      <c r="GSO294" s="204"/>
      <c r="GSP294" s="204"/>
      <c r="GSQ294" s="204"/>
      <c r="GSR294" s="204"/>
      <c r="GSS294" s="204"/>
      <c r="GST294" s="204"/>
      <c r="GSU294" s="204"/>
      <c r="GSV294" s="204"/>
      <c r="GSW294" s="204"/>
      <c r="GSX294" s="204"/>
      <c r="GSY294" s="204"/>
      <c r="GSZ294" s="204"/>
      <c r="GTA294" s="204"/>
      <c r="GTB294" s="204"/>
      <c r="GTC294" s="204"/>
      <c r="GTD294" s="204"/>
      <c r="GTE294" s="204"/>
      <c r="GTF294" s="204"/>
      <c r="GTG294" s="204"/>
      <c r="GTH294" s="204"/>
      <c r="GTI294" s="204"/>
      <c r="GTJ294" s="204"/>
      <c r="GTK294" s="204"/>
      <c r="GTL294" s="204"/>
      <c r="GTM294" s="204"/>
      <c r="GTN294" s="204"/>
      <c r="GTO294" s="204"/>
      <c r="GTP294" s="204"/>
      <c r="GTQ294" s="204"/>
      <c r="GTR294" s="204"/>
      <c r="GTS294" s="204"/>
      <c r="GTT294" s="204"/>
      <c r="GTU294" s="204"/>
      <c r="GTV294" s="204"/>
      <c r="GTW294" s="204"/>
      <c r="GTX294" s="204"/>
      <c r="GTY294" s="204"/>
      <c r="GTZ294" s="204"/>
      <c r="GUA294" s="204"/>
      <c r="GUB294" s="204"/>
      <c r="GUC294" s="204"/>
      <c r="GUD294" s="204"/>
      <c r="GUE294" s="204"/>
      <c r="GUF294" s="204"/>
      <c r="GUG294" s="204"/>
      <c r="GUH294" s="204"/>
      <c r="GUI294" s="204"/>
      <c r="GUJ294" s="204"/>
      <c r="GUK294" s="204"/>
      <c r="GUL294" s="204"/>
      <c r="GUM294" s="204"/>
      <c r="GUN294" s="204"/>
      <c r="GUO294" s="204"/>
      <c r="GUP294" s="204"/>
      <c r="GUQ294" s="204"/>
      <c r="GUR294" s="204"/>
      <c r="GUS294" s="204"/>
      <c r="GUT294" s="204"/>
      <c r="GUU294" s="204"/>
      <c r="GUV294" s="204"/>
      <c r="GUW294" s="204"/>
      <c r="GUX294" s="204"/>
      <c r="GUY294" s="204"/>
      <c r="GUZ294" s="204"/>
      <c r="GVA294" s="204"/>
      <c r="GVB294" s="204"/>
      <c r="GVC294" s="204"/>
      <c r="GVD294" s="204"/>
      <c r="GVE294" s="204"/>
      <c r="GVF294" s="204"/>
      <c r="GVG294" s="204"/>
      <c r="GVH294" s="204"/>
      <c r="GVI294" s="204"/>
      <c r="GVJ294" s="204"/>
      <c r="GVK294" s="204"/>
      <c r="GVL294" s="204"/>
      <c r="GVM294" s="204"/>
      <c r="GVN294" s="204"/>
      <c r="GVO294" s="204"/>
      <c r="GVP294" s="204"/>
      <c r="GVQ294" s="204"/>
      <c r="GVR294" s="204"/>
      <c r="GVS294" s="204"/>
      <c r="GVT294" s="204"/>
      <c r="GVU294" s="204"/>
      <c r="GVV294" s="204"/>
      <c r="GVW294" s="204"/>
      <c r="GVX294" s="204"/>
      <c r="GVY294" s="204"/>
      <c r="GVZ294" s="204"/>
      <c r="GWA294" s="204"/>
      <c r="GWB294" s="204"/>
      <c r="GWC294" s="204"/>
      <c r="GWD294" s="204"/>
      <c r="GWE294" s="204"/>
      <c r="GWF294" s="204"/>
      <c r="GWG294" s="204"/>
      <c r="GWH294" s="204"/>
      <c r="GWI294" s="204"/>
      <c r="GWJ294" s="204"/>
      <c r="GWK294" s="204"/>
      <c r="GWL294" s="204"/>
      <c r="GWM294" s="204"/>
      <c r="GWN294" s="204"/>
      <c r="GWO294" s="204"/>
      <c r="GWP294" s="204"/>
      <c r="GWQ294" s="204"/>
      <c r="GWR294" s="204"/>
      <c r="GWS294" s="204"/>
      <c r="GWT294" s="204"/>
      <c r="GWU294" s="204"/>
      <c r="GWV294" s="204"/>
      <c r="GWW294" s="204"/>
      <c r="GWX294" s="204"/>
      <c r="GWY294" s="204"/>
      <c r="GWZ294" s="204"/>
      <c r="GXA294" s="204"/>
      <c r="GXB294" s="204"/>
      <c r="GXC294" s="204"/>
      <c r="GXD294" s="204"/>
      <c r="GXE294" s="204"/>
      <c r="GXF294" s="204"/>
      <c r="GXG294" s="204"/>
      <c r="GXH294" s="204"/>
      <c r="GXI294" s="204"/>
      <c r="GXJ294" s="204"/>
      <c r="GXK294" s="204"/>
      <c r="GXL294" s="204"/>
      <c r="GXM294" s="204"/>
      <c r="GXN294" s="204"/>
      <c r="GXO294" s="204"/>
      <c r="GXP294" s="204"/>
      <c r="GXQ294" s="204"/>
      <c r="GXR294" s="204"/>
      <c r="GXS294" s="204"/>
      <c r="GXT294" s="204"/>
      <c r="GXU294" s="204"/>
      <c r="GXV294" s="204"/>
      <c r="GXW294" s="204"/>
      <c r="GXX294" s="204"/>
      <c r="GXY294" s="204"/>
      <c r="GXZ294" s="204"/>
      <c r="GYA294" s="204"/>
      <c r="GYB294" s="204"/>
      <c r="GYC294" s="204"/>
      <c r="GYD294" s="204"/>
      <c r="GYE294" s="204"/>
      <c r="GYF294" s="204"/>
      <c r="GYG294" s="204"/>
      <c r="GYH294" s="204"/>
      <c r="GYI294" s="204"/>
      <c r="GYJ294" s="204"/>
      <c r="GYK294" s="204"/>
      <c r="GYL294" s="204"/>
      <c r="GYM294" s="204"/>
      <c r="GYN294" s="204"/>
      <c r="GYO294" s="204"/>
      <c r="GYP294" s="204"/>
      <c r="GYQ294" s="204"/>
      <c r="GYR294" s="204"/>
      <c r="GYS294" s="204"/>
      <c r="GYT294" s="204"/>
      <c r="GYU294" s="204"/>
      <c r="GYV294" s="204"/>
      <c r="GYW294" s="204"/>
      <c r="GYX294" s="204"/>
      <c r="GYY294" s="204"/>
      <c r="GYZ294" s="204"/>
      <c r="GZA294" s="204"/>
      <c r="GZB294" s="204"/>
      <c r="GZC294" s="204"/>
      <c r="GZD294" s="204"/>
      <c r="GZE294" s="204"/>
      <c r="GZF294" s="204"/>
      <c r="GZG294" s="204"/>
      <c r="GZH294" s="204"/>
      <c r="GZI294" s="204"/>
      <c r="GZJ294" s="204"/>
      <c r="GZK294" s="204"/>
      <c r="GZL294" s="204"/>
      <c r="GZM294" s="204"/>
      <c r="GZN294" s="204"/>
      <c r="GZO294" s="204"/>
      <c r="GZP294" s="204"/>
      <c r="GZQ294" s="204"/>
      <c r="GZR294" s="204"/>
      <c r="GZS294" s="204"/>
      <c r="GZT294" s="204"/>
      <c r="GZU294" s="204"/>
      <c r="GZV294" s="204"/>
      <c r="GZW294" s="204"/>
      <c r="GZX294" s="204"/>
      <c r="GZY294" s="204"/>
      <c r="GZZ294" s="204"/>
      <c r="HAA294" s="204"/>
      <c r="HAB294" s="204"/>
      <c r="HAC294" s="204"/>
      <c r="HAD294" s="204"/>
      <c r="HAE294" s="204"/>
      <c r="HAF294" s="204"/>
      <c r="HAG294" s="204"/>
      <c r="HAH294" s="204"/>
      <c r="HAI294" s="204"/>
      <c r="HAJ294" s="204"/>
      <c r="HAK294" s="204"/>
      <c r="HAL294" s="204"/>
      <c r="HAM294" s="204"/>
      <c r="HAN294" s="204"/>
      <c r="HAO294" s="204"/>
      <c r="HAP294" s="204"/>
      <c r="HAQ294" s="204"/>
      <c r="HAR294" s="204"/>
      <c r="HAS294" s="204"/>
      <c r="HAT294" s="204"/>
      <c r="HAU294" s="204"/>
      <c r="HAV294" s="204"/>
      <c r="HAW294" s="204"/>
      <c r="HAX294" s="204"/>
      <c r="HAY294" s="204"/>
      <c r="HAZ294" s="204"/>
      <c r="HBA294" s="204"/>
      <c r="HBB294" s="204"/>
      <c r="HBC294" s="204"/>
      <c r="HBD294" s="204"/>
      <c r="HBE294" s="204"/>
      <c r="HBF294" s="204"/>
      <c r="HBG294" s="204"/>
      <c r="HBH294" s="204"/>
      <c r="HBI294" s="204"/>
      <c r="HBJ294" s="204"/>
      <c r="HBK294" s="204"/>
      <c r="HBL294" s="204"/>
      <c r="HBM294" s="204"/>
      <c r="HBN294" s="204"/>
      <c r="HBO294" s="204"/>
      <c r="HBP294" s="204"/>
      <c r="HBQ294" s="204"/>
      <c r="HBR294" s="204"/>
      <c r="HBS294" s="204"/>
      <c r="HBT294" s="204"/>
      <c r="HBU294" s="204"/>
      <c r="HBV294" s="204"/>
      <c r="HBW294" s="204"/>
      <c r="HBX294" s="204"/>
      <c r="HBY294" s="204"/>
      <c r="HBZ294" s="204"/>
      <c r="HCA294" s="204"/>
      <c r="HCB294" s="204"/>
      <c r="HCC294" s="204"/>
      <c r="HCD294" s="204"/>
      <c r="HCE294" s="204"/>
      <c r="HCF294" s="204"/>
      <c r="HCG294" s="204"/>
      <c r="HCH294" s="204"/>
      <c r="HCI294" s="204"/>
      <c r="HCJ294" s="204"/>
      <c r="HCK294" s="204"/>
      <c r="HCL294" s="204"/>
      <c r="HCM294" s="204"/>
      <c r="HCN294" s="204"/>
      <c r="HCO294" s="204"/>
      <c r="HCP294" s="204"/>
      <c r="HCQ294" s="204"/>
      <c r="HCR294" s="204"/>
      <c r="HCS294" s="204"/>
      <c r="HCT294" s="204"/>
      <c r="HCU294" s="204"/>
      <c r="HCV294" s="204"/>
      <c r="HCW294" s="204"/>
      <c r="HCX294" s="204"/>
      <c r="HCY294" s="204"/>
      <c r="HCZ294" s="204"/>
      <c r="HDA294" s="204"/>
      <c r="HDB294" s="204"/>
      <c r="HDC294" s="204"/>
      <c r="HDD294" s="204"/>
      <c r="HDE294" s="204"/>
      <c r="HDF294" s="204"/>
      <c r="HDG294" s="204"/>
      <c r="HDH294" s="204"/>
      <c r="HDI294" s="204"/>
      <c r="HDJ294" s="204"/>
      <c r="HDK294" s="204"/>
      <c r="HDL294" s="204"/>
      <c r="HDM294" s="204"/>
      <c r="HDN294" s="204"/>
      <c r="HDO294" s="204"/>
      <c r="HDP294" s="204"/>
      <c r="HDQ294" s="204"/>
      <c r="HDR294" s="204"/>
      <c r="HDS294" s="204"/>
      <c r="HDT294" s="204"/>
      <c r="HDU294" s="204"/>
      <c r="HDV294" s="204"/>
      <c r="HDW294" s="204"/>
      <c r="HDX294" s="204"/>
      <c r="HDY294" s="204"/>
      <c r="HDZ294" s="204"/>
      <c r="HEA294" s="204"/>
      <c r="HEB294" s="204"/>
      <c r="HEC294" s="204"/>
      <c r="HED294" s="204"/>
      <c r="HEE294" s="204"/>
      <c r="HEF294" s="204"/>
      <c r="HEG294" s="204"/>
      <c r="HEH294" s="204"/>
      <c r="HEI294" s="204"/>
      <c r="HEJ294" s="204"/>
      <c r="HEK294" s="204"/>
      <c r="HEL294" s="204"/>
      <c r="HEM294" s="204"/>
      <c r="HEN294" s="204"/>
      <c r="HEO294" s="204"/>
      <c r="HEP294" s="204"/>
      <c r="HEQ294" s="204"/>
      <c r="HER294" s="204"/>
      <c r="HES294" s="204"/>
      <c r="HET294" s="204"/>
      <c r="HEU294" s="204"/>
      <c r="HEV294" s="204"/>
      <c r="HEW294" s="204"/>
      <c r="HEX294" s="204"/>
      <c r="HEY294" s="204"/>
      <c r="HEZ294" s="204"/>
      <c r="HFA294" s="204"/>
      <c r="HFB294" s="204"/>
      <c r="HFC294" s="204"/>
      <c r="HFD294" s="204"/>
      <c r="HFE294" s="204"/>
      <c r="HFF294" s="204"/>
      <c r="HFG294" s="204"/>
      <c r="HFH294" s="204"/>
      <c r="HFI294" s="204"/>
      <c r="HFJ294" s="204"/>
      <c r="HFK294" s="204"/>
      <c r="HFL294" s="204"/>
      <c r="HFM294" s="204"/>
      <c r="HFN294" s="204"/>
      <c r="HFO294" s="204"/>
      <c r="HFP294" s="204"/>
      <c r="HFQ294" s="204"/>
      <c r="HFR294" s="204"/>
      <c r="HFS294" s="204"/>
      <c r="HFT294" s="204"/>
      <c r="HFU294" s="204"/>
      <c r="HFV294" s="204"/>
      <c r="HFW294" s="204"/>
      <c r="HFX294" s="204"/>
      <c r="HFY294" s="204"/>
      <c r="HFZ294" s="204"/>
      <c r="HGA294" s="204"/>
      <c r="HGB294" s="204"/>
      <c r="HGC294" s="204"/>
      <c r="HGD294" s="204"/>
      <c r="HGE294" s="204"/>
      <c r="HGF294" s="204"/>
      <c r="HGG294" s="204"/>
      <c r="HGH294" s="204"/>
      <c r="HGI294" s="204"/>
      <c r="HGJ294" s="204"/>
      <c r="HGK294" s="204"/>
      <c r="HGL294" s="204"/>
      <c r="HGM294" s="204"/>
      <c r="HGN294" s="204"/>
      <c r="HGO294" s="204"/>
      <c r="HGP294" s="204"/>
      <c r="HGQ294" s="204"/>
      <c r="HGR294" s="204"/>
      <c r="HGS294" s="204"/>
      <c r="HGT294" s="204"/>
      <c r="HGU294" s="204"/>
      <c r="HGV294" s="204"/>
      <c r="HGW294" s="204"/>
      <c r="HGX294" s="204"/>
      <c r="HGY294" s="204"/>
      <c r="HGZ294" s="204"/>
      <c r="HHA294" s="204"/>
      <c r="HHB294" s="204"/>
      <c r="HHC294" s="204"/>
      <c r="HHD294" s="204"/>
      <c r="HHE294" s="204"/>
      <c r="HHF294" s="204"/>
      <c r="HHG294" s="204"/>
      <c r="HHH294" s="204"/>
      <c r="HHI294" s="204"/>
      <c r="HHJ294" s="204"/>
      <c r="HHK294" s="204"/>
      <c r="HHL294" s="204"/>
      <c r="HHM294" s="204"/>
      <c r="HHN294" s="204"/>
      <c r="HHO294" s="204"/>
      <c r="HHP294" s="204"/>
      <c r="HHQ294" s="204"/>
      <c r="HHR294" s="204"/>
      <c r="HHS294" s="204"/>
      <c r="HHT294" s="204"/>
      <c r="HHU294" s="204"/>
      <c r="HHV294" s="204"/>
      <c r="HHW294" s="204"/>
      <c r="HHX294" s="204"/>
      <c r="HHY294" s="204"/>
      <c r="HHZ294" s="204"/>
      <c r="HIA294" s="204"/>
      <c r="HIB294" s="204"/>
      <c r="HIC294" s="204"/>
      <c r="HID294" s="204"/>
      <c r="HIE294" s="204"/>
      <c r="HIF294" s="204"/>
      <c r="HIG294" s="204"/>
      <c r="HIH294" s="204"/>
      <c r="HII294" s="204"/>
      <c r="HIJ294" s="204"/>
      <c r="HIK294" s="204"/>
      <c r="HIL294" s="204"/>
      <c r="HIM294" s="204"/>
      <c r="HIN294" s="204"/>
      <c r="HIO294" s="204"/>
      <c r="HIP294" s="204"/>
      <c r="HIQ294" s="204"/>
      <c r="HIR294" s="204"/>
      <c r="HIS294" s="204"/>
      <c r="HIT294" s="204"/>
      <c r="HIU294" s="204"/>
      <c r="HIV294" s="204"/>
      <c r="HIW294" s="204"/>
      <c r="HIX294" s="204"/>
      <c r="HIY294" s="204"/>
      <c r="HIZ294" s="204"/>
      <c r="HJA294" s="204"/>
      <c r="HJB294" s="204"/>
      <c r="HJC294" s="204"/>
      <c r="HJD294" s="204"/>
      <c r="HJE294" s="204"/>
      <c r="HJF294" s="204"/>
      <c r="HJG294" s="204"/>
      <c r="HJH294" s="204"/>
      <c r="HJI294" s="204"/>
      <c r="HJJ294" s="204"/>
      <c r="HJK294" s="204"/>
      <c r="HJL294" s="204"/>
      <c r="HJM294" s="204"/>
      <c r="HJN294" s="204"/>
      <c r="HJO294" s="204"/>
      <c r="HJP294" s="204"/>
      <c r="HJQ294" s="204"/>
      <c r="HJR294" s="204"/>
      <c r="HJS294" s="204"/>
      <c r="HJT294" s="204"/>
      <c r="HJU294" s="204"/>
      <c r="HJV294" s="204"/>
      <c r="HJW294" s="204"/>
      <c r="HJX294" s="204"/>
      <c r="HJY294" s="204"/>
      <c r="HJZ294" s="204"/>
      <c r="HKA294" s="204"/>
      <c r="HKB294" s="204"/>
      <c r="HKC294" s="204"/>
      <c r="HKD294" s="204"/>
      <c r="HKE294" s="204"/>
      <c r="HKF294" s="204"/>
      <c r="HKG294" s="204"/>
      <c r="HKH294" s="204"/>
      <c r="HKI294" s="204"/>
      <c r="HKJ294" s="204"/>
      <c r="HKK294" s="204"/>
      <c r="HKL294" s="204"/>
      <c r="HKM294" s="204"/>
      <c r="HKN294" s="204"/>
      <c r="HKO294" s="204"/>
      <c r="HKP294" s="204"/>
      <c r="HKQ294" s="204"/>
      <c r="HKR294" s="204"/>
      <c r="HKS294" s="204"/>
      <c r="HKT294" s="204"/>
      <c r="HKU294" s="204"/>
      <c r="HKV294" s="204"/>
      <c r="HKW294" s="204"/>
      <c r="HKX294" s="204"/>
      <c r="HKY294" s="204"/>
      <c r="HKZ294" s="204"/>
      <c r="HLA294" s="204"/>
      <c r="HLB294" s="204"/>
      <c r="HLC294" s="204"/>
      <c r="HLD294" s="204"/>
      <c r="HLE294" s="204"/>
      <c r="HLF294" s="204"/>
      <c r="HLG294" s="204"/>
      <c r="HLH294" s="204"/>
      <c r="HLI294" s="204"/>
      <c r="HLJ294" s="204"/>
      <c r="HLK294" s="204"/>
      <c r="HLL294" s="204"/>
      <c r="HLM294" s="204"/>
      <c r="HLN294" s="204"/>
      <c r="HLO294" s="204"/>
      <c r="HLP294" s="204"/>
      <c r="HLQ294" s="204"/>
      <c r="HLR294" s="204"/>
      <c r="HLS294" s="204"/>
      <c r="HLT294" s="204"/>
      <c r="HLU294" s="204"/>
      <c r="HLV294" s="204"/>
      <c r="HLW294" s="204"/>
      <c r="HLX294" s="204"/>
      <c r="HLY294" s="204"/>
      <c r="HLZ294" s="204"/>
      <c r="HMA294" s="204"/>
      <c r="HMB294" s="204"/>
      <c r="HMC294" s="204"/>
      <c r="HMD294" s="204"/>
      <c r="HME294" s="204"/>
      <c r="HMF294" s="204"/>
      <c r="HMG294" s="204"/>
      <c r="HMH294" s="204"/>
      <c r="HMI294" s="204"/>
      <c r="HMJ294" s="204"/>
      <c r="HMK294" s="204"/>
      <c r="HML294" s="204"/>
      <c r="HMM294" s="204"/>
      <c r="HMN294" s="204"/>
      <c r="HMO294" s="204"/>
      <c r="HMP294" s="204"/>
      <c r="HMQ294" s="204"/>
      <c r="HMR294" s="204"/>
      <c r="HMS294" s="204"/>
      <c r="HMT294" s="204"/>
      <c r="HMU294" s="204"/>
      <c r="HMV294" s="204"/>
      <c r="HMW294" s="204"/>
      <c r="HMX294" s="204"/>
      <c r="HMY294" s="204"/>
      <c r="HMZ294" s="204"/>
      <c r="HNA294" s="204"/>
      <c r="HNB294" s="204"/>
      <c r="HNC294" s="204"/>
      <c r="HND294" s="204"/>
      <c r="HNE294" s="204"/>
      <c r="HNF294" s="204"/>
      <c r="HNG294" s="204"/>
      <c r="HNH294" s="204"/>
      <c r="HNI294" s="204"/>
      <c r="HNJ294" s="204"/>
      <c r="HNK294" s="204"/>
      <c r="HNL294" s="204"/>
      <c r="HNM294" s="204"/>
      <c r="HNN294" s="204"/>
      <c r="HNO294" s="204"/>
      <c r="HNP294" s="204"/>
      <c r="HNQ294" s="204"/>
      <c r="HNR294" s="204"/>
      <c r="HNS294" s="204"/>
      <c r="HNT294" s="204"/>
      <c r="HNU294" s="204"/>
      <c r="HNV294" s="204"/>
      <c r="HNW294" s="204"/>
      <c r="HNX294" s="204"/>
      <c r="HNY294" s="204"/>
      <c r="HNZ294" s="204"/>
      <c r="HOA294" s="204"/>
      <c r="HOB294" s="204"/>
      <c r="HOC294" s="204"/>
      <c r="HOD294" s="204"/>
      <c r="HOE294" s="204"/>
      <c r="HOF294" s="204"/>
      <c r="HOG294" s="204"/>
      <c r="HOH294" s="204"/>
      <c r="HOI294" s="204"/>
      <c r="HOJ294" s="204"/>
      <c r="HOK294" s="204"/>
      <c r="HOL294" s="204"/>
      <c r="HOM294" s="204"/>
      <c r="HON294" s="204"/>
      <c r="HOO294" s="204"/>
      <c r="HOP294" s="204"/>
      <c r="HOQ294" s="204"/>
      <c r="HOR294" s="204"/>
      <c r="HOS294" s="204"/>
      <c r="HOT294" s="204"/>
      <c r="HOU294" s="204"/>
      <c r="HOV294" s="204"/>
      <c r="HOW294" s="204"/>
      <c r="HOX294" s="204"/>
      <c r="HOY294" s="204"/>
      <c r="HOZ294" s="204"/>
      <c r="HPA294" s="204"/>
      <c r="HPB294" s="204"/>
      <c r="HPC294" s="204"/>
      <c r="HPD294" s="204"/>
      <c r="HPE294" s="204"/>
      <c r="HPF294" s="204"/>
      <c r="HPG294" s="204"/>
      <c r="HPH294" s="204"/>
      <c r="HPI294" s="204"/>
      <c r="HPJ294" s="204"/>
      <c r="HPK294" s="204"/>
      <c r="HPL294" s="204"/>
      <c r="HPM294" s="204"/>
      <c r="HPN294" s="204"/>
      <c r="HPO294" s="204"/>
      <c r="HPP294" s="204"/>
      <c r="HPQ294" s="204"/>
      <c r="HPR294" s="204"/>
      <c r="HPS294" s="204"/>
      <c r="HPT294" s="204"/>
      <c r="HPU294" s="204"/>
      <c r="HPV294" s="204"/>
      <c r="HPW294" s="204"/>
      <c r="HPX294" s="204"/>
      <c r="HPY294" s="204"/>
      <c r="HPZ294" s="204"/>
      <c r="HQA294" s="204"/>
      <c r="HQB294" s="204"/>
      <c r="HQC294" s="204"/>
      <c r="HQD294" s="204"/>
      <c r="HQE294" s="204"/>
      <c r="HQF294" s="204"/>
      <c r="HQG294" s="204"/>
      <c r="HQH294" s="204"/>
      <c r="HQI294" s="204"/>
      <c r="HQJ294" s="204"/>
      <c r="HQK294" s="204"/>
      <c r="HQL294" s="204"/>
      <c r="HQM294" s="204"/>
      <c r="HQN294" s="204"/>
      <c r="HQO294" s="204"/>
      <c r="HQP294" s="204"/>
      <c r="HQQ294" s="204"/>
      <c r="HQR294" s="204"/>
      <c r="HQS294" s="204"/>
      <c r="HQT294" s="204"/>
      <c r="HQU294" s="204"/>
      <c r="HQV294" s="204"/>
      <c r="HQW294" s="204"/>
      <c r="HQX294" s="204"/>
      <c r="HQY294" s="204"/>
      <c r="HQZ294" s="204"/>
      <c r="HRA294" s="204"/>
      <c r="HRB294" s="204"/>
      <c r="HRC294" s="204"/>
      <c r="HRD294" s="204"/>
      <c r="HRE294" s="204"/>
      <c r="HRF294" s="204"/>
      <c r="HRG294" s="204"/>
      <c r="HRH294" s="204"/>
      <c r="HRI294" s="204"/>
      <c r="HRJ294" s="204"/>
      <c r="HRK294" s="204"/>
      <c r="HRL294" s="204"/>
      <c r="HRM294" s="204"/>
      <c r="HRN294" s="204"/>
      <c r="HRO294" s="204"/>
      <c r="HRP294" s="204"/>
      <c r="HRQ294" s="204"/>
      <c r="HRR294" s="204"/>
      <c r="HRS294" s="204"/>
      <c r="HRT294" s="204"/>
      <c r="HRU294" s="204"/>
      <c r="HRV294" s="204"/>
      <c r="HRW294" s="204"/>
      <c r="HRX294" s="204"/>
      <c r="HRY294" s="204"/>
      <c r="HRZ294" s="204"/>
      <c r="HSA294" s="204"/>
      <c r="HSB294" s="204"/>
      <c r="HSC294" s="204"/>
      <c r="HSD294" s="204"/>
      <c r="HSE294" s="204"/>
      <c r="HSF294" s="204"/>
      <c r="HSG294" s="204"/>
      <c r="HSH294" s="204"/>
      <c r="HSI294" s="204"/>
      <c r="HSJ294" s="204"/>
      <c r="HSK294" s="204"/>
      <c r="HSL294" s="204"/>
      <c r="HSM294" s="204"/>
      <c r="HSN294" s="204"/>
      <c r="HSO294" s="204"/>
      <c r="HSP294" s="204"/>
      <c r="HSQ294" s="204"/>
      <c r="HSR294" s="204"/>
      <c r="HSS294" s="204"/>
      <c r="HST294" s="204"/>
      <c r="HSU294" s="204"/>
      <c r="HSV294" s="204"/>
      <c r="HSW294" s="204"/>
      <c r="HSX294" s="204"/>
      <c r="HSY294" s="204"/>
      <c r="HSZ294" s="204"/>
      <c r="HTA294" s="204"/>
      <c r="HTB294" s="204"/>
      <c r="HTC294" s="204"/>
      <c r="HTD294" s="204"/>
      <c r="HTE294" s="204"/>
      <c r="HTF294" s="204"/>
      <c r="HTG294" s="204"/>
      <c r="HTH294" s="204"/>
      <c r="HTI294" s="204"/>
      <c r="HTJ294" s="204"/>
      <c r="HTK294" s="204"/>
      <c r="HTL294" s="204"/>
      <c r="HTM294" s="204"/>
      <c r="HTN294" s="204"/>
      <c r="HTO294" s="204"/>
      <c r="HTP294" s="204"/>
      <c r="HTQ294" s="204"/>
      <c r="HTR294" s="204"/>
      <c r="HTS294" s="204"/>
      <c r="HTT294" s="204"/>
      <c r="HTU294" s="204"/>
      <c r="HTV294" s="204"/>
      <c r="HTW294" s="204"/>
      <c r="HTX294" s="204"/>
      <c r="HTY294" s="204"/>
      <c r="HTZ294" s="204"/>
      <c r="HUA294" s="204"/>
      <c r="HUB294" s="204"/>
      <c r="HUC294" s="204"/>
      <c r="HUD294" s="204"/>
      <c r="HUE294" s="204"/>
      <c r="HUF294" s="204"/>
      <c r="HUG294" s="204"/>
      <c r="HUH294" s="204"/>
      <c r="HUI294" s="204"/>
      <c r="HUJ294" s="204"/>
      <c r="HUK294" s="204"/>
      <c r="HUL294" s="204"/>
      <c r="HUM294" s="204"/>
      <c r="HUN294" s="204"/>
      <c r="HUO294" s="204"/>
      <c r="HUP294" s="204"/>
      <c r="HUQ294" s="204"/>
      <c r="HUR294" s="204"/>
      <c r="HUS294" s="204"/>
      <c r="HUT294" s="204"/>
      <c r="HUU294" s="204"/>
      <c r="HUV294" s="204"/>
      <c r="HUW294" s="204"/>
      <c r="HUX294" s="204"/>
      <c r="HUY294" s="204"/>
      <c r="HUZ294" s="204"/>
      <c r="HVA294" s="204"/>
      <c r="HVB294" s="204"/>
      <c r="HVC294" s="204"/>
      <c r="HVD294" s="204"/>
      <c r="HVE294" s="204"/>
      <c r="HVF294" s="204"/>
      <c r="HVG294" s="204"/>
      <c r="HVH294" s="204"/>
      <c r="HVI294" s="204"/>
      <c r="HVJ294" s="204"/>
      <c r="HVK294" s="204"/>
      <c r="HVL294" s="204"/>
      <c r="HVM294" s="204"/>
      <c r="HVN294" s="204"/>
      <c r="HVO294" s="204"/>
      <c r="HVP294" s="204"/>
      <c r="HVQ294" s="204"/>
      <c r="HVR294" s="204"/>
      <c r="HVS294" s="204"/>
      <c r="HVT294" s="204"/>
      <c r="HVU294" s="204"/>
      <c r="HVV294" s="204"/>
      <c r="HVW294" s="204"/>
      <c r="HVX294" s="204"/>
      <c r="HVY294" s="204"/>
      <c r="HVZ294" s="204"/>
      <c r="HWA294" s="204"/>
      <c r="HWB294" s="204"/>
      <c r="HWC294" s="204"/>
      <c r="HWD294" s="204"/>
      <c r="HWE294" s="204"/>
      <c r="HWF294" s="204"/>
      <c r="HWG294" s="204"/>
      <c r="HWH294" s="204"/>
      <c r="HWI294" s="204"/>
      <c r="HWJ294" s="204"/>
      <c r="HWK294" s="204"/>
      <c r="HWL294" s="204"/>
      <c r="HWM294" s="204"/>
      <c r="HWN294" s="204"/>
      <c r="HWO294" s="204"/>
      <c r="HWP294" s="204"/>
      <c r="HWQ294" s="204"/>
      <c r="HWR294" s="204"/>
      <c r="HWS294" s="204"/>
      <c r="HWT294" s="204"/>
      <c r="HWU294" s="204"/>
      <c r="HWV294" s="204"/>
      <c r="HWW294" s="204"/>
      <c r="HWX294" s="204"/>
      <c r="HWY294" s="204"/>
      <c r="HWZ294" s="204"/>
      <c r="HXA294" s="204"/>
      <c r="HXB294" s="204"/>
      <c r="HXC294" s="204"/>
      <c r="HXD294" s="204"/>
      <c r="HXE294" s="204"/>
      <c r="HXF294" s="204"/>
      <c r="HXG294" s="204"/>
      <c r="HXH294" s="204"/>
      <c r="HXI294" s="204"/>
      <c r="HXJ294" s="204"/>
      <c r="HXK294" s="204"/>
      <c r="HXL294" s="204"/>
      <c r="HXM294" s="204"/>
      <c r="HXN294" s="204"/>
      <c r="HXO294" s="204"/>
      <c r="HXP294" s="204"/>
      <c r="HXQ294" s="204"/>
      <c r="HXR294" s="204"/>
      <c r="HXS294" s="204"/>
      <c r="HXT294" s="204"/>
      <c r="HXU294" s="204"/>
      <c r="HXV294" s="204"/>
      <c r="HXW294" s="204"/>
      <c r="HXX294" s="204"/>
      <c r="HXY294" s="204"/>
      <c r="HXZ294" s="204"/>
      <c r="HYA294" s="204"/>
      <c r="HYB294" s="204"/>
      <c r="HYC294" s="204"/>
      <c r="HYD294" s="204"/>
      <c r="HYE294" s="204"/>
      <c r="HYF294" s="204"/>
      <c r="HYG294" s="204"/>
      <c r="HYH294" s="204"/>
      <c r="HYI294" s="204"/>
      <c r="HYJ294" s="204"/>
      <c r="HYK294" s="204"/>
      <c r="HYL294" s="204"/>
      <c r="HYM294" s="204"/>
      <c r="HYN294" s="204"/>
      <c r="HYO294" s="204"/>
      <c r="HYP294" s="204"/>
      <c r="HYQ294" s="204"/>
      <c r="HYR294" s="204"/>
      <c r="HYS294" s="204"/>
      <c r="HYT294" s="204"/>
      <c r="HYU294" s="204"/>
      <c r="HYV294" s="204"/>
      <c r="HYW294" s="204"/>
      <c r="HYX294" s="204"/>
      <c r="HYY294" s="204"/>
      <c r="HYZ294" s="204"/>
      <c r="HZA294" s="204"/>
      <c r="HZB294" s="204"/>
      <c r="HZC294" s="204"/>
      <c r="HZD294" s="204"/>
      <c r="HZE294" s="204"/>
      <c r="HZF294" s="204"/>
      <c r="HZG294" s="204"/>
      <c r="HZH294" s="204"/>
      <c r="HZI294" s="204"/>
      <c r="HZJ294" s="204"/>
      <c r="HZK294" s="204"/>
      <c r="HZL294" s="204"/>
      <c r="HZM294" s="204"/>
      <c r="HZN294" s="204"/>
      <c r="HZO294" s="204"/>
      <c r="HZP294" s="204"/>
      <c r="HZQ294" s="204"/>
      <c r="HZR294" s="204"/>
      <c r="HZS294" s="204"/>
      <c r="HZT294" s="204"/>
      <c r="HZU294" s="204"/>
      <c r="HZV294" s="204"/>
      <c r="HZW294" s="204"/>
      <c r="HZX294" s="204"/>
      <c r="HZY294" s="204"/>
      <c r="HZZ294" s="204"/>
      <c r="IAA294" s="204"/>
      <c r="IAB294" s="204"/>
      <c r="IAC294" s="204"/>
      <c r="IAD294" s="204"/>
      <c r="IAE294" s="204"/>
      <c r="IAF294" s="204"/>
      <c r="IAG294" s="204"/>
      <c r="IAH294" s="204"/>
      <c r="IAI294" s="204"/>
      <c r="IAJ294" s="204"/>
      <c r="IAK294" s="204"/>
      <c r="IAL294" s="204"/>
      <c r="IAM294" s="204"/>
      <c r="IAN294" s="204"/>
      <c r="IAO294" s="204"/>
      <c r="IAP294" s="204"/>
      <c r="IAQ294" s="204"/>
      <c r="IAR294" s="204"/>
      <c r="IAS294" s="204"/>
      <c r="IAT294" s="204"/>
      <c r="IAU294" s="204"/>
      <c r="IAV294" s="204"/>
      <c r="IAW294" s="204"/>
      <c r="IAX294" s="204"/>
      <c r="IAY294" s="204"/>
      <c r="IAZ294" s="204"/>
      <c r="IBA294" s="204"/>
      <c r="IBB294" s="204"/>
      <c r="IBC294" s="204"/>
      <c r="IBD294" s="204"/>
      <c r="IBE294" s="204"/>
      <c r="IBF294" s="204"/>
      <c r="IBG294" s="204"/>
      <c r="IBH294" s="204"/>
      <c r="IBI294" s="204"/>
      <c r="IBJ294" s="204"/>
      <c r="IBK294" s="204"/>
      <c r="IBL294" s="204"/>
      <c r="IBM294" s="204"/>
      <c r="IBN294" s="204"/>
      <c r="IBO294" s="204"/>
      <c r="IBP294" s="204"/>
      <c r="IBQ294" s="204"/>
      <c r="IBR294" s="204"/>
      <c r="IBS294" s="204"/>
      <c r="IBT294" s="204"/>
      <c r="IBU294" s="204"/>
      <c r="IBV294" s="204"/>
      <c r="IBW294" s="204"/>
      <c r="IBX294" s="204"/>
      <c r="IBY294" s="204"/>
      <c r="IBZ294" s="204"/>
      <c r="ICA294" s="204"/>
      <c r="ICB294" s="204"/>
      <c r="ICC294" s="204"/>
      <c r="ICD294" s="204"/>
      <c r="ICE294" s="204"/>
      <c r="ICF294" s="204"/>
      <c r="ICG294" s="204"/>
      <c r="ICH294" s="204"/>
      <c r="ICI294" s="204"/>
      <c r="ICJ294" s="204"/>
      <c r="ICK294" s="204"/>
      <c r="ICL294" s="204"/>
      <c r="ICM294" s="204"/>
      <c r="ICN294" s="204"/>
      <c r="ICO294" s="204"/>
      <c r="ICP294" s="204"/>
      <c r="ICQ294" s="204"/>
      <c r="ICR294" s="204"/>
      <c r="ICS294" s="204"/>
      <c r="ICT294" s="204"/>
      <c r="ICU294" s="204"/>
      <c r="ICV294" s="204"/>
      <c r="ICW294" s="204"/>
      <c r="ICX294" s="204"/>
      <c r="ICY294" s="204"/>
      <c r="ICZ294" s="204"/>
      <c r="IDA294" s="204"/>
      <c r="IDB294" s="204"/>
      <c r="IDC294" s="204"/>
      <c r="IDD294" s="204"/>
      <c r="IDE294" s="204"/>
      <c r="IDF294" s="204"/>
      <c r="IDG294" s="204"/>
      <c r="IDH294" s="204"/>
      <c r="IDI294" s="204"/>
      <c r="IDJ294" s="204"/>
      <c r="IDK294" s="204"/>
      <c r="IDL294" s="204"/>
      <c r="IDM294" s="204"/>
      <c r="IDN294" s="204"/>
      <c r="IDO294" s="204"/>
      <c r="IDP294" s="204"/>
      <c r="IDQ294" s="204"/>
      <c r="IDR294" s="204"/>
      <c r="IDS294" s="204"/>
      <c r="IDT294" s="204"/>
      <c r="IDU294" s="204"/>
      <c r="IDV294" s="204"/>
      <c r="IDW294" s="204"/>
      <c r="IDX294" s="204"/>
      <c r="IDY294" s="204"/>
      <c r="IDZ294" s="204"/>
      <c r="IEA294" s="204"/>
      <c r="IEB294" s="204"/>
      <c r="IEC294" s="204"/>
      <c r="IED294" s="204"/>
      <c r="IEE294" s="204"/>
      <c r="IEF294" s="204"/>
      <c r="IEG294" s="204"/>
      <c r="IEH294" s="204"/>
      <c r="IEI294" s="204"/>
      <c r="IEJ294" s="204"/>
      <c r="IEK294" s="204"/>
      <c r="IEL294" s="204"/>
      <c r="IEM294" s="204"/>
      <c r="IEN294" s="204"/>
      <c r="IEO294" s="204"/>
      <c r="IEP294" s="204"/>
      <c r="IEQ294" s="204"/>
      <c r="IER294" s="204"/>
      <c r="IES294" s="204"/>
      <c r="IET294" s="204"/>
      <c r="IEU294" s="204"/>
      <c r="IEV294" s="204"/>
      <c r="IEW294" s="204"/>
      <c r="IEX294" s="204"/>
      <c r="IEY294" s="204"/>
      <c r="IEZ294" s="204"/>
      <c r="IFA294" s="204"/>
      <c r="IFB294" s="204"/>
      <c r="IFC294" s="204"/>
      <c r="IFD294" s="204"/>
      <c r="IFE294" s="204"/>
      <c r="IFF294" s="204"/>
      <c r="IFG294" s="204"/>
      <c r="IFH294" s="204"/>
      <c r="IFI294" s="204"/>
      <c r="IFJ294" s="204"/>
      <c r="IFK294" s="204"/>
      <c r="IFL294" s="204"/>
      <c r="IFM294" s="204"/>
      <c r="IFN294" s="204"/>
      <c r="IFO294" s="204"/>
      <c r="IFP294" s="204"/>
      <c r="IFQ294" s="204"/>
      <c r="IFR294" s="204"/>
      <c r="IFS294" s="204"/>
      <c r="IFT294" s="204"/>
      <c r="IFU294" s="204"/>
      <c r="IFV294" s="204"/>
      <c r="IFW294" s="204"/>
      <c r="IFX294" s="204"/>
      <c r="IFY294" s="204"/>
      <c r="IFZ294" s="204"/>
      <c r="IGA294" s="204"/>
      <c r="IGB294" s="204"/>
      <c r="IGC294" s="204"/>
      <c r="IGD294" s="204"/>
      <c r="IGE294" s="204"/>
      <c r="IGF294" s="204"/>
      <c r="IGG294" s="204"/>
      <c r="IGH294" s="204"/>
      <c r="IGI294" s="204"/>
      <c r="IGJ294" s="204"/>
      <c r="IGK294" s="204"/>
      <c r="IGL294" s="204"/>
      <c r="IGM294" s="204"/>
      <c r="IGN294" s="204"/>
      <c r="IGO294" s="204"/>
      <c r="IGP294" s="204"/>
      <c r="IGQ294" s="204"/>
      <c r="IGR294" s="204"/>
      <c r="IGS294" s="204"/>
      <c r="IGT294" s="204"/>
      <c r="IGU294" s="204"/>
      <c r="IGV294" s="204"/>
      <c r="IGW294" s="204"/>
      <c r="IGX294" s="204"/>
      <c r="IGY294" s="204"/>
      <c r="IGZ294" s="204"/>
      <c r="IHA294" s="204"/>
      <c r="IHB294" s="204"/>
      <c r="IHC294" s="204"/>
      <c r="IHD294" s="204"/>
      <c r="IHE294" s="204"/>
      <c r="IHF294" s="204"/>
      <c r="IHG294" s="204"/>
      <c r="IHH294" s="204"/>
      <c r="IHI294" s="204"/>
      <c r="IHJ294" s="204"/>
      <c r="IHK294" s="204"/>
      <c r="IHL294" s="204"/>
      <c r="IHM294" s="204"/>
      <c r="IHN294" s="204"/>
      <c r="IHO294" s="204"/>
      <c r="IHP294" s="204"/>
      <c r="IHQ294" s="204"/>
      <c r="IHR294" s="204"/>
      <c r="IHS294" s="204"/>
      <c r="IHT294" s="204"/>
      <c r="IHU294" s="204"/>
      <c r="IHV294" s="204"/>
      <c r="IHW294" s="204"/>
      <c r="IHX294" s="204"/>
      <c r="IHY294" s="204"/>
      <c r="IHZ294" s="204"/>
      <c r="IIA294" s="204"/>
      <c r="IIB294" s="204"/>
      <c r="IIC294" s="204"/>
      <c r="IID294" s="204"/>
      <c r="IIE294" s="204"/>
      <c r="IIF294" s="204"/>
      <c r="IIG294" s="204"/>
      <c r="IIH294" s="204"/>
      <c r="III294" s="204"/>
      <c r="IIJ294" s="204"/>
      <c r="IIK294" s="204"/>
      <c r="IIL294" s="204"/>
      <c r="IIM294" s="204"/>
      <c r="IIN294" s="204"/>
      <c r="IIO294" s="204"/>
      <c r="IIP294" s="204"/>
      <c r="IIQ294" s="204"/>
      <c r="IIR294" s="204"/>
      <c r="IIS294" s="204"/>
      <c r="IIT294" s="204"/>
      <c r="IIU294" s="204"/>
      <c r="IIV294" s="204"/>
      <c r="IIW294" s="204"/>
      <c r="IIX294" s="204"/>
      <c r="IIY294" s="204"/>
      <c r="IIZ294" s="204"/>
      <c r="IJA294" s="204"/>
      <c r="IJB294" s="204"/>
      <c r="IJC294" s="204"/>
      <c r="IJD294" s="204"/>
      <c r="IJE294" s="204"/>
      <c r="IJF294" s="204"/>
      <c r="IJG294" s="204"/>
      <c r="IJH294" s="204"/>
      <c r="IJI294" s="204"/>
      <c r="IJJ294" s="204"/>
      <c r="IJK294" s="204"/>
      <c r="IJL294" s="204"/>
      <c r="IJM294" s="204"/>
      <c r="IJN294" s="204"/>
      <c r="IJO294" s="204"/>
      <c r="IJP294" s="204"/>
      <c r="IJQ294" s="204"/>
      <c r="IJR294" s="204"/>
      <c r="IJS294" s="204"/>
      <c r="IJT294" s="204"/>
      <c r="IJU294" s="204"/>
      <c r="IJV294" s="204"/>
      <c r="IJW294" s="204"/>
      <c r="IJX294" s="204"/>
      <c r="IJY294" s="204"/>
      <c r="IJZ294" s="204"/>
      <c r="IKA294" s="204"/>
      <c r="IKB294" s="204"/>
      <c r="IKC294" s="204"/>
      <c r="IKD294" s="204"/>
      <c r="IKE294" s="204"/>
      <c r="IKF294" s="204"/>
      <c r="IKG294" s="204"/>
      <c r="IKH294" s="204"/>
      <c r="IKI294" s="204"/>
      <c r="IKJ294" s="204"/>
      <c r="IKK294" s="204"/>
      <c r="IKL294" s="204"/>
      <c r="IKM294" s="204"/>
      <c r="IKN294" s="204"/>
      <c r="IKO294" s="204"/>
      <c r="IKP294" s="204"/>
      <c r="IKQ294" s="204"/>
      <c r="IKR294" s="204"/>
      <c r="IKS294" s="204"/>
      <c r="IKT294" s="204"/>
      <c r="IKU294" s="204"/>
      <c r="IKV294" s="204"/>
      <c r="IKW294" s="204"/>
      <c r="IKX294" s="204"/>
      <c r="IKY294" s="204"/>
      <c r="IKZ294" s="204"/>
      <c r="ILA294" s="204"/>
      <c r="ILB294" s="204"/>
      <c r="ILC294" s="204"/>
      <c r="ILD294" s="204"/>
      <c r="ILE294" s="204"/>
      <c r="ILF294" s="204"/>
      <c r="ILG294" s="204"/>
      <c r="ILH294" s="204"/>
      <c r="ILI294" s="204"/>
      <c r="ILJ294" s="204"/>
      <c r="ILK294" s="204"/>
      <c r="ILL294" s="204"/>
      <c r="ILM294" s="204"/>
      <c r="ILN294" s="204"/>
      <c r="ILO294" s="204"/>
      <c r="ILP294" s="204"/>
      <c r="ILQ294" s="204"/>
      <c r="ILR294" s="204"/>
      <c r="ILS294" s="204"/>
      <c r="ILT294" s="204"/>
      <c r="ILU294" s="204"/>
      <c r="ILV294" s="204"/>
      <c r="ILW294" s="204"/>
      <c r="ILX294" s="204"/>
      <c r="ILY294" s="204"/>
      <c r="ILZ294" s="204"/>
      <c r="IMA294" s="204"/>
      <c r="IMB294" s="204"/>
      <c r="IMC294" s="204"/>
      <c r="IMD294" s="204"/>
      <c r="IME294" s="204"/>
      <c r="IMF294" s="204"/>
      <c r="IMG294" s="204"/>
      <c r="IMH294" s="204"/>
      <c r="IMI294" s="204"/>
      <c r="IMJ294" s="204"/>
      <c r="IMK294" s="204"/>
      <c r="IML294" s="204"/>
      <c r="IMM294" s="204"/>
      <c r="IMN294" s="204"/>
      <c r="IMO294" s="204"/>
      <c r="IMP294" s="204"/>
      <c r="IMQ294" s="204"/>
      <c r="IMR294" s="204"/>
      <c r="IMS294" s="204"/>
      <c r="IMT294" s="204"/>
      <c r="IMU294" s="204"/>
      <c r="IMV294" s="204"/>
      <c r="IMW294" s="204"/>
      <c r="IMX294" s="204"/>
      <c r="IMY294" s="204"/>
      <c r="IMZ294" s="204"/>
      <c r="INA294" s="204"/>
      <c r="INB294" s="204"/>
      <c r="INC294" s="204"/>
      <c r="IND294" s="204"/>
      <c r="INE294" s="204"/>
      <c r="INF294" s="204"/>
      <c r="ING294" s="204"/>
      <c r="INH294" s="204"/>
      <c r="INI294" s="204"/>
      <c r="INJ294" s="204"/>
      <c r="INK294" s="204"/>
      <c r="INL294" s="204"/>
      <c r="INM294" s="204"/>
      <c r="INN294" s="204"/>
      <c r="INO294" s="204"/>
      <c r="INP294" s="204"/>
      <c r="INQ294" s="204"/>
      <c r="INR294" s="204"/>
      <c r="INS294" s="204"/>
      <c r="INT294" s="204"/>
      <c r="INU294" s="204"/>
      <c r="INV294" s="204"/>
      <c r="INW294" s="204"/>
      <c r="INX294" s="204"/>
      <c r="INY294" s="204"/>
      <c r="INZ294" s="204"/>
      <c r="IOA294" s="204"/>
      <c r="IOB294" s="204"/>
      <c r="IOC294" s="204"/>
      <c r="IOD294" s="204"/>
      <c r="IOE294" s="204"/>
      <c r="IOF294" s="204"/>
      <c r="IOG294" s="204"/>
      <c r="IOH294" s="204"/>
      <c r="IOI294" s="204"/>
      <c r="IOJ294" s="204"/>
      <c r="IOK294" s="204"/>
      <c r="IOL294" s="204"/>
      <c r="IOM294" s="204"/>
      <c r="ION294" s="204"/>
      <c r="IOO294" s="204"/>
      <c r="IOP294" s="204"/>
      <c r="IOQ294" s="204"/>
      <c r="IOR294" s="204"/>
      <c r="IOS294" s="204"/>
      <c r="IOT294" s="204"/>
      <c r="IOU294" s="204"/>
      <c r="IOV294" s="204"/>
      <c r="IOW294" s="204"/>
      <c r="IOX294" s="204"/>
      <c r="IOY294" s="204"/>
      <c r="IOZ294" s="204"/>
      <c r="IPA294" s="204"/>
      <c r="IPB294" s="204"/>
      <c r="IPC294" s="204"/>
      <c r="IPD294" s="204"/>
      <c r="IPE294" s="204"/>
      <c r="IPF294" s="204"/>
      <c r="IPG294" s="204"/>
      <c r="IPH294" s="204"/>
      <c r="IPI294" s="204"/>
      <c r="IPJ294" s="204"/>
      <c r="IPK294" s="204"/>
      <c r="IPL294" s="204"/>
      <c r="IPM294" s="204"/>
      <c r="IPN294" s="204"/>
      <c r="IPO294" s="204"/>
      <c r="IPP294" s="204"/>
      <c r="IPQ294" s="204"/>
      <c r="IPR294" s="204"/>
      <c r="IPS294" s="204"/>
      <c r="IPT294" s="204"/>
      <c r="IPU294" s="204"/>
      <c r="IPV294" s="204"/>
      <c r="IPW294" s="204"/>
      <c r="IPX294" s="204"/>
      <c r="IPY294" s="204"/>
      <c r="IPZ294" s="204"/>
      <c r="IQA294" s="204"/>
      <c r="IQB294" s="204"/>
      <c r="IQC294" s="204"/>
      <c r="IQD294" s="204"/>
      <c r="IQE294" s="204"/>
      <c r="IQF294" s="204"/>
      <c r="IQG294" s="204"/>
      <c r="IQH294" s="204"/>
      <c r="IQI294" s="204"/>
      <c r="IQJ294" s="204"/>
      <c r="IQK294" s="204"/>
      <c r="IQL294" s="204"/>
      <c r="IQM294" s="204"/>
      <c r="IQN294" s="204"/>
      <c r="IQO294" s="204"/>
      <c r="IQP294" s="204"/>
      <c r="IQQ294" s="204"/>
      <c r="IQR294" s="204"/>
      <c r="IQS294" s="204"/>
      <c r="IQT294" s="204"/>
      <c r="IQU294" s="204"/>
      <c r="IQV294" s="204"/>
      <c r="IQW294" s="204"/>
      <c r="IQX294" s="204"/>
      <c r="IQY294" s="204"/>
      <c r="IQZ294" s="204"/>
      <c r="IRA294" s="204"/>
      <c r="IRB294" s="204"/>
      <c r="IRC294" s="204"/>
      <c r="IRD294" s="204"/>
      <c r="IRE294" s="204"/>
      <c r="IRF294" s="204"/>
      <c r="IRG294" s="204"/>
      <c r="IRH294" s="204"/>
      <c r="IRI294" s="204"/>
      <c r="IRJ294" s="204"/>
      <c r="IRK294" s="204"/>
      <c r="IRL294" s="204"/>
      <c r="IRM294" s="204"/>
      <c r="IRN294" s="204"/>
      <c r="IRO294" s="204"/>
      <c r="IRP294" s="204"/>
      <c r="IRQ294" s="204"/>
      <c r="IRR294" s="204"/>
      <c r="IRS294" s="204"/>
      <c r="IRT294" s="204"/>
      <c r="IRU294" s="204"/>
      <c r="IRV294" s="204"/>
      <c r="IRW294" s="204"/>
      <c r="IRX294" s="204"/>
      <c r="IRY294" s="204"/>
      <c r="IRZ294" s="204"/>
      <c r="ISA294" s="204"/>
      <c r="ISB294" s="204"/>
      <c r="ISC294" s="204"/>
      <c r="ISD294" s="204"/>
      <c r="ISE294" s="204"/>
      <c r="ISF294" s="204"/>
      <c r="ISG294" s="204"/>
      <c r="ISH294" s="204"/>
      <c r="ISI294" s="204"/>
      <c r="ISJ294" s="204"/>
      <c r="ISK294" s="204"/>
      <c r="ISL294" s="204"/>
      <c r="ISM294" s="204"/>
      <c r="ISN294" s="204"/>
      <c r="ISO294" s="204"/>
      <c r="ISP294" s="204"/>
      <c r="ISQ294" s="204"/>
      <c r="ISR294" s="204"/>
      <c r="ISS294" s="204"/>
      <c r="IST294" s="204"/>
      <c r="ISU294" s="204"/>
      <c r="ISV294" s="204"/>
      <c r="ISW294" s="204"/>
      <c r="ISX294" s="204"/>
      <c r="ISY294" s="204"/>
      <c r="ISZ294" s="204"/>
      <c r="ITA294" s="204"/>
      <c r="ITB294" s="204"/>
      <c r="ITC294" s="204"/>
      <c r="ITD294" s="204"/>
      <c r="ITE294" s="204"/>
      <c r="ITF294" s="204"/>
      <c r="ITG294" s="204"/>
      <c r="ITH294" s="204"/>
      <c r="ITI294" s="204"/>
      <c r="ITJ294" s="204"/>
      <c r="ITK294" s="204"/>
      <c r="ITL294" s="204"/>
      <c r="ITM294" s="204"/>
      <c r="ITN294" s="204"/>
      <c r="ITO294" s="204"/>
      <c r="ITP294" s="204"/>
      <c r="ITQ294" s="204"/>
      <c r="ITR294" s="204"/>
      <c r="ITS294" s="204"/>
      <c r="ITT294" s="204"/>
      <c r="ITU294" s="204"/>
      <c r="ITV294" s="204"/>
      <c r="ITW294" s="204"/>
      <c r="ITX294" s="204"/>
      <c r="ITY294" s="204"/>
      <c r="ITZ294" s="204"/>
      <c r="IUA294" s="204"/>
      <c r="IUB294" s="204"/>
      <c r="IUC294" s="204"/>
      <c r="IUD294" s="204"/>
      <c r="IUE294" s="204"/>
      <c r="IUF294" s="204"/>
      <c r="IUG294" s="204"/>
      <c r="IUH294" s="204"/>
      <c r="IUI294" s="204"/>
      <c r="IUJ294" s="204"/>
      <c r="IUK294" s="204"/>
      <c r="IUL294" s="204"/>
      <c r="IUM294" s="204"/>
      <c r="IUN294" s="204"/>
      <c r="IUO294" s="204"/>
      <c r="IUP294" s="204"/>
      <c r="IUQ294" s="204"/>
      <c r="IUR294" s="204"/>
      <c r="IUS294" s="204"/>
      <c r="IUT294" s="204"/>
      <c r="IUU294" s="204"/>
      <c r="IUV294" s="204"/>
      <c r="IUW294" s="204"/>
      <c r="IUX294" s="204"/>
      <c r="IUY294" s="204"/>
      <c r="IUZ294" s="204"/>
      <c r="IVA294" s="204"/>
      <c r="IVB294" s="204"/>
      <c r="IVC294" s="204"/>
      <c r="IVD294" s="204"/>
      <c r="IVE294" s="204"/>
      <c r="IVF294" s="204"/>
      <c r="IVG294" s="204"/>
      <c r="IVH294" s="204"/>
      <c r="IVI294" s="204"/>
      <c r="IVJ294" s="204"/>
      <c r="IVK294" s="204"/>
      <c r="IVL294" s="204"/>
      <c r="IVM294" s="204"/>
      <c r="IVN294" s="204"/>
      <c r="IVO294" s="204"/>
      <c r="IVP294" s="204"/>
      <c r="IVQ294" s="204"/>
      <c r="IVR294" s="204"/>
      <c r="IVS294" s="204"/>
      <c r="IVT294" s="204"/>
      <c r="IVU294" s="204"/>
      <c r="IVV294" s="204"/>
      <c r="IVW294" s="204"/>
      <c r="IVX294" s="204"/>
      <c r="IVY294" s="204"/>
      <c r="IVZ294" s="204"/>
      <c r="IWA294" s="204"/>
      <c r="IWB294" s="204"/>
      <c r="IWC294" s="204"/>
      <c r="IWD294" s="204"/>
      <c r="IWE294" s="204"/>
      <c r="IWF294" s="204"/>
      <c r="IWG294" s="204"/>
      <c r="IWH294" s="204"/>
      <c r="IWI294" s="204"/>
      <c r="IWJ294" s="204"/>
      <c r="IWK294" s="204"/>
      <c r="IWL294" s="204"/>
      <c r="IWM294" s="204"/>
      <c r="IWN294" s="204"/>
      <c r="IWO294" s="204"/>
      <c r="IWP294" s="204"/>
      <c r="IWQ294" s="204"/>
      <c r="IWR294" s="204"/>
      <c r="IWS294" s="204"/>
      <c r="IWT294" s="204"/>
      <c r="IWU294" s="204"/>
      <c r="IWV294" s="204"/>
      <c r="IWW294" s="204"/>
      <c r="IWX294" s="204"/>
      <c r="IWY294" s="204"/>
      <c r="IWZ294" s="204"/>
      <c r="IXA294" s="204"/>
      <c r="IXB294" s="204"/>
      <c r="IXC294" s="204"/>
      <c r="IXD294" s="204"/>
      <c r="IXE294" s="204"/>
      <c r="IXF294" s="204"/>
      <c r="IXG294" s="204"/>
      <c r="IXH294" s="204"/>
      <c r="IXI294" s="204"/>
      <c r="IXJ294" s="204"/>
      <c r="IXK294" s="204"/>
      <c r="IXL294" s="204"/>
      <c r="IXM294" s="204"/>
      <c r="IXN294" s="204"/>
      <c r="IXO294" s="204"/>
      <c r="IXP294" s="204"/>
      <c r="IXQ294" s="204"/>
      <c r="IXR294" s="204"/>
      <c r="IXS294" s="204"/>
      <c r="IXT294" s="204"/>
      <c r="IXU294" s="204"/>
      <c r="IXV294" s="204"/>
      <c r="IXW294" s="204"/>
      <c r="IXX294" s="204"/>
      <c r="IXY294" s="204"/>
      <c r="IXZ294" s="204"/>
      <c r="IYA294" s="204"/>
      <c r="IYB294" s="204"/>
      <c r="IYC294" s="204"/>
      <c r="IYD294" s="204"/>
      <c r="IYE294" s="204"/>
      <c r="IYF294" s="204"/>
      <c r="IYG294" s="204"/>
      <c r="IYH294" s="204"/>
      <c r="IYI294" s="204"/>
      <c r="IYJ294" s="204"/>
      <c r="IYK294" s="204"/>
      <c r="IYL294" s="204"/>
      <c r="IYM294" s="204"/>
      <c r="IYN294" s="204"/>
      <c r="IYO294" s="204"/>
      <c r="IYP294" s="204"/>
      <c r="IYQ294" s="204"/>
      <c r="IYR294" s="204"/>
      <c r="IYS294" s="204"/>
      <c r="IYT294" s="204"/>
      <c r="IYU294" s="204"/>
      <c r="IYV294" s="204"/>
      <c r="IYW294" s="204"/>
      <c r="IYX294" s="204"/>
      <c r="IYY294" s="204"/>
      <c r="IYZ294" s="204"/>
      <c r="IZA294" s="204"/>
      <c r="IZB294" s="204"/>
      <c r="IZC294" s="204"/>
      <c r="IZD294" s="204"/>
      <c r="IZE294" s="204"/>
      <c r="IZF294" s="204"/>
      <c r="IZG294" s="204"/>
      <c r="IZH294" s="204"/>
      <c r="IZI294" s="204"/>
      <c r="IZJ294" s="204"/>
      <c r="IZK294" s="204"/>
      <c r="IZL294" s="204"/>
      <c r="IZM294" s="204"/>
      <c r="IZN294" s="204"/>
      <c r="IZO294" s="204"/>
      <c r="IZP294" s="204"/>
      <c r="IZQ294" s="204"/>
      <c r="IZR294" s="204"/>
      <c r="IZS294" s="204"/>
      <c r="IZT294" s="204"/>
      <c r="IZU294" s="204"/>
      <c r="IZV294" s="204"/>
      <c r="IZW294" s="204"/>
      <c r="IZX294" s="204"/>
      <c r="IZY294" s="204"/>
      <c r="IZZ294" s="204"/>
      <c r="JAA294" s="204"/>
      <c r="JAB294" s="204"/>
      <c r="JAC294" s="204"/>
      <c r="JAD294" s="204"/>
      <c r="JAE294" s="204"/>
      <c r="JAF294" s="204"/>
      <c r="JAG294" s="204"/>
      <c r="JAH294" s="204"/>
      <c r="JAI294" s="204"/>
      <c r="JAJ294" s="204"/>
      <c r="JAK294" s="204"/>
      <c r="JAL294" s="204"/>
      <c r="JAM294" s="204"/>
      <c r="JAN294" s="204"/>
      <c r="JAO294" s="204"/>
      <c r="JAP294" s="204"/>
      <c r="JAQ294" s="204"/>
      <c r="JAR294" s="204"/>
      <c r="JAS294" s="204"/>
      <c r="JAT294" s="204"/>
      <c r="JAU294" s="204"/>
      <c r="JAV294" s="204"/>
      <c r="JAW294" s="204"/>
      <c r="JAX294" s="204"/>
      <c r="JAY294" s="204"/>
      <c r="JAZ294" s="204"/>
      <c r="JBA294" s="204"/>
      <c r="JBB294" s="204"/>
      <c r="JBC294" s="204"/>
      <c r="JBD294" s="204"/>
      <c r="JBE294" s="204"/>
      <c r="JBF294" s="204"/>
      <c r="JBG294" s="204"/>
      <c r="JBH294" s="204"/>
      <c r="JBI294" s="204"/>
      <c r="JBJ294" s="204"/>
      <c r="JBK294" s="204"/>
      <c r="JBL294" s="204"/>
      <c r="JBM294" s="204"/>
      <c r="JBN294" s="204"/>
      <c r="JBO294" s="204"/>
      <c r="JBP294" s="204"/>
      <c r="JBQ294" s="204"/>
      <c r="JBR294" s="204"/>
      <c r="JBS294" s="204"/>
      <c r="JBT294" s="204"/>
      <c r="JBU294" s="204"/>
      <c r="JBV294" s="204"/>
      <c r="JBW294" s="204"/>
      <c r="JBX294" s="204"/>
      <c r="JBY294" s="204"/>
      <c r="JBZ294" s="204"/>
      <c r="JCA294" s="204"/>
      <c r="JCB294" s="204"/>
      <c r="JCC294" s="204"/>
      <c r="JCD294" s="204"/>
      <c r="JCE294" s="204"/>
      <c r="JCF294" s="204"/>
      <c r="JCG294" s="204"/>
      <c r="JCH294" s="204"/>
      <c r="JCI294" s="204"/>
      <c r="JCJ294" s="204"/>
      <c r="JCK294" s="204"/>
      <c r="JCL294" s="204"/>
      <c r="JCM294" s="204"/>
      <c r="JCN294" s="204"/>
      <c r="JCO294" s="204"/>
      <c r="JCP294" s="204"/>
      <c r="JCQ294" s="204"/>
      <c r="JCR294" s="204"/>
      <c r="JCS294" s="204"/>
      <c r="JCT294" s="204"/>
      <c r="JCU294" s="204"/>
      <c r="JCV294" s="204"/>
      <c r="JCW294" s="204"/>
      <c r="JCX294" s="204"/>
      <c r="JCY294" s="204"/>
      <c r="JCZ294" s="204"/>
      <c r="JDA294" s="204"/>
      <c r="JDB294" s="204"/>
      <c r="JDC294" s="204"/>
      <c r="JDD294" s="204"/>
      <c r="JDE294" s="204"/>
      <c r="JDF294" s="204"/>
      <c r="JDG294" s="204"/>
      <c r="JDH294" s="204"/>
      <c r="JDI294" s="204"/>
      <c r="JDJ294" s="204"/>
      <c r="JDK294" s="204"/>
      <c r="JDL294" s="204"/>
      <c r="JDM294" s="204"/>
      <c r="JDN294" s="204"/>
      <c r="JDO294" s="204"/>
      <c r="JDP294" s="204"/>
      <c r="JDQ294" s="204"/>
      <c r="JDR294" s="204"/>
      <c r="JDS294" s="204"/>
      <c r="JDT294" s="204"/>
      <c r="JDU294" s="204"/>
      <c r="JDV294" s="204"/>
      <c r="JDW294" s="204"/>
      <c r="JDX294" s="204"/>
      <c r="JDY294" s="204"/>
      <c r="JDZ294" s="204"/>
      <c r="JEA294" s="204"/>
      <c r="JEB294" s="204"/>
      <c r="JEC294" s="204"/>
      <c r="JED294" s="204"/>
      <c r="JEE294" s="204"/>
      <c r="JEF294" s="204"/>
      <c r="JEG294" s="204"/>
      <c r="JEH294" s="204"/>
      <c r="JEI294" s="204"/>
      <c r="JEJ294" s="204"/>
      <c r="JEK294" s="204"/>
      <c r="JEL294" s="204"/>
      <c r="JEM294" s="204"/>
      <c r="JEN294" s="204"/>
      <c r="JEO294" s="204"/>
      <c r="JEP294" s="204"/>
      <c r="JEQ294" s="204"/>
      <c r="JER294" s="204"/>
      <c r="JES294" s="204"/>
      <c r="JET294" s="204"/>
      <c r="JEU294" s="204"/>
      <c r="JEV294" s="204"/>
      <c r="JEW294" s="204"/>
      <c r="JEX294" s="204"/>
      <c r="JEY294" s="204"/>
      <c r="JEZ294" s="204"/>
      <c r="JFA294" s="204"/>
      <c r="JFB294" s="204"/>
      <c r="JFC294" s="204"/>
      <c r="JFD294" s="204"/>
      <c r="JFE294" s="204"/>
      <c r="JFF294" s="204"/>
      <c r="JFG294" s="204"/>
      <c r="JFH294" s="204"/>
      <c r="JFI294" s="204"/>
      <c r="JFJ294" s="204"/>
      <c r="JFK294" s="204"/>
      <c r="JFL294" s="204"/>
      <c r="JFM294" s="204"/>
      <c r="JFN294" s="204"/>
      <c r="JFO294" s="204"/>
      <c r="JFP294" s="204"/>
      <c r="JFQ294" s="204"/>
      <c r="JFR294" s="204"/>
      <c r="JFS294" s="204"/>
      <c r="JFT294" s="204"/>
      <c r="JFU294" s="204"/>
      <c r="JFV294" s="204"/>
      <c r="JFW294" s="204"/>
      <c r="JFX294" s="204"/>
      <c r="JFY294" s="204"/>
      <c r="JFZ294" s="204"/>
      <c r="JGA294" s="204"/>
      <c r="JGB294" s="204"/>
      <c r="JGC294" s="204"/>
      <c r="JGD294" s="204"/>
      <c r="JGE294" s="204"/>
      <c r="JGF294" s="204"/>
      <c r="JGG294" s="204"/>
      <c r="JGH294" s="204"/>
      <c r="JGI294" s="204"/>
      <c r="JGJ294" s="204"/>
      <c r="JGK294" s="204"/>
      <c r="JGL294" s="204"/>
      <c r="JGM294" s="204"/>
      <c r="JGN294" s="204"/>
      <c r="JGO294" s="204"/>
      <c r="JGP294" s="204"/>
      <c r="JGQ294" s="204"/>
      <c r="JGR294" s="204"/>
      <c r="JGS294" s="204"/>
      <c r="JGT294" s="204"/>
      <c r="JGU294" s="204"/>
      <c r="JGV294" s="204"/>
      <c r="JGW294" s="204"/>
      <c r="JGX294" s="204"/>
      <c r="JGY294" s="204"/>
      <c r="JGZ294" s="204"/>
      <c r="JHA294" s="204"/>
      <c r="JHB294" s="204"/>
      <c r="JHC294" s="204"/>
      <c r="JHD294" s="204"/>
      <c r="JHE294" s="204"/>
      <c r="JHF294" s="204"/>
      <c r="JHG294" s="204"/>
      <c r="JHH294" s="204"/>
      <c r="JHI294" s="204"/>
      <c r="JHJ294" s="204"/>
      <c r="JHK294" s="204"/>
      <c r="JHL294" s="204"/>
      <c r="JHM294" s="204"/>
      <c r="JHN294" s="204"/>
      <c r="JHO294" s="204"/>
      <c r="JHP294" s="204"/>
      <c r="JHQ294" s="204"/>
      <c r="JHR294" s="204"/>
      <c r="JHS294" s="204"/>
      <c r="JHT294" s="204"/>
      <c r="JHU294" s="204"/>
      <c r="JHV294" s="204"/>
      <c r="JHW294" s="204"/>
      <c r="JHX294" s="204"/>
      <c r="JHY294" s="204"/>
      <c r="JHZ294" s="204"/>
      <c r="JIA294" s="204"/>
      <c r="JIB294" s="204"/>
      <c r="JIC294" s="204"/>
      <c r="JID294" s="204"/>
      <c r="JIE294" s="204"/>
      <c r="JIF294" s="204"/>
      <c r="JIG294" s="204"/>
      <c r="JIH294" s="204"/>
      <c r="JII294" s="204"/>
      <c r="JIJ294" s="204"/>
      <c r="JIK294" s="204"/>
      <c r="JIL294" s="204"/>
      <c r="JIM294" s="204"/>
      <c r="JIN294" s="204"/>
      <c r="JIO294" s="204"/>
      <c r="JIP294" s="204"/>
      <c r="JIQ294" s="204"/>
      <c r="JIR294" s="204"/>
      <c r="JIS294" s="204"/>
      <c r="JIT294" s="204"/>
      <c r="JIU294" s="204"/>
      <c r="JIV294" s="204"/>
      <c r="JIW294" s="204"/>
      <c r="JIX294" s="204"/>
      <c r="JIY294" s="204"/>
      <c r="JIZ294" s="204"/>
      <c r="JJA294" s="204"/>
      <c r="JJB294" s="204"/>
      <c r="JJC294" s="204"/>
      <c r="JJD294" s="204"/>
      <c r="JJE294" s="204"/>
      <c r="JJF294" s="204"/>
      <c r="JJG294" s="204"/>
      <c r="JJH294" s="204"/>
      <c r="JJI294" s="204"/>
      <c r="JJJ294" s="204"/>
      <c r="JJK294" s="204"/>
      <c r="JJL294" s="204"/>
      <c r="JJM294" s="204"/>
      <c r="JJN294" s="204"/>
      <c r="JJO294" s="204"/>
      <c r="JJP294" s="204"/>
      <c r="JJQ294" s="204"/>
      <c r="JJR294" s="204"/>
      <c r="JJS294" s="204"/>
      <c r="JJT294" s="204"/>
      <c r="JJU294" s="204"/>
      <c r="JJV294" s="204"/>
      <c r="JJW294" s="204"/>
      <c r="JJX294" s="204"/>
      <c r="JJY294" s="204"/>
      <c r="JJZ294" s="204"/>
      <c r="JKA294" s="204"/>
      <c r="JKB294" s="204"/>
      <c r="JKC294" s="204"/>
      <c r="JKD294" s="204"/>
      <c r="JKE294" s="204"/>
      <c r="JKF294" s="204"/>
      <c r="JKG294" s="204"/>
      <c r="JKH294" s="204"/>
      <c r="JKI294" s="204"/>
      <c r="JKJ294" s="204"/>
      <c r="JKK294" s="204"/>
      <c r="JKL294" s="204"/>
      <c r="JKM294" s="204"/>
      <c r="JKN294" s="204"/>
      <c r="JKO294" s="204"/>
      <c r="JKP294" s="204"/>
      <c r="JKQ294" s="204"/>
      <c r="JKR294" s="204"/>
      <c r="JKS294" s="204"/>
      <c r="JKT294" s="204"/>
      <c r="JKU294" s="204"/>
      <c r="JKV294" s="204"/>
      <c r="JKW294" s="204"/>
      <c r="JKX294" s="204"/>
      <c r="JKY294" s="204"/>
      <c r="JKZ294" s="204"/>
      <c r="JLA294" s="204"/>
      <c r="JLB294" s="204"/>
      <c r="JLC294" s="204"/>
      <c r="JLD294" s="204"/>
      <c r="JLE294" s="204"/>
      <c r="JLF294" s="204"/>
      <c r="JLG294" s="204"/>
      <c r="JLH294" s="204"/>
      <c r="JLI294" s="204"/>
      <c r="JLJ294" s="204"/>
      <c r="JLK294" s="204"/>
      <c r="JLL294" s="204"/>
      <c r="JLM294" s="204"/>
      <c r="JLN294" s="204"/>
      <c r="JLO294" s="204"/>
      <c r="JLP294" s="204"/>
      <c r="JLQ294" s="204"/>
      <c r="JLR294" s="204"/>
      <c r="JLS294" s="204"/>
      <c r="JLT294" s="204"/>
      <c r="JLU294" s="204"/>
      <c r="JLV294" s="204"/>
      <c r="JLW294" s="204"/>
      <c r="JLX294" s="204"/>
      <c r="JLY294" s="204"/>
      <c r="JLZ294" s="204"/>
      <c r="JMA294" s="204"/>
      <c r="JMB294" s="204"/>
      <c r="JMC294" s="204"/>
      <c r="JMD294" s="204"/>
      <c r="JME294" s="204"/>
      <c r="JMF294" s="204"/>
      <c r="JMG294" s="204"/>
      <c r="JMH294" s="204"/>
      <c r="JMI294" s="204"/>
      <c r="JMJ294" s="204"/>
      <c r="JMK294" s="204"/>
      <c r="JML294" s="204"/>
      <c r="JMM294" s="204"/>
      <c r="JMN294" s="204"/>
      <c r="JMO294" s="204"/>
      <c r="JMP294" s="204"/>
      <c r="JMQ294" s="204"/>
      <c r="JMR294" s="204"/>
      <c r="JMS294" s="204"/>
      <c r="JMT294" s="204"/>
      <c r="JMU294" s="204"/>
      <c r="JMV294" s="204"/>
      <c r="JMW294" s="204"/>
      <c r="JMX294" s="204"/>
      <c r="JMY294" s="204"/>
      <c r="JMZ294" s="204"/>
      <c r="JNA294" s="204"/>
      <c r="JNB294" s="204"/>
      <c r="JNC294" s="204"/>
      <c r="JND294" s="204"/>
      <c r="JNE294" s="204"/>
      <c r="JNF294" s="204"/>
      <c r="JNG294" s="204"/>
      <c r="JNH294" s="204"/>
      <c r="JNI294" s="204"/>
      <c r="JNJ294" s="204"/>
      <c r="JNK294" s="204"/>
      <c r="JNL294" s="204"/>
      <c r="JNM294" s="204"/>
      <c r="JNN294" s="204"/>
      <c r="JNO294" s="204"/>
      <c r="JNP294" s="204"/>
      <c r="JNQ294" s="204"/>
      <c r="JNR294" s="204"/>
      <c r="JNS294" s="204"/>
      <c r="JNT294" s="204"/>
      <c r="JNU294" s="204"/>
      <c r="JNV294" s="204"/>
      <c r="JNW294" s="204"/>
      <c r="JNX294" s="204"/>
      <c r="JNY294" s="204"/>
      <c r="JNZ294" s="204"/>
      <c r="JOA294" s="204"/>
      <c r="JOB294" s="204"/>
      <c r="JOC294" s="204"/>
      <c r="JOD294" s="204"/>
      <c r="JOE294" s="204"/>
      <c r="JOF294" s="204"/>
      <c r="JOG294" s="204"/>
      <c r="JOH294" s="204"/>
      <c r="JOI294" s="204"/>
      <c r="JOJ294" s="204"/>
      <c r="JOK294" s="204"/>
      <c r="JOL294" s="204"/>
      <c r="JOM294" s="204"/>
      <c r="JON294" s="204"/>
      <c r="JOO294" s="204"/>
      <c r="JOP294" s="204"/>
      <c r="JOQ294" s="204"/>
      <c r="JOR294" s="204"/>
      <c r="JOS294" s="204"/>
      <c r="JOT294" s="204"/>
      <c r="JOU294" s="204"/>
      <c r="JOV294" s="204"/>
      <c r="JOW294" s="204"/>
      <c r="JOX294" s="204"/>
      <c r="JOY294" s="204"/>
      <c r="JOZ294" s="204"/>
      <c r="JPA294" s="204"/>
      <c r="JPB294" s="204"/>
      <c r="JPC294" s="204"/>
      <c r="JPD294" s="204"/>
      <c r="JPE294" s="204"/>
      <c r="JPF294" s="204"/>
      <c r="JPG294" s="204"/>
      <c r="JPH294" s="204"/>
      <c r="JPI294" s="204"/>
      <c r="JPJ294" s="204"/>
      <c r="JPK294" s="204"/>
      <c r="JPL294" s="204"/>
      <c r="JPM294" s="204"/>
      <c r="JPN294" s="204"/>
      <c r="JPO294" s="204"/>
      <c r="JPP294" s="204"/>
      <c r="JPQ294" s="204"/>
      <c r="JPR294" s="204"/>
      <c r="JPS294" s="204"/>
      <c r="JPT294" s="204"/>
      <c r="JPU294" s="204"/>
      <c r="JPV294" s="204"/>
      <c r="JPW294" s="204"/>
      <c r="JPX294" s="204"/>
      <c r="JPY294" s="204"/>
      <c r="JPZ294" s="204"/>
      <c r="JQA294" s="204"/>
      <c r="JQB294" s="204"/>
      <c r="JQC294" s="204"/>
      <c r="JQD294" s="204"/>
      <c r="JQE294" s="204"/>
      <c r="JQF294" s="204"/>
      <c r="JQG294" s="204"/>
      <c r="JQH294" s="204"/>
      <c r="JQI294" s="204"/>
      <c r="JQJ294" s="204"/>
      <c r="JQK294" s="204"/>
      <c r="JQL294" s="204"/>
      <c r="JQM294" s="204"/>
      <c r="JQN294" s="204"/>
      <c r="JQO294" s="204"/>
      <c r="JQP294" s="204"/>
      <c r="JQQ294" s="204"/>
      <c r="JQR294" s="204"/>
      <c r="JQS294" s="204"/>
      <c r="JQT294" s="204"/>
      <c r="JQU294" s="204"/>
      <c r="JQV294" s="204"/>
      <c r="JQW294" s="204"/>
      <c r="JQX294" s="204"/>
      <c r="JQY294" s="204"/>
      <c r="JQZ294" s="204"/>
      <c r="JRA294" s="204"/>
      <c r="JRB294" s="204"/>
      <c r="JRC294" s="204"/>
      <c r="JRD294" s="204"/>
      <c r="JRE294" s="204"/>
      <c r="JRF294" s="204"/>
      <c r="JRG294" s="204"/>
      <c r="JRH294" s="204"/>
      <c r="JRI294" s="204"/>
      <c r="JRJ294" s="204"/>
      <c r="JRK294" s="204"/>
      <c r="JRL294" s="204"/>
      <c r="JRM294" s="204"/>
      <c r="JRN294" s="204"/>
      <c r="JRO294" s="204"/>
      <c r="JRP294" s="204"/>
      <c r="JRQ294" s="204"/>
      <c r="JRR294" s="204"/>
      <c r="JRS294" s="204"/>
      <c r="JRT294" s="204"/>
      <c r="JRU294" s="204"/>
      <c r="JRV294" s="204"/>
      <c r="JRW294" s="204"/>
      <c r="JRX294" s="204"/>
      <c r="JRY294" s="204"/>
      <c r="JRZ294" s="204"/>
      <c r="JSA294" s="204"/>
      <c r="JSB294" s="204"/>
      <c r="JSC294" s="204"/>
      <c r="JSD294" s="204"/>
      <c r="JSE294" s="204"/>
      <c r="JSF294" s="204"/>
      <c r="JSG294" s="204"/>
      <c r="JSH294" s="204"/>
      <c r="JSI294" s="204"/>
      <c r="JSJ294" s="204"/>
      <c r="JSK294" s="204"/>
      <c r="JSL294" s="204"/>
      <c r="JSM294" s="204"/>
      <c r="JSN294" s="204"/>
      <c r="JSO294" s="204"/>
      <c r="JSP294" s="204"/>
      <c r="JSQ294" s="204"/>
      <c r="JSR294" s="204"/>
      <c r="JSS294" s="204"/>
      <c r="JST294" s="204"/>
      <c r="JSU294" s="204"/>
      <c r="JSV294" s="204"/>
      <c r="JSW294" s="204"/>
      <c r="JSX294" s="204"/>
      <c r="JSY294" s="204"/>
      <c r="JSZ294" s="204"/>
      <c r="JTA294" s="204"/>
      <c r="JTB294" s="204"/>
      <c r="JTC294" s="204"/>
      <c r="JTD294" s="204"/>
      <c r="JTE294" s="204"/>
      <c r="JTF294" s="204"/>
      <c r="JTG294" s="204"/>
      <c r="JTH294" s="204"/>
      <c r="JTI294" s="204"/>
      <c r="JTJ294" s="204"/>
      <c r="JTK294" s="204"/>
      <c r="JTL294" s="204"/>
      <c r="JTM294" s="204"/>
      <c r="JTN294" s="204"/>
      <c r="JTO294" s="204"/>
      <c r="JTP294" s="204"/>
      <c r="JTQ294" s="204"/>
      <c r="JTR294" s="204"/>
      <c r="JTS294" s="204"/>
      <c r="JTT294" s="204"/>
      <c r="JTU294" s="204"/>
      <c r="JTV294" s="204"/>
      <c r="JTW294" s="204"/>
      <c r="JTX294" s="204"/>
      <c r="JTY294" s="204"/>
      <c r="JTZ294" s="204"/>
      <c r="JUA294" s="204"/>
      <c r="JUB294" s="204"/>
      <c r="JUC294" s="204"/>
      <c r="JUD294" s="204"/>
      <c r="JUE294" s="204"/>
      <c r="JUF294" s="204"/>
      <c r="JUG294" s="204"/>
      <c r="JUH294" s="204"/>
      <c r="JUI294" s="204"/>
      <c r="JUJ294" s="204"/>
      <c r="JUK294" s="204"/>
      <c r="JUL294" s="204"/>
      <c r="JUM294" s="204"/>
      <c r="JUN294" s="204"/>
      <c r="JUO294" s="204"/>
      <c r="JUP294" s="204"/>
      <c r="JUQ294" s="204"/>
      <c r="JUR294" s="204"/>
      <c r="JUS294" s="204"/>
      <c r="JUT294" s="204"/>
      <c r="JUU294" s="204"/>
      <c r="JUV294" s="204"/>
      <c r="JUW294" s="204"/>
      <c r="JUX294" s="204"/>
      <c r="JUY294" s="204"/>
      <c r="JUZ294" s="204"/>
      <c r="JVA294" s="204"/>
      <c r="JVB294" s="204"/>
      <c r="JVC294" s="204"/>
      <c r="JVD294" s="204"/>
      <c r="JVE294" s="204"/>
      <c r="JVF294" s="204"/>
      <c r="JVG294" s="204"/>
      <c r="JVH294" s="204"/>
      <c r="JVI294" s="204"/>
      <c r="JVJ294" s="204"/>
      <c r="JVK294" s="204"/>
      <c r="JVL294" s="204"/>
      <c r="JVM294" s="204"/>
      <c r="JVN294" s="204"/>
      <c r="JVO294" s="204"/>
      <c r="JVP294" s="204"/>
      <c r="JVQ294" s="204"/>
      <c r="JVR294" s="204"/>
      <c r="JVS294" s="204"/>
      <c r="JVT294" s="204"/>
      <c r="JVU294" s="204"/>
      <c r="JVV294" s="204"/>
      <c r="JVW294" s="204"/>
      <c r="JVX294" s="204"/>
      <c r="JVY294" s="204"/>
      <c r="JVZ294" s="204"/>
      <c r="JWA294" s="204"/>
      <c r="JWB294" s="204"/>
      <c r="JWC294" s="204"/>
      <c r="JWD294" s="204"/>
      <c r="JWE294" s="204"/>
      <c r="JWF294" s="204"/>
      <c r="JWG294" s="204"/>
      <c r="JWH294" s="204"/>
      <c r="JWI294" s="204"/>
      <c r="JWJ294" s="204"/>
      <c r="JWK294" s="204"/>
      <c r="JWL294" s="204"/>
      <c r="JWM294" s="204"/>
      <c r="JWN294" s="204"/>
      <c r="JWO294" s="204"/>
      <c r="JWP294" s="204"/>
      <c r="JWQ294" s="204"/>
      <c r="JWR294" s="204"/>
      <c r="JWS294" s="204"/>
      <c r="JWT294" s="204"/>
      <c r="JWU294" s="204"/>
      <c r="JWV294" s="204"/>
      <c r="JWW294" s="204"/>
      <c r="JWX294" s="204"/>
      <c r="JWY294" s="204"/>
      <c r="JWZ294" s="204"/>
      <c r="JXA294" s="204"/>
      <c r="JXB294" s="204"/>
      <c r="JXC294" s="204"/>
      <c r="JXD294" s="204"/>
      <c r="JXE294" s="204"/>
      <c r="JXF294" s="204"/>
      <c r="JXG294" s="204"/>
      <c r="JXH294" s="204"/>
      <c r="JXI294" s="204"/>
      <c r="JXJ294" s="204"/>
      <c r="JXK294" s="204"/>
      <c r="JXL294" s="204"/>
      <c r="JXM294" s="204"/>
      <c r="JXN294" s="204"/>
      <c r="JXO294" s="204"/>
      <c r="JXP294" s="204"/>
      <c r="JXQ294" s="204"/>
      <c r="JXR294" s="204"/>
      <c r="JXS294" s="204"/>
      <c r="JXT294" s="204"/>
      <c r="JXU294" s="204"/>
      <c r="JXV294" s="204"/>
      <c r="JXW294" s="204"/>
      <c r="JXX294" s="204"/>
      <c r="JXY294" s="204"/>
      <c r="JXZ294" s="204"/>
      <c r="JYA294" s="204"/>
      <c r="JYB294" s="204"/>
      <c r="JYC294" s="204"/>
      <c r="JYD294" s="204"/>
      <c r="JYE294" s="204"/>
      <c r="JYF294" s="204"/>
      <c r="JYG294" s="204"/>
      <c r="JYH294" s="204"/>
      <c r="JYI294" s="204"/>
      <c r="JYJ294" s="204"/>
      <c r="JYK294" s="204"/>
      <c r="JYL294" s="204"/>
      <c r="JYM294" s="204"/>
      <c r="JYN294" s="204"/>
      <c r="JYO294" s="204"/>
      <c r="JYP294" s="204"/>
      <c r="JYQ294" s="204"/>
      <c r="JYR294" s="204"/>
      <c r="JYS294" s="204"/>
      <c r="JYT294" s="204"/>
      <c r="JYU294" s="204"/>
      <c r="JYV294" s="204"/>
      <c r="JYW294" s="204"/>
      <c r="JYX294" s="204"/>
      <c r="JYY294" s="204"/>
      <c r="JYZ294" s="204"/>
      <c r="JZA294" s="204"/>
      <c r="JZB294" s="204"/>
      <c r="JZC294" s="204"/>
      <c r="JZD294" s="204"/>
      <c r="JZE294" s="204"/>
      <c r="JZF294" s="204"/>
      <c r="JZG294" s="204"/>
      <c r="JZH294" s="204"/>
      <c r="JZI294" s="204"/>
      <c r="JZJ294" s="204"/>
      <c r="JZK294" s="204"/>
      <c r="JZL294" s="204"/>
      <c r="JZM294" s="204"/>
      <c r="JZN294" s="204"/>
      <c r="JZO294" s="204"/>
      <c r="JZP294" s="204"/>
      <c r="JZQ294" s="204"/>
      <c r="JZR294" s="204"/>
      <c r="JZS294" s="204"/>
      <c r="JZT294" s="204"/>
      <c r="JZU294" s="204"/>
      <c r="JZV294" s="204"/>
      <c r="JZW294" s="204"/>
      <c r="JZX294" s="204"/>
      <c r="JZY294" s="204"/>
      <c r="JZZ294" s="204"/>
      <c r="KAA294" s="204"/>
      <c r="KAB294" s="204"/>
      <c r="KAC294" s="204"/>
      <c r="KAD294" s="204"/>
      <c r="KAE294" s="204"/>
      <c r="KAF294" s="204"/>
      <c r="KAG294" s="204"/>
      <c r="KAH294" s="204"/>
      <c r="KAI294" s="204"/>
      <c r="KAJ294" s="204"/>
      <c r="KAK294" s="204"/>
      <c r="KAL294" s="204"/>
      <c r="KAM294" s="204"/>
      <c r="KAN294" s="204"/>
      <c r="KAO294" s="204"/>
      <c r="KAP294" s="204"/>
      <c r="KAQ294" s="204"/>
      <c r="KAR294" s="204"/>
      <c r="KAS294" s="204"/>
      <c r="KAT294" s="204"/>
      <c r="KAU294" s="204"/>
      <c r="KAV294" s="204"/>
      <c r="KAW294" s="204"/>
      <c r="KAX294" s="204"/>
      <c r="KAY294" s="204"/>
      <c r="KAZ294" s="204"/>
      <c r="KBA294" s="204"/>
      <c r="KBB294" s="204"/>
      <c r="KBC294" s="204"/>
      <c r="KBD294" s="204"/>
      <c r="KBE294" s="204"/>
      <c r="KBF294" s="204"/>
      <c r="KBG294" s="204"/>
      <c r="KBH294" s="204"/>
      <c r="KBI294" s="204"/>
      <c r="KBJ294" s="204"/>
      <c r="KBK294" s="204"/>
      <c r="KBL294" s="204"/>
      <c r="KBM294" s="204"/>
      <c r="KBN294" s="204"/>
      <c r="KBO294" s="204"/>
      <c r="KBP294" s="204"/>
      <c r="KBQ294" s="204"/>
      <c r="KBR294" s="204"/>
      <c r="KBS294" s="204"/>
      <c r="KBT294" s="204"/>
      <c r="KBU294" s="204"/>
      <c r="KBV294" s="204"/>
      <c r="KBW294" s="204"/>
      <c r="KBX294" s="204"/>
      <c r="KBY294" s="204"/>
      <c r="KBZ294" s="204"/>
      <c r="KCA294" s="204"/>
      <c r="KCB294" s="204"/>
      <c r="KCC294" s="204"/>
      <c r="KCD294" s="204"/>
      <c r="KCE294" s="204"/>
      <c r="KCF294" s="204"/>
      <c r="KCG294" s="204"/>
      <c r="KCH294" s="204"/>
      <c r="KCI294" s="204"/>
      <c r="KCJ294" s="204"/>
      <c r="KCK294" s="204"/>
      <c r="KCL294" s="204"/>
      <c r="KCM294" s="204"/>
      <c r="KCN294" s="204"/>
      <c r="KCO294" s="204"/>
      <c r="KCP294" s="204"/>
      <c r="KCQ294" s="204"/>
      <c r="KCR294" s="204"/>
      <c r="KCS294" s="204"/>
      <c r="KCT294" s="204"/>
      <c r="KCU294" s="204"/>
      <c r="KCV294" s="204"/>
      <c r="KCW294" s="204"/>
      <c r="KCX294" s="204"/>
      <c r="KCY294" s="204"/>
      <c r="KCZ294" s="204"/>
      <c r="KDA294" s="204"/>
      <c r="KDB294" s="204"/>
      <c r="KDC294" s="204"/>
      <c r="KDD294" s="204"/>
      <c r="KDE294" s="204"/>
      <c r="KDF294" s="204"/>
      <c r="KDG294" s="204"/>
      <c r="KDH294" s="204"/>
      <c r="KDI294" s="204"/>
      <c r="KDJ294" s="204"/>
      <c r="KDK294" s="204"/>
      <c r="KDL294" s="204"/>
      <c r="KDM294" s="204"/>
      <c r="KDN294" s="204"/>
      <c r="KDO294" s="204"/>
      <c r="KDP294" s="204"/>
      <c r="KDQ294" s="204"/>
      <c r="KDR294" s="204"/>
      <c r="KDS294" s="204"/>
      <c r="KDT294" s="204"/>
      <c r="KDU294" s="204"/>
      <c r="KDV294" s="204"/>
      <c r="KDW294" s="204"/>
      <c r="KDX294" s="204"/>
      <c r="KDY294" s="204"/>
      <c r="KDZ294" s="204"/>
      <c r="KEA294" s="204"/>
      <c r="KEB294" s="204"/>
      <c r="KEC294" s="204"/>
      <c r="KED294" s="204"/>
      <c r="KEE294" s="204"/>
      <c r="KEF294" s="204"/>
      <c r="KEG294" s="204"/>
      <c r="KEH294" s="204"/>
      <c r="KEI294" s="204"/>
      <c r="KEJ294" s="204"/>
      <c r="KEK294" s="204"/>
      <c r="KEL294" s="204"/>
      <c r="KEM294" s="204"/>
      <c r="KEN294" s="204"/>
      <c r="KEO294" s="204"/>
      <c r="KEP294" s="204"/>
      <c r="KEQ294" s="204"/>
      <c r="KER294" s="204"/>
      <c r="KES294" s="204"/>
      <c r="KET294" s="204"/>
      <c r="KEU294" s="204"/>
      <c r="KEV294" s="204"/>
      <c r="KEW294" s="204"/>
      <c r="KEX294" s="204"/>
      <c r="KEY294" s="204"/>
      <c r="KEZ294" s="204"/>
      <c r="KFA294" s="204"/>
      <c r="KFB294" s="204"/>
      <c r="KFC294" s="204"/>
      <c r="KFD294" s="204"/>
      <c r="KFE294" s="204"/>
      <c r="KFF294" s="204"/>
      <c r="KFG294" s="204"/>
      <c r="KFH294" s="204"/>
      <c r="KFI294" s="204"/>
      <c r="KFJ294" s="204"/>
      <c r="KFK294" s="204"/>
      <c r="KFL294" s="204"/>
      <c r="KFM294" s="204"/>
      <c r="KFN294" s="204"/>
      <c r="KFO294" s="204"/>
      <c r="KFP294" s="204"/>
      <c r="KFQ294" s="204"/>
      <c r="KFR294" s="204"/>
      <c r="KFS294" s="204"/>
      <c r="KFT294" s="204"/>
      <c r="KFU294" s="204"/>
      <c r="KFV294" s="204"/>
      <c r="KFW294" s="204"/>
      <c r="KFX294" s="204"/>
      <c r="KFY294" s="204"/>
      <c r="KFZ294" s="204"/>
      <c r="KGA294" s="204"/>
      <c r="KGB294" s="204"/>
      <c r="KGC294" s="204"/>
      <c r="KGD294" s="204"/>
      <c r="KGE294" s="204"/>
      <c r="KGF294" s="204"/>
      <c r="KGG294" s="204"/>
      <c r="KGH294" s="204"/>
      <c r="KGI294" s="204"/>
      <c r="KGJ294" s="204"/>
      <c r="KGK294" s="204"/>
      <c r="KGL294" s="204"/>
      <c r="KGM294" s="204"/>
      <c r="KGN294" s="204"/>
      <c r="KGO294" s="204"/>
      <c r="KGP294" s="204"/>
      <c r="KGQ294" s="204"/>
      <c r="KGR294" s="204"/>
      <c r="KGS294" s="204"/>
      <c r="KGT294" s="204"/>
      <c r="KGU294" s="204"/>
      <c r="KGV294" s="204"/>
      <c r="KGW294" s="204"/>
      <c r="KGX294" s="204"/>
      <c r="KGY294" s="204"/>
      <c r="KGZ294" s="204"/>
      <c r="KHA294" s="204"/>
      <c r="KHB294" s="204"/>
      <c r="KHC294" s="204"/>
      <c r="KHD294" s="204"/>
      <c r="KHE294" s="204"/>
      <c r="KHF294" s="204"/>
      <c r="KHG294" s="204"/>
      <c r="KHH294" s="204"/>
      <c r="KHI294" s="204"/>
      <c r="KHJ294" s="204"/>
      <c r="KHK294" s="204"/>
      <c r="KHL294" s="204"/>
      <c r="KHM294" s="204"/>
      <c r="KHN294" s="204"/>
      <c r="KHO294" s="204"/>
      <c r="KHP294" s="204"/>
      <c r="KHQ294" s="204"/>
      <c r="KHR294" s="204"/>
      <c r="KHS294" s="204"/>
      <c r="KHT294" s="204"/>
      <c r="KHU294" s="204"/>
      <c r="KHV294" s="204"/>
      <c r="KHW294" s="204"/>
      <c r="KHX294" s="204"/>
      <c r="KHY294" s="204"/>
      <c r="KHZ294" s="204"/>
      <c r="KIA294" s="204"/>
      <c r="KIB294" s="204"/>
      <c r="KIC294" s="204"/>
      <c r="KID294" s="204"/>
      <c r="KIE294" s="204"/>
      <c r="KIF294" s="204"/>
      <c r="KIG294" s="204"/>
      <c r="KIH294" s="204"/>
      <c r="KII294" s="204"/>
      <c r="KIJ294" s="204"/>
      <c r="KIK294" s="204"/>
      <c r="KIL294" s="204"/>
      <c r="KIM294" s="204"/>
      <c r="KIN294" s="204"/>
      <c r="KIO294" s="204"/>
      <c r="KIP294" s="204"/>
      <c r="KIQ294" s="204"/>
      <c r="KIR294" s="204"/>
      <c r="KIS294" s="204"/>
      <c r="KIT294" s="204"/>
      <c r="KIU294" s="204"/>
      <c r="KIV294" s="204"/>
      <c r="KIW294" s="204"/>
      <c r="KIX294" s="204"/>
      <c r="KIY294" s="204"/>
      <c r="KIZ294" s="204"/>
      <c r="KJA294" s="204"/>
      <c r="KJB294" s="204"/>
      <c r="KJC294" s="204"/>
      <c r="KJD294" s="204"/>
      <c r="KJE294" s="204"/>
      <c r="KJF294" s="204"/>
      <c r="KJG294" s="204"/>
      <c r="KJH294" s="204"/>
      <c r="KJI294" s="204"/>
      <c r="KJJ294" s="204"/>
      <c r="KJK294" s="204"/>
      <c r="KJL294" s="204"/>
      <c r="KJM294" s="204"/>
      <c r="KJN294" s="204"/>
      <c r="KJO294" s="204"/>
      <c r="KJP294" s="204"/>
      <c r="KJQ294" s="204"/>
      <c r="KJR294" s="204"/>
      <c r="KJS294" s="204"/>
      <c r="KJT294" s="204"/>
      <c r="KJU294" s="204"/>
      <c r="KJV294" s="204"/>
      <c r="KJW294" s="204"/>
      <c r="KJX294" s="204"/>
      <c r="KJY294" s="204"/>
      <c r="KJZ294" s="204"/>
      <c r="KKA294" s="204"/>
      <c r="KKB294" s="204"/>
      <c r="KKC294" s="204"/>
      <c r="KKD294" s="204"/>
      <c r="KKE294" s="204"/>
      <c r="KKF294" s="204"/>
      <c r="KKG294" s="204"/>
      <c r="KKH294" s="204"/>
      <c r="KKI294" s="204"/>
      <c r="KKJ294" s="204"/>
      <c r="KKK294" s="204"/>
      <c r="KKL294" s="204"/>
      <c r="KKM294" s="204"/>
      <c r="KKN294" s="204"/>
      <c r="KKO294" s="204"/>
      <c r="KKP294" s="204"/>
      <c r="KKQ294" s="204"/>
      <c r="KKR294" s="204"/>
      <c r="KKS294" s="204"/>
      <c r="KKT294" s="204"/>
      <c r="KKU294" s="204"/>
      <c r="KKV294" s="204"/>
      <c r="KKW294" s="204"/>
      <c r="KKX294" s="204"/>
      <c r="KKY294" s="204"/>
      <c r="KKZ294" s="204"/>
      <c r="KLA294" s="204"/>
      <c r="KLB294" s="204"/>
      <c r="KLC294" s="204"/>
      <c r="KLD294" s="204"/>
      <c r="KLE294" s="204"/>
      <c r="KLF294" s="204"/>
      <c r="KLG294" s="204"/>
      <c r="KLH294" s="204"/>
      <c r="KLI294" s="204"/>
      <c r="KLJ294" s="204"/>
      <c r="KLK294" s="204"/>
      <c r="KLL294" s="204"/>
      <c r="KLM294" s="204"/>
      <c r="KLN294" s="204"/>
      <c r="KLO294" s="204"/>
      <c r="KLP294" s="204"/>
      <c r="KLQ294" s="204"/>
      <c r="KLR294" s="204"/>
      <c r="KLS294" s="204"/>
      <c r="KLT294" s="204"/>
      <c r="KLU294" s="204"/>
      <c r="KLV294" s="204"/>
      <c r="KLW294" s="204"/>
      <c r="KLX294" s="204"/>
      <c r="KLY294" s="204"/>
      <c r="KLZ294" s="204"/>
      <c r="KMA294" s="204"/>
      <c r="KMB294" s="204"/>
      <c r="KMC294" s="204"/>
      <c r="KMD294" s="204"/>
      <c r="KME294" s="204"/>
      <c r="KMF294" s="204"/>
      <c r="KMG294" s="204"/>
      <c r="KMH294" s="204"/>
      <c r="KMI294" s="204"/>
      <c r="KMJ294" s="204"/>
      <c r="KMK294" s="204"/>
      <c r="KML294" s="204"/>
      <c r="KMM294" s="204"/>
      <c r="KMN294" s="204"/>
      <c r="KMO294" s="204"/>
      <c r="KMP294" s="204"/>
      <c r="KMQ294" s="204"/>
      <c r="KMR294" s="204"/>
      <c r="KMS294" s="204"/>
      <c r="KMT294" s="204"/>
      <c r="KMU294" s="204"/>
      <c r="KMV294" s="204"/>
      <c r="KMW294" s="204"/>
      <c r="KMX294" s="204"/>
      <c r="KMY294" s="204"/>
      <c r="KMZ294" s="204"/>
      <c r="KNA294" s="204"/>
      <c r="KNB294" s="204"/>
      <c r="KNC294" s="204"/>
      <c r="KND294" s="204"/>
      <c r="KNE294" s="204"/>
      <c r="KNF294" s="204"/>
      <c r="KNG294" s="204"/>
      <c r="KNH294" s="204"/>
      <c r="KNI294" s="204"/>
      <c r="KNJ294" s="204"/>
      <c r="KNK294" s="204"/>
      <c r="KNL294" s="204"/>
      <c r="KNM294" s="204"/>
      <c r="KNN294" s="204"/>
      <c r="KNO294" s="204"/>
      <c r="KNP294" s="204"/>
      <c r="KNQ294" s="204"/>
      <c r="KNR294" s="204"/>
      <c r="KNS294" s="204"/>
      <c r="KNT294" s="204"/>
      <c r="KNU294" s="204"/>
      <c r="KNV294" s="204"/>
      <c r="KNW294" s="204"/>
      <c r="KNX294" s="204"/>
      <c r="KNY294" s="204"/>
      <c r="KNZ294" s="204"/>
      <c r="KOA294" s="204"/>
      <c r="KOB294" s="204"/>
      <c r="KOC294" s="204"/>
      <c r="KOD294" s="204"/>
      <c r="KOE294" s="204"/>
      <c r="KOF294" s="204"/>
      <c r="KOG294" s="204"/>
      <c r="KOH294" s="204"/>
      <c r="KOI294" s="204"/>
      <c r="KOJ294" s="204"/>
      <c r="KOK294" s="204"/>
      <c r="KOL294" s="204"/>
      <c r="KOM294" s="204"/>
      <c r="KON294" s="204"/>
      <c r="KOO294" s="204"/>
      <c r="KOP294" s="204"/>
      <c r="KOQ294" s="204"/>
      <c r="KOR294" s="204"/>
      <c r="KOS294" s="204"/>
      <c r="KOT294" s="204"/>
      <c r="KOU294" s="204"/>
      <c r="KOV294" s="204"/>
      <c r="KOW294" s="204"/>
      <c r="KOX294" s="204"/>
      <c r="KOY294" s="204"/>
      <c r="KOZ294" s="204"/>
      <c r="KPA294" s="204"/>
      <c r="KPB294" s="204"/>
      <c r="KPC294" s="204"/>
      <c r="KPD294" s="204"/>
      <c r="KPE294" s="204"/>
      <c r="KPF294" s="204"/>
      <c r="KPG294" s="204"/>
      <c r="KPH294" s="204"/>
      <c r="KPI294" s="204"/>
      <c r="KPJ294" s="204"/>
      <c r="KPK294" s="204"/>
      <c r="KPL294" s="204"/>
      <c r="KPM294" s="204"/>
      <c r="KPN294" s="204"/>
      <c r="KPO294" s="204"/>
      <c r="KPP294" s="204"/>
      <c r="KPQ294" s="204"/>
      <c r="KPR294" s="204"/>
      <c r="KPS294" s="204"/>
      <c r="KPT294" s="204"/>
      <c r="KPU294" s="204"/>
      <c r="KPV294" s="204"/>
      <c r="KPW294" s="204"/>
      <c r="KPX294" s="204"/>
      <c r="KPY294" s="204"/>
      <c r="KPZ294" s="204"/>
      <c r="KQA294" s="204"/>
      <c r="KQB294" s="204"/>
      <c r="KQC294" s="204"/>
      <c r="KQD294" s="204"/>
      <c r="KQE294" s="204"/>
      <c r="KQF294" s="204"/>
      <c r="KQG294" s="204"/>
      <c r="KQH294" s="204"/>
      <c r="KQI294" s="204"/>
      <c r="KQJ294" s="204"/>
      <c r="KQK294" s="204"/>
      <c r="KQL294" s="204"/>
      <c r="KQM294" s="204"/>
      <c r="KQN294" s="204"/>
      <c r="KQO294" s="204"/>
      <c r="KQP294" s="204"/>
      <c r="KQQ294" s="204"/>
      <c r="KQR294" s="204"/>
      <c r="KQS294" s="204"/>
      <c r="KQT294" s="204"/>
      <c r="KQU294" s="204"/>
      <c r="KQV294" s="204"/>
      <c r="KQW294" s="204"/>
      <c r="KQX294" s="204"/>
      <c r="KQY294" s="204"/>
      <c r="KQZ294" s="204"/>
      <c r="KRA294" s="204"/>
      <c r="KRB294" s="204"/>
      <c r="KRC294" s="204"/>
      <c r="KRD294" s="204"/>
      <c r="KRE294" s="204"/>
      <c r="KRF294" s="204"/>
      <c r="KRG294" s="204"/>
      <c r="KRH294" s="204"/>
      <c r="KRI294" s="204"/>
      <c r="KRJ294" s="204"/>
      <c r="KRK294" s="204"/>
      <c r="KRL294" s="204"/>
      <c r="KRM294" s="204"/>
      <c r="KRN294" s="204"/>
      <c r="KRO294" s="204"/>
      <c r="KRP294" s="204"/>
      <c r="KRQ294" s="204"/>
      <c r="KRR294" s="204"/>
      <c r="KRS294" s="204"/>
      <c r="KRT294" s="204"/>
      <c r="KRU294" s="204"/>
      <c r="KRV294" s="204"/>
      <c r="KRW294" s="204"/>
      <c r="KRX294" s="204"/>
      <c r="KRY294" s="204"/>
      <c r="KRZ294" s="204"/>
      <c r="KSA294" s="204"/>
      <c r="KSB294" s="204"/>
      <c r="KSC294" s="204"/>
      <c r="KSD294" s="204"/>
      <c r="KSE294" s="204"/>
      <c r="KSF294" s="204"/>
      <c r="KSG294" s="204"/>
      <c r="KSH294" s="204"/>
      <c r="KSI294" s="204"/>
      <c r="KSJ294" s="204"/>
      <c r="KSK294" s="204"/>
      <c r="KSL294" s="204"/>
      <c r="KSM294" s="204"/>
      <c r="KSN294" s="204"/>
      <c r="KSO294" s="204"/>
      <c r="KSP294" s="204"/>
      <c r="KSQ294" s="204"/>
      <c r="KSR294" s="204"/>
      <c r="KSS294" s="204"/>
      <c r="KST294" s="204"/>
      <c r="KSU294" s="204"/>
      <c r="KSV294" s="204"/>
      <c r="KSW294" s="204"/>
      <c r="KSX294" s="204"/>
      <c r="KSY294" s="204"/>
      <c r="KSZ294" s="204"/>
      <c r="KTA294" s="204"/>
      <c r="KTB294" s="204"/>
      <c r="KTC294" s="204"/>
      <c r="KTD294" s="204"/>
      <c r="KTE294" s="204"/>
      <c r="KTF294" s="204"/>
      <c r="KTG294" s="204"/>
      <c r="KTH294" s="204"/>
      <c r="KTI294" s="204"/>
      <c r="KTJ294" s="204"/>
      <c r="KTK294" s="204"/>
      <c r="KTL294" s="204"/>
      <c r="KTM294" s="204"/>
      <c r="KTN294" s="204"/>
      <c r="KTO294" s="204"/>
      <c r="KTP294" s="204"/>
      <c r="KTQ294" s="204"/>
      <c r="KTR294" s="204"/>
      <c r="KTS294" s="204"/>
      <c r="KTT294" s="204"/>
      <c r="KTU294" s="204"/>
      <c r="KTV294" s="204"/>
      <c r="KTW294" s="204"/>
      <c r="KTX294" s="204"/>
      <c r="KTY294" s="204"/>
      <c r="KTZ294" s="204"/>
      <c r="KUA294" s="204"/>
      <c r="KUB294" s="204"/>
      <c r="KUC294" s="204"/>
      <c r="KUD294" s="204"/>
      <c r="KUE294" s="204"/>
      <c r="KUF294" s="204"/>
      <c r="KUG294" s="204"/>
      <c r="KUH294" s="204"/>
      <c r="KUI294" s="204"/>
      <c r="KUJ294" s="204"/>
      <c r="KUK294" s="204"/>
      <c r="KUL294" s="204"/>
      <c r="KUM294" s="204"/>
      <c r="KUN294" s="204"/>
      <c r="KUO294" s="204"/>
      <c r="KUP294" s="204"/>
      <c r="KUQ294" s="204"/>
      <c r="KUR294" s="204"/>
      <c r="KUS294" s="204"/>
      <c r="KUT294" s="204"/>
      <c r="KUU294" s="204"/>
      <c r="KUV294" s="204"/>
      <c r="KUW294" s="204"/>
      <c r="KUX294" s="204"/>
      <c r="KUY294" s="204"/>
      <c r="KUZ294" s="204"/>
      <c r="KVA294" s="204"/>
      <c r="KVB294" s="204"/>
      <c r="KVC294" s="204"/>
      <c r="KVD294" s="204"/>
      <c r="KVE294" s="204"/>
      <c r="KVF294" s="204"/>
      <c r="KVG294" s="204"/>
      <c r="KVH294" s="204"/>
      <c r="KVI294" s="204"/>
      <c r="KVJ294" s="204"/>
      <c r="KVK294" s="204"/>
      <c r="KVL294" s="204"/>
      <c r="KVM294" s="204"/>
      <c r="KVN294" s="204"/>
      <c r="KVO294" s="204"/>
      <c r="KVP294" s="204"/>
      <c r="KVQ294" s="204"/>
      <c r="KVR294" s="204"/>
      <c r="KVS294" s="204"/>
      <c r="KVT294" s="204"/>
      <c r="KVU294" s="204"/>
      <c r="KVV294" s="204"/>
      <c r="KVW294" s="204"/>
      <c r="KVX294" s="204"/>
      <c r="KVY294" s="204"/>
      <c r="KVZ294" s="204"/>
      <c r="KWA294" s="204"/>
      <c r="KWB294" s="204"/>
      <c r="KWC294" s="204"/>
      <c r="KWD294" s="204"/>
      <c r="KWE294" s="204"/>
      <c r="KWF294" s="204"/>
      <c r="KWG294" s="204"/>
      <c r="KWH294" s="204"/>
      <c r="KWI294" s="204"/>
      <c r="KWJ294" s="204"/>
      <c r="KWK294" s="204"/>
      <c r="KWL294" s="204"/>
      <c r="KWM294" s="204"/>
      <c r="KWN294" s="204"/>
      <c r="KWO294" s="204"/>
      <c r="KWP294" s="204"/>
      <c r="KWQ294" s="204"/>
      <c r="KWR294" s="204"/>
      <c r="KWS294" s="204"/>
      <c r="KWT294" s="204"/>
      <c r="KWU294" s="204"/>
      <c r="KWV294" s="204"/>
      <c r="KWW294" s="204"/>
      <c r="KWX294" s="204"/>
      <c r="KWY294" s="204"/>
      <c r="KWZ294" s="204"/>
      <c r="KXA294" s="204"/>
      <c r="KXB294" s="204"/>
      <c r="KXC294" s="204"/>
      <c r="KXD294" s="204"/>
      <c r="KXE294" s="204"/>
      <c r="KXF294" s="204"/>
      <c r="KXG294" s="204"/>
      <c r="KXH294" s="204"/>
      <c r="KXI294" s="204"/>
      <c r="KXJ294" s="204"/>
      <c r="KXK294" s="204"/>
      <c r="KXL294" s="204"/>
      <c r="KXM294" s="204"/>
      <c r="KXN294" s="204"/>
      <c r="KXO294" s="204"/>
      <c r="KXP294" s="204"/>
      <c r="KXQ294" s="204"/>
      <c r="KXR294" s="204"/>
      <c r="KXS294" s="204"/>
      <c r="KXT294" s="204"/>
      <c r="KXU294" s="204"/>
      <c r="KXV294" s="204"/>
      <c r="KXW294" s="204"/>
      <c r="KXX294" s="204"/>
      <c r="KXY294" s="204"/>
      <c r="KXZ294" s="204"/>
      <c r="KYA294" s="204"/>
      <c r="KYB294" s="204"/>
      <c r="KYC294" s="204"/>
      <c r="KYD294" s="204"/>
      <c r="KYE294" s="204"/>
      <c r="KYF294" s="204"/>
      <c r="KYG294" s="204"/>
      <c r="KYH294" s="204"/>
      <c r="KYI294" s="204"/>
      <c r="KYJ294" s="204"/>
      <c r="KYK294" s="204"/>
      <c r="KYL294" s="204"/>
      <c r="KYM294" s="204"/>
      <c r="KYN294" s="204"/>
      <c r="KYO294" s="204"/>
      <c r="KYP294" s="204"/>
      <c r="KYQ294" s="204"/>
      <c r="KYR294" s="204"/>
      <c r="KYS294" s="204"/>
      <c r="KYT294" s="204"/>
      <c r="KYU294" s="204"/>
      <c r="KYV294" s="204"/>
      <c r="KYW294" s="204"/>
      <c r="KYX294" s="204"/>
      <c r="KYY294" s="204"/>
      <c r="KYZ294" s="204"/>
      <c r="KZA294" s="204"/>
      <c r="KZB294" s="204"/>
      <c r="KZC294" s="204"/>
      <c r="KZD294" s="204"/>
      <c r="KZE294" s="204"/>
      <c r="KZF294" s="204"/>
      <c r="KZG294" s="204"/>
      <c r="KZH294" s="204"/>
      <c r="KZI294" s="204"/>
      <c r="KZJ294" s="204"/>
      <c r="KZK294" s="204"/>
      <c r="KZL294" s="204"/>
      <c r="KZM294" s="204"/>
      <c r="KZN294" s="204"/>
      <c r="KZO294" s="204"/>
      <c r="KZP294" s="204"/>
      <c r="KZQ294" s="204"/>
      <c r="KZR294" s="204"/>
      <c r="KZS294" s="204"/>
      <c r="KZT294" s="204"/>
      <c r="KZU294" s="204"/>
      <c r="KZV294" s="204"/>
      <c r="KZW294" s="204"/>
      <c r="KZX294" s="204"/>
      <c r="KZY294" s="204"/>
      <c r="KZZ294" s="204"/>
      <c r="LAA294" s="204"/>
      <c r="LAB294" s="204"/>
      <c r="LAC294" s="204"/>
      <c r="LAD294" s="204"/>
      <c r="LAE294" s="204"/>
      <c r="LAF294" s="204"/>
      <c r="LAG294" s="204"/>
      <c r="LAH294" s="204"/>
      <c r="LAI294" s="204"/>
      <c r="LAJ294" s="204"/>
      <c r="LAK294" s="204"/>
      <c r="LAL294" s="204"/>
      <c r="LAM294" s="204"/>
      <c r="LAN294" s="204"/>
      <c r="LAO294" s="204"/>
      <c r="LAP294" s="204"/>
      <c r="LAQ294" s="204"/>
      <c r="LAR294" s="204"/>
      <c r="LAS294" s="204"/>
      <c r="LAT294" s="204"/>
      <c r="LAU294" s="204"/>
      <c r="LAV294" s="204"/>
      <c r="LAW294" s="204"/>
      <c r="LAX294" s="204"/>
      <c r="LAY294" s="204"/>
      <c r="LAZ294" s="204"/>
      <c r="LBA294" s="204"/>
      <c r="LBB294" s="204"/>
      <c r="LBC294" s="204"/>
      <c r="LBD294" s="204"/>
      <c r="LBE294" s="204"/>
      <c r="LBF294" s="204"/>
      <c r="LBG294" s="204"/>
      <c r="LBH294" s="204"/>
      <c r="LBI294" s="204"/>
      <c r="LBJ294" s="204"/>
      <c r="LBK294" s="204"/>
      <c r="LBL294" s="204"/>
      <c r="LBM294" s="204"/>
      <c r="LBN294" s="204"/>
      <c r="LBO294" s="204"/>
      <c r="LBP294" s="204"/>
      <c r="LBQ294" s="204"/>
      <c r="LBR294" s="204"/>
      <c r="LBS294" s="204"/>
      <c r="LBT294" s="204"/>
      <c r="LBU294" s="204"/>
      <c r="LBV294" s="204"/>
      <c r="LBW294" s="204"/>
      <c r="LBX294" s="204"/>
      <c r="LBY294" s="204"/>
      <c r="LBZ294" s="204"/>
      <c r="LCA294" s="204"/>
      <c r="LCB294" s="204"/>
      <c r="LCC294" s="204"/>
      <c r="LCD294" s="204"/>
      <c r="LCE294" s="204"/>
      <c r="LCF294" s="204"/>
      <c r="LCG294" s="204"/>
      <c r="LCH294" s="204"/>
      <c r="LCI294" s="204"/>
      <c r="LCJ294" s="204"/>
      <c r="LCK294" s="204"/>
      <c r="LCL294" s="204"/>
      <c r="LCM294" s="204"/>
      <c r="LCN294" s="204"/>
      <c r="LCO294" s="204"/>
      <c r="LCP294" s="204"/>
      <c r="LCQ294" s="204"/>
      <c r="LCR294" s="204"/>
      <c r="LCS294" s="204"/>
      <c r="LCT294" s="204"/>
      <c r="LCU294" s="204"/>
      <c r="LCV294" s="204"/>
      <c r="LCW294" s="204"/>
      <c r="LCX294" s="204"/>
      <c r="LCY294" s="204"/>
      <c r="LCZ294" s="204"/>
      <c r="LDA294" s="204"/>
      <c r="LDB294" s="204"/>
      <c r="LDC294" s="204"/>
      <c r="LDD294" s="204"/>
      <c r="LDE294" s="204"/>
      <c r="LDF294" s="204"/>
      <c r="LDG294" s="204"/>
      <c r="LDH294" s="204"/>
      <c r="LDI294" s="204"/>
      <c r="LDJ294" s="204"/>
      <c r="LDK294" s="204"/>
      <c r="LDL294" s="204"/>
      <c r="LDM294" s="204"/>
      <c r="LDN294" s="204"/>
      <c r="LDO294" s="204"/>
      <c r="LDP294" s="204"/>
      <c r="LDQ294" s="204"/>
      <c r="LDR294" s="204"/>
      <c r="LDS294" s="204"/>
      <c r="LDT294" s="204"/>
      <c r="LDU294" s="204"/>
      <c r="LDV294" s="204"/>
      <c r="LDW294" s="204"/>
      <c r="LDX294" s="204"/>
      <c r="LDY294" s="204"/>
      <c r="LDZ294" s="204"/>
      <c r="LEA294" s="204"/>
      <c r="LEB294" s="204"/>
      <c r="LEC294" s="204"/>
      <c r="LED294" s="204"/>
      <c r="LEE294" s="204"/>
      <c r="LEF294" s="204"/>
      <c r="LEG294" s="204"/>
      <c r="LEH294" s="204"/>
      <c r="LEI294" s="204"/>
      <c r="LEJ294" s="204"/>
      <c r="LEK294" s="204"/>
      <c r="LEL294" s="204"/>
      <c r="LEM294" s="204"/>
      <c r="LEN294" s="204"/>
      <c r="LEO294" s="204"/>
      <c r="LEP294" s="204"/>
      <c r="LEQ294" s="204"/>
      <c r="LER294" s="204"/>
      <c r="LES294" s="204"/>
      <c r="LET294" s="204"/>
      <c r="LEU294" s="204"/>
      <c r="LEV294" s="204"/>
      <c r="LEW294" s="204"/>
      <c r="LEX294" s="204"/>
      <c r="LEY294" s="204"/>
      <c r="LEZ294" s="204"/>
      <c r="LFA294" s="204"/>
      <c r="LFB294" s="204"/>
      <c r="LFC294" s="204"/>
      <c r="LFD294" s="204"/>
      <c r="LFE294" s="204"/>
      <c r="LFF294" s="204"/>
      <c r="LFG294" s="204"/>
      <c r="LFH294" s="204"/>
      <c r="LFI294" s="204"/>
      <c r="LFJ294" s="204"/>
      <c r="LFK294" s="204"/>
      <c r="LFL294" s="204"/>
      <c r="LFM294" s="204"/>
      <c r="LFN294" s="204"/>
      <c r="LFO294" s="204"/>
      <c r="LFP294" s="204"/>
      <c r="LFQ294" s="204"/>
      <c r="LFR294" s="204"/>
      <c r="LFS294" s="204"/>
      <c r="LFT294" s="204"/>
      <c r="LFU294" s="204"/>
      <c r="LFV294" s="204"/>
      <c r="LFW294" s="204"/>
      <c r="LFX294" s="204"/>
      <c r="LFY294" s="204"/>
      <c r="LFZ294" s="204"/>
      <c r="LGA294" s="204"/>
      <c r="LGB294" s="204"/>
      <c r="LGC294" s="204"/>
      <c r="LGD294" s="204"/>
      <c r="LGE294" s="204"/>
      <c r="LGF294" s="204"/>
      <c r="LGG294" s="204"/>
      <c r="LGH294" s="204"/>
      <c r="LGI294" s="204"/>
      <c r="LGJ294" s="204"/>
      <c r="LGK294" s="204"/>
      <c r="LGL294" s="204"/>
      <c r="LGM294" s="204"/>
      <c r="LGN294" s="204"/>
      <c r="LGO294" s="204"/>
      <c r="LGP294" s="204"/>
      <c r="LGQ294" s="204"/>
      <c r="LGR294" s="204"/>
      <c r="LGS294" s="204"/>
      <c r="LGT294" s="204"/>
      <c r="LGU294" s="204"/>
      <c r="LGV294" s="204"/>
      <c r="LGW294" s="204"/>
      <c r="LGX294" s="204"/>
      <c r="LGY294" s="204"/>
      <c r="LGZ294" s="204"/>
      <c r="LHA294" s="204"/>
      <c r="LHB294" s="204"/>
      <c r="LHC294" s="204"/>
      <c r="LHD294" s="204"/>
      <c r="LHE294" s="204"/>
      <c r="LHF294" s="204"/>
      <c r="LHG294" s="204"/>
      <c r="LHH294" s="204"/>
      <c r="LHI294" s="204"/>
      <c r="LHJ294" s="204"/>
      <c r="LHK294" s="204"/>
      <c r="LHL294" s="204"/>
      <c r="LHM294" s="204"/>
      <c r="LHN294" s="204"/>
      <c r="LHO294" s="204"/>
      <c r="LHP294" s="204"/>
      <c r="LHQ294" s="204"/>
      <c r="LHR294" s="204"/>
      <c r="LHS294" s="204"/>
      <c r="LHT294" s="204"/>
      <c r="LHU294" s="204"/>
      <c r="LHV294" s="204"/>
      <c r="LHW294" s="204"/>
      <c r="LHX294" s="204"/>
      <c r="LHY294" s="204"/>
      <c r="LHZ294" s="204"/>
      <c r="LIA294" s="204"/>
      <c r="LIB294" s="204"/>
      <c r="LIC294" s="204"/>
      <c r="LID294" s="204"/>
      <c r="LIE294" s="204"/>
      <c r="LIF294" s="204"/>
      <c r="LIG294" s="204"/>
      <c r="LIH294" s="204"/>
      <c r="LII294" s="204"/>
      <c r="LIJ294" s="204"/>
      <c r="LIK294" s="204"/>
      <c r="LIL294" s="204"/>
      <c r="LIM294" s="204"/>
      <c r="LIN294" s="204"/>
      <c r="LIO294" s="204"/>
      <c r="LIP294" s="204"/>
      <c r="LIQ294" s="204"/>
      <c r="LIR294" s="204"/>
      <c r="LIS294" s="204"/>
      <c r="LIT294" s="204"/>
      <c r="LIU294" s="204"/>
      <c r="LIV294" s="204"/>
      <c r="LIW294" s="204"/>
      <c r="LIX294" s="204"/>
      <c r="LIY294" s="204"/>
      <c r="LIZ294" s="204"/>
      <c r="LJA294" s="204"/>
      <c r="LJB294" s="204"/>
      <c r="LJC294" s="204"/>
      <c r="LJD294" s="204"/>
      <c r="LJE294" s="204"/>
      <c r="LJF294" s="204"/>
      <c r="LJG294" s="204"/>
      <c r="LJH294" s="204"/>
      <c r="LJI294" s="204"/>
      <c r="LJJ294" s="204"/>
      <c r="LJK294" s="204"/>
      <c r="LJL294" s="204"/>
      <c r="LJM294" s="204"/>
      <c r="LJN294" s="204"/>
      <c r="LJO294" s="204"/>
      <c r="LJP294" s="204"/>
      <c r="LJQ294" s="204"/>
      <c r="LJR294" s="204"/>
      <c r="LJS294" s="204"/>
      <c r="LJT294" s="204"/>
      <c r="LJU294" s="204"/>
      <c r="LJV294" s="204"/>
      <c r="LJW294" s="204"/>
      <c r="LJX294" s="204"/>
      <c r="LJY294" s="204"/>
      <c r="LJZ294" s="204"/>
      <c r="LKA294" s="204"/>
      <c r="LKB294" s="204"/>
      <c r="LKC294" s="204"/>
      <c r="LKD294" s="204"/>
      <c r="LKE294" s="204"/>
      <c r="LKF294" s="204"/>
      <c r="LKG294" s="204"/>
      <c r="LKH294" s="204"/>
      <c r="LKI294" s="204"/>
      <c r="LKJ294" s="204"/>
      <c r="LKK294" s="204"/>
      <c r="LKL294" s="204"/>
      <c r="LKM294" s="204"/>
      <c r="LKN294" s="204"/>
      <c r="LKO294" s="204"/>
      <c r="LKP294" s="204"/>
      <c r="LKQ294" s="204"/>
      <c r="LKR294" s="204"/>
      <c r="LKS294" s="204"/>
      <c r="LKT294" s="204"/>
      <c r="LKU294" s="204"/>
      <c r="LKV294" s="204"/>
      <c r="LKW294" s="204"/>
      <c r="LKX294" s="204"/>
      <c r="LKY294" s="204"/>
      <c r="LKZ294" s="204"/>
      <c r="LLA294" s="204"/>
      <c r="LLB294" s="204"/>
      <c r="LLC294" s="204"/>
      <c r="LLD294" s="204"/>
      <c r="LLE294" s="204"/>
      <c r="LLF294" s="204"/>
      <c r="LLG294" s="204"/>
      <c r="LLH294" s="204"/>
      <c r="LLI294" s="204"/>
      <c r="LLJ294" s="204"/>
      <c r="LLK294" s="204"/>
      <c r="LLL294" s="204"/>
      <c r="LLM294" s="204"/>
      <c r="LLN294" s="204"/>
      <c r="LLO294" s="204"/>
      <c r="LLP294" s="204"/>
      <c r="LLQ294" s="204"/>
      <c r="LLR294" s="204"/>
      <c r="LLS294" s="204"/>
      <c r="LLT294" s="204"/>
      <c r="LLU294" s="204"/>
      <c r="LLV294" s="204"/>
      <c r="LLW294" s="204"/>
      <c r="LLX294" s="204"/>
      <c r="LLY294" s="204"/>
      <c r="LLZ294" s="204"/>
      <c r="LMA294" s="204"/>
      <c r="LMB294" s="204"/>
      <c r="LMC294" s="204"/>
      <c r="LMD294" s="204"/>
      <c r="LME294" s="204"/>
      <c r="LMF294" s="204"/>
      <c r="LMG294" s="204"/>
      <c r="LMH294" s="204"/>
      <c r="LMI294" s="204"/>
      <c r="LMJ294" s="204"/>
      <c r="LMK294" s="204"/>
      <c r="LML294" s="204"/>
      <c r="LMM294" s="204"/>
      <c r="LMN294" s="204"/>
      <c r="LMO294" s="204"/>
      <c r="LMP294" s="204"/>
      <c r="LMQ294" s="204"/>
      <c r="LMR294" s="204"/>
      <c r="LMS294" s="204"/>
      <c r="LMT294" s="204"/>
      <c r="LMU294" s="204"/>
      <c r="LMV294" s="204"/>
      <c r="LMW294" s="204"/>
      <c r="LMX294" s="204"/>
      <c r="LMY294" s="204"/>
      <c r="LMZ294" s="204"/>
      <c r="LNA294" s="204"/>
      <c r="LNB294" s="204"/>
      <c r="LNC294" s="204"/>
      <c r="LND294" s="204"/>
      <c r="LNE294" s="204"/>
      <c r="LNF294" s="204"/>
      <c r="LNG294" s="204"/>
      <c r="LNH294" s="204"/>
      <c r="LNI294" s="204"/>
      <c r="LNJ294" s="204"/>
      <c r="LNK294" s="204"/>
      <c r="LNL294" s="204"/>
      <c r="LNM294" s="204"/>
      <c r="LNN294" s="204"/>
      <c r="LNO294" s="204"/>
      <c r="LNP294" s="204"/>
      <c r="LNQ294" s="204"/>
      <c r="LNR294" s="204"/>
      <c r="LNS294" s="204"/>
      <c r="LNT294" s="204"/>
      <c r="LNU294" s="204"/>
      <c r="LNV294" s="204"/>
      <c r="LNW294" s="204"/>
      <c r="LNX294" s="204"/>
      <c r="LNY294" s="204"/>
      <c r="LNZ294" s="204"/>
      <c r="LOA294" s="204"/>
      <c r="LOB294" s="204"/>
      <c r="LOC294" s="204"/>
      <c r="LOD294" s="204"/>
      <c r="LOE294" s="204"/>
      <c r="LOF294" s="204"/>
      <c r="LOG294" s="204"/>
      <c r="LOH294" s="204"/>
      <c r="LOI294" s="204"/>
      <c r="LOJ294" s="204"/>
      <c r="LOK294" s="204"/>
      <c r="LOL294" s="204"/>
      <c r="LOM294" s="204"/>
      <c r="LON294" s="204"/>
      <c r="LOO294" s="204"/>
      <c r="LOP294" s="204"/>
      <c r="LOQ294" s="204"/>
      <c r="LOR294" s="204"/>
      <c r="LOS294" s="204"/>
      <c r="LOT294" s="204"/>
      <c r="LOU294" s="204"/>
      <c r="LOV294" s="204"/>
      <c r="LOW294" s="204"/>
      <c r="LOX294" s="204"/>
      <c r="LOY294" s="204"/>
      <c r="LOZ294" s="204"/>
      <c r="LPA294" s="204"/>
      <c r="LPB294" s="204"/>
      <c r="LPC294" s="204"/>
      <c r="LPD294" s="204"/>
      <c r="LPE294" s="204"/>
      <c r="LPF294" s="204"/>
      <c r="LPG294" s="204"/>
      <c r="LPH294" s="204"/>
      <c r="LPI294" s="204"/>
      <c r="LPJ294" s="204"/>
      <c r="LPK294" s="204"/>
      <c r="LPL294" s="204"/>
      <c r="LPM294" s="204"/>
      <c r="LPN294" s="204"/>
      <c r="LPO294" s="204"/>
      <c r="LPP294" s="204"/>
      <c r="LPQ294" s="204"/>
      <c r="LPR294" s="204"/>
      <c r="LPS294" s="204"/>
      <c r="LPT294" s="204"/>
      <c r="LPU294" s="204"/>
      <c r="LPV294" s="204"/>
      <c r="LPW294" s="204"/>
      <c r="LPX294" s="204"/>
      <c r="LPY294" s="204"/>
      <c r="LPZ294" s="204"/>
      <c r="LQA294" s="204"/>
      <c r="LQB294" s="204"/>
      <c r="LQC294" s="204"/>
      <c r="LQD294" s="204"/>
      <c r="LQE294" s="204"/>
      <c r="LQF294" s="204"/>
      <c r="LQG294" s="204"/>
      <c r="LQH294" s="204"/>
      <c r="LQI294" s="204"/>
      <c r="LQJ294" s="204"/>
      <c r="LQK294" s="204"/>
      <c r="LQL294" s="204"/>
      <c r="LQM294" s="204"/>
      <c r="LQN294" s="204"/>
      <c r="LQO294" s="204"/>
      <c r="LQP294" s="204"/>
      <c r="LQQ294" s="204"/>
      <c r="LQR294" s="204"/>
      <c r="LQS294" s="204"/>
      <c r="LQT294" s="204"/>
      <c r="LQU294" s="204"/>
      <c r="LQV294" s="204"/>
      <c r="LQW294" s="204"/>
      <c r="LQX294" s="204"/>
      <c r="LQY294" s="204"/>
      <c r="LQZ294" s="204"/>
      <c r="LRA294" s="204"/>
      <c r="LRB294" s="204"/>
      <c r="LRC294" s="204"/>
      <c r="LRD294" s="204"/>
      <c r="LRE294" s="204"/>
      <c r="LRF294" s="204"/>
      <c r="LRG294" s="204"/>
      <c r="LRH294" s="204"/>
      <c r="LRI294" s="204"/>
      <c r="LRJ294" s="204"/>
      <c r="LRK294" s="204"/>
      <c r="LRL294" s="204"/>
      <c r="LRM294" s="204"/>
      <c r="LRN294" s="204"/>
      <c r="LRO294" s="204"/>
      <c r="LRP294" s="204"/>
      <c r="LRQ294" s="204"/>
      <c r="LRR294" s="204"/>
      <c r="LRS294" s="204"/>
      <c r="LRT294" s="204"/>
      <c r="LRU294" s="204"/>
      <c r="LRV294" s="204"/>
      <c r="LRW294" s="204"/>
      <c r="LRX294" s="204"/>
      <c r="LRY294" s="204"/>
      <c r="LRZ294" s="204"/>
      <c r="LSA294" s="204"/>
      <c r="LSB294" s="204"/>
      <c r="LSC294" s="204"/>
      <c r="LSD294" s="204"/>
      <c r="LSE294" s="204"/>
      <c r="LSF294" s="204"/>
      <c r="LSG294" s="204"/>
      <c r="LSH294" s="204"/>
      <c r="LSI294" s="204"/>
      <c r="LSJ294" s="204"/>
      <c r="LSK294" s="204"/>
      <c r="LSL294" s="204"/>
      <c r="LSM294" s="204"/>
      <c r="LSN294" s="204"/>
      <c r="LSO294" s="204"/>
      <c r="LSP294" s="204"/>
      <c r="LSQ294" s="204"/>
      <c r="LSR294" s="204"/>
      <c r="LSS294" s="204"/>
      <c r="LST294" s="204"/>
      <c r="LSU294" s="204"/>
      <c r="LSV294" s="204"/>
      <c r="LSW294" s="204"/>
      <c r="LSX294" s="204"/>
      <c r="LSY294" s="204"/>
      <c r="LSZ294" s="204"/>
      <c r="LTA294" s="204"/>
      <c r="LTB294" s="204"/>
      <c r="LTC294" s="204"/>
      <c r="LTD294" s="204"/>
      <c r="LTE294" s="204"/>
      <c r="LTF294" s="204"/>
      <c r="LTG294" s="204"/>
      <c r="LTH294" s="204"/>
      <c r="LTI294" s="204"/>
      <c r="LTJ294" s="204"/>
      <c r="LTK294" s="204"/>
      <c r="LTL294" s="204"/>
      <c r="LTM294" s="204"/>
      <c r="LTN294" s="204"/>
      <c r="LTO294" s="204"/>
      <c r="LTP294" s="204"/>
      <c r="LTQ294" s="204"/>
      <c r="LTR294" s="204"/>
      <c r="LTS294" s="204"/>
      <c r="LTT294" s="204"/>
      <c r="LTU294" s="204"/>
      <c r="LTV294" s="204"/>
      <c r="LTW294" s="204"/>
      <c r="LTX294" s="204"/>
      <c r="LTY294" s="204"/>
      <c r="LTZ294" s="204"/>
      <c r="LUA294" s="204"/>
      <c r="LUB294" s="204"/>
      <c r="LUC294" s="204"/>
      <c r="LUD294" s="204"/>
      <c r="LUE294" s="204"/>
      <c r="LUF294" s="204"/>
      <c r="LUG294" s="204"/>
      <c r="LUH294" s="204"/>
      <c r="LUI294" s="204"/>
      <c r="LUJ294" s="204"/>
      <c r="LUK294" s="204"/>
      <c r="LUL294" s="204"/>
      <c r="LUM294" s="204"/>
      <c r="LUN294" s="204"/>
      <c r="LUO294" s="204"/>
      <c r="LUP294" s="204"/>
      <c r="LUQ294" s="204"/>
      <c r="LUR294" s="204"/>
      <c r="LUS294" s="204"/>
      <c r="LUT294" s="204"/>
      <c r="LUU294" s="204"/>
      <c r="LUV294" s="204"/>
      <c r="LUW294" s="204"/>
      <c r="LUX294" s="204"/>
      <c r="LUY294" s="204"/>
      <c r="LUZ294" s="204"/>
      <c r="LVA294" s="204"/>
      <c r="LVB294" s="204"/>
      <c r="LVC294" s="204"/>
      <c r="LVD294" s="204"/>
      <c r="LVE294" s="204"/>
      <c r="LVF294" s="204"/>
      <c r="LVG294" s="204"/>
      <c r="LVH294" s="204"/>
      <c r="LVI294" s="204"/>
      <c r="LVJ294" s="204"/>
      <c r="LVK294" s="204"/>
      <c r="LVL294" s="204"/>
      <c r="LVM294" s="204"/>
      <c r="LVN294" s="204"/>
      <c r="LVO294" s="204"/>
      <c r="LVP294" s="204"/>
      <c r="LVQ294" s="204"/>
      <c r="LVR294" s="204"/>
      <c r="LVS294" s="204"/>
      <c r="LVT294" s="204"/>
      <c r="LVU294" s="204"/>
      <c r="LVV294" s="204"/>
      <c r="LVW294" s="204"/>
      <c r="LVX294" s="204"/>
      <c r="LVY294" s="204"/>
      <c r="LVZ294" s="204"/>
      <c r="LWA294" s="204"/>
      <c r="LWB294" s="204"/>
      <c r="LWC294" s="204"/>
      <c r="LWD294" s="204"/>
      <c r="LWE294" s="204"/>
      <c r="LWF294" s="204"/>
      <c r="LWG294" s="204"/>
      <c r="LWH294" s="204"/>
      <c r="LWI294" s="204"/>
      <c r="LWJ294" s="204"/>
      <c r="LWK294" s="204"/>
      <c r="LWL294" s="204"/>
      <c r="LWM294" s="204"/>
      <c r="LWN294" s="204"/>
      <c r="LWO294" s="204"/>
      <c r="LWP294" s="204"/>
      <c r="LWQ294" s="204"/>
      <c r="LWR294" s="204"/>
      <c r="LWS294" s="204"/>
      <c r="LWT294" s="204"/>
      <c r="LWU294" s="204"/>
      <c r="LWV294" s="204"/>
      <c r="LWW294" s="204"/>
      <c r="LWX294" s="204"/>
      <c r="LWY294" s="204"/>
      <c r="LWZ294" s="204"/>
      <c r="LXA294" s="204"/>
      <c r="LXB294" s="204"/>
      <c r="LXC294" s="204"/>
      <c r="LXD294" s="204"/>
      <c r="LXE294" s="204"/>
      <c r="LXF294" s="204"/>
      <c r="LXG294" s="204"/>
      <c r="LXH294" s="204"/>
      <c r="LXI294" s="204"/>
      <c r="LXJ294" s="204"/>
      <c r="LXK294" s="204"/>
      <c r="LXL294" s="204"/>
      <c r="LXM294" s="204"/>
      <c r="LXN294" s="204"/>
      <c r="LXO294" s="204"/>
      <c r="LXP294" s="204"/>
      <c r="LXQ294" s="204"/>
      <c r="LXR294" s="204"/>
      <c r="LXS294" s="204"/>
      <c r="LXT294" s="204"/>
      <c r="LXU294" s="204"/>
      <c r="LXV294" s="204"/>
      <c r="LXW294" s="204"/>
      <c r="LXX294" s="204"/>
      <c r="LXY294" s="204"/>
      <c r="LXZ294" s="204"/>
      <c r="LYA294" s="204"/>
      <c r="LYB294" s="204"/>
      <c r="LYC294" s="204"/>
      <c r="LYD294" s="204"/>
      <c r="LYE294" s="204"/>
      <c r="LYF294" s="204"/>
      <c r="LYG294" s="204"/>
      <c r="LYH294" s="204"/>
      <c r="LYI294" s="204"/>
      <c r="LYJ294" s="204"/>
      <c r="LYK294" s="204"/>
      <c r="LYL294" s="204"/>
      <c r="LYM294" s="204"/>
      <c r="LYN294" s="204"/>
      <c r="LYO294" s="204"/>
      <c r="LYP294" s="204"/>
      <c r="LYQ294" s="204"/>
      <c r="LYR294" s="204"/>
      <c r="LYS294" s="204"/>
      <c r="LYT294" s="204"/>
      <c r="LYU294" s="204"/>
      <c r="LYV294" s="204"/>
      <c r="LYW294" s="204"/>
      <c r="LYX294" s="204"/>
      <c r="LYY294" s="204"/>
      <c r="LYZ294" s="204"/>
      <c r="LZA294" s="204"/>
      <c r="LZB294" s="204"/>
      <c r="LZC294" s="204"/>
      <c r="LZD294" s="204"/>
      <c r="LZE294" s="204"/>
      <c r="LZF294" s="204"/>
      <c r="LZG294" s="204"/>
      <c r="LZH294" s="204"/>
      <c r="LZI294" s="204"/>
      <c r="LZJ294" s="204"/>
      <c r="LZK294" s="204"/>
      <c r="LZL294" s="204"/>
      <c r="LZM294" s="204"/>
      <c r="LZN294" s="204"/>
      <c r="LZO294" s="204"/>
      <c r="LZP294" s="204"/>
      <c r="LZQ294" s="204"/>
      <c r="LZR294" s="204"/>
      <c r="LZS294" s="204"/>
      <c r="LZT294" s="204"/>
      <c r="LZU294" s="204"/>
      <c r="LZV294" s="204"/>
      <c r="LZW294" s="204"/>
      <c r="LZX294" s="204"/>
      <c r="LZY294" s="204"/>
      <c r="LZZ294" s="204"/>
      <c r="MAA294" s="204"/>
      <c r="MAB294" s="204"/>
      <c r="MAC294" s="204"/>
      <c r="MAD294" s="204"/>
      <c r="MAE294" s="204"/>
      <c r="MAF294" s="204"/>
      <c r="MAG294" s="204"/>
      <c r="MAH294" s="204"/>
      <c r="MAI294" s="204"/>
      <c r="MAJ294" s="204"/>
      <c r="MAK294" s="204"/>
      <c r="MAL294" s="204"/>
      <c r="MAM294" s="204"/>
      <c r="MAN294" s="204"/>
      <c r="MAO294" s="204"/>
      <c r="MAP294" s="204"/>
      <c r="MAQ294" s="204"/>
      <c r="MAR294" s="204"/>
      <c r="MAS294" s="204"/>
      <c r="MAT294" s="204"/>
      <c r="MAU294" s="204"/>
      <c r="MAV294" s="204"/>
      <c r="MAW294" s="204"/>
      <c r="MAX294" s="204"/>
      <c r="MAY294" s="204"/>
      <c r="MAZ294" s="204"/>
      <c r="MBA294" s="204"/>
      <c r="MBB294" s="204"/>
      <c r="MBC294" s="204"/>
      <c r="MBD294" s="204"/>
      <c r="MBE294" s="204"/>
      <c r="MBF294" s="204"/>
      <c r="MBG294" s="204"/>
      <c r="MBH294" s="204"/>
      <c r="MBI294" s="204"/>
      <c r="MBJ294" s="204"/>
      <c r="MBK294" s="204"/>
      <c r="MBL294" s="204"/>
      <c r="MBM294" s="204"/>
      <c r="MBN294" s="204"/>
      <c r="MBO294" s="204"/>
      <c r="MBP294" s="204"/>
      <c r="MBQ294" s="204"/>
      <c r="MBR294" s="204"/>
      <c r="MBS294" s="204"/>
      <c r="MBT294" s="204"/>
      <c r="MBU294" s="204"/>
      <c r="MBV294" s="204"/>
      <c r="MBW294" s="204"/>
      <c r="MBX294" s="204"/>
      <c r="MBY294" s="204"/>
      <c r="MBZ294" s="204"/>
      <c r="MCA294" s="204"/>
      <c r="MCB294" s="204"/>
      <c r="MCC294" s="204"/>
      <c r="MCD294" s="204"/>
      <c r="MCE294" s="204"/>
      <c r="MCF294" s="204"/>
      <c r="MCG294" s="204"/>
      <c r="MCH294" s="204"/>
      <c r="MCI294" s="204"/>
      <c r="MCJ294" s="204"/>
      <c r="MCK294" s="204"/>
      <c r="MCL294" s="204"/>
      <c r="MCM294" s="204"/>
      <c r="MCN294" s="204"/>
      <c r="MCO294" s="204"/>
      <c r="MCP294" s="204"/>
      <c r="MCQ294" s="204"/>
      <c r="MCR294" s="204"/>
      <c r="MCS294" s="204"/>
      <c r="MCT294" s="204"/>
      <c r="MCU294" s="204"/>
      <c r="MCV294" s="204"/>
      <c r="MCW294" s="204"/>
      <c r="MCX294" s="204"/>
      <c r="MCY294" s="204"/>
      <c r="MCZ294" s="204"/>
      <c r="MDA294" s="204"/>
      <c r="MDB294" s="204"/>
      <c r="MDC294" s="204"/>
      <c r="MDD294" s="204"/>
      <c r="MDE294" s="204"/>
      <c r="MDF294" s="204"/>
      <c r="MDG294" s="204"/>
      <c r="MDH294" s="204"/>
      <c r="MDI294" s="204"/>
      <c r="MDJ294" s="204"/>
      <c r="MDK294" s="204"/>
      <c r="MDL294" s="204"/>
      <c r="MDM294" s="204"/>
      <c r="MDN294" s="204"/>
      <c r="MDO294" s="204"/>
      <c r="MDP294" s="204"/>
      <c r="MDQ294" s="204"/>
      <c r="MDR294" s="204"/>
      <c r="MDS294" s="204"/>
      <c r="MDT294" s="204"/>
      <c r="MDU294" s="204"/>
      <c r="MDV294" s="204"/>
      <c r="MDW294" s="204"/>
      <c r="MDX294" s="204"/>
      <c r="MDY294" s="204"/>
      <c r="MDZ294" s="204"/>
      <c r="MEA294" s="204"/>
      <c r="MEB294" s="204"/>
      <c r="MEC294" s="204"/>
      <c r="MED294" s="204"/>
      <c r="MEE294" s="204"/>
      <c r="MEF294" s="204"/>
      <c r="MEG294" s="204"/>
      <c r="MEH294" s="204"/>
      <c r="MEI294" s="204"/>
      <c r="MEJ294" s="204"/>
      <c r="MEK294" s="204"/>
      <c r="MEL294" s="204"/>
      <c r="MEM294" s="204"/>
      <c r="MEN294" s="204"/>
      <c r="MEO294" s="204"/>
      <c r="MEP294" s="204"/>
      <c r="MEQ294" s="204"/>
      <c r="MER294" s="204"/>
      <c r="MES294" s="204"/>
      <c r="MET294" s="204"/>
      <c r="MEU294" s="204"/>
      <c r="MEV294" s="204"/>
      <c r="MEW294" s="204"/>
      <c r="MEX294" s="204"/>
      <c r="MEY294" s="204"/>
      <c r="MEZ294" s="204"/>
      <c r="MFA294" s="204"/>
      <c r="MFB294" s="204"/>
      <c r="MFC294" s="204"/>
      <c r="MFD294" s="204"/>
      <c r="MFE294" s="204"/>
      <c r="MFF294" s="204"/>
      <c r="MFG294" s="204"/>
      <c r="MFH294" s="204"/>
      <c r="MFI294" s="204"/>
      <c r="MFJ294" s="204"/>
      <c r="MFK294" s="204"/>
      <c r="MFL294" s="204"/>
      <c r="MFM294" s="204"/>
      <c r="MFN294" s="204"/>
      <c r="MFO294" s="204"/>
      <c r="MFP294" s="204"/>
      <c r="MFQ294" s="204"/>
      <c r="MFR294" s="204"/>
      <c r="MFS294" s="204"/>
      <c r="MFT294" s="204"/>
      <c r="MFU294" s="204"/>
      <c r="MFV294" s="204"/>
      <c r="MFW294" s="204"/>
      <c r="MFX294" s="204"/>
      <c r="MFY294" s="204"/>
      <c r="MFZ294" s="204"/>
      <c r="MGA294" s="204"/>
      <c r="MGB294" s="204"/>
      <c r="MGC294" s="204"/>
      <c r="MGD294" s="204"/>
      <c r="MGE294" s="204"/>
      <c r="MGF294" s="204"/>
      <c r="MGG294" s="204"/>
      <c r="MGH294" s="204"/>
      <c r="MGI294" s="204"/>
      <c r="MGJ294" s="204"/>
      <c r="MGK294" s="204"/>
      <c r="MGL294" s="204"/>
      <c r="MGM294" s="204"/>
      <c r="MGN294" s="204"/>
      <c r="MGO294" s="204"/>
      <c r="MGP294" s="204"/>
      <c r="MGQ294" s="204"/>
      <c r="MGR294" s="204"/>
      <c r="MGS294" s="204"/>
      <c r="MGT294" s="204"/>
      <c r="MGU294" s="204"/>
      <c r="MGV294" s="204"/>
      <c r="MGW294" s="204"/>
      <c r="MGX294" s="204"/>
      <c r="MGY294" s="204"/>
      <c r="MGZ294" s="204"/>
      <c r="MHA294" s="204"/>
      <c r="MHB294" s="204"/>
      <c r="MHC294" s="204"/>
      <c r="MHD294" s="204"/>
      <c r="MHE294" s="204"/>
      <c r="MHF294" s="204"/>
      <c r="MHG294" s="204"/>
      <c r="MHH294" s="204"/>
      <c r="MHI294" s="204"/>
      <c r="MHJ294" s="204"/>
      <c r="MHK294" s="204"/>
      <c r="MHL294" s="204"/>
      <c r="MHM294" s="204"/>
      <c r="MHN294" s="204"/>
      <c r="MHO294" s="204"/>
      <c r="MHP294" s="204"/>
      <c r="MHQ294" s="204"/>
      <c r="MHR294" s="204"/>
      <c r="MHS294" s="204"/>
      <c r="MHT294" s="204"/>
      <c r="MHU294" s="204"/>
      <c r="MHV294" s="204"/>
      <c r="MHW294" s="204"/>
      <c r="MHX294" s="204"/>
      <c r="MHY294" s="204"/>
      <c r="MHZ294" s="204"/>
      <c r="MIA294" s="204"/>
      <c r="MIB294" s="204"/>
      <c r="MIC294" s="204"/>
      <c r="MID294" s="204"/>
      <c r="MIE294" s="204"/>
      <c r="MIF294" s="204"/>
      <c r="MIG294" s="204"/>
      <c r="MIH294" s="204"/>
      <c r="MII294" s="204"/>
      <c r="MIJ294" s="204"/>
      <c r="MIK294" s="204"/>
      <c r="MIL294" s="204"/>
      <c r="MIM294" s="204"/>
      <c r="MIN294" s="204"/>
      <c r="MIO294" s="204"/>
      <c r="MIP294" s="204"/>
      <c r="MIQ294" s="204"/>
      <c r="MIR294" s="204"/>
      <c r="MIS294" s="204"/>
      <c r="MIT294" s="204"/>
      <c r="MIU294" s="204"/>
      <c r="MIV294" s="204"/>
      <c r="MIW294" s="204"/>
      <c r="MIX294" s="204"/>
      <c r="MIY294" s="204"/>
      <c r="MIZ294" s="204"/>
      <c r="MJA294" s="204"/>
      <c r="MJB294" s="204"/>
      <c r="MJC294" s="204"/>
      <c r="MJD294" s="204"/>
      <c r="MJE294" s="204"/>
      <c r="MJF294" s="204"/>
      <c r="MJG294" s="204"/>
      <c r="MJH294" s="204"/>
      <c r="MJI294" s="204"/>
      <c r="MJJ294" s="204"/>
      <c r="MJK294" s="204"/>
      <c r="MJL294" s="204"/>
      <c r="MJM294" s="204"/>
      <c r="MJN294" s="204"/>
      <c r="MJO294" s="204"/>
      <c r="MJP294" s="204"/>
      <c r="MJQ294" s="204"/>
      <c r="MJR294" s="204"/>
      <c r="MJS294" s="204"/>
      <c r="MJT294" s="204"/>
      <c r="MJU294" s="204"/>
      <c r="MJV294" s="204"/>
      <c r="MJW294" s="204"/>
      <c r="MJX294" s="204"/>
      <c r="MJY294" s="204"/>
      <c r="MJZ294" s="204"/>
      <c r="MKA294" s="204"/>
      <c r="MKB294" s="204"/>
      <c r="MKC294" s="204"/>
      <c r="MKD294" s="204"/>
      <c r="MKE294" s="204"/>
      <c r="MKF294" s="204"/>
      <c r="MKG294" s="204"/>
      <c r="MKH294" s="204"/>
      <c r="MKI294" s="204"/>
      <c r="MKJ294" s="204"/>
      <c r="MKK294" s="204"/>
      <c r="MKL294" s="204"/>
      <c r="MKM294" s="204"/>
      <c r="MKN294" s="204"/>
      <c r="MKO294" s="204"/>
      <c r="MKP294" s="204"/>
      <c r="MKQ294" s="204"/>
      <c r="MKR294" s="204"/>
      <c r="MKS294" s="204"/>
      <c r="MKT294" s="204"/>
      <c r="MKU294" s="204"/>
      <c r="MKV294" s="204"/>
      <c r="MKW294" s="204"/>
      <c r="MKX294" s="204"/>
      <c r="MKY294" s="204"/>
      <c r="MKZ294" s="204"/>
      <c r="MLA294" s="204"/>
      <c r="MLB294" s="204"/>
      <c r="MLC294" s="204"/>
      <c r="MLD294" s="204"/>
      <c r="MLE294" s="204"/>
      <c r="MLF294" s="204"/>
      <c r="MLG294" s="204"/>
      <c r="MLH294" s="204"/>
      <c r="MLI294" s="204"/>
      <c r="MLJ294" s="204"/>
      <c r="MLK294" s="204"/>
      <c r="MLL294" s="204"/>
      <c r="MLM294" s="204"/>
      <c r="MLN294" s="204"/>
      <c r="MLO294" s="204"/>
      <c r="MLP294" s="204"/>
      <c r="MLQ294" s="204"/>
      <c r="MLR294" s="204"/>
      <c r="MLS294" s="204"/>
      <c r="MLT294" s="204"/>
      <c r="MLU294" s="204"/>
      <c r="MLV294" s="204"/>
      <c r="MLW294" s="204"/>
      <c r="MLX294" s="204"/>
      <c r="MLY294" s="204"/>
      <c r="MLZ294" s="204"/>
      <c r="MMA294" s="204"/>
      <c r="MMB294" s="204"/>
      <c r="MMC294" s="204"/>
      <c r="MMD294" s="204"/>
      <c r="MME294" s="204"/>
      <c r="MMF294" s="204"/>
      <c r="MMG294" s="204"/>
      <c r="MMH294" s="204"/>
      <c r="MMI294" s="204"/>
      <c r="MMJ294" s="204"/>
      <c r="MMK294" s="204"/>
      <c r="MML294" s="204"/>
      <c r="MMM294" s="204"/>
      <c r="MMN294" s="204"/>
      <c r="MMO294" s="204"/>
      <c r="MMP294" s="204"/>
      <c r="MMQ294" s="204"/>
      <c r="MMR294" s="204"/>
      <c r="MMS294" s="204"/>
      <c r="MMT294" s="204"/>
      <c r="MMU294" s="204"/>
      <c r="MMV294" s="204"/>
      <c r="MMW294" s="204"/>
      <c r="MMX294" s="204"/>
      <c r="MMY294" s="204"/>
      <c r="MMZ294" s="204"/>
      <c r="MNA294" s="204"/>
      <c r="MNB294" s="204"/>
      <c r="MNC294" s="204"/>
      <c r="MND294" s="204"/>
      <c r="MNE294" s="204"/>
      <c r="MNF294" s="204"/>
      <c r="MNG294" s="204"/>
      <c r="MNH294" s="204"/>
      <c r="MNI294" s="204"/>
      <c r="MNJ294" s="204"/>
      <c r="MNK294" s="204"/>
      <c r="MNL294" s="204"/>
      <c r="MNM294" s="204"/>
      <c r="MNN294" s="204"/>
      <c r="MNO294" s="204"/>
      <c r="MNP294" s="204"/>
      <c r="MNQ294" s="204"/>
      <c r="MNR294" s="204"/>
      <c r="MNS294" s="204"/>
      <c r="MNT294" s="204"/>
      <c r="MNU294" s="204"/>
      <c r="MNV294" s="204"/>
      <c r="MNW294" s="204"/>
      <c r="MNX294" s="204"/>
      <c r="MNY294" s="204"/>
      <c r="MNZ294" s="204"/>
      <c r="MOA294" s="204"/>
      <c r="MOB294" s="204"/>
      <c r="MOC294" s="204"/>
      <c r="MOD294" s="204"/>
      <c r="MOE294" s="204"/>
      <c r="MOF294" s="204"/>
      <c r="MOG294" s="204"/>
      <c r="MOH294" s="204"/>
      <c r="MOI294" s="204"/>
      <c r="MOJ294" s="204"/>
      <c r="MOK294" s="204"/>
      <c r="MOL294" s="204"/>
      <c r="MOM294" s="204"/>
      <c r="MON294" s="204"/>
      <c r="MOO294" s="204"/>
      <c r="MOP294" s="204"/>
      <c r="MOQ294" s="204"/>
      <c r="MOR294" s="204"/>
      <c r="MOS294" s="204"/>
      <c r="MOT294" s="204"/>
      <c r="MOU294" s="204"/>
      <c r="MOV294" s="204"/>
      <c r="MOW294" s="204"/>
      <c r="MOX294" s="204"/>
      <c r="MOY294" s="204"/>
      <c r="MOZ294" s="204"/>
      <c r="MPA294" s="204"/>
      <c r="MPB294" s="204"/>
      <c r="MPC294" s="204"/>
      <c r="MPD294" s="204"/>
      <c r="MPE294" s="204"/>
      <c r="MPF294" s="204"/>
      <c r="MPG294" s="204"/>
      <c r="MPH294" s="204"/>
      <c r="MPI294" s="204"/>
      <c r="MPJ294" s="204"/>
      <c r="MPK294" s="204"/>
      <c r="MPL294" s="204"/>
      <c r="MPM294" s="204"/>
      <c r="MPN294" s="204"/>
      <c r="MPO294" s="204"/>
      <c r="MPP294" s="204"/>
      <c r="MPQ294" s="204"/>
      <c r="MPR294" s="204"/>
      <c r="MPS294" s="204"/>
      <c r="MPT294" s="204"/>
      <c r="MPU294" s="204"/>
      <c r="MPV294" s="204"/>
      <c r="MPW294" s="204"/>
      <c r="MPX294" s="204"/>
      <c r="MPY294" s="204"/>
      <c r="MPZ294" s="204"/>
      <c r="MQA294" s="204"/>
      <c r="MQB294" s="204"/>
      <c r="MQC294" s="204"/>
      <c r="MQD294" s="204"/>
      <c r="MQE294" s="204"/>
      <c r="MQF294" s="204"/>
      <c r="MQG294" s="204"/>
      <c r="MQH294" s="204"/>
      <c r="MQI294" s="204"/>
      <c r="MQJ294" s="204"/>
      <c r="MQK294" s="204"/>
      <c r="MQL294" s="204"/>
      <c r="MQM294" s="204"/>
      <c r="MQN294" s="204"/>
      <c r="MQO294" s="204"/>
      <c r="MQP294" s="204"/>
      <c r="MQQ294" s="204"/>
      <c r="MQR294" s="204"/>
      <c r="MQS294" s="204"/>
      <c r="MQT294" s="204"/>
      <c r="MQU294" s="204"/>
      <c r="MQV294" s="204"/>
      <c r="MQW294" s="204"/>
      <c r="MQX294" s="204"/>
      <c r="MQY294" s="204"/>
      <c r="MQZ294" s="204"/>
      <c r="MRA294" s="204"/>
      <c r="MRB294" s="204"/>
      <c r="MRC294" s="204"/>
      <c r="MRD294" s="204"/>
      <c r="MRE294" s="204"/>
      <c r="MRF294" s="204"/>
      <c r="MRG294" s="204"/>
      <c r="MRH294" s="204"/>
      <c r="MRI294" s="204"/>
      <c r="MRJ294" s="204"/>
      <c r="MRK294" s="204"/>
      <c r="MRL294" s="204"/>
      <c r="MRM294" s="204"/>
      <c r="MRN294" s="204"/>
      <c r="MRO294" s="204"/>
      <c r="MRP294" s="204"/>
      <c r="MRQ294" s="204"/>
      <c r="MRR294" s="204"/>
      <c r="MRS294" s="204"/>
      <c r="MRT294" s="204"/>
      <c r="MRU294" s="204"/>
      <c r="MRV294" s="204"/>
      <c r="MRW294" s="204"/>
      <c r="MRX294" s="204"/>
      <c r="MRY294" s="204"/>
      <c r="MRZ294" s="204"/>
      <c r="MSA294" s="204"/>
      <c r="MSB294" s="204"/>
      <c r="MSC294" s="204"/>
      <c r="MSD294" s="204"/>
      <c r="MSE294" s="204"/>
      <c r="MSF294" s="204"/>
      <c r="MSG294" s="204"/>
      <c r="MSH294" s="204"/>
      <c r="MSI294" s="204"/>
      <c r="MSJ294" s="204"/>
      <c r="MSK294" s="204"/>
      <c r="MSL294" s="204"/>
      <c r="MSM294" s="204"/>
      <c r="MSN294" s="204"/>
      <c r="MSO294" s="204"/>
      <c r="MSP294" s="204"/>
      <c r="MSQ294" s="204"/>
      <c r="MSR294" s="204"/>
      <c r="MSS294" s="204"/>
      <c r="MST294" s="204"/>
      <c r="MSU294" s="204"/>
      <c r="MSV294" s="204"/>
      <c r="MSW294" s="204"/>
      <c r="MSX294" s="204"/>
      <c r="MSY294" s="204"/>
      <c r="MSZ294" s="204"/>
      <c r="MTA294" s="204"/>
      <c r="MTB294" s="204"/>
      <c r="MTC294" s="204"/>
      <c r="MTD294" s="204"/>
      <c r="MTE294" s="204"/>
      <c r="MTF294" s="204"/>
      <c r="MTG294" s="204"/>
      <c r="MTH294" s="204"/>
      <c r="MTI294" s="204"/>
      <c r="MTJ294" s="204"/>
      <c r="MTK294" s="204"/>
      <c r="MTL294" s="204"/>
      <c r="MTM294" s="204"/>
      <c r="MTN294" s="204"/>
      <c r="MTO294" s="204"/>
      <c r="MTP294" s="204"/>
      <c r="MTQ294" s="204"/>
      <c r="MTR294" s="204"/>
      <c r="MTS294" s="204"/>
      <c r="MTT294" s="204"/>
      <c r="MTU294" s="204"/>
      <c r="MTV294" s="204"/>
      <c r="MTW294" s="204"/>
      <c r="MTX294" s="204"/>
      <c r="MTY294" s="204"/>
      <c r="MTZ294" s="204"/>
      <c r="MUA294" s="204"/>
      <c r="MUB294" s="204"/>
      <c r="MUC294" s="204"/>
      <c r="MUD294" s="204"/>
      <c r="MUE294" s="204"/>
      <c r="MUF294" s="204"/>
      <c r="MUG294" s="204"/>
      <c r="MUH294" s="204"/>
      <c r="MUI294" s="204"/>
      <c r="MUJ294" s="204"/>
      <c r="MUK294" s="204"/>
      <c r="MUL294" s="204"/>
      <c r="MUM294" s="204"/>
      <c r="MUN294" s="204"/>
      <c r="MUO294" s="204"/>
      <c r="MUP294" s="204"/>
      <c r="MUQ294" s="204"/>
      <c r="MUR294" s="204"/>
      <c r="MUS294" s="204"/>
      <c r="MUT294" s="204"/>
      <c r="MUU294" s="204"/>
      <c r="MUV294" s="204"/>
      <c r="MUW294" s="204"/>
      <c r="MUX294" s="204"/>
      <c r="MUY294" s="204"/>
      <c r="MUZ294" s="204"/>
      <c r="MVA294" s="204"/>
      <c r="MVB294" s="204"/>
      <c r="MVC294" s="204"/>
      <c r="MVD294" s="204"/>
      <c r="MVE294" s="204"/>
      <c r="MVF294" s="204"/>
      <c r="MVG294" s="204"/>
      <c r="MVH294" s="204"/>
      <c r="MVI294" s="204"/>
      <c r="MVJ294" s="204"/>
      <c r="MVK294" s="204"/>
      <c r="MVL294" s="204"/>
      <c r="MVM294" s="204"/>
      <c r="MVN294" s="204"/>
      <c r="MVO294" s="204"/>
      <c r="MVP294" s="204"/>
      <c r="MVQ294" s="204"/>
      <c r="MVR294" s="204"/>
      <c r="MVS294" s="204"/>
      <c r="MVT294" s="204"/>
      <c r="MVU294" s="204"/>
      <c r="MVV294" s="204"/>
      <c r="MVW294" s="204"/>
      <c r="MVX294" s="204"/>
      <c r="MVY294" s="204"/>
      <c r="MVZ294" s="204"/>
      <c r="MWA294" s="204"/>
      <c r="MWB294" s="204"/>
      <c r="MWC294" s="204"/>
      <c r="MWD294" s="204"/>
      <c r="MWE294" s="204"/>
      <c r="MWF294" s="204"/>
      <c r="MWG294" s="204"/>
      <c r="MWH294" s="204"/>
      <c r="MWI294" s="204"/>
      <c r="MWJ294" s="204"/>
      <c r="MWK294" s="204"/>
      <c r="MWL294" s="204"/>
      <c r="MWM294" s="204"/>
      <c r="MWN294" s="204"/>
      <c r="MWO294" s="204"/>
      <c r="MWP294" s="204"/>
      <c r="MWQ294" s="204"/>
      <c r="MWR294" s="204"/>
      <c r="MWS294" s="204"/>
      <c r="MWT294" s="204"/>
      <c r="MWU294" s="204"/>
      <c r="MWV294" s="204"/>
      <c r="MWW294" s="204"/>
      <c r="MWX294" s="204"/>
      <c r="MWY294" s="204"/>
      <c r="MWZ294" s="204"/>
      <c r="MXA294" s="204"/>
      <c r="MXB294" s="204"/>
      <c r="MXC294" s="204"/>
      <c r="MXD294" s="204"/>
      <c r="MXE294" s="204"/>
      <c r="MXF294" s="204"/>
      <c r="MXG294" s="204"/>
      <c r="MXH294" s="204"/>
      <c r="MXI294" s="204"/>
      <c r="MXJ294" s="204"/>
      <c r="MXK294" s="204"/>
      <c r="MXL294" s="204"/>
      <c r="MXM294" s="204"/>
      <c r="MXN294" s="204"/>
      <c r="MXO294" s="204"/>
      <c r="MXP294" s="204"/>
      <c r="MXQ294" s="204"/>
      <c r="MXR294" s="204"/>
      <c r="MXS294" s="204"/>
      <c r="MXT294" s="204"/>
      <c r="MXU294" s="204"/>
      <c r="MXV294" s="204"/>
      <c r="MXW294" s="204"/>
      <c r="MXX294" s="204"/>
      <c r="MXY294" s="204"/>
      <c r="MXZ294" s="204"/>
      <c r="MYA294" s="204"/>
      <c r="MYB294" s="204"/>
      <c r="MYC294" s="204"/>
      <c r="MYD294" s="204"/>
      <c r="MYE294" s="204"/>
      <c r="MYF294" s="204"/>
      <c r="MYG294" s="204"/>
      <c r="MYH294" s="204"/>
      <c r="MYI294" s="204"/>
      <c r="MYJ294" s="204"/>
      <c r="MYK294" s="204"/>
      <c r="MYL294" s="204"/>
      <c r="MYM294" s="204"/>
      <c r="MYN294" s="204"/>
      <c r="MYO294" s="204"/>
      <c r="MYP294" s="204"/>
      <c r="MYQ294" s="204"/>
      <c r="MYR294" s="204"/>
      <c r="MYS294" s="204"/>
      <c r="MYT294" s="204"/>
      <c r="MYU294" s="204"/>
      <c r="MYV294" s="204"/>
      <c r="MYW294" s="204"/>
      <c r="MYX294" s="204"/>
      <c r="MYY294" s="204"/>
      <c r="MYZ294" s="204"/>
      <c r="MZA294" s="204"/>
      <c r="MZB294" s="204"/>
      <c r="MZC294" s="204"/>
      <c r="MZD294" s="204"/>
      <c r="MZE294" s="204"/>
      <c r="MZF294" s="204"/>
      <c r="MZG294" s="204"/>
      <c r="MZH294" s="204"/>
      <c r="MZI294" s="204"/>
      <c r="MZJ294" s="204"/>
      <c r="MZK294" s="204"/>
      <c r="MZL294" s="204"/>
      <c r="MZM294" s="204"/>
      <c r="MZN294" s="204"/>
      <c r="MZO294" s="204"/>
      <c r="MZP294" s="204"/>
      <c r="MZQ294" s="204"/>
      <c r="MZR294" s="204"/>
      <c r="MZS294" s="204"/>
      <c r="MZT294" s="204"/>
      <c r="MZU294" s="204"/>
      <c r="MZV294" s="204"/>
      <c r="MZW294" s="204"/>
      <c r="MZX294" s="204"/>
      <c r="MZY294" s="204"/>
      <c r="MZZ294" s="204"/>
      <c r="NAA294" s="204"/>
      <c r="NAB294" s="204"/>
      <c r="NAC294" s="204"/>
      <c r="NAD294" s="204"/>
      <c r="NAE294" s="204"/>
      <c r="NAF294" s="204"/>
      <c r="NAG294" s="204"/>
      <c r="NAH294" s="204"/>
      <c r="NAI294" s="204"/>
      <c r="NAJ294" s="204"/>
      <c r="NAK294" s="204"/>
      <c r="NAL294" s="204"/>
      <c r="NAM294" s="204"/>
      <c r="NAN294" s="204"/>
      <c r="NAO294" s="204"/>
      <c r="NAP294" s="204"/>
      <c r="NAQ294" s="204"/>
      <c r="NAR294" s="204"/>
      <c r="NAS294" s="204"/>
      <c r="NAT294" s="204"/>
      <c r="NAU294" s="204"/>
      <c r="NAV294" s="204"/>
      <c r="NAW294" s="204"/>
      <c r="NAX294" s="204"/>
      <c r="NAY294" s="204"/>
      <c r="NAZ294" s="204"/>
      <c r="NBA294" s="204"/>
      <c r="NBB294" s="204"/>
      <c r="NBC294" s="204"/>
      <c r="NBD294" s="204"/>
      <c r="NBE294" s="204"/>
      <c r="NBF294" s="204"/>
      <c r="NBG294" s="204"/>
      <c r="NBH294" s="204"/>
      <c r="NBI294" s="204"/>
      <c r="NBJ294" s="204"/>
      <c r="NBK294" s="204"/>
      <c r="NBL294" s="204"/>
      <c r="NBM294" s="204"/>
      <c r="NBN294" s="204"/>
      <c r="NBO294" s="204"/>
      <c r="NBP294" s="204"/>
      <c r="NBQ294" s="204"/>
      <c r="NBR294" s="204"/>
      <c r="NBS294" s="204"/>
      <c r="NBT294" s="204"/>
      <c r="NBU294" s="204"/>
      <c r="NBV294" s="204"/>
      <c r="NBW294" s="204"/>
      <c r="NBX294" s="204"/>
      <c r="NBY294" s="204"/>
      <c r="NBZ294" s="204"/>
      <c r="NCA294" s="204"/>
      <c r="NCB294" s="204"/>
      <c r="NCC294" s="204"/>
      <c r="NCD294" s="204"/>
      <c r="NCE294" s="204"/>
      <c r="NCF294" s="204"/>
      <c r="NCG294" s="204"/>
      <c r="NCH294" s="204"/>
      <c r="NCI294" s="204"/>
      <c r="NCJ294" s="204"/>
      <c r="NCK294" s="204"/>
      <c r="NCL294" s="204"/>
      <c r="NCM294" s="204"/>
      <c r="NCN294" s="204"/>
      <c r="NCO294" s="204"/>
      <c r="NCP294" s="204"/>
      <c r="NCQ294" s="204"/>
      <c r="NCR294" s="204"/>
      <c r="NCS294" s="204"/>
      <c r="NCT294" s="204"/>
      <c r="NCU294" s="204"/>
      <c r="NCV294" s="204"/>
      <c r="NCW294" s="204"/>
      <c r="NCX294" s="204"/>
      <c r="NCY294" s="204"/>
      <c r="NCZ294" s="204"/>
      <c r="NDA294" s="204"/>
      <c r="NDB294" s="204"/>
      <c r="NDC294" s="204"/>
      <c r="NDD294" s="204"/>
      <c r="NDE294" s="204"/>
      <c r="NDF294" s="204"/>
      <c r="NDG294" s="204"/>
      <c r="NDH294" s="204"/>
      <c r="NDI294" s="204"/>
      <c r="NDJ294" s="204"/>
      <c r="NDK294" s="204"/>
      <c r="NDL294" s="204"/>
      <c r="NDM294" s="204"/>
      <c r="NDN294" s="204"/>
      <c r="NDO294" s="204"/>
      <c r="NDP294" s="204"/>
      <c r="NDQ294" s="204"/>
      <c r="NDR294" s="204"/>
      <c r="NDS294" s="204"/>
      <c r="NDT294" s="204"/>
      <c r="NDU294" s="204"/>
      <c r="NDV294" s="204"/>
      <c r="NDW294" s="204"/>
      <c r="NDX294" s="204"/>
      <c r="NDY294" s="204"/>
      <c r="NDZ294" s="204"/>
      <c r="NEA294" s="204"/>
      <c r="NEB294" s="204"/>
      <c r="NEC294" s="204"/>
      <c r="NED294" s="204"/>
      <c r="NEE294" s="204"/>
      <c r="NEF294" s="204"/>
      <c r="NEG294" s="204"/>
      <c r="NEH294" s="204"/>
      <c r="NEI294" s="204"/>
      <c r="NEJ294" s="204"/>
      <c r="NEK294" s="204"/>
      <c r="NEL294" s="204"/>
      <c r="NEM294" s="204"/>
      <c r="NEN294" s="204"/>
      <c r="NEO294" s="204"/>
      <c r="NEP294" s="204"/>
      <c r="NEQ294" s="204"/>
      <c r="NER294" s="204"/>
      <c r="NES294" s="204"/>
      <c r="NET294" s="204"/>
      <c r="NEU294" s="204"/>
      <c r="NEV294" s="204"/>
      <c r="NEW294" s="204"/>
      <c r="NEX294" s="204"/>
      <c r="NEY294" s="204"/>
      <c r="NEZ294" s="204"/>
      <c r="NFA294" s="204"/>
      <c r="NFB294" s="204"/>
      <c r="NFC294" s="204"/>
      <c r="NFD294" s="204"/>
      <c r="NFE294" s="204"/>
      <c r="NFF294" s="204"/>
      <c r="NFG294" s="204"/>
      <c r="NFH294" s="204"/>
      <c r="NFI294" s="204"/>
      <c r="NFJ294" s="204"/>
      <c r="NFK294" s="204"/>
      <c r="NFL294" s="204"/>
      <c r="NFM294" s="204"/>
      <c r="NFN294" s="204"/>
      <c r="NFO294" s="204"/>
      <c r="NFP294" s="204"/>
      <c r="NFQ294" s="204"/>
      <c r="NFR294" s="204"/>
      <c r="NFS294" s="204"/>
      <c r="NFT294" s="204"/>
      <c r="NFU294" s="204"/>
      <c r="NFV294" s="204"/>
      <c r="NFW294" s="204"/>
      <c r="NFX294" s="204"/>
      <c r="NFY294" s="204"/>
      <c r="NFZ294" s="204"/>
      <c r="NGA294" s="204"/>
      <c r="NGB294" s="204"/>
      <c r="NGC294" s="204"/>
      <c r="NGD294" s="204"/>
      <c r="NGE294" s="204"/>
      <c r="NGF294" s="204"/>
      <c r="NGG294" s="204"/>
      <c r="NGH294" s="204"/>
      <c r="NGI294" s="204"/>
      <c r="NGJ294" s="204"/>
      <c r="NGK294" s="204"/>
      <c r="NGL294" s="204"/>
      <c r="NGM294" s="204"/>
      <c r="NGN294" s="204"/>
      <c r="NGO294" s="204"/>
      <c r="NGP294" s="204"/>
      <c r="NGQ294" s="204"/>
      <c r="NGR294" s="204"/>
      <c r="NGS294" s="204"/>
      <c r="NGT294" s="204"/>
      <c r="NGU294" s="204"/>
      <c r="NGV294" s="204"/>
      <c r="NGW294" s="204"/>
      <c r="NGX294" s="204"/>
      <c r="NGY294" s="204"/>
      <c r="NGZ294" s="204"/>
      <c r="NHA294" s="204"/>
      <c r="NHB294" s="204"/>
      <c r="NHC294" s="204"/>
      <c r="NHD294" s="204"/>
      <c r="NHE294" s="204"/>
      <c r="NHF294" s="204"/>
      <c r="NHG294" s="204"/>
      <c r="NHH294" s="204"/>
      <c r="NHI294" s="204"/>
      <c r="NHJ294" s="204"/>
      <c r="NHK294" s="204"/>
      <c r="NHL294" s="204"/>
      <c r="NHM294" s="204"/>
      <c r="NHN294" s="204"/>
      <c r="NHO294" s="204"/>
      <c r="NHP294" s="204"/>
      <c r="NHQ294" s="204"/>
      <c r="NHR294" s="204"/>
      <c r="NHS294" s="204"/>
      <c r="NHT294" s="204"/>
      <c r="NHU294" s="204"/>
      <c r="NHV294" s="204"/>
      <c r="NHW294" s="204"/>
      <c r="NHX294" s="204"/>
      <c r="NHY294" s="204"/>
      <c r="NHZ294" s="204"/>
      <c r="NIA294" s="204"/>
      <c r="NIB294" s="204"/>
      <c r="NIC294" s="204"/>
      <c r="NID294" s="204"/>
      <c r="NIE294" s="204"/>
      <c r="NIF294" s="204"/>
      <c r="NIG294" s="204"/>
      <c r="NIH294" s="204"/>
      <c r="NII294" s="204"/>
      <c r="NIJ294" s="204"/>
      <c r="NIK294" s="204"/>
      <c r="NIL294" s="204"/>
      <c r="NIM294" s="204"/>
      <c r="NIN294" s="204"/>
      <c r="NIO294" s="204"/>
      <c r="NIP294" s="204"/>
      <c r="NIQ294" s="204"/>
      <c r="NIR294" s="204"/>
      <c r="NIS294" s="204"/>
      <c r="NIT294" s="204"/>
      <c r="NIU294" s="204"/>
      <c r="NIV294" s="204"/>
      <c r="NIW294" s="204"/>
      <c r="NIX294" s="204"/>
      <c r="NIY294" s="204"/>
      <c r="NIZ294" s="204"/>
      <c r="NJA294" s="204"/>
      <c r="NJB294" s="204"/>
      <c r="NJC294" s="204"/>
      <c r="NJD294" s="204"/>
      <c r="NJE294" s="204"/>
      <c r="NJF294" s="204"/>
      <c r="NJG294" s="204"/>
      <c r="NJH294" s="204"/>
      <c r="NJI294" s="204"/>
      <c r="NJJ294" s="204"/>
      <c r="NJK294" s="204"/>
      <c r="NJL294" s="204"/>
      <c r="NJM294" s="204"/>
      <c r="NJN294" s="204"/>
      <c r="NJO294" s="204"/>
      <c r="NJP294" s="204"/>
      <c r="NJQ294" s="204"/>
      <c r="NJR294" s="204"/>
      <c r="NJS294" s="204"/>
      <c r="NJT294" s="204"/>
      <c r="NJU294" s="204"/>
      <c r="NJV294" s="204"/>
      <c r="NJW294" s="204"/>
      <c r="NJX294" s="204"/>
      <c r="NJY294" s="204"/>
      <c r="NJZ294" s="204"/>
      <c r="NKA294" s="204"/>
      <c r="NKB294" s="204"/>
      <c r="NKC294" s="204"/>
      <c r="NKD294" s="204"/>
      <c r="NKE294" s="204"/>
      <c r="NKF294" s="204"/>
      <c r="NKG294" s="204"/>
      <c r="NKH294" s="204"/>
      <c r="NKI294" s="204"/>
      <c r="NKJ294" s="204"/>
      <c r="NKK294" s="204"/>
      <c r="NKL294" s="204"/>
      <c r="NKM294" s="204"/>
      <c r="NKN294" s="204"/>
      <c r="NKO294" s="204"/>
      <c r="NKP294" s="204"/>
      <c r="NKQ294" s="204"/>
      <c r="NKR294" s="204"/>
      <c r="NKS294" s="204"/>
      <c r="NKT294" s="204"/>
      <c r="NKU294" s="204"/>
      <c r="NKV294" s="204"/>
      <c r="NKW294" s="204"/>
      <c r="NKX294" s="204"/>
      <c r="NKY294" s="204"/>
      <c r="NKZ294" s="204"/>
      <c r="NLA294" s="204"/>
      <c r="NLB294" s="204"/>
      <c r="NLC294" s="204"/>
      <c r="NLD294" s="204"/>
      <c r="NLE294" s="204"/>
      <c r="NLF294" s="204"/>
      <c r="NLG294" s="204"/>
      <c r="NLH294" s="204"/>
      <c r="NLI294" s="204"/>
      <c r="NLJ294" s="204"/>
      <c r="NLK294" s="204"/>
      <c r="NLL294" s="204"/>
      <c r="NLM294" s="204"/>
      <c r="NLN294" s="204"/>
      <c r="NLO294" s="204"/>
      <c r="NLP294" s="204"/>
      <c r="NLQ294" s="204"/>
      <c r="NLR294" s="204"/>
      <c r="NLS294" s="204"/>
      <c r="NLT294" s="204"/>
      <c r="NLU294" s="204"/>
      <c r="NLV294" s="204"/>
      <c r="NLW294" s="204"/>
      <c r="NLX294" s="204"/>
      <c r="NLY294" s="204"/>
      <c r="NLZ294" s="204"/>
      <c r="NMA294" s="204"/>
      <c r="NMB294" s="204"/>
      <c r="NMC294" s="204"/>
      <c r="NMD294" s="204"/>
      <c r="NME294" s="204"/>
      <c r="NMF294" s="204"/>
      <c r="NMG294" s="204"/>
      <c r="NMH294" s="204"/>
      <c r="NMI294" s="204"/>
      <c r="NMJ294" s="204"/>
      <c r="NMK294" s="204"/>
      <c r="NML294" s="204"/>
      <c r="NMM294" s="204"/>
      <c r="NMN294" s="204"/>
      <c r="NMO294" s="204"/>
      <c r="NMP294" s="204"/>
      <c r="NMQ294" s="204"/>
      <c r="NMR294" s="204"/>
      <c r="NMS294" s="204"/>
      <c r="NMT294" s="204"/>
      <c r="NMU294" s="204"/>
      <c r="NMV294" s="204"/>
      <c r="NMW294" s="204"/>
      <c r="NMX294" s="204"/>
      <c r="NMY294" s="204"/>
      <c r="NMZ294" s="204"/>
      <c r="NNA294" s="204"/>
      <c r="NNB294" s="204"/>
      <c r="NNC294" s="204"/>
      <c r="NND294" s="204"/>
      <c r="NNE294" s="204"/>
      <c r="NNF294" s="204"/>
      <c r="NNG294" s="204"/>
      <c r="NNH294" s="204"/>
      <c r="NNI294" s="204"/>
      <c r="NNJ294" s="204"/>
      <c r="NNK294" s="204"/>
      <c r="NNL294" s="204"/>
      <c r="NNM294" s="204"/>
      <c r="NNN294" s="204"/>
      <c r="NNO294" s="204"/>
      <c r="NNP294" s="204"/>
      <c r="NNQ294" s="204"/>
      <c r="NNR294" s="204"/>
      <c r="NNS294" s="204"/>
      <c r="NNT294" s="204"/>
      <c r="NNU294" s="204"/>
      <c r="NNV294" s="204"/>
      <c r="NNW294" s="204"/>
      <c r="NNX294" s="204"/>
      <c r="NNY294" s="204"/>
      <c r="NNZ294" s="204"/>
      <c r="NOA294" s="204"/>
      <c r="NOB294" s="204"/>
      <c r="NOC294" s="204"/>
      <c r="NOD294" s="204"/>
      <c r="NOE294" s="204"/>
      <c r="NOF294" s="204"/>
      <c r="NOG294" s="204"/>
      <c r="NOH294" s="204"/>
      <c r="NOI294" s="204"/>
      <c r="NOJ294" s="204"/>
      <c r="NOK294" s="204"/>
      <c r="NOL294" s="204"/>
      <c r="NOM294" s="204"/>
      <c r="NON294" s="204"/>
      <c r="NOO294" s="204"/>
      <c r="NOP294" s="204"/>
      <c r="NOQ294" s="204"/>
      <c r="NOR294" s="204"/>
      <c r="NOS294" s="204"/>
      <c r="NOT294" s="204"/>
      <c r="NOU294" s="204"/>
      <c r="NOV294" s="204"/>
      <c r="NOW294" s="204"/>
      <c r="NOX294" s="204"/>
      <c r="NOY294" s="204"/>
      <c r="NOZ294" s="204"/>
      <c r="NPA294" s="204"/>
      <c r="NPB294" s="204"/>
      <c r="NPC294" s="204"/>
      <c r="NPD294" s="204"/>
      <c r="NPE294" s="204"/>
      <c r="NPF294" s="204"/>
      <c r="NPG294" s="204"/>
      <c r="NPH294" s="204"/>
      <c r="NPI294" s="204"/>
      <c r="NPJ294" s="204"/>
      <c r="NPK294" s="204"/>
      <c r="NPL294" s="204"/>
      <c r="NPM294" s="204"/>
      <c r="NPN294" s="204"/>
      <c r="NPO294" s="204"/>
      <c r="NPP294" s="204"/>
      <c r="NPQ294" s="204"/>
      <c r="NPR294" s="204"/>
      <c r="NPS294" s="204"/>
      <c r="NPT294" s="204"/>
      <c r="NPU294" s="204"/>
      <c r="NPV294" s="204"/>
      <c r="NPW294" s="204"/>
      <c r="NPX294" s="204"/>
      <c r="NPY294" s="204"/>
      <c r="NPZ294" s="204"/>
      <c r="NQA294" s="204"/>
      <c r="NQB294" s="204"/>
      <c r="NQC294" s="204"/>
      <c r="NQD294" s="204"/>
      <c r="NQE294" s="204"/>
      <c r="NQF294" s="204"/>
      <c r="NQG294" s="204"/>
      <c r="NQH294" s="204"/>
      <c r="NQI294" s="204"/>
      <c r="NQJ294" s="204"/>
      <c r="NQK294" s="204"/>
      <c r="NQL294" s="204"/>
      <c r="NQM294" s="204"/>
      <c r="NQN294" s="204"/>
      <c r="NQO294" s="204"/>
      <c r="NQP294" s="204"/>
      <c r="NQQ294" s="204"/>
      <c r="NQR294" s="204"/>
      <c r="NQS294" s="204"/>
      <c r="NQT294" s="204"/>
      <c r="NQU294" s="204"/>
      <c r="NQV294" s="204"/>
      <c r="NQW294" s="204"/>
      <c r="NQX294" s="204"/>
      <c r="NQY294" s="204"/>
      <c r="NQZ294" s="204"/>
      <c r="NRA294" s="204"/>
      <c r="NRB294" s="204"/>
      <c r="NRC294" s="204"/>
      <c r="NRD294" s="204"/>
      <c r="NRE294" s="204"/>
      <c r="NRF294" s="204"/>
      <c r="NRG294" s="204"/>
      <c r="NRH294" s="204"/>
      <c r="NRI294" s="204"/>
      <c r="NRJ294" s="204"/>
      <c r="NRK294" s="204"/>
      <c r="NRL294" s="204"/>
      <c r="NRM294" s="204"/>
      <c r="NRN294" s="204"/>
      <c r="NRO294" s="204"/>
      <c r="NRP294" s="204"/>
      <c r="NRQ294" s="204"/>
      <c r="NRR294" s="204"/>
      <c r="NRS294" s="204"/>
      <c r="NRT294" s="204"/>
      <c r="NRU294" s="204"/>
      <c r="NRV294" s="204"/>
      <c r="NRW294" s="204"/>
      <c r="NRX294" s="204"/>
      <c r="NRY294" s="204"/>
      <c r="NRZ294" s="204"/>
      <c r="NSA294" s="204"/>
      <c r="NSB294" s="204"/>
      <c r="NSC294" s="204"/>
      <c r="NSD294" s="204"/>
      <c r="NSE294" s="204"/>
      <c r="NSF294" s="204"/>
      <c r="NSG294" s="204"/>
      <c r="NSH294" s="204"/>
      <c r="NSI294" s="204"/>
      <c r="NSJ294" s="204"/>
      <c r="NSK294" s="204"/>
      <c r="NSL294" s="204"/>
      <c r="NSM294" s="204"/>
      <c r="NSN294" s="204"/>
      <c r="NSO294" s="204"/>
      <c r="NSP294" s="204"/>
      <c r="NSQ294" s="204"/>
      <c r="NSR294" s="204"/>
      <c r="NSS294" s="204"/>
      <c r="NST294" s="204"/>
      <c r="NSU294" s="204"/>
      <c r="NSV294" s="204"/>
      <c r="NSW294" s="204"/>
      <c r="NSX294" s="204"/>
      <c r="NSY294" s="204"/>
      <c r="NSZ294" s="204"/>
      <c r="NTA294" s="204"/>
      <c r="NTB294" s="204"/>
      <c r="NTC294" s="204"/>
      <c r="NTD294" s="204"/>
      <c r="NTE294" s="204"/>
      <c r="NTF294" s="204"/>
      <c r="NTG294" s="204"/>
      <c r="NTH294" s="204"/>
      <c r="NTI294" s="204"/>
      <c r="NTJ294" s="204"/>
      <c r="NTK294" s="204"/>
      <c r="NTL294" s="204"/>
      <c r="NTM294" s="204"/>
      <c r="NTN294" s="204"/>
      <c r="NTO294" s="204"/>
      <c r="NTP294" s="204"/>
      <c r="NTQ294" s="204"/>
      <c r="NTR294" s="204"/>
      <c r="NTS294" s="204"/>
      <c r="NTT294" s="204"/>
      <c r="NTU294" s="204"/>
      <c r="NTV294" s="204"/>
      <c r="NTW294" s="204"/>
      <c r="NTX294" s="204"/>
      <c r="NTY294" s="204"/>
      <c r="NTZ294" s="204"/>
      <c r="NUA294" s="204"/>
      <c r="NUB294" s="204"/>
      <c r="NUC294" s="204"/>
      <c r="NUD294" s="204"/>
      <c r="NUE294" s="204"/>
      <c r="NUF294" s="204"/>
      <c r="NUG294" s="204"/>
      <c r="NUH294" s="204"/>
      <c r="NUI294" s="204"/>
      <c r="NUJ294" s="204"/>
      <c r="NUK294" s="204"/>
      <c r="NUL294" s="204"/>
      <c r="NUM294" s="204"/>
      <c r="NUN294" s="204"/>
      <c r="NUO294" s="204"/>
      <c r="NUP294" s="204"/>
      <c r="NUQ294" s="204"/>
      <c r="NUR294" s="204"/>
      <c r="NUS294" s="204"/>
      <c r="NUT294" s="204"/>
      <c r="NUU294" s="204"/>
      <c r="NUV294" s="204"/>
      <c r="NUW294" s="204"/>
      <c r="NUX294" s="204"/>
      <c r="NUY294" s="204"/>
      <c r="NUZ294" s="204"/>
      <c r="NVA294" s="204"/>
      <c r="NVB294" s="204"/>
      <c r="NVC294" s="204"/>
      <c r="NVD294" s="204"/>
      <c r="NVE294" s="204"/>
      <c r="NVF294" s="204"/>
      <c r="NVG294" s="204"/>
      <c r="NVH294" s="204"/>
      <c r="NVI294" s="204"/>
      <c r="NVJ294" s="204"/>
      <c r="NVK294" s="204"/>
      <c r="NVL294" s="204"/>
      <c r="NVM294" s="204"/>
      <c r="NVN294" s="204"/>
      <c r="NVO294" s="204"/>
      <c r="NVP294" s="204"/>
      <c r="NVQ294" s="204"/>
      <c r="NVR294" s="204"/>
      <c r="NVS294" s="204"/>
      <c r="NVT294" s="204"/>
      <c r="NVU294" s="204"/>
      <c r="NVV294" s="204"/>
      <c r="NVW294" s="204"/>
      <c r="NVX294" s="204"/>
      <c r="NVY294" s="204"/>
      <c r="NVZ294" s="204"/>
      <c r="NWA294" s="204"/>
      <c r="NWB294" s="204"/>
      <c r="NWC294" s="204"/>
      <c r="NWD294" s="204"/>
      <c r="NWE294" s="204"/>
      <c r="NWF294" s="204"/>
      <c r="NWG294" s="204"/>
      <c r="NWH294" s="204"/>
      <c r="NWI294" s="204"/>
      <c r="NWJ294" s="204"/>
      <c r="NWK294" s="204"/>
      <c r="NWL294" s="204"/>
      <c r="NWM294" s="204"/>
      <c r="NWN294" s="204"/>
      <c r="NWO294" s="204"/>
      <c r="NWP294" s="204"/>
      <c r="NWQ294" s="204"/>
      <c r="NWR294" s="204"/>
      <c r="NWS294" s="204"/>
      <c r="NWT294" s="204"/>
      <c r="NWU294" s="204"/>
      <c r="NWV294" s="204"/>
      <c r="NWW294" s="204"/>
      <c r="NWX294" s="204"/>
      <c r="NWY294" s="204"/>
      <c r="NWZ294" s="204"/>
      <c r="NXA294" s="204"/>
      <c r="NXB294" s="204"/>
      <c r="NXC294" s="204"/>
      <c r="NXD294" s="204"/>
      <c r="NXE294" s="204"/>
      <c r="NXF294" s="204"/>
      <c r="NXG294" s="204"/>
      <c r="NXH294" s="204"/>
      <c r="NXI294" s="204"/>
      <c r="NXJ294" s="204"/>
      <c r="NXK294" s="204"/>
      <c r="NXL294" s="204"/>
      <c r="NXM294" s="204"/>
      <c r="NXN294" s="204"/>
      <c r="NXO294" s="204"/>
      <c r="NXP294" s="204"/>
      <c r="NXQ294" s="204"/>
      <c r="NXR294" s="204"/>
      <c r="NXS294" s="204"/>
      <c r="NXT294" s="204"/>
      <c r="NXU294" s="204"/>
      <c r="NXV294" s="204"/>
      <c r="NXW294" s="204"/>
      <c r="NXX294" s="204"/>
      <c r="NXY294" s="204"/>
      <c r="NXZ294" s="204"/>
      <c r="NYA294" s="204"/>
      <c r="NYB294" s="204"/>
      <c r="NYC294" s="204"/>
      <c r="NYD294" s="204"/>
      <c r="NYE294" s="204"/>
      <c r="NYF294" s="204"/>
      <c r="NYG294" s="204"/>
      <c r="NYH294" s="204"/>
      <c r="NYI294" s="204"/>
      <c r="NYJ294" s="204"/>
      <c r="NYK294" s="204"/>
      <c r="NYL294" s="204"/>
      <c r="NYM294" s="204"/>
      <c r="NYN294" s="204"/>
      <c r="NYO294" s="204"/>
      <c r="NYP294" s="204"/>
      <c r="NYQ294" s="204"/>
      <c r="NYR294" s="204"/>
      <c r="NYS294" s="204"/>
      <c r="NYT294" s="204"/>
      <c r="NYU294" s="204"/>
      <c r="NYV294" s="204"/>
      <c r="NYW294" s="204"/>
      <c r="NYX294" s="204"/>
      <c r="NYY294" s="204"/>
      <c r="NYZ294" s="204"/>
      <c r="NZA294" s="204"/>
      <c r="NZB294" s="204"/>
      <c r="NZC294" s="204"/>
      <c r="NZD294" s="204"/>
      <c r="NZE294" s="204"/>
      <c r="NZF294" s="204"/>
      <c r="NZG294" s="204"/>
      <c r="NZH294" s="204"/>
      <c r="NZI294" s="204"/>
      <c r="NZJ294" s="204"/>
      <c r="NZK294" s="204"/>
      <c r="NZL294" s="204"/>
      <c r="NZM294" s="204"/>
      <c r="NZN294" s="204"/>
      <c r="NZO294" s="204"/>
      <c r="NZP294" s="204"/>
      <c r="NZQ294" s="204"/>
      <c r="NZR294" s="204"/>
      <c r="NZS294" s="204"/>
      <c r="NZT294" s="204"/>
      <c r="NZU294" s="204"/>
      <c r="NZV294" s="204"/>
      <c r="NZW294" s="204"/>
      <c r="NZX294" s="204"/>
      <c r="NZY294" s="204"/>
      <c r="NZZ294" s="204"/>
      <c r="OAA294" s="204"/>
      <c r="OAB294" s="204"/>
      <c r="OAC294" s="204"/>
      <c r="OAD294" s="204"/>
      <c r="OAE294" s="204"/>
      <c r="OAF294" s="204"/>
      <c r="OAG294" s="204"/>
      <c r="OAH294" s="204"/>
      <c r="OAI294" s="204"/>
      <c r="OAJ294" s="204"/>
      <c r="OAK294" s="204"/>
      <c r="OAL294" s="204"/>
      <c r="OAM294" s="204"/>
      <c r="OAN294" s="204"/>
      <c r="OAO294" s="204"/>
      <c r="OAP294" s="204"/>
      <c r="OAQ294" s="204"/>
      <c r="OAR294" s="204"/>
      <c r="OAS294" s="204"/>
      <c r="OAT294" s="204"/>
      <c r="OAU294" s="204"/>
      <c r="OAV294" s="204"/>
      <c r="OAW294" s="204"/>
      <c r="OAX294" s="204"/>
      <c r="OAY294" s="204"/>
      <c r="OAZ294" s="204"/>
      <c r="OBA294" s="204"/>
      <c r="OBB294" s="204"/>
      <c r="OBC294" s="204"/>
      <c r="OBD294" s="204"/>
      <c r="OBE294" s="204"/>
      <c r="OBF294" s="204"/>
      <c r="OBG294" s="204"/>
      <c r="OBH294" s="204"/>
      <c r="OBI294" s="204"/>
      <c r="OBJ294" s="204"/>
      <c r="OBK294" s="204"/>
      <c r="OBL294" s="204"/>
      <c r="OBM294" s="204"/>
      <c r="OBN294" s="204"/>
      <c r="OBO294" s="204"/>
      <c r="OBP294" s="204"/>
      <c r="OBQ294" s="204"/>
      <c r="OBR294" s="204"/>
      <c r="OBS294" s="204"/>
      <c r="OBT294" s="204"/>
      <c r="OBU294" s="204"/>
      <c r="OBV294" s="204"/>
      <c r="OBW294" s="204"/>
      <c r="OBX294" s="204"/>
      <c r="OBY294" s="204"/>
      <c r="OBZ294" s="204"/>
      <c r="OCA294" s="204"/>
      <c r="OCB294" s="204"/>
      <c r="OCC294" s="204"/>
      <c r="OCD294" s="204"/>
      <c r="OCE294" s="204"/>
      <c r="OCF294" s="204"/>
      <c r="OCG294" s="204"/>
      <c r="OCH294" s="204"/>
      <c r="OCI294" s="204"/>
      <c r="OCJ294" s="204"/>
      <c r="OCK294" s="204"/>
      <c r="OCL294" s="204"/>
      <c r="OCM294" s="204"/>
      <c r="OCN294" s="204"/>
      <c r="OCO294" s="204"/>
      <c r="OCP294" s="204"/>
      <c r="OCQ294" s="204"/>
      <c r="OCR294" s="204"/>
      <c r="OCS294" s="204"/>
      <c r="OCT294" s="204"/>
      <c r="OCU294" s="204"/>
      <c r="OCV294" s="204"/>
      <c r="OCW294" s="204"/>
      <c r="OCX294" s="204"/>
      <c r="OCY294" s="204"/>
      <c r="OCZ294" s="204"/>
      <c r="ODA294" s="204"/>
      <c r="ODB294" s="204"/>
      <c r="ODC294" s="204"/>
      <c r="ODD294" s="204"/>
      <c r="ODE294" s="204"/>
      <c r="ODF294" s="204"/>
      <c r="ODG294" s="204"/>
      <c r="ODH294" s="204"/>
      <c r="ODI294" s="204"/>
      <c r="ODJ294" s="204"/>
      <c r="ODK294" s="204"/>
      <c r="ODL294" s="204"/>
      <c r="ODM294" s="204"/>
      <c r="ODN294" s="204"/>
      <c r="ODO294" s="204"/>
      <c r="ODP294" s="204"/>
      <c r="ODQ294" s="204"/>
      <c r="ODR294" s="204"/>
      <c r="ODS294" s="204"/>
      <c r="ODT294" s="204"/>
      <c r="ODU294" s="204"/>
      <c r="ODV294" s="204"/>
      <c r="ODW294" s="204"/>
      <c r="ODX294" s="204"/>
      <c r="ODY294" s="204"/>
      <c r="ODZ294" s="204"/>
      <c r="OEA294" s="204"/>
      <c r="OEB294" s="204"/>
      <c r="OEC294" s="204"/>
      <c r="OED294" s="204"/>
      <c r="OEE294" s="204"/>
      <c r="OEF294" s="204"/>
      <c r="OEG294" s="204"/>
      <c r="OEH294" s="204"/>
      <c r="OEI294" s="204"/>
      <c r="OEJ294" s="204"/>
      <c r="OEK294" s="204"/>
      <c r="OEL294" s="204"/>
      <c r="OEM294" s="204"/>
      <c r="OEN294" s="204"/>
      <c r="OEO294" s="204"/>
      <c r="OEP294" s="204"/>
      <c r="OEQ294" s="204"/>
      <c r="OER294" s="204"/>
      <c r="OES294" s="204"/>
      <c r="OET294" s="204"/>
      <c r="OEU294" s="204"/>
      <c r="OEV294" s="204"/>
      <c r="OEW294" s="204"/>
      <c r="OEX294" s="204"/>
      <c r="OEY294" s="204"/>
      <c r="OEZ294" s="204"/>
      <c r="OFA294" s="204"/>
      <c r="OFB294" s="204"/>
      <c r="OFC294" s="204"/>
      <c r="OFD294" s="204"/>
      <c r="OFE294" s="204"/>
      <c r="OFF294" s="204"/>
      <c r="OFG294" s="204"/>
      <c r="OFH294" s="204"/>
      <c r="OFI294" s="204"/>
      <c r="OFJ294" s="204"/>
      <c r="OFK294" s="204"/>
      <c r="OFL294" s="204"/>
      <c r="OFM294" s="204"/>
      <c r="OFN294" s="204"/>
      <c r="OFO294" s="204"/>
      <c r="OFP294" s="204"/>
      <c r="OFQ294" s="204"/>
      <c r="OFR294" s="204"/>
      <c r="OFS294" s="204"/>
      <c r="OFT294" s="204"/>
      <c r="OFU294" s="204"/>
      <c r="OFV294" s="204"/>
      <c r="OFW294" s="204"/>
      <c r="OFX294" s="204"/>
      <c r="OFY294" s="204"/>
      <c r="OFZ294" s="204"/>
      <c r="OGA294" s="204"/>
      <c r="OGB294" s="204"/>
      <c r="OGC294" s="204"/>
      <c r="OGD294" s="204"/>
      <c r="OGE294" s="204"/>
      <c r="OGF294" s="204"/>
      <c r="OGG294" s="204"/>
      <c r="OGH294" s="204"/>
      <c r="OGI294" s="204"/>
      <c r="OGJ294" s="204"/>
      <c r="OGK294" s="204"/>
      <c r="OGL294" s="204"/>
      <c r="OGM294" s="204"/>
      <c r="OGN294" s="204"/>
      <c r="OGO294" s="204"/>
      <c r="OGP294" s="204"/>
      <c r="OGQ294" s="204"/>
      <c r="OGR294" s="204"/>
      <c r="OGS294" s="204"/>
      <c r="OGT294" s="204"/>
      <c r="OGU294" s="204"/>
      <c r="OGV294" s="204"/>
      <c r="OGW294" s="204"/>
      <c r="OGX294" s="204"/>
      <c r="OGY294" s="204"/>
      <c r="OGZ294" s="204"/>
      <c r="OHA294" s="204"/>
      <c r="OHB294" s="204"/>
      <c r="OHC294" s="204"/>
      <c r="OHD294" s="204"/>
      <c r="OHE294" s="204"/>
      <c r="OHF294" s="204"/>
      <c r="OHG294" s="204"/>
      <c r="OHH294" s="204"/>
      <c r="OHI294" s="204"/>
      <c r="OHJ294" s="204"/>
      <c r="OHK294" s="204"/>
      <c r="OHL294" s="204"/>
      <c r="OHM294" s="204"/>
      <c r="OHN294" s="204"/>
      <c r="OHO294" s="204"/>
      <c r="OHP294" s="204"/>
      <c r="OHQ294" s="204"/>
      <c r="OHR294" s="204"/>
      <c r="OHS294" s="204"/>
      <c r="OHT294" s="204"/>
      <c r="OHU294" s="204"/>
      <c r="OHV294" s="204"/>
      <c r="OHW294" s="204"/>
      <c r="OHX294" s="204"/>
      <c r="OHY294" s="204"/>
      <c r="OHZ294" s="204"/>
      <c r="OIA294" s="204"/>
      <c r="OIB294" s="204"/>
      <c r="OIC294" s="204"/>
      <c r="OID294" s="204"/>
      <c r="OIE294" s="204"/>
      <c r="OIF294" s="204"/>
      <c r="OIG294" s="204"/>
      <c r="OIH294" s="204"/>
      <c r="OII294" s="204"/>
      <c r="OIJ294" s="204"/>
      <c r="OIK294" s="204"/>
      <c r="OIL294" s="204"/>
      <c r="OIM294" s="204"/>
      <c r="OIN294" s="204"/>
      <c r="OIO294" s="204"/>
      <c r="OIP294" s="204"/>
      <c r="OIQ294" s="204"/>
      <c r="OIR294" s="204"/>
      <c r="OIS294" s="204"/>
      <c r="OIT294" s="204"/>
      <c r="OIU294" s="204"/>
      <c r="OIV294" s="204"/>
      <c r="OIW294" s="204"/>
      <c r="OIX294" s="204"/>
      <c r="OIY294" s="204"/>
      <c r="OIZ294" s="204"/>
      <c r="OJA294" s="204"/>
      <c r="OJB294" s="204"/>
      <c r="OJC294" s="204"/>
      <c r="OJD294" s="204"/>
      <c r="OJE294" s="204"/>
      <c r="OJF294" s="204"/>
      <c r="OJG294" s="204"/>
      <c r="OJH294" s="204"/>
      <c r="OJI294" s="204"/>
      <c r="OJJ294" s="204"/>
      <c r="OJK294" s="204"/>
      <c r="OJL294" s="204"/>
      <c r="OJM294" s="204"/>
      <c r="OJN294" s="204"/>
      <c r="OJO294" s="204"/>
      <c r="OJP294" s="204"/>
      <c r="OJQ294" s="204"/>
      <c r="OJR294" s="204"/>
      <c r="OJS294" s="204"/>
      <c r="OJT294" s="204"/>
      <c r="OJU294" s="204"/>
      <c r="OJV294" s="204"/>
      <c r="OJW294" s="204"/>
      <c r="OJX294" s="204"/>
      <c r="OJY294" s="204"/>
      <c r="OJZ294" s="204"/>
      <c r="OKA294" s="204"/>
      <c r="OKB294" s="204"/>
      <c r="OKC294" s="204"/>
      <c r="OKD294" s="204"/>
      <c r="OKE294" s="204"/>
      <c r="OKF294" s="204"/>
      <c r="OKG294" s="204"/>
      <c r="OKH294" s="204"/>
      <c r="OKI294" s="204"/>
      <c r="OKJ294" s="204"/>
      <c r="OKK294" s="204"/>
      <c r="OKL294" s="204"/>
      <c r="OKM294" s="204"/>
      <c r="OKN294" s="204"/>
      <c r="OKO294" s="204"/>
      <c r="OKP294" s="204"/>
      <c r="OKQ294" s="204"/>
      <c r="OKR294" s="204"/>
      <c r="OKS294" s="204"/>
      <c r="OKT294" s="204"/>
      <c r="OKU294" s="204"/>
      <c r="OKV294" s="204"/>
      <c r="OKW294" s="204"/>
      <c r="OKX294" s="204"/>
      <c r="OKY294" s="204"/>
      <c r="OKZ294" s="204"/>
      <c r="OLA294" s="204"/>
      <c r="OLB294" s="204"/>
      <c r="OLC294" s="204"/>
      <c r="OLD294" s="204"/>
      <c r="OLE294" s="204"/>
      <c r="OLF294" s="204"/>
      <c r="OLG294" s="204"/>
      <c r="OLH294" s="204"/>
      <c r="OLI294" s="204"/>
      <c r="OLJ294" s="204"/>
      <c r="OLK294" s="204"/>
      <c r="OLL294" s="204"/>
      <c r="OLM294" s="204"/>
      <c r="OLN294" s="204"/>
      <c r="OLO294" s="204"/>
      <c r="OLP294" s="204"/>
      <c r="OLQ294" s="204"/>
      <c r="OLR294" s="204"/>
      <c r="OLS294" s="204"/>
      <c r="OLT294" s="204"/>
      <c r="OLU294" s="204"/>
      <c r="OLV294" s="204"/>
      <c r="OLW294" s="204"/>
      <c r="OLX294" s="204"/>
      <c r="OLY294" s="204"/>
      <c r="OLZ294" s="204"/>
      <c r="OMA294" s="204"/>
      <c r="OMB294" s="204"/>
      <c r="OMC294" s="204"/>
      <c r="OMD294" s="204"/>
      <c r="OME294" s="204"/>
      <c r="OMF294" s="204"/>
      <c r="OMG294" s="204"/>
      <c r="OMH294" s="204"/>
      <c r="OMI294" s="204"/>
      <c r="OMJ294" s="204"/>
      <c r="OMK294" s="204"/>
      <c r="OML294" s="204"/>
      <c r="OMM294" s="204"/>
      <c r="OMN294" s="204"/>
      <c r="OMO294" s="204"/>
      <c r="OMP294" s="204"/>
      <c r="OMQ294" s="204"/>
      <c r="OMR294" s="204"/>
      <c r="OMS294" s="204"/>
      <c r="OMT294" s="204"/>
      <c r="OMU294" s="204"/>
      <c r="OMV294" s="204"/>
      <c r="OMW294" s="204"/>
      <c r="OMX294" s="204"/>
      <c r="OMY294" s="204"/>
      <c r="OMZ294" s="204"/>
      <c r="ONA294" s="204"/>
      <c r="ONB294" s="204"/>
      <c r="ONC294" s="204"/>
      <c r="OND294" s="204"/>
      <c r="ONE294" s="204"/>
      <c r="ONF294" s="204"/>
      <c r="ONG294" s="204"/>
      <c r="ONH294" s="204"/>
      <c r="ONI294" s="204"/>
      <c r="ONJ294" s="204"/>
      <c r="ONK294" s="204"/>
      <c r="ONL294" s="204"/>
      <c r="ONM294" s="204"/>
      <c r="ONN294" s="204"/>
      <c r="ONO294" s="204"/>
      <c r="ONP294" s="204"/>
      <c r="ONQ294" s="204"/>
      <c r="ONR294" s="204"/>
      <c r="ONS294" s="204"/>
      <c r="ONT294" s="204"/>
      <c r="ONU294" s="204"/>
      <c r="ONV294" s="204"/>
      <c r="ONW294" s="204"/>
      <c r="ONX294" s="204"/>
      <c r="ONY294" s="204"/>
      <c r="ONZ294" s="204"/>
      <c r="OOA294" s="204"/>
      <c r="OOB294" s="204"/>
      <c r="OOC294" s="204"/>
      <c r="OOD294" s="204"/>
      <c r="OOE294" s="204"/>
      <c r="OOF294" s="204"/>
      <c r="OOG294" s="204"/>
      <c r="OOH294" s="204"/>
      <c r="OOI294" s="204"/>
      <c r="OOJ294" s="204"/>
      <c r="OOK294" s="204"/>
      <c r="OOL294" s="204"/>
      <c r="OOM294" s="204"/>
      <c r="OON294" s="204"/>
      <c r="OOO294" s="204"/>
      <c r="OOP294" s="204"/>
      <c r="OOQ294" s="204"/>
      <c r="OOR294" s="204"/>
      <c r="OOS294" s="204"/>
      <c r="OOT294" s="204"/>
      <c r="OOU294" s="204"/>
      <c r="OOV294" s="204"/>
      <c r="OOW294" s="204"/>
      <c r="OOX294" s="204"/>
      <c r="OOY294" s="204"/>
      <c r="OOZ294" s="204"/>
      <c r="OPA294" s="204"/>
      <c r="OPB294" s="204"/>
      <c r="OPC294" s="204"/>
      <c r="OPD294" s="204"/>
      <c r="OPE294" s="204"/>
      <c r="OPF294" s="204"/>
      <c r="OPG294" s="204"/>
      <c r="OPH294" s="204"/>
      <c r="OPI294" s="204"/>
      <c r="OPJ294" s="204"/>
      <c r="OPK294" s="204"/>
      <c r="OPL294" s="204"/>
      <c r="OPM294" s="204"/>
      <c r="OPN294" s="204"/>
      <c r="OPO294" s="204"/>
      <c r="OPP294" s="204"/>
      <c r="OPQ294" s="204"/>
      <c r="OPR294" s="204"/>
      <c r="OPS294" s="204"/>
      <c r="OPT294" s="204"/>
      <c r="OPU294" s="204"/>
      <c r="OPV294" s="204"/>
      <c r="OPW294" s="204"/>
      <c r="OPX294" s="204"/>
      <c r="OPY294" s="204"/>
      <c r="OPZ294" s="204"/>
      <c r="OQA294" s="204"/>
      <c r="OQB294" s="204"/>
      <c r="OQC294" s="204"/>
      <c r="OQD294" s="204"/>
      <c r="OQE294" s="204"/>
      <c r="OQF294" s="204"/>
      <c r="OQG294" s="204"/>
      <c r="OQH294" s="204"/>
      <c r="OQI294" s="204"/>
      <c r="OQJ294" s="204"/>
      <c r="OQK294" s="204"/>
      <c r="OQL294" s="204"/>
      <c r="OQM294" s="204"/>
      <c r="OQN294" s="204"/>
      <c r="OQO294" s="204"/>
      <c r="OQP294" s="204"/>
      <c r="OQQ294" s="204"/>
      <c r="OQR294" s="204"/>
      <c r="OQS294" s="204"/>
      <c r="OQT294" s="204"/>
      <c r="OQU294" s="204"/>
      <c r="OQV294" s="204"/>
      <c r="OQW294" s="204"/>
      <c r="OQX294" s="204"/>
      <c r="OQY294" s="204"/>
      <c r="OQZ294" s="204"/>
      <c r="ORA294" s="204"/>
      <c r="ORB294" s="204"/>
      <c r="ORC294" s="204"/>
      <c r="ORD294" s="204"/>
      <c r="ORE294" s="204"/>
      <c r="ORF294" s="204"/>
      <c r="ORG294" s="204"/>
      <c r="ORH294" s="204"/>
      <c r="ORI294" s="204"/>
      <c r="ORJ294" s="204"/>
      <c r="ORK294" s="204"/>
      <c r="ORL294" s="204"/>
      <c r="ORM294" s="204"/>
      <c r="ORN294" s="204"/>
      <c r="ORO294" s="204"/>
      <c r="ORP294" s="204"/>
      <c r="ORQ294" s="204"/>
      <c r="ORR294" s="204"/>
      <c r="ORS294" s="204"/>
      <c r="ORT294" s="204"/>
      <c r="ORU294" s="204"/>
      <c r="ORV294" s="204"/>
      <c r="ORW294" s="204"/>
      <c r="ORX294" s="204"/>
      <c r="ORY294" s="204"/>
      <c r="ORZ294" s="204"/>
      <c r="OSA294" s="204"/>
      <c r="OSB294" s="204"/>
      <c r="OSC294" s="204"/>
      <c r="OSD294" s="204"/>
      <c r="OSE294" s="204"/>
      <c r="OSF294" s="204"/>
      <c r="OSG294" s="204"/>
      <c r="OSH294" s="204"/>
      <c r="OSI294" s="204"/>
      <c r="OSJ294" s="204"/>
      <c r="OSK294" s="204"/>
      <c r="OSL294" s="204"/>
      <c r="OSM294" s="204"/>
      <c r="OSN294" s="204"/>
      <c r="OSO294" s="204"/>
      <c r="OSP294" s="204"/>
      <c r="OSQ294" s="204"/>
      <c r="OSR294" s="204"/>
      <c r="OSS294" s="204"/>
      <c r="OST294" s="204"/>
      <c r="OSU294" s="204"/>
      <c r="OSV294" s="204"/>
      <c r="OSW294" s="204"/>
      <c r="OSX294" s="204"/>
      <c r="OSY294" s="204"/>
      <c r="OSZ294" s="204"/>
      <c r="OTA294" s="204"/>
      <c r="OTB294" s="204"/>
      <c r="OTC294" s="204"/>
      <c r="OTD294" s="204"/>
      <c r="OTE294" s="204"/>
      <c r="OTF294" s="204"/>
      <c r="OTG294" s="204"/>
      <c r="OTH294" s="204"/>
      <c r="OTI294" s="204"/>
      <c r="OTJ294" s="204"/>
      <c r="OTK294" s="204"/>
      <c r="OTL294" s="204"/>
      <c r="OTM294" s="204"/>
      <c r="OTN294" s="204"/>
      <c r="OTO294" s="204"/>
      <c r="OTP294" s="204"/>
      <c r="OTQ294" s="204"/>
      <c r="OTR294" s="204"/>
      <c r="OTS294" s="204"/>
      <c r="OTT294" s="204"/>
      <c r="OTU294" s="204"/>
      <c r="OTV294" s="204"/>
      <c r="OTW294" s="204"/>
      <c r="OTX294" s="204"/>
      <c r="OTY294" s="204"/>
      <c r="OTZ294" s="204"/>
      <c r="OUA294" s="204"/>
      <c r="OUB294" s="204"/>
      <c r="OUC294" s="204"/>
      <c r="OUD294" s="204"/>
      <c r="OUE294" s="204"/>
      <c r="OUF294" s="204"/>
      <c r="OUG294" s="204"/>
      <c r="OUH294" s="204"/>
      <c r="OUI294" s="204"/>
      <c r="OUJ294" s="204"/>
      <c r="OUK294" s="204"/>
      <c r="OUL294" s="204"/>
      <c r="OUM294" s="204"/>
      <c r="OUN294" s="204"/>
      <c r="OUO294" s="204"/>
      <c r="OUP294" s="204"/>
      <c r="OUQ294" s="204"/>
      <c r="OUR294" s="204"/>
      <c r="OUS294" s="204"/>
      <c r="OUT294" s="204"/>
      <c r="OUU294" s="204"/>
      <c r="OUV294" s="204"/>
      <c r="OUW294" s="204"/>
      <c r="OUX294" s="204"/>
      <c r="OUY294" s="204"/>
      <c r="OUZ294" s="204"/>
      <c r="OVA294" s="204"/>
      <c r="OVB294" s="204"/>
      <c r="OVC294" s="204"/>
      <c r="OVD294" s="204"/>
      <c r="OVE294" s="204"/>
      <c r="OVF294" s="204"/>
      <c r="OVG294" s="204"/>
      <c r="OVH294" s="204"/>
      <c r="OVI294" s="204"/>
      <c r="OVJ294" s="204"/>
      <c r="OVK294" s="204"/>
      <c r="OVL294" s="204"/>
      <c r="OVM294" s="204"/>
      <c r="OVN294" s="204"/>
      <c r="OVO294" s="204"/>
      <c r="OVP294" s="204"/>
      <c r="OVQ294" s="204"/>
      <c r="OVR294" s="204"/>
      <c r="OVS294" s="204"/>
      <c r="OVT294" s="204"/>
      <c r="OVU294" s="204"/>
      <c r="OVV294" s="204"/>
      <c r="OVW294" s="204"/>
      <c r="OVX294" s="204"/>
      <c r="OVY294" s="204"/>
      <c r="OVZ294" s="204"/>
      <c r="OWA294" s="204"/>
      <c r="OWB294" s="204"/>
      <c r="OWC294" s="204"/>
      <c r="OWD294" s="204"/>
      <c r="OWE294" s="204"/>
      <c r="OWF294" s="204"/>
      <c r="OWG294" s="204"/>
      <c r="OWH294" s="204"/>
      <c r="OWI294" s="204"/>
      <c r="OWJ294" s="204"/>
      <c r="OWK294" s="204"/>
      <c r="OWL294" s="204"/>
      <c r="OWM294" s="204"/>
      <c r="OWN294" s="204"/>
      <c r="OWO294" s="204"/>
      <c r="OWP294" s="204"/>
      <c r="OWQ294" s="204"/>
      <c r="OWR294" s="204"/>
      <c r="OWS294" s="204"/>
      <c r="OWT294" s="204"/>
      <c r="OWU294" s="204"/>
      <c r="OWV294" s="204"/>
      <c r="OWW294" s="204"/>
      <c r="OWX294" s="204"/>
      <c r="OWY294" s="204"/>
      <c r="OWZ294" s="204"/>
      <c r="OXA294" s="204"/>
      <c r="OXB294" s="204"/>
      <c r="OXC294" s="204"/>
      <c r="OXD294" s="204"/>
      <c r="OXE294" s="204"/>
      <c r="OXF294" s="204"/>
      <c r="OXG294" s="204"/>
      <c r="OXH294" s="204"/>
      <c r="OXI294" s="204"/>
      <c r="OXJ294" s="204"/>
      <c r="OXK294" s="204"/>
      <c r="OXL294" s="204"/>
      <c r="OXM294" s="204"/>
      <c r="OXN294" s="204"/>
      <c r="OXO294" s="204"/>
      <c r="OXP294" s="204"/>
      <c r="OXQ294" s="204"/>
      <c r="OXR294" s="204"/>
      <c r="OXS294" s="204"/>
      <c r="OXT294" s="204"/>
      <c r="OXU294" s="204"/>
      <c r="OXV294" s="204"/>
      <c r="OXW294" s="204"/>
      <c r="OXX294" s="204"/>
      <c r="OXY294" s="204"/>
      <c r="OXZ294" s="204"/>
      <c r="OYA294" s="204"/>
      <c r="OYB294" s="204"/>
      <c r="OYC294" s="204"/>
      <c r="OYD294" s="204"/>
      <c r="OYE294" s="204"/>
      <c r="OYF294" s="204"/>
      <c r="OYG294" s="204"/>
      <c r="OYH294" s="204"/>
      <c r="OYI294" s="204"/>
      <c r="OYJ294" s="204"/>
      <c r="OYK294" s="204"/>
      <c r="OYL294" s="204"/>
      <c r="OYM294" s="204"/>
      <c r="OYN294" s="204"/>
      <c r="OYO294" s="204"/>
      <c r="OYP294" s="204"/>
      <c r="OYQ294" s="204"/>
      <c r="OYR294" s="204"/>
      <c r="OYS294" s="204"/>
      <c r="OYT294" s="204"/>
      <c r="OYU294" s="204"/>
      <c r="OYV294" s="204"/>
      <c r="OYW294" s="204"/>
      <c r="OYX294" s="204"/>
      <c r="OYY294" s="204"/>
      <c r="OYZ294" s="204"/>
      <c r="OZA294" s="204"/>
      <c r="OZB294" s="204"/>
      <c r="OZC294" s="204"/>
      <c r="OZD294" s="204"/>
      <c r="OZE294" s="204"/>
      <c r="OZF294" s="204"/>
      <c r="OZG294" s="204"/>
      <c r="OZH294" s="204"/>
      <c r="OZI294" s="204"/>
      <c r="OZJ294" s="204"/>
      <c r="OZK294" s="204"/>
      <c r="OZL294" s="204"/>
      <c r="OZM294" s="204"/>
      <c r="OZN294" s="204"/>
      <c r="OZO294" s="204"/>
      <c r="OZP294" s="204"/>
      <c r="OZQ294" s="204"/>
      <c r="OZR294" s="204"/>
      <c r="OZS294" s="204"/>
      <c r="OZT294" s="204"/>
      <c r="OZU294" s="204"/>
      <c r="OZV294" s="204"/>
      <c r="OZW294" s="204"/>
      <c r="OZX294" s="204"/>
      <c r="OZY294" s="204"/>
      <c r="OZZ294" s="204"/>
      <c r="PAA294" s="204"/>
      <c r="PAB294" s="204"/>
      <c r="PAC294" s="204"/>
      <c r="PAD294" s="204"/>
      <c r="PAE294" s="204"/>
      <c r="PAF294" s="204"/>
      <c r="PAG294" s="204"/>
      <c r="PAH294" s="204"/>
      <c r="PAI294" s="204"/>
      <c r="PAJ294" s="204"/>
      <c r="PAK294" s="204"/>
      <c r="PAL294" s="204"/>
      <c r="PAM294" s="204"/>
      <c r="PAN294" s="204"/>
      <c r="PAO294" s="204"/>
      <c r="PAP294" s="204"/>
      <c r="PAQ294" s="204"/>
      <c r="PAR294" s="204"/>
      <c r="PAS294" s="204"/>
      <c r="PAT294" s="204"/>
      <c r="PAU294" s="204"/>
      <c r="PAV294" s="204"/>
      <c r="PAW294" s="204"/>
      <c r="PAX294" s="204"/>
      <c r="PAY294" s="204"/>
      <c r="PAZ294" s="204"/>
      <c r="PBA294" s="204"/>
      <c r="PBB294" s="204"/>
      <c r="PBC294" s="204"/>
      <c r="PBD294" s="204"/>
      <c r="PBE294" s="204"/>
      <c r="PBF294" s="204"/>
      <c r="PBG294" s="204"/>
      <c r="PBH294" s="204"/>
      <c r="PBI294" s="204"/>
      <c r="PBJ294" s="204"/>
      <c r="PBK294" s="204"/>
      <c r="PBL294" s="204"/>
      <c r="PBM294" s="204"/>
      <c r="PBN294" s="204"/>
      <c r="PBO294" s="204"/>
      <c r="PBP294" s="204"/>
      <c r="PBQ294" s="204"/>
      <c r="PBR294" s="204"/>
      <c r="PBS294" s="204"/>
      <c r="PBT294" s="204"/>
      <c r="PBU294" s="204"/>
      <c r="PBV294" s="204"/>
      <c r="PBW294" s="204"/>
      <c r="PBX294" s="204"/>
      <c r="PBY294" s="204"/>
      <c r="PBZ294" s="204"/>
      <c r="PCA294" s="204"/>
      <c r="PCB294" s="204"/>
      <c r="PCC294" s="204"/>
      <c r="PCD294" s="204"/>
      <c r="PCE294" s="204"/>
      <c r="PCF294" s="204"/>
      <c r="PCG294" s="204"/>
      <c r="PCH294" s="204"/>
      <c r="PCI294" s="204"/>
      <c r="PCJ294" s="204"/>
      <c r="PCK294" s="204"/>
      <c r="PCL294" s="204"/>
      <c r="PCM294" s="204"/>
      <c r="PCN294" s="204"/>
      <c r="PCO294" s="204"/>
      <c r="PCP294" s="204"/>
      <c r="PCQ294" s="204"/>
      <c r="PCR294" s="204"/>
      <c r="PCS294" s="204"/>
      <c r="PCT294" s="204"/>
      <c r="PCU294" s="204"/>
      <c r="PCV294" s="204"/>
      <c r="PCW294" s="204"/>
      <c r="PCX294" s="204"/>
      <c r="PCY294" s="204"/>
      <c r="PCZ294" s="204"/>
      <c r="PDA294" s="204"/>
      <c r="PDB294" s="204"/>
      <c r="PDC294" s="204"/>
      <c r="PDD294" s="204"/>
      <c r="PDE294" s="204"/>
      <c r="PDF294" s="204"/>
      <c r="PDG294" s="204"/>
      <c r="PDH294" s="204"/>
      <c r="PDI294" s="204"/>
      <c r="PDJ294" s="204"/>
      <c r="PDK294" s="204"/>
      <c r="PDL294" s="204"/>
      <c r="PDM294" s="204"/>
      <c r="PDN294" s="204"/>
      <c r="PDO294" s="204"/>
      <c r="PDP294" s="204"/>
      <c r="PDQ294" s="204"/>
      <c r="PDR294" s="204"/>
      <c r="PDS294" s="204"/>
      <c r="PDT294" s="204"/>
      <c r="PDU294" s="204"/>
      <c r="PDV294" s="204"/>
      <c r="PDW294" s="204"/>
      <c r="PDX294" s="204"/>
      <c r="PDY294" s="204"/>
      <c r="PDZ294" s="204"/>
      <c r="PEA294" s="204"/>
      <c r="PEB294" s="204"/>
      <c r="PEC294" s="204"/>
      <c r="PED294" s="204"/>
      <c r="PEE294" s="204"/>
      <c r="PEF294" s="204"/>
      <c r="PEG294" s="204"/>
      <c r="PEH294" s="204"/>
      <c r="PEI294" s="204"/>
      <c r="PEJ294" s="204"/>
      <c r="PEK294" s="204"/>
      <c r="PEL294" s="204"/>
      <c r="PEM294" s="204"/>
      <c r="PEN294" s="204"/>
      <c r="PEO294" s="204"/>
      <c r="PEP294" s="204"/>
      <c r="PEQ294" s="204"/>
      <c r="PER294" s="204"/>
      <c r="PES294" s="204"/>
      <c r="PET294" s="204"/>
      <c r="PEU294" s="204"/>
      <c r="PEV294" s="204"/>
      <c r="PEW294" s="204"/>
      <c r="PEX294" s="204"/>
      <c r="PEY294" s="204"/>
      <c r="PEZ294" s="204"/>
      <c r="PFA294" s="204"/>
      <c r="PFB294" s="204"/>
      <c r="PFC294" s="204"/>
      <c r="PFD294" s="204"/>
      <c r="PFE294" s="204"/>
      <c r="PFF294" s="204"/>
      <c r="PFG294" s="204"/>
      <c r="PFH294" s="204"/>
      <c r="PFI294" s="204"/>
      <c r="PFJ294" s="204"/>
      <c r="PFK294" s="204"/>
      <c r="PFL294" s="204"/>
      <c r="PFM294" s="204"/>
      <c r="PFN294" s="204"/>
      <c r="PFO294" s="204"/>
      <c r="PFP294" s="204"/>
      <c r="PFQ294" s="204"/>
      <c r="PFR294" s="204"/>
      <c r="PFS294" s="204"/>
      <c r="PFT294" s="204"/>
      <c r="PFU294" s="204"/>
      <c r="PFV294" s="204"/>
      <c r="PFW294" s="204"/>
      <c r="PFX294" s="204"/>
      <c r="PFY294" s="204"/>
      <c r="PFZ294" s="204"/>
      <c r="PGA294" s="204"/>
      <c r="PGB294" s="204"/>
      <c r="PGC294" s="204"/>
      <c r="PGD294" s="204"/>
      <c r="PGE294" s="204"/>
      <c r="PGF294" s="204"/>
      <c r="PGG294" s="204"/>
      <c r="PGH294" s="204"/>
      <c r="PGI294" s="204"/>
      <c r="PGJ294" s="204"/>
      <c r="PGK294" s="204"/>
      <c r="PGL294" s="204"/>
      <c r="PGM294" s="204"/>
      <c r="PGN294" s="204"/>
      <c r="PGO294" s="204"/>
      <c r="PGP294" s="204"/>
      <c r="PGQ294" s="204"/>
      <c r="PGR294" s="204"/>
      <c r="PGS294" s="204"/>
      <c r="PGT294" s="204"/>
      <c r="PGU294" s="204"/>
      <c r="PGV294" s="204"/>
      <c r="PGW294" s="204"/>
      <c r="PGX294" s="204"/>
      <c r="PGY294" s="204"/>
      <c r="PGZ294" s="204"/>
      <c r="PHA294" s="204"/>
      <c r="PHB294" s="204"/>
      <c r="PHC294" s="204"/>
      <c r="PHD294" s="204"/>
      <c r="PHE294" s="204"/>
      <c r="PHF294" s="204"/>
      <c r="PHG294" s="204"/>
      <c r="PHH294" s="204"/>
      <c r="PHI294" s="204"/>
      <c r="PHJ294" s="204"/>
      <c r="PHK294" s="204"/>
      <c r="PHL294" s="204"/>
      <c r="PHM294" s="204"/>
      <c r="PHN294" s="204"/>
      <c r="PHO294" s="204"/>
      <c r="PHP294" s="204"/>
      <c r="PHQ294" s="204"/>
      <c r="PHR294" s="204"/>
      <c r="PHS294" s="204"/>
      <c r="PHT294" s="204"/>
      <c r="PHU294" s="204"/>
      <c r="PHV294" s="204"/>
      <c r="PHW294" s="204"/>
      <c r="PHX294" s="204"/>
      <c r="PHY294" s="204"/>
      <c r="PHZ294" s="204"/>
      <c r="PIA294" s="204"/>
      <c r="PIB294" s="204"/>
      <c r="PIC294" s="204"/>
      <c r="PID294" s="204"/>
      <c r="PIE294" s="204"/>
      <c r="PIF294" s="204"/>
      <c r="PIG294" s="204"/>
      <c r="PIH294" s="204"/>
      <c r="PII294" s="204"/>
      <c r="PIJ294" s="204"/>
      <c r="PIK294" s="204"/>
      <c r="PIL294" s="204"/>
      <c r="PIM294" s="204"/>
      <c r="PIN294" s="204"/>
      <c r="PIO294" s="204"/>
      <c r="PIP294" s="204"/>
      <c r="PIQ294" s="204"/>
      <c r="PIR294" s="204"/>
      <c r="PIS294" s="204"/>
      <c r="PIT294" s="204"/>
      <c r="PIU294" s="204"/>
      <c r="PIV294" s="204"/>
      <c r="PIW294" s="204"/>
      <c r="PIX294" s="204"/>
      <c r="PIY294" s="204"/>
      <c r="PIZ294" s="204"/>
      <c r="PJA294" s="204"/>
      <c r="PJB294" s="204"/>
      <c r="PJC294" s="204"/>
      <c r="PJD294" s="204"/>
      <c r="PJE294" s="204"/>
      <c r="PJF294" s="204"/>
      <c r="PJG294" s="204"/>
      <c r="PJH294" s="204"/>
      <c r="PJI294" s="204"/>
      <c r="PJJ294" s="204"/>
      <c r="PJK294" s="204"/>
      <c r="PJL294" s="204"/>
      <c r="PJM294" s="204"/>
      <c r="PJN294" s="204"/>
      <c r="PJO294" s="204"/>
      <c r="PJP294" s="204"/>
      <c r="PJQ294" s="204"/>
      <c r="PJR294" s="204"/>
      <c r="PJS294" s="204"/>
      <c r="PJT294" s="204"/>
      <c r="PJU294" s="204"/>
      <c r="PJV294" s="204"/>
      <c r="PJW294" s="204"/>
      <c r="PJX294" s="204"/>
      <c r="PJY294" s="204"/>
      <c r="PJZ294" s="204"/>
      <c r="PKA294" s="204"/>
      <c r="PKB294" s="204"/>
      <c r="PKC294" s="204"/>
      <c r="PKD294" s="204"/>
      <c r="PKE294" s="204"/>
      <c r="PKF294" s="204"/>
      <c r="PKG294" s="204"/>
      <c r="PKH294" s="204"/>
      <c r="PKI294" s="204"/>
      <c r="PKJ294" s="204"/>
      <c r="PKK294" s="204"/>
      <c r="PKL294" s="204"/>
      <c r="PKM294" s="204"/>
      <c r="PKN294" s="204"/>
      <c r="PKO294" s="204"/>
      <c r="PKP294" s="204"/>
      <c r="PKQ294" s="204"/>
      <c r="PKR294" s="204"/>
      <c r="PKS294" s="204"/>
      <c r="PKT294" s="204"/>
      <c r="PKU294" s="204"/>
      <c r="PKV294" s="204"/>
      <c r="PKW294" s="204"/>
      <c r="PKX294" s="204"/>
      <c r="PKY294" s="204"/>
      <c r="PKZ294" s="204"/>
      <c r="PLA294" s="204"/>
      <c r="PLB294" s="204"/>
      <c r="PLC294" s="204"/>
      <c r="PLD294" s="204"/>
      <c r="PLE294" s="204"/>
      <c r="PLF294" s="204"/>
      <c r="PLG294" s="204"/>
      <c r="PLH294" s="204"/>
      <c r="PLI294" s="204"/>
      <c r="PLJ294" s="204"/>
      <c r="PLK294" s="204"/>
      <c r="PLL294" s="204"/>
      <c r="PLM294" s="204"/>
      <c r="PLN294" s="204"/>
      <c r="PLO294" s="204"/>
      <c r="PLP294" s="204"/>
      <c r="PLQ294" s="204"/>
      <c r="PLR294" s="204"/>
      <c r="PLS294" s="204"/>
      <c r="PLT294" s="204"/>
      <c r="PLU294" s="204"/>
      <c r="PLV294" s="204"/>
      <c r="PLW294" s="204"/>
      <c r="PLX294" s="204"/>
      <c r="PLY294" s="204"/>
      <c r="PLZ294" s="204"/>
      <c r="PMA294" s="204"/>
      <c r="PMB294" s="204"/>
      <c r="PMC294" s="204"/>
      <c r="PMD294" s="204"/>
      <c r="PME294" s="204"/>
      <c r="PMF294" s="204"/>
      <c r="PMG294" s="204"/>
      <c r="PMH294" s="204"/>
      <c r="PMI294" s="204"/>
      <c r="PMJ294" s="204"/>
      <c r="PMK294" s="204"/>
      <c r="PML294" s="204"/>
      <c r="PMM294" s="204"/>
      <c r="PMN294" s="204"/>
      <c r="PMO294" s="204"/>
      <c r="PMP294" s="204"/>
      <c r="PMQ294" s="204"/>
      <c r="PMR294" s="204"/>
      <c r="PMS294" s="204"/>
      <c r="PMT294" s="204"/>
      <c r="PMU294" s="204"/>
      <c r="PMV294" s="204"/>
      <c r="PMW294" s="204"/>
      <c r="PMX294" s="204"/>
      <c r="PMY294" s="204"/>
      <c r="PMZ294" s="204"/>
      <c r="PNA294" s="204"/>
      <c r="PNB294" s="204"/>
      <c r="PNC294" s="204"/>
      <c r="PND294" s="204"/>
      <c r="PNE294" s="204"/>
      <c r="PNF294" s="204"/>
      <c r="PNG294" s="204"/>
      <c r="PNH294" s="204"/>
      <c r="PNI294" s="204"/>
      <c r="PNJ294" s="204"/>
      <c r="PNK294" s="204"/>
      <c r="PNL294" s="204"/>
      <c r="PNM294" s="204"/>
      <c r="PNN294" s="204"/>
      <c r="PNO294" s="204"/>
      <c r="PNP294" s="204"/>
      <c r="PNQ294" s="204"/>
      <c r="PNR294" s="204"/>
      <c r="PNS294" s="204"/>
      <c r="PNT294" s="204"/>
      <c r="PNU294" s="204"/>
      <c r="PNV294" s="204"/>
      <c r="PNW294" s="204"/>
      <c r="PNX294" s="204"/>
      <c r="PNY294" s="204"/>
      <c r="PNZ294" s="204"/>
      <c r="POA294" s="204"/>
      <c r="POB294" s="204"/>
      <c r="POC294" s="204"/>
      <c r="POD294" s="204"/>
      <c r="POE294" s="204"/>
      <c r="POF294" s="204"/>
      <c r="POG294" s="204"/>
      <c r="POH294" s="204"/>
      <c r="POI294" s="204"/>
      <c r="POJ294" s="204"/>
      <c r="POK294" s="204"/>
      <c r="POL294" s="204"/>
      <c r="POM294" s="204"/>
      <c r="PON294" s="204"/>
      <c r="POO294" s="204"/>
      <c r="POP294" s="204"/>
      <c r="POQ294" s="204"/>
      <c r="POR294" s="204"/>
      <c r="POS294" s="204"/>
      <c r="POT294" s="204"/>
      <c r="POU294" s="204"/>
      <c r="POV294" s="204"/>
      <c r="POW294" s="204"/>
      <c r="POX294" s="204"/>
      <c r="POY294" s="204"/>
      <c r="POZ294" s="204"/>
      <c r="PPA294" s="204"/>
      <c r="PPB294" s="204"/>
      <c r="PPC294" s="204"/>
      <c r="PPD294" s="204"/>
      <c r="PPE294" s="204"/>
      <c r="PPF294" s="204"/>
      <c r="PPG294" s="204"/>
      <c r="PPH294" s="204"/>
      <c r="PPI294" s="204"/>
      <c r="PPJ294" s="204"/>
      <c r="PPK294" s="204"/>
      <c r="PPL294" s="204"/>
      <c r="PPM294" s="204"/>
      <c r="PPN294" s="204"/>
      <c r="PPO294" s="204"/>
      <c r="PPP294" s="204"/>
      <c r="PPQ294" s="204"/>
      <c r="PPR294" s="204"/>
      <c r="PPS294" s="204"/>
      <c r="PPT294" s="204"/>
      <c r="PPU294" s="204"/>
      <c r="PPV294" s="204"/>
      <c r="PPW294" s="204"/>
      <c r="PPX294" s="204"/>
      <c r="PPY294" s="204"/>
      <c r="PPZ294" s="204"/>
      <c r="PQA294" s="204"/>
      <c r="PQB294" s="204"/>
      <c r="PQC294" s="204"/>
      <c r="PQD294" s="204"/>
      <c r="PQE294" s="204"/>
      <c r="PQF294" s="204"/>
      <c r="PQG294" s="204"/>
      <c r="PQH294" s="204"/>
      <c r="PQI294" s="204"/>
      <c r="PQJ294" s="204"/>
      <c r="PQK294" s="204"/>
      <c r="PQL294" s="204"/>
      <c r="PQM294" s="204"/>
      <c r="PQN294" s="204"/>
      <c r="PQO294" s="204"/>
      <c r="PQP294" s="204"/>
      <c r="PQQ294" s="204"/>
      <c r="PQR294" s="204"/>
      <c r="PQS294" s="204"/>
      <c r="PQT294" s="204"/>
      <c r="PQU294" s="204"/>
      <c r="PQV294" s="204"/>
      <c r="PQW294" s="204"/>
      <c r="PQX294" s="204"/>
      <c r="PQY294" s="204"/>
      <c r="PQZ294" s="204"/>
      <c r="PRA294" s="204"/>
      <c r="PRB294" s="204"/>
      <c r="PRC294" s="204"/>
      <c r="PRD294" s="204"/>
      <c r="PRE294" s="204"/>
      <c r="PRF294" s="204"/>
      <c r="PRG294" s="204"/>
      <c r="PRH294" s="204"/>
      <c r="PRI294" s="204"/>
      <c r="PRJ294" s="204"/>
      <c r="PRK294" s="204"/>
      <c r="PRL294" s="204"/>
      <c r="PRM294" s="204"/>
      <c r="PRN294" s="204"/>
      <c r="PRO294" s="204"/>
      <c r="PRP294" s="204"/>
      <c r="PRQ294" s="204"/>
      <c r="PRR294" s="204"/>
      <c r="PRS294" s="204"/>
      <c r="PRT294" s="204"/>
      <c r="PRU294" s="204"/>
      <c r="PRV294" s="204"/>
      <c r="PRW294" s="204"/>
      <c r="PRX294" s="204"/>
      <c r="PRY294" s="204"/>
      <c r="PRZ294" s="204"/>
      <c r="PSA294" s="204"/>
      <c r="PSB294" s="204"/>
      <c r="PSC294" s="204"/>
      <c r="PSD294" s="204"/>
      <c r="PSE294" s="204"/>
      <c r="PSF294" s="204"/>
      <c r="PSG294" s="204"/>
      <c r="PSH294" s="204"/>
      <c r="PSI294" s="204"/>
      <c r="PSJ294" s="204"/>
      <c r="PSK294" s="204"/>
      <c r="PSL294" s="204"/>
      <c r="PSM294" s="204"/>
      <c r="PSN294" s="204"/>
      <c r="PSO294" s="204"/>
      <c r="PSP294" s="204"/>
      <c r="PSQ294" s="204"/>
      <c r="PSR294" s="204"/>
      <c r="PSS294" s="204"/>
      <c r="PST294" s="204"/>
      <c r="PSU294" s="204"/>
      <c r="PSV294" s="204"/>
      <c r="PSW294" s="204"/>
      <c r="PSX294" s="204"/>
      <c r="PSY294" s="204"/>
      <c r="PSZ294" s="204"/>
      <c r="PTA294" s="204"/>
      <c r="PTB294" s="204"/>
      <c r="PTC294" s="204"/>
      <c r="PTD294" s="204"/>
      <c r="PTE294" s="204"/>
      <c r="PTF294" s="204"/>
      <c r="PTG294" s="204"/>
      <c r="PTH294" s="204"/>
      <c r="PTI294" s="204"/>
      <c r="PTJ294" s="204"/>
      <c r="PTK294" s="204"/>
      <c r="PTL294" s="204"/>
      <c r="PTM294" s="204"/>
      <c r="PTN294" s="204"/>
      <c r="PTO294" s="204"/>
      <c r="PTP294" s="204"/>
      <c r="PTQ294" s="204"/>
      <c r="PTR294" s="204"/>
      <c r="PTS294" s="204"/>
      <c r="PTT294" s="204"/>
      <c r="PTU294" s="204"/>
      <c r="PTV294" s="204"/>
      <c r="PTW294" s="204"/>
      <c r="PTX294" s="204"/>
      <c r="PTY294" s="204"/>
      <c r="PTZ294" s="204"/>
      <c r="PUA294" s="204"/>
      <c r="PUB294" s="204"/>
      <c r="PUC294" s="204"/>
      <c r="PUD294" s="204"/>
      <c r="PUE294" s="204"/>
      <c r="PUF294" s="204"/>
      <c r="PUG294" s="204"/>
      <c r="PUH294" s="204"/>
      <c r="PUI294" s="204"/>
      <c r="PUJ294" s="204"/>
      <c r="PUK294" s="204"/>
      <c r="PUL294" s="204"/>
      <c r="PUM294" s="204"/>
      <c r="PUN294" s="204"/>
      <c r="PUO294" s="204"/>
      <c r="PUP294" s="204"/>
      <c r="PUQ294" s="204"/>
      <c r="PUR294" s="204"/>
      <c r="PUS294" s="204"/>
      <c r="PUT294" s="204"/>
      <c r="PUU294" s="204"/>
      <c r="PUV294" s="204"/>
      <c r="PUW294" s="204"/>
      <c r="PUX294" s="204"/>
      <c r="PUY294" s="204"/>
      <c r="PUZ294" s="204"/>
      <c r="PVA294" s="204"/>
      <c r="PVB294" s="204"/>
      <c r="PVC294" s="204"/>
      <c r="PVD294" s="204"/>
      <c r="PVE294" s="204"/>
      <c r="PVF294" s="204"/>
      <c r="PVG294" s="204"/>
      <c r="PVH294" s="204"/>
      <c r="PVI294" s="204"/>
      <c r="PVJ294" s="204"/>
      <c r="PVK294" s="204"/>
      <c r="PVL294" s="204"/>
      <c r="PVM294" s="204"/>
      <c r="PVN294" s="204"/>
      <c r="PVO294" s="204"/>
      <c r="PVP294" s="204"/>
      <c r="PVQ294" s="204"/>
      <c r="PVR294" s="204"/>
      <c r="PVS294" s="204"/>
      <c r="PVT294" s="204"/>
      <c r="PVU294" s="204"/>
      <c r="PVV294" s="204"/>
      <c r="PVW294" s="204"/>
      <c r="PVX294" s="204"/>
      <c r="PVY294" s="204"/>
      <c r="PVZ294" s="204"/>
      <c r="PWA294" s="204"/>
      <c r="PWB294" s="204"/>
      <c r="PWC294" s="204"/>
      <c r="PWD294" s="204"/>
      <c r="PWE294" s="204"/>
      <c r="PWF294" s="204"/>
      <c r="PWG294" s="204"/>
      <c r="PWH294" s="204"/>
      <c r="PWI294" s="204"/>
      <c r="PWJ294" s="204"/>
      <c r="PWK294" s="204"/>
      <c r="PWL294" s="204"/>
      <c r="PWM294" s="204"/>
      <c r="PWN294" s="204"/>
      <c r="PWO294" s="204"/>
      <c r="PWP294" s="204"/>
      <c r="PWQ294" s="204"/>
      <c r="PWR294" s="204"/>
      <c r="PWS294" s="204"/>
      <c r="PWT294" s="204"/>
      <c r="PWU294" s="204"/>
      <c r="PWV294" s="204"/>
      <c r="PWW294" s="204"/>
      <c r="PWX294" s="204"/>
      <c r="PWY294" s="204"/>
      <c r="PWZ294" s="204"/>
      <c r="PXA294" s="204"/>
      <c r="PXB294" s="204"/>
      <c r="PXC294" s="204"/>
      <c r="PXD294" s="204"/>
      <c r="PXE294" s="204"/>
      <c r="PXF294" s="204"/>
      <c r="PXG294" s="204"/>
      <c r="PXH294" s="204"/>
      <c r="PXI294" s="204"/>
      <c r="PXJ294" s="204"/>
      <c r="PXK294" s="204"/>
      <c r="PXL294" s="204"/>
      <c r="PXM294" s="204"/>
      <c r="PXN294" s="204"/>
      <c r="PXO294" s="204"/>
      <c r="PXP294" s="204"/>
      <c r="PXQ294" s="204"/>
      <c r="PXR294" s="204"/>
      <c r="PXS294" s="204"/>
      <c r="PXT294" s="204"/>
      <c r="PXU294" s="204"/>
      <c r="PXV294" s="204"/>
      <c r="PXW294" s="204"/>
      <c r="PXX294" s="204"/>
      <c r="PXY294" s="204"/>
      <c r="PXZ294" s="204"/>
      <c r="PYA294" s="204"/>
      <c r="PYB294" s="204"/>
      <c r="PYC294" s="204"/>
      <c r="PYD294" s="204"/>
      <c r="PYE294" s="204"/>
      <c r="PYF294" s="204"/>
      <c r="PYG294" s="204"/>
      <c r="PYH294" s="204"/>
      <c r="PYI294" s="204"/>
      <c r="PYJ294" s="204"/>
      <c r="PYK294" s="204"/>
      <c r="PYL294" s="204"/>
      <c r="PYM294" s="204"/>
      <c r="PYN294" s="204"/>
      <c r="PYO294" s="204"/>
      <c r="PYP294" s="204"/>
      <c r="PYQ294" s="204"/>
      <c r="PYR294" s="204"/>
      <c r="PYS294" s="204"/>
      <c r="PYT294" s="204"/>
      <c r="PYU294" s="204"/>
      <c r="PYV294" s="204"/>
      <c r="PYW294" s="204"/>
      <c r="PYX294" s="204"/>
      <c r="PYY294" s="204"/>
      <c r="PYZ294" s="204"/>
      <c r="PZA294" s="204"/>
      <c r="PZB294" s="204"/>
      <c r="PZC294" s="204"/>
      <c r="PZD294" s="204"/>
      <c r="PZE294" s="204"/>
      <c r="PZF294" s="204"/>
      <c r="PZG294" s="204"/>
      <c r="PZH294" s="204"/>
      <c r="PZI294" s="204"/>
      <c r="PZJ294" s="204"/>
      <c r="PZK294" s="204"/>
      <c r="PZL294" s="204"/>
      <c r="PZM294" s="204"/>
      <c r="PZN294" s="204"/>
      <c r="PZO294" s="204"/>
      <c r="PZP294" s="204"/>
      <c r="PZQ294" s="204"/>
      <c r="PZR294" s="204"/>
      <c r="PZS294" s="204"/>
      <c r="PZT294" s="204"/>
      <c r="PZU294" s="204"/>
      <c r="PZV294" s="204"/>
      <c r="PZW294" s="204"/>
      <c r="PZX294" s="204"/>
      <c r="PZY294" s="204"/>
      <c r="PZZ294" s="204"/>
      <c r="QAA294" s="204"/>
      <c r="QAB294" s="204"/>
      <c r="QAC294" s="204"/>
      <c r="QAD294" s="204"/>
      <c r="QAE294" s="204"/>
      <c r="QAF294" s="204"/>
      <c r="QAG294" s="204"/>
      <c r="QAH294" s="204"/>
      <c r="QAI294" s="204"/>
      <c r="QAJ294" s="204"/>
      <c r="QAK294" s="204"/>
      <c r="QAL294" s="204"/>
      <c r="QAM294" s="204"/>
      <c r="QAN294" s="204"/>
      <c r="QAO294" s="204"/>
      <c r="QAP294" s="204"/>
      <c r="QAQ294" s="204"/>
      <c r="QAR294" s="204"/>
      <c r="QAS294" s="204"/>
      <c r="QAT294" s="204"/>
      <c r="QAU294" s="204"/>
      <c r="QAV294" s="204"/>
      <c r="QAW294" s="204"/>
      <c r="QAX294" s="204"/>
      <c r="QAY294" s="204"/>
      <c r="QAZ294" s="204"/>
      <c r="QBA294" s="204"/>
      <c r="QBB294" s="204"/>
      <c r="QBC294" s="204"/>
      <c r="QBD294" s="204"/>
      <c r="QBE294" s="204"/>
      <c r="QBF294" s="204"/>
      <c r="QBG294" s="204"/>
      <c r="QBH294" s="204"/>
      <c r="QBI294" s="204"/>
      <c r="QBJ294" s="204"/>
      <c r="QBK294" s="204"/>
      <c r="QBL294" s="204"/>
      <c r="QBM294" s="204"/>
      <c r="QBN294" s="204"/>
      <c r="QBO294" s="204"/>
      <c r="QBP294" s="204"/>
      <c r="QBQ294" s="204"/>
      <c r="QBR294" s="204"/>
      <c r="QBS294" s="204"/>
      <c r="QBT294" s="204"/>
      <c r="QBU294" s="204"/>
      <c r="QBV294" s="204"/>
      <c r="QBW294" s="204"/>
      <c r="QBX294" s="204"/>
      <c r="QBY294" s="204"/>
      <c r="QBZ294" s="204"/>
      <c r="QCA294" s="204"/>
      <c r="QCB294" s="204"/>
      <c r="QCC294" s="204"/>
      <c r="QCD294" s="204"/>
      <c r="QCE294" s="204"/>
      <c r="QCF294" s="204"/>
      <c r="QCG294" s="204"/>
      <c r="QCH294" s="204"/>
      <c r="QCI294" s="204"/>
      <c r="QCJ294" s="204"/>
      <c r="QCK294" s="204"/>
      <c r="QCL294" s="204"/>
      <c r="QCM294" s="204"/>
      <c r="QCN294" s="204"/>
      <c r="QCO294" s="204"/>
      <c r="QCP294" s="204"/>
      <c r="QCQ294" s="204"/>
      <c r="QCR294" s="204"/>
      <c r="QCS294" s="204"/>
      <c r="QCT294" s="204"/>
      <c r="QCU294" s="204"/>
      <c r="QCV294" s="204"/>
      <c r="QCW294" s="204"/>
      <c r="QCX294" s="204"/>
      <c r="QCY294" s="204"/>
      <c r="QCZ294" s="204"/>
      <c r="QDA294" s="204"/>
      <c r="QDB294" s="204"/>
      <c r="QDC294" s="204"/>
      <c r="QDD294" s="204"/>
      <c r="QDE294" s="204"/>
      <c r="QDF294" s="204"/>
      <c r="QDG294" s="204"/>
      <c r="QDH294" s="204"/>
      <c r="QDI294" s="204"/>
      <c r="QDJ294" s="204"/>
      <c r="QDK294" s="204"/>
      <c r="QDL294" s="204"/>
      <c r="QDM294" s="204"/>
      <c r="QDN294" s="204"/>
      <c r="QDO294" s="204"/>
      <c r="QDP294" s="204"/>
      <c r="QDQ294" s="204"/>
      <c r="QDR294" s="204"/>
      <c r="QDS294" s="204"/>
      <c r="QDT294" s="204"/>
      <c r="QDU294" s="204"/>
      <c r="QDV294" s="204"/>
      <c r="QDW294" s="204"/>
      <c r="QDX294" s="204"/>
      <c r="QDY294" s="204"/>
      <c r="QDZ294" s="204"/>
      <c r="QEA294" s="204"/>
      <c r="QEB294" s="204"/>
      <c r="QEC294" s="204"/>
      <c r="QED294" s="204"/>
      <c r="QEE294" s="204"/>
      <c r="QEF294" s="204"/>
      <c r="QEG294" s="204"/>
      <c r="QEH294" s="204"/>
      <c r="QEI294" s="204"/>
      <c r="QEJ294" s="204"/>
      <c r="QEK294" s="204"/>
      <c r="QEL294" s="204"/>
      <c r="QEM294" s="204"/>
      <c r="QEN294" s="204"/>
      <c r="QEO294" s="204"/>
      <c r="QEP294" s="204"/>
      <c r="QEQ294" s="204"/>
      <c r="QER294" s="204"/>
      <c r="QES294" s="204"/>
      <c r="QET294" s="204"/>
      <c r="QEU294" s="204"/>
      <c r="QEV294" s="204"/>
      <c r="QEW294" s="204"/>
      <c r="QEX294" s="204"/>
      <c r="QEY294" s="204"/>
      <c r="QEZ294" s="204"/>
      <c r="QFA294" s="204"/>
      <c r="QFB294" s="204"/>
      <c r="QFC294" s="204"/>
      <c r="QFD294" s="204"/>
      <c r="QFE294" s="204"/>
      <c r="QFF294" s="204"/>
      <c r="QFG294" s="204"/>
      <c r="QFH294" s="204"/>
      <c r="QFI294" s="204"/>
      <c r="QFJ294" s="204"/>
      <c r="QFK294" s="204"/>
      <c r="QFL294" s="204"/>
      <c r="QFM294" s="204"/>
      <c r="QFN294" s="204"/>
      <c r="QFO294" s="204"/>
      <c r="QFP294" s="204"/>
      <c r="QFQ294" s="204"/>
      <c r="QFR294" s="204"/>
      <c r="QFS294" s="204"/>
      <c r="QFT294" s="204"/>
      <c r="QFU294" s="204"/>
      <c r="QFV294" s="204"/>
      <c r="QFW294" s="204"/>
      <c r="QFX294" s="204"/>
      <c r="QFY294" s="204"/>
      <c r="QFZ294" s="204"/>
      <c r="QGA294" s="204"/>
      <c r="QGB294" s="204"/>
      <c r="QGC294" s="204"/>
      <c r="QGD294" s="204"/>
      <c r="QGE294" s="204"/>
      <c r="QGF294" s="204"/>
      <c r="QGG294" s="204"/>
      <c r="QGH294" s="204"/>
      <c r="QGI294" s="204"/>
      <c r="QGJ294" s="204"/>
      <c r="QGK294" s="204"/>
      <c r="QGL294" s="204"/>
      <c r="QGM294" s="204"/>
      <c r="QGN294" s="204"/>
      <c r="QGO294" s="204"/>
      <c r="QGP294" s="204"/>
      <c r="QGQ294" s="204"/>
      <c r="QGR294" s="204"/>
      <c r="QGS294" s="204"/>
      <c r="QGT294" s="204"/>
      <c r="QGU294" s="204"/>
      <c r="QGV294" s="204"/>
      <c r="QGW294" s="204"/>
      <c r="QGX294" s="204"/>
      <c r="QGY294" s="204"/>
      <c r="QGZ294" s="204"/>
      <c r="QHA294" s="204"/>
      <c r="QHB294" s="204"/>
      <c r="QHC294" s="204"/>
      <c r="QHD294" s="204"/>
      <c r="QHE294" s="204"/>
      <c r="QHF294" s="204"/>
      <c r="QHG294" s="204"/>
      <c r="QHH294" s="204"/>
      <c r="QHI294" s="204"/>
      <c r="QHJ294" s="204"/>
      <c r="QHK294" s="204"/>
      <c r="QHL294" s="204"/>
      <c r="QHM294" s="204"/>
      <c r="QHN294" s="204"/>
      <c r="QHO294" s="204"/>
      <c r="QHP294" s="204"/>
      <c r="QHQ294" s="204"/>
      <c r="QHR294" s="204"/>
      <c r="QHS294" s="204"/>
      <c r="QHT294" s="204"/>
      <c r="QHU294" s="204"/>
      <c r="QHV294" s="204"/>
      <c r="QHW294" s="204"/>
      <c r="QHX294" s="204"/>
      <c r="QHY294" s="204"/>
      <c r="QHZ294" s="204"/>
      <c r="QIA294" s="204"/>
      <c r="QIB294" s="204"/>
      <c r="QIC294" s="204"/>
      <c r="QID294" s="204"/>
      <c r="QIE294" s="204"/>
      <c r="QIF294" s="204"/>
      <c r="QIG294" s="204"/>
      <c r="QIH294" s="204"/>
      <c r="QII294" s="204"/>
      <c r="QIJ294" s="204"/>
      <c r="QIK294" s="204"/>
      <c r="QIL294" s="204"/>
      <c r="QIM294" s="204"/>
      <c r="QIN294" s="204"/>
      <c r="QIO294" s="204"/>
      <c r="QIP294" s="204"/>
      <c r="QIQ294" s="204"/>
      <c r="QIR294" s="204"/>
      <c r="QIS294" s="204"/>
      <c r="QIT294" s="204"/>
      <c r="QIU294" s="204"/>
      <c r="QIV294" s="204"/>
      <c r="QIW294" s="204"/>
      <c r="QIX294" s="204"/>
      <c r="QIY294" s="204"/>
      <c r="QIZ294" s="204"/>
      <c r="QJA294" s="204"/>
      <c r="QJB294" s="204"/>
      <c r="QJC294" s="204"/>
      <c r="QJD294" s="204"/>
      <c r="QJE294" s="204"/>
      <c r="QJF294" s="204"/>
      <c r="QJG294" s="204"/>
      <c r="QJH294" s="204"/>
      <c r="QJI294" s="204"/>
      <c r="QJJ294" s="204"/>
      <c r="QJK294" s="204"/>
      <c r="QJL294" s="204"/>
      <c r="QJM294" s="204"/>
      <c r="QJN294" s="204"/>
      <c r="QJO294" s="204"/>
      <c r="QJP294" s="204"/>
      <c r="QJQ294" s="204"/>
      <c r="QJR294" s="204"/>
      <c r="QJS294" s="204"/>
      <c r="QJT294" s="204"/>
      <c r="QJU294" s="204"/>
      <c r="QJV294" s="204"/>
      <c r="QJW294" s="204"/>
      <c r="QJX294" s="204"/>
      <c r="QJY294" s="204"/>
      <c r="QJZ294" s="204"/>
      <c r="QKA294" s="204"/>
      <c r="QKB294" s="204"/>
      <c r="QKC294" s="204"/>
      <c r="QKD294" s="204"/>
      <c r="QKE294" s="204"/>
      <c r="QKF294" s="204"/>
      <c r="QKG294" s="204"/>
      <c r="QKH294" s="204"/>
      <c r="QKI294" s="204"/>
      <c r="QKJ294" s="204"/>
      <c r="QKK294" s="204"/>
      <c r="QKL294" s="204"/>
      <c r="QKM294" s="204"/>
      <c r="QKN294" s="204"/>
      <c r="QKO294" s="204"/>
      <c r="QKP294" s="204"/>
      <c r="QKQ294" s="204"/>
      <c r="QKR294" s="204"/>
      <c r="QKS294" s="204"/>
      <c r="QKT294" s="204"/>
      <c r="QKU294" s="204"/>
      <c r="QKV294" s="204"/>
      <c r="QKW294" s="204"/>
      <c r="QKX294" s="204"/>
      <c r="QKY294" s="204"/>
      <c r="QKZ294" s="204"/>
      <c r="QLA294" s="204"/>
      <c r="QLB294" s="204"/>
      <c r="QLC294" s="204"/>
      <c r="QLD294" s="204"/>
      <c r="QLE294" s="204"/>
      <c r="QLF294" s="204"/>
      <c r="QLG294" s="204"/>
      <c r="QLH294" s="204"/>
      <c r="QLI294" s="204"/>
      <c r="QLJ294" s="204"/>
      <c r="QLK294" s="204"/>
      <c r="QLL294" s="204"/>
      <c r="QLM294" s="204"/>
      <c r="QLN294" s="204"/>
      <c r="QLO294" s="204"/>
      <c r="QLP294" s="204"/>
      <c r="QLQ294" s="204"/>
      <c r="QLR294" s="204"/>
      <c r="QLS294" s="204"/>
      <c r="QLT294" s="204"/>
      <c r="QLU294" s="204"/>
      <c r="QLV294" s="204"/>
      <c r="QLW294" s="204"/>
      <c r="QLX294" s="204"/>
      <c r="QLY294" s="204"/>
      <c r="QLZ294" s="204"/>
      <c r="QMA294" s="204"/>
      <c r="QMB294" s="204"/>
      <c r="QMC294" s="204"/>
      <c r="QMD294" s="204"/>
      <c r="QME294" s="204"/>
      <c r="QMF294" s="204"/>
      <c r="QMG294" s="204"/>
      <c r="QMH294" s="204"/>
      <c r="QMI294" s="204"/>
      <c r="QMJ294" s="204"/>
      <c r="QMK294" s="204"/>
      <c r="QML294" s="204"/>
      <c r="QMM294" s="204"/>
      <c r="QMN294" s="204"/>
      <c r="QMO294" s="204"/>
      <c r="QMP294" s="204"/>
      <c r="QMQ294" s="204"/>
      <c r="QMR294" s="204"/>
      <c r="QMS294" s="204"/>
      <c r="QMT294" s="204"/>
      <c r="QMU294" s="204"/>
      <c r="QMV294" s="204"/>
      <c r="QMW294" s="204"/>
      <c r="QMX294" s="204"/>
      <c r="QMY294" s="204"/>
      <c r="QMZ294" s="204"/>
      <c r="QNA294" s="204"/>
      <c r="QNB294" s="204"/>
      <c r="QNC294" s="204"/>
      <c r="QND294" s="204"/>
      <c r="QNE294" s="204"/>
      <c r="QNF294" s="204"/>
      <c r="QNG294" s="204"/>
      <c r="QNH294" s="204"/>
      <c r="QNI294" s="204"/>
      <c r="QNJ294" s="204"/>
      <c r="QNK294" s="204"/>
      <c r="QNL294" s="204"/>
      <c r="QNM294" s="204"/>
      <c r="QNN294" s="204"/>
      <c r="QNO294" s="204"/>
      <c r="QNP294" s="204"/>
      <c r="QNQ294" s="204"/>
      <c r="QNR294" s="204"/>
      <c r="QNS294" s="204"/>
      <c r="QNT294" s="204"/>
      <c r="QNU294" s="204"/>
      <c r="QNV294" s="204"/>
      <c r="QNW294" s="204"/>
      <c r="QNX294" s="204"/>
      <c r="QNY294" s="204"/>
      <c r="QNZ294" s="204"/>
      <c r="QOA294" s="204"/>
      <c r="QOB294" s="204"/>
      <c r="QOC294" s="204"/>
      <c r="QOD294" s="204"/>
      <c r="QOE294" s="204"/>
      <c r="QOF294" s="204"/>
      <c r="QOG294" s="204"/>
      <c r="QOH294" s="204"/>
      <c r="QOI294" s="204"/>
      <c r="QOJ294" s="204"/>
      <c r="QOK294" s="204"/>
      <c r="QOL294" s="204"/>
      <c r="QOM294" s="204"/>
      <c r="QON294" s="204"/>
      <c r="QOO294" s="204"/>
      <c r="QOP294" s="204"/>
      <c r="QOQ294" s="204"/>
      <c r="QOR294" s="204"/>
      <c r="QOS294" s="204"/>
      <c r="QOT294" s="204"/>
      <c r="QOU294" s="204"/>
      <c r="QOV294" s="204"/>
      <c r="QOW294" s="204"/>
      <c r="QOX294" s="204"/>
      <c r="QOY294" s="204"/>
      <c r="QOZ294" s="204"/>
      <c r="QPA294" s="204"/>
      <c r="QPB294" s="204"/>
      <c r="QPC294" s="204"/>
      <c r="QPD294" s="204"/>
      <c r="QPE294" s="204"/>
      <c r="QPF294" s="204"/>
      <c r="QPG294" s="204"/>
      <c r="QPH294" s="204"/>
      <c r="QPI294" s="204"/>
      <c r="QPJ294" s="204"/>
      <c r="QPK294" s="204"/>
      <c r="QPL294" s="204"/>
      <c r="QPM294" s="204"/>
      <c r="QPN294" s="204"/>
      <c r="QPO294" s="204"/>
      <c r="QPP294" s="204"/>
      <c r="QPQ294" s="204"/>
      <c r="QPR294" s="204"/>
      <c r="QPS294" s="204"/>
      <c r="QPT294" s="204"/>
      <c r="QPU294" s="204"/>
      <c r="QPV294" s="204"/>
      <c r="QPW294" s="204"/>
      <c r="QPX294" s="204"/>
      <c r="QPY294" s="204"/>
      <c r="QPZ294" s="204"/>
      <c r="QQA294" s="204"/>
      <c r="QQB294" s="204"/>
      <c r="QQC294" s="204"/>
      <c r="QQD294" s="204"/>
      <c r="QQE294" s="204"/>
      <c r="QQF294" s="204"/>
      <c r="QQG294" s="204"/>
      <c r="QQH294" s="204"/>
      <c r="QQI294" s="204"/>
      <c r="QQJ294" s="204"/>
      <c r="QQK294" s="204"/>
      <c r="QQL294" s="204"/>
      <c r="QQM294" s="204"/>
      <c r="QQN294" s="204"/>
      <c r="QQO294" s="204"/>
      <c r="QQP294" s="204"/>
      <c r="QQQ294" s="204"/>
      <c r="QQR294" s="204"/>
      <c r="QQS294" s="204"/>
      <c r="QQT294" s="204"/>
      <c r="QQU294" s="204"/>
      <c r="QQV294" s="204"/>
      <c r="QQW294" s="204"/>
      <c r="QQX294" s="204"/>
      <c r="QQY294" s="204"/>
      <c r="QQZ294" s="204"/>
      <c r="QRA294" s="204"/>
      <c r="QRB294" s="204"/>
      <c r="QRC294" s="204"/>
      <c r="QRD294" s="204"/>
      <c r="QRE294" s="204"/>
      <c r="QRF294" s="204"/>
      <c r="QRG294" s="204"/>
      <c r="QRH294" s="204"/>
      <c r="QRI294" s="204"/>
      <c r="QRJ294" s="204"/>
      <c r="QRK294" s="204"/>
      <c r="QRL294" s="204"/>
      <c r="QRM294" s="204"/>
      <c r="QRN294" s="204"/>
      <c r="QRO294" s="204"/>
      <c r="QRP294" s="204"/>
      <c r="QRQ294" s="204"/>
      <c r="QRR294" s="204"/>
      <c r="QRS294" s="204"/>
      <c r="QRT294" s="204"/>
      <c r="QRU294" s="204"/>
      <c r="QRV294" s="204"/>
      <c r="QRW294" s="204"/>
      <c r="QRX294" s="204"/>
      <c r="QRY294" s="204"/>
      <c r="QRZ294" s="204"/>
      <c r="QSA294" s="204"/>
      <c r="QSB294" s="204"/>
      <c r="QSC294" s="204"/>
      <c r="QSD294" s="204"/>
      <c r="QSE294" s="204"/>
      <c r="QSF294" s="204"/>
      <c r="QSG294" s="204"/>
      <c r="QSH294" s="204"/>
      <c r="QSI294" s="204"/>
      <c r="QSJ294" s="204"/>
      <c r="QSK294" s="204"/>
      <c r="QSL294" s="204"/>
      <c r="QSM294" s="204"/>
      <c r="QSN294" s="204"/>
      <c r="QSO294" s="204"/>
      <c r="QSP294" s="204"/>
      <c r="QSQ294" s="204"/>
      <c r="QSR294" s="204"/>
      <c r="QSS294" s="204"/>
      <c r="QST294" s="204"/>
      <c r="QSU294" s="204"/>
      <c r="QSV294" s="204"/>
      <c r="QSW294" s="204"/>
      <c r="QSX294" s="204"/>
      <c r="QSY294" s="204"/>
      <c r="QSZ294" s="204"/>
      <c r="QTA294" s="204"/>
      <c r="QTB294" s="204"/>
      <c r="QTC294" s="204"/>
      <c r="QTD294" s="204"/>
      <c r="QTE294" s="204"/>
      <c r="QTF294" s="204"/>
      <c r="QTG294" s="204"/>
      <c r="QTH294" s="204"/>
      <c r="QTI294" s="204"/>
      <c r="QTJ294" s="204"/>
      <c r="QTK294" s="204"/>
      <c r="QTL294" s="204"/>
      <c r="QTM294" s="204"/>
      <c r="QTN294" s="204"/>
      <c r="QTO294" s="204"/>
      <c r="QTP294" s="204"/>
      <c r="QTQ294" s="204"/>
      <c r="QTR294" s="204"/>
      <c r="QTS294" s="204"/>
      <c r="QTT294" s="204"/>
      <c r="QTU294" s="204"/>
      <c r="QTV294" s="204"/>
      <c r="QTW294" s="204"/>
      <c r="QTX294" s="204"/>
      <c r="QTY294" s="204"/>
      <c r="QTZ294" s="204"/>
      <c r="QUA294" s="204"/>
      <c r="QUB294" s="204"/>
      <c r="QUC294" s="204"/>
      <c r="QUD294" s="204"/>
      <c r="QUE294" s="204"/>
      <c r="QUF294" s="204"/>
      <c r="QUG294" s="204"/>
      <c r="QUH294" s="204"/>
      <c r="QUI294" s="204"/>
      <c r="QUJ294" s="204"/>
      <c r="QUK294" s="204"/>
      <c r="QUL294" s="204"/>
      <c r="QUM294" s="204"/>
      <c r="QUN294" s="204"/>
      <c r="QUO294" s="204"/>
      <c r="QUP294" s="204"/>
      <c r="QUQ294" s="204"/>
      <c r="QUR294" s="204"/>
      <c r="QUS294" s="204"/>
      <c r="QUT294" s="204"/>
      <c r="QUU294" s="204"/>
      <c r="QUV294" s="204"/>
      <c r="QUW294" s="204"/>
      <c r="QUX294" s="204"/>
      <c r="QUY294" s="204"/>
      <c r="QUZ294" s="204"/>
      <c r="QVA294" s="204"/>
      <c r="QVB294" s="204"/>
      <c r="QVC294" s="204"/>
      <c r="QVD294" s="204"/>
      <c r="QVE294" s="204"/>
      <c r="QVF294" s="204"/>
      <c r="QVG294" s="204"/>
      <c r="QVH294" s="204"/>
      <c r="QVI294" s="204"/>
      <c r="QVJ294" s="204"/>
      <c r="QVK294" s="204"/>
      <c r="QVL294" s="204"/>
      <c r="QVM294" s="204"/>
      <c r="QVN294" s="204"/>
      <c r="QVO294" s="204"/>
      <c r="QVP294" s="204"/>
      <c r="QVQ294" s="204"/>
      <c r="QVR294" s="204"/>
      <c r="QVS294" s="204"/>
      <c r="QVT294" s="204"/>
      <c r="QVU294" s="204"/>
      <c r="QVV294" s="204"/>
      <c r="QVW294" s="204"/>
      <c r="QVX294" s="204"/>
      <c r="QVY294" s="204"/>
      <c r="QVZ294" s="204"/>
      <c r="QWA294" s="204"/>
      <c r="QWB294" s="204"/>
      <c r="QWC294" s="204"/>
      <c r="QWD294" s="204"/>
      <c r="QWE294" s="204"/>
      <c r="QWF294" s="204"/>
      <c r="QWG294" s="204"/>
      <c r="QWH294" s="204"/>
      <c r="QWI294" s="204"/>
      <c r="QWJ294" s="204"/>
      <c r="QWK294" s="204"/>
      <c r="QWL294" s="204"/>
      <c r="QWM294" s="204"/>
      <c r="QWN294" s="204"/>
      <c r="QWO294" s="204"/>
      <c r="QWP294" s="204"/>
      <c r="QWQ294" s="204"/>
      <c r="QWR294" s="204"/>
      <c r="QWS294" s="204"/>
      <c r="QWT294" s="204"/>
      <c r="QWU294" s="204"/>
      <c r="QWV294" s="204"/>
      <c r="QWW294" s="204"/>
      <c r="QWX294" s="204"/>
      <c r="QWY294" s="204"/>
      <c r="QWZ294" s="204"/>
      <c r="QXA294" s="204"/>
      <c r="QXB294" s="204"/>
      <c r="QXC294" s="204"/>
      <c r="QXD294" s="204"/>
      <c r="QXE294" s="204"/>
      <c r="QXF294" s="204"/>
      <c r="QXG294" s="204"/>
      <c r="QXH294" s="204"/>
      <c r="QXI294" s="204"/>
      <c r="QXJ294" s="204"/>
      <c r="QXK294" s="204"/>
      <c r="QXL294" s="204"/>
      <c r="QXM294" s="204"/>
      <c r="QXN294" s="204"/>
      <c r="QXO294" s="204"/>
      <c r="QXP294" s="204"/>
      <c r="QXQ294" s="204"/>
      <c r="QXR294" s="204"/>
      <c r="QXS294" s="204"/>
      <c r="QXT294" s="204"/>
      <c r="QXU294" s="204"/>
      <c r="QXV294" s="204"/>
      <c r="QXW294" s="204"/>
      <c r="QXX294" s="204"/>
      <c r="QXY294" s="204"/>
      <c r="QXZ294" s="204"/>
      <c r="QYA294" s="204"/>
      <c r="QYB294" s="204"/>
      <c r="QYC294" s="204"/>
      <c r="QYD294" s="204"/>
      <c r="QYE294" s="204"/>
      <c r="QYF294" s="204"/>
      <c r="QYG294" s="204"/>
      <c r="QYH294" s="204"/>
      <c r="QYI294" s="204"/>
      <c r="QYJ294" s="204"/>
      <c r="QYK294" s="204"/>
      <c r="QYL294" s="204"/>
      <c r="QYM294" s="204"/>
      <c r="QYN294" s="204"/>
      <c r="QYO294" s="204"/>
      <c r="QYP294" s="204"/>
      <c r="QYQ294" s="204"/>
      <c r="QYR294" s="204"/>
      <c r="QYS294" s="204"/>
      <c r="QYT294" s="204"/>
      <c r="QYU294" s="204"/>
      <c r="QYV294" s="204"/>
      <c r="QYW294" s="204"/>
      <c r="QYX294" s="204"/>
      <c r="QYY294" s="204"/>
      <c r="QYZ294" s="204"/>
      <c r="QZA294" s="204"/>
      <c r="QZB294" s="204"/>
      <c r="QZC294" s="204"/>
      <c r="QZD294" s="204"/>
      <c r="QZE294" s="204"/>
      <c r="QZF294" s="204"/>
      <c r="QZG294" s="204"/>
      <c r="QZH294" s="204"/>
      <c r="QZI294" s="204"/>
      <c r="QZJ294" s="204"/>
      <c r="QZK294" s="204"/>
      <c r="QZL294" s="204"/>
      <c r="QZM294" s="204"/>
      <c r="QZN294" s="204"/>
      <c r="QZO294" s="204"/>
      <c r="QZP294" s="204"/>
      <c r="QZQ294" s="204"/>
      <c r="QZR294" s="204"/>
      <c r="QZS294" s="204"/>
      <c r="QZT294" s="204"/>
      <c r="QZU294" s="204"/>
      <c r="QZV294" s="204"/>
      <c r="QZW294" s="204"/>
      <c r="QZX294" s="204"/>
      <c r="QZY294" s="204"/>
      <c r="QZZ294" s="204"/>
      <c r="RAA294" s="204"/>
      <c r="RAB294" s="204"/>
      <c r="RAC294" s="204"/>
      <c r="RAD294" s="204"/>
      <c r="RAE294" s="204"/>
      <c r="RAF294" s="204"/>
      <c r="RAG294" s="204"/>
      <c r="RAH294" s="204"/>
      <c r="RAI294" s="204"/>
      <c r="RAJ294" s="204"/>
      <c r="RAK294" s="204"/>
      <c r="RAL294" s="204"/>
      <c r="RAM294" s="204"/>
      <c r="RAN294" s="204"/>
      <c r="RAO294" s="204"/>
      <c r="RAP294" s="204"/>
      <c r="RAQ294" s="204"/>
      <c r="RAR294" s="204"/>
      <c r="RAS294" s="204"/>
      <c r="RAT294" s="204"/>
      <c r="RAU294" s="204"/>
      <c r="RAV294" s="204"/>
      <c r="RAW294" s="204"/>
      <c r="RAX294" s="204"/>
      <c r="RAY294" s="204"/>
      <c r="RAZ294" s="204"/>
      <c r="RBA294" s="204"/>
      <c r="RBB294" s="204"/>
      <c r="RBC294" s="204"/>
      <c r="RBD294" s="204"/>
      <c r="RBE294" s="204"/>
      <c r="RBF294" s="204"/>
      <c r="RBG294" s="204"/>
      <c r="RBH294" s="204"/>
      <c r="RBI294" s="204"/>
      <c r="RBJ294" s="204"/>
      <c r="RBK294" s="204"/>
      <c r="RBL294" s="204"/>
      <c r="RBM294" s="204"/>
      <c r="RBN294" s="204"/>
      <c r="RBO294" s="204"/>
      <c r="RBP294" s="204"/>
      <c r="RBQ294" s="204"/>
      <c r="RBR294" s="204"/>
      <c r="RBS294" s="204"/>
      <c r="RBT294" s="204"/>
      <c r="RBU294" s="204"/>
      <c r="RBV294" s="204"/>
      <c r="RBW294" s="204"/>
      <c r="RBX294" s="204"/>
      <c r="RBY294" s="204"/>
      <c r="RBZ294" s="204"/>
      <c r="RCA294" s="204"/>
      <c r="RCB294" s="204"/>
      <c r="RCC294" s="204"/>
      <c r="RCD294" s="204"/>
      <c r="RCE294" s="204"/>
      <c r="RCF294" s="204"/>
      <c r="RCG294" s="204"/>
      <c r="RCH294" s="204"/>
      <c r="RCI294" s="204"/>
      <c r="RCJ294" s="204"/>
      <c r="RCK294" s="204"/>
      <c r="RCL294" s="204"/>
      <c r="RCM294" s="204"/>
      <c r="RCN294" s="204"/>
      <c r="RCO294" s="204"/>
      <c r="RCP294" s="204"/>
      <c r="RCQ294" s="204"/>
      <c r="RCR294" s="204"/>
      <c r="RCS294" s="204"/>
      <c r="RCT294" s="204"/>
      <c r="RCU294" s="204"/>
      <c r="RCV294" s="204"/>
      <c r="RCW294" s="204"/>
      <c r="RCX294" s="204"/>
      <c r="RCY294" s="204"/>
      <c r="RCZ294" s="204"/>
      <c r="RDA294" s="204"/>
      <c r="RDB294" s="204"/>
      <c r="RDC294" s="204"/>
      <c r="RDD294" s="204"/>
      <c r="RDE294" s="204"/>
      <c r="RDF294" s="204"/>
      <c r="RDG294" s="204"/>
      <c r="RDH294" s="204"/>
      <c r="RDI294" s="204"/>
      <c r="RDJ294" s="204"/>
      <c r="RDK294" s="204"/>
      <c r="RDL294" s="204"/>
      <c r="RDM294" s="204"/>
      <c r="RDN294" s="204"/>
      <c r="RDO294" s="204"/>
      <c r="RDP294" s="204"/>
      <c r="RDQ294" s="204"/>
      <c r="RDR294" s="204"/>
      <c r="RDS294" s="204"/>
      <c r="RDT294" s="204"/>
      <c r="RDU294" s="204"/>
      <c r="RDV294" s="204"/>
      <c r="RDW294" s="204"/>
      <c r="RDX294" s="204"/>
      <c r="RDY294" s="204"/>
      <c r="RDZ294" s="204"/>
      <c r="REA294" s="204"/>
      <c r="REB294" s="204"/>
      <c r="REC294" s="204"/>
      <c r="RED294" s="204"/>
      <c r="REE294" s="204"/>
      <c r="REF294" s="204"/>
      <c r="REG294" s="204"/>
      <c r="REH294" s="204"/>
      <c r="REI294" s="204"/>
      <c r="REJ294" s="204"/>
      <c r="REK294" s="204"/>
      <c r="REL294" s="204"/>
      <c r="REM294" s="204"/>
      <c r="REN294" s="204"/>
      <c r="REO294" s="204"/>
      <c r="REP294" s="204"/>
      <c r="REQ294" s="204"/>
      <c r="RER294" s="204"/>
      <c r="RES294" s="204"/>
      <c r="RET294" s="204"/>
      <c r="REU294" s="204"/>
      <c r="REV294" s="204"/>
      <c r="REW294" s="204"/>
      <c r="REX294" s="204"/>
      <c r="REY294" s="204"/>
      <c r="REZ294" s="204"/>
      <c r="RFA294" s="204"/>
      <c r="RFB294" s="204"/>
      <c r="RFC294" s="204"/>
      <c r="RFD294" s="204"/>
      <c r="RFE294" s="204"/>
      <c r="RFF294" s="204"/>
      <c r="RFG294" s="204"/>
      <c r="RFH294" s="204"/>
      <c r="RFI294" s="204"/>
      <c r="RFJ294" s="204"/>
      <c r="RFK294" s="204"/>
      <c r="RFL294" s="204"/>
      <c r="RFM294" s="204"/>
      <c r="RFN294" s="204"/>
      <c r="RFO294" s="204"/>
      <c r="RFP294" s="204"/>
      <c r="RFQ294" s="204"/>
      <c r="RFR294" s="204"/>
      <c r="RFS294" s="204"/>
      <c r="RFT294" s="204"/>
      <c r="RFU294" s="204"/>
      <c r="RFV294" s="204"/>
      <c r="RFW294" s="204"/>
      <c r="RFX294" s="204"/>
      <c r="RFY294" s="204"/>
      <c r="RFZ294" s="204"/>
      <c r="RGA294" s="204"/>
      <c r="RGB294" s="204"/>
      <c r="RGC294" s="204"/>
      <c r="RGD294" s="204"/>
      <c r="RGE294" s="204"/>
      <c r="RGF294" s="204"/>
      <c r="RGG294" s="204"/>
      <c r="RGH294" s="204"/>
      <c r="RGI294" s="204"/>
      <c r="RGJ294" s="204"/>
      <c r="RGK294" s="204"/>
      <c r="RGL294" s="204"/>
      <c r="RGM294" s="204"/>
      <c r="RGN294" s="204"/>
      <c r="RGO294" s="204"/>
      <c r="RGP294" s="204"/>
      <c r="RGQ294" s="204"/>
      <c r="RGR294" s="204"/>
      <c r="RGS294" s="204"/>
      <c r="RGT294" s="204"/>
      <c r="RGU294" s="204"/>
      <c r="RGV294" s="204"/>
      <c r="RGW294" s="204"/>
      <c r="RGX294" s="204"/>
      <c r="RGY294" s="204"/>
      <c r="RGZ294" s="204"/>
      <c r="RHA294" s="204"/>
      <c r="RHB294" s="204"/>
      <c r="RHC294" s="204"/>
      <c r="RHD294" s="204"/>
      <c r="RHE294" s="204"/>
      <c r="RHF294" s="204"/>
      <c r="RHG294" s="204"/>
      <c r="RHH294" s="204"/>
      <c r="RHI294" s="204"/>
      <c r="RHJ294" s="204"/>
      <c r="RHK294" s="204"/>
      <c r="RHL294" s="204"/>
      <c r="RHM294" s="204"/>
      <c r="RHN294" s="204"/>
      <c r="RHO294" s="204"/>
      <c r="RHP294" s="204"/>
      <c r="RHQ294" s="204"/>
      <c r="RHR294" s="204"/>
      <c r="RHS294" s="204"/>
      <c r="RHT294" s="204"/>
      <c r="RHU294" s="204"/>
      <c r="RHV294" s="204"/>
      <c r="RHW294" s="204"/>
      <c r="RHX294" s="204"/>
      <c r="RHY294" s="204"/>
      <c r="RHZ294" s="204"/>
      <c r="RIA294" s="204"/>
      <c r="RIB294" s="204"/>
      <c r="RIC294" s="204"/>
      <c r="RID294" s="204"/>
      <c r="RIE294" s="204"/>
      <c r="RIF294" s="204"/>
      <c r="RIG294" s="204"/>
      <c r="RIH294" s="204"/>
      <c r="RII294" s="204"/>
      <c r="RIJ294" s="204"/>
      <c r="RIK294" s="204"/>
      <c r="RIL294" s="204"/>
      <c r="RIM294" s="204"/>
      <c r="RIN294" s="204"/>
      <c r="RIO294" s="204"/>
      <c r="RIP294" s="204"/>
      <c r="RIQ294" s="204"/>
      <c r="RIR294" s="204"/>
      <c r="RIS294" s="204"/>
      <c r="RIT294" s="204"/>
      <c r="RIU294" s="204"/>
      <c r="RIV294" s="204"/>
      <c r="RIW294" s="204"/>
      <c r="RIX294" s="204"/>
      <c r="RIY294" s="204"/>
      <c r="RIZ294" s="204"/>
      <c r="RJA294" s="204"/>
      <c r="RJB294" s="204"/>
      <c r="RJC294" s="204"/>
      <c r="RJD294" s="204"/>
      <c r="RJE294" s="204"/>
      <c r="RJF294" s="204"/>
      <c r="RJG294" s="204"/>
      <c r="RJH294" s="204"/>
      <c r="RJI294" s="204"/>
      <c r="RJJ294" s="204"/>
      <c r="RJK294" s="204"/>
      <c r="RJL294" s="204"/>
      <c r="RJM294" s="204"/>
      <c r="RJN294" s="204"/>
      <c r="RJO294" s="204"/>
      <c r="RJP294" s="204"/>
      <c r="RJQ294" s="204"/>
      <c r="RJR294" s="204"/>
      <c r="RJS294" s="204"/>
      <c r="RJT294" s="204"/>
      <c r="RJU294" s="204"/>
      <c r="RJV294" s="204"/>
      <c r="RJW294" s="204"/>
      <c r="RJX294" s="204"/>
      <c r="RJY294" s="204"/>
      <c r="RJZ294" s="204"/>
      <c r="RKA294" s="204"/>
      <c r="RKB294" s="204"/>
      <c r="RKC294" s="204"/>
      <c r="RKD294" s="204"/>
      <c r="RKE294" s="204"/>
      <c r="RKF294" s="204"/>
      <c r="RKG294" s="204"/>
      <c r="RKH294" s="204"/>
      <c r="RKI294" s="204"/>
      <c r="RKJ294" s="204"/>
      <c r="RKK294" s="204"/>
      <c r="RKL294" s="204"/>
      <c r="RKM294" s="204"/>
      <c r="RKN294" s="204"/>
      <c r="RKO294" s="204"/>
      <c r="RKP294" s="204"/>
      <c r="RKQ294" s="204"/>
      <c r="RKR294" s="204"/>
      <c r="RKS294" s="204"/>
      <c r="RKT294" s="204"/>
      <c r="RKU294" s="204"/>
      <c r="RKV294" s="204"/>
      <c r="RKW294" s="204"/>
      <c r="RKX294" s="204"/>
      <c r="RKY294" s="204"/>
      <c r="RKZ294" s="204"/>
      <c r="RLA294" s="204"/>
      <c r="RLB294" s="204"/>
      <c r="RLC294" s="204"/>
      <c r="RLD294" s="204"/>
      <c r="RLE294" s="204"/>
      <c r="RLF294" s="204"/>
      <c r="RLG294" s="204"/>
      <c r="RLH294" s="204"/>
      <c r="RLI294" s="204"/>
      <c r="RLJ294" s="204"/>
      <c r="RLK294" s="204"/>
      <c r="RLL294" s="204"/>
      <c r="RLM294" s="204"/>
      <c r="RLN294" s="204"/>
      <c r="RLO294" s="204"/>
      <c r="RLP294" s="204"/>
      <c r="RLQ294" s="204"/>
      <c r="RLR294" s="204"/>
      <c r="RLS294" s="204"/>
      <c r="RLT294" s="204"/>
      <c r="RLU294" s="204"/>
      <c r="RLV294" s="204"/>
      <c r="RLW294" s="204"/>
      <c r="RLX294" s="204"/>
      <c r="RLY294" s="204"/>
      <c r="RLZ294" s="204"/>
      <c r="RMA294" s="204"/>
      <c r="RMB294" s="204"/>
      <c r="RMC294" s="204"/>
      <c r="RMD294" s="204"/>
      <c r="RME294" s="204"/>
      <c r="RMF294" s="204"/>
      <c r="RMG294" s="204"/>
      <c r="RMH294" s="204"/>
      <c r="RMI294" s="204"/>
      <c r="RMJ294" s="204"/>
      <c r="RMK294" s="204"/>
      <c r="RML294" s="204"/>
      <c r="RMM294" s="204"/>
      <c r="RMN294" s="204"/>
      <c r="RMO294" s="204"/>
      <c r="RMP294" s="204"/>
      <c r="RMQ294" s="204"/>
      <c r="RMR294" s="204"/>
      <c r="RMS294" s="204"/>
      <c r="RMT294" s="204"/>
      <c r="RMU294" s="204"/>
      <c r="RMV294" s="204"/>
      <c r="RMW294" s="204"/>
      <c r="RMX294" s="204"/>
      <c r="RMY294" s="204"/>
      <c r="RMZ294" s="204"/>
      <c r="RNA294" s="204"/>
      <c r="RNB294" s="204"/>
      <c r="RNC294" s="204"/>
      <c r="RND294" s="204"/>
      <c r="RNE294" s="204"/>
      <c r="RNF294" s="204"/>
      <c r="RNG294" s="204"/>
      <c r="RNH294" s="204"/>
      <c r="RNI294" s="204"/>
      <c r="RNJ294" s="204"/>
      <c r="RNK294" s="204"/>
      <c r="RNL294" s="204"/>
      <c r="RNM294" s="204"/>
      <c r="RNN294" s="204"/>
      <c r="RNO294" s="204"/>
      <c r="RNP294" s="204"/>
      <c r="RNQ294" s="204"/>
      <c r="RNR294" s="204"/>
      <c r="RNS294" s="204"/>
      <c r="RNT294" s="204"/>
      <c r="RNU294" s="204"/>
      <c r="RNV294" s="204"/>
      <c r="RNW294" s="204"/>
      <c r="RNX294" s="204"/>
      <c r="RNY294" s="204"/>
      <c r="RNZ294" s="204"/>
      <c r="ROA294" s="204"/>
      <c r="ROB294" s="204"/>
      <c r="ROC294" s="204"/>
      <c r="ROD294" s="204"/>
      <c r="ROE294" s="204"/>
      <c r="ROF294" s="204"/>
      <c r="ROG294" s="204"/>
      <c r="ROH294" s="204"/>
      <c r="ROI294" s="204"/>
      <c r="ROJ294" s="204"/>
      <c r="ROK294" s="204"/>
      <c r="ROL294" s="204"/>
      <c r="ROM294" s="204"/>
      <c r="RON294" s="204"/>
      <c r="ROO294" s="204"/>
      <c r="ROP294" s="204"/>
      <c r="ROQ294" s="204"/>
      <c r="ROR294" s="204"/>
      <c r="ROS294" s="204"/>
      <c r="ROT294" s="204"/>
      <c r="ROU294" s="204"/>
      <c r="ROV294" s="204"/>
      <c r="ROW294" s="204"/>
      <c r="ROX294" s="204"/>
      <c r="ROY294" s="204"/>
      <c r="ROZ294" s="204"/>
      <c r="RPA294" s="204"/>
      <c r="RPB294" s="204"/>
      <c r="RPC294" s="204"/>
      <c r="RPD294" s="204"/>
      <c r="RPE294" s="204"/>
      <c r="RPF294" s="204"/>
      <c r="RPG294" s="204"/>
      <c r="RPH294" s="204"/>
      <c r="RPI294" s="204"/>
      <c r="RPJ294" s="204"/>
      <c r="RPK294" s="204"/>
      <c r="RPL294" s="204"/>
      <c r="RPM294" s="204"/>
      <c r="RPN294" s="204"/>
      <c r="RPO294" s="204"/>
      <c r="RPP294" s="204"/>
      <c r="RPQ294" s="204"/>
      <c r="RPR294" s="204"/>
      <c r="RPS294" s="204"/>
      <c r="RPT294" s="204"/>
      <c r="RPU294" s="204"/>
      <c r="RPV294" s="204"/>
      <c r="RPW294" s="204"/>
      <c r="RPX294" s="204"/>
      <c r="RPY294" s="204"/>
      <c r="RPZ294" s="204"/>
      <c r="RQA294" s="204"/>
      <c r="RQB294" s="204"/>
      <c r="RQC294" s="204"/>
      <c r="RQD294" s="204"/>
      <c r="RQE294" s="204"/>
      <c r="RQF294" s="204"/>
      <c r="RQG294" s="204"/>
      <c r="RQH294" s="204"/>
      <c r="RQI294" s="204"/>
      <c r="RQJ294" s="204"/>
      <c r="RQK294" s="204"/>
      <c r="RQL294" s="204"/>
      <c r="RQM294" s="204"/>
      <c r="RQN294" s="204"/>
      <c r="RQO294" s="204"/>
      <c r="RQP294" s="204"/>
      <c r="RQQ294" s="204"/>
      <c r="RQR294" s="204"/>
      <c r="RQS294" s="204"/>
      <c r="RQT294" s="204"/>
      <c r="RQU294" s="204"/>
      <c r="RQV294" s="204"/>
      <c r="RQW294" s="204"/>
      <c r="RQX294" s="204"/>
      <c r="RQY294" s="204"/>
      <c r="RQZ294" s="204"/>
      <c r="RRA294" s="204"/>
      <c r="RRB294" s="204"/>
      <c r="RRC294" s="204"/>
      <c r="RRD294" s="204"/>
      <c r="RRE294" s="204"/>
      <c r="RRF294" s="204"/>
      <c r="RRG294" s="204"/>
      <c r="RRH294" s="204"/>
      <c r="RRI294" s="204"/>
      <c r="RRJ294" s="204"/>
      <c r="RRK294" s="204"/>
      <c r="RRL294" s="204"/>
      <c r="RRM294" s="204"/>
      <c r="RRN294" s="204"/>
      <c r="RRO294" s="204"/>
      <c r="RRP294" s="204"/>
      <c r="RRQ294" s="204"/>
      <c r="RRR294" s="204"/>
      <c r="RRS294" s="204"/>
      <c r="RRT294" s="204"/>
      <c r="RRU294" s="204"/>
      <c r="RRV294" s="204"/>
      <c r="RRW294" s="204"/>
      <c r="RRX294" s="204"/>
      <c r="RRY294" s="204"/>
      <c r="RRZ294" s="204"/>
      <c r="RSA294" s="204"/>
      <c r="RSB294" s="204"/>
      <c r="RSC294" s="204"/>
      <c r="RSD294" s="204"/>
      <c r="RSE294" s="204"/>
      <c r="RSF294" s="204"/>
      <c r="RSG294" s="204"/>
      <c r="RSH294" s="204"/>
      <c r="RSI294" s="204"/>
      <c r="RSJ294" s="204"/>
      <c r="RSK294" s="204"/>
      <c r="RSL294" s="204"/>
      <c r="RSM294" s="204"/>
      <c r="RSN294" s="204"/>
      <c r="RSO294" s="204"/>
      <c r="RSP294" s="204"/>
      <c r="RSQ294" s="204"/>
      <c r="RSR294" s="204"/>
      <c r="RSS294" s="204"/>
      <c r="RST294" s="204"/>
      <c r="RSU294" s="204"/>
      <c r="RSV294" s="204"/>
      <c r="RSW294" s="204"/>
      <c r="RSX294" s="204"/>
      <c r="RSY294" s="204"/>
      <c r="RSZ294" s="204"/>
      <c r="RTA294" s="204"/>
      <c r="RTB294" s="204"/>
      <c r="RTC294" s="204"/>
      <c r="RTD294" s="204"/>
      <c r="RTE294" s="204"/>
      <c r="RTF294" s="204"/>
      <c r="RTG294" s="204"/>
      <c r="RTH294" s="204"/>
      <c r="RTI294" s="204"/>
      <c r="RTJ294" s="204"/>
      <c r="RTK294" s="204"/>
      <c r="RTL294" s="204"/>
      <c r="RTM294" s="204"/>
      <c r="RTN294" s="204"/>
      <c r="RTO294" s="204"/>
      <c r="RTP294" s="204"/>
      <c r="RTQ294" s="204"/>
      <c r="RTR294" s="204"/>
      <c r="RTS294" s="204"/>
      <c r="RTT294" s="204"/>
      <c r="RTU294" s="204"/>
      <c r="RTV294" s="204"/>
      <c r="RTW294" s="204"/>
      <c r="RTX294" s="204"/>
      <c r="RTY294" s="204"/>
      <c r="RTZ294" s="204"/>
      <c r="RUA294" s="204"/>
      <c r="RUB294" s="204"/>
      <c r="RUC294" s="204"/>
      <c r="RUD294" s="204"/>
      <c r="RUE294" s="204"/>
      <c r="RUF294" s="204"/>
      <c r="RUG294" s="204"/>
      <c r="RUH294" s="204"/>
      <c r="RUI294" s="204"/>
      <c r="RUJ294" s="204"/>
      <c r="RUK294" s="204"/>
      <c r="RUL294" s="204"/>
      <c r="RUM294" s="204"/>
      <c r="RUN294" s="204"/>
      <c r="RUO294" s="204"/>
      <c r="RUP294" s="204"/>
      <c r="RUQ294" s="204"/>
      <c r="RUR294" s="204"/>
      <c r="RUS294" s="204"/>
      <c r="RUT294" s="204"/>
      <c r="RUU294" s="204"/>
      <c r="RUV294" s="204"/>
      <c r="RUW294" s="204"/>
      <c r="RUX294" s="204"/>
      <c r="RUY294" s="204"/>
      <c r="RUZ294" s="204"/>
      <c r="RVA294" s="204"/>
      <c r="RVB294" s="204"/>
      <c r="RVC294" s="204"/>
      <c r="RVD294" s="204"/>
      <c r="RVE294" s="204"/>
      <c r="RVF294" s="204"/>
      <c r="RVG294" s="204"/>
      <c r="RVH294" s="204"/>
      <c r="RVI294" s="204"/>
      <c r="RVJ294" s="204"/>
      <c r="RVK294" s="204"/>
      <c r="RVL294" s="204"/>
      <c r="RVM294" s="204"/>
      <c r="RVN294" s="204"/>
      <c r="RVO294" s="204"/>
      <c r="RVP294" s="204"/>
      <c r="RVQ294" s="204"/>
      <c r="RVR294" s="204"/>
      <c r="RVS294" s="204"/>
      <c r="RVT294" s="204"/>
      <c r="RVU294" s="204"/>
      <c r="RVV294" s="204"/>
      <c r="RVW294" s="204"/>
      <c r="RVX294" s="204"/>
      <c r="RVY294" s="204"/>
      <c r="RVZ294" s="204"/>
      <c r="RWA294" s="204"/>
      <c r="RWB294" s="204"/>
      <c r="RWC294" s="204"/>
      <c r="RWD294" s="204"/>
      <c r="RWE294" s="204"/>
      <c r="RWF294" s="204"/>
      <c r="RWG294" s="204"/>
      <c r="RWH294" s="204"/>
      <c r="RWI294" s="204"/>
      <c r="RWJ294" s="204"/>
      <c r="RWK294" s="204"/>
      <c r="RWL294" s="204"/>
      <c r="RWM294" s="204"/>
      <c r="RWN294" s="204"/>
      <c r="RWO294" s="204"/>
      <c r="RWP294" s="204"/>
      <c r="RWQ294" s="204"/>
      <c r="RWR294" s="204"/>
      <c r="RWS294" s="204"/>
      <c r="RWT294" s="204"/>
      <c r="RWU294" s="204"/>
      <c r="RWV294" s="204"/>
      <c r="RWW294" s="204"/>
      <c r="RWX294" s="204"/>
      <c r="RWY294" s="204"/>
      <c r="RWZ294" s="204"/>
      <c r="RXA294" s="204"/>
      <c r="RXB294" s="204"/>
      <c r="RXC294" s="204"/>
      <c r="RXD294" s="204"/>
      <c r="RXE294" s="204"/>
      <c r="RXF294" s="204"/>
      <c r="RXG294" s="204"/>
      <c r="RXH294" s="204"/>
      <c r="RXI294" s="204"/>
      <c r="RXJ294" s="204"/>
      <c r="RXK294" s="204"/>
      <c r="RXL294" s="204"/>
      <c r="RXM294" s="204"/>
      <c r="RXN294" s="204"/>
      <c r="RXO294" s="204"/>
      <c r="RXP294" s="204"/>
      <c r="RXQ294" s="204"/>
      <c r="RXR294" s="204"/>
      <c r="RXS294" s="204"/>
      <c r="RXT294" s="204"/>
      <c r="RXU294" s="204"/>
      <c r="RXV294" s="204"/>
      <c r="RXW294" s="204"/>
      <c r="RXX294" s="204"/>
      <c r="RXY294" s="204"/>
      <c r="RXZ294" s="204"/>
      <c r="RYA294" s="204"/>
      <c r="RYB294" s="204"/>
      <c r="RYC294" s="204"/>
      <c r="RYD294" s="204"/>
      <c r="RYE294" s="204"/>
      <c r="RYF294" s="204"/>
      <c r="RYG294" s="204"/>
      <c r="RYH294" s="204"/>
      <c r="RYI294" s="204"/>
      <c r="RYJ294" s="204"/>
      <c r="RYK294" s="204"/>
      <c r="RYL294" s="204"/>
      <c r="RYM294" s="204"/>
      <c r="RYN294" s="204"/>
      <c r="RYO294" s="204"/>
      <c r="RYP294" s="204"/>
      <c r="RYQ294" s="204"/>
      <c r="RYR294" s="204"/>
      <c r="RYS294" s="204"/>
      <c r="RYT294" s="204"/>
      <c r="RYU294" s="204"/>
      <c r="RYV294" s="204"/>
      <c r="RYW294" s="204"/>
      <c r="RYX294" s="204"/>
      <c r="RYY294" s="204"/>
      <c r="RYZ294" s="204"/>
      <c r="RZA294" s="204"/>
      <c r="RZB294" s="204"/>
      <c r="RZC294" s="204"/>
      <c r="RZD294" s="204"/>
      <c r="RZE294" s="204"/>
      <c r="RZF294" s="204"/>
      <c r="RZG294" s="204"/>
      <c r="RZH294" s="204"/>
      <c r="RZI294" s="204"/>
      <c r="RZJ294" s="204"/>
      <c r="RZK294" s="204"/>
      <c r="RZL294" s="204"/>
      <c r="RZM294" s="204"/>
      <c r="RZN294" s="204"/>
      <c r="RZO294" s="204"/>
      <c r="RZP294" s="204"/>
      <c r="RZQ294" s="204"/>
      <c r="RZR294" s="204"/>
      <c r="RZS294" s="204"/>
      <c r="RZT294" s="204"/>
      <c r="RZU294" s="204"/>
      <c r="RZV294" s="204"/>
      <c r="RZW294" s="204"/>
      <c r="RZX294" s="204"/>
      <c r="RZY294" s="204"/>
      <c r="RZZ294" s="204"/>
      <c r="SAA294" s="204"/>
      <c r="SAB294" s="204"/>
      <c r="SAC294" s="204"/>
      <c r="SAD294" s="204"/>
      <c r="SAE294" s="204"/>
      <c r="SAF294" s="204"/>
      <c r="SAG294" s="204"/>
      <c r="SAH294" s="204"/>
      <c r="SAI294" s="204"/>
      <c r="SAJ294" s="204"/>
      <c r="SAK294" s="204"/>
      <c r="SAL294" s="204"/>
      <c r="SAM294" s="204"/>
      <c r="SAN294" s="204"/>
      <c r="SAO294" s="204"/>
      <c r="SAP294" s="204"/>
      <c r="SAQ294" s="204"/>
      <c r="SAR294" s="204"/>
      <c r="SAS294" s="204"/>
      <c r="SAT294" s="204"/>
      <c r="SAU294" s="204"/>
      <c r="SAV294" s="204"/>
      <c r="SAW294" s="204"/>
      <c r="SAX294" s="204"/>
      <c r="SAY294" s="204"/>
      <c r="SAZ294" s="204"/>
      <c r="SBA294" s="204"/>
      <c r="SBB294" s="204"/>
      <c r="SBC294" s="204"/>
      <c r="SBD294" s="204"/>
      <c r="SBE294" s="204"/>
      <c r="SBF294" s="204"/>
      <c r="SBG294" s="204"/>
      <c r="SBH294" s="204"/>
      <c r="SBI294" s="204"/>
      <c r="SBJ294" s="204"/>
      <c r="SBK294" s="204"/>
      <c r="SBL294" s="204"/>
      <c r="SBM294" s="204"/>
      <c r="SBN294" s="204"/>
      <c r="SBO294" s="204"/>
      <c r="SBP294" s="204"/>
      <c r="SBQ294" s="204"/>
      <c r="SBR294" s="204"/>
      <c r="SBS294" s="204"/>
      <c r="SBT294" s="204"/>
      <c r="SBU294" s="204"/>
      <c r="SBV294" s="204"/>
      <c r="SBW294" s="204"/>
      <c r="SBX294" s="204"/>
      <c r="SBY294" s="204"/>
      <c r="SBZ294" s="204"/>
      <c r="SCA294" s="204"/>
      <c r="SCB294" s="204"/>
      <c r="SCC294" s="204"/>
      <c r="SCD294" s="204"/>
      <c r="SCE294" s="204"/>
      <c r="SCF294" s="204"/>
      <c r="SCG294" s="204"/>
      <c r="SCH294" s="204"/>
      <c r="SCI294" s="204"/>
      <c r="SCJ294" s="204"/>
      <c r="SCK294" s="204"/>
      <c r="SCL294" s="204"/>
      <c r="SCM294" s="204"/>
      <c r="SCN294" s="204"/>
      <c r="SCO294" s="204"/>
      <c r="SCP294" s="204"/>
      <c r="SCQ294" s="204"/>
      <c r="SCR294" s="204"/>
      <c r="SCS294" s="204"/>
      <c r="SCT294" s="204"/>
      <c r="SCU294" s="204"/>
      <c r="SCV294" s="204"/>
      <c r="SCW294" s="204"/>
      <c r="SCX294" s="204"/>
      <c r="SCY294" s="204"/>
      <c r="SCZ294" s="204"/>
      <c r="SDA294" s="204"/>
      <c r="SDB294" s="204"/>
      <c r="SDC294" s="204"/>
      <c r="SDD294" s="204"/>
      <c r="SDE294" s="204"/>
      <c r="SDF294" s="204"/>
      <c r="SDG294" s="204"/>
      <c r="SDH294" s="204"/>
      <c r="SDI294" s="204"/>
      <c r="SDJ294" s="204"/>
      <c r="SDK294" s="204"/>
      <c r="SDL294" s="204"/>
      <c r="SDM294" s="204"/>
      <c r="SDN294" s="204"/>
      <c r="SDO294" s="204"/>
      <c r="SDP294" s="204"/>
      <c r="SDQ294" s="204"/>
      <c r="SDR294" s="204"/>
      <c r="SDS294" s="204"/>
      <c r="SDT294" s="204"/>
      <c r="SDU294" s="204"/>
      <c r="SDV294" s="204"/>
      <c r="SDW294" s="204"/>
      <c r="SDX294" s="204"/>
      <c r="SDY294" s="204"/>
      <c r="SDZ294" s="204"/>
      <c r="SEA294" s="204"/>
      <c r="SEB294" s="204"/>
      <c r="SEC294" s="204"/>
      <c r="SED294" s="204"/>
      <c r="SEE294" s="204"/>
      <c r="SEF294" s="204"/>
      <c r="SEG294" s="204"/>
      <c r="SEH294" s="204"/>
      <c r="SEI294" s="204"/>
      <c r="SEJ294" s="204"/>
      <c r="SEK294" s="204"/>
      <c r="SEL294" s="204"/>
      <c r="SEM294" s="204"/>
      <c r="SEN294" s="204"/>
      <c r="SEO294" s="204"/>
      <c r="SEP294" s="204"/>
      <c r="SEQ294" s="204"/>
      <c r="SER294" s="204"/>
      <c r="SES294" s="204"/>
      <c r="SET294" s="204"/>
      <c r="SEU294" s="204"/>
      <c r="SEV294" s="204"/>
      <c r="SEW294" s="204"/>
      <c r="SEX294" s="204"/>
      <c r="SEY294" s="204"/>
      <c r="SEZ294" s="204"/>
      <c r="SFA294" s="204"/>
      <c r="SFB294" s="204"/>
      <c r="SFC294" s="204"/>
      <c r="SFD294" s="204"/>
      <c r="SFE294" s="204"/>
      <c r="SFF294" s="204"/>
      <c r="SFG294" s="204"/>
      <c r="SFH294" s="204"/>
      <c r="SFI294" s="204"/>
      <c r="SFJ294" s="204"/>
      <c r="SFK294" s="204"/>
      <c r="SFL294" s="204"/>
      <c r="SFM294" s="204"/>
      <c r="SFN294" s="204"/>
      <c r="SFO294" s="204"/>
      <c r="SFP294" s="204"/>
      <c r="SFQ294" s="204"/>
      <c r="SFR294" s="204"/>
      <c r="SFS294" s="204"/>
      <c r="SFT294" s="204"/>
      <c r="SFU294" s="204"/>
      <c r="SFV294" s="204"/>
      <c r="SFW294" s="204"/>
      <c r="SFX294" s="204"/>
      <c r="SFY294" s="204"/>
      <c r="SFZ294" s="204"/>
      <c r="SGA294" s="204"/>
      <c r="SGB294" s="204"/>
      <c r="SGC294" s="204"/>
      <c r="SGD294" s="204"/>
      <c r="SGE294" s="204"/>
      <c r="SGF294" s="204"/>
      <c r="SGG294" s="204"/>
      <c r="SGH294" s="204"/>
      <c r="SGI294" s="204"/>
      <c r="SGJ294" s="204"/>
      <c r="SGK294" s="204"/>
      <c r="SGL294" s="204"/>
      <c r="SGM294" s="204"/>
      <c r="SGN294" s="204"/>
      <c r="SGO294" s="204"/>
      <c r="SGP294" s="204"/>
      <c r="SGQ294" s="204"/>
      <c r="SGR294" s="204"/>
      <c r="SGS294" s="204"/>
      <c r="SGT294" s="204"/>
      <c r="SGU294" s="204"/>
      <c r="SGV294" s="204"/>
      <c r="SGW294" s="204"/>
      <c r="SGX294" s="204"/>
      <c r="SGY294" s="204"/>
      <c r="SGZ294" s="204"/>
      <c r="SHA294" s="204"/>
      <c r="SHB294" s="204"/>
      <c r="SHC294" s="204"/>
      <c r="SHD294" s="204"/>
      <c r="SHE294" s="204"/>
      <c r="SHF294" s="204"/>
      <c r="SHG294" s="204"/>
      <c r="SHH294" s="204"/>
      <c r="SHI294" s="204"/>
      <c r="SHJ294" s="204"/>
      <c r="SHK294" s="204"/>
      <c r="SHL294" s="204"/>
      <c r="SHM294" s="204"/>
      <c r="SHN294" s="204"/>
      <c r="SHO294" s="204"/>
      <c r="SHP294" s="204"/>
      <c r="SHQ294" s="204"/>
      <c r="SHR294" s="204"/>
      <c r="SHS294" s="204"/>
      <c r="SHT294" s="204"/>
      <c r="SHU294" s="204"/>
      <c r="SHV294" s="204"/>
      <c r="SHW294" s="204"/>
      <c r="SHX294" s="204"/>
      <c r="SHY294" s="204"/>
      <c r="SHZ294" s="204"/>
      <c r="SIA294" s="204"/>
      <c r="SIB294" s="204"/>
      <c r="SIC294" s="204"/>
      <c r="SID294" s="204"/>
      <c r="SIE294" s="204"/>
      <c r="SIF294" s="204"/>
      <c r="SIG294" s="204"/>
      <c r="SIH294" s="204"/>
      <c r="SII294" s="204"/>
      <c r="SIJ294" s="204"/>
      <c r="SIK294" s="204"/>
      <c r="SIL294" s="204"/>
      <c r="SIM294" s="204"/>
      <c r="SIN294" s="204"/>
      <c r="SIO294" s="204"/>
      <c r="SIP294" s="204"/>
      <c r="SIQ294" s="204"/>
      <c r="SIR294" s="204"/>
      <c r="SIS294" s="204"/>
      <c r="SIT294" s="204"/>
      <c r="SIU294" s="204"/>
      <c r="SIV294" s="204"/>
      <c r="SIW294" s="204"/>
      <c r="SIX294" s="204"/>
      <c r="SIY294" s="204"/>
      <c r="SIZ294" s="204"/>
      <c r="SJA294" s="204"/>
      <c r="SJB294" s="204"/>
      <c r="SJC294" s="204"/>
      <c r="SJD294" s="204"/>
      <c r="SJE294" s="204"/>
      <c r="SJF294" s="204"/>
      <c r="SJG294" s="204"/>
      <c r="SJH294" s="204"/>
      <c r="SJI294" s="204"/>
      <c r="SJJ294" s="204"/>
      <c r="SJK294" s="204"/>
      <c r="SJL294" s="204"/>
      <c r="SJM294" s="204"/>
      <c r="SJN294" s="204"/>
      <c r="SJO294" s="204"/>
      <c r="SJP294" s="204"/>
      <c r="SJQ294" s="204"/>
      <c r="SJR294" s="204"/>
      <c r="SJS294" s="204"/>
      <c r="SJT294" s="204"/>
      <c r="SJU294" s="204"/>
      <c r="SJV294" s="204"/>
      <c r="SJW294" s="204"/>
      <c r="SJX294" s="204"/>
      <c r="SJY294" s="204"/>
      <c r="SJZ294" s="204"/>
      <c r="SKA294" s="204"/>
      <c r="SKB294" s="204"/>
      <c r="SKC294" s="204"/>
      <c r="SKD294" s="204"/>
      <c r="SKE294" s="204"/>
      <c r="SKF294" s="204"/>
      <c r="SKG294" s="204"/>
      <c r="SKH294" s="204"/>
      <c r="SKI294" s="204"/>
      <c r="SKJ294" s="204"/>
      <c r="SKK294" s="204"/>
      <c r="SKL294" s="204"/>
      <c r="SKM294" s="204"/>
      <c r="SKN294" s="204"/>
      <c r="SKO294" s="204"/>
      <c r="SKP294" s="204"/>
      <c r="SKQ294" s="204"/>
      <c r="SKR294" s="204"/>
      <c r="SKS294" s="204"/>
      <c r="SKT294" s="204"/>
      <c r="SKU294" s="204"/>
      <c r="SKV294" s="204"/>
      <c r="SKW294" s="204"/>
      <c r="SKX294" s="204"/>
      <c r="SKY294" s="204"/>
      <c r="SKZ294" s="204"/>
      <c r="SLA294" s="204"/>
      <c r="SLB294" s="204"/>
      <c r="SLC294" s="204"/>
      <c r="SLD294" s="204"/>
      <c r="SLE294" s="204"/>
      <c r="SLF294" s="204"/>
      <c r="SLG294" s="204"/>
      <c r="SLH294" s="204"/>
      <c r="SLI294" s="204"/>
      <c r="SLJ294" s="204"/>
      <c r="SLK294" s="204"/>
      <c r="SLL294" s="204"/>
      <c r="SLM294" s="204"/>
      <c r="SLN294" s="204"/>
      <c r="SLO294" s="204"/>
      <c r="SLP294" s="204"/>
      <c r="SLQ294" s="204"/>
      <c r="SLR294" s="204"/>
      <c r="SLS294" s="204"/>
      <c r="SLT294" s="204"/>
      <c r="SLU294" s="204"/>
      <c r="SLV294" s="204"/>
      <c r="SLW294" s="204"/>
      <c r="SLX294" s="204"/>
      <c r="SLY294" s="204"/>
      <c r="SLZ294" s="204"/>
      <c r="SMA294" s="204"/>
      <c r="SMB294" s="204"/>
      <c r="SMC294" s="204"/>
      <c r="SMD294" s="204"/>
      <c r="SME294" s="204"/>
      <c r="SMF294" s="204"/>
      <c r="SMG294" s="204"/>
      <c r="SMH294" s="204"/>
      <c r="SMI294" s="204"/>
      <c r="SMJ294" s="204"/>
      <c r="SMK294" s="204"/>
      <c r="SML294" s="204"/>
      <c r="SMM294" s="204"/>
      <c r="SMN294" s="204"/>
      <c r="SMO294" s="204"/>
      <c r="SMP294" s="204"/>
      <c r="SMQ294" s="204"/>
      <c r="SMR294" s="204"/>
      <c r="SMS294" s="204"/>
      <c r="SMT294" s="204"/>
      <c r="SMU294" s="204"/>
      <c r="SMV294" s="204"/>
      <c r="SMW294" s="204"/>
      <c r="SMX294" s="204"/>
      <c r="SMY294" s="204"/>
      <c r="SMZ294" s="204"/>
      <c r="SNA294" s="204"/>
      <c r="SNB294" s="204"/>
      <c r="SNC294" s="204"/>
      <c r="SND294" s="204"/>
      <c r="SNE294" s="204"/>
      <c r="SNF294" s="204"/>
      <c r="SNG294" s="204"/>
      <c r="SNH294" s="204"/>
      <c r="SNI294" s="204"/>
      <c r="SNJ294" s="204"/>
      <c r="SNK294" s="204"/>
      <c r="SNL294" s="204"/>
      <c r="SNM294" s="204"/>
      <c r="SNN294" s="204"/>
      <c r="SNO294" s="204"/>
      <c r="SNP294" s="204"/>
      <c r="SNQ294" s="204"/>
      <c r="SNR294" s="204"/>
      <c r="SNS294" s="204"/>
      <c r="SNT294" s="204"/>
      <c r="SNU294" s="204"/>
      <c r="SNV294" s="204"/>
      <c r="SNW294" s="204"/>
      <c r="SNX294" s="204"/>
      <c r="SNY294" s="204"/>
      <c r="SNZ294" s="204"/>
      <c r="SOA294" s="204"/>
      <c r="SOB294" s="204"/>
      <c r="SOC294" s="204"/>
      <c r="SOD294" s="204"/>
      <c r="SOE294" s="204"/>
      <c r="SOF294" s="204"/>
      <c r="SOG294" s="204"/>
      <c r="SOH294" s="204"/>
      <c r="SOI294" s="204"/>
      <c r="SOJ294" s="204"/>
      <c r="SOK294" s="204"/>
      <c r="SOL294" s="204"/>
      <c r="SOM294" s="204"/>
      <c r="SON294" s="204"/>
      <c r="SOO294" s="204"/>
      <c r="SOP294" s="204"/>
      <c r="SOQ294" s="204"/>
      <c r="SOR294" s="204"/>
      <c r="SOS294" s="204"/>
      <c r="SOT294" s="204"/>
      <c r="SOU294" s="204"/>
      <c r="SOV294" s="204"/>
      <c r="SOW294" s="204"/>
      <c r="SOX294" s="204"/>
      <c r="SOY294" s="204"/>
      <c r="SOZ294" s="204"/>
      <c r="SPA294" s="204"/>
      <c r="SPB294" s="204"/>
      <c r="SPC294" s="204"/>
      <c r="SPD294" s="204"/>
      <c r="SPE294" s="204"/>
      <c r="SPF294" s="204"/>
      <c r="SPG294" s="204"/>
      <c r="SPH294" s="204"/>
      <c r="SPI294" s="204"/>
      <c r="SPJ294" s="204"/>
      <c r="SPK294" s="204"/>
      <c r="SPL294" s="204"/>
      <c r="SPM294" s="204"/>
      <c r="SPN294" s="204"/>
      <c r="SPO294" s="204"/>
      <c r="SPP294" s="204"/>
      <c r="SPQ294" s="204"/>
      <c r="SPR294" s="204"/>
      <c r="SPS294" s="204"/>
      <c r="SPT294" s="204"/>
      <c r="SPU294" s="204"/>
      <c r="SPV294" s="204"/>
      <c r="SPW294" s="204"/>
      <c r="SPX294" s="204"/>
      <c r="SPY294" s="204"/>
      <c r="SPZ294" s="204"/>
      <c r="SQA294" s="204"/>
      <c r="SQB294" s="204"/>
      <c r="SQC294" s="204"/>
      <c r="SQD294" s="204"/>
      <c r="SQE294" s="204"/>
      <c r="SQF294" s="204"/>
      <c r="SQG294" s="204"/>
      <c r="SQH294" s="204"/>
      <c r="SQI294" s="204"/>
      <c r="SQJ294" s="204"/>
      <c r="SQK294" s="204"/>
      <c r="SQL294" s="204"/>
      <c r="SQM294" s="204"/>
      <c r="SQN294" s="204"/>
      <c r="SQO294" s="204"/>
      <c r="SQP294" s="204"/>
      <c r="SQQ294" s="204"/>
      <c r="SQR294" s="204"/>
      <c r="SQS294" s="204"/>
      <c r="SQT294" s="204"/>
      <c r="SQU294" s="204"/>
      <c r="SQV294" s="204"/>
      <c r="SQW294" s="204"/>
      <c r="SQX294" s="204"/>
      <c r="SQY294" s="204"/>
      <c r="SQZ294" s="204"/>
      <c r="SRA294" s="204"/>
      <c r="SRB294" s="204"/>
      <c r="SRC294" s="204"/>
      <c r="SRD294" s="204"/>
      <c r="SRE294" s="204"/>
      <c r="SRF294" s="204"/>
      <c r="SRG294" s="204"/>
      <c r="SRH294" s="204"/>
      <c r="SRI294" s="204"/>
      <c r="SRJ294" s="204"/>
      <c r="SRK294" s="204"/>
      <c r="SRL294" s="204"/>
      <c r="SRM294" s="204"/>
      <c r="SRN294" s="204"/>
      <c r="SRO294" s="204"/>
      <c r="SRP294" s="204"/>
      <c r="SRQ294" s="204"/>
      <c r="SRR294" s="204"/>
      <c r="SRS294" s="204"/>
      <c r="SRT294" s="204"/>
      <c r="SRU294" s="204"/>
      <c r="SRV294" s="204"/>
      <c r="SRW294" s="204"/>
      <c r="SRX294" s="204"/>
      <c r="SRY294" s="204"/>
      <c r="SRZ294" s="204"/>
      <c r="SSA294" s="204"/>
      <c r="SSB294" s="204"/>
      <c r="SSC294" s="204"/>
      <c r="SSD294" s="204"/>
      <c r="SSE294" s="204"/>
      <c r="SSF294" s="204"/>
      <c r="SSG294" s="204"/>
      <c r="SSH294" s="204"/>
      <c r="SSI294" s="204"/>
      <c r="SSJ294" s="204"/>
      <c r="SSK294" s="204"/>
      <c r="SSL294" s="204"/>
      <c r="SSM294" s="204"/>
      <c r="SSN294" s="204"/>
      <c r="SSO294" s="204"/>
      <c r="SSP294" s="204"/>
      <c r="SSQ294" s="204"/>
      <c r="SSR294" s="204"/>
      <c r="SSS294" s="204"/>
      <c r="SST294" s="204"/>
      <c r="SSU294" s="204"/>
      <c r="SSV294" s="204"/>
      <c r="SSW294" s="204"/>
      <c r="SSX294" s="204"/>
      <c r="SSY294" s="204"/>
      <c r="SSZ294" s="204"/>
      <c r="STA294" s="204"/>
      <c r="STB294" s="204"/>
      <c r="STC294" s="204"/>
      <c r="STD294" s="204"/>
      <c r="STE294" s="204"/>
      <c r="STF294" s="204"/>
      <c r="STG294" s="204"/>
      <c r="STH294" s="204"/>
      <c r="STI294" s="204"/>
      <c r="STJ294" s="204"/>
      <c r="STK294" s="204"/>
      <c r="STL294" s="204"/>
      <c r="STM294" s="204"/>
      <c r="STN294" s="204"/>
      <c r="STO294" s="204"/>
      <c r="STP294" s="204"/>
      <c r="STQ294" s="204"/>
      <c r="STR294" s="204"/>
      <c r="STS294" s="204"/>
      <c r="STT294" s="204"/>
      <c r="STU294" s="204"/>
      <c r="STV294" s="204"/>
      <c r="STW294" s="204"/>
      <c r="STX294" s="204"/>
      <c r="STY294" s="204"/>
      <c r="STZ294" s="204"/>
      <c r="SUA294" s="204"/>
      <c r="SUB294" s="204"/>
      <c r="SUC294" s="204"/>
      <c r="SUD294" s="204"/>
      <c r="SUE294" s="204"/>
      <c r="SUF294" s="204"/>
      <c r="SUG294" s="204"/>
      <c r="SUH294" s="204"/>
      <c r="SUI294" s="204"/>
      <c r="SUJ294" s="204"/>
      <c r="SUK294" s="204"/>
      <c r="SUL294" s="204"/>
      <c r="SUM294" s="204"/>
      <c r="SUN294" s="204"/>
      <c r="SUO294" s="204"/>
      <c r="SUP294" s="204"/>
      <c r="SUQ294" s="204"/>
      <c r="SUR294" s="204"/>
      <c r="SUS294" s="204"/>
      <c r="SUT294" s="204"/>
      <c r="SUU294" s="204"/>
      <c r="SUV294" s="204"/>
      <c r="SUW294" s="204"/>
      <c r="SUX294" s="204"/>
      <c r="SUY294" s="204"/>
      <c r="SUZ294" s="204"/>
      <c r="SVA294" s="204"/>
      <c r="SVB294" s="204"/>
      <c r="SVC294" s="204"/>
      <c r="SVD294" s="204"/>
      <c r="SVE294" s="204"/>
      <c r="SVF294" s="204"/>
      <c r="SVG294" s="204"/>
      <c r="SVH294" s="204"/>
      <c r="SVI294" s="204"/>
      <c r="SVJ294" s="204"/>
      <c r="SVK294" s="204"/>
      <c r="SVL294" s="204"/>
      <c r="SVM294" s="204"/>
      <c r="SVN294" s="204"/>
      <c r="SVO294" s="204"/>
      <c r="SVP294" s="204"/>
      <c r="SVQ294" s="204"/>
      <c r="SVR294" s="204"/>
      <c r="SVS294" s="204"/>
      <c r="SVT294" s="204"/>
      <c r="SVU294" s="204"/>
      <c r="SVV294" s="204"/>
      <c r="SVW294" s="204"/>
      <c r="SVX294" s="204"/>
      <c r="SVY294" s="204"/>
      <c r="SVZ294" s="204"/>
      <c r="SWA294" s="204"/>
      <c r="SWB294" s="204"/>
      <c r="SWC294" s="204"/>
      <c r="SWD294" s="204"/>
      <c r="SWE294" s="204"/>
      <c r="SWF294" s="204"/>
      <c r="SWG294" s="204"/>
      <c r="SWH294" s="204"/>
      <c r="SWI294" s="204"/>
      <c r="SWJ294" s="204"/>
      <c r="SWK294" s="204"/>
      <c r="SWL294" s="204"/>
      <c r="SWM294" s="204"/>
      <c r="SWN294" s="204"/>
      <c r="SWO294" s="204"/>
      <c r="SWP294" s="204"/>
      <c r="SWQ294" s="204"/>
      <c r="SWR294" s="204"/>
      <c r="SWS294" s="204"/>
      <c r="SWT294" s="204"/>
      <c r="SWU294" s="204"/>
      <c r="SWV294" s="204"/>
      <c r="SWW294" s="204"/>
      <c r="SWX294" s="204"/>
      <c r="SWY294" s="204"/>
      <c r="SWZ294" s="204"/>
      <c r="SXA294" s="204"/>
      <c r="SXB294" s="204"/>
      <c r="SXC294" s="204"/>
      <c r="SXD294" s="204"/>
      <c r="SXE294" s="204"/>
      <c r="SXF294" s="204"/>
      <c r="SXG294" s="204"/>
      <c r="SXH294" s="204"/>
      <c r="SXI294" s="204"/>
      <c r="SXJ294" s="204"/>
      <c r="SXK294" s="204"/>
      <c r="SXL294" s="204"/>
      <c r="SXM294" s="204"/>
      <c r="SXN294" s="204"/>
      <c r="SXO294" s="204"/>
      <c r="SXP294" s="204"/>
      <c r="SXQ294" s="204"/>
      <c r="SXR294" s="204"/>
      <c r="SXS294" s="204"/>
      <c r="SXT294" s="204"/>
      <c r="SXU294" s="204"/>
      <c r="SXV294" s="204"/>
      <c r="SXW294" s="204"/>
      <c r="SXX294" s="204"/>
      <c r="SXY294" s="204"/>
      <c r="SXZ294" s="204"/>
      <c r="SYA294" s="204"/>
      <c r="SYB294" s="204"/>
      <c r="SYC294" s="204"/>
      <c r="SYD294" s="204"/>
      <c r="SYE294" s="204"/>
      <c r="SYF294" s="204"/>
      <c r="SYG294" s="204"/>
      <c r="SYH294" s="204"/>
      <c r="SYI294" s="204"/>
      <c r="SYJ294" s="204"/>
      <c r="SYK294" s="204"/>
      <c r="SYL294" s="204"/>
      <c r="SYM294" s="204"/>
      <c r="SYN294" s="204"/>
      <c r="SYO294" s="204"/>
      <c r="SYP294" s="204"/>
      <c r="SYQ294" s="204"/>
      <c r="SYR294" s="204"/>
      <c r="SYS294" s="204"/>
      <c r="SYT294" s="204"/>
      <c r="SYU294" s="204"/>
      <c r="SYV294" s="204"/>
      <c r="SYW294" s="204"/>
      <c r="SYX294" s="204"/>
      <c r="SYY294" s="204"/>
      <c r="SYZ294" s="204"/>
      <c r="SZA294" s="204"/>
      <c r="SZB294" s="204"/>
      <c r="SZC294" s="204"/>
      <c r="SZD294" s="204"/>
      <c r="SZE294" s="204"/>
      <c r="SZF294" s="204"/>
      <c r="SZG294" s="204"/>
      <c r="SZH294" s="204"/>
      <c r="SZI294" s="204"/>
      <c r="SZJ294" s="204"/>
      <c r="SZK294" s="204"/>
      <c r="SZL294" s="204"/>
      <c r="SZM294" s="204"/>
      <c r="SZN294" s="204"/>
      <c r="SZO294" s="204"/>
      <c r="SZP294" s="204"/>
      <c r="SZQ294" s="204"/>
      <c r="SZR294" s="204"/>
      <c r="SZS294" s="204"/>
      <c r="SZT294" s="204"/>
      <c r="SZU294" s="204"/>
      <c r="SZV294" s="204"/>
      <c r="SZW294" s="204"/>
      <c r="SZX294" s="204"/>
      <c r="SZY294" s="204"/>
      <c r="SZZ294" s="204"/>
      <c r="TAA294" s="204"/>
      <c r="TAB294" s="204"/>
      <c r="TAC294" s="204"/>
      <c r="TAD294" s="204"/>
      <c r="TAE294" s="204"/>
      <c r="TAF294" s="204"/>
      <c r="TAG294" s="204"/>
      <c r="TAH294" s="204"/>
      <c r="TAI294" s="204"/>
      <c r="TAJ294" s="204"/>
      <c r="TAK294" s="204"/>
      <c r="TAL294" s="204"/>
      <c r="TAM294" s="204"/>
      <c r="TAN294" s="204"/>
      <c r="TAO294" s="204"/>
      <c r="TAP294" s="204"/>
      <c r="TAQ294" s="204"/>
      <c r="TAR294" s="204"/>
      <c r="TAS294" s="204"/>
      <c r="TAT294" s="204"/>
      <c r="TAU294" s="204"/>
      <c r="TAV294" s="204"/>
      <c r="TAW294" s="204"/>
      <c r="TAX294" s="204"/>
      <c r="TAY294" s="204"/>
      <c r="TAZ294" s="204"/>
      <c r="TBA294" s="204"/>
      <c r="TBB294" s="204"/>
      <c r="TBC294" s="204"/>
      <c r="TBD294" s="204"/>
      <c r="TBE294" s="204"/>
      <c r="TBF294" s="204"/>
      <c r="TBG294" s="204"/>
      <c r="TBH294" s="204"/>
      <c r="TBI294" s="204"/>
      <c r="TBJ294" s="204"/>
      <c r="TBK294" s="204"/>
      <c r="TBL294" s="204"/>
      <c r="TBM294" s="204"/>
      <c r="TBN294" s="204"/>
      <c r="TBO294" s="204"/>
      <c r="TBP294" s="204"/>
      <c r="TBQ294" s="204"/>
      <c r="TBR294" s="204"/>
      <c r="TBS294" s="204"/>
      <c r="TBT294" s="204"/>
      <c r="TBU294" s="204"/>
      <c r="TBV294" s="204"/>
      <c r="TBW294" s="204"/>
      <c r="TBX294" s="204"/>
      <c r="TBY294" s="204"/>
      <c r="TBZ294" s="204"/>
      <c r="TCA294" s="204"/>
      <c r="TCB294" s="204"/>
      <c r="TCC294" s="204"/>
      <c r="TCD294" s="204"/>
      <c r="TCE294" s="204"/>
      <c r="TCF294" s="204"/>
      <c r="TCG294" s="204"/>
      <c r="TCH294" s="204"/>
      <c r="TCI294" s="204"/>
      <c r="TCJ294" s="204"/>
      <c r="TCK294" s="204"/>
      <c r="TCL294" s="204"/>
      <c r="TCM294" s="204"/>
      <c r="TCN294" s="204"/>
      <c r="TCO294" s="204"/>
      <c r="TCP294" s="204"/>
      <c r="TCQ294" s="204"/>
      <c r="TCR294" s="204"/>
      <c r="TCS294" s="204"/>
      <c r="TCT294" s="204"/>
      <c r="TCU294" s="204"/>
      <c r="TCV294" s="204"/>
      <c r="TCW294" s="204"/>
      <c r="TCX294" s="204"/>
      <c r="TCY294" s="204"/>
      <c r="TCZ294" s="204"/>
      <c r="TDA294" s="204"/>
      <c r="TDB294" s="204"/>
      <c r="TDC294" s="204"/>
      <c r="TDD294" s="204"/>
      <c r="TDE294" s="204"/>
      <c r="TDF294" s="204"/>
      <c r="TDG294" s="204"/>
      <c r="TDH294" s="204"/>
      <c r="TDI294" s="204"/>
      <c r="TDJ294" s="204"/>
      <c r="TDK294" s="204"/>
      <c r="TDL294" s="204"/>
      <c r="TDM294" s="204"/>
      <c r="TDN294" s="204"/>
      <c r="TDO294" s="204"/>
      <c r="TDP294" s="204"/>
      <c r="TDQ294" s="204"/>
      <c r="TDR294" s="204"/>
      <c r="TDS294" s="204"/>
      <c r="TDT294" s="204"/>
      <c r="TDU294" s="204"/>
      <c r="TDV294" s="204"/>
      <c r="TDW294" s="204"/>
      <c r="TDX294" s="204"/>
      <c r="TDY294" s="204"/>
      <c r="TDZ294" s="204"/>
      <c r="TEA294" s="204"/>
      <c r="TEB294" s="204"/>
      <c r="TEC294" s="204"/>
      <c r="TED294" s="204"/>
      <c r="TEE294" s="204"/>
      <c r="TEF294" s="204"/>
      <c r="TEG294" s="204"/>
      <c r="TEH294" s="204"/>
      <c r="TEI294" s="204"/>
      <c r="TEJ294" s="204"/>
      <c r="TEK294" s="204"/>
      <c r="TEL294" s="204"/>
      <c r="TEM294" s="204"/>
      <c r="TEN294" s="204"/>
      <c r="TEO294" s="204"/>
      <c r="TEP294" s="204"/>
      <c r="TEQ294" s="204"/>
      <c r="TER294" s="204"/>
      <c r="TES294" s="204"/>
      <c r="TET294" s="204"/>
      <c r="TEU294" s="204"/>
      <c r="TEV294" s="204"/>
      <c r="TEW294" s="204"/>
      <c r="TEX294" s="204"/>
      <c r="TEY294" s="204"/>
      <c r="TEZ294" s="204"/>
      <c r="TFA294" s="204"/>
      <c r="TFB294" s="204"/>
      <c r="TFC294" s="204"/>
      <c r="TFD294" s="204"/>
      <c r="TFE294" s="204"/>
      <c r="TFF294" s="204"/>
      <c r="TFG294" s="204"/>
      <c r="TFH294" s="204"/>
      <c r="TFI294" s="204"/>
      <c r="TFJ294" s="204"/>
      <c r="TFK294" s="204"/>
      <c r="TFL294" s="204"/>
      <c r="TFM294" s="204"/>
      <c r="TFN294" s="204"/>
      <c r="TFO294" s="204"/>
      <c r="TFP294" s="204"/>
      <c r="TFQ294" s="204"/>
      <c r="TFR294" s="204"/>
      <c r="TFS294" s="204"/>
      <c r="TFT294" s="204"/>
      <c r="TFU294" s="204"/>
      <c r="TFV294" s="204"/>
      <c r="TFW294" s="204"/>
      <c r="TFX294" s="204"/>
      <c r="TFY294" s="204"/>
      <c r="TFZ294" s="204"/>
      <c r="TGA294" s="204"/>
      <c r="TGB294" s="204"/>
      <c r="TGC294" s="204"/>
      <c r="TGD294" s="204"/>
      <c r="TGE294" s="204"/>
      <c r="TGF294" s="204"/>
      <c r="TGG294" s="204"/>
      <c r="TGH294" s="204"/>
      <c r="TGI294" s="204"/>
      <c r="TGJ294" s="204"/>
      <c r="TGK294" s="204"/>
      <c r="TGL294" s="204"/>
      <c r="TGM294" s="204"/>
      <c r="TGN294" s="204"/>
      <c r="TGO294" s="204"/>
      <c r="TGP294" s="204"/>
      <c r="TGQ294" s="204"/>
      <c r="TGR294" s="204"/>
      <c r="TGS294" s="204"/>
      <c r="TGT294" s="204"/>
      <c r="TGU294" s="204"/>
      <c r="TGV294" s="204"/>
      <c r="TGW294" s="204"/>
      <c r="TGX294" s="204"/>
      <c r="TGY294" s="204"/>
      <c r="TGZ294" s="204"/>
      <c r="THA294" s="204"/>
      <c r="THB294" s="204"/>
      <c r="THC294" s="204"/>
      <c r="THD294" s="204"/>
      <c r="THE294" s="204"/>
      <c r="THF294" s="204"/>
      <c r="THG294" s="204"/>
      <c r="THH294" s="204"/>
      <c r="THI294" s="204"/>
      <c r="THJ294" s="204"/>
      <c r="THK294" s="204"/>
      <c r="THL294" s="204"/>
      <c r="THM294" s="204"/>
      <c r="THN294" s="204"/>
      <c r="THO294" s="204"/>
      <c r="THP294" s="204"/>
      <c r="THQ294" s="204"/>
      <c r="THR294" s="204"/>
      <c r="THS294" s="204"/>
      <c r="THT294" s="204"/>
      <c r="THU294" s="204"/>
      <c r="THV294" s="204"/>
      <c r="THW294" s="204"/>
      <c r="THX294" s="204"/>
      <c r="THY294" s="204"/>
      <c r="THZ294" s="204"/>
      <c r="TIA294" s="204"/>
      <c r="TIB294" s="204"/>
      <c r="TIC294" s="204"/>
      <c r="TID294" s="204"/>
      <c r="TIE294" s="204"/>
      <c r="TIF294" s="204"/>
      <c r="TIG294" s="204"/>
      <c r="TIH294" s="204"/>
      <c r="TII294" s="204"/>
      <c r="TIJ294" s="204"/>
      <c r="TIK294" s="204"/>
      <c r="TIL294" s="204"/>
      <c r="TIM294" s="204"/>
      <c r="TIN294" s="204"/>
      <c r="TIO294" s="204"/>
      <c r="TIP294" s="204"/>
      <c r="TIQ294" s="204"/>
      <c r="TIR294" s="204"/>
      <c r="TIS294" s="204"/>
      <c r="TIT294" s="204"/>
      <c r="TIU294" s="204"/>
      <c r="TIV294" s="204"/>
      <c r="TIW294" s="204"/>
      <c r="TIX294" s="204"/>
      <c r="TIY294" s="204"/>
      <c r="TIZ294" s="204"/>
      <c r="TJA294" s="204"/>
      <c r="TJB294" s="204"/>
      <c r="TJC294" s="204"/>
      <c r="TJD294" s="204"/>
      <c r="TJE294" s="204"/>
      <c r="TJF294" s="204"/>
      <c r="TJG294" s="204"/>
      <c r="TJH294" s="204"/>
      <c r="TJI294" s="204"/>
      <c r="TJJ294" s="204"/>
      <c r="TJK294" s="204"/>
      <c r="TJL294" s="204"/>
      <c r="TJM294" s="204"/>
      <c r="TJN294" s="204"/>
      <c r="TJO294" s="204"/>
      <c r="TJP294" s="204"/>
      <c r="TJQ294" s="204"/>
      <c r="TJR294" s="204"/>
      <c r="TJS294" s="204"/>
      <c r="TJT294" s="204"/>
      <c r="TJU294" s="204"/>
      <c r="TJV294" s="204"/>
      <c r="TJW294" s="204"/>
      <c r="TJX294" s="204"/>
      <c r="TJY294" s="204"/>
      <c r="TJZ294" s="204"/>
      <c r="TKA294" s="204"/>
      <c r="TKB294" s="204"/>
      <c r="TKC294" s="204"/>
      <c r="TKD294" s="204"/>
      <c r="TKE294" s="204"/>
      <c r="TKF294" s="204"/>
      <c r="TKG294" s="204"/>
      <c r="TKH294" s="204"/>
      <c r="TKI294" s="204"/>
      <c r="TKJ294" s="204"/>
      <c r="TKK294" s="204"/>
      <c r="TKL294" s="204"/>
      <c r="TKM294" s="204"/>
      <c r="TKN294" s="204"/>
      <c r="TKO294" s="204"/>
      <c r="TKP294" s="204"/>
      <c r="TKQ294" s="204"/>
      <c r="TKR294" s="204"/>
      <c r="TKS294" s="204"/>
      <c r="TKT294" s="204"/>
      <c r="TKU294" s="204"/>
      <c r="TKV294" s="204"/>
      <c r="TKW294" s="204"/>
      <c r="TKX294" s="204"/>
      <c r="TKY294" s="204"/>
      <c r="TKZ294" s="204"/>
      <c r="TLA294" s="204"/>
      <c r="TLB294" s="204"/>
      <c r="TLC294" s="204"/>
      <c r="TLD294" s="204"/>
      <c r="TLE294" s="204"/>
      <c r="TLF294" s="204"/>
      <c r="TLG294" s="204"/>
      <c r="TLH294" s="204"/>
      <c r="TLI294" s="204"/>
      <c r="TLJ294" s="204"/>
      <c r="TLK294" s="204"/>
      <c r="TLL294" s="204"/>
      <c r="TLM294" s="204"/>
      <c r="TLN294" s="204"/>
      <c r="TLO294" s="204"/>
      <c r="TLP294" s="204"/>
      <c r="TLQ294" s="204"/>
      <c r="TLR294" s="204"/>
      <c r="TLS294" s="204"/>
      <c r="TLT294" s="204"/>
      <c r="TLU294" s="204"/>
      <c r="TLV294" s="204"/>
      <c r="TLW294" s="204"/>
      <c r="TLX294" s="204"/>
      <c r="TLY294" s="204"/>
      <c r="TLZ294" s="204"/>
      <c r="TMA294" s="204"/>
      <c r="TMB294" s="204"/>
      <c r="TMC294" s="204"/>
      <c r="TMD294" s="204"/>
      <c r="TME294" s="204"/>
      <c r="TMF294" s="204"/>
      <c r="TMG294" s="204"/>
      <c r="TMH294" s="204"/>
      <c r="TMI294" s="204"/>
      <c r="TMJ294" s="204"/>
      <c r="TMK294" s="204"/>
      <c r="TML294" s="204"/>
      <c r="TMM294" s="204"/>
      <c r="TMN294" s="204"/>
      <c r="TMO294" s="204"/>
      <c r="TMP294" s="204"/>
      <c r="TMQ294" s="204"/>
      <c r="TMR294" s="204"/>
      <c r="TMS294" s="204"/>
      <c r="TMT294" s="204"/>
      <c r="TMU294" s="204"/>
      <c r="TMV294" s="204"/>
      <c r="TMW294" s="204"/>
      <c r="TMX294" s="204"/>
      <c r="TMY294" s="204"/>
      <c r="TMZ294" s="204"/>
      <c r="TNA294" s="204"/>
      <c r="TNB294" s="204"/>
      <c r="TNC294" s="204"/>
      <c r="TND294" s="204"/>
      <c r="TNE294" s="204"/>
      <c r="TNF294" s="204"/>
      <c r="TNG294" s="204"/>
      <c r="TNH294" s="204"/>
      <c r="TNI294" s="204"/>
      <c r="TNJ294" s="204"/>
      <c r="TNK294" s="204"/>
      <c r="TNL294" s="204"/>
      <c r="TNM294" s="204"/>
      <c r="TNN294" s="204"/>
      <c r="TNO294" s="204"/>
      <c r="TNP294" s="204"/>
      <c r="TNQ294" s="204"/>
      <c r="TNR294" s="204"/>
      <c r="TNS294" s="204"/>
      <c r="TNT294" s="204"/>
      <c r="TNU294" s="204"/>
      <c r="TNV294" s="204"/>
      <c r="TNW294" s="204"/>
      <c r="TNX294" s="204"/>
      <c r="TNY294" s="204"/>
      <c r="TNZ294" s="204"/>
      <c r="TOA294" s="204"/>
      <c r="TOB294" s="204"/>
      <c r="TOC294" s="204"/>
      <c r="TOD294" s="204"/>
      <c r="TOE294" s="204"/>
      <c r="TOF294" s="204"/>
      <c r="TOG294" s="204"/>
      <c r="TOH294" s="204"/>
      <c r="TOI294" s="204"/>
      <c r="TOJ294" s="204"/>
      <c r="TOK294" s="204"/>
      <c r="TOL294" s="204"/>
      <c r="TOM294" s="204"/>
      <c r="TON294" s="204"/>
      <c r="TOO294" s="204"/>
      <c r="TOP294" s="204"/>
      <c r="TOQ294" s="204"/>
      <c r="TOR294" s="204"/>
      <c r="TOS294" s="204"/>
      <c r="TOT294" s="204"/>
      <c r="TOU294" s="204"/>
      <c r="TOV294" s="204"/>
      <c r="TOW294" s="204"/>
      <c r="TOX294" s="204"/>
      <c r="TOY294" s="204"/>
      <c r="TOZ294" s="204"/>
      <c r="TPA294" s="204"/>
      <c r="TPB294" s="204"/>
      <c r="TPC294" s="204"/>
      <c r="TPD294" s="204"/>
      <c r="TPE294" s="204"/>
      <c r="TPF294" s="204"/>
      <c r="TPG294" s="204"/>
      <c r="TPH294" s="204"/>
      <c r="TPI294" s="204"/>
      <c r="TPJ294" s="204"/>
      <c r="TPK294" s="204"/>
      <c r="TPL294" s="204"/>
      <c r="TPM294" s="204"/>
      <c r="TPN294" s="204"/>
      <c r="TPO294" s="204"/>
      <c r="TPP294" s="204"/>
      <c r="TPQ294" s="204"/>
      <c r="TPR294" s="204"/>
      <c r="TPS294" s="204"/>
      <c r="TPT294" s="204"/>
      <c r="TPU294" s="204"/>
      <c r="TPV294" s="204"/>
      <c r="TPW294" s="204"/>
      <c r="TPX294" s="204"/>
      <c r="TPY294" s="204"/>
      <c r="TPZ294" s="204"/>
      <c r="TQA294" s="204"/>
      <c r="TQB294" s="204"/>
      <c r="TQC294" s="204"/>
      <c r="TQD294" s="204"/>
      <c r="TQE294" s="204"/>
      <c r="TQF294" s="204"/>
      <c r="TQG294" s="204"/>
      <c r="TQH294" s="204"/>
      <c r="TQI294" s="204"/>
      <c r="TQJ294" s="204"/>
      <c r="TQK294" s="204"/>
      <c r="TQL294" s="204"/>
      <c r="TQM294" s="204"/>
      <c r="TQN294" s="204"/>
      <c r="TQO294" s="204"/>
      <c r="TQP294" s="204"/>
      <c r="TQQ294" s="204"/>
      <c r="TQR294" s="204"/>
      <c r="TQS294" s="204"/>
      <c r="TQT294" s="204"/>
      <c r="TQU294" s="204"/>
      <c r="TQV294" s="204"/>
      <c r="TQW294" s="204"/>
      <c r="TQX294" s="204"/>
      <c r="TQY294" s="204"/>
      <c r="TQZ294" s="204"/>
      <c r="TRA294" s="204"/>
      <c r="TRB294" s="204"/>
      <c r="TRC294" s="204"/>
      <c r="TRD294" s="204"/>
      <c r="TRE294" s="204"/>
      <c r="TRF294" s="204"/>
      <c r="TRG294" s="204"/>
      <c r="TRH294" s="204"/>
      <c r="TRI294" s="204"/>
      <c r="TRJ294" s="204"/>
      <c r="TRK294" s="204"/>
      <c r="TRL294" s="204"/>
      <c r="TRM294" s="204"/>
      <c r="TRN294" s="204"/>
      <c r="TRO294" s="204"/>
      <c r="TRP294" s="204"/>
      <c r="TRQ294" s="204"/>
      <c r="TRR294" s="204"/>
      <c r="TRS294" s="204"/>
      <c r="TRT294" s="204"/>
      <c r="TRU294" s="204"/>
      <c r="TRV294" s="204"/>
      <c r="TRW294" s="204"/>
      <c r="TRX294" s="204"/>
      <c r="TRY294" s="204"/>
      <c r="TRZ294" s="204"/>
      <c r="TSA294" s="204"/>
      <c r="TSB294" s="204"/>
      <c r="TSC294" s="204"/>
      <c r="TSD294" s="204"/>
      <c r="TSE294" s="204"/>
      <c r="TSF294" s="204"/>
      <c r="TSG294" s="204"/>
      <c r="TSH294" s="204"/>
      <c r="TSI294" s="204"/>
      <c r="TSJ294" s="204"/>
      <c r="TSK294" s="204"/>
      <c r="TSL294" s="204"/>
      <c r="TSM294" s="204"/>
      <c r="TSN294" s="204"/>
      <c r="TSO294" s="204"/>
      <c r="TSP294" s="204"/>
      <c r="TSQ294" s="204"/>
      <c r="TSR294" s="204"/>
      <c r="TSS294" s="204"/>
      <c r="TST294" s="204"/>
      <c r="TSU294" s="204"/>
      <c r="TSV294" s="204"/>
      <c r="TSW294" s="204"/>
      <c r="TSX294" s="204"/>
      <c r="TSY294" s="204"/>
      <c r="TSZ294" s="204"/>
      <c r="TTA294" s="204"/>
      <c r="TTB294" s="204"/>
      <c r="TTC294" s="204"/>
      <c r="TTD294" s="204"/>
      <c r="TTE294" s="204"/>
      <c r="TTF294" s="204"/>
      <c r="TTG294" s="204"/>
      <c r="TTH294" s="204"/>
      <c r="TTI294" s="204"/>
      <c r="TTJ294" s="204"/>
      <c r="TTK294" s="204"/>
      <c r="TTL294" s="204"/>
      <c r="TTM294" s="204"/>
      <c r="TTN294" s="204"/>
      <c r="TTO294" s="204"/>
      <c r="TTP294" s="204"/>
      <c r="TTQ294" s="204"/>
      <c r="TTR294" s="204"/>
      <c r="TTS294" s="204"/>
      <c r="TTT294" s="204"/>
      <c r="TTU294" s="204"/>
      <c r="TTV294" s="204"/>
      <c r="TTW294" s="204"/>
      <c r="TTX294" s="204"/>
      <c r="TTY294" s="204"/>
      <c r="TTZ294" s="204"/>
      <c r="TUA294" s="204"/>
      <c r="TUB294" s="204"/>
      <c r="TUC294" s="204"/>
      <c r="TUD294" s="204"/>
      <c r="TUE294" s="204"/>
      <c r="TUF294" s="204"/>
      <c r="TUG294" s="204"/>
      <c r="TUH294" s="204"/>
      <c r="TUI294" s="204"/>
      <c r="TUJ294" s="204"/>
      <c r="TUK294" s="204"/>
      <c r="TUL294" s="204"/>
      <c r="TUM294" s="204"/>
      <c r="TUN294" s="204"/>
      <c r="TUO294" s="204"/>
      <c r="TUP294" s="204"/>
      <c r="TUQ294" s="204"/>
      <c r="TUR294" s="204"/>
      <c r="TUS294" s="204"/>
      <c r="TUT294" s="204"/>
      <c r="TUU294" s="204"/>
      <c r="TUV294" s="204"/>
      <c r="TUW294" s="204"/>
      <c r="TUX294" s="204"/>
      <c r="TUY294" s="204"/>
      <c r="TUZ294" s="204"/>
      <c r="TVA294" s="204"/>
      <c r="TVB294" s="204"/>
      <c r="TVC294" s="204"/>
      <c r="TVD294" s="204"/>
      <c r="TVE294" s="204"/>
      <c r="TVF294" s="204"/>
      <c r="TVG294" s="204"/>
      <c r="TVH294" s="204"/>
      <c r="TVI294" s="204"/>
      <c r="TVJ294" s="204"/>
      <c r="TVK294" s="204"/>
      <c r="TVL294" s="204"/>
      <c r="TVM294" s="204"/>
      <c r="TVN294" s="204"/>
      <c r="TVO294" s="204"/>
      <c r="TVP294" s="204"/>
      <c r="TVQ294" s="204"/>
      <c r="TVR294" s="204"/>
      <c r="TVS294" s="204"/>
      <c r="TVT294" s="204"/>
      <c r="TVU294" s="204"/>
      <c r="TVV294" s="204"/>
      <c r="TVW294" s="204"/>
      <c r="TVX294" s="204"/>
      <c r="TVY294" s="204"/>
      <c r="TVZ294" s="204"/>
      <c r="TWA294" s="204"/>
      <c r="TWB294" s="204"/>
      <c r="TWC294" s="204"/>
      <c r="TWD294" s="204"/>
      <c r="TWE294" s="204"/>
      <c r="TWF294" s="204"/>
      <c r="TWG294" s="204"/>
      <c r="TWH294" s="204"/>
      <c r="TWI294" s="204"/>
      <c r="TWJ294" s="204"/>
      <c r="TWK294" s="204"/>
      <c r="TWL294" s="204"/>
      <c r="TWM294" s="204"/>
      <c r="TWN294" s="204"/>
      <c r="TWO294" s="204"/>
      <c r="TWP294" s="204"/>
      <c r="TWQ294" s="204"/>
      <c r="TWR294" s="204"/>
      <c r="TWS294" s="204"/>
      <c r="TWT294" s="204"/>
      <c r="TWU294" s="204"/>
      <c r="TWV294" s="204"/>
      <c r="TWW294" s="204"/>
      <c r="TWX294" s="204"/>
      <c r="TWY294" s="204"/>
      <c r="TWZ294" s="204"/>
      <c r="TXA294" s="204"/>
      <c r="TXB294" s="204"/>
      <c r="TXC294" s="204"/>
      <c r="TXD294" s="204"/>
      <c r="TXE294" s="204"/>
      <c r="TXF294" s="204"/>
      <c r="TXG294" s="204"/>
      <c r="TXH294" s="204"/>
      <c r="TXI294" s="204"/>
      <c r="TXJ294" s="204"/>
      <c r="TXK294" s="204"/>
      <c r="TXL294" s="204"/>
      <c r="TXM294" s="204"/>
      <c r="TXN294" s="204"/>
      <c r="TXO294" s="204"/>
      <c r="TXP294" s="204"/>
      <c r="TXQ294" s="204"/>
      <c r="TXR294" s="204"/>
      <c r="TXS294" s="204"/>
      <c r="TXT294" s="204"/>
      <c r="TXU294" s="204"/>
      <c r="TXV294" s="204"/>
      <c r="TXW294" s="204"/>
      <c r="TXX294" s="204"/>
      <c r="TXY294" s="204"/>
      <c r="TXZ294" s="204"/>
      <c r="TYA294" s="204"/>
      <c r="TYB294" s="204"/>
      <c r="TYC294" s="204"/>
      <c r="TYD294" s="204"/>
      <c r="TYE294" s="204"/>
      <c r="TYF294" s="204"/>
      <c r="TYG294" s="204"/>
      <c r="TYH294" s="204"/>
      <c r="TYI294" s="204"/>
      <c r="TYJ294" s="204"/>
      <c r="TYK294" s="204"/>
      <c r="TYL294" s="204"/>
      <c r="TYM294" s="204"/>
      <c r="TYN294" s="204"/>
      <c r="TYO294" s="204"/>
      <c r="TYP294" s="204"/>
      <c r="TYQ294" s="204"/>
      <c r="TYR294" s="204"/>
      <c r="TYS294" s="204"/>
      <c r="TYT294" s="204"/>
      <c r="TYU294" s="204"/>
      <c r="TYV294" s="204"/>
      <c r="TYW294" s="204"/>
      <c r="TYX294" s="204"/>
      <c r="TYY294" s="204"/>
      <c r="TYZ294" s="204"/>
      <c r="TZA294" s="204"/>
      <c r="TZB294" s="204"/>
      <c r="TZC294" s="204"/>
      <c r="TZD294" s="204"/>
      <c r="TZE294" s="204"/>
      <c r="TZF294" s="204"/>
      <c r="TZG294" s="204"/>
      <c r="TZH294" s="204"/>
      <c r="TZI294" s="204"/>
      <c r="TZJ294" s="204"/>
      <c r="TZK294" s="204"/>
      <c r="TZL294" s="204"/>
      <c r="TZM294" s="204"/>
      <c r="TZN294" s="204"/>
      <c r="TZO294" s="204"/>
      <c r="TZP294" s="204"/>
      <c r="TZQ294" s="204"/>
      <c r="TZR294" s="204"/>
      <c r="TZS294" s="204"/>
      <c r="TZT294" s="204"/>
      <c r="TZU294" s="204"/>
      <c r="TZV294" s="204"/>
      <c r="TZW294" s="204"/>
      <c r="TZX294" s="204"/>
      <c r="TZY294" s="204"/>
      <c r="TZZ294" s="204"/>
      <c r="UAA294" s="204"/>
      <c r="UAB294" s="204"/>
      <c r="UAC294" s="204"/>
      <c r="UAD294" s="204"/>
      <c r="UAE294" s="204"/>
      <c r="UAF294" s="204"/>
      <c r="UAG294" s="204"/>
      <c r="UAH294" s="204"/>
      <c r="UAI294" s="204"/>
      <c r="UAJ294" s="204"/>
      <c r="UAK294" s="204"/>
      <c r="UAL294" s="204"/>
      <c r="UAM294" s="204"/>
      <c r="UAN294" s="204"/>
      <c r="UAO294" s="204"/>
      <c r="UAP294" s="204"/>
      <c r="UAQ294" s="204"/>
      <c r="UAR294" s="204"/>
      <c r="UAS294" s="204"/>
      <c r="UAT294" s="204"/>
      <c r="UAU294" s="204"/>
      <c r="UAV294" s="204"/>
      <c r="UAW294" s="204"/>
      <c r="UAX294" s="204"/>
      <c r="UAY294" s="204"/>
      <c r="UAZ294" s="204"/>
      <c r="UBA294" s="204"/>
      <c r="UBB294" s="204"/>
      <c r="UBC294" s="204"/>
      <c r="UBD294" s="204"/>
      <c r="UBE294" s="204"/>
      <c r="UBF294" s="204"/>
      <c r="UBG294" s="204"/>
      <c r="UBH294" s="204"/>
      <c r="UBI294" s="204"/>
      <c r="UBJ294" s="204"/>
      <c r="UBK294" s="204"/>
      <c r="UBL294" s="204"/>
      <c r="UBM294" s="204"/>
      <c r="UBN294" s="204"/>
      <c r="UBO294" s="204"/>
      <c r="UBP294" s="204"/>
      <c r="UBQ294" s="204"/>
      <c r="UBR294" s="204"/>
      <c r="UBS294" s="204"/>
      <c r="UBT294" s="204"/>
      <c r="UBU294" s="204"/>
      <c r="UBV294" s="204"/>
      <c r="UBW294" s="204"/>
      <c r="UBX294" s="204"/>
      <c r="UBY294" s="204"/>
      <c r="UBZ294" s="204"/>
      <c r="UCA294" s="204"/>
      <c r="UCB294" s="204"/>
      <c r="UCC294" s="204"/>
      <c r="UCD294" s="204"/>
      <c r="UCE294" s="204"/>
      <c r="UCF294" s="204"/>
      <c r="UCG294" s="204"/>
      <c r="UCH294" s="204"/>
      <c r="UCI294" s="204"/>
      <c r="UCJ294" s="204"/>
      <c r="UCK294" s="204"/>
      <c r="UCL294" s="204"/>
      <c r="UCM294" s="204"/>
      <c r="UCN294" s="204"/>
      <c r="UCO294" s="204"/>
      <c r="UCP294" s="204"/>
      <c r="UCQ294" s="204"/>
      <c r="UCR294" s="204"/>
      <c r="UCS294" s="204"/>
      <c r="UCT294" s="204"/>
      <c r="UCU294" s="204"/>
      <c r="UCV294" s="204"/>
      <c r="UCW294" s="204"/>
      <c r="UCX294" s="204"/>
      <c r="UCY294" s="204"/>
      <c r="UCZ294" s="204"/>
      <c r="UDA294" s="204"/>
      <c r="UDB294" s="204"/>
      <c r="UDC294" s="204"/>
      <c r="UDD294" s="204"/>
      <c r="UDE294" s="204"/>
      <c r="UDF294" s="204"/>
      <c r="UDG294" s="204"/>
      <c r="UDH294" s="204"/>
      <c r="UDI294" s="204"/>
      <c r="UDJ294" s="204"/>
      <c r="UDK294" s="204"/>
      <c r="UDL294" s="204"/>
      <c r="UDM294" s="204"/>
      <c r="UDN294" s="204"/>
      <c r="UDO294" s="204"/>
      <c r="UDP294" s="204"/>
      <c r="UDQ294" s="204"/>
      <c r="UDR294" s="204"/>
      <c r="UDS294" s="204"/>
      <c r="UDT294" s="204"/>
      <c r="UDU294" s="204"/>
      <c r="UDV294" s="204"/>
      <c r="UDW294" s="204"/>
      <c r="UDX294" s="204"/>
      <c r="UDY294" s="204"/>
      <c r="UDZ294" s="204"/>
      <c r="UEA294" s="204"/>
      <c r="UEB294" s="204"/>
      <c r="UEC294" s="204"/>
      <c r="UED294" s="204"/>
      <c r="UEE294" s="204"/>
      <c r="UEF294" s="204"/>
      <c r="UEG294" s="204"/>
      <c r="UEH294" s="204"/>
      <c r="UEI294" s="204"/>
      <c r="UEJ294" s="204"/>
      <c r="UEK294" s="204"/>
      <c r="UEL294" s="204"/>
      <c r="UEM294" s="204"/>
      <c r="UEN294" s="204"/>
      <c r="UEO294" s="204"/>
      <c r="UEP294" s="204"/>
      <c r="UEQ294" s="204"/>
      <c r="UER294" s="204"/>
      <c r="UES294" s="204"/>
      <c r="UET294" s="204"/>
      <c r="UEU294" s="204"/>
      <c r="UEV294" s="204"/>
      <c r="UEW294" s="204"/>
      <c r="UEX294" s="204"/>
      <c r="UEY294" s="204"/>
      <c r="UEZ294" s="204"/>
      <c r="UFA294" s="204"/>
      <c r="UFB294" s="204"/>
      <c r="UFC294" s="204"/>
      <c r="UFD294" s="204"/>
      <c r="UFE294" s="204"/>
      <c r="UFF294" s="204"/>
      <c r="UFG294" s="204"/>
      <c r="UFH294" s="204"/>
      <c r="UFI294" s="204"/>
      <c r="UFJ294" s="204"/>
      <c r="UFK294" s="204"/>
      <c r="UFL294" s="204"/>
      <c r="UFM294" s="204"/>
      <c r="UFN294" s="204"/>
      <c r="UFO294" s="204"/>
      <c r="UFP294" s="204"/>
      <c r="UFQ294" s="204"/>
      <c r="UFR294" s="204"/>
      <c r="UFS294" s="204"/>
      <c r="UFT294" s="204"/>
      <c r="UFU294" s="204"/>
      <c r="UFV294" s="204"/>
      <c r="UFW294" s="204"/>
      <c r="UFX294" s="204"/>
      <c r="UFY294" s="204"/>
      <c r="UFZ294" s="204"/>
      <c r="UGA294" s="204"/>
      <c r="UGB294" s="204"/>
      <c r="UGC294" s="204"/>
      <c r="UGD294" s="204"/>
      <c r="UGE294" s="204"/>
      <c r="UGF294" s="204"/>
      <c r="UGG294" s="204"/>
      <c r="UGH294" s="204"/>
      <c r="UGI294" s="204"/>
      <c r="UGJ294" s="204"/>
      <c r="UGK294" s="204"/>
      <c r="UGL294" s="204"/>
      <c r="UGM294" s="204"/>
      <c r="UGN294" s="204"/>
      <c r="UGO294" s="204"/>
      <c r="UGP294" s="204"/>
      <c r="UGQ294" s="204"/>
      <c r="UGR294" s="204"/>
      <c r="UGS294" s="204"/>
      <c r="UGT294" s="204"/>
      <c r="UGU294" s="204"/>
      <c r="UGV294" s="204"/>
      <c r="UGW294" s="204"/>
      <c r="UGX294" s="204"/>
      <c r="UGY294" s="204"/>
      <c r="UGZ294" s="204"/>
      <c r="UHA294" s="204"/>
      <c r="UHB294" s="204"/>
      <c r="UHC294" s="204"/>
      <c r="UHD294" s="204"/>
      <c r="UHE294" s="204"/>
      <c r="UHF294" s="204"/>
      <c r="UHG294" s="204"/>
      <c r="UHH294" s="204"/>
      <c r="UHI294" s="204"/>
      <c r="UHJ294" s="204"/>
      <c r="UHK294" s="204"/>
      <c r="UHL294" s="204"/>
      <c r="UHM294" s="204"/>
      <c r="UHN294" s="204"/>
      <c r="UHO294" s="204"/>
      <c r="UHP294" s="204"/>
      <c r="UHQ294" s="204"/>
      <c r="UHR294" s="204"/>
      <c r="UHS294" s="204"/>
      <c r="UHT294" s="204"/>
      <c r="UHU294" s="204"/>
      <c r="UHV294" s="204"/>
      <c r="UHW294" s="204"/>
      <c r="UHX294" s="204"/>
      <c r="UHY294" s="204"/>
      <c r="UHZ294" s="204"/>
      <c r="UIA294" s="204"/>
      <c r="UIB294" s="204"/>
      <c r="UIC294" s="204"/>
      <c r="UID294" s="204"/>
      <c r="UIE294" s="204"/>
      <c r="UIF294" s="204"/>
      <c r="UIG294" s="204"/>
      <c r="UIH294" s="204"/>
      <c r="UII294" s="204"/>
      <c r="UIJ294" s="204"/>
      <c r="UIK294" s="204"/>
      <c r="UIL294" s="204"/>
      <c r="UIM294" s="204"/>
      <c r="UIN294" s="204"/>
      <c r="UIO294" s="204"/>
      <c r="UIP294" s="204"/>
      <c r="UIQ294" s="204"/>
      <c r="UIR294" s="204"/>
      <c r="UIS294" s="204"/>
      <c r="UIT294" s="204"/>
      <c r="UIU294" s="204"/>
      <c r="UIV294" s="204"/>
      <c r="UIW294" s="204"/>
      <c r="UIX294" s="204"/>
      <c r="UIY294" s="204"/>
      <c r="UIZ294" s="204"/>
      <c r="UJA294" s="204"/>
      <c r="UJB294" s="204"/>
      <c r="UJC294" s="204"/>
      <c r="UJD294" s="204"/>
      <c r="UJE294" s="204"/>
      <c r="UJF294" s="204"/>
      <c r="UJG294" s="204"/>
      <c r="UJH294" s="204"/>
      <c r="UJI294" s="204"/>
      <c r="UJJ294" s="204"/>
      <c r="UJK294" s="204"/>
      <c r="UJL294" s="204"/>
      <c r="UJM294" s="204"/>
      <c r="UJN294" s="204"/>
      <c r="UJO294" s="204"/>
      <c r="UJP294" s="204"/>
      <c r="UJQ294" s="204"/>
      <c r="UJR294" s="204"/>
      <c r="UJS294" s="204"/>
      <c r="UJT294" s="204"/>
      <c r="UJU294" s="204"/>
      <c r="UJV294" s="204"/>
      <c r="UJW294" s="204"/>
      <c r="UJX294" s="204"/>
      <c r="UJY294" s="204"/>
      <c r="UJZ294" s="204"/>
      <c r="UKA294" s="204"/>
      <c r="UKB294" s="204"/>
      <c r="UKC294" s="204"/>
      <c r="UKD294" s="204"/>
      <c r="UKE294" s="204"/>
      <c r="UKF294" s="204"/>
      <c r="UKG294" s="204"/>
      <c r="UKH294" s="204"/>
      <c r="UKI294" s="204"/>
      <c r="UKJ294" s="204"/>
      <c r="UKK294" s="204"/>
      <c r="UKL294" s="204"/>
      <c r="UKM294" s="204"/>
      <c r="UKN294" s="204"/>
      <c r="UKO294" s="204"/>
      <c r="UKP294" s="204"/>
      <c r="UKQ294" s="204"/>
      <c r="UKR294" s="204"/>
      <c r="UKS294" s="204"/>
      <c r="UKT294" s="204"/>
      <c r="UKU294" s="204"/>
      <c r="UKV294" s="204"/>
      <c r="UKW294" s="204"/>
      <c r="UKX294" s="204"/>
      <c r="UKY294" s="204"/>
      <c r="UKZ294" s="204"/>
      <c r="ULA294" s="204"/>
      <c r="ULB294" s="204"/>
      <c r="ULC294" s="204"/>
      <c r="ULD294" s="204"/>
      <c r="ULE294" s="204"/>
      <c r="ULF294" s="204"/>
      <c r="ULG294" s="204"/>
      <c r="ULH294" s="204"/>
      <c r="ULI294" s="204"/>
      <c r="ULJ294" s="204"/>
      <c r="ULK294" s="204"/>
      <c r="ULL294" s="204"/>
      <c r="ULM294" s="204"/>
      <c r="ULN294" s="204"/>
      <c r="ULO294" s="204"/>
      <c r="ULP294" s="204"/>
      <c r="ULQ294" s="204"/>
      <c r="ULR294" s="204"/>
      <c r="ULS294" s="204"/>
      <c r="ULT294" s="204"/>
      <c r="ULU294" s="204"/>
      <c r="ULV294" s="204"/>
      <c r="ULW294" s="204"/>
      <c r="ULX294" s="204"/>
      <c r="ULY294" s="204"/>
      <c r="ULZ294" s="204"/>
      <c r="UMA294" s="204"/>
      <c r="UMB294" s="204"/>
      <c r="UMC294" s="204"/>
      <c r="UMD294" s="204"/>
      <c r="UME294" s="204"/>
      <c r="UMF294" s="204"/>
      <c r="UMG294" s="204"/>
      <c r="UMH294" s="204"/>
      <c r="UMI294" s="204"/>
      <c r="UMJ294" s="204"/>
      <c r="UMK294" s="204"/>
      <c r="UML294" s="204"/>
      <c r="UMM294" s="204"/>
      <c r="UMN294" s="204"/>
      <c r="UMO294" s="204"/>
      <c r="UMP294" s="204"/>
      <c r="UMQ294" s="204"/>
      <c r="UMR294" s="204"/>
      <c r="UMS294" s="204"/>
      <c r="UMT294" s="204"/>
      <c r="UMU294" s="204"/>
      <c r="UMV294" s="204"/>
      <c r="UMW294" s="204"/>
      <c r="UMX294" s="204"/>
      <c r="UMY294" s="204"/>
      <c r="UMZ294" s="204"/>
      <c r="UNA294" s="204"/>
      <c r="UNB294" s="204"/>
      <c r="UNC294" s="204"/>
      <c r="UND294" s="204"/>
      <c r="UNE294" s="204"/>
      <c r="UNF294" s="204"/>
      <c r="UNG294" s="204"/>
      <c r="UNH294" s="204"/>
      <c r="UNI294" s="204"/>
      <c r="UNJ294" s="204"/>
      <c r="UNK294" s="204"/>
      <c r="UNL294" s="204"/>
      <c r="UNM294" s="204"/>
      <c r="UNN294" s="204"/>
      <c r="UNO294" s="204"/>
      <c r="UNP294" s="204"/>
      <c r="UNQ294" s="204"/>
      <c r="UNR294" s="204"/>
      <c r="UNS294" s="204"/>
      <c r="UNT294" s="204"/>
      <c r="UNU294" s="204"/>
      <c r="UNV294" s="204"/>
      <c r="UNW294" s="204"/>
      <c r="UNX294" s="204"/>
      <c r="UNY294" s="204"/>
      <c r="UNZ294" s="204"/>
      <c r="UOA294" s="204"/>
      <c r="UOB294" s="204"/>
      <c r="UOC294" s="204"/>
      <c r="UOD294" s="204"/>
      <c r="UOE294" s="204"/>
      <c r="UOF294" s="204"/>
      <c r="UOG294" s="204"/>
      <c r="UOH294" s="204"/>
      <c r="UOI294" s="204"/>
      <c r="UOJ294" s="204"/>
      <c r="UOK294" s="204"/>
      <c r="UOL294" s="204"/>
      <c r="UOM294" s="204"/>
      <c r="UON294" s="204"/>
      <c r="UOO294" s="204"/>
      <c r="UOP294" s="204"/>
      <c r="UOQ294" s="204"/>
      <c r="UOR294" s="204"/>
      <c r="UOS294" s="204"/>
      <c r="UOT294" s="204"/>
      <c r="UOU294" s="204"/>
      <c r="UOV294" s="204"/>
      <c r="UOW294" s="204"/>
      <c r="UOX294" s="204"/>
      <c r="UOY294" s="204"/>
      <c r="UOZ294" s="204"/>
      <c r="UPA294" s="204"/>
      <c r="UPB294" s="204"/>
      <c r="UPC294" s="204"/>
      <c r="UPD294" s="204"/>
      <c r="UPE294" s="204"/>
      <c r="UPF294" s="204"/>
      <c r="UPG294" s="204"/>
      <c r="UPH294" s="204"/>
      <c r="UPI294" s="204"/>
      <c r="UPJ294" s="204"/>
      <c r="UPK294" s="204"/>
      <c r="UPL294" s="204"/>
      <c r="UPM294" s="204"/>
      <c r="UPN294" s="204"/>
      <c r="UPO294" s="204"/>
      <c r="UPP294" s="204"/>
      <c r="UPQ294" s="204"/>
      <c r="UPR294" s="204"/>
      <c r="UPS294" s="204"/>
      <c r="UPT294" s="204"/>
      <c r="UPU294" s="204"/>
      <c r="UPV294" s="204"/>
      <c r="UPW294" s="204"/>
      <c r="UPX294" s="204"/>
      <c r="UPY294" s="204"/>
      <c r="UPZ294" s="204"/>
      <c r="UQA294" s="204"/>
      <c r="UQB294" s="204"/>
      <c r="UQC294" s="204"/>
      <c r="UQD294" s="204"/>
      <c r="UQE294" s="204"/>
      <c r="UQF294" s="204"/>
      <c r="UQG294" s="204"/>
      <c r="UQH294" s="204"/>
      <c r="UQI294" s="204"/>
      <c r="UQJ294" s="204"/>
      <c r="UQK294" s="204"/>
      <c r="UQL294" s="204"/>
      <c r="UQM294" s="204"/>
      <c r="UQN294" s="204"/>
      <c r="UQO294" s="204"/>
      <c r="UQP294" s="204"/>
      <c r="UQQ294" s="204"/>
      <c r="UQR294" s="204"/>
      <c r="UQS294" s="204"/>
      <c r="UQT294" s="204"/>
      <c r="UQU294" s="204"/>
      <c r="UQV294" s="204"/>
      <c r="UQW294" s="204"/>
      <c r="UQX294" s="204"/>
      <c r="UQY294" s="204"/>
      <c r="UQZ294" s="204"/>
      <c r="URA294" s="204"/>
      <c r="URB294" s="204"/>
      <c r="URC294" s="204"/>
      <c r="URD294" s="204"/>
      <c r="URE294" s="204"/>
      <c r="URF294" s="204"/>
      <c r="URG294" s="204"/>
      <c r="URH294" s="204"/>
      <c r="URI294" s="204"/>
      <c r="URJ294" s="204"/>
      <c r="URK294" s="204"/>
      <c r="URL294" s="204"/>
      <c r="URM294" s="204"/>
      <c r="URN294" s="204"/>
      <c r="URO294" s="204"/>
      <c r="URP294" s="204"/>
      <c r="URQ294" s="204"/>
      <c r="URR294" s="204"/>
      <c r="URS294" s="204"/>
      <c r="URT294" s="204"/>
      <c r="URU294" s="204"/>
      <c r="URV294" s="204"/>
      <c r="URW294" s="204"/>
      <c r="URX294" s="204"/>
      <c r="URY294" s="204"/>
      <c r="URZ294" s="204"/>
      <c r="USA294" s="204"/>
      <c r="USB294" s="204"/>
      <c r="USC294" s="204"/>
      <c r="USD294" s="204"/>
      <c r="USE294" s="204"/>
      <c r="USF294" s="204"/>
      <c r="USG294" s="204"/>
      <c r="USH294" s="204"/>
      <c r="USI294" s="204"/>
      <c r="USJ294" s="204"/>
      <c r="USK294" s="204"/>
      <c r="USL294" s="204"/>
      <c r="USM294" s="204"/>
      <c r="USN294" s="204"/>
      <c r="USO294" s="204"/>
      <c r="USP294" s="204"/>
      <c r="USQ294" s="204"/>
      <c r="USR294" s="204"/>
      <c r="USS294" s="204"/>
      <c r="UST294" s="204"/>
      <c r="USU294" s="204"/>
      <c r="USV294" s="204"/>
      <c r="USW294" s="204"/>
      <c r="USX294" s="204"/>
      <c r="USY294" s="204"/>
      <c r="USZ294" s="204"/>
      <c r="UTA294" s="204"/>
      <c r="UTB294" s="204"/>
      <c r="UTC294" s="204"/>
      <c r="UTD294" s="204"/>
      <c r="UTE294" s="204"/>
      <c r="UTF294" s="204"/>
      <c r="UTG294" s="204"/>
      <c r="UTH294" s="204"/>
      <c r="UTI294" s="204"/>
      <c r="UTJ294" s="204"/>
      <c r="UTK294" s="204"/>
      <c r="UTL294" s="204"/>
      <c r="UTM294" s="204"/>
      <c r="UTN294" s="204"/>
      <c r="UTO294" s="204"/>
      <c r="UTP294" s="204"/>
      <c r="UTQ294" s="204"/>
      <c r="UTR294" s="204"/>
      <c r="UTS294" s="204"/>
      <c r="UTT294" s="204"/>
      <c r="UTU294" s="204"/>
      <c r="UTV294" s="204"/>
      <c r="UTW294" s="204"/>
      <c r="UTX294" s="204"/>
      <c r="UTY294" s="204"/>
      <c r="UTZ294" s="204"/>
      <c r="UUA294" s="204"/>
      <c r="UUB294" s="204"/>
      <c r="UUC294" s="204"/>
      <c r="UUD294" s="204"/>
      <c r="UUE294" s="204"/>
      <c r="UUF294" s="204"/>
      <c r="UUG294" s="204"/>
      <c r="UUH294" s="204"/>
      <c r="UUI294" s="204"/>
      <c r="UUJ294" s="204"/>
      <c r="UUK294" s="204"/>
      <c r="UUL294" s="204"/>
      <c r="UUM294" s="204"/>
      <c r="UUN294" s="204"/>
      <c r="UUO294" s="204"/>
      <c r="UUP294" s="204"/>
      <c r="UUQ294" s="204"/>
      <c r="UUR294" s="204"/>
      <c r="UUS294" s="204"/>
      <c r="UUT294" s="204"/>
      <c r="UUU294" s="204"/>
      <c r="UUV294" s="204"/>
      <c r="UUW294" s="204"/>
      <c r="UUX294" s="204"/>
      <c r="UUY294" s="204"/>
      <c r="UUZ294" s="204"/>
      <c r="UVA294" s="204"/>
      <c r="UVB294" s="204"/>
      <c r="UVC294" s="204"/>
      <c r="UVD294" s="204"/>
      <c r="UVE294" s="204"/>
      <c r="UVF294" s="204"/>
      <c r="UVG294" s="204"/>
      <c r="UVH294" s="204"/>
      <c r="UVI294" s="204"/>
      <c r="UVJ294" s="204"/>
      <c r="UVK294" s="204"/>
      <c r="UVL294" s="204"/>
      <c r="UVM294" s="204"/>
      <c r="UVN294" s="204"/>
      <c r="UVO294" s="204"/>
      <c r="UVP294" s="204"/>
      <c r="UVQ294" s="204"/>
      <c r="UVR294" s="204"/>
      <c r="UVS294" s="204"/>
      <c r="UVT294" s="204"/>
      <c r="UVU294" s="204"/>
      <c r="UVV294" s="204"/>
      <c r="UVW294" s="204"/>
      <c r="UVX294" s="204"/>
      <c r="UVY294" s="204"/>
      <c r="UVZ294" s="204"/>
      <c r="UWA294" s="204"/>
      <c r="UWB294" s="204"/>
      <c r="UWC294" s="204"/>
      <c r="UWD294" s="204"/>
      <c r="UWE294" s="204"/>
      <c r="UWF294" s="204"/>
      <c r="UWG294" s="204"/>
      <c r="UWH294" s="204"/>
      <c r="UWI294" s="204"/>
      <c r="UWJ294" s="204"/>
      <c r="UWK294" s="204"/>
      <c r="UWL294" s="204"/>
      <c r="UWM294" s="204"/>
      <c r="UWN294" s="204"/>
      <c r="UWO294" s="204"/>
      <c r="UWP294" s="204"/>
      <c r="UWQ294" s="204"/>
      <c r="UWR294" s="204"/>
      <c r="UWS294" s="204"/>
      <c r="UWT294" s="204"/>
      <c r="UWU294" s="204"/>
      <c r="UWV294" s="204"/>
      <c r="UWW294" s="204"/>
      <c r="UWX294" s="204"/>
      <c r="UWY294" s="204"/>
      <c r="UWZ294" s="204"/>
      <c r="UXA294" s="204"/>
      <c r="UXB294" s="204"/>
      <c r="UXC294" s="204"/>
      <c r="UXD294" s="204"/>
      <c r="UXE294" s="204"/>
      <c r="UXF294" s="204"/>
      <c r="UXG294" s="204"/>
      <c r="UXH294" s="204"/>
      <c r="UXI294" s="204"/>
      <c r="UXJ294" s="204"/>
      <c r="UXK294" s="204"/>
      <c r="UXL294" s="204"/>
      <c r="UXM294" s="204"/>
      <c r="UXN294" s="204"/>
      <c r="UXO294" s="204"/>
      <c r="UXP294" s="204"/>
      <c r="UXQ294" s="204"/>
      <c r="UXR294" s="204"/>
      <c r="UXS294" s="204"/>
      <c r="UXT294" s="204"/>
      <c r="UXU294" s="204"/>
      <c r="UXV294" s="204"/>
      <c r="UXW294" s="204"/>
      <c r="UXX294" s="204"/>
      <c r="UXY294" s="204"/>
      <c r="UXZ294" s="204"/>
      <c r="UYA294" s="204"/>
      <c r="UYB294" s="204"/>
      <c r="UYC294" s="204"/>
      <c r="UYD294" s="204"/>
      <c r="UYE294" s="204"/>
      <c r="UYF294" s="204"/>
      <c r="UYG294" s="204"/>
      <c r="UYH294" s="204"/>
      <c r="UYI294" s="204"/>
      <c r="UYJ294" s="204"/>
      <c r="UYK294" s="204"/>
      <c r="UYL294" s="204"/>
      <c r="UYM294" s="204"/>
      <c r="UYN294" s="204"/>
      <c r="UYO294" s="204"/>
      <c r="UYP294" s="204"/>
      <c r="UYQ294" s="204"/>
      <c r="UYR294" s="204"/>
      <c r="UYS294" s="204"/>
      <c r="UYT294" s="204"/>
      <c r="UYU294" s="204"/>
      <c r="UYV294" s="204"/>
      <c r="UYW294" s="204"/>
      <c r="UYX294" s="204"/>
      <c r="UYY294" s="204"/>
      <c r="UYZ294" s="204"/>
      <c r="UZA294" s="204"/>
      <c r="UZB294" s="204"/>
      <c r="UZC294" s="204"/>
      <c r="UZD294" s="204"/>
      <c r="UZE294" s="204"/>
      <c r="UZF294" s="204"/>
      <c r="UZG294" s="204"/>
      <c r="UZH294" s="204"/>
      <c r="UZI294" s="204"/>
      <c r="UZJ294" s="204"/>
      <c r="UZK294" s="204"/>
      <c r="UZL294" s="204"/>
      <c r="UZM294" s="204"/>
      <c r="UZN294" s="204"/>
      <c r="UZO294" s="204"/>
      <c r="UZP294" s="204"/>
      <c r="UZQ294" s="204"/>
      <c r="UZR294" s="204"/>
      <c r="UZS294" s="204"/>
      <c r="UZT294" s="204"/>
      <c r="UZU294" s="204"/>
      <c r="UZV294" s="204"/>
      <c r="UZW294" s="204"/>
      <c r="UZX294" s="204"/>
      <c r="UZY294" s="204"/>
      <c r="UZZ294" s="204"/>
      <c r="VAA294" s="204"/>
      <c r="VAB294" s="204"/>
      <c r="VAC294" s="204"/>
      <c r="VAD294" s="204"/>
      <c r="VAE294" s="204"/>
      <c r="VAF294" s="204"/>
      <c r="VAG294" s="204"/>
      <c r="VAH294" s="204"/>
      <c r="VAI294" s="204"/>
      <c r="VAJ294" s="204"/>
      <c r="VAK294" s="204"/>
      <c r="VAL294" s="204"/>
      <c r="VAM294" s="204"/>
      <c r="VAN294" s="204"/>
      <c r="VAO294" s="204"/>
      <c r="VAP294" s="204"/>
      <c r="VAQ294" s="204"/>
      <c r="VAR294" s="204"/>
      <c r="VAS294" s="204"/>
      <c r="VAT294" s="204"/>
      <c r="VAU294" s="204"/>
      <c r="VAV294" s="204"/>
      <c r="VAW294" s="204"/>
      <c r="VAX294" s="204"/>
      <c r="VAY294" s="204"/>
      <c r="VAZ294" s="204"/>
      <c r="VBA294" s="204"/>
      <c r="VBB294" s="204"/>
      <c r="VBC294" s="204"/>
      <c r="VBD294" s="204"/>
      <c r="VBE294" s="204"/>
      <c r="VBF294" s="204"/>
      <c r="VBG294" s="204"/>
      <c r="VBH294" s="204"/>
      <c r="VBI294" s="204"/>
      <c r="VBJ294" s="204"/>
      <c r="VBK294" s="204"/>
      <c r="VBL294" s="204"/>
      <c r="VBM294" s="204"/>
      <c r="VBN294" s="204"/>
      <c r="VBO294" s="204"/>
      <c r="VBP294" s="204"/>
      <c r="VBQ294" s="204"/>
      <c r="VBR294" s="204"/>
      <c r="VBS294" s="204"/>
      <c r="VBT294" s="204"/>
      <c r="VBU294" s="204"/>
      <c r="VBV294" s="204"/>
      <c r="VBW294" s="204"/>
      <c r="VBX294" s="204"/>
      <c r="VBY294" s="204"/>
      <c r="VBZ294" s="204"/>
      <c r="VCA294" s="204"/>
      <c r="VCB294" s="204"/>
      <c r="VCC294" s="204"/>
      <c r="VCD294" s="204"/>
      <c r="VCE294" s="204"/>
      <c r="VCF294" s="204"/>
      <c r="VCG294" s="204"/>
      <c r="VCH294" s="204"/>
      <c r="VCI294" s="204"/>
      <c r="VCJ294" s="204"/>
      <c r="VCK294" s="204"/>
      <c r="VCL294" s="204"/>
      <c r="VCM294" s="204"/>
      <c r="VCN294" s="204"/>
      <c r="VCO294" s="204"/>
      <c r="VCP294" s="204"/>
      <c r="VCQ294" s="204"/>
      <c r="VCR294" s="204"/>
      <c r="VCS294" s="204"/>
      <c r="VCT294" s="204"/>
      <c r="VCU294" s="204"/>
      <c r="VCV294" s="204"/>
      <c r="VCW294" s="204"/>
      <c r="VCX294" s="204"/>
      <c r="VCY294" s="204"/>
      <c r="VCZ294" s="204"/>
      <c r="VDA294" s="204"/>
      <c r="VDB294" s="204"/>
      <c r="VDC294" s="204"/>
      <c r="VDD294" s="204"/>
      <c r="VDE294" s="204"/>
      <c r="VDF294" s="204"/>
      <c r="VDG294" s="204"/>
      <c r="VDH294" s="204"/>
      <c r="VDI294" s="204"/>
      <c r="VDJ294" s="204"/>
      <c r="VDK294" s="204"/>
      <c r="VDL294" s="204"/>
      <c r="VDM294" s="204"/>
      <c r="VDN294" s="204"/>
      <c r="VDO294" s="204"/>
      <c r="VDP294" s="204"/>
      <c r="VDQ294" s="204"/>
      <c r="VDR294" s="204"/>
      <c r="VDS294" s="204"/>
      <c r="VDT294" s="204"/>
      <c r="VDU294" s="204"/>
      <c r="VDV294" s="204"/>
      <c r="VDW294" s="204"/>
      <c r="VDX294" s="204"/>
      <c r="VDY294" s="204"/>
      <c r="VDZ294" s="204"/>
      <c r="VEA294" s="204"/>
      <c r="VEB294" s="204"/>
      <c r="VEC294" s="204"/>
      <c r="VED294" s="204"/>
      <c r="VEE294" s="204"/>
      <c r="VEF294" s="204"/>
      <c r="VEG294" s="204"/>
      <c r="VEH294" s="204"/>
      <c r="VEI294" s="204"/>
      <c r="VEJ294" s="204"/>
      <c r="VEK294" s="204"/>
      <c r="VEL294" s="204"/>
      <c r="VEM294" s="204"/>
      <c r="VEN294" s="204"/>
      <c r="VEO294" s="204"/>
      <c r="VEP294" s="204"/>
      <c r="VEQ294" s="204"/>
      <c r="VER294" s="204"/>
      <c r="VES294" s="204"/>
      <c r="VET294" s="204"/>
      <c r="VEU294" s="204"/>
      <c r="VEV294" s="204"/>
      <c r="VEW294" s="204"/>
      <c r="VEX294" s="204"/>
      <c r="VEY294" s="204"/>
      <c r="VEZ294" s="204"/>
      <c r="VFA294" s="204"/>
      <c r="VFB294" s="204"/>
      <c r="VFC294" s="204"/>
      <c r="VFD294" s="204"/>
      <c r="VFE294" s="204"/>
      <c r="VFF294" s="204"/>
      <c r="VFG294" s="204"/>
      <c r="VFH294" s="204"/>
      <c r="VFI294" s="204"/>
      <c r="VFJ294" s="204"/>
      <c r="VFK294" s="204"/>
      <c r="VFL294" s="204"/>
      <c r="VFM294" s="204"/>
      <c r="VFN294" s="204"/>
      <c r="VFO294" s="204"/>
      <c r="VFP294" s="204"/>
      <c r="VFQ294" s="204"/>
      <c r="VFR294" s="204"/>
      <c r="VFS294" s="204"/>
      <c r="VFT294" s="204"/>
      <c r="VFU294" s="204"/>
      <c r="VFV294" s="204"/>
      <c r="VFW294" s="204"/>
      <c r="VFX294" s="204"/>
      <c r="VFY294" s="204"/>
      <c r="VFZ294" s="204"/>
      <c r="VGA294" s="204"/>
      <c r="VGB294" s="204"/>
      <c r="VGC294" s="204"/>
      <c r="VGD294" s="204"/>
      <c r="VGE294" s="204"/>
      <c r="VGF294" s="204"/>
      <c r="VGG294" s="204"/>
      <c r="VGH294" s="204"/>
      <c r="VGI294" s="204"/>
      <c r="VGJ294" s="204"/>
      <c r="VGK294" s="204"/>
      <c r="VGL294" s="204"/>
      <c r="VGM294" s="204"/>
      <c r="VGN294" s="204"/>
      <c r="VGO294" s="204"/>
      <c r="VGP294" s="204"/>
      <c r="VGQ294" s="204"/>
      <c r="VGR294" s="204"/>
      <c r="VGS294" s="204"/>
      <c r="VGT294" s="204"/>
      <c r="VGU294" s="204"/>
      <c r="VGV294" s="204"/>
      <c r="VGW294" s="204"/>
      <c r="VGX294" s="204"/>
      <c r="VGY294" s="204"/>
      <c r="VGZ294" s="204"/>
      <c r="VHA294" s="204"/>
      <c r="VHB294" s="204"/>
      <c r="VHC294" s="204"/>
      <c r="VHD294" s="204"/>
      <c r="VHE294" s="204"/>
      <c r="VHF294" s="204"/>
      <c r="VHG294" s="204"/>
      <c r="VHH294" s="204"/>
      <c r="VHI294" s="204"/>
      <c r="VHJ294" s="204"/>
      <c r="VHK294" s="204"/>
      <c r="VHL294" s="204"/>
      <c r="VHM294" s="204"/>
      <c r="VHN294" s="204"/>
      <c r="VHO294" s="204"/>
      <c r="VHP294" s="204"/>
      <c r="VHQ294" s="204"/>
      <c r="VHR294" s="204"/>
      <c r="VHS294" s="204"/>
      <c r="VHT294" s="204"/>
      <c r="VHU294" s="204"/>
      <c r="VHV294" s="204"/>
      <c r="VHW294" s="204"/>
      <c r="VHX294" s="204"/>
      <c r="VHY294" s="204"/>
      <c r="VHZ294" s="204"/>
      <c r="VIA294" s="204"/>
      <c r="VIB294" s="204"/>
      <c r="VIC294" s="204"/>
      <c r="VID294" s="204"/>
      <c r="VIE294" s="204"/>
      <c r="VIF294" s="204"/>
      <c r="VIG294" s="204"/>
      <c r="VIH294" s="204"/>
      <c r="VII294" s="204"/>
      <c r="VIJ294" s="204"/>
      <c r="VIK294" s="204"/>
      <c r="VIL294" s="204"/>
      <c r="VIM294" s="204"/>
      <c r="VIN294" s="204"/>
      <c r="VIO294" s="204"/>
      <c r="VIP294" s="204"/>
      <c r="VIQ294" s="204"/>
      <c r="VIR294" s="204"/>
      <c r="VIS294" s="204"/>
      <c r="VIT294" s="204"/>
      <c r="VIU294" s="204"/>
      <c r="VIV294" s="204"/>
      <c r="VIW294" s="204"/>
      <c r="VIX294" s="204"/>
      <c r="VIY294" s="204"/>
      <c r="VIZ294" s="204"/>
      <c r="VJA294" s="204"/>
      <c r="VJB294" s="204"/>
      <c r="VJC294" s="204"/>
      <c r="VJD294" s="204"/>
      <c r="VJE294" s="204"/>
      <c r="VJF294" s="204"/>
      <c r="VJG294" s="204"/>
      <c r="VJH294" s="204"/>
      <c r="VJI294" s="204"/>
      <c r="VJJ294" s="204"/>
      <c r="VJK294" s="204"/>
      <c r="VJL294" s="204"/>
      <c r="VJM294" s="204"/>
      <c r="VJN294" s="204"/>
      <c r="VJO294" s="204"/>
      <c r="VJP294" s="204"/>
      <c r="VJQ294" s="204"/>
      <c r="VJR294" s="204"/>
      <c r="VJS294" s="204"/>
      <c r="VJT294" s="204"/>
      <c r="VJU294" s="204"/>
      <c r="VJV294" s="204"/>
      <c r="VJW294" s="204"/>
      <c r="VJX294" s="204"/>
      <c r="VJY294" s="204"/>
      <c r="VJZ294" s="204"/>
      <c r="VKA294" s="204"/>
      <c r="VKB294" s="204"/>
      <c r="VKC294" s="204"/>
      <c r="VKD294" s="204"/>
      <c r="VKE294" s="204"/>
      <c r="VKF294" s="204"/>
      <c r="VKG294" s="204"/>
      <c r="VKH294" s="204"/>
      <c r="VKI294" s="204"/>
      <c r="VKJ294" s="204"/>
      <c r="VKK294" s="204"/>
      <c r="VKL294" s="204"/>
      <c r="VKM294" s="204"/>
      <c r="VKN294" s="204"/>
      <c r="VKO294" s="204"/>
      <c r="VKP294" s="204"/>
      <c r="VKQ294" s="204"/>
      <c r="VKR294" s="204"/>
      <c r="VKS294" s="204"/>
      <c r="VKT294" s="204"/>
      <c r="VKU294" s="204"/>
      <c r="VKV294" s="204"/>
      <c r="VKW294" s="204"/>
      <c r="VKX294" s="204"/>
      <c r="VKY294" s="204"/>
      <c r="VKZ294" s="204"/>
      <c r="VLA294" s="204"/>
      <c r="VLB294" s="204"/>
      <c r="VLC294" s="204"/>
      <c r="VLD294" s="204"/>
      <c r="VLE294" s="204"/>
      <c r="VLF294" s="204"/>
      <c r="VLG294" s="204"/>
      <c r="VLH294" s="204"/>
      <c r="VLI294" s="204"/>
      <c r="VLJ294" s="204"/>
      <c r="VLK294" s="204"/>
      <c r="VLL294" s="204"/>
      <c r="VLM294" s="204"/>
      <c r="VLN294" s="204"/>
      <c r="VLO294" s="204"/>
      <c r="VLP294" s="204"/>
      <c r="VLQ294" s="204"/>
      <c r="VLR294" s="204"/>
      <c r="VLS294" s="204"/>
      <c r="VLT294" s="204"/>
      <c r="VLU294" s="204"/>
      <c r="VLV294" s="204"/>
      <c r="VLW294" s="204"/>
      <c r="VLX294" s="204"/>
      <c r="VLY294" s="204"/>
      <c r="VLZ294" s="204"/>
      <c r="VMA294" s="204"/>
      <c r="VMB294" s="204"/>
      <c r="VMC294" s="204"/>
      <c r="VMD294" s="204"/>
      <c r="VME294" s="204"/>
      <c r="VMF294" s="204"/>
      <c r="VMG294" s="204"/>
      <c r="VMH294" s="204"/>
      <c r="VMI294" s="204"/>
      <c r="VMJ294" s="204"/>
      <c r="VMK294" s="204"/>
      <c r="VML294" s="204"/>
      <c r="VMM294" s="204"/>
      <c r="VMN294" s="204"/>
      <c r="VMO294" s="204"/>
      <c r="VMP294" s="204"/>
      <c r="VMQ294" s="204"/>
      <c r="VMR294" s="204"/>
      <c r="VMS294" s="204"/>
      <c r="VMT294" s="204"/>
      <c r="VMU294" s="204"/>
      <c r="VMV294" s="204"/>
      <c r="VMW294" s="204"/>
      <c r="VMX294" s="204"/>
      <c r="VMY294" s="204"/>
      <c r="VMZ294" s="204"/>
      <c r="VNA294" s="204"/>
      <c r="VNB294" s="204"/>
      <c r="VNC294" s="204"/>
      <c r="VND294" s="204"/>
      <c r="VNE294" s="204"/>
      <c r="VNF294" s="204"/>
      <c r="VNG294" s="204"/>
      <c r="VNH294" s="204"/>
      <c r="VNI294" s="204"/>
      <c r="VNJ294" s="204"/>
      <c r="VNK294" s="204"/>
      <c r="VNL294" s="204"/>
      <c r="VNM294" s="204"/>
      <c r="VNN294" s="204"/>
      <c r="VNO294" s="204"/>
      <c r="VNP294" s="204"/>
      <c r="VNQ294" s="204"/>
      <c r="VNR294" s="204"/>
      <c r="VNS294" s="204"/>
      <c r="VNT294" s="204"/>
      <c r="VNU294" s="204"/>
      <c r="VNV294" s="204"/>
      <c r="VNW294" s="204"/>
      <c r="VNX294" s="204"/>
      <c r="VNY294" s="204"/>
      <c r="VNZ294" s="204"/>
      <c r="VOA294" s="204"/>
      <c r="VOB294" s="204"/>
      <c r="VOC294" s="204"/>
      <c r="VOD294" s="204"/>
      <c r="VOE294" s="204"/>
      <c r="VOF294" s="204"/>
      <c r="VOG294" s="204"/>
      <c r="VOH294" s="204"/>
      <c r="VOI294" s="204"/>
      <c r="VOJ294" s="204"/>
      <c r="VOK294" s="204"/>
      <c r="VOL294" s="204"/>
      <c r="VOM294" s="204"/>
      <c r="VON294" s="204"/>
      <c r="VOO294" s="204"/>
      <c r="VOP294" s="204"/>
      <c r="VOQ294" s="204"/>
      <c r="VOR294" s="204"/>
      <c r="VOS294" s="204"/>
      <c r="VOT294" s="204"/>
      <c r="VOU294" s="204"/>
      <c r="VOV294" s="204"/>
      <c r="VOW294" s="204"/>
      <c r="VOX294" s="204"/>
      <c r="VOY294" s="204"/>
      <c r="VOZ294" s="204"/>
      <c r="VPA294" s="204"/>
      <c r="VPB294" s="204"/>
      <c r="VPC294" s="204"/>
      <c r="VPD294" s="204"/>
      <c r="VPE294" s="204"/>
      <c r="VPF294" s="204"/>
      <c r="VPG294" s="204"/>
      <c r="VPH294" s="204"/>
      <c r="VPI294" s="204"/>
      <c r="VPJ294" s="204"/>
      <c r="VPK294" s="204"/>
      <c r="VPL294" s="204"/>
      <c r="VPM294" s="204"/>
      <c r="VPN294" s="204"/>
      <c r="VPO294" s="204"/>
      <c r="VPP294" s="204"/>
      <c r="VPQ294" s="204"/>
      <c r="VPR294" s="204"/>
      <c r="VPS294" s="204"/>
      <c r="VPT294" s="204"/>
      <c r="VPU294" s="204"/>
      <c r="VPV294" s="204"/>
      <c r="VPW294" s="204"/>
      <c r="VPX294" s="204"/>
      <c r="VPY294" s="204"/>
      <c r="VPZ294" s="204"/>
      <c r="VQA294" s="204"/>
      <c r="VQB294" s="204"/>
      <c r="VQC294" s="204"/>
      <c r="VQD294" s="204"/>
      <c r="VQE294" s="204"/>
      <c r="VQF294" s="204"/>
      <c r="VQG294" s="204"/>
      <c r="VQH294" s="204"/>
      <c r="VQI294" s="204"/>
      <c r="VQJ294" s="204"/>
      <c r="VQK294" s="204"/>
      <c r="VQL294" s="204"/>
      <c r="VQM294" s="204"/>
      <c r="VQN294" s="204"/>
      <c r="VQO294" s="204"/>
      <c r="VQP294" s="204"/>
      <c r="VQQ294" s="204"/>
      <c r="VQR294" s="204"/>
      <c r="VQS294" s="204"/>
      <c r="VQT294" s="204"/>
      <c r="VQU294" s="204"/>
      <c r="VQV294" s="204"/>
      <c r="VQW294" s="204"/>
      <c r="VQX294" s="204"/>
      <c r="VQY294" s="204"/>
      <c r="VQZ294" s="204"/>
      <c r="VRA294" s="204"/>
      <c r="VRB294" s="204"/>
      <c r="VRC294" s="204"/>
      <c r="VRD294" s="204"/>
      <c r="VRE294" s="204"/>
      <c r="VRF294" s="204"/>
      <c r="VRG294" s="204"/>
      <c r="VRH294" s="204"/>
      <c r="VRI294" s="204"/>
      <c r="VRJ294" s="204"/>
      <c r="VRK294" s="204"/>
      <c r="VRL294" s="204"/>
      <c r="VRM294" s="204"/>
      <c r="VRN294" s="204"/>
      <c r="VRO294" s="204"/>
      <c r="VRP294" s="204"/>
      <c r="VRQ294" s="204"/>
      <c r="VRR294" s="204"/>
      <c r="VRS294" s="204"/>
      <c r="VRT294" s="204"/>
      <c r="VRU294" s="204"/>
      <c r="VRV294" s="204"/>
      <c r="VRW294" s="204"/>
      <c r="VRX294" s="204"/>
      <c r="VRY294" s="204"/>
      <c r="VRZ294" s="204"/>
      <c r="VSA294" s="204"/>
      <c r="VSB294" s="204"/>
      <c r="VSC294" s="204"/>
      <c r="VSD294" s="204"/>
      <c r="VSE294" s="204"/>
      <c r="VSF294" s="204"/>
      <c r="VSG294" s="204"/>
      <c r="VSH294" s="204"/>
      <c r="VSI294" s="204"/>
      <c r="VSJ294" s="204"/>
      <c r="VSK294" s="204"/>
      <c r="VSL294" s="204"/>
      <c r="VSM294" s="204"/>
      <c r="VSN294" s="204"/>
      <c r="VSO294" s="204"/>
      <c r="VSP294" s="204"/>
      <c r="VSQ294" s="204"/>
      <c r="VSR294" s="204"/>
      <c r="VSS294" s="204"/>
      <c r="VST294" s="204"/>
      <c r="VSU294" s="204"/>
      <c r="VSV294" s="204"/>
      <c r="VSW294" s="204"/>
      <c r="VSX294" s="204"/>
      <c r="VSY294" s="204"/>
      <c r="VSZ294" s="204"/>
      <c r="VTA294" s="204"/>
      <c r="VTB294" s="204"/>
      <c r="VTC294" s="204"/>
      <c r="VTD294" s="204"/>
      <c r="VTE294" s="204"/>
      <c r="VTF294" s="204"/>
      <c r="VTG294" s="204"/>
      <c r="VTH294" s="204"/>
      <c r="VTI294" s="204"/>
      <c r="VTJ294" s="204"/>
      <c r="VTK294" s="204"/>
      <c r="VTL294" s="204"/>
      <c r="VTM294" s="204"/>
      <c r="VTN294" s="204"/>
      <c r="VTO294" s="204"/>
      <c r="VTP294" s="204"/>
      <c r="VTQ294" s="204"/>
      <c r="VTR294" s="204"/>
      <c r="VTS294" s="204"/>
      <c r="VTT294" s="204"/>
      <c r="VTU294" s="204"/>
      <c r="VTV294" s="204"/>
      <c r="VTW294" s="204"/>
      <c r="VTX294" s="204"/>
      <c r="VTY294" s="204"/>
      <c r="VTZ294" s="204"/>
      <c r="VUA294" s="204"/>
      <c r="VUB294" s="204"/>
      <c r="VUC294" s="204"/>
      <c r="VUD294" s="204"/>
      <c r="VUE294" s="204"/>
      <c r="VUF294" s="204"/>
      <c r="VUG294" s="204"/>
      <c r="VUH294" s="204"/>
      <c r="VUI294" s="204"/>
      <c r="VUJ294" s="204"/>
      <c r="VUK294" s="204"/>
      <c r="VUL294" s="204"/>
      <c r="VUM294" s="204"/>
      <c r="VUN294" s="204"/>
      <c r="VUO294" s="204"/>
      <c r="VUP294" s="204"/>
      <c r="VUQ294" s="204"/>
      <c r="VUR294" s="204"/>
      <c r="VUS294" s="204"/>
      <c r="VUT294" s="204"/>
      <c r="VUU294" s="204"/>
      <c r="VUV294" s="204"/>
      <c r="VUW294" s="204"/>
      <c r="VUX294" s="204"/>
      <c r="VUY294" s="204"/>
      <c r="VUZ294" s="204"/>
      <c r="VVA294" s="204"/>
      <c r="VVB294" s="204"/>
      <c r="VVC294" s="204"/>
      <c r="VVD294" s="204"/>
      <c r="VVE294" s="204"/>
      <c r="VVF294" s="204"/>
      <c r="VVG294" s="204"/>
      <c r="VVH294" s="204"/>
      <c r="VVI294" s="204"/>
      <c r="VVJ294" s="204"/>
      <c r="VVK294" s="204"/>
      <c r="VVL294" s="204"/>
      <c r="VVM294" s="204"/>
      <c r="VVN294" s="204"/>
      <c r="VVO294" s="204"/>
      <c r="VVP294" s="204"/>
      <c r="VVQ294" s="204"/>
      <c r="VVR294" s="204"/>
      <c r="VVS294" s="204"/>
      <c r="VVT294" s="204"/>
      <c r="VVU294" s="204"/>
      <c r="VVV294" s="204"/>
      <c r="VVW294" s="204"/>
      <c r="VVX294" s="204"/>
      <c r="VVY294" s="204"/>
      <c r="VVZ294" s="204"/>
      <c r="VWA294" s="204"/>
      <c r="VWB294" s="204"/>
      <c r="VWC294" s="204"/>
      <c r="VWD294" s="204"/>
      <c r="VWE294" s="204"/>
      <c r="VWF294" s="204"/>
      <c r="VWG294" s="204"/>
      <c r="VWH294" s="204"/>
      <c r="VWI294" s="204"/>
      <c r="VWJ294" s="204"/>
      <c r="VWK294" s="204"/>
      <c r="VWL294" s="204"/>
      <c r="VWM294" s="204"/>
      <c r="VWN294" s="204"/>
      <c r="VWO294" s="204"/>
      <c r="VWP294" s="204"/>
      <c r="VWQ294" s="204"/>
      <c r="VWR294" s="204"/>
      <c r="VWS294" s="204"/>
      <c r="VWT294" s="204"/>
      <c r="VWU294" s="204"/>
      <c r="VWV294" s="204"/>
      <c r="VWW294" s="204"/>
      <c r="VWX294" s="204"/>
      <c r="VWY294" s="204"/>
      <c r="VWZ294" s="204"/>
      <c r="VXA294" s="204"/>
      <c r="VXB294" s="204"/>
      <c r="VXC294" s="204"/>
      <c r="VXD294" s="204"/>
      <c r="VXE294" s="204"/>
      <c r="VXF294" s="204"/>
      <c r="VXG294" s="204"/>
      <c r="VXH294" s="204"/>
      <c r="VXI294" s="204"/>
      <c r="VXJ294" s="204"/>
      <c r="VXK294" s="204"/>
      <c r="VXL294" s="204"/>
      <c r="VXM294" s="204"/>
      <c r="VXN294" s="204"/>
      <c r="VXO294" s="204"/>
      <c r="VXP294" s="204"/>
      <c r="VXQ294" s="204"/>
      <c r="VXR294" s="204"/>
      <c r="VXS294" s="204"/>
      <c r="VXT294" s="204"/>
      <c r="VXU294" s="204"/>
      <c r="VXV294" s="204"/>
      <c r="VXW294" s="204"/>
      <c r="VXX294" s="204"/>
      <c r="VXY294" s="204"/>
      <c r="VXZ294" s="204"/>
      <c r="VYA294" s="204"/>
      <c r="VYB294" s="204"/>
      <c r="VYC294" s="204"/>
      <c r="VYD294" s="204"/>
      <c r="VYE294" s="204"/>
      <c r="VYF294" s="204"/>
      <c r="VYG294" s="204"/>
      <c r="VYH294" s="204"/>
      <c r="VYI294" s="204"/>
      <c r="VYJ294" s="204"/>
      <c r="VYK294" s="204"/>
      <c r="VYL294" s="204"/>
      <c r="VYM294" s="204"/>
      <c r="VYN294" s="204"/>
      <c r="VYO294" s="204"/>
      <c r="VYP294" s="204"/>
      <c r="VYQ294" s="204"/>
      <c r="VYR294" s="204"/>
      <c r="VYS294" s="204"/>
      <c r="VYT294" s="204"/>
      <c r="VYU294" s="204"/>
      <c r="VYV294" s="204"/>
      <c r="VYW294" s="204"/>
      <c r="VYX294" s="204"/>
      <c r="VYY294" s="204"/>
      <c r="VYZ294" s="204"/>
      <c r="VZA294" s="204"/>
      <c r="VZB294" s="204"/>
      <c r="VZC294" s="204"/>
      <c r="VZD294" s="204"/>
      <c r="VZE294" s="204"/>
      <c r="VZF294" s="204"/>
      <c r="VZG294" s="204"/>
      <c r="VZH294" s="204"/>
      <c r="VZI294" s="204"/>
      <c r="VZJ294" s="204"/>
      <c r="VZK294" s="204"/>
      <c r="VZL294" s="204"/>
      <c r="VZM294" s="204"/>
      <c r="VZN294" s="204"/>
      <c r="VZO294" s="204"/>
      <c r="VZP294" s="204"/>
      <c r="VZQ294" s="204"/>
      <c r="VZR294" s="204"/>
      <c r="VZS294" s="204"/>
      <c r="VZT294" s="204"/>
      <c r="VZU294" s="204"/>
      <c r="VZV294" s="204"/>
      <c r="VZW294" s="204"/>
      <c r="VZX294" s="204"/>
      <c r="VZY294" s="204"/>
      <c r="VZZ294" s="204"/>
      <c r="WAA294" s="204"/>
      <c r="WAB294" s="204"/>
      <c r="WAC294" s="204"/>
      <c r="WAD294" s="204"/>
      <c r="WAE294" s="204"/>
      <c r="WAF294" s="204"/>
      <c r="WAG294" s="204"/>
      <c r="WAH294" s="204"/>
      <c r="WAI294" s="204"/>
      <c r="WAJ294" s="204"/>
      <c r="WAK294" s="204"/>
      <c r="WAL294" s="204"/>
      <c r="WAM294" s="204"/>
      <c r="WAN294" s="204"/>
      <c r="WAO294" s="204"/>
      <c r="WAP294" s="204"/>
      <c r="WAQ294" s="204"/>
      <c r="WAR294" s="204"/>
      <c r="WAS294" s="204"/>
      <c r="WAT294" s="204"/>
      <c r="WAU294" s="204"/>
      <c r="WAV294" s="204"/>
      <c r="WAW294" s="204"/>
      <c r="WAX294" s="204"/>
      <c r="WAY294" s="204"/>
      <c r="WAZ294" s="204"/>
      <c r="WBA294" s="204"/>
      <c r="WBB294" s="204"/>
      <c r="WBC294" s="204"/>
      <c r="WBD294" s="204"/>
      <c r="WBE294" s="204"/>
      <c r="WBF294" s="204"/>
      <c r="WBG294" s="204"/>
      <c r="WBH294" s="204"/>
      <c r="WBI294" s="204"/>
      <c r="WBJ294" s="204"/>
      <c r="WBK294" s="204"/>
      <c r="WBL294" s="204"/>
      <c r="WBM294" s="204"/>
      <c r="WBN294" s="204"/>
      <c r="WBO294" s="204"/>
      <c r="WBP294" s="204"/>
      <c r="WBQ294" s="204"/>
      <c r="WBR294" s="204"/>
      <c r="WBS294" s="204"/>
      <c r="WBT294" s="204"/>
      <c r="WBU294" s="204"/>
      <c r="WBV294" s="204"/>
      <c r="WBW294" s="204"/>
      <c r="WBX294" s="204"/>
      <c r="WBY294" s="204"/>
      <c r="WBZ294" s="204"/>
      <c r="WCA294" s="204"/>
      <c r="WCB294" s="204"/>
      <c r="WCC294" s="204"/>
      <c r="WCD294" s="204"/>
      <c r="WCE294" s="204"/>
      <c r="WCF294" s="204"/>
      <c r="WCG294" s="204"/>
      <c r="WCH294" s="204"/>
      <c r="WCI294" s="204"/>
      <c r="WCJ294" s="204"/>
      <c r="WCK294" s="204"/>
      <c r="WCL294" s="204"/>
      <c r="WCM294" s="204"/>
      <c r="WCN294" s="204"/>
      <c r="WCO294" s="204"/>
      <c r="WCP294" s="204"/>
      <c r="WCQ294" s="204"/>
      <c r="WCR294" s="204"/>
      <c r="WCS294" s="204"/>
      <c r="WCT294" s="204"/>
      <c r="WCU294" s="204"/>
      <c r="WCV294" s="204"/>
      <c r="WCW294" s="204"/>
      <c r="WCX294" s="204"/>
      <c r="WCY294" s="204"/>
      <c r="WCZ294" s="204"/>
      <c r="WDA294" s="204"/>
      <c r="WDB294" s="204"/>
      <c r="WDC294" s="204"/>
      <c r="WDD294" s="204"/>
      <c r="WDE294" s="204"/>
      <c r="WDF294" s="204"/>
      <c r="WDG294" s="204"/>
      <c r="WDH294" s="204"/>
      <c r="WDI294" s="204"/>
      <c r="WDJ294" s="204"/>
      <c r="WDK294" s="204"/>
      <c r="WDL294" s="204"/>
      <c r="WDM294" s="204"/>
      <c r="WDN294" s="204"/>
      <c r="WDO294" s="204"/>
      <c r="WDP294" s="204"/>
      <c r="WDQ294" s="204"/>
      <c r="WDR294" s="204"/>
      <c r="WDS294" s="204"/>
      <c r="WDT294" s="204"/>
      <c r="WDU294" s="204"/>
      <c r="WDV294" s="204"/>
      <c r="WDW294" s="204"/>
      <c r="WDX294" s="204"/>
      <c r="WDY294" s="204"/>
      <c r="WDZ294" s="204"/>
      <c r="WEA294" s="204"/>
      <c r="WEB294" s="204"/>
      <c r="WEC294" s="204"/>
      <c r="WED294" s="204"/>
      <c r="WEE294" s="204"/>
      <c r="WEF294" s="204"/>
      <c r="WEG294" s="204"/>
      <c r="WEH294" s="204"/>
      <c r="WEI294" s="204"/>
      <c r="WEJ294" s="204"/>
      <c r="WEK294" s="204"/>
      <c r="WEL294" s="204"/>
      <c r="WEM294" s="204"/>
      <c r="WEN294" s="204"/>
      <c r="WEO294" s="204"/>
      <c r="WEP294" s="204"/>
      <c r="WEQ294" s="204"/>
      <c r="WER294" s="204"/>
      <c r="WES294" s="204"/>
      <c r="WET294" s="204"/>
      <c r="WEU294" s="204"/>
      <c r="WEV294" s="204"/>
      <c r="WEW294" s="204"/>
      <c r="WEX294" s="204"/>
      <c r="WEY294" s="204"/>
      <c r="WEZ294" s="204"/>
      <c r="WFA294" s="204"/>
      <c r="WFB294" s="204"/>
      <c r="WFC294" s="204"/>
      <c r="WFD294" s="204"/>
      <c r="WFE294" s="204"/>
      <c r="WFF294" s="204"/>
      <c r="WFG294" s="204"/>
      <c r="WFH294" s="204"/>
      <c r="WFI294" s="204"/>
      <c r="WFJ294" s="204"/>
      <c r="WFK294" s="204"/>
      <c r="WFL294" s="204"/>
      <c r="WFM294" s="204"/>
      <c r="WFN294" s="204"/>
      <c r="WFO294" s="204"/>
      <c r="WFP294" s="204"/>
      <c r="WFQ294" s="204"/>
      <c r="WFR294" s="204"/>
      <c r="WFS294" s="204"/>
      <c r="WFT294" s="204"/>
      <c r="WFU294" s="204"/>
      <c r="WFV294" s="204"/>
      <c r="WFW294" s="204"/>
      <c r="WFX294" s="204"/>
      <c r="WFY294" s="204"/>
      <c r="WFZ294" s="204"/>
      <c r="WGA294" s="204"/>
      <c r="WGB294" s="204"/>
      <c r="WGC294" s="204"/>
      <c r="WGD294" s="204"/>
      <c r="WGE294" s="204"/>
      <c r="WGF294" s="204"/>
      <c r="WGG294" s="204"/>
      <c r="WGH294" s="204"/>
      <c r="WGI294" s="204"/>
      <c r="WGJ294" s="204"/>
      <c r="WGK294" s="204"/>
      <c r="WGL294" s="204"/>
      <c r="WGM294" s="204"/>
      <c r="WGN294" s="204"/>
      <c r="WGO294" s="204"/>
      <c r="WGP294" s="204"/>
      <c r="WGQ294" s="204"/>
      <c r="WGR294" s="204"/>
      <c r="WGS294" s="204"/>
      <c r="WGT294" s="204"/>
      <c r="WGU294" s="204"/>
      <c r="WGV294" s="204"/>
      <c r="WGW294" s="204"/>
      <c r="WGX294" s="204"/>
      <c r="WGY294" s="204"/>
      <c r="WGZ294" s="204"/>
      <c r="WHA294" s="204"/>
      <c r="WHB294" s="204"/>
      <c r="WHC294" s="204"/>
      <c r="WHD294" s="204"/>
      <c r="WHE294" s="204"/>
      <c r="WHF294" s="204"/>
      <c r="WHG294" s="204"/>
      <c r="WHH294" s="204"/>
      <c r="WHI294" s="204"/>
      <c r="WHJ294" s="204"/>
      <c r="WHK294" s="204"/>
      <c r="WHL294" s="204"/>
      <c r="WHM294" s="204"/>
      <c r="WHN294" s="204"/>
      <c r="WHO294" s="204"/>
      <c r="WHP294" s="204"/>
      <c r="WHQ294" s="204"/>
      <c r="WHR294" s="204"/>
      <c r="WHS294" s="204"/>
      <c r="WHT294" s="204"/>
      <c r="WHU294" s="204"/>
      <c r="WHV294" s="204"/>
      <c r="WHW294" s="204"/>
      <c r="WHX294" s="204"/>
      <c r="WHY294" s="204"/>
      <c r="WHZ294" s="204"/>
      <c r="WIA294" s="204"/>
      <c r="WIB294" s="204"/>
      <c r="WIC294" s="204"/>
      <c r="WID294" s="204"/>
      <c r="WIE294" s="204"/>
      <c r="WIF294" s="204"/>
      <c r="WIG294" s="204"/>
      <c r="WIH294" s="204"/>
      <c r="WII294" s="204"/>
      <c r="WIJ294" s="204"/>
      <c r="WIK294" s="204"/>
      <c r="WIL294" s="204"/>
      <c r="WIM294" s="204"/>
      <c r="WIN294" s="204"/>
      <c r="WIO294" s="204"/>
      <c r="WIP294" s="204"/>
      <c r="WIQ294" s="204"/>
      <c r="WIR294" s="204"/>
      <c r="WIS294" s="204"/>
      <c r="WIT294" s="204"/>
      <c r="WIU294" s="204"/>
      <c r="WIV294" s="204"/>
      <c r="WIW294" s="204"/>
      <c r="WIX294" s="204"/>
      <c r="WIY294" s="204"/>
      <c r="WIZ294" s="204"/>
      <c r="WJA294" s="204"/>
      <c r="WJB294" s="204"/>
      <c r="WJC294" s="204"/>
      <c r="WJD294" s="204"/>
      <c r="WJE294" s="204"/>
      <c r="WJF294" s="204"/>
      <c r="WJG294" s="204"/>
      <c r="WJH294" s="204"/>
      <c r="WJI294" s="204"/>
      <c r="WJJ294" s="204"/>
      <c r="WJK294" s="204"/>
      <c r="WJL294" s="204"/>
      <c r="WJM294" s="204"/>
      <c r="WJN294" s="204"/>
      <c r="WJO294" s="204"/>
      <c r="WJP294" s="204"/>
      <c r="WJQ294" s="204"/>
      <c r="WJR294" s="204"/>
      <c r="WJS294" s="204"/>
      <c r="WJT294" s="204"/>
      <c r="WJU294" s="204"/>
      <c r="WJV294" s="204"/>
      <c r="WJW294" s="204"/>
      <c r="WJX294" s="204"/>
      <c r="WJY294" s="204"/>
      <c r="WJZ294" s="204"/>
      <c r="WKA294" s="204"/>
      <c r="WKB294" s="204"/>
      <c r="WKC294" s="204"/>
      <c r="WKD294" s="204"/>
      <c r="WKE294" s="204"/>
      <c r="WKF294" s="204"/>
      <c r="WKG294" s="204"/>
      <c r="WKH294" s="204"/>
      <c r="WKI294" s="204"/>
      <c r="WKJ294" s="204"/>
      <c r="WKK294" s="204"/>
      <c r="WKL294" s="204"/>
      <c r="WKM294" s="204"/>
      <c r="WKN294" s="204"/>
      <c r="WKO294" s="204"/>
      <c r="WKP294" s="204"/>
      <c r="WKQ294" s="204"/>
      <c r="WKR294" s="204"/>
      <c r="WKS294" s="204"/>
      <c r="WKT294" s="204"/>
      <c r="WKU294" s="204"/>
      <c r="WKV294" s="204"/>
      <c r="WKW294" s="204"/>
      <c r="WKX294" s="204"/>
      <c r="WKY294" s="204"/>
      <c r="WKZ294" s="204"/>
      <c r="WLA294" s="204"/>
      <c r="WLB294" s="204"/>
      <c r="WLC294" s="204"/>
      <c r="WLD294" s="204"/>
      <c r="WLE294" s="204"/>
      <c r="WLF294" s="204"/>
      <c r="WLG294" s="204"/>
      <c r="WLH294" s="204"/>
      <c r="WLI294" s="204"/>
      <c r="WLJ294" s="204"/>
      <c r="WLK294" s="204"/>
      <c r="WLL294" s="204"/>
      <c r="WLM294" s="204"/>
      <c r="WLN294" s="204"/>
      <c r="WLO294" s="204"/>
      <c r="WLP294" s="204"/>
      <c r="WLQ294" s="204"/>
      <c r="WLR294" s="204"/>
      <c r="WLS294" s="204"/>
      <c r="WLT294" s="204"/>
      <c r="WLU294" s="204"/>
      <c r="WLV294" s="204"/>
      <c r="WLW294" s="204"/>
      <c r="WLX294" s="204"/>
      <c r="WLY294" s="204"/>
      <c r="WLZ294" s="204"/>
      <c r="WMA294" s="204"/>
      <c r="WMB294" s="204"/>
      <c r="WMC294" s="204"/>
      <c r="WMD294" s="204"/>
      <c r="WME294" s="204"/>
      <c r="WMF294" s="204"/>
      <c r="WMG294" s="204"/>
      <c r="WMH294" s="204"/>
      <c r="WMI294" s="204"/>
      <c r="WMJ294" s="204"/>
      <c r="WMK294" s="204"/>
      <c r="WML294" s="204"/>
      <c r="WMM294" s="204"/>
      <c r="WMN294" s="204"/>
      <c r="WMO294" s="204"/>
      <c r="WMP294" s="204"/>
      <c r="WMQ294" s="204"/>
      <c r="WMR294" s="204"/>
      <c r="WMS294" s="204"/>
      <c r="WMT294" s="204"/>
      <c r="WMU294" s="204"/>
      <c r="WMV294" s="204"/>
      <c r="WMW294" s="204"/>
      <c r="WMX294" s="204"/>
      <c r="WMY294" s="204"/>
      <c r="WMZ294" s="204"/>
      <c r="WNA294" s="204"/>
      <c r="WNB294" s="204"/>
      <c r="WNC294" s="204"/>
      <c r="WND294" s="204"/>
      <c r="WNE294" s="204"/>
      <c r="WNF294" s="204"/>
      <c r="WNG294" s="204"/>
      <c r="WNH294" s="204"/>
      <c r="WNI294" s="204"/>
      <c r="WNJ294" s="204"/>
      <c r="WNK294" s="204"/>
      <c r="WNL294" s="204"/>
      <c r="WNM294" s="204"/>
      <c r="WNN294" s="204"/>
      <c r="WNO294" s="204"/>
      <c r="WNP294" s="204"/>
      <c r="WNQ294" s="204"/>
      <c r="WNR294" s="204"/>
      <c r="WNS294" s="204"/>
      <c r="WNT294" s="204"/>
      <c r="WNU294" s="204"/>
      <c r="WNV294" s="204"/>
      <c r="WNW294" s="204"/>
      <c r="WNX294" s="204"/>
      <c r="WNY294" s="204"/>
      <c r="WNZ294" s="204"/>
      <c r="WOA294" s="204"/>
      <c r="WOB294" s="204"/>
      <c r="WOC294" s="204"/>
      <c r="WOD294" s="204"/>
      <c r="WOE294" s="204"/>
      <c r="WOF294" s="204"/>
      <c r="WOG294" s="204"/>
      <c r="WOH294" s="204"/>
      <c r="WOI294" s="204"/>
      <c r="WOJ294" s="204"/>
      <c r="WOK294" s="204"/>
      <c r="WOL294" s="204"/>
      <c r="WOM294" s="204"/>
      <c r="WON294" s="204"/>
      <c r="WOO294" s="204"/>
      <c r="WOP294" s="204"/>
      <c r="WOQ294" s="204"/>
      <c r="WOR294" s="204"/>
      <c r="WOS294" s="204"/>
      <c r="WOT294" s="204"/>
      <c r="WOU294" s="204"/>
      <c r="WOV294" s="204"/>
      <c r="WOW294" s="204"/>
      <c r="WOX294" s="204"/>
      <c r="WOY294" s="204"/>
      <c r="WOZ294" s="204"/>
      <c r="WPA294" s="204"/>
      <c r="WPB294" s="204"/>
      <c r="WPC294" s="204"/>
      <c r="WPD294" s="204"/>
      <c r="WPE294" s="204"/>
      <c r="WPF294" s="204"/>
      <c r="WPG294" s="204"/>
      <c r="WPH294" s="204"/>
      <c r="WPI294" s="204"/>
      <c r="WPJ294" s="204"/>
      <c r="WPK294" s="204"/>
      <c r="WPL294" s="204"/>
      <c r="WPM294" s="204"/>
      <c r="WPN294" s="204"/>
      <c r="WPO294" s="204"/>
      <c r="WPP294" s="204"/>
      <c r="WPQ294" s="204"/>
      <c r="WPR294" s="204"/>
      <c r="WPS294" s="204"/>
      <c r="WPT294" s="204"/>
      <c r="WPU294" s="204"/>
      <c r="WPV294" s="204"/>
      <c r="WPW294" s="204"/>
      <c r="WPX294" s="204"/>
      <c r="WPY294" s="204"/>
      <c r="WPZ294" s="204"/>
      <c r="WQA294" s="204"/>
      <c r="WQB294" s="204"/>
      <c r="WQC294" s="204"/>
      <c r="WQD294" s="204"/>
      <c r="WQE294" s="204"/>
      <c r="WQF294" s="204"/>
      <c r="WQG294" s="204"/>
      <c r="WQH294" s="204"/>
      <c r="WQI294" s="204"/>
      <c r="WQJ294" s="204"/>
      <c r="WQK294" s="204"/>
      <c r="WQL294" s="204"/>
      <c r="WQM294" s="204"/>
      <c r="WQN294" s="204"/>
      <c r="WQO294" s="204"/>
      <c r="WQP294" s="204"/>
      <c r="WQQ294" s="204"/>
      <c r="WQR294" s="204"/>
      <c r="WQS294" s="204"/>
      <c r="WQT294" s="204"/>
      <c r="WQU294" s="204"/>
      <c r="WQV294" s="204"/>
      <c r="WQW294" s="204"/>
      <c r="WQX294" s="204"/>
      <c r="WQY294" s="204"/>
      <c r="WQZ294" s="204"/>
      <c r="WRA294" s="204"/>
      <c r="WRB294" s="204"/>
      <c r="WRC294" s="204"/>
      <c r="WRD294" s="204"/>
      <c r="WRE294" s="204"/>
      <c r="WRF294" s="204"/>
      <c r="WRG294" s="204"/>
      <c r="WRH294" s="204"/>
      <c r="WRI294" s="204"/>
      <c r="WRJ294" s="204"/>
      <c r="WRK294" s="204"/>
      <c r="WRL294" s="204"/>
      <c r="WRM294" s="204"/>
      <c r="WRN294" s="204"/>
      <c r="WRO294" s="204"/>
      <c r="WRP294" s="204"/>
      <c r="WRQ294" s="204"/>
      <c r="WRR294" s="204"/>
      <c r="WRS294" s="204"/>
      <c r="WRT294" s="204"/>
      <c r="WRU294" s="204"/>
      <c r="WRV294" s="204"/>
      <c r="WRW294" s="204"/>
      <c r="WRX294" s="204"/>
      <c r="WRY294" s="204"/>
      <c r="WRZ294" s="204"/>
      <c r="WSA294" s="204"/>
      <c r="WSB294" s="204"/>
      <c r="WSC294" s="204"/>
      <c r="WSD294" s="204"/>
      <c r="WSE294" s="204"/>
      <c r="WSF294" s="204"/>
      <c r="WSG294" s="204"/>
      <c r="WSH294" s="204"/>
      <c r="WSI294" s="204"/>
      <c r="WSJ294" s="204"/>
      <c r="WSK294" s="204"/>
      <c r="WSL294" s="204"/>
      <c r="WSM294" s="204"/>
      <c r="WSN294" s="204"/>
      <c r="WSO294" s="204"/>
      <c r="WSP294" s="204"/>
      <c r="WSQ294" s="204"/>
      <c r="WSR294" s="204"/>
      <c r="WSS294" s="204"/>
      <c r="WST294" s="204"/>
      <c r="WSU294" s="204"/>
      <c r="WSV294" s="204"/>
      <c r="WSW294" s="204"/>
      <c r="WSX294" s="204"/>
      <c r="WSY294" s="204"/>
      <c r="WSZ294" s="204"/>
      <c r="WTA294" s="204"/>
      <c r="WTB294" s="204"/>
      <c r="WTC294" s="204"/>
      <c r="WTD294" s="204"/>
      <c r="WTE294" s="204"/>
      <c r="WTF294" s="204"/>
      <c r="WTG294" s="204"/>
      <c r="WTH294" s="204"/>
      <c r="WTI294" s="204"/>
      <c r="WTJ294" s="204"/>
      <c r="WTK294" s="204"/>
      <c r="WTL294" s="204"/>
      <c r="WTM294" s="204"/>
      <c r="WTN294" s="204"/>
      <c r="WTO294" s="204"/>
      <c r="WTP294" s="204"/>
      <c r="WTQ294" s="204"/>
      <c r="WTR294" s="204"/>
      <c r="WTS294" s="204"/>
      <c r="WTT294" s="204"/>
      <c r="WTU294" s="204"/>
      <c r="WTV294" s="204"/>
      <c r="WTW294" s="204"/>
      <c r="WTX294" s="204"/>
      <c r="WTY294" s="204"/>
      <c r="WTZ294" s="204"/>
      <c r="WUA294" s="204"/>
      <c r="WUB294" s="204"/>
      <c r="WUC294" s="204"/>
      <c r="WUD294" s="204"/>
      <c r="WUE294" s="204"/>
      <c r="WUF294" s="204"/>
      <c r="WUG294" s="204"/>
      <c r="WUH294" s="204"/>
      <c r="WUI294" s="204"/>
      <c r="WUJ294" s="204"/>
      <c r="WUK294" s="204"/>
      <c r="WUL294" s="204"/>
      <c r="WUM294" s="204"/>
      <c r="WUN294" s="204"/>
      <c r="WUO294" s="204"/>
      <c r="WUP294" s="204"/>
      <c r="WUQ294" s="204"/>
      <c r="WUR294" s="204"/>
      <c r="WUS294" s="204"/>
      <c r="WUT294" s="204"/>
      <c r="WUU294" s="204"/>
      <c r="WUV294" s="204"/>
      <c r="WUW294" s="204"/>
      <c r="WUX294" s="204"/>
      <c r="WUY294" s="204"/>
      <c r="WUZ294" s="204"/>
      <c r="WVA294" s="204"/>
      <c r="WVB294" s="204"/>
      <c r="WVC294" s="204"/>
      <c r="WVD294" s="204"/>
      <c r="WVE294" s="204"/>
      <c r="WVF294" s="204"/>
      <c r="WVG294" s="204"/>
      <c r="WVH294" s="204"/>
      <c r="WVI294" s="204"/>
      <c r="WVJ294" s="204"/>
      <c r="WVK294" s="204"/>
      <c r="WVL294" s="204"/>
      <c r="WVM294" s="204"/>
      <c r="WVN294" s="204"/>
      <c r="WVO294" s="204"/>
      <c r="WVP294" s="204"/>
      <c r="WVQ294" s="204"/>
      <c r="WVR294" s="204"/>
      <c r="WVS294" s="204"/>
      <c r="WVT294" s="204"/>
      <c r="WVU294" s="204"/>
      <c r="WVV294" s="204"/>
      <c r="WVW294" s="204"/>
      <c r="WVX294" s="204"/>
      <c r="WVY294" s="204"/>
      <c r="WVZ294" s="204"/>
      <c r="WWA294" s="204"/>
      <c r="WWB294" s="204"/>
      <c r="WWC294" s="204"/>
      <c r="WWD294" s="204"/>
      <c r="WWE294" s="204"/>
      <c r="WWF294" s="204"/>
      <c r="WWG294" s="204"/>
      <c r="WWH294" s="204"/>
      <c r="WWI294" s="204"/>
      <c r="WWJ294" s="204"/>
      <c r="WWK294" s="204"/>
      <c r="WWL294" s="204"/>
      <c r="WWM294" s="204"/>
      <c r="WWN294" s="204"/>
      <c r="WWO294" s="204"/>
      <c r="WWP294" s="204"/>
      <c r="WWQ294" s="204"/>
      <c r="WWR294" s="204"/>
      <c r="WWS294" s="204"/>
      <c r="WWT294" s="204"/>
      <c r="WWU294" s="204"/>
      <c r="WWV294" s="204"/>
      <c r="WWW294" s="204"/>
      <c r="WWX294" s="204"/>
      <c r="WWY294" s="204"/>
      <c r="WWZ294" s="204"/>
      <c r="WXA294" s="204"/>
      <c r="WXB294" s="204"/>
      <c r="WXC294" s="204"/>
      <c r="WXD294" s="204"/>
      <c r="WXE294" s="204"/>
      <c r="WXF294" s="204"/>
      <c r="WXG294" s="204"/>
      <c r="WXH294" s="204"/>
      <c r="WXI294" s="204"/>
      <c r="WXJ294" s="204"/>
      <c r="WXK294" s="204"/>
      <c r="WXL294" s="204"/>
      <c r="WXM294" s="204"/>
      <c r="WXN294" s="204"/>
      <c r="WXO294" s="204"/>
      <c r="WXP294" s="204"/>
      <c r="WXQ294" s="204"/>
      <c r="WXR294" s="204"/>
      <c r="WXS294" s="204"/>
      <c r="WXT294" s="204"/>
      <c r="WXU294" s="204"/>
      <c r="WXV294" s="204"/>
      <c r="WXW294" s="204"/>
      <c r="WXX294" s="204"/>
      <c r="WXY294" s="204"/>
      <c r="WXZ294" s="204"/>
      <c r="WYA294" s="204"/>
      <c r="WYB294" s="204"/>
      <c r="WYC294" s="204"/>
      <c r="WYD294" s="204"/>
      <c r="WYE294" s="204"/>
      <c r="WYF294" s="204"/>
      <c r="WYG294" s="204"/>
      <c r="WYH294" s="204"/>
      <c r="WYI294" s="204"/>
      <c r="WYJ294" s="204"/>
      <c r="WYK294" s="204"/>
      <c r="WYL294" s="204"/>
      <c r="WYM294" s="204"/>
      <c r="WYN294" s="204"/>
      <c r="WYO294" s="204"/>
      <c r="WYP294" s="204"/>
      <c r="WYQ294" s="204"/>
      <c r="WYR294" s="204"/>
      <c r="WYS294" s="204"/>
      <c r="WYT294" s="204"/>
      <c r="WYU294" s="204"/>
      <c r="WYV294" s="204"/>
      <c r="WYW294" s="204"/>
      <c r="WYX294" s="204"/>
      <c r="WYY294" s="204"/>
      <c r="WYZ294" s="204"/>
      <c r="WZA294" s="204"/>
      <c r="WZB294" s="204"/>
      <c r="WZC294" s="204"/>
      <c r="WZD294" s="204"/>
      <c r="WZE294" s="204"/>
      <c r="WZF294" s="204"/>
      <c r="WZG294" s="204"/>
      <c r="WZH294" s="204"/>
      <c r="WZI294" s="204"/>
      <c r="WZJ294" s="204"/>
      <c r="WZK294" s="204"/>
      <c r="WZL294" s="204"/>
      <c r="WZM294" s="204"/>
      <c r="WZN294" s="204"/>
      <c r="WZO294" s="204"/>
      <c r="WZP294" s="204"/>
      <c r="WZQ294" s="204"/>
      <c r="WZR294" s="204"/>
      <c r="WZS294" s="204"/>
      <c r="WZT294" s="204"/>
      <c r="WZU294" s="204"/>
      <c r="WZV294" s="204"/>
      <c r="WZW294" s="204"/>
      <c r="WZX294" s="204"/>
      <c r="WZY294" s="204"/>
      <c r="WZZ294" s="204"/>
      <c r="XAA294" s="204"/>
      <c r="XAB294" s="204"/>
      <c r="XAC294" s="204"/>
      <c r="XAD294" s="204"/>
      <c r="XAE294" s="204"/>
      <c r="XAF294" s="204"/>
      <c r="XAG294" s="204"/>
      <c r="XAH294" s="204"/>
      <c r="XAI294" s="204"/>
      <c r="XAJ294" s="204"/>
      <c r="XAK294" s="204"/>
      <c r="XAL294" s="204"/>
      <c r="XAM294" s="204"/>
      <c r="XAN294" s="204"/>
      <c r="XAO294" s="204"/>
      <c r="XAP294" s="204"/>
      <c r="XAQ294" s="204"/>
      <c r="XAR294" s="204"/>
      <c r="XAS294" s="204"/>
      <c r="XAT294" s="204"/>
      <c r="XAU294" s="204"/>
      <c r="XAV294" s="204"/>
      <c r="XAW294" s="204"/>
      <c r="XAX294" s="204"/>
      <c r="XAY294" s="204"/>
      <c r="XAZ294" s="204"/>
      <c r="XBA294" s="204"/>
      <c r="XBB294" s="204"/>
      <c r="XBC294" s="204"/>
      <c r="XBD294" s="204"/>
      <c r="XBE294" s="204"/>
      <c r="XBF294" s="204"/>
      <c r="XBG294" s="204"/>
      <c r="XBH294" s="204"/>
      <c r="XBI294" s="204"/>
      <c r="XBJ294" s="204"/>
      <c r="XBK294" s="204"/>
      <c r="XBL294" s="204"/>
      <c r="XBM294" s="204"/>
      <c r="XBN294" s="204"/>
      <c r="XBO294" s="204"/>
      <c r="XBP294" s="204"/>
      <c r="XBQ294" s="204"/>
      <c r="XBR294" s="204"/>
      <c r="XBS294" s="204"/>
      <c r="XBT294" s="204"/>
      <c r="XBU294" s="204"/>
      <c r="XBV294" s="204"/>
      <c r="XBW294" s="204"/>
      <c r="XBX294" s="204"/>
      <c r="XBY294" s="204"/>
      <c r="XBZ294" s="204"/>
      <c r="XCA294" s="204"/>
      <c r="XCB294" s="204"/>
      <c r="XCC294" s="204"/>
      <c r="XCD294" s="204"/>
      <c r="XCE294" s="204"/>
      <c r="XCF294" s="204"/>
      <c r="XCG294" s="204"/>
      <c r="XCH294" s="204"/>
      <c r="XCI294" s="204"/>
      <c r="XCJ294" s="204"/>
      <c r="XCK294" s="204"/>
      <c r="XCL294" s="204"/>
      <c r="XCM294" s="204"/>
      <c r="XCN294" s="204"/>
      <c r="XCO294" s="204"/>
      <c r="XCP294" s="204"/>
      <c r="XCQ294" s="204"/>
      <c r="XCR294" s="204"/>
      <c r="XCS294" s="204"/>
      <c r="XCT294" s="204"/>
      <c r="XCU294" s="204"/>
      <c r="XCV294" s="204"/>
      <c r="XCW294" s="204"/>
      <c r="XCX294" s="204"/>
      <c r="XCY294" s="204"/>
      <c r="XCZ294" s="204"/>
      <c r="XDA294" s="204"/>
      <c r="XDB294" s="204"/>
      <c r="XDC294" s="204"/>
      <c r="XDD294" s="204"/>
      <c r="XDE294" s="204"/>
      <c r="XDF294" s="204"/>
      <c r="XDG294" s="204"/>
      <c r="XDH294" s="204"/>
      <c r="XDI294" s="204"/>
      <c r="XDJ294" s="204"/>
      <c r="XDK294" s="204"/>
      <c r="XDL294" s="204"/>
      <c r="XDM294" s="204"/>
      <c r="XDN294" s="204"/>
      <c r="XDO294" s="204"/>
      <c r="XDP294" s="204"/>
      <c r="XDQ294" s="204"/>
      <c r="XDR294" s="204"/>
      <c r="XDS294" s="204"/>
      <c r="XDT294" s="204"/>
      <c r="XDU294" s="204"/>
      <c r="XDV294" s="204"/>
      <c r="XDW294" s="204"/>
      <c r="XDX294" s="204"/>
      <c r="XDY294" s="204"/>
      <c r="XDZ294" s="204"/>
      <c r="XEA294" s="204"/>
      <c r="XEB294" s="204"/>
      <c r="XEC294" s="204"/>
      <c r="XED294" s="204"/>
      <c r="XEE294" s="204"/>
      <c r="XEF294" s="204"/>
      <c r="XEG294" s="204"/>
      <c r="XEH294" s="204"/>
      <c r="XEI294" s="204"/>
      <c r="XEJ294" s="204"/>
      <c r="XEK294" s="204"/>
      <c r="XEL294" s="204"/>
      <c r="XEM294" s="204"/>
      <c r="XEN294" s="204"/>
      <c r="XEO294" s="204"/>
      <c r="XEP294" s="204"/>
      <c r="XEQ294" s="204"/>
      <c r="XER294" s="204"/>
      <c r="XES294" s="204"/>
      <c r="XET294" s="204"/>
      <c r="XEU294" s="204"/>
      <c r="XEV294" s="204"/>
      <c r="XEW294" s="204"/>
    </row>
    <row r="295" s="127" customFormat="1" ht="27" hidden="1" customHeight="1" spans="1:1024 1025:16377">
      <c r="A295" s="189">
        <v>289</v>
      </c>
      <c r="B295" s="276" t="s">
        <v>2800</v>
      </c>
      <c r="C295" s="277" t="s">
        <v>98</v>
      </c>
      <c r="D295" s="192" t="s">
        <v>2037</v>
      </c>
      <c r="E295" s="193" t="s">
        <v>2126</v>
      </c>
      <c r="F295" s="278" t="s">
        <v>2884</v>
      </c>
      <c r="G295" s="195" t="s">
        <v>2335</v>
      </c>
      <c r="H295" s="194" t="str">
        <f>IF(G295="","",VLOOKUP(G295,'附表8-合同明细采集底稿'!B:I,2,0))</f>
        <v>沁春锦苑中水处理土建、挡墙、警卫室‘铺装工程</v>
      </c>
      <c r="I295" s="196" t="str">
        <f>IF(G295="","",VLOOKUP(G295,'附表8-合同明细采集底稿'!B:I,3,0))</f>
        <v>买卖合同</v>
      </c>
      <c r="J295" s="194" t="str">
        <f>IF(G295="","",VLOOKUP(G295,'附表8-合同明细采集底稿'!B:I,4,0))</f>
        <v>新疆通力建设集团股份有限公司（曾建国）</v>
      </c>
      <c r="K295" s="194" t="s">
        <v>2007</v>
      </c>
      <c r="L295" s="195"/>
      <c r="M295" s="195" t="s">
        <v>2885</v>
      </c>
      <c r="N295" s="197">
        <v>215246.68</v>
      </c>
      <c r="O295" s="279">
        <v>234618.88</v>
      </c>
      <c r="P295" s="279">
        <v>215246.68</v>
      </c>
      <c r="Q295" s="198"/>
      <c r="R295" s="198">
        <f t="shared" si="15"/>
        <v>215246.68</v>
      </c>
      <c r="S295" s="199">
        <f>IFERROR(VLOOKUP(G295,'附表8-合同明细采集底稿'!B:M,12,0),100%)</f>
        <v>0.331924265795271</v>
      </c>
      <c r="T295" s="198">
        <f t="shared" si="14"/>
        <v>71445.6</v>
      </c>
      <c r="U295" s="168" t="s">
        <v>2337</v>
      </c>
      <c r="V295" s="200" t="s">
        <v>309</v>
      </c>
      <c r="W295" s="201">
        <f>IF('附表1-面积统计表'!$D$29=0,"",IF(AND(V295="共同成本费用",Z295="总建筑面积法"),ROUND(T295/'附表1-面积统计表'!$D$29*'附表1-面积统计表'!$D$5,2),IF(AND(V295="共同成本费用",Z295="可售建筑面积法"),ROUND(T295/'附表1-面积统计表'!$F$29*'附表1-面积统计表'!$F$5,2),"请手工填写")))</f>
        <v>67265.41</v>
      </c>
      <c r="X295" s="201" t="str">
        <f>IF(SUM('附表1-面积统计表'!$D$6)=0,"",SUM(T295)-SUM(W295)-SUM(Y295))</f>
        <v/>
      </c>
      <c r="Y295" s="201">
        <f>IF(SUM('附表1-面积统计表'!$D$6)=0,SUM(T295)-SUM(W295),IF('附表1-面积统计表'!$D$29=0,"",IF(AND(V295="共同成本费用",Z295="总建筑面积法"),ROUND(T295/'附表1-面积统计表'!$D$29*'附表1-面积统计表'!$D$7,2),IF(AND(V295="共同成本费用",Z295="可售建筑面积法"),ROUND(T295/'附表1-面积统计表'!$F$29*'附表1-面积统计表'!$F$7,2),"请手工填写"))))</f>
        <v>4180.19</v>
      </c>
      <c r="Z295" s="202" t="s">
        <v>282</v>
      </c>
      <c r="AA295" s="194"/>
      <c r="AB295" s="203" t="s">
        <v>1986</v>
      </c>
      <c r="AC295" s="203"/>
      <c r="AD295" s="204"/>
      <c r="AE295" s="204"/>
      <c r="AF295" s="204"/>
      <c r="AG295" s="204"/>
      <c r="AH295" s="204"/>
      <c r="AI295" s="204"/>
      <c r="AJ295" s="204"/>
      <c r="AK295" s="204"/>
      <c r="AL295" s="204"/>
      <c r="AM295" s="204"/>
      <c r="AN295" s="204"/>
      <c r="AO295" s="204"/>
      <c r="AP295" s="204"/>
      <c r="AQ295" s="204"/>
      <c r="AR295" s="204"/>
      <c r="AS295" s="204"/>
      <c r="AT295" s="204"/>
      <c r="AU295" s="204"/>
      <c r="AV295" s="204"/>
      <c r="AW295" s="204"/>
      <c r="AX295" s="204"/>
      <c r="AY295" s="204"/>
      <c r="AZ295" s="204"/>
      <c r="BA295" s="204"/>
      <c r="BB295" s="204"/>
      <c r="BC295" s="204"/>
      <c r="BD295" s="204"/>
      <c r="BE295" s="204"/>
      <c r="BF295" s="204"/>
      <c r="BG295" s="204"/>
      <c r="BH295" s="204"/>
      <c r="BI295" s="204"/>
      <c r="BJ295" s="204"/>
      <c r="BK295" s="204"/>
      <c r="BL295" s="204"/>
      <c r="BM295" s="204"/>
      <c r="BN295" s="204"/>
      <c r="BO295" s="204"/>
      <c r="BP295" s="204"/>
      <c r="BQ295" s="204"/>
      <c r="BR295" s="204"/>
      <c r="BS295" s="204"/>
      <c r="BT295" s="204"/>
      <c r="BU295" s="204"/>
      <c r="BV295" s="204"/>
      <c r="BW295" s="204"/>
      <c r="BX295" s="204"/>
      <c r="BY295" s="204"/>
      <c r="BZ295" s="204"/>
      <c r="CA295" s="204"/>
      <c r="CB295" s="204"/>
      <c r="CC295" s="204"/>
      <c r="CD295" s="204"/>
      <c r="CE295" s="204"/>
      <c r="CF295" s="204"/>
      <c r="CG295" s="204"/>
      <c r="CH295" s="204"/>
      <c r="CI295" s="204"/>
      <c r="CJ295" s="204"/>
      <c r="CK295" s="204"/>
      <c r="CL295" s="204"/>
      <c r="CM295" s="204"/>
      <c r="CN295" s="204"/>
      <c r="CO295" s="204"/>
      <c r="CP295" s="204"/>
      <c r="CQ295" s="204"/>
      <c r="CR295" s="204"/>
      <c r="CS295" s="204"/>
      <c r="CT295" s="204"/>
      <c r="CU295" s="204"/>
      <c r="CV295" s="204"/>
      <c r="CW295" s="204"/>
      <c r="CX295" s="204"/>
      <c r="CY295" s="204"/>
      <c r="CZ295" s="204"/>
      <c r="DA295" s="204"/>
      <c r="DB295" s="204"/>
      <c r="DC295" s="204"/>
      <c r="DD295" s="204"/>
      <c r="DE295" s="204"/>
      <c r="DF295" s="204"/>
      <c r="DG295" s="204"/>
      <c r="DH295" s="204"/>
      <c r="DI295" s="204"/>
      <c r="DJ295" s="204"/>
      <c r="DK295" s="204"/>
      <c r="DL295" s="204"/>
      <c r="DM295" s="204"/>
      <c r="DN295" s="204"/>
      <c r="DO295" s="204"/>
      <c r="DP295" s="204"/>
      <c r="DQ295" s="204"/>
      <c r="DR295" s="204"/>
      <c r="DS295" s="204"/>
      <c r="DT295" s="204"/>
      <c r="DU295" s="204"/>
      <c r="DV295" s="204"/>
      <c r="DW295" s="204"/>
      <c r="DX295" s="204"/>
      <c r="DY295" s="204"/>
      <c r="DZ295" s="204"/>
      <c r="EA295" s="204"/>
      <c r="EB295" s="204"/>
      <c r="EC295" s="204"/>
      <c r="ED295" s="204"/>
      <c r="EE295" s="204"/>
      <c r="EF295" s="204"/>
      <c r="EG295" s="204"/>
      <c r="EH295" s="204"/>
      <c r="EI295" s="204"/>
      <c r="EJ295" s="204"/>
      <c r="EK295" s="204"/>
      <c r="EL295" s="204"/>
      <c r="EM295" s="204"/>
      <c r="EN295" s="204"/>
      <c r="EO295" s="204"/>
      <c r="EP295" s="204"/>
      <c r="EQ295" s="204"/>
      <c r="ER295" s="204"/>
      <c r="ES295" s="204"/>
      <c r="ET295" s="204"/>
      <c r="EU295" s="204"/>
      <c r="EV295" s="204"/>
      <c r="EW295" s="204"/>
      <c r="EX295" s="204"/>
      <c r="EY295" s="204"/>
      <c r="EZ295" s="204"/>
      <c r="FA295" s="204"/>
      <c r="FB295" s="204"/>
      <c r="FC295" s="204"/>
      <c r="FD295" s="204"/>
      <c r="FE295" s="204"/>
      <c r="FF295" s="204"/>
      <c r="FG295" s="204"/>
      <c r="FH295" s="204"/>
      <c r="FI295" s="204"/>
      <c r="FJ295" s="204"/>
      <c r="FK295" s="204"/>
      <c r="FL295" s="204"/>
      <c r="FM295" s="204"/>
      <c r="FN295" s="204"/>
      <c r="FO295" s="204"/>
      <c r="FP295" s="204"/>
      <c r="FQ295" s="204"/>
      <c r="FR295" s="204"/>
      <c r="FS295" s="204"/>
      <c r="FT295" s="204"/>
      <c r="FU295" s="204"/>
      <c r="FV295" s="204"/>
      <c r="FW295" s="204"/>
      <c r="FX295" s="204"/>
      <c r="FY295" s="204"/>
      <c r="FZ295" s="204"/>
      <c r="GA295" s="204"/>
      <c r="GB295" s="204"/>
      <c r="GC295" s="204"/>
      <c r="GD295" s="204"/>
      <c r="GE295" s="204"/>
      <c r="GF295" s="204"/>
      <c r="GG295" s="204"/>
      <c r="GH295" s="204"/>
      <c r="GI295" s="204"/>
      <c r="GJ295" s="204"/>
      <c r="GK295" s="204"/>
      <c r="GL295" s="204"/>
      <c r="GM295" s="204"/>
      <c r="GN295" s="204"/>
      <c r="GO295" s="204"/>
      <c r="GP295" s="204"/>
      <c r="GQ295" s="204"/>
      <c r="GR295" s="204"/>
      <c r="GS295" s="204"/>
      <c r="GT295" s="204"/>
      <c r="GU295" s="204"/>
      <c r="GV295" s="204"/>
      <c r="GW295" s="204"/>
      <c r="GX295" s="204"/>
      <c r="GY295" s="204"/>
      <c r="GZ295" s="204"/>
      <c r="HA295" s="204"/>
      <c r="HB295" s="204"/>
      <c r="HC295" s="204"/>
      <c r="HD295" s="204"/>
      <c r="HE295" s="204"/>
      <c r="HF295" s="204"/>
      <c r="HG295" s="204"/>
      <c r="HH295" s="204"/>
      <c r="HI295" s="204"/>
      <c r="HJ295" s="204"/>
      <c r="HK295" s="204"/>
      <c r="HL295" s="204"/>
      <c r="HM295" s="204"/>
      <c r="HN295" s="204"/>
      <c r="HO295" s="204"/>
      <c r="HP295" s="204"/>
      <c r="HQ295" s="204"/>
      <c r="HR295" s="204"/>
      <c r="HS295" s="204"/>
      <c r="HT295" s="204"/>
      <c r="HU295" s="204"/>
      <c r="HV295" s="204"/>
      <c r="HW295" s="204"/>
      <c r="HX295" s="204"/>
      <c r="HY295" s="204"/>
      <c r="HZ295" s="204"/>
      <c r="IA295" s="204"/>
      <c r="IB295" s="204"/>
      <c r="IC295" s="204"/>
      <c r="ID295" s="204"/>
      <c r="IE295" s="204"/>
      <c r="IF295" s="204"/>
      <c r="IG295" s="204"/>
      <c r="IH295" s="204"/>
      <c r="II295" s="204"/>
      <c r="IJ295" s="204"/>
      <c r="IK295" s="204"/>
      <c r="IL295" s="204"/>
      <c r="IM295" s="204"/>
      <c r="IN295" s="204"/>
      <c r="IO295" s="204"/>
      <c r="IP295" s="204"/>
      <c r="IQ295" s="204"/>
      <c r="IR295" s="204"/>
      <c r="IS295" s="204"/>
      <c r="IT295" s="204"/>
      <c r="IU295" s="204"/>
      <c r="IV295" s="204"/>
      <c r="IW295" s="204"/>
      <c r="IX295" s="204"/>
      <c r="IY295" s="204"/>
      <c r="IZ295" s="204"/>
      <c r="JA295" s="204"/>
      <c r="JB295" s="204"/>
      <c r="JC295" s="204"/>
      <c r="JD295" s="204"/>
      <c r="JE295" s="204"/>
      <c r="JF295" s="204"/>
      <c r="JG295" s="204"/>
      <c r="JH295" s="204"/>
      <c r="JI295" s="204"/>
      <c r="JJ295" s="204"/>
      <c r="JK295" s="204"/>
      <c r="JL295" s="204"/>
      <c r="JM295" s="204"/>
      <c r="JN295" s="204"/>
      <c r="JO295" s="204"/>
      <c r="JP295" s="204"/>
      <c r="JQ295" s="204"/>
      <c r="JR295" s="204"/>
      <c r="JS295" s="204"/>
      <c r="JT295" s="204"/>
      <c r="JU295" s="204"/>
      <c r="JV295" s="204"/>
      <c r="JW295" s="204"/>
      <c r="JX295" s="204"/>
      <c r="JY295" s="204"/>
      <c r="JZ295" s="204"/>
      <c r="KA295" s="204"/>
      <c r="KB295" s="204"/>
      <c r="KC295" s="204"/>
      <c r="KD295" s="204"/>
      <c r="KE295" s="204"/>
      <c r="KF295" s="204"/>
      <c r="KG295" s="204"/>
      <c r="KH295" s="204"/>
      <c r="KI295" s="204"/>
      <c r="KJ295" s="204"/>
      <c r="KK295" s="204"/>
      <c r="KL295" s="204"/>
      <c r="KM295" s="204"/>
      <c r="KN295" s="204"/>
      <c r="KO295" s="204"/>
      <c r="KP295" s="204"/>
      <c r="KQ295" s="204"/>
      <c r="KR295" s="204"/>
      <c r="KS295" s="204"/>
      <c r="KT295" s="204"/>
      <c r="KU295" s="204"/>
      <c r="KV295" s="204"/>
      <c r="KW295" s="204"/>
      <c r="KX295" s="204"/>
      <c r="KY295" s="204"/>
      <c r="KZ295" s="204"/>
      <c r="LA295" s="204"/>
      <c r="LB295" s="204"/>
      <c r="LC295" s="204"/>
      <c r="LD295" s="204"/>
      <c r="LE295" s="204"/>
      <c r="LF295" s="204"/>
      <c r="LG295" s="204"/>
      <c r="LH295" s="204"/>
      <c r="LI295" s="204"/>
      <c r="LJ295" s="204"/>
      <c r="LK295" s="204"/>
      <c r="LL295" s="204"/>
      <c r="LM295" s="204"/>
      <c r="LN295" s="204"/>
      <c r="LO295" s="204"/>
      <c r="LP295" s="204"/>
      <c r="LQ295" s="204"/>
      <c r="LR295" s="204"/>
      <c r="LS295" s="204"/>
      <c r="LT295" s="204"/>
      <c r="LU295" s="204"/>
      <c r="LV295" s="204"/>
      <c r="LW295" s="204"/>
      <c r="LX295" s="204"/>
      <c r="LY295" s="204"/>
      <c r="LZ295" s="204"/>
      <c r="MA295" s="204"/>
      <c r="MB295" s="204"/>
      <c r="MC295" s="204"/>
      <c r="MD295" s="204"/>
      <c r="ME295" s="204"/>
      <c r="MF295" s="204"/>
      <c r="MG295" s="204"/>
      <c r="MH295" s="204"/>
      <c r="MI295" s="204"/>
      <c r="MJ295" s="204"/>
      <c r="MK295" s="204"/>
      <c r="ML295" s="204"/>
      <c r="MM295" s="204"/>
      <c r="MN295" s="204"/>
      <c r="MO295" s="204"/>
      <c r="MP295" s="204"/>
      <c r="MQ295" s="204"/>
      <c r="MR295" s="204"/>
      <c r="MS295" s="204"/>
      <c r="MT295" s="204"/>
      <c r="MU295" s="204"/>
      <c r="MV295" s="204"/>
      <c r="MW295" s="204"/>
      <c r="MX295" s="204"/>
      <c r="MY295" s="204"/>
      <c r="MZ295" s="204"/>
      <c r="NA295" s="204"/>
      <c r="NB295" s="204"/>
      <c r="NC295" s="204"/>
      <c r="ND295" s="204"/>
      <c r="NE295" s="204"/>
      <c r="NF295" s="204"/>
      <c r="NG295" s="204"/>
      <c r="NH295" s="204"/>
      <c r="NI295" s="204"/>
      <c r="NJ295" s="204"/>
      <c r="NK295" s="204"/>
      <c r="NL295" s="204"/>
      <c r="NM295" s="204"/>
      <c r="NN295" s="204"/>
      <c r="NO295" s="204"/>
      <c r="NP295" s="204"/>
      <c r="NQ295" s="204"/>
      <c r="NR295" s="204"/>
      <c r="NS295" s="204"/>
      <c r="NT295" s="204"/>
      <c r="NU295" s="204"/>
      <c r="NV295" s="204"/>
      <c r="NW295" s="204"/>
      <c r="NX295" s="204"/>
      <c r="NY295" s="204"/>
      <c r="NZ295" s="204"/>
      <c r="OA295" s="204"/>
      <c r="OB295" s="204"/>
      <c r="OC295" s="204"/>
      <c r="OD295" s="204"/>
      <c r="OE295" s="204"/>
      <c r="OF295" s="204"/>
      <c r="OG295" s="204"/>
      <c r="OH295" s="204"/>
      <c r="OI295" s="204"/>
      <c r="OJ295" s="204"/>
      <c r="OK295" s="204"/>
      <c r="OL295" s="204"/>
      <c r="OM295" s="204"/>
      <c r="ON295" s="204"/>
      <c r="OO295" s="204"/>
      <c r="OP295" s="204"/>
      <c r="OQ295" s="204"/>
      <c r="OR295" s="204"/>
      <c r="OS295" s="204"/>
      <c r="OT295" s="204"/>
      <c r="OU295" s="204"/>
      <c r="OV295" s="204"/>
      <c r="OW295" s="204"/>
      <c r="OX295" s="204"/>
      <c r="OY295" s="204"/>
      <c r="OZ295" s="204"/>
      <c r="PA295" s="204"/>
      <c r="PB295" s="204"/>
      <c r="PC295" s="204"/>
      <c r="PD295" s="204"/>
      <c r="PE295" s="204"/>
      <c r="PF295" s="204"/>
      <c r="PG295" s="204"/>
      <c r="PH295" s="204"/>
      <c r="PI295" s="204"/>
      <c r="PJ295" s="204"/>
      <c r="PK295" s="204"/>
      <c r="PL295" s="204"/>
      <c r="PM295" s="204"/>
      <c r="PN295" s="204"/>
      <c r="PO295" s="204"/>
      <c r="PP295" s="204"/>
      <c r="PQ295" s="204"/>
      <c r="PR295" s="204"/>
      <c r="PS295" s="204"/>
      <c r="PT295" s="204"/>
      <c r="PU295" s="204"/>
      <c r="PV295" s="204"/>
      <c r="PW295" s="204"/>
      <c r="PX295" s="204"/>
      <c r="PY295" s="204"/>
      <c r="PZ295" s="204"/>
      <c r="QA295" s="204"/>
      <c r="QB295" s="204"/>
      <c r="QC295" s="204"/>
      <c r="QD295" s="204"/>
      <c r="QE295" s="204"/>
      <c r="QF295" s="204"/>
      <c r="QG295" s="204"/>
      <c r="QH295" s="204"/>
      <c r="QI295" s="204"/>
      <c r="QJ295" s="204"/>
      <c r="QK295" s="204"/>
      <c r="QL295" s="204"/>
      <c r="QM295" s="204"/>
      <c r="QN295" s="204"/>
      <c r="QO295" s="204"/>
      <c r="QP295" s="204"/>
      <c r="QQ295" s="204"/>
      <c r="QR295" s="204"/>
      <c r="QS295" s="204"/>
      <c r="QT295" s="204"/>
      <c r="QU295" s="204"/>
      <c r="QV295" s="204"/>
      <c r="QW295" s="204"/>
      <c r="QX295" s="204"/>
      <c r="QY295" s="204"/>
      <c r="QZ295" s="204"/>
      <c r="RA295" s="204"/>
      <c r="RB295" s="204"/>
      <c r="RC295" s="204"/>
      <c r="RD295" s="204"/>
      <c r="RE295" s="204"/>
      <c r="RF295" s="204"/>
      <c r="RG295" s="204"/>
      <c r="RH295" s="204"/>
      <c r="RI295" s="204"/>
      <c r="RJ295" s="204"/>
      <c r="RK295" s="204"/>
      <c r="RL295" s="204"/>
      <c r="RM295" s="204"/>
      <c r="RN295" s="204"/>
      <c r="RO295" s="204"/>
      <c r="RP295" s="204"/>
      <c r="RQ295" s="204"/>
      <c r="RR295" s="204"/>
      <c r="RS295" s="204"/>
      <c r="RT295" s="204"/>
      <c r="RU295" s="204"/>
      <c r="RV295" s="204"/>
      <c r="RW295" s="204"/>
      <c r="RX295" s="204"/>
      <c r="RY295" s="204"/>
      <c r="RZ295" s="204"/>
      <c r="SA295" s="204"/>
      <c r="SB295" s="204"/>
      <c r="SC295" s="204"/>
      <c r="SD295" s="204"/>
      <c r="SE295" s="204"/>
      <c r="SF295" s="204"/>
      <c r="SG295" s="204"/>
      <c r="SH295" s="204"/>
      <c r="SI295" s="204"/>
      <c r="SJ295" s="204"/>
      <c r="SK295" s="204"/>
      <c r="SL295" s="204"/>
      <c r="SM295" s="204"/>
      <c r="SN295" s="204"/>
      <c r="SO295" s="204"/>
      <c r="SP295" s="204"/>
      <c r="SQ295" s="204"/>
      <c r="SR295" s="204"/>
      <c r="SS295" s="204"/>
      <c r="ST295" s="204"/>
      <c r="SU295" s="204"/>
      <c r="SV295" s="204"/>
      <c r="SW295" s="204"/>
      <c r="SX295" s="204"/>
      <c r="SY295" s="204"/>
      <c r="SZ295" s="204"/>
      <c r="TA295" s="204"/>
      <c r="TB295" s="204"/>
      <c r="TC295" s="204"/>
      <c r="TD295" s="204"/>
      <c r="TE295" s="204"/>
      <c r="TF295" s="204"/>
      <c r="TG295" s="204"/>
      <c r="TH295" s="204"/>
      <c r="TI295" s="204"/>
      <c r="TJ295" s="204"/>
      <c r="TK295" s="204"/>
      <c r="TL295" s="204"/>
      <c r="TM295" s="204"/>
      <c r="TN295" s="204"/>
      <c r="TO295" s="204"/>
      <c r="TP295" s="204"/>
      <c r="TQ295" s="204"/>
      <c r="TR295" s="204"/>
      <c r="TS295" s="204"/>
      <c r="TT295" s="204"/>
      <c r="TU295" s="204"/>
      <c r="TV295" s="204"/>
      <c r="TW295" s="204"/>
      <c r="TX295" s="204"/>
      <c r="TY295" s="204"/>
      <c r="TZ295" s="204"/>
      <c r="UA295" s="204"/>
      <c r="UB295" s="204"/>
      <c r="UC295" s="204"/>
      <c r="UD295" s="204"/>
      <c r="UE295" s="204"/>
      <c r="UF295" s="204"/>
      <c r="UG295" s="204"/>
      <c r="UH295" s="204"/>
      <c r="UI295" s="204"/>
      <c r="UJ295" s="204"/>
      <c r="UK295" s="204"/>
      <c r="UL295" s="204"/>
      <c r="UM295" s="204"/>
      <c r="UN295" s="204"/>
      <c r="UO295" s="204"/>
      <c r="UP295" s="204"/>
      <c r="UQ295" s="204"/>
      <c r="UR295" s="204"/>
      <c r="US295" s="204"/>
      <c r="UT295" s="204"/>
      <c r="UU295" s="204"/>
      <c r="UV295" s="204"/>
      <c r="UW295" s="204"/>
      <c r="UX295" s="204"/>
      <c r="UY295" s="204"/>
      <c r="UZ295" s="204"/>
      <c r="VA295" s="204"/>
      <c r="VB295" s="204"/>
      <c r="VC295" s="204"/>
      <c r="VD295" s="204"/>
      <c r="VE295" s="204"/>
      <c r="VF295" s="204"/>
      <c r="VG295" s="204"/>
      <c r="VH295" s="204"/>
      <c r="VI295" s="204"/>
      <c r="VJ295" s="204"/>
      <c r="VK295" s="204"/>
      <c r="VL295" s="204"/>
      <c r="VM295" s="204"/>
      <c r="VN295" s="204"/>
      <c r="VO295" s="204"/>
      <c r="VP295" s="204"/>
      <c r="VQ295" s="204"/>
      <c r="VR295" s="204"/>
      <c r="VS295" s="204"/>
      <c r="VT295" s="204"/>
      <c r="VU295" s="204"/>
      <c r="VV295" s="204"/>
      <c r="VW295" s="204"/>
      <c r="VX295" s="204"/>
      <c r="VY295" s="204"/>
      <c r="VZ295" s="204"/>
      <c r="WA295" s="204"/>
      <c r="WB295" s="204"/>
      <c r="WC295" s="204"/>
      <c r="WD295" s="204"/>
      <c r="WE295" s="204"/>
      <c r="WF295" s="204"/>
      <c r="WG295" s="204"/>
      <c r="WH295" s="204"/>
      <c r="WI295" s="204"/>
      <c r="WJ295" s="204"/>
      <c r="WK295" s="204"/>
      <c r="WL295" s="204"/>
      <c r="WM295" s="204"/>
      <c r="WN295" s="204"/>
      <c r="WO295" s="204"/>
      <c r="WP295" s="204"/>
      <c r="WQ295" s="204"/>
      <c r="WR295" s="204"/>
      <c r="WS295" s="204"/>
      <c r="WT295" s="204"/>
      <c r="WU295" s="204"/>
      <c r="WV295" s="204"/>
      <c r="WW295" s="204"/>
      <c r="WX295" s="204"/>
      <c r="WY295" s="204"/>
      <c r="WZ295" s="204"/>
      <c r="XA295" s="204"/>
      <c r="XB295" s="204"/>
      <c r="XC295" s="204"/>
      <c r="XD295" s="204"/>
      <c r="XE295" s="204"/>
      <c r="XF295" s="204"/>
      <c r="XG295" s="204"/>
      <c r="XH295" s="204"/>
      <c r="XI295" s="204"/>
      <c r="XJ295" s="204"/>
      <c r="XK295" s="204"/>
      <c r="XL295" s="204"/>
      <c r="XM295" s="204"/>
      <c r="XN295" s="204"/>
      <c r="XO295" s="204"/>
      <c r="XP295" s="204"/>
      <c r="XQ295" s="204"/>
      <c r="XR295" s="204"/>
      <c r="XS295" s="204"/>
      <c r="XT295" s="204"/>
      <c r="XU295" s="204"/>
      <c r="XV295" s="204"/>
      <c r="XW295" s="204"/>
      <c r="XX295" s="204"/>
      <c r="XY295" s="204"/>
      <c r="XZ295" s="204"/>
      <c r="YA295" s="204"/>
      <c r="YB295" s="204"/>
      <c r="YC295" s="204"/>
      <c r="YD295" s="204"/>
      <c r="YE295" s="204"/>
      <c r="YF295" s="204"/>
      <c r="YG295" s="204"/>
      <c r="YH295" s="204"/>
      <c r="YI295" s="204"/>
      <c r="YJ295" s="204"/>
      <c r="YK295" s="204"/>
      <c r="YL295" s="204"/>
      <c r="YM295" s="204"/>
      <c r="YN295" s="204"/>
      <c r="YO295" s="204"/>
      <c r="YP295" s="204"/>
      <c r="YQ295" s="204"/>
      <c r="YR295" s="204"/>
      <c r="YS295" s="204"/>
      <c r="YT295" s="204"/>
      <c r="YU295" s="204"/>
      <c r="YV295" s="204"/>
      <c r="YW295" s="204"/>
      <c r="YX295" s="204"/>
      <c r="YY295" s="204"/>
      <c r="YZ295" s="204"/>
      <c r="ZA295" s="204"/>
      <c r="ZB295" s="204"/>
      <c r="ZC295" s="204"/>
      <c r="ZD295" s="204"/>
      <c r="ZE295" s="204"/>
      <c r="ZF295" s="204"/>
      <c r="ZG295" s="204"/>
      <c r="ZH295" s="204"/>
      <c r="ZI295" s="204"/>
      <c r="ZJ295" s="204"/>
      <c r="ZK295" s="204"/>
      <c r="ZL295" s="204"/>
      <c r="ZM295" s="204"/>
      <c r="ZN295" s="204"/>
      <c r="ZO295" s="204"/>
      <c r="ZP295" s="204"/>
      <c r="ZQ295" s="204"/>
      <c r="ZR295" s="204"/>
      <c r="ZS295" s="204"/>
      <c r="ZT295" s="204"/>
      <c r="ZU295" s="204"/>
      <c r="ZV295" s="204"/>
      <c r="ZW295" s="204"/>
      <c r="ZX295" s="204"/>
      <c r="ZY295" s="204"/>
      <c r="ZZ295" s="204"/>
      <c r="AAA295" s="204"/>
      <c r="AAB295" s="204"/>
      <c r="AAC295" s="204"/>
      <c r="AAD295" s="204"/>
      <c r="AAE295" s="204"/>
      <c r="AAF295" s="204"/>
      <c r="AAG295" s="204"/>
      <c r="AAH295" s="204"/>
      <c r="AAI295" s="204"/>
      <c r="AAJ295" s="204"/>
      <c r="AAK295" s="204"/>
      <c r="AAL295" s="204"/>
      <c r="AAM295" s="204"/>
      <c r="AAN295" s="204"/>
      <c r="AAO295" s="204"/>
      <c r="AAP295" s="204"/>
      <c r="AAQ295" s="204"/>
      <c r="AAR295" s="204"/>
      <c r="AAS295" s="204"/>
      <c r="AAT295" s="204"/>
      <c r="AAU295" s="204"/>
      <c r="AAV295" s="204"/>
      <c r="AAW295" s="204"/>
      <c r="AAX295" s="204"/>
      <c r="AAY295" s="204"/>
      <c r="AAZ295" s="204"/>
      <c r="ABA295" s="204"/>
      <c r="ABB295" s="204"/>
      <c r="ABC295" s="204"/>
      <c r="ABD295" s="204"/>
      <c r="ABE295" s="204"/>
      <c r="ABF295" s="204"/>
      <c r="ABG295" s="204"/>
      <c r="ABH295" s="204"/>
      <c r="ABI295" s="204"/>
      <c r="ABJ295" s="204"/>
      <c r="ABK295" s="204"/>
      <c r="ABL295" s="204"/>
      <c r="ABM295" s="204"/>
      <c r="ABN295" s="204"/>
      <c r="ABO295" s="204"/>
      <c r="ABP295" s="204"/>
      <c r="ABQ295" s="204"/>
      <c r="ABR295" s="204"/>
      <c r="ABS295" s="204"/>
      <c r="ABT295" s="204"/>
      <c r="ABU295" s="204"/>
      <c r="ABV295" s="204"/>
      <c r="ABW295" s="204"/>
      <c r="ABX295" s="204"/>
      <c r="ABY295" s="204"/>
      <c r="ABZ295" s="204"/>
      <c r="ACA295" s="204"/>
      <c r="ACB295" s="204"/>
      <c r="ACC295" s="204"/>
      <c r="ACD295" s="204"/>
      <c r="ACE295" s="204"/>
      <c r="ACF295" s="204"/>
      <c r="ACG295" s="204"/>
      <c r="ACH295" s="204"/>
      <c r="ACI295" s="204"/>
      <c r="ACJ295" s="204"/>
      <c r="ACK295" s="204"/>
      <c r="ACL295" s="204"/>
      <c r="ACM295" s="204"/>
      <c r="ACN295" s="204"/>
      <c r="ACO295" s="204"/>
      <c r="ACP295" s="204"/>
      <c r="ACQ295" s="204"/>
      <c r="ACR295" s="204"/>
      <c r="ACS295" s="204"/>
      <c r="ACT295" s="204"/>
      <c r="ACU295" s="204"/>
      <c r="ACV295" s="204"/>
      <c r="ACW295" s="204"/>
      <c r="ACX295" s="204"/>
      <c r="ACY295" s="204"/>
      <c r="ACZ295" s="204"/>
      <c r="ADA295" s="204"/>
      <c r="ADB295" s="204"/>
      <c r="ADC295" s="204"/>
      <c r="ADD295" s="204"/>
      <c r="ADE295" s="204"/>
      <c r="ADF295" s="204"/>
      <c r="ADG295" s="204"/>
      <c r="ADH295" s="204"/>
      <c r="ADI295" s="204"/>
      <c r="ADJ295" s="204"/>
      <c r="ADK295" s="204"/>
      <c r="ADL295" s="204"/>
      <c r="ADM295" s="204"/>
      <c r="ADN295" s="204"/>
      <c r="ADO295" s="204"/>
      <c r="ADP295" s="204"/>
      <c r="ADQ295" s="204"/>
      <c r="ADR295" s="204"/>
      <c r="ADS295" s="204"/>
      <c r="ADT295" s="204"/>
      <c r="ADU295" s="204"/>
      <c r="ADV295" s="204"/>
      <c r="ADW295" s="204"/>
      <c r="ADX295" s="204"/>
      <c r="ADY295" s="204"/>
      <c r="ADZ295" s="204"/>
      <c r="AEA295" s="204"/>
      <c r="AEB295" s="204"/>
      <c r="AEC295" s="204"/>
      <c r="AED295" s="204"/>
      <c r="AEE295" s="204"/>
      <c r="AEF295" s="204"/>
      <c r="AEG295" s="204"/>
      <c r="AEH295" s="204"/>
      <c r="AEI295" s="204"/>
      <c r="AEJ295" s="204"/>
      <c r="AEK295" s="204"/>
      <c r="AEL295" s="204"/>
      <c r="AEM295" s="204"/>
      <c r="AEN295" s="204"/>
      <c r="AEO295" s="204"/>
      <c r="AEP295" s="204"/>
      <c r="AEQ295" s="204"/>
      <c r="AER295" s="204"/>
      <c r="AES295" s="204"/>
      <c r="AET295" s="204"/>
      <c r="AEU295" s="204"/>
      <c r="AEV295" s="204"/>
      <c r="AEW295" s="204"/>
      <c r="AEX295" s="204"/>
      <c r="AEY295" s="204"/>
      <c r="AEZ295" s="204"/>
      <c r="AFA295" s="204"/>
      <c r="AFB295" s="204"/>
      <c r="AFC295" s="204"/>
      <c r="AFD295" s="204"/>
      <c r="AFE295" s="204"/>
      <c r="AFF295" s="204"/>
      <c r="AFG295" s="204"/>
      <c r="AFH295" s="204"/>
      <c r="AFI295" s="204"/>
      <c r="AFJ295" s="204"/>
      <c r="AFK295" s="204"/>
      <c r="AFL295" s="204"/>
      <c r="AFM295" s="204"/>
      <c r="AFN295" s="204"/>
      <c r="AFO295" s="204"/>
      <c r="AFP295" s="204"/>
      <c r="AFQ295" s="204"/>
      <c r="AFR295" s="204"/>
      <c r="AFS295" s="204"/>
      <c r="AFT295" s="204"/>
      <c r="AFU295" s="204"/>
      <c r="AFV295" s="204"/>
      <c r="AFW295" s="204"/>
      <c r="AFX295" s="204"/>
      <c r="AFY295" s="204"/>
      <c r="AFZ295" s="204"/>
      <c r="AGA295" s="204"/>
      <c r="AGB295" s="204"/>
      <c r="AGC295" s="204"/>
      <c r="AGD295" s="204"/>
      <c r="AGE295" s="204"/>
      <c r="AGF295" s="204"/>
      <c r="AGG295" s="204"/>
      <c r="AGH295" s="204"/>
      <c r="AGI295" s="204"/>
      <c r="AGJ295" s="204"/>
      <c r="AGK295" s="204"/>
      <c r="AGL295" s="204"/>
      <c r="AGM295" s="204"/>
      <c r="AGN295" s="204"/>
      <c r="AGO295" s="204"/>
      <c r="AGP295" s="204"/>
      <c r="AGQ295" s="204"/>
      <c r="AGR295" s="204"/>
      <c r="AGS295" s="204"/>
      <c r="AGT295" s="204"/>
      <c r="AGU295" s="204"/>
      <c r="AGV295" s="204"/>
      <c r="AGW295" s="204"/>
      <c r="AGX295" s="204"/>
      <c r="AGY295" s="204"/>
      <c r="AGZ295" s="204"/>
      <c r="AHA295" s="204"/>
      <c r="AHB295" s="204"/>
      <c r="AHC295" s="204"/>
      <c r="AHD295" s="204"/>
      <c r="AHE295" s="204"/>
      <c r="AHF295" s="204"/>
      <c r="AHG295" s="204"/>
      <c r="AHH295" s="204"/>
      <c r="AHI295" s="204"/>
      <c r="AHJ295" s="204"/>
      <c r="AHK295" s="204"/>
      <c r="AHL295" s="204"/>
      <c r="AHM295" s="204"/>
      <c r="AHN295" s="204"/>
      <c r="AHO295" s="204"/>
      <c r="AHP295" s="204"/>
      <c r="AHQ295" s="204"/>
      <c r="AHR295" s="204"/>
      <c r="AHS295" s="204"/>
      <c r="AHT295" s="204"/>
      <c r="AHU295" s="204"/>
      <c r="AHV295" s="204"/>
      <c r="AHW295" s="204"/>
      <c r="AHX295" s="204"/>
      <c r="AHY295" s="204"/>
      <c r="AHZ295" s="204"/>
      <c r="AIA295" s="204"/>
      <c r="AIB295" s="204"/>
      <c r="AIC295" s="204"/>
      <c r="AID295" s="204"/>
      <c r="AIE295" s="204"/>
      <c r="AIF295" s="204"/>
      <c r="AIG295" s="204"/>
      <c r="AIH295" s="204"/>
      <c r="AII295" s="204"/>
      <c r="AIJ295" s="204"/>
      <c r="AIK295" s="204"/>
      <c r="AIL295" s="204"/>
      <c r="AIM295" s="204"/>
      <c r="AIN295" s="204"/>
      <c r="AIO295" s="204"/>
      <c r="AIP295" s="204"/>
      <c r="AIQ295" s="204"/>
      <c r="AIR295" s="204"/>
      <c r="AIS295" s="204"/>
      <c r="AIT295" s="204"/>
      <c r="AIU295" s="204"/>
      <c r="AIV295" s="204"/>
      <c r="AIW295" s="204"/>
      <c r="AIX295" s="204"/>
      <c r="AIY295" s="204"/>
      <c r="AIZ295" s="204"/>
      <c r="AJA295" s="204"/>
      <c r="AJB295" s="204"/>
      <c r="AJC295" s="204"/>
      <c r="AJD295" s="204"/>
      <c r="AJE295" s="204"/>
      <c r="AJF295" s="204"/>
      <c r="AJG295" s="204"/>
      <c r="AJH295" s="204"/>
      <c r="AJI295" s="204"/>
      <c r="AJJ295" s="204"/>
      <c r="AJK295" s="204"/>
      <c r="AJL295" s="204"/>
      <c r="AJM295" s="204"/>
      <c r="AJN295" s="204"/>
      <c r="AJO295" s="204"/>
      <c r="AJP295" s="204"/>
      <c r="AJQ295" s="204"/>
      <c r="AJR295" s="204"/>
      <c r="AJS295" s="204"/>
      <c r="AJT295" s="204"/>
      <c r="AJU295" s="204"/>
      <c r="AJV295" s="204"/>
      <c r="AJW295" s="204"/>
      <c r="AJX295" s="204"/>
      <c r="AJY295" s="204"/>
      <c r="AJZ295" s="204"/>
      <c r="AKA295" s="204"/>
      <c r="AKB295" s="204"/>
      <c r="AKC295" s="204"/>
      <c r="AKD295" s="204"/>
      <c r="AKE295" s="204"/>
      <c r="AKF295" s="204"/>
      <c r="AKG295" s="204"/>
      <c r="AKH295" s="204"/>
      <c r="AKI295" s="204"/>
      <c r="AKJ295" s="204"/>
      <c r="AKK295" s="204"/>
      <c r="AKL295" s="204"/>
      <c r="AKM295" s="204"/>
      <c r="AKN295" s="204"/>
      <c r="AKO295" s="204"/>
      <c r="AKP295" s="204"/>
      <c r="AKQ295" s="204"/>
      <c r="AKR295" s="204"/>
      <c r="AKS295" s="204"/>
      <c r="AKT295" s="204"/>
      <c r="AKU295" s="204"/>
      <c r="AKV295" s="204"/>
      <c r="AKW295" s="204"/>
      <c r="AKX295" s="204"/>
      <c r="AKY295" s="204"/>
      <c r="AKZ295" s="204"/>
      <c r="ALA295" s="204"/>
      <c r="ALB295" s="204"/>
      <c r="ALC295" s="204"/>
      <c r="ALD295" s="204"/>
      <c r="ALE295" s="204"/>
      <c r="ALF295" s="204"/>
      <c r="ALG295" s="204"/>
      <c r="ALH295" s="204"/>
      <c r="ALI295" s="204"/>
      <c r="ALJ295" s="204"/>
      <c r="ALK295" s="204"/>
      <c r="ALL295" s="204"/>
      <c r="ALM295" s="204"/>
      <c r="ALN295" s="204"/>
      <c r="ALO295" s="204"/>
      <c r="ALP295" s="204"/>
      <c r="ALQ295" s="204"/>
      <c r="ALR295" s="204"/>
      <c r="ALS295" s="204"/>
      <c r="ALT295" s="204"/>
      <c r="ALU295" s="204"/>
      <c r="ALV295" s="204"/>
      <c r="ALW295" s="204"/>
      <c r="ALX295" s="204"/>
      <c r="ALY295" s="204"/>
      <c r="ALZ295" s="204"/>
      <c r="AMA295" s="204"/>
      <c r="AMB295" s="204"/>
      <c r="AMC295" s="204"/>
      <c r="AMD295" s="204"/>
      <c r="AME295" s="204"/>
      <c r="AMF295" s="204"/>
      <c r="AMG295" s="204"/>
      <c r="AMH295" s="204"/>
      <c r="AMI295" s="204"/>
      <c r="AMJ295" s="204"/>
      <c r="AMK295" s="204"/>
      <c r="AML295" s="204"/>
      <c r="AMM295" s="204"/>
      <c r="AMN295" s="204"/>
      <c r="AMO295" s="204"/>
      <c r="AMP295" s="204"/>
      <c r="AMQ295" s="204"/>
      <c r="AMR295" s="204"/>
      <c r="AMS295" s="204"/>
      <c r="AMT295" s="204"/>
      <c r="AMU295" s="204"/>
      <c r="AMV295" s="204"/>
      <c r="AMW295" s="204"/>
      <c r="AMX295" s="204"/>
      <c r="AMY295" s="204"/>
      <c r="AMZ295" s="204"/>
      <c r="ANA295" s="204"/>
      <c r="ANB295" s="204"/>
      <c r="ANC295" s="204"/>
      <c r="AND295" s="204"/>
      <c r="ANE295" s="204"/>
      <c r="ANF295" s="204"/>
      <c r="ANG295" s="204"/>
      <c r="ANH295" s="204"/>
      <c r="ANI295" s="204"/>
      <c r="ANJ295" s="204"/>
      <c r="ANK295" s="204"/>
      <c r="ANL295" s="204"/>
      <c r="ANM295" s="204"/>
      <c r="ANN295" s="204"/>
      <c r="ANO295" s="204"/>
      <c r="ANP295" s="204"/>
      <c r="ANQ295" s="204"/>
      <c r="ANR295" s="204"/>
      <c r="ANS295" s="204"/>
      <c r="ANT295" s="204"/>
      <c r="ANU295" s="204"/>
      <c r="ANV295" s="204"/>
      <c r="ANW295" s="204"/>
      <c r="ANX295" s="204"/>
      <c r="ANY295" s="204"/>
      <c r="ANZ295" s="204"/>
      <c r="AOA295" s="204"/>
      <c r="AOB295" s="204"/>
      <c r="AOC295" s="204"/>
      <c r="AOD295" s="204"/>
      <c r="AOE295" s="204"/>
      <c r="AOF295" s="204"/>
      <c r="AOG295" s="204"/>
      <c r="AOH295" s="204"/>
      <c r="AOI295" s="204"/>
      <c r="AOJ295" s="204"/>
      <c r="AOK295" s="204"/>
      <c r="AOL295" s="204"/>
      <c r="AOM295" s="204"/>
      <c r="AON295" s="204"/>
      <c r="AOO295" s="204"/>
      <c r="AOP295" s="204"/>
      <c r="AOQ295" s="204"/>
      <c r="AOR295" s="204"/>
      <c r="AOS295" s="204"/>
      <c r="AOT295" s="204"/>
      <c r="AOU295" s="204"/>
      <c r="AOV295" s="204"/>
      <c r="AOW295" s="204"/>
      <c r="AOX295" s="204"/>
      <c r="AOY295" s="204"/>
      <c r="AOZ295" s="204"/>
      <c r="APA295" s="204"/>
      <c r="APB295" s="204"/>
      <c r="APC295" s="204"/>
      <c r="APD295" s="204"/>
      <c r="APE295" s="204"/>
      <c r="APF295" s="204"/>
      <c r="APG295" s="204"/>
      <c r="APH295" s="204"/>
      <c r="API295" s="204"/>
      <c r="APJ295" s="204"/>
      <c r="APK295" s="204"/>
      <c r="APL295" s="204"/>
      <c r="APM295" s="204"/>
      <c r="APN295" s="204"/>
      <c r="APO295" s="204"/>
      <c r="APP295" s="204"/>
      <c r="APQ295" s="204"/>
      <c r="APR295" s="204"/>
      <c r="APS295" s="204"/>
      <c r="APT295" s="204"/>
      <c r="APU295" s="204"/>
      <c r="APV295" s="204"/>
      <c r="APW295" s="204"/>
      <c r="APX295" s="204"/>
      <c r="APY295" s="204"/>
      <c r="APZ295" s="204"/>
      <c r="AQA295" s="204"/>
      <c r="AQB295" s="204"/>
      <c r="AQC295" s="204"/>
      <c r="AQD295" s="204"/>
      <c r="AQE295" s="204"/>
      <c r="AQF295" s="204"/>
      <c r="AQG295" s="204"/>
      <c r="AQH295" s="204"/>
      <c r="AQI295" s="204"/>
      <c r="AQJ295" s="204"/>
      <c r="AQK295" s="204"/>
      <c r="AQL295" s="204"/>
      <c r="AQM295" s="204"/>
      <c r="AQN295" s="204"/>
      <c r="AQO295" s="204"/>
      <c r="AQP295" s="204"/>
      <c r="AQQ295" s="204"/>
      <c r="AQR295" s="204"/>
      <c r="AQS295" s="204"/>
      <c r="AQT295" s="204"/>
      <c r="AQU295" s="204"/>
      <c r="AQV295" s="204"/>
      <c r="AQW295" s="204"/>
      <c r="AQX295" s="204"/>
      <c r="AQY295" s="204"/>
      <c r="AQZ295" s="204"/>
      <c r="ARA295" s="204"/>
      <c r="ARB295" s="204"/>
      <c r="ARC295" s="204"/>
      <c r="ARD295" s="204"/>
      <c r="ARE295" s="204"/>
      <c r="ARF295" s="204"/>
      <c r="ARG295" s="204"/>
      <c r="ARH295" s="204"/>
      <c r="ARI295" s="204"/>
      <c r="ARJ295" s="204"/>
      <c r="ARK295" s="204"/>
      <c r="ARL295" s="204"/>
      <c r="ARM295" s="204"/>
      <c r="ARN295" s="204"/>
      <c r="ARO295" s="204"/>
      <c r="ARP295" s="204"/>
      <c r="ARQ295" s="204"/>
      <c r="ARR295" s="204"/>
      <c r="ARS295" s="204"/>
      <c r="ART295" s="204"/>
      <c r="ARU295" s="204"/>
      <c r="ARV295" s="204"/>
      <c r="ARW295" s="204"/>
      <c r="ARX295" s="204"/>
      <c r="ARY295" s="204"/>
      <c r="ARZ295" s="204"/>
      <c r="ASA295" s="204"/>
      <c r="ASB295" s="204"/>
      <c r="ASC295" s="204"/>
      <c r="ASD295" s="204"/>
      <c r="ASE295" s="204"/>
      <c r="ASF295" s="204"/>
      <c r="ASG295" s="204"/>
      <c r="ASH295" s="204"/>
      <c r="ASI295" s="204"/>
      <c r="ASJ295" s="204"/>
      <c r="ASK295" s="204"/>
      <c r="ASL295" s="204"/>
      <c r="ASM295" s="204"/>
      <c r="ASN295" s="204"/>
      <c r="ASO295" s="204"/>
      <c r="ASP295" s="204"/>
      <c r="ASQ295" s="204"/>
      <c r="ASR295" s="204"/>
      <c r="ASS295" s="204"/>
      <c r="AST295" s="204"/>
      <c r="ASU295" s="204"/>
      <c r="ASV295" s="204"/>
      <c r="ASW295" s="204"/>
      <c r="ASX295" s="204"/>
      <c r="ASY295" s="204"/>
      <c r="ASZ295" s="204"/>
      <c r="ATA295" s="204"/>
      <c r="ATB295" s="204"/>
      <c r="ATC295" s="204"/>
      <c r="ATD295" s="204"/>
      <c r="ATE295" s="204"/>
      <c r="ATF295" s="204"/>
      <c r="ATG295" s="204"/>
      <c r="ATH295" s="204"/>
      <c r="ATI295" s="204"/>
      <c r="ATJ295" s="204"/>
      <c r="ATK295" s="204"/>
      <c r="ATL295" s="204"/>
      <c r="ATM295" s="204"/>
      <c r="ATN295" s="204"/>
      <c r="ATO295" s="204"/>
      <c r="ATP295" s="204"/>
      <c r="ATQ295" s="204"/>
      <c r="ATR295" s="204"/>
      <c r="ATS295" s="204"/>
      <c r="ATT295" s="204"/>
      <c r="ATU295" s="204"/>
      <c r="ATV295" s="204"/>
      <c r="ATW295" s="204"/>
      <c r="ATX295" s="204"/>
      <c r="ATY295" s="204"/>
      <c r="ATZ295" s="204"/>
      <c r="AUA295" s="204"/>
      <c r="AUB295" s="204"/>
      <c r="AUC295" s="204"/>
      <c r="AUD295" s="204"/>
      <c r="AUE295" s="204"/>
      <c r="AUF295" s="204"/>
      <c r="AUG295" s="204"/>
      <c r="AUH295" s="204"/>
      <c r="AUI295" s="204"/>
      <c r="AUJ295" s="204"/>
      <c r="AUK295" s="204"/>
      <c r="AUL295" s="204"/>
      <c r="AUM295" s="204"/>
      <c r="AUN295" s="204"/>
      <c r="AUO295" s="204"/>
      <c r="AUP295" s="204"/>
      <c r="AUQ295" s="204"/>
      <c r="AUR295" s="204"/>
      <c r="AUS295" s="204"/>
      <c r="AUT295" s="204"/>
      <c r="AUU295" s="204"/>
      <c r="AUV295" s="204"/>
      <c r="AUW295" s="204"/>
      <c r="AUX295" s="204"/>
      <c r="AUY295" s="204"/>
      <c r="AUZ295" s="204"/>
      <c r="AVA295" s="204"/>
      <c r="AVB295" s="204"/>
      <c r="AVC295" s="204"/>
      <c r="AVD295" s="204"/>
      <c r="AVE295" s="204"/>
      <c r="AVF295" s="204"/>
      <c r="AVG295" s="204"/>
      <c r="AVH295" s="204"/>
      <c r="AVI295" s="204"/>
      <c r="AVJ295" s="204"/>
      <c r="AVK295" s="204"/>
      <c r="AVL295" s="204"/>
      <c r="AVM295" s="204"/>
      <c r="AVN295" s="204"/>
      <c r="AVO295" s="204"/>
      <c r="AVP295" s="204"/>
      <c r="AVQ295" s="204"/>
      <c r="AVR295" s="204"/>
      <c r="AVS295" s="204"/>
      <c r="AVT295" s="204"/>
      <c r="AVU295" s="204"/>
      <c r="AVV295" s="204"/>
      <c r="AVW295" s="204"/>
      <c r="AVX295" s="204"/>
      <c r="AVY295" s="204"/>
      <c r="AVZ295" s="204"/>
      <c r="AWA295" s="204"/>
      <c r="AWB295" s="204"/>
      <c r="AWC295" s="204"/>
      <c r="AWD295" s="204"/>
      <c r="AWE295" s="204"/>
      <c r="AWF295" s="204"/>
      <c r="AWG295" s="204"/>
      <c r="AWH295" s="204"/>
      <c r="AWI295" s="204"/>
      <c r="AWJ295" s="204"/>
      <c r="AWK295" s="204"/>
      <c r="AWL295" s="204"/>
      <c r="AWM295" s="204"/>
      <c r="AWN295" s="204"/>
      <c r="AWO295" s="204"/>
      <c r="AWP295" s="204"/>
      <c r="AWQ295" s="204"/>
      <c r="AWR295" s="204"/>
      <c r="AWS295" s="204"/>
      <c r="AWT295" s="204"/>
      <c r="AWU295" s="204"/>
      <c r="AWV295" s="204"/>
      <c r="AWW295" s="204"/>
      <c r="AWX295" s="204"/>
      <c r="AWY295" s="204"/>
      <c r="AWZ295" s="204"/>
      <c r="AXA295" s="204"/>
      <c r="AXB295" s="204"/>
      <c r="AXC295" s="204"/>
      <c r="AXD295" s="204"/>
      <c r="AXE295" s="204"/>
      <c r="AXF295" s="204"/>
      <c r="AXG295" s="204"/>
      <c r="AXH295" s="204"/>
      <c r="AXI295" s="204"/>
      <c r="AXJ295" s="204"/>
      <c r="AXK295" s="204"/>
      <c r="AXL295" s="204"/>
      <c r="AXM295" s="204"/>
      <c r="AXN295" s="204"/>
      <c r="AXO295" s="204"/>
      <c r="AXP295" s="204"/>
      <c r="AXQ295" s="204"/>
      <c r="AXR295" s="204"/>
      <c r="AXS295" s="204"/>
      <c r="AXT295" s="204"/>
      <c r="AXU295" s="204"/>
      <c r="AXV295" s="204"/>
      <c r="AXW295" s="204"/>
      <c r="AXX295" s="204"/>
      <c r="AXY295" s="204"/>
      <c r="AXZ295" s="204"/>
      <c r="AYA295" s="204"/>
      <c r="AYB295" s="204"/>
      <c r="AYC295" s="204"/>
      <c r="AYD295" s="204"/>
      <c r="AYE295" s="204"/>
      <c r="AYF295" s="204"/>
      <c r="AYG295" s="204"/>
      <c r="AYH295" s="204"/>
      <c r="AYI295" s="204"/>
      <c r="AYJ295" s="204"/>
      <c r="AYK295" s="204"/>
      <c r="AYL295" s="204"/>
      <c r="AYM295" s="204"/>
      <c r="AYN295" s="204"/>
      <c r="AYO295" s="204"/>
      <c r="AYP295" s="204"/>
      <c r="AYQ295" s="204"/>
      <c r="AYR295" s="204"/>
      <c r="AYS295" s="204"/>
      <c r="AYT295" s="204"/>
      <c r="AYU295" s="204"/>
      <c r="AYV295" s="204"/>
      <c r="AYW295" s="204"/>
      <c r="AYX295" s="204"/>
      <c r="AYY295" s="204"/>
      <c r="AYZ295" s="204"/>
      <c r="AZA295" s="204"/>
      <c r="AZB295" s="204"/>
      <c r="AZC295" s="204"/>
      <c r="AZD295" s="204"/>
      <c r="AZE295" s="204"/>
      <c r="AZF295" s="204"/>
      <c r="AZG295" s="204"/>
      <c r="AZH295" s="204"/>
      <c r="AZI295" s="204"/>
      <c r="AZJ295" s="204"/>
      <c r="AZK295" s="204"/>
      <c r="AZL295" s="204"/>
      <c r="AZM295" s="204"/>
      <c r="AZN295" s="204"/>
      <c r="AZO295" s="204"/>
      <c r="AZP295" s="204"/>
      <c r="AZQ295" s="204"/>
      <c r="AZR295" s="204"/>
      <c r="AZS295" s="204"/>
      <c r="AZT295" s="204"/>
      <c r="AZU295" s="204"/>
      <c r="AZV295" s="204"/>
      <c r="AZW295" s="204"/>
      <c r="AZX295" s="204"/>
      <c r="AZY295" s="204"/>
      <c r="AZZ295" s="204"/>
      <c r="BAA295" s="204"/>
      <c r="BAB295" s="204"/>
      <c r="BAC295" s="204"/>
      <c r="BAD295" s="204"/>
      <c r="BAE295" s="204"/>
      <c r="BAF295" s="204"/>
      <c r="BAG295" s="204"/>
      <c r="BAH295" s="204"/>
      <c r="BAI295" s="204"/>
      <c r="BAJ295" s="204"/>
      <c r="BAK295" s="204"/>
      <c r="BAL295" s="204"/>
      <c r="BAM295" s="204"/>
      <c r="BAN295" s="204"/>
      <c r="BAO295" s="204"/>
      <c r="BAP295" s="204"/>
      <c r="BAQ295" s="204"/>
      <c r="BAR295" s="204"/>
      <c r="BAS295" s="204"/>
      <c r="BAT295" s="204"/>
      <c r="BAU295" s="204"/>
      <c r="BAV295" s="204"/>
      <c r="BAW295" s="204"/>
      <c r="BAX295" s="204"/>
      <c r="BAY295" s="204"/>
      <c r="BAZ295" s="204"/>
      <c r="BBA295" s="204"/>
      <c r="BBB295" s="204"/>
      <c r="BBC295" s="204"/>
      <c r="BBD295" s="204"/>
      <c r="BBE295" s="204"/>
      <c r="BBF295" s="204"/>
      <c r="BBG295" s="204"/>
      <c r="BBH295" s="204"/>
      <c r="BBI295" s="204"/>
      <c r="BBJ295" s="204"/>
      <c r="BBK295" s="204"/>
      <c r="BBL295" s="204"/>
      <c r="BBM295" s="204"/>
      <c r="BBN295" s="204"/>
      <c r="BBO295" s="204"/>
      <c r="BBP295" s="204"/>
      <c r="BBQ295" s="204"/>
      <c r="BBR295" s="204"/>
      <c r="BBS295" s="204"/>
      <c r="BBT295" s="204"/>
      <c r="BBU295" s="204"/>
      <c r="BBV295" s="204"/>
      <c r="BBW295" s="204"/>
      <c r="BBX295" s="204"/>
      <c r="BBY295" s="204"/>
      <c r="BBZ295" s="204"/>
      <c r="BCA295" s="204"/>
      <c r="BCB295" s="204"/>
      <c r="BCC295" s="204"/>
      <c r="BCD295" s="204"/>
      <c r="BCE295" s="204"/>
      <c r="BCF295" s="204"/>
      <c r="BCG295" s="204"/>
      <c r="BCH295" s="204"/>
      <c r="BCI295" s="204"/>
      <c r="BCJ295" s="204"/>
      <c r="BCK295" s="204"/>
      <c r="BCL295" s="204"/>
      <c r="BCM295" s="204"/>
      <c r="BCN295" s="204"/>
      <c r="BCO295" s="204"/>
      <c r="BCP295" s="204"/>
      <c r="BCQ295" s="204"/>
      <c r="BCR295" s="204"/>
      <c r="BCS295" s="204"/>
      <c r="BCT295" s="204"/>
      <c r="BCU295" s="204"/>
      <c r="BCV295" s="204"/>
      <c r="BCW295" s="204"/>
      <c r="BCX295" s="204"/>
      <c r="BCY295" s="204"/>
      <c r="BCZ295" s="204"/>
      <c r="BDA295" s="204"/>
      <c r="BDB295" s="204"/>
      <c r="BDC295" s="204"/>
      <c r="BDD295" s="204"/>
      <c r="BDE295" s="204"/>
      <c r="BDF295" s="204"/>
      <c r="BDG295" s="204"/>
      <c r="BDH295" s="204"/>
      <c r="BDI295" s="204"/>
      <c r="BDJ295" s="204"/>
      <c r="BDK295" s="204"/>
      <c r="BDL295" s="204"/>
      <c r="BDM295" s="204"/>
      <c r="BDN295" s="204"/>
      <c r="BDO295" s="204"/>
      <c r="BDP295" s="204"/>
      <c r="BDQ295" s="204"/>
      <c r="BDR295" s="204"/>
      <c r="BDS295" s="204"/>
      <c r="BDT295" s="204"/>
      <c r="BDU295" s="204"/>
      <c r="BDV295" s="204"/>
      <c r="BDW295" s="204"/>
      <c r="BDX295" s="204"/>
      <c r="BDY295" s="204"/>
      <c r="BDZ295" s="204"/>
      <c r="BEA295" s="204"/>
      <c r="BEB295" s="204"/>
      <c r="BEC295" s="204"/>
      <c r="BED295" s="204"/>
      <c r="BEE295" s="204"/>
      <c r="BEF295" s="204"/>
      <c r="BEG295" s="204"/>
      <c r="BEH295" s="204"/>
      <c r="BEI295" s="204"/>
      <c r="BEJ295" s="204"/>
      <c r="BEK295" s="204"/>
      <c r="BEL295" s="204"/>
      <c r="BEM295" s="204"/>
      <c r="BEN295" s="204"/>
      <c r="BEO295" s="204"/>
      <c r="BEP295" s="204"/>
      <c r="BEQ295" s="204"/>
      <c r="BER295" s="204"/>
      <c r="BES295" s="204"/>
      <c r="BET295" s="204"/>
      <c r="BEU295" s="204"/>
      <c r="BEV295" s="204"/>
      <c r="BEW295" s="204"/>
      <c r="BEX295" s="204"/>
      <c r="BEY295" s="204"/>
      <c r="BEZ295" s="204"/>
      <c r="BFA295" s="204"/>
      <c r="BFB295" s="204"/>
      <c r="BFC295" s="204"/>
      <c r="BFD295" s="204"/>
      <c r="BFE295" s="204"/>
      <c r="BFF295" s="204"/>
      <c r="BFG295" s="204"/>
      <c r="BFH295" s="204"/>
      <c r="BFI295" s="204"/>
      <c r="BFJ295" s="204"/>
      <c r="BFK295" s="204"/>
      <c r="BFL295" s="204"/>
      <c r="BFM295" s="204"/>
      <c r="BFN295" s="204"/>
      <c r="BFO295" s="204"/>
      <c r="BFP295" s="204"/>
      <c r="BFQ295" s="204"/>
      <c r="BFR295" s="204"/>
      <c r="BFS295" s="204"/>
      <c r="BFT295" s="204"/>
      <c r="BFU295" s="204"/>
      <c r="BFV295" s="204"/>
      <c r="BFW295" s="204"/>
      <c r="BFX295" s="204"/>
      <c r="BFY295" s="204"/>
      <c r="BFZ295" s="204"/>
      <c r="BGA295" s="204"/>
      <c r="BGB295" s="204"/>
      <c r="BGC295" s="204"/>
      <c r="BGD295" s="204"/>
      <c r="BGE295" s="204"/>
      <c r="BGF295" s="204"/>
      <c r="BGG295" s="204"/>
      <c r="BGH295" s="204"/>
      <c r="BGI295" s="204"/>
      <c r="BGJ295" s="204"/>
      <c r="BGK295" s="204"/>
      <c r="BGL295" s="204"/>
      <c r="BGM295" s="204"/>
      <c r="BGN295" s="204"/>
      <c r="BGO295" s="204"/>
      <c r="BGP295" s="204"/>
      <c r="BGQ295" s="204"/>
      <c r="BGR295" s="204"/>
      <c r="BGS295" s="204"/>
      <c r="BGT295" s="204"/>
      <c r="BGU295" s="204"/>
      <c r="BGV295" s="204"/>
      <c r="BGW295" s="204"/>
      <c r="BGX295" s="204"/>
      <c r="BGY295" s="204"/>
      <c r="BGZ295" s="204"/>
      <c r="BHA295" s="204"/>
      <c r="BHB295" s="204"/>
      <c r="BHC295" s="204"/>
      <c r="BHD295" s="204"/>
      <c r="BHE295" s="204"/>
      <c r="BHF295" s="204"/>
      <c r="BHG295" s="204"/>
      <c r="BHH295" s="204"/>
      <c r="BHI295" s="204"/>
      <c r="BHJ295" s="204"/>
      <c r="BHK295" s="204"/>
      <c r="BHL295" s="204"/>
      <c r="BHM295" s="204"/>
      <c r="BHN295" s="204"/>
      <c r="BHO295" s="204"/>
      <c r="BHP295" s="204"/>
      <c r="BHQ295" s="204"/>
      <c r="BHR295" s="204"/>
      <c r="BHS295" s="204"/>
      <c r="BHT295" s="204"/>
      <c r="BHU295" s="204"/>
      <c r="BHV295" s="204"/>
      <c r="BHW295" s="204"/>
      <c r="BHX295" s="204"/>
      <c r="BHY295" s="204"/>
      <c r="BHZ295" s="204"/>
      <c r="BIA295" s="204"/>
      <c r="BIB295" s="204"/>
      <c r="BIC295" s="204"/>
      <c r="BID295" s="204"/>
      <c r="BIE295" s="204"/>
      <c r="BIF295" s="204"/>
      <c r="BIG295" s="204"/>
      <c r="BIH295" s="204"/>
      <c r="BII295" s="204"/>
      <c r="BIJ295" s="204"/>
      <c r="BIK295" s="204"/>
      <c r="BIL295" s="204"/>
      <c r="BIM295" s="204"/>
      <c r="BIN295" s="204"/>
      <c r="BIO295" s="204"/>
      <c r="BIP295" s="204"/>
      <c r="BIQ295" s="204"/>
      <c r="BIR295" s="204"/>
      <c r="BIS295" s="204"/>
      <c r="BIT295" s="204"/>
      <c r="BIU295" s="204"/>
      <c r="BIV295" s="204"/>
      <c r="BIW295" s="204"/>
      <c r="BIX295" s="204"/>
      <c r="BIY295" s="204"/>
      <c r="BIZ295" s="204"/>
      <c r="BJA295" s="204"/>
      <c r="BJB295" s="204"/>
      <c r="BJC295" s="204"/>
      <c r="BJD295" s="204"/>
      <c r="BJE295" s="204"/>
      <c r="BJF295" s="204"/>
      <c r="BJG295" s="204"/>
      <c r="BJH295" s="204"/>
      <c r="BJI295" s="204"/>
      <c r="BJJ295" s="204"/>
      <c r="BJK295" s="204"/>
      <c r="BJL295" s="204"/>
      <c r="BJM295" s="204"/>
      <c r="BJN295" s="204"/>
      <c r="BJO295" s="204"/>
      <c r="BJP295" s="204"/>
      <c r="BJQ295" s="204"/>
      <c r="BJR295" s="204"/>
      <c r="BJS295" s="204"/>
      <c r="BJT295" s="204"/>
      <c r="BJU295" s="204"/>
      <c r="BJV295" s="204"/>
      <c r="BJW295" s="204"/>
      <c r="BJX295" s="204"/>
      <c r="BJY295" s="204"/>
      <c r="BJZ295" s="204"/>
      <c r="BKA295" s="204"/>
      <c r="BKB295" s="204"/>
      <c r="BKC295" s="204"/>
      <c r="BKD295" s="204"/>
      <c r="BKE295" s="204"/>
      <c r="BKF295" s="204"/>
      <c r="BKG295" s="204"/>
      <c r="BKH295" s="204"/>
      <c r="BKI295" s="204"/>
      <c r="BKJ295" s="204"/>
      <c r="BKK295" s="204"/>
      <c r="BKL295" s="204"/>
      <c r="BKM295" s="204"/>
      <c r="BKN295" s="204"/>
      <c r="BKO295" s="204"/>
      <c r="BKP295" s="204"/>
      <c r="BKQ295" s="204"/>
      <c r="BKR295" s="204"/>
      <c r="BKS295" s="204"/>
      <c r="BKT295" s="204"/>
      <c r="BKU295" s="204"/>
      <c r="BKV295" s="204"/>
      <c r="BKW295" s="204"/>
      <c r="BKX295" s="204"/>
      <c r="BKY295" s="204"/>
      <c r="BKZ295" s="204"/>
      <c r="BLA295" s="204"/>
      <c r="BLB295" s="204"/>
      <c r="BLC295" s="204"/>
      <c r="BLD295" s="204"/>
      <c r="BLE295" s="204"/>
      <c r="BLF295" s="204"/>
      <c r="BLG295" s="204"/>
      <c r="BLH295" s="204"/>
      <c r="BLI295" s="204"/>
      <c r="BLJ295" s="204"/>
      <c r="BLK295" s="204"/>
      <c r="BLL295" s="204"/>
      <c r="BLM295" s="204"/>
      <c r="BLN295" s="204"/>
      <c r="BLO295" s="204"/>
      <c r="BLP295" s="204"/>
      <c r="BLQ295" s="204"/>
      <c r="BLR295" s="204"/>
      <c r="BLS295" s="204"/>
      <c r="BLT295" s="204"/>
      <c r="BLU295" s="204"/>
      <c r="BLV295" s="204"/>
      <c r="BLW295" s="204"/>
      <c r="BLX295" s="204"/>
      <c r="BLY295" s="204"/>
      <c r="BLZ295" s="204"/>
      <c r="BMA295" s="204"/>
      <c r="BMB295" s="204"/>
      <c r="BMC295" s="204"/>
      <c r="BMD295" s="204"/>
      <c r="BME295" s="204"/>
      <c r="BMF295" s="204"/>
      <c r="BMG295" s="204"/>
      <c r="BMH295" s="204"/>
      <c r="BMI295" s="204"/>
      <c r="BMJ295" s="204"/>
      <c r="BMK295" s="204"/>
      <c r="BML295" s="204"/>
      <c r="BMM295" s="204"/>
      <c r="BMN295" s="204"/>
      <c r="BMO295" s="204"/>
      <c r="BMP295" s="204"/>
      <c r="BMQ295" s="204"/>
      <c r="BMR295" s="204"/>
      <c r="BMS295" s="204"/>
      <c r="BMT295" s="204"/>
      <c r="BMU295" s="204"/>
      <c r="BMV295" s="204"/>
      <c r="BMW295" s="204"/>
      <c r="BMX295" s="204"/>
      <c r="BMY295" s="204"/>
      <c r="BMZ295" s="204"/>
      <c r="BNA295" s="204"/>
      <c r="BNB295" s="204"/>
      <c r="BNC295" s="204"/>
      <c r="BND295" s="204"/>
      <c r="BNE295" s="204"/>
      <c r="BNF295" s="204"/>
      <c r="BNG295" s="204"/>
      <c r="BNH295" s="204"/>
      <c r="BNI295" s="204"/>
      <c r="BNJ295" s="204"/>
      <c r="BNK295" s="204"/>
      <c r="BNL295" s="204"/>
      <c r="BNM295" s="204"/>
      <c r="BNN295" s="204"/>
      <c r="BNO295" s="204"/>
      <c r="BNP295" s="204"/>
      <c r="BNQ295" s="204"/>
      <c r="BNR295" s="204"/>
      <c r="BNS295" s="204"/>
      <c r="BNT295" s="204"/>
      <c r="BNU295" s="204"/>
      <c r="BNV295" s="204"/>
      <c r="BNW295" s="204"/>
      <c r="BNX295" s="204"/>
      <c r="BNY295" s="204"/>
      <c r="BNZ295" s="204"/>
      <c r="BOA295" s="204"/>
      <c r="BOB295" s="204"/>
      <c r="BOC295" s="204"/>
      <c r="BOD295" s="204"/>
      <c r="BOE295" s="204"/>
      <c r="BOF295" s="204"/>
      <c r="BOG295" s="204"/>
      <c r="BOH295" s="204"/>
      <c r="BOI295" s="204"/>
      <c r="BOJ295" s="204"/>
      <c r="BOK295" s="204"/>
      <c r="BOL295" s="204"/>
      <c r="BOM295" s="204"/>
      <c r="BON295" s="204"/>
      <c r="BOO295" s="204"/>
      <c r="BOP295" s="204"/>
      <c r="BOQ295" s="204"/>
      <c r="BOR295" s="204"/>
      <c r="BOS295" s="204"/>
      <c r="BOT295" s="204"/>
      <c r="BOU295" s="204"/>
      <c r="BOV295" s="204"/>
      <c r="BOW295" s="204"/>
      <c r="BOX295" s="204"/>
      <c r="BOY295" s="204"/>
      <c r="BOZ295" s="204"/>
      <c r="BPA295" s="204"/>
      <c r="BPB295" s="204"/>
      <c r="BPC295" s="204"/>
      <c r="BPD295" s="204"/>
      <c r="BPE295" s="204"/>
      <c r="BPF295" s="204"/>
      <c r="BPG295" s="204"/>
      <c r="BPH295" s="204"/>
      <c r="BPI295" s="204"/>
      <c r="BPJ295" s="204"/>
      <c r="BPK295" s="204"/>
      <c r="BPL295" s="204"/>
      <c r="BPM295" s="204"/>
      <c r="BPN295" s="204"/>
      <c r="BPO295" s="204"/>
      <c r="BPP295" s="204"/>
      <c r="BPQ295" s="204"/>
      <c r="BPR295" s="204"/>
      <c r="BPS295" s="204"/>
      <c r="BPT295" s="204"/>
      <c r="BPU295" s="204"/>
      <c r="BPV295" s="204"/>
      <c r="BPW295" s="204"/>
      <c r="BPX295" s="204"/>
      <c r="BPY295" s="204"/>
      <c r="BPZ295" s="204"/>
      <c r="BQA295" s="204"/>
      <c r="BQB295" s="204"/>
      <c r="BQC295" s="204"/>
      <c r="BQD295" s="204"/>
      <c r="BQE295" s="204"/>
      <c r="BQF295" s="204"/>
      <c r="BQG295" s="204"/>
      <c r="BQH295" s="204"/>
      <c r="BQI295" s="204"/>
      <c r="BQJ295" s="204"/>
      <c r="BQK295" s="204"/>
      <c r="BQL295" s="204"/>
      <c r="BQM295" s="204"/>
      <c r="BQN295" s="204"/>
      <c r="BQO295" s="204"/>
      <c r="BQP295" s="204"/>
      <c r="BQQ295" s="204"/>
      <c r="BQR295" s="204"/>
      <c r="BQS295" s="204"/>
      <c r="BQT295" s="204"/>
      <c r="BQU295" s="204"/>
      <c r="BQV295" s="204"/>
      <c r="BQW295" s="204"/>
      <c r="BQX295" s="204"/>
      <c r="BQY295" s="204"/>
      <c r="BQZ295" s="204"/>
      <c r="BRA295" s="204"/>
      <c r="BRB295" s="204"/>
      <c r="BRC295" s="204"/>
      <c r="BRD295" s="204"/>
      <c r="BRE295" s="204"/>
      <c r="BRF295" s="204"/>
      <c r="BRG295" s="204"/>
      <c r="BRH295" s="204"/>
      <c r="BRI295" s="204"/>
      <c r="BRJ295" s="204"/>
      <c r="BRK295" s="204"/>
      <c r="BRL295" s="204"/>
      <c r="BRM295" s="204"/>
      <c r="BRN295" s="204"/>
      <c r="BRO295" s="204"/>
      <c r="BRP295" s="204"/>
      <c r="BRQ295" s="204"/>
      <c r="BRR295" s="204"/>
      <c r="BRS295" s="204"/>
      <c r="BRT295" s="204"/>
      <c r="BRU295" s="204"/>
      <c r="BRV295" s="204"/>
      <c r="BRW295" s="204"/>
      <c r="BRX295" s="204"/>
      <c r="BRY295" s="204"/>
      <c r="BRZ295" s="204"/>
      <c r="BSA295" s="204"/>
      <c r="BSB295" s="204"/>
      <c r="BSC295" s="204"/>
      <c r="BSD295" s="204"/>
      <c r="BSE295" s="204"/>
      <c r="BSF295" s="204"/>
      <c r="BSG295" s="204"/>
      <c r="BSH295" s="204"/>
      <c r="BSI295" s="204"/>
      <c r="BSJ295" s="204"/>
      <c r="BSK295" s="204"/>
      <c r="BSL295" s="204"/>
      <c r="BSM295" s="204"/>
      <c r="BSN295" s="204"/>
      <c r="BSO295" s="204"/>
      <c r="BSP295" s="204"/>
      <c r="BSQ295" s="204"/>
      <c r="BSR295" s="204"/>
      <c r="BSS295" s="204"/>
      <c r="BST295" s="204"/>
      <c r="BSU295" s="204"/>
      <c r="BSV295" s="204"/>
      <c r="BSW295" s="204"/>
      <c r="BSX295" s="204"/>
      <c r="BSY295" s="204"/>
      <c r="BSZ295" s="204"/>
      <c r="BTA295" s="204"/>
      <c r="BTB295" s="204"/>
      <c r="BTC295" s="204"/>
      <c r="BTD295" s="204"/>
      <c r="BTE295" s="204"/>
      <c r="BTF295" s="204"/>
      <c r="BTG295" s="204"/>
      <c r="BTH295" s="204"/>
      <c r="BTI295" s="204"/>
      <c r="BTJ295" s="204"/>
      <c r="BTK295" s="204"/>
      <c r="BTL295" s="204"/>
      <c r="BTM295" s="204"/>
      <c r="BTN295" s="204"/>
      <c r="BTO295" s="204"/>
      <c r="BTP295" s="204"/>
      <c r="BTQ295" s="204"/>
      <c r="BTR295" s="204"/>
      <c r="BTS295" s="204"/>
      <c r="BTT295" s="204"/>
      <c r="BTU295" s="204"/>
      <c r="BTV295" s="204"/>
      <c r="BTW295" s="204"/>
      <c r="BTX295" s="204"/>
      <c r="BTY295" s="204"/>
      <c r="BTZ295" s="204"/>
      <c r="BUA295" s="204"/>
      <c r="BUB295" s="204"/>
      <c r="BUC295" s="204"/>
      <c r="BUD295" s="204"/>
      <c r="BUE295" s="204"/>
      <c r="BUF295" s="204"/>
      <c r="BUG295" s="204"/>
      <c r="BUH295" s="204"/>
      <c r="BUI295" s="204"/>
      <c r="BUJ295" s="204"/>
      <c r="BUK295" s="204"/>
      <c r="BUL295" s="204"/>
      <c r="BUM295" s="204"/>
      <c r="BUN295" s="204"/>
      <c r="BUO295" s="204"/>
      <c r="BUP295" s="204"/>
      <c r="BUQ295" s="204"/>
      <c r="BUR295" s="204"/>
      <c r="BUS295" s="204"/>
      <c r="BUT295" s="204"/>
      <c r="BUU295" s="204"/>
      <c r="BUV295" s="204"/>
      <c r="BUW295" s="204"/>
      <c r="BUX295" s="204"/>
      <c r="BUY295" s="204"/>
      <c r="BUZ295" s="204"/>
      <c r="BVA295" s="204"/>
      <c r="BVB295" s="204"/>
      <c r="BVC295" s="204"/>
      <c r="BVD295" s="204"/>
      <c r="BVE295" s="204"/>
      <c r="BVF295" s="204"/>
      <c r="BVG295" s="204"/>
      <c r="BVH295" s="204"/>
      <c r="BVI295" s="204"/>
      <c r="BVJ295" s="204"/>
      <c r="BVK295" s="204"/>
      <c r="BVL295" s="204"/>
      <c r="BVM295" s="204"/>
      <c r="BVN295" s="204"/>
      <c r="BVO295" s="204"/>
      <c r="BVP295" s="204"/>
      <c r="BVQ295" s="204"/>
      <c r="BVR295" s="204"/>
      <c r="BVS295" s="204"/>
      <c r="BVT295" s="204"/>
      <c r="BVU295" s="204"/>
      <c r="BVV295" s="204"/>
      <c r="BVW295" s="204"/>
      <c r="BVX295" s="204"/>
      <c r="BVY295" s="204"/>
      <c r="BVZ295" s="204"/>
      <c r="BWA295" s="204"/>
      <c r="BWB295" s="204"/>
      <c r="BWC295" s="204"/>
      <c r="BWD295" s="204"/>
      <c r="BWE295" s="204"/>
      <c r="BWF295" s="204"/>
      <c r="BWG295" s="204"/>
      <c r="BWH295" s="204"/>
      <c r="BWI295" s="204"/>
      <c r="BWJ295" s="204"/>
      <c r="BWK295" s="204"/>
      <c r="BWL295" s="204"/>
      <c r="BWM295" s="204"/>
      <c r="BWN295" s="204"/>
      <c r="BWO295" s="204"/>
      <c r="BWP295" s="204"/>
      <c r="BWQ295" s="204"/>
      <c r="BWR295" s="204"/>
      <c r="BWS295" s="204"/>
      <c r="BWT295" s="204"/>
      <c r="BWU295" s="204"/>
      <c r="BWV295" s="204"/>
      <c r="BWW295" s="204"/>
      <c r="BWX295" s="204"/>
      <c r="BWY295" s="204"/>
      <c r="BWZ295" s="204"/>
      <c r="BXA295" s="204"/>
      <c r="BXB295" s="204"/>
      <c r="BXC295" s="204"/>
      <c r="BXD295" s="204"/>
      <c r="BXE295" s="204"/>
      <c r="BXF295" s="204"/>
      <c r="BXG295" s="204"/>
      <c r="BXH295" s="204"/>
      <c r="BXI295" s="204"/>
      <c r="BXJ295" s="204"/>
      <c r="BXK295" s="204"/>
      <c r="BXL295" s="204"/>
      <c r="BXM295" s="204"/>
      <c r="BXN295" s="204"/>
      <c r="BXO295" s="204"/>
      <c r="BXP295" s="204"/>
      <c r="BXQ295" s="204"/>
      <c r="BXR295" s="204"/>
      <c r="BXS295" s="204"/>
      <c r="BXT295" s="204"/>
      <c r="BXU295" s="204"/>
      <c r="BXV295" s="204"/>
      <c r="BXW295" s="204"/>
      <c r="BXX295" s="204"/>
      <c r="BXY295" s="204"/>
      <c r="BXZ295" s="204"/>
      <c r="BYA295" s="204"/>
      <c r="BYB295" s="204"/>
      <c r="BYC295" s="204"/>
      <c r="BYD295" s="204"/>
      <c r="BYE295" s="204"/>
      <c r="BYF295" s="204"/>
      <c r="BYG295" s="204"/>
      <c r="BYH295" s="204"/>
      <c r="BYI295" s="204"/>
      <c r="BYJ295" s="204"/>
      <c r="BYK295" s="204"/>
      <c r="BYL295" s="204"/>
      <c r="BYM295" s="204"/>
      <c r="BYN295" s="204"/>
      <c r="BYO295" s="204"/>
      <c r="BYP295" s="204"/>
      <c r="BYQ295" s="204"/>
      <c r="BYR295" s="204"/>
      <c r="BYS295" s="204"/>
      <c r="BYT295" s="204"/>
      <c r="BYU295" s="204"/>
      <c r="BYV295" s="204"/>
      <c r="BYW295" s="204"/>
      <c r="BYX295" s="204"/>
      <c r="BYY295" s="204"/>
      <c r="BYZ295" s="204"/>
      <c r="BZA295" s="204"/>
      <c r="BZB295" s="204"/>
      <c r="BZC295" s="204"/>
      <c r="BZD295" s="204"/>
      <c r="BZE295" s="204"/>
      <c r="BZF295" s="204"/>
      <c r="BZG295" s="204"/>
      <c r="BZH295" s="204"/>
      <c r="BZI295" s="204"/>
      <c r="BZJ295" s="204"/>
      <c r="BZK295" s="204"/>
      <c r="BZL295" s="204"/>
      <c r="BZM295" s="204"/>
      <c r="BZN295" s="204"/>
      <c r="BZO295" s="204"/>
      <c r="BZP295" s="204"/>
      <c r="BZQ295" s="204"/>
      <c r="BZR295" s="204"/>
      <c r="BZS295" s="204"/>
      <c r="BZT295" s="204"/>
      <c r="BZU295" s="204"/>
      <c r="BZV295" s="204"/>
      <c r="BZW295" s="204"/>
      <c r="BZX295" s="204"/>
      <c r="BZY295" s="204"/>
      <c r="BZZ295" s="204"/>
      <c r="CAA295" s="204"/>
      <c r="CAB295" s="204"/>
      <c r="CAC295" s="204"/>
      <c r="CAD295" s="204"/>
      <c r="CAE295" s="204"/>
      <c r="CAF295" s="204"/>
      <c r="CAG295" s="204"/>
      <c r="CAH295" s="204"/>
      <c r="CAI295" s="204"/>
      <c r="CAJ295" s="204"/>
      <c r="CAK295" s="204"/>
      <c r="CAL295" s="204"/>
      <c r="CAM295" s="204"/>
      <c r="CAN295" s="204"/>
      <c r="CAO295" s="204"/>
      <c r="CAP295" s="204"/>
      <c r="CAQ295" s="204"/>
      <c r="CAR295" s="204"/>
      <c r="CAS295" s="204"/>
      <c r="CAT295" s="204"/>
      <c r="CAU295" s="204"/>
      <c r="CAV295" s="204"/>
      <c r="CAW295" s="204"/>
      <c r="CAX295" s="204"/>
      <c r="CAY295" s="204"/>
      <c r="CAZ295" s="204"/>
      <c r="CBA295" s="204"/>
      <c r="CBB295" s="204"/>
      <c r="CBC295" s="204"/>
      <c r="CBD295" s="204"/>
      <c r="CBE295" s="204"/>
      <c r="CBF295" s="204"/>
      <c r="CBG295" s="204"/>
      <c r="CBH295" s="204"/>
      <c r="CBI295" s="204"/>
      <c r="CBJ295" s="204"/>
      <c r="CBK295" s="204"/>
      <c r="CBL295" s="204"/>
      <c r="CBM295" s="204"/>
      <c r="CBN295" s="204"/>
      <c r="CBO295" s="204"/>
      <c r="CBP295" s="204"/>
      <c r="CBQ295" s="204"/>
      <c r="CBR295" s="204"/>
      <c r="CBS295" s="204"/>
      <c r="CBT295" s="204"/>
      <c r="CBU295" s="204"/>
      <c r="CBV295" s="204"/>
      <c r="CBW295" s="204"/>
      <c r="CBX295" s="204"/>
      <c r="CBY295" s="204"/>
      <c r="CBZ295" s="204"/>
      <c r="CCA295" s="204"/>
      <c r="CCB295" s="204"/>
      <c r="CCC295" s="204"/>
      <c r="CCD295" s="204"/>
      <c r="CCE295" s="204"/>
      <c r="CCF295" s="204"/>
      <c r="CCG295" s="204"/>
      <c r="CCH295" s="204"/>
      <c r="CCI295" s="204"/>
      <c r="CCJ295" s="204"/>
      <c r="CCK295" s="204"/>
      <c r="CCL295" s="204"/>
      <c r="CCM295" s="204"/>
      <c r="CCN295" s="204"/>
      <c r="CCO295" s="204"/>
      <c r="CCP295" s="204"/>
      <c r="CCQ295" s="204"/>
      <c r="CCR295" s="204"/>
      <c r="CCS295" s="204"/>
      <c r="CCT295" s="204"/>
      <c r="CCU295" s="204"/>
      <c r="CCV295" s="204"/>
      <c r="CCW295" s="204"/>
      <c r="CCX295" s="204"/>
      <c r="CCY295" s="204"/>
      <c r="CCZ295" s="204"/>
      <c r="CDA295" s="204"/>
      <c r="CDB295" s="204"/>
      <c r="CDC295" s="204"/>
      <c r="CDD295" s="204"/>
      <c r="CDE295" s="204"/>
      <c r="CDF295" s="204"/>
      <c r="CDG295" s="204"/>
      <c r="CDH295" s="204"/>
      <c r="CDI295" s="204"/>
      <c r="CDJ295" s="204"/>
      <c r="CDK295" s="204"/>
      <c r="CDL295" s="204"/>
      <c r="CDM295" s="204"/>
      <c r="CDN295" s="204"/>
      <c r="CDO295" s="204"/>
      <c r="CDP295" s="204"/>
      <c r="CDQ295" s="204"/>
      <c r="CDR295" s="204"/>
      <c r="CDS295" s="204"/>
      <c r="CDT295" s="204"/>
      <c r="CDU295" s="204"/>
      <c r="CDV295" s="204"/>
      <c r="CDW295" s="204"/>
      <c r="CDX295" s="204"/>
      <c r="CDY295" s="204"/>
      <c r="CDZ295" s="204"/>
      <c r="CEA295" s="204"/>
      <c r="CEB295" s="204"/>
      <c r="CEC295" s="204"/>
      <c r="CED295" s="204"/>
      <c r="CEE295" s="204"/>
      <c r="CEF295" s="204"/>
      <c r="CEG295" s="204"/>
      <c r="CEH295" s="204"/>
      <c r="CEI295" s="204"/>
      <c r="CEJ295" s="204"/>
      <c r="CEK295" s="204"/>
      <c r="CEL295" s="204"/>
      <c r="CEM295" s="204"/>
      <c r="CEN295" s="204"/>
      <c r="CEO295" s="204"/>
      <c r="CEP295" s="204"/>
      <c r="CEQ295" s="204"/>
      <c r="CER295" s="204"/>
      <c r="CES295" s="204"/>
      <c r="CET295" s="204"/>
      <c r="CEU295" s="204"/>
      <c r="CEV295" s="204"/>
      <c r="CEW295" s="204"/>
      <c r="CEX295" s="204"/>
      <c r="CEY295" s="204"/>
      <c r="CEZ295" s="204"/>
      <c r="CFA295" s="204"/>
      <c r="CFB295" s="204"/>
      <c r="CFC295" s="204"/>
      <c r="CFD295" s="204"/>
      <c r="CFE295" s="204"/>
      <c r="CFF295" s="204"/>
      <c r="CFG295" s="204"/>
      <c r="CFH295" s="204"/>
      <c r="CFI295" s="204"/>
      <c r="CFJ295" s="204"/>
      <c r="CFK295" s="204"/>
      <c r="CFL295" s="204"/>
      <c r="CFM295" s="204"/>
      <c r="CFN295" s="204"/>
      <c r="CFO295" s="204"/>
      <c r="CFP295" s="204"/>
      <c r="CFQ295" s="204"/>
      <c r="CFR295" s="204"/>
      <c r="CFS295" s="204"/>
      <c r="CFT295" s="204"/>
      <c r="CFU295" s="204"/>
      <c r="CFV295" s="204"/>
      <c r="CFW295" s="204"/>
      <c r="CFX295" s="204"/>
      <c r="CFY295" s="204"/>
      <c r="CFZ295" s="204"/>
      <c r="CGA295" s="204"/>
      <c r="CGB295" s="204"/>
      <c r="CGC295" s="204"/>
      <c r="CGD295" s="204"/>
      <c r="CGE295" s="204"/>
      <c r="CGF295" s="204"/>
      <c r="CGG295" s="204"/>
      <c r="CGH295" s="204"/>
      <c r="CGI295" s="204"/>
      <c r="CGJ295" s="204"/>
      <c r="CGK295" s="204"/>
      <c r="CGL295" s="204"/>
      <c r="CGM295" s="204"/>
      <c r="CGN295" s="204"/>
      <c r="CGO295" s="204"/>
      <c r="CGP295" s="204"/>
      <c r="CGQ295" s="204"/>
      <c r="CGR295" s="204"/>
      <c r="CGS295" s="204"/>
      <c r="CGT295" s="204"/>
      <c r="CGU295" s="204"/>
      <c r="CGV295" s="204"/>
      <c r="CGW295" s="204"/>
      <c r="CGX295" s="204"/>
      <c r="CGY295" s="204"/>
      <c r="CGZ295" s="204"/>
      <c r="CHA295" s="204"/>
      <c r="CHB295" s="204"/>
      <c r="CHC295" s="204"/>
      <c r="CHD295" s="204"/>
      <c r="CHE295" s="204"/>
      <c r="CHF295" s="204"/>
      <c r="CHG295" s="204"/>
      <c r="CHH295" s="204"/>
      <c r="CHI295" s="204"/>
      <c r="CHJ295" s="204"/>
      <c r="CHK295" s="204"/>
      <c r="CHL295" s="204"/>
      <c r="CHM295" s="204"/>
      <c r="CHN295" s="204"/>
      <c r="CHO295" s="204"/>
      <c r="CHP295" s="204"/>
      <c r="CHQ295" s="204"/>
      <c r="CHR295" s="204"/>
      <c r="CHS295" s="204"/>
      <c r="CHT295" s="204"/>
      <c r="CHU295" s="204"/>
      <c r="CHV295" s="204"/>
      <c r="CHW295" s="204"/>
      <c r="CHX295" s="204"/>
      <c r="CHY295" s="204"/>
      <c r="CHZ295" s="204"/>
      <c r="CIA295" s="204"/>
      <c r="CIB295" s="204"/>
      <c r="CIC295" s="204"/>
      <c r="CID295" s="204"/>
      <c r="CIE295" s="204"/>
      <c r="CIF295" s="204"/>
      <c r="CIG295" s="204"/>
      <c r="CIH295" s="204"/>
      <c r="CII295" s="204"/>
      <c r="CIJ295" s="204"/>
      <c r="CIK295" s="204"/>
      <c r="CIL295" s="204"/>
      <c r="CIM295" s="204"/>
      <c r="CIN295" s="204"/>
      <c r="CIO295" s="204"/>
      <c r="CIP295" s="204"/>
      <c r="CIQ295" s="204"/>
      <c r="CIR295" s="204"/>
      <c r="CIS295" s="204"/>
      <c r="CIT295" s="204"/>
      <c r="CIU295" s="204"/>
      <c r="CIV295" s="204"/>
      <c r="CIW295" s="204"/>
      <c r="CIX295" s="204"/>
      <c r="CIY295" s="204"/>
      <c r="CIZ295" s="204"/>
      <c r="CJA295" s="204"/>
      <c r="CJB295" s="204"/>
      <c r="CJC295" s="204"/>
      <c r="CJD295" s="204"/>
      <c r="CJE295" s="204"/>
      <c r="CJF295" s="204"/>
      <c r="CJG295" s="204"/>
      <c r="CJH295" s="204"/>
      <c r="CJI295" s="204"/>
      <c r="CJJ295" s="204"/>
      <c r="CJK295" s="204"/>
      <c r="CJL295" s="204"/>
      <c r="CJM295" s="204"/>
      <c r="CJN295" s="204"/>
      <c r="CJO295" s="204"/>
      <c r="CJP295" s="204"/>
      <c r="CJQ295" s="204"/>
      <c r="CJR295" s="204"/>
      <c r="CJS295" s="204"/>
      <c r="CJT295" s="204"/>
      <c r="CJU295" s="204"/>
      <c r="CJV295" s="204"/>
      <c r="CJW295" s="204"/>
      <c r="CJX295" s="204"/>
      <c r="CJY295" s="204"/>
      <c r="CJZ295" s="204"/>
      <c r="CKA295" s="204"/>
      <c r="CKB295" s="204"/>
      <c r="CKC295" s="204"/>
      <c r="CKD295" s="204"/>
      <c r="CKE295" s="204"/>
      <c r="CKF295" s="204"/>
      <c r="CKG295" s="204"/>
      <c r="CKH295" s="204"/>
      <c r="CKI295" s="204"/>
      <c r="CKJ295" s="204"/>
      <c r="CKK295" s="204"/>
      <c r="CKL295" s="204"/>
      <c r="CKM295" s="204"/>
      <c r="CKN295" s="204"/>
      <c r="CKO295" s="204"/>
      <c r="CKP295" s="204"/>
      <c r="CKQ295" s="204"/>
      <c r="CKR295" s="204"/>
      <c r="CKS295" s="204"/>
      <c r="CKT295" s="204"/>
      <c r="CKU295" s="204"/>
      <c r="CKV295" s="204"/>
      <c r="CKW295" s="204"/>
      <c r="CKX295" s="204"/>
      <c r="CKY295" s="204"/>
      <c r="CKZ295" s="204"/>
      <c r="CLA295" s="204"/>
      <c r="CLB295" s="204"/>
      <c r="CLC295" s="204"/>
      <c r="CLD295" s="204"/>
      <c r="CLE295" s="204"/>
      <c r="CLF295" s="204"/>
      <c r="CLG295" s="204"/>
      <c r="CLH295" s="204"/>
      <c r="CLI295" s="204"/>
      <c r="CLJ295" s="204"/>
      <c r="CLK295" s="204"/>
      <c r="CLL295" s="204"/>
      <c r="CLM295" s="204"/>
      <c r="CLN295" s="204"/>
      <c r="CLO295" s="204"/>
      <c r="CLP295" s="204"/>
      <c r="CLQ295" s="204"/>
      <c r="CLR295" s="204"/>
      <c r="CLS295" s="204"/>
      <c r="CLT295" s="204"/>
      <c r="CLU295" s="204"/>
      <c r="CLV295" s="204"/>
      <c r="CLW295" s="204"/>
      <c r="CLX295" s="204"/>
      <c r="CLY295" s="204"/>
      <c r="CLZ295" s="204"/>
      <c r="CMA295" s="204"/>
      <c r="CMB295" s="204"/>
      <c r="CMC295" s="204"/>
      <c r="CMD295" s="204"/>
      <c r="CME295" s="204"/>
      <c r="CMF295" s="204"/>
      <c r="CMG295" s="204"/>
      <c r="CMH295" s="204"/>
      <c r="CMI295" s="204"/>
      <c r="CMJ295" s="204"/>
      <c r="CMK295" s="204"/>
      <c r="CML295" s="204"/>
      <c r="CMM295" s="204"/>
      <c r="CMN295" s="204"/>
      <c r="CMO295" s="204"/>
      <c r="CMP295" s="204"/>
      <c r="CMQ295" s="204"/>
      <c r="CMR295" s="204"/>
      <c r="CMS295" s="204"/>
      <c r="CMT295" s="204"/>
      <c r="CMU295" s="204"/>
      <c r="CMV295" s="204"/>
      <c r="CMW295" s="204"/>
      <c r="CMX295" s="204"/>
      <c r="CMY295" s="204"/>
      <c r="CMZ295" s="204"/>
      <c r="CNA295" s="204"/>
      <c r="CNB295" s="204"/>
      <c r="CNC295" s="204"/>
      <c r="CND295" s="204"/>
      <c r="CNE295" s="204"/>
      <c r="CNF295" s="204"/>
      <c r="CNG295" s="204"/>
      <c r="CNH295" s="204"/>
      <c r="CNI295" s="204"/>
      <c r="CNJ295" s="204"/>
      <c r="CNK295" s="204"/>
      <c r="CNL295" s="204"/>
      <c r="CNM295" s="204"/>
      <c r="CNN295" s="204"/>
      <c r="CNO295" s="204"/>
      <c r="CNP295" s="204"/>
      <c r="CNQ295" s="204"/>
      <c r="CNR295" s="204"/>
      <c r="CNS295" s="204"/>
      <c r="CNT295" s="204"/>
      <c r="CNU295" s="204"/>
      <c r="CNV295" s="204"/>
      <c r="CNW295" s="204"/>
      <c r="CNX295" s="204"/>
      <c r="CNY295" s="204"/>
      <c r="CNZ295" s="204"/>
      <c r="COA295" s="204"/>
      <c r="COB295" s="204"/>
      <c r="COC295" s="204"/>
      <c r="COD295" s="204"/>
      <c r="COE295" s="204"/>
      <c r="COF295" s="204"/>
      <c r="COG295" s="204"/>
      <c r="COH295" s="204"/>
      <c r="COI295" s="204"/>
      <c r="COJ295" s="204"/>
      <c r="COK295" s="204"/>
      <c r="COL295" s="204"/>
      <c r="COM295" s="204"/>
      <c r="CON295" s="204"/>
      <c r="COO295" s="204"/>
      <c r="COP295" s="204"/>
      <c r="COQ295" s="204"/>
      <c r="COR295" s="204"/>
      <c r="COS295" s="204"/>
      <c r="COT295" s="204"/>
      <c r="COU295" s="204"/>
      <c r="COV295" s="204"/>
      <c r="COW295" s="204"/>
      <c r="COX295" s="204"/>
      <c r="COY295" s="204"/>
      <c r="COZ295" s="204"/>
      <c r="CPA295" s="204"/>
      <c r="CPB295" s="204"/>
      <c r="CPC295" s="204"/>
      <c r="CPD295" s="204"/>
      <c r="CPE295" s="204"/>
      <c r="CPF295" s="204"/>
      <c r="CPG295" s="204"/>
      <c r="CPH295" s="204"/>
      <c r="CPI295" s="204"/>
      <c r="CPJ295" s="204"/>
      <c r="CPK295" s="204"/>
      <c r="CPL295" s="204"/>
      <c r="CPM295" s="204"/>
      <c r="CPN295" s="204"/>
      <c r="CPO295" s="204"/>
      <c r="CPP295" s="204"/>
      <c r="CPQ295" s="204"/>
      <c r="CPR295" s="204"/>
      <c r="CPS295" s="204"/>
      <c r="CPT295" s="204"/>
      <c r="CPU295" s="204"/>
      <c r="CPV295" s="204"/>
      <c r="CPW295" s="204"/>
      <c r="CPX295" s="204"/>
      <c r="CPY295" s="204"/>
      <c r="CPZ295" s="204"/>
      <c r="CQA295" s="204"/>
      <c r="CQB295" s="204"/>
      <c r="CQC295" s="204"/>
      <c r="CQD295" s="204"/>
      <c r="CQE295" s="204"/>
      <c r="CQF295" s="204"/>
      <c r="CQG295" s="204"/>
      <c r="CQH295" s="204"/>
      <c r="CQI295" s="204"/>
      <c r="CQJ295" s="204"/>
      <c r="CQK295" s="204"/>
      <c r="CQL295" s="204"/>
      <c r="CQM295" s="204"/>
      <c r="CQN295" s="204"/>
      <c r="CQO295" s="204"/>
      <c r="CQP295" s="204"/>
      <c r="CQQ295" s="204"/>
      <c r="CQR295" s="204"/>
      <c r="CQS295" s="204"/>
      <c r="CQT295" s="204"/>
      <c r="CQU295" s="204"/>
      <c r="CQV295" s="204"/>
      <c r="CQW295" s="204"/>
      <c r="CQX295" s="204"/>
      <c r="CQY295" s="204"/>
      <c r="CQZ295" s="204"/>
      <c r="CRA295" s="204"/>
      <c r="CRB295" s="204"/>
      <c r="CRC295" s="204"/>
      <c r="CRD295" s="204"/>
      <c r="CRE295" s="204"/>
      <c r="CRF295" s="204"/>
      <c r="CRG295" s="204"/>
      <c r="CRH295" s="204"/>
      <c r="CRI295" s="204"/>
      <c r="CRJ295" s="204"/>
      <c r="CRK295" s="204"/>
      <c r="CRL295" s="204"/>
      <c r="CRM295" s="204"/>
      <c r="CRN295" s="204"/>
      <c r="CRO295" s="204"/>
      <c r="CRP295" s="204"/>
      <c r="CRQ295" s="204"/>
      <c r="CRR295" s="204"/>
      <c r="CRS295" s="204"/>
      <c r="CRT295" s="204"/>
      <c r="CRU295" s="204"/>
      <c r="CRV295" s="204"/>
      <c r="CRW295" s="204"/>
      <c r="CRX295" s="204"/>
      <c r="CRY295" s="204"/>
      <c r="CRZ295" s="204"/>
      <c r="CSA295" s="204"/>
      <c r="CSB295" s="204"/>
      <c r="CSC295" s="204"/>
      <c r="CSD295" s="204"/>
      <c r="CSE295" s="204"/>
      <c r="CSF295" s="204"/>
      <c r="CSG295" s="204"/>
      <c r="CSH295" s="204"/>
      <c r="CSI295" s="204"/>
      <c r="CSJ295" s="204"/>
      <c r="CSK295" s="204"/>
      <c r="CSL295" s="204"/>
      <c r="CSM295" s="204"/>
      <c r="CSN295" s="204"/>
      <c r="CSO295" s="204"/>
      <c r="CSP295" s="204"/>
      <c r="CSQ295" s="204"/>
      <c r="CSR295" s="204"/>
      <c r="CSS295" s="204"/>
      <c r="CST295" s="204"/>
      <c r="CSU295" s="204"/>
      <c r="CSV295" s="204"/>
      <c r="CSW295" s="204"/>
      <c r="CSX295" s="204"/>
      <c r="CSY295" s="204"/>
      <c r="CSZ295" s="204"/>
      <c r="CTA295" s="204"/>
      <c r="CTB295" s="204"/>
      <c r="CTC295" s="204"/>
      <c r="CTD295" s="204"/>
      <c r="CTE295" s="204"/>
      <c r="CTF295" s="204"/>
      <c r="CTG295" s="204"/>
      <c r="CTH295" s="204"/>
      <c r="CTI295" s="204"/>
      <c r="CTJ295" s="204"/>
      <c r="CTK295" s="204"/>
      <c r="CTL295" s="204"/>
      <c r="CTM295" s="204"/>
      <c r="CTN295" s="204"/>
      <c r="CTO295" s="204"/>
      <c r="CTP295" s="204"/>
      <c r="CTQ295" s="204"/>
      <c r="CTR295" s="204"/>
      <c r="CTS295" s="204"/>
      <c r="CTT295" s="204"/>
      <c r="CTU295" s="204"/>
      <c r="CTV295" s="204"/>
      <c r="CTW295" s="204"/>
      <c r="CTX295" s="204"/>
      <c r="CTY295" s="204"/>
      <c r="CTZ295" s="204"/>
      <c r="CUA295" s="204"/>
      <c r="CUB295" s="204"/>
      <c r="CUC295" s="204"/>
      <c r="CUD295" s="204"/>
      <c r="CUE295" s="204"/>
      <c r="CUF295" s="204"/>
      <c r="CUG295" s="204"/>
      <c r="CUH295" s="204"/>
      <c r="CUI295" s="204"/>
      <c r="CUJ295" s="204"/>
      <c r="CUK295" s="204"/>
      <c r="CUL295" s="204"/>
      <c r="CUM295" s="204"/>
      <c r="CUN295" s="204"/>
      <c r="CUO295" s="204"/>
      <c r="CUP295" s="204"/>
      <c r="CUQ295" s="204"/>
      <c r="CUR295" s="204"/>
      <c r="CUS295" s="204"/>
      <c r="CUT295" s="204"/>
      <c r="CUU295" s="204"/>
      <c r="CUV295" s="204"/>
      <c r="CUW295" s="204"/>
      <c r="CUX295" s="204"/>
      <c r="CUY295" s="204"/>
      <c r="CUZ295" s="204"/>
      <c r="CVA295" s="204"/>
      <c r="CVB295" s="204"/>
      <c r="CVC295" s="204"/>
      <c r="CVD295" s="204"/>
      <c r="CVE295" s="204"/>
      <c r="CVF295" s="204"/>
      <c r="CVG295" s="204"/>
      <c r="CVH295" s="204"/>
      <c r="CVI295" s="204"/>
      <c r="CVJ295" s="204"/>
      <c r="CVK295" s="204"/>
      <c r="CVL295" s="204"/>
      <c r="CVM295" s="204"/>
      <c r="CVN295" s="204"/>
      <c r="CVO295" s="204"/>
      <c r="CVP295" s="204"/>
      <c r="CVQ295" s="204"/>
      <c r="CVR295" s="204"/>
      <c r="CVS295" s="204"/>
      <c r="CVT295" s="204"/>
      <c r="CVU295" s="204"/>
      <c r="CVV295" s="204"/>
      <c r="CVW295" s="204"/>
      <c r="CVX295" s="204"/>
      <c r="CVY295" s="204"/>
      <c r="CVZ295" s="204"/>
      <c r="CWA295" s="204"/>
      <c r="CWB295" s="204"/>
      <c r="CWC295" s="204"/>
      <c r="CWD295" s="204"/>
      <c r="CWE295" s="204"/>
      <c r="CWF295" s="204"/>
      <c r="CWG295" s="204"/>
      <c r="CWH295" s="204"/>
      <c r="CWI295" s="204"/>
      <c r="CWJ295" s="204"/>
      <c r="CWK295" s="204"/>
      <c r="CWL295" s="204"/>
      <c r="CWM295" s="204"/>
      <c r="CWN295" s="204"/>
      <c r="CWO295" s="204"/>
      <c r="CWP295" s="204"/>
      <c r="CWQ295" s="204"/>
      <c r="CWR295" s="204"/>
      <c r="CWS295" s="204"/>
      <c r="CWT295" s="204"/>
      <c r="CWU295" s="204"/>
      <c r="CWV295" s="204"/>
      <c r="CWW295" s="204"/>
      <c r="CWX295" s="204"/>
      <c r="CWY295" s="204"/>
      <c r="CWZ295" s="204"/>
      <c r="CXA295" s="204"/>
      <c r="CXB295" s="204"/>
      <c r="CXC295" s="204"/>
      <c r="CXD295" s="204"/>
      <c r="CXE295" s="204"/>
      <c r="CXF295" s="204"/>
      <c r="CXG295" s="204"/>
      <c r="CXH295" s="204"/>
      <c r="CXI295" s="204"/>
      <c r="CXJ295" s="204"/>
      <c r="CXK295" s="204"/>
      <c r="CXL295" s="204"/>
      <c r="CXM295" s="204"/>
      <c r="CXN295" s="204"/>
      <c r="CXO295" s="204"/>
      <c r="CXP295" s="204"/>
      <c r="CXQ295" s="204"/>
      <c r="CXR295" s="204"/>
      <c r="CXS295" s="204"/>
      <c r="CXT295" s="204"/>
      <c r="CXU295" s="204"/>
      <c r="CXV295" s="204"/>
      <c r="CXW295" s="204"/>
      <c r="CXX295" s="204"/>
      <c r="CXY295" s="204"/>
      <c r="CXZ295" s="204"/>
      <c r="CYA295" s="204"/>
      <c r="CYB295" s="204"/>
      <c r="CYC295" s="204"/>
      <c r="CYD295" s="204"/>
      <c r="CYE295" s="204"/>
      <c r="CYF295" s="204"/>
      <c r="CYG295" s="204"/>
      <c r="CYH295" s="204"/>
      <c r="CYI295" s="204"/>
      <c r="CYJ295" s="204"/>
      <c r="CYK295" s="204"/>
      <c r="CYL295" s="204"/>
      <c r="CYM295" s="204"/>
      <c r="CYN295" s="204"/>
      <c r="CYO295" s="204"/>
      <c r="CYP295" s="204"/>
      <c r="CYQ295" s="204"/>
      <c r="CYR295" s="204"/>
      <c r="CYS295" s="204"/>
      <c r="CYT295" s="204"/>
      <c r="CYU295" s="204"/>
      <c r="CYV295" s="204"/>
      <c r="CYW295" s="204"/>
      <c r="CYX295" s="204"/>
      <c r="CYY295" s="204"/>
      <c r="CYZ295" s="204"/>
      <c r="CZA295" s="204"/>
      <c r="CZB295" s="204"/>
      <c r="CZC295" s="204"/>
      <c r="CZD295" s="204"/>
      <c r="CZE295" s="204"/>
      <c r="CZF295" s="204"/>
      <c r="CZG295" s="204"/>
      <c r="CZH295" s="204"/>
      <c r="CZI295" s="204"/>
      <c r="CZJ295" s="204"/>
      <c r="CZK295" s="204"/>
      <c r="CZL295" s="204"/>
      <c r="CZM295" s="204"/>
      <c r="CZN295" s="204"/>
      <c r="CZO295" s="204"/>
      <c r="CZP295" s="204"/>
      <c r="CZQ295" s="204"/>
      <c r="CZR295" s="204"/>
      <c r="CZS295" s="204"/>
      <c r="CZT295" s="204"/>
      <c r="CZU295" s="204"/>
      <c r="CZV295" s="204"/>
      <c r="CZW295" s="204"/>
      <c r="CZX295" s="204"/>
      <c r="CZY295" s="204"/>
      <c r="CZZ295" s="204"/>
      <c r="DAA295" s="204"/>
      <c r="DAB295" s="204"/>
      <c r="DAC295" s="204"/>
      <c r="DAD295" s="204"/>
      <c r="DAE295" s="204"/>
      <c r="DAF295" s="204"/>
      <c r="DAG295" s="204"/>
      <c r="DAH295" s="204"/>
      <c r="DAI295" s="204"/>
      <c r="DAJ295" s="204"/>
      <c r="DAK295" s="204"/>
      <c r="DAL295" s="204"/>
      <c r="DAM295" s="204"/>
      <c r="DAN295" s="204"/>
      <c r="DAO295" s="204"/>
      <c r="DAP295" s="204"/>
      <c r="DAQ295" s="204"/>
      <c r="DAR295" s="204"/>
      <c r="DAS295" s="204"/>
      <c r="DAT295" s="204"/>
      <c r="DAU295" s="204"/>
      <c r="DAV295" s="204"/>
      <c r="DAW295" s="204"/>
      <c r="DAX295" s="204"/>
      <c r="DAY295" s="204"/>
      <c r="DAZ295" s="204"/>
      <c r="DBA295" s="204"/>
      <c r="DBB295" s="204"/>
      <c r="DBC295" s="204"/>
      <c r="DBD295" s="204"/>
      <c r="DBE295" s="204"/>
      <c r="DBF295" s="204"/>
      <c r="DBG295" s="204"/>
      <c r="DBH295" s="204"/>
      <c r="DBI295" s="204"/>
      <c r="DBJ295" s="204"/>
      <c r="DBK295" s="204"/>
      <c r="DBL295" s="204"/>
      <c r="DBM295" s="204"/>
      <c r="DBN295" s="204"/>
      <c r="DBO295" s="204"/>
      <c r="DBP295" s="204"/>
      <c r="DBQ295" s="204"/>
      <c r="DBR295" s="204"/>
      <c r="DBS295" s="204"/>
      <c r="DBT295" s="204"/>
      <c r="DBU295" s="204"/>
      <c r="DBV295" s="204"/>
      <c r="DBW295" s="204"/>
      <c r="DBX295" s="204"/>
      <c r="DBY295" s="204"/>
      <c r="DBZ295" s="204"/>
      <c r="DCA295" s="204"/>
      <c r="DCB295" s="204"/>
      <c r="DCC295" s="204"/>
      <c r="DCD295" s="204"/>
      <c r="DCE295" s="204"/>
      <c r="DCF295" s="204"/>
      <c r="DCG295" s="204"/>
      <c r="DCH295" s="204"/>
      <c r="DCI295" s="204"/>
      <c r="DCJ295" s="204"/>
      <c r="DCK295" s="204"/>
      <c r="DCL295" s="204"/>
      <c r="DCM295" s="204"/>
      <c r="DCN295" s="204"/>
      <c r="DCO295" s="204"/>
      <c r="DCP295" s="204"/>
      <c r="DCQ295" s="204"/>
      <c r="DCR295" s="204"/>
      <c r="DCS295" s="204"/>
      <c r="DCT295" s="204"/>
      <c r="DCU295" s="204"/>
      <c r="DCV295" s="204"/>
      <c r="DCW295" s="204"/>
      <c r="DCX295" s="204"/>
      <c r="DCY295" s="204"/>
      <c r="DCZ295" s="204"/>
      <c r="DDA295" s="204"/>
      <c r="DDB295" s="204"/>
      <c r="DDC295" s="204"/>
      <c r="DDD295" s="204"/>
      <c r="DDE295" s="204"/>
      <c r="DDF295" s="204"/>
      <c r="DDG295" s="204"/>
      <c r="DDH295" s="204"/>
      <c r="DDI295" s="204"/>
      <c r="DDJ295" s="204"/>
      <c r="DDK295" s="204"/>
      <c r="DDL295" s="204"/>
      <c r="DDM295" s="204"/>
      <c r="DDN295" s="204"/>
      <c r="DDO295" s="204"/>
      <c r="DDP295" s="204"/>
      <c r="DDQ295" s="204"/>
      <c r="DDR295" s="204"/>
      <c r="DDS295" s="204"/>
      <c r="DDT295" s="204"/>
      <c r="DDU295" s="204"/>
      <c r="DDV295" s="204"/>
      <c r="DDW295" s="204"/>
      <c r="DDX295" s="204"/>
      <c r="DDY295" s="204"/>
      <c r="DDZ295" s="204"/>
      <c r="DEA295" s="204"/>
      <c r="DEB295" s="204"/>
      <c r="DEC295" s="204"/>
      <c r="DED295" s="204"/>
      <c r="DEE295" s="204"/>
      <c r="DEF295" s="204"/>
      <c r="DEG295" s="204"/>
      <c r="DEH295" s="204"/>
      <c r="DEI295" s="204"/>
      <c r="DEJ295" s="204"/>
      <c r="DEK295" s="204"/>
      <c r="DEL295" s="204"/>
      <c r="DEM295" s="204"/>
      <c r="DEN295" s="204"/>
      <c r="DEO295" s="204"/>
      <c r="DEP295" s="204"/>
      <c r="DEQ295" s="204"/>
      <c r="DER295" s="204"/>
      <c r="DES295" s="204"/>
      <c r="DET295" s="204"/>
      <c r="DEU295" s="204"/>
      <c r="DEV295" s="204"/>
      <c r="DEW295" s="204"/>
      <c r="DEX295" s="204"/>
      <c r="DEY295" s="204"/>
      <c r="DEZ295" s="204"/>
      <c r="DFA295" s="204"/>
      <c r="DFB295" s="204"/>
      <c r="DFC295" s="204"/>
      <c r="DFD295" s="204"/>
      <c r="DFE295" s="204"/>
      <c r="DFF295" s="204"/>
      <c r="DFG295" s="204"/>
      <c r="DFH295" s="204"/>
      <c r="DFI295" s="204"/>
      <c r="DFJ295" s="204"/>
      <c r="DFK295" s="204"/>
      <c r="DFL295" s="204"/>
      <c r="DFM295" s="204"/>
      <c r="DFN295" s="204"/>
      <c r="DFO295" s="204"/>
      <c r="DFP295" s="204"/>
      <c r="DFQ295" s="204"/>
      <c r="DFR295" s="204"/>
      <c r="DFS295" s="204"/>
      <c r="DFT295" s="204"/>
      <c r="DFU295" s="204"/>
      <c r="DFV295" s="204"/>
      <c r="DFW295" s="204"/>
      <c r="DFX295" s="204"/>
      <c r="DFY295" s="204"/>
      <c r="DFZ295" s="204"/>
      <c r="DGA295" s="204"/>
      <c r="DGB295" s="204"/>
      <c r="DGC295" s="204"/>
      <c r="DGD295" s="204"/>
      <c r="DGE295" s="204"/>
      <c r="DGF295" s="204"/>
      <c r="DGG295" s="204"/>
      <c r="DGH295" s="204"/>
      <c r="DGI295" s="204"/>
      <c r="DGJ295" s="204"/>
      <c r="DGK295" s="204"/>
      <c r="DGL295" s="204"/>
      <c r="DGM295" s="204"/>
      <c r="DGN295" s="204"/>
      <c r="DGO295" s="204"/>
      <c r="DGP295" s="204"/>
      <c r="DGQ295" s="204"/>
      <c r="DGR295" s="204"/>
      <c r="DGS295" s="204"/>
      <c r="DGT295" s="204"/>
      <c r="DGU295" s="204"/>
      <c r="DGV295" s="204"/>
      <c r="DGW295" s="204"/>
      <c r="DGX295" s="204"/>
      <c r="DGY295" s="204"/>
      <c r="DGZ295" s="204"/>
      <c r="DHA295" s="204"/>
      <c r="DHB295" s="204"/>
      <c r="DHC295" s="204"/>
      <c r="DHD295" s="204"/>
      <c r="DHE295" s="204"/>
      <c r="DHF295" s="204"/>
      <c r="DHG295" s="204"/>
      <c r="DHH295" s="204"/>
      <c r="DHI295" s="204"/>
      <c r="DHJ295" s="204"/>
      <c r="DHK295" s="204"/>
      <c r="DHL295" s="204"/>
      <c r="DHM295" s="204"/>
      <c r="DHN295" s="204"/>
      <c r="DHO295" s="204"/>
      <c r="DHP295" s="204"/>
      <c r="DHQ295" s="204"/>
      <c r="DHR295" s="204"/>
      <c r="DHS295" s="204"/>
      <c r="DHT295" s="204"/>
      <c r="DHU295" s="204"/>
      <c r="DHV295" s="204"/>
      <c r="DHW295" s="204"/>
      <c r="DHX295" s="204"/>
      <c r="DHY295" s="204"/>
      <c r="DHZ295" s="204"/>
      <c r="DIA295" s="204"/>
      <c r="DIB295" s="204"/>
      <c r="DIC295" s="204"/>
      <c r="DID295" s="204"/>
      <c r="DIE295" s="204"/>
      <c r="DIF295" s="204"/>
      <c r="DIG295" s="204"/>
      <c r="DIH295" s="204"/>
      <c r="DII295" s="204"/>
      <c r="DIJ295" s="204"/>
      <c r="DIK295" s="204"/>
      <c r="DIL295" s="204"/>
      <c r="DIM295" s="204"/>
      <c r="DIN295" s="204"/>
      <c r="DIO295" s="204"/>
      <c r="DIP295" s="204"/>
      <c r="DIQ295" s="204"/>
      <c r="DIR295" s="204"/>
      <c r="DIS295" s="204"/>
      <c r="DIT295" s="204"/>
      <c r="DIU295" s="204"/>
      <c r="DIV295" s="204"/>
      <c r="DIW295" s="204"/>
      <c r="DIX295" s="204"/>
      <c r="DIY295" s="204"/>
      <c r="DIZ295" s="204"/>
      <c r="DJA295" s="204"/>
      <c r="DJB295" s="204"/>
      <c r="DJC295" s="204"/>
      <c r="DJD295" s="204"/>
      <c r="DJE295" s="204"/>
      <c r="DJF295" s="204"/>
      <c r="DJG295" s="204"/>
      <c r="DJH295" s="204"/>
      <c r="DJI295" s="204"/>
      <c r="DJJ295" s="204"/>
      <c r="DJK295" s="204"/>
      <c r="DJL295" s="204"/>
      <c r="DJM295" s="204"/>
      <c r="DJN295" s="204"/>
      <c r="DJO295" s="204"/>
      <c r="DJP295" s="204"/>
      <c r="DJQ295" s="204"/>
      <c r="DJR295" s="204"/>
      <c r="DJS295" s="204"/>
      <c r="DJT295" s="204"/>
      <c r="DJU295" s="204"/>
      <c r="DJV295" s="204"/>
      <c r="DJW295" s="204"/>
      <c r="DJX295" s="204"/>
      <c r="DJY295" s="204"/>
      <c r="DJZ295" s="204"/>
      <c r="DKA295" s="204"/>
      <c r="DKB295" s="204"/>
      <c r="DKC295" s="204"/>
      <c r="DKD295" s="204"/>
      <c r="DKE295" s="204"/>
      <c r="DKF295" s="204"/>
      <c r="DKG295" s="204"/>
      <c r="DKH295" s="204"/>
      <c r="DKI295" s="204"/>
      <c r="DKJ295" s="204"/>
      <c r="DKK295" s="204"/>
      <c r="DKL295" s="204"/>
      <c r="DKM295" s="204"/>
      <c r="DKN295" s="204"/>
      <c r="DKO295" s="204"/>
      <c r="DKP295" s="204"/>
      <c r="DKQ295" s="204"/>
      <c r="DKR295" s="204"/>
      <c r="DKS295" s="204"/>
      <c r="DKT295" s="204"/>
      <c r="DKU295" s="204"/>
      <c r="DKV295" s="204"/>
      <c r="DKW295" s="204"/>
      <c r="DKX295" s="204"/>
      <c r="DKY295" s="204"/>
      <c r="DKZ295" s="204"/>
      <c r="DLA295" s="204"/>
      <c r="DLB295" s="204"/>
      <c r="DLC295" s="204"/>
      <c r="DLD295" s="204"/>
      <c r="DLE295" s="204"/>
      <c r="DLF295" s="204"/>
      <c r="DLG295" s="204"/>
      <c r="DLH295" s="204"/>
      <c r="DLI295" s="204"/>
      <c r="DLJ295" s="204"/>
      <c r="DLK295" s="204"/>
      <c r="DLL295" s="204"/>
      <c r="DLM295" s="204"/>
      <c r="DLN295" s="204"/>
      <c r="DLO295" s="204"/>
      <c r="DLP295" s="204"/>
      <c r="DLQ295" s="204"/>
      <c r="DLR295" s="204"/>
      <c r="DLS295" s="204"/>
      <c r="DLT295" s="204"/>
      <c r="DLU295" s="204"/>
      <c r="DLV295" s="204"/>
      <c r="DLW295" s="204"/>
      <c r="DLX295" s="204"/>
      <c r="DLY295" s="204"/>
      <c r="DLZ295" s="204"/>
      <c r="DMA295" s="204"/>
      <c r="DMB295" s="204"/>
      <c r="DMC295" s="204"/>
      <c r="DMD295" s="204"/>
      <c r="DME295" s="204"/>
      <c r="DMF295" s="204"/>
      <c r="DMG295" s="204"/>
      <c r="DMH295" s="204"/>
      <c r="DMI295" s="204"/>
      <c r="DMJ295" s="204"/>
      <c r="DMK295" s="204"/>
      <c r="DML295" s="204"/>
      <c r="DMM295" s="204"/>
      <c r="DMN295" s="204"/>
      <c r="DMO295" s="204"/>
      <c r="DMP295" s="204"/>
      <c r="DMQ295" s="204"/>
      <c r="DMR295" s="204"/>
      <c r="DMS295" s="204"/>
      <c r="DMT295" s="204"/>
      <c r="DMU295" s="204"/>
      <c r="DMV295" s="204"/>
      <c r="DMW295" s="204"/>
      <c r="DMX295" s="204"/>
      <c r="DMY295" s="204"/>
      <c r="DMZ295" s="204"/>
      <c r="DNA295" s="204"/>
      <c r="DNB295" s="204"/>
      <c r="DNC295" s="204"/>
      <c r="DND295" s="204"/>
      <c r="DNE295" s="204"/>
      <c r="DNF295" s="204"/>
      <c r="DNG295" s="204"/>
      <c r="DNH295" s="204"/>
      <c r="DNI295" s="204"/>
      <c r="DNJ295" s="204"/>
      <c r="DNK295" s="204"/>
      <c r="DNL295" s="204"/>
      <c r="DNM295" s="204"/>
      <c r="DNN295" s="204"/>
      <c r="DNO295" s="204"/>
      <c r="DNP295" s="204"/>
      <c r="DNQ295" s="204"/>
      <c r="DNR295" s="204"/>
      <c r="DNS295" s="204"/>
      <c r="DNT295" s="204"/>
      <c r="DNU295" s="204"/>
      <c r="DNV295" s="204"/>
      <c r="DNW295" s="204"/>
      <c r="DNX295" s="204"/>
      <c r="DNY295" s="204"/>
      <c r="DNZ295" s="204"/>
      <c r="DOA295" s="204"/>
      <c r="DOB295" s="204"/>
      <c r="DOC295" s="204"/>
      <c r="DOD295" s="204"/>
      <c r="DOE295" s="204"/>
      <c r="DOF295" s="204"/>
      <c r="DOG295" s="204"/>
      <c r="DOH295" s="204"/>
      <c r="DOI295" s="204"/>
      <c r="DOJ295" s="204"/>
      <c r="DOK295" s="204"/>
      <c r="DOL295" s="204"/>
      <c r="DOM295" s="204"/>
      <c r="DON295" s="204"/>
      <c r="DOO295" s="204"/>
      <c r="DOP295" s="204"/>
      <c r="DOQ295" s="204"/>
      <c r="DOR295" s="204"/>
      <c r="DOS295" s="204"/>
      <c r="DOT295" s="204"/>
      <c r="DOU295" s="204"/>
      <c r="DOV295" s="204"/>
      <c r="DOW295" s="204"/>
      <c r="DOX295" s="204"/>
      <c r="DOY295" s="204"/>
      <c r="DOZ295" s="204"/>
      <c r="DPA295" s="204"/>
      <c r="DPB295" s="204"/>
      <c r="DPC295" s="204"/>
      <c r="DPD295" s="204"/>
      <c r="DPE295" s="204"/>
      <c r="DPF295" s="204"/>
      <c r="DPG295" s="204"/>
      <c r="DPH295" s="204"/>
      <c r="DPI295" s="204"/>
      <c r="DPJ295" s="204"/>
      <c r="DPK295" s="204"/>
      <c r="DPL295" s="204"/>
      <c r="DPM295" s="204"/>
      <c r="DPN295" s="204"/>
      <c r="DPO295" s="204"/>
      <c r="DPP295" s="204"/>
      <c r="DPQ295" s="204"/>
      <c r="DPR295" s="204"/>
      <c r="DPS295" s="204"/>
      <c r="DPT295" s="204"/>
      <c r="DPU295" s="204"/>
      <c r="DPV295" s="204"/>
      <c r="DPW295" s="204"/>
      <c r="DPX295" s="204"/>
      <c r="DPY295" s="204"/>
      <c r="DPZ295" s="204"/>
      <c r="DQA295" s="204"/>
      <c r="DQB295" s="204"/>
      <c r="DQC295" s="204"/>
      <c r="DQD295" s="204"/>
      <c r="DQE295" s="204"/>
      <c r="DQF295" s="204"/>
      <c r="DQG295" s="204"/>
      <c r="DQH295" s="204"/>
      <c r="DQI295" s="204"/>
      <c r="DQJ295" s="204"/>
      <c r="DQK295" s="204"/>
      <c r="DQL295" s="204"/>
      <c r="DQM295" s="204"/>
      <c r="DQN295" s="204"/>
      <c r="DQO295" s="204"/>
      <c r="DQP295" s="204"/>
      <c r="DQQ295" s="204"/>
      <c r="DQR295" s="204"/>
      <c r="DQS295" s="204"/>
      <c r="DQT295" s="204"/>
      <c r="DQU295" s="204"/>
      <c r="DQV295" s="204"/>
      <c r="DQW295" s="204"/>
      <c r="DQX295" s="204"/>
      <c r="DQY295" s="204"/>
      <c r="DQZ295" s="204"/>
      <c r="DRA295" s="204"/>
      <c r="DRB295" s="204"/>
      <c r="DRC295" s="204"/>
      <c r="DRD295" s="204"/>
      <c r="DRE295" s="204"/>
      <c r="DRF295" s="204"/>
      <c r="DRG295" s="204"/>
      <c r="DRH295" s="204"/>
      <c r="DRI295" s="204"/>
      <c r="DRJ295" s="204"/>
      <c r="DRK295" s="204"/>
      <c r="DRL295" s="204"/>
      <c r="DRM295" s="204"/>
      <c r="DRN295" s="204"/>
      <c r="DRO295" s="204"/>
      <c r="DRP295" s="204"/>
      <c r="DRQ295" s="204"/>
      <c r="DRR295" s="204"/>
      <c r="DRS295" s="204"/>
      <c r="DRT295" s="204"/>
      <c r="DRU295" s="204"/>
      <c r="DRV295" s="204"/>
      <c r="DRW295" s="204"/>
      <c r="DRX295" s="204"/>
      <c r="DRY295" s="204"/>
      <c r="DRZ295" s="204"/>
      <c r="DSA295" s="204"/>
      <c r="DSB295" s="204"/>
      <c r="DSC295" s="204"/>
      <c r="DSD295" s="204"/>
      <c r="DSE295" s="204"/>
      <c r="DSF295" s="204"/>
      <c r="DSG295" s="204"/>
      <c r="DSH295" s="204"/>
      <c r="DSI295" s="204"/>
      <c r="DSJ295" s="204"/>
      <c r="DSK295" s="204"/>
      <c r="DSL295" s="204"/>
      <c r="DSM295" s="204"/>
      <c r="DSN295" s="204"/>
      <c r="DSO295" s="204"/>
      <c r="DSP295" s="204"/>
      <c r="DSQ295" s="204"/>
      <c r="DSR295" s="204"/>
      <c r="DSS295" s="204"/>
      <c r="DST295" s="204"/>
      <c r="DSU295" s="204"/>
      <c r="DSV295" s="204"/>
      <c r="DSW295" s="204"/>
      <c r="DSX295" s="204"/>
      <c r="DSY295" s="204"/>
      <c r="DSZ295" s="204"/>
      <c r="DTA295" s="204"/>
      <c r="DTB295" s="204"/>
      <c r="DTC295" s="204"/>
      <c r="DTD295" s="204"/>
      <c r="DTE295" s="204"/>
      <c r="DTF295" s="204"/>
      <c r="DTG295" s="204"/>
      <c r="DTH295" s="204"/>
      <c r="DTI295" s="204"/>
      <c r="DTJ295" s="204"/>
      <c r="DTK295" s="204"/>
      <c r="DTL295" s="204"/>
      <c r="DTM295" s="204"/>
      <c r="DTN295" s="204"/>
      <c r="DTO295" s="204"/>
      <c r="DTP295" s="204"/>
      <c r="DTQ295" s="204"/>
      <c r="DTR295" s="204"/>
      <c r="DTS295" s="204"/>
      <c r="DTT295" s="204"/>
      <c r="DTU295" s="204"/>
      <c r="DTV295" s="204"/>
      <c r="DTW295" s="204"/>
      <c r="DTX295" s="204"/>
      <c r="DTY295" s="204"/>
      <c r="DTZ295" s="204"/>
      <c r="DUA295" s="204"/>
      <c r="DUB295" s="204"/>
      <c r="DUC295" s="204"/>
      <c r="DUD295" s="204"/>
      <c r="DUE295" s="204"/>
      <c r="DUF295" s="204"/>
      <c r="DUG295" s="204"/>
      <c r="DUH295" s="204"/>
      <c r="DUI295" s="204"/>
      <c r="DUJ295" s="204"/>
      <c r="DUK295" s="204"/>
      <c r="DUL295" s="204"/>
      <c r="DUM295" s="204"/>
      <c r="DUN295" s="204"/>
      <c r="DUO295" s="204"/>
      <c r="DUP295" s="204"/>
      <c r="DUQ295" s="204"/>
      <c r="DUR295" s="204"/>
      <c r="DUS295" s="204"/>
      <c r="DUT295" s="204"/>
      <c r="DUU295" s="204"/>
      <c r="DUV295" s="204"/>
      <c r="DUW295" s="204"/>
      <c r="DUX295" s="204"/>
      <c r="DUY295" s="204"/>
      <c r="DUZ295" s="204"/>
      <c r="DVA295" s="204"/>
      <c r="DVB295" s="204"/>
      <c r="DVC295" s="204"/>
      <c r="DVD295" s="204"/>
      <c r="DVE295" s="204"/>
      <c r="DVF295" s="204"/>
      <c r="DVG295" s="204"/>
      <c r="DVH295" s="204"/>
      <c r="DVI295" s="204"/>
      <c r="DVJ295" s="204"/>
      <c r="DVK295" s="204"/>
      <c r="DVL295" s="204"/>
      <c r="DVM295" s="204"/>
      <c r="DVN295" s="204"/>
      <c r="DVO295" s="204"/>
      <c r="DVP295" s="204"/>
      <c r="DVQ295" s="204"/>
      <c r="DVR295" s="204"/>
      <c r="DVS295" s="204"/>
      <c r="DVT295" s="204"/>
      <c r="DVU295" s="204"/>
      <c r="DVV295" s="204"/>
      <c r="DVW295" s="204"/>
      <c r="DVX295" s="204"/>
      <c r="DVY295" s="204"/>
      <c r="DVZ295" s="204"/>
      <c r="DWA295" s="204"/>
      <c r="DWB295" s="204"/>
      <c r="DWC295" s="204"/>
      <c r="DWD295" s="204"/>
      <c r="DWE295" s="204"/>
      <c r="DWF295" s="204"/>
      <c r="DWG295" s="204"/>
      <c r="DWH295" s="204"/>
      <c r="DWI295" s="204"/>
      <c r="DWJ295" s="204"/>
      <c r="DWK295" s="204"/>
      <c r="DWL295" s="204"/>
      <c r="DWM295" s="204"/>
      <c r="DWN295" s="204"/>
      <c r="DWO295" s="204"/>
      <c r="DWP295" s="204"/>
      <c r="DWQ295" s="204"/>
      <c r="DWR295" s="204"/>
      <c r="DWS295" s="204"/>
      <c r="DWT295" s="204"/>
      <c r="DWU295" s="204"/>
      <c r="DWV295" s="204"/>
      <c r="DWW295" s="204"/>
      <c r="DWX295" s="204"/>
      <c r="DWY295" s="204"/>
      <c r="DWZ295" s="204"/>
      <c r="DXA295" s="204"/>
      <c r="DXB295" s="204"/>
      <c r="DXC295" s="204"/>
      <c r="DXD295" s="204"/>
      <c r="DXE295" s="204"/>
      <c r="DXF295" s="204"/>
      <c r="DXG295" s="204"/>
      <c r="DXH295" s="204"/>
      <c r="DXI295" s="204"/>
      <c r="DXJ295" s="204"/>
      <c r="DXK295" s="204"/>
      <c r="DXL295" s="204"/>
      <c r="DXM295" s="204"/>
      <c r="DXN295" s="204"/>
      <c r="DXO295" s="204"/>
      <c r="DXP295" s="204"/>
      <c r="DXQ295" s="204"/>
      <c r="DXR295" s="204"/>
      <c r="DXS295" s="204"/>
      <c r="DXT295" s="204"/>
      <c r="DXU295" s="204"/>
      <c r="DXV295" s="204"/>
      <c r="DXW295" s="204"/>
      <c r="DXX295" s="204"/>
      <c r="DXY295" s="204"/>
      <c r="DXZ295" s="204"/>
      <c r="DYA295" s="204"/>
      <c r="DYB295" s="204"/>
      <c r="DYC295" s="204"/>
      <c r="DYD295" s="204"/>
      <c r="DYE295" s="204"/>
      <c r="DYF295" s="204"/>
      <c r="DYG295" s="204"/>
      <c r="DYH295" s="204"/>
      <c r="DYI295" s="204"/>
      <c r="DYJ295" s="204"/>
      <c r="DYK295" s="204"/>
      <c r="DYL295" s="204"/>
      <c r="DYM295" s="204"/>
      <c r="DYN295" s="204"/>
      <c r="DYO295" s="204"/>
      <c r="DYP295" s="204"/>
      <c r="DYQ295" s="204"/>
      <c r="DYR295" s="204"/>
      <c r="DYS295" s="204"/>
      <c r="DYT295" s="204"/>
      <c r="DYU295" s="204"/>
      <c r="DYV295" s="204"/>
      <c r="DYW295" s="204"/>
      <c r="DYX295" s="204"/>
      <c r="DYY295" s="204"/>
      <c r="DYZ295" s="204"/>
      <c r="DZA295" s="204"/>
      <c r="DZB295" s="204"/>
      <c r="DZC295" s="204"/>
      <c r="DZD295" s="204"/>
      <c r="DZE295" s="204"/>
      <c r="DZF295" s="204"/>
      <c r="DZG295" s="204"/>
      <c r="DZH295" s="204"/>
      <c r="DZI295" s="204"/>
      <c r="DZJ295" s="204"/>
      <c r="DZK295" s="204"/>
      <c r="DZL295" s="204"/>
      <c r="DZM295" s="204"/>
      <c r="DZN295" s="204"/>
      <c r="DZO295" s="204"/>
      <c r="DZP295" s="204"/>
      <c r="DZQ295" s="204"/>
      <c r="DZR295" s="204"/>
      <c r="DZS295" s="204"/>
      <c r="DZT295" s="204"/>
      <c r="DZU295" s="204"/>
      <c r="DZV295" s="204"/>
      <c r="DZW295" s="204"/>
      <c r="DZX295" s="204"/>
      <c r="DZY295" s="204"/>
      <c r="DZZ295" s="204"/>
      <c r="EAA295" s="204"/>
      <c r="EAB295" s="204"/>
      <c r="EAC295" s="204"/>
      <c r="EAD295" s="204"/>
      <c r="EAE295" s="204"/>
      <c r="EAF295" s="204"/>
      <c r="EAG295" s="204"/>
      <c r="EAH295" s="204"/>
      <c r="EAI295" s="204"/>
      <c r="EAJ295" s="204"/>
      <c r="EAK295" s="204"/>
      <c r="EAL295" s="204"/>
      <c r="EAM295" s="204"/>
      <c r="EAN295" s="204"/>
      <c r="EAO295" s="204"/>
      <c r="EAP295" s="204"/>
      <c r="EAQ295" s="204"/>
      <c r="EAR295" s="204"/>
      <c r="EAS295" s="204"/>
      <c r="EAT295" s="204"/>
      <c r="EAU295" s="204"/>
      <c r="EAV295" s="204"/>
      <c r="EAW295" s="204"/>
      <c r="EAX295" s="204"/>
      <c r="EAY295" s="204"/>
      <c r="EAZ295" s="204"/>
      <c r="EBA295" s="204"/>
      <c r="EBB295" s="204"/>
      <c r="EBC295" s="204"/>
      <c r="EBD295" s="204"/>
      <c r="EBE295" s="204"/>
      <c r="EBF295" s="204"/>
      <c r="EBG295" s="204"/>
      <c r="EBH295" s="204"/>
      <c r="EBI295" s="204"/>
      <c r="EBJ295" s="204"/>
      <c r="EBK295" s="204"/>
      <c r="EBL295" s="204"/>
      <c r="EBM295" s="204"/>
      <c r="EBN295" s="204"/>
      <c r="EBO295" s="204"/>
      <c r="EBP295" s="204"/>
      <c r="EBQ295" s="204"/>
      <c r="EBR295" s="204"/>
      <c r="EBS295" s="204"/>
      <c r="EBT295" s="204"/>
      <c r="EBU295" s="204"/>
      <c r="EBV295" s="204"/>
      <c r="EBW295" s="204"/>
      <c r="EBX295" s="204"/>
      <c r="EBY295" s="204"/>
      <c r="EBZ295" s="204"/>
      <c r="ECA295" s="204"/>
      <c r="ECB295" s="204"/>
      <c r="ECC295" s="204"/>
      <c r="ECD295" s="204"/>
      <c r="ECE295" s="204"/>
      <c r="ECF295" s="204"/>
      <c r="ECG295" s="204"/>
      <c r="ECH295" s="204"/>
      <c r="ECI295" s="204"/>
      <c r="ECJ295" s="204"/>
      <c r="ECK295" s="204"/>
      <c r="ECL295" s="204"/>
      <c r="ECM295" s="204"/>
      <c r="ECN295" s="204"/>
      <c r="ECO295" s="204"/>
      <c r="ECP295" s="204"/>
      <c r="ECQ295" s="204"/>
      <c r="ECR295" s="204"/>
      <c r="ECS295" s="204"/>
      <c r="ECT295" s="204"/>
      <c r="ECU295" s="204"/>
      <c r="ECV295" s="204"/>
      <c r="ECW295" s="204"/>
      <c r="ECX295" s="204"/>
      <c r="ECY295" s="204"/>
      <c r="ECZ295" s="204"/>
      <c r="EDA295" s="204"/>
      <c r="EDB295" s="204"/>
      <c r="EDC295" s="204"/>
      <c r="EDD295" s="204"/>
      <c r="EDE295" s="204"/>
      <c r="EDF295" s="204"/>
      <c r="EDG295" s="204"/>
      <c r="EDH295" s="204"/>
      <c r="EDI295" s="204"/>
      <c r="EDJ295" s="204"/>
      <c r="EDK295" s="204"/>
      <c r="EDL295" s="204"/>
      <c r="EDM295" s="204"/>
      <c r="EDN295" s="204"/>
      <c r="EDO295" s="204"/>
      <c r="EDP295" s="204"/>
      <c r="EDQ295" s="204"/>
      <c r="EDR295" s="204"/>
      <c r="EDS295" s="204"/>
      <c r="EDT295" s="204"/>
      <c r="EDU295" s="204"/>
      <c r="EDV295" s="204"/>
      <c r="EDW295" s="204"/>
      <c r="EDX295" s="204"/>
      <c r="EDY295" s="204"/>
      <c r="EDZ295" s="204"/>
      <c r="EEA295" s="204"/>
      <c r="EEB295" s="204"/>
      <c r="EEC295" s="204"/>
      <c r="EED295" s="204"/>
      <c r="EEE295" s="204"/>
      <c r="EEF295" s="204"/>
      <c r="EEG295" s="204"/>
      <c r="EEH295" s="204"/>
      <c r="EEI295" s="204"/>
      <c r="EEJ295" s="204"/>
      <c r="EEK295" s="204"/>
      <c r="EEL295" s="204"/>
      <c r="EEM295" s="204"/>
      <c r="EEN295" s="204"/>
      <c r="EEO295" s="204"/>
      <c r="EEP295" s="204"/>
      <c r="EEQ295" s="204"/>
      <c r="EER295" s="204"/>
      <c r="EES295" s="204"/>
      <c r="EET295" s="204"/>
      <c r="EEU295" s="204"/>
      <c r="EEV295" s="204"/>
      <c r="EEW295" s="204"/>
      <c r="EEX295" s="204"/>
      <c r="EEY295" s="204"/>
      <c r="EEZ295" s="204"/>
      <c r="EFA295" s="204"/>
      <c r="EFB295" s="204"/>
      <c r="EFC295" s="204"/>
      <c r="EFD295" s="204"/>
      <c r="EFE295" s="204"/>
      <c r="EFF295" s="204"/>
      <c r="EFG295" s="204"/>
      <c r="EFH295" s="204"/>
      <c r="EFI295" s="204"/>
      <c r="EFJ295" s="204"/>
      <c r="EFK295" s="204"/>
      <c r="EFL295" s="204"/>
      <c r="EFM295" s="204"/>
      <c r="EFN295" s="204"/>
      <c r="EFO295" s="204"/>
      <c r="EFP295" s="204"/>
      <c r="EFQ295" s="204"/>
      <c r="EFR295" s="204"/>
      <c r="EFS295" s="204"/>
      <c r="EFT295" s="204"/>
      <c r="EFU295" s="204"/>
      <c r="EFV295" s="204"/>
      <c r="EFW295" s="204"/>
      <c r="EFX295" s="204"/>
      <c r="EFY295" s="204"/>
      <c r="EFZ295" s="204"/>
      <c r="EGA295" s="204"/>
      <c r="EGB295" s="204"/>
      <c r="EGC295" s="204"/>
      <c r="EGD295" s="204"/>
      <c r="EGE295" s="204"/>
      <c r="EGF295" s="204"/>
      <c r="EGG295" s="204"/>
      <c r="EGH295" s="204"/>
      <c r="EGI295" s="204"/>
      <c r="EGJ295" s="204"/>
      <c r="EGK295" s="204"/>
      <c r="EGL295" s="204"/>
      <c r="EGM295" s="204"/>
      <c r="EGN295" s="204"/>
      <c r="EGO295" s="204"/>
      <c r="EGP295" s="204"/>
      <c r="EGQ295" s="204"/>
      <c r="EGR295" s="204"/>
      <c r="EGS295" s="204"/>
      <c r="EGT295" s="204"/>
      <c r="EGU295" s="204"/>
      <c r="EGV295" s="204"/>
      <c r="EGW295" s="204"/>
      <c r="EGX295" s="204"/>
      <c r="EGY295" s="204"/>
      <c r="EGZ295" s="204"/>
      <c r="EHA295" s="204"/>
      <c r="EHB295" s="204"/>
      <c r="EHC295" s="204"/>
      <c r="EHD295" s="204"/>
      <c r="EHE295" s="204"/>
      <c r="EHF295" s="204"/>
      <c r="EHG295" s="204"/>
      <c r="EHH295" s="204"/>
      <c r="EHI295" s="204"/>
      <c r="EHJ295" s="204"/>
      <c r="EHK295" s="204"/>
      <c r="EHL295" s="204"/>
      <c r="EHM295" s="204"/>
      <c r="EHN295" s="204"/>
      <c r="EHO295" s="204"/>
      <c r="EHP295" s="204"/>
      <c r="EHQ295" s="204"/>
      <c r="EHR295" s="204"/>
      <c r="EHS295" s="204"/>
      <c r="EHT295" s="204"/>
      <c r="EHU295" s="204"/>
      <c r="EHV295" s="204"/>
      <c r="EHW295" s="204"/>
      <c r="EHX295" s="204"/>
      <c r="EHY295" s="204"/>
      <c r="EHZ295" s="204"/>
      <c r="EIA295" s="204"/>
      <c r="EIB295" s="204"/>
      <c r="EIC295" s="204"/>
      <c r="EID295" s="204"/>
      <c r="EIE295" s="204"/>
      <c r="EIF295" s="204"/>
      <c r="EIG295" s="204"/>
      <c r="EIH295" s="204"/>
      <c r="EII295" s="204"/>
      <c r="EIJ295" s="204"/>
      <c r="EIK295" s="204"/>
      <c r="EIL295" s="204"/>
      <c r="EIM295" s="204"/>
      <c r="EIN295" s="204"/>
      <c r="EIO295" s="204"/>
      <c r="EIP295" s="204"/>
      <c r="EIQ295" s="204"/>
      <c r="EIR295" s="204"/>
      <c r="EIS295" s="204"/>
      <c r="EIT295" s="204"/>
      <c r="EIU295" s="204"/>
      <c r="EIV295" s="204"/>
      <c r="EIW295" s="204"/>
      <c r="EIX295" s="204"/>
      <c r="EIY295" s="204"/>
      <c r="EIZ295" s="204"/>
      <c r="EJA295" s="204"/>
      <c r="EJB295" s="204"/>
      <c r="EJC295" s="204"/>
      <c r="EJD295" s="204"/>
      <c r="EJE295" s="204"/>
      <c r="EJF295" s="204"/>
      <c r="EJG295" s="204"/>
      <c r="EJH295" s="204"/>
      <c r="EJI295" s="204"/>
      <c r="EJJ295" s="204"/>
      <c r="EJK295" s="204"/>
      <c r="EJL295" s="204"/>
      <c r="EJM295" s="204"/>
      <c r="EJN295" s="204"/>
      <c r="EJO295" s="204"/>
      <c r="EJP295" s="204"/>
      <c r="EJQ295" s="204"/>
      <c r="EJR295" s="204"/>
      <c r="EJS295" s="204"/>
      <c r="EJT295" s="204"/>
      <c r="EJU295" s="204"/>
      <c r="EJV295" s="204"/>
      <c r="EJW295" s="204"/>
      <c r="EJX295" s="204"/>
      <c r="EJY295" s="204"/>
      <c r="EJZ295" s="204"/>
      <c r="EKA295" s="204"/>
      <c r="EKB295" s="204"/>
      <c r="EKC295" s="204"/>
      <c r="EKD295" s="204"/>
      <c r="EKE295" s="204"/>
      <c r="EKF295" s="204"/>
      <c r="EKG295" s="204"/>
      <c r="EKH295" s="204"/>
      <c r="EKI295" s="204"/>
      <c r="EKJ295" s="204"/>
      <c r="EKK295" s="204"/>
      <c r="EKL295" s="204"/>
      <c r="EKM295" s="204"/>
      <c r="EKN295" s="204"/>
      <c r="EKO295" s="204"/>
      <c r="EKP295" s="204"/>
      <c r="EKQ295" s="204"/>
      <c r="EKR295" s="204"/>
      <c r="EKS295" s="204"/>
      <c r="EKT295" s="204"/>
      <c r="EKU295" s="204"/>
      <c r="EKV295" s="204"/>
      <c r="EKW295" s="204"/>
      <c r="EKX295" s="204"/>
      <c r="EKY295" s="204"/>
      <c r="EKZ295" s="204"/>
      <c r="ELA295" s="204"/>
      <c r="ELB295" s="204"/>
      <c r="ELC295" s="204"/>
      <c r="ELD295" s="204"/>
      <c r="ELE295" s="204"/>
      <c r="ELF295" s="204"/>
      <c r="ELG295" s="204"/>
      <c r="ELH295" s="204"/>
      <c r="ELI295" s="204"/>
      <c r="ELJ295" s="204"/>
      <c r="ELK295" s="204"/>
      <c r="ELL295" s="204"/>
      <c r="ELM295" s="204"/>
      <c r="ELN295" s="204"/>
      <c r="ELO295" s="204"/>
      <c r="ELP295" s="204"/>
      <c r="ELQ295" s="204"/>
      <c r="ELR295" s="204"/>
      <c r="ELS295" s="204"/>
      <c r="ELT295" s="204"/>
      <c r="ELU295" s="204"/>
      <c r="ELV295" s="204"/>
      <c r="ELW295" s="204"/>
      <c r="ELX295" s="204"/>
      <c r="ELY295" s="204"/>
      <c r="ELZ295" s="204"/>
      <c r="EMA295" s="204"/>
      <c r="EMB295" s="204"/>
      <c r="EMC295" s="204"/>
      <c r="EMD295" s="204"/>
      <c r="EME295" s="204"/>
      <c r="EMF295" s="204"/>
      <c r="EMG295" s="204"/>
      <c r="EMH295" s="204"/>
      <c r="EMI295" s="204"/>
      <c r="EMJ295" s="204"/>
      <c r="EMK295" s="204"/>
      <c r="EML295" s="204"/>
      <c r="EMM295" s="204"/>
      <c r="EMN295" s="204"/>
      <c r="EMO295" s="204"/>
      <c r="EMP295" s="204"/>
      <c r="EMQ295" s="204"/>
      <c r="EMR295" s="204"/>
      <c r="EMS295" s="204"/>
      <c r="EMT295" s="204"/>
      <c r="EMU295" s="204"/>
      <c r="EMV295" s="204"/>
      <c r="EMW295" s="204"/>
      <c r="EMX295" s="204"/>
      <c r="EMY295" s="204"/>
      <c r="EMZ295" s="204"/>
      <c r="ENA295" s="204"/>
      <c r="ENB295" s="204"/>
      <c r="ENC295" s="204"/>
      <c r="END295" s="204"/>
      <c r="ENE295" s="204"/>
      <c r="ENF295" s="204"/>
      <c r="ENG295" s="204"/>
      <c r="ENH295" s="204"/>
      <c r="ENI295" s="204"/>
      <c r="ENJ295" s="204"/>
      <c r="ENK295" s="204"/>
      <c r="ENL295" s="204"/>
      <c r="ENM295" s="204"/>
      <c r="ENN295" s="204"/>
      <c r="ENO295" s="204"/>
      <c r="ENP295" s="204"/>
      <c r="ENQ295" s="204"/>
      <c r="ENR295" s="204"/>
      <c r="ENS295" s="204"/>
      <c r="ENT295" s="204"/>
      <c r="ENU295" s="204"/>
      <c r="ENV295" s="204"/>
      <c r="ENW295" s="204"/>
      <c r="ENX295" s="204"/>
      <c r="ENY295" s="204"/>
      <c r="ENZ295" s="204"/>
      <c r="EOA295" s="204"/>
      <c r="EOB295" s="204"/>
      <c r="EOC295" s="204"/>
      <c r="EOD295" s="204"/>
      <c r="EOE295" s="204"/>
      <c r="EOF295" s="204"/>
      <c r="EOG295" s="204"/>
      <c r="EOH295" s="204"/>
      <c r="EOI295" s="204"/>
      <c r="EOJ295" s="204"/>
      <c r="EOK295" s="204"/>
      <c r="EOL295" s="204"/>
      <c r="EOM295" s="204"/>
      <c r="EON295" s="204"/>
      <c r="EOO295" s="204"/>
      <c r="EOP295" s="204"/>
      <c r="EOQ295" s="204"/>
      <c r="EOR295" s="204"/>
      <c r="EOS295" s="204"/>
      <c r="EOT295" s="204"/>
      <c r="EOU295" s="204"/>
      <c r="EOV295" s="204"/>
      <c r="EOW295" s="204"/>
      <c r="EOX295" s="204"/>
      <c r="EOY295" s="204"/>
      <c r="EOZ295" s="204"/>
      <c r="EPA295" s="204"/>
      <c r="EPB295" s="204"/>
      <c r="EPC295" s="204"/>
      <c r="EPD295" s="204"/>
      <c r="EPE295" s="204"/>
      <c r="EPF295" s="204"/>
      <c r="EPG295" s="204"/>
      <c r="EPH295" s="204"/>
      <c r="EPI295" s="204"/>
      <c r="EPJ295" s="204"/>
      <c r="EPK295" s="204"/>
      <c r="EPL295" s="204"/>
      <c r="EPM295" s="204"/>
      <c r="EPN295" s="204"/>
      <c r="EPO295" s="204"/>
      <c r="EPP295" s="204"/>
      <c r="EPQ295" s="204"/>
      <c r="EPR295" s="204"/>
      <c r="EPS295" s="204"/>
      <c r="EPT295" s="204"/>
      <c r="EPU295" s="204"/>
      <c r="EPV295" s="204"/>
      <c r="EPW295" s="204"/>
      <c r="EPX295" s="204"/>
      <c r="EPY295" s="204"/>
      <c r="EPZ295" s="204"/>
      <c r="EQA295" s="204"/>
      <c r="EQB295" s="204"/>
      <c r="EQC295" s="204"/>
      <c r="EQD295" s="204"/>
      <c r="EQE295" s="204"/>
      <c r="EQF295" s="204"/>
      <c r="EQG295" s="204"/>
      <c r="EQH295" s="204"/>
      <c r="EQI295" s="204"/>
      <c r="EQJ295" s="204"/>
      <c r="EQK295" s="204"/>
      <c r="EQL295" s="204"/>
      <c r="EQM295" s="204"/>
      <c r="EQN295" s="204"/>
      <c r="EQO295" s="204"/>
      <c r="EQP295" s="204"/>
      <c r="EQQ295" s="204"/>
      <c r="EQR295" s="204"/>
      <c r="EQS295" s="204"/>
      <c r="EQT295" s="204"/>
      <c r="EQU295" s="204"/>
      <c r="EQV295" s="204"/>
      <c r="EQW295" s="204"/>
      <c r="EQX295" s="204"/>
      <c r="EQY295" s="204"/>
      <c r="EQZ295" s="204"/>
      <c r="ERA295" s="204"/>
      <c r="ERB295" s="204"/>
      <c r="ERC295" s="204"/>
      <c r="ERD295" s="204"/>
      <c r="ERE295" s="204"/>
      <c r="ERF295" s="204"/>
      <c r="ERG295" s="204"/>
      <c r="ERH295" s="204"/>
      <c r="ERI295" s="204"/>
      <c r="ERJ295" s="204"/>
      <c r="ERK295" s="204"/>
      <c r="ERL295" s="204"/>
      <c r="ERM295" s="204"/>
      <c r="ERN295" s="204"/>
      <c r="ERO295" s="204"/>
      <c r="ERP295" s="204"/>
      <c r="ERQ295" s="204"/>
      <c r="ERR295" s="204"/>
      <c r="ERS295" s="204"/>
      <c r="ERT295" s="204"/>
      <c r="ERU295" s="204"/>
      <c r="ERV295" s="204"/>
      <c r="ERW295" s="204"/>
      <c r="ERX295" s="204"/>
      <c r="ERY295" s="204"/>
      <c r="ERZ295" s="204"/>
      <c r="ESA295" s="204"/>
      <c r="ESB295" s="204"/>
      <c r="ESC295" s="204"/>
      <c r="ESD295" s="204"/>
      <c r="ESE295" s="204"/>
      <c r="ESF295" s="204"/>
      <c r="ESG295" s="204"/>
      <c r="ESH295" s="204"/>
      <c r="ESI295" s="204"/>
      <c r="ESJ295" s="204"/>
      <c r="ESK295" s="204"/>
      <c r="ESL295" s="204"/>
      <c r="ESM295" s="204"/>
      <c r="ESN295" s="204"/>
      <c r="ESO295" s="204"/>
      <c r="ESP295" s="204"/>
      <c r="ESQ295" s="204"/>
      <c r="ESR295" s="204"/>
      <c r="ESS295" s="204"/>
      <c r="EST295" s="204"/>
      <c r="ESU295" s="204"/>
      <c r="ESV295" s="204"/>
      <c r="ESW295" s="204"/>
      <c r="ESX295" s="204"/>
      <c r="ESY295" s="204"/>
      <c r="ESZ295" s="204"/>
      <c r="ETA295" s="204"/>
      <c r="ETB295" s="204"/>
      <c r="ETC295" s="204"/>
      <c r="ETD295" s="204"/>
      <c r="ETE295" s="204"/>
      <c r="ETF295" s="204"/>
      <c r="ETG295" s="204"/>
      <c r="ETH295" s="204"/>
      <c r="ETI295" s="204"/>
      <c r="ETJ295" s="204"/>
      <c r="ETK295" s="204"/>
      <c r="ETL295" s="204"/>
      <c r="ETM295" s="204"/>
      <c r="ETN295" s="204"/>
      <c r="ETO295" s="204"/>
      <c r="ETP295" s="204"/>
      <c r="ETQ295" s="204"/>
      <c r="ETR295" s="204"/>
      <c r="ETS295" s="204"/>
      <c r="ETT295" s="204"/>
      <c r="ETU295" s="204"/>
      <c r="ETV295" s="204"/>
      <c r="ETW295" s="204"/>
      <c r="ETX295" s="204"/>
      <c r="ETY295" s="204"/>
      <c r="ETZ295" s="204"/>
      <c r="EUA295" s="204"/>
      <c r="EUB295" s="204"/>
      <c r="EUC295" s="204"/>
      <c r="EUD295" s="204"/>
      <c r="EUE295" s="204"/>
      <c r="EUF295" s="204"/>
      <c r="EUG295" s="204"/>
      <c r="EUH295" s="204"/>
      <c r="EUI295" s="204"/>
      <c r="EUJ295" s="204"/>
      <c r="EUK295" s="204"/>
      <c r="EUL295" s="204"/>
      <c r="EUM295" s="204"/>
      <c r="EUN295" s="204"/>
      <c r="EUO295" s="204"/>
      <c r="EUP295" s="204"/>
      <c r="EUQ295" s="204"/>
      <c r="EUR295" s="204"/>
      <c r="EUS295" s="204"/>
      <c r="EUT295" s="204"/>
      <c r="EUU295" s="204"/>
      <c r="EUV295" s="204"/>
      <c r="EUW295" s="204"/>
      <c r="EUX295" s="204"/>
      <c r="EUY295" s="204"/>
      <c r="EUZ295" s="204"/>
      <c r="EVA295" s="204"/>
      <c r="EVB295" s="204"/>
      <c r="EVC295" s="204"/>
      <c r="EVD295" s="204"/>
      <c r="EVE295" s="204"/>
      <c r="EVF295" s="204"/>
      <c r="EVG295" s="204"/>
      <c r="EVH295" s="204"/>
      <c r="EVI295" s="204"/>
      <c r="EVJ295" s="204"/>
      <c r="EVK295" s="204"/>
      <c r="EVL295" s="204"/>
      <c r="EVM295" s="204"/>
      <c r="EVN295" s="204"/>
      <c r="EVO295" s="204"/>
      <c r="EVP295" s="204"/>
      <c r="EVQ295" s="204"/>
      <c r="EVR295" s="204"/>
      <c r="EVS295" s="204"/>
      <c r="EVT295" s="204"/>
      <c r="EVU295" s="204"/>
      <c r="EVV295" s="204"/>
      <c r="EVW295" s="204"/>
      <c r="EVX295" s="204"/>
      <c r="EVY295" s="204"/>
      <c r="EVZ295" s="204"/>
      <c r="EWA295" s="204"/>
      <c r="EWB295" s="204"/>
      <c r="EWC295" s="204"/>
      <c r="EWD295" s="204"/>
      <c r="EWE295" s="204"/>
      <c r="EWF295" s="204"/>
      <c r="EWG295" s="204"/>
      <c r="EWH295" s="204"/>
      <c r="EWI295" s="204"/>
      <c r="EWJ295" s="204"/>
      <c r="EWK295" s="204"/>
      <c r="EWL295" s="204"/>
      <c r="EWM295" s="204"/>
      <c r="EWN295" s="204"/>
      <c r="EWO295" s="204"/>
      <c r="EWP295" s="204"/>
      <c r="EWQ295" s="204"/>
      <c r="EWR295" s="204"/>
      <c r="EWS295" s="204"/>
      <c r="EWT295" s="204"/>
      <c r="EWU295" s="204"/>
      <c r="EWV295" s="204"/>
      <c r="EWW295" s="204"/>
      <c r="EWX295" s="204"/>
      <c r="EWY295" s="204"/>
      <c r="EWZ295" s="204"/>
      <c r="EXA295" s="204"/>
      <c r="EXB295" s="204"/>
      <c r="EXC295" s="204"/>
      <c r="EXD295" s="204"/>
      <c r="EXE295" s="204"/>
      <c r="EXF295" s="204"/>
      <c r="EXG295" s="204"/>
      <c r="EXH295" s="204"/>
      <c r="EXI295" s="204"/>
      <c r="EXJ295" s="204"/>
      <c r="EXK295" s="204"/>
      <c r="EXL295" s="204"/>
      <c r="EXM295" s="204"/>
      <c r="EXN295" s="204"/>
      <c r="EXO295" s="204"/>
      <c r="EXP295" s="204"/>
      <c r="EXQ295" s="204"/>
      <c r="EXR295" s="204"/>
      <c r="EXS295" s="204"/>
      <c r="EXT295" s="204"/>
      <c r="EXU295" s="204"/>
      <c r="EXV295" s="204"/>
      <c r="EXW295" s="204"/>
      <c r="EXX295" s="204"/>
      <c r="EXY295" s="204"/>
      <c r="EXZ295" s="204"/>
      <c r="EYA295" s="204"/>
      <c r="EYB295" s="204"/>
      <c r="EYC295" s="204"/>
      <c r="EYD295" s="204"/>
      <c r="EYE295" s="204"/>
      <c r="EYF295" s="204"/>
      <c r="EYG295" s="204"/>
      <c r="EYH295" s="204"/>
      <c r="EYI295" s="204"/>
      <c r="EYJ295" s="204"/>
      <c r="EYK295" s="204"/>
      <c r="EYL295" s="204"/>
      <c r="EYM295" s="204"/>
      <c r="EYN295" s="204"/>
      <c r="EYO295" s="204"/>
      <c r="EYP295" s="204"/>
      <c r="EYQ295" s="204"/>
      <c r="EYR295" s="204"/>
      <c r="EYS295" s="204"/>
      <c r="EYT295" s="204"/>
      <c r="EYU295" s="204"/>
      <c r="EYV295" s="204"/>
      <c r="EYW295" s="204"/>
      <c r="EYX295" s="204"/>
      <c r="EYY295" s="204"/>
      <c r="EYZ295" s="204"/>
      <c r="EZA295" s="204"/>
      <c r="EZB295" s="204"/>
      <c r="EZC295" s="204"/>
      <c r="EZD295" s="204"/>
      <c r="EZE295" s="204"/>
      <c r="EZF295" s="204"/>
      <c r="EZG295" s="204"/>
      <c r="EZH295" s="204"/>
      <c r="EZI295" s="204"/>
      <c r="EZJ295" s="204"/>
      <c r="EZK295" s="204"/>
      <c r="EZL295" s="204"/>
      <c r="EZM295" s="204"/>
      <c r="EZN295" s="204"/>
      <c r="EZO295" s="204"/>
      <c r="EZP295" s="204"/>
      <c r="EZQ295" s="204"/>
      <c r="EZR295" s="204"/>
      <c r="EZS295" s="204"/>
      <c r="EZT295" s="204"/>
      <c r="EZU295" s="204"/>
      <c r="EZV295" s="204"/>
      <c r="EZW295" s="204"/>
      <c r="EZX295" s="204"/>
      <c r="EZY295" s="204"/>
      <c r="EZZ295" s="204"/>
      <c r="FAA295" s="204"/>
      <c r="FAB295" s="204"/>
      <c r="FAC295" s="204"/>
      <c r="FAD295" s="204"/>
      <c r="FAE295" s="204"/>
      <c r="FAF295" s="204"/>
      <c r="FAG295" s="204"/>
      <c r="FAH295" s="204"/>
      <c r="FAI295" s="204"/>
      <c r="FAJ295" s="204"/>
      <c r="FAK295" s="204"/>
      <c r="FAL295" s="204"/>
      <c r="FAM295" s="204"/>
      <c r="FAN295" s="204"/>
      <c r="FAO295" s="204"/>
      <c r="FAP295" s="204"/>
      <c r="FAQ295" s="204"/>
      <c r="FAR295" s="204"/>
      <c r="FAS295" s="204"/>
      <c r="FAT295" s="204"/>
      <c r="FAU295" s="204"/>
      <c r="FAV295" s="204"/>
      <c r="FAW295" s="204"/>
      <c r="FAX295" s="204"/>
      <c r="FAY295" s="204"/>
      <c r="FAZ295" s="204"/>
      <c r="FBA295" s="204"/>
      <c r="FBB295" s="204"/>
      <c r="FBC295" s="204"/>
      <c r="FBD295" s="204"/>
      <c r="FBE295" s="204"/>
      <c r="FBF295" s="204"/>
      <c r="FBG295" s="204"/>
      <c r="FBH295" s="204"/>
      <c r="FBI295" s="204"/>
      <c r="FBJ295" s="204"/>
      <c r="FBK295" s="204"/>
      <c r="FBL295" s="204"/>
      <c r="FBM295" s="204"/>
      <c r="FBN295" s="204"/>
      <c r="FBO295" s="204"/>
      <c r="FBP295" s="204"/>
      <c r="FBQ295" s="204"/>
      <c r="FBR295" s="204"/>
      <c r="FBS295" s="204"/>
      <c r="FBT295" s="204"/>
      <c r="FBU295" s="204"/>
      <c r="FBV295" s="204"/>
      <c r="FBW295" s="204"/>
      <c r="FBX295" s="204"/>
      <c r="FBY295" s="204"/>
      <c r="FBZ295" s="204"/>
      <c r="FCA295" s="204"/>
      <c r="FCB295" s="204"/>
      <c r="FCC295" s="204"/>
      <c r="FCD295" s="204"/>
      <c r="FCE295" s="204"/>
      <c r="FCF295" s="204"/>
      <c r="FCG295" s="204"/>
      <c r="FCH295" s="204"/>
      <c r="FCI295" s="204"/>
      <c r="FCJ295" s="204"/>
      <c r="FCK295" s="204"/>
      <c r="FCL295" s="204"/>
      <c r="FCM295" s="204"/>
      <c r="FCN295" s="204"/>
      <c r="FCO295" s="204"/>
      <c r="FCP295" s="204"/>
      <c r="FCQ295" s="204"/>
      <c r="FCR295" s="204"/>
      <c r="FCS295" s="204"/>
      <c r="FCT295" s="204"/>
      <c r="FCU295" s="204"/>
      <c r="FCV295" s="204"/>
      <c r="FCW295" s="204"/>
      <c r="FCX295" s="204"/>
      <c r="FCY295" s="204"/>
      <c r="FCZ295" s="204"/>
      <c r="FDA295" s="204"/>
      <c r="FDB295" s="204"/>
      <c r="FDC295" s="204"/>
      <c r="FDD295" s="204"/>
      <c r="FDE295" s="204"/>
      <c r="FDF295" s="204"/>
      <c r="FDG295" s="204"/>
      <c r="FDH295" s="204"/>
      <c r="FDI295" s="204"/>
      <c r="FDJ295" s="204"/>
      <c r="FDK295" s="204"/>
      <c r="FDL295" s="204"/>
      <c r="FDM295" s="204"/>
      <c r="FDN295" s="204"/>
      <c r="FDO295" s="204"/>
      <c r="FDP295" s="204"/>
      <c r="FDQ295" s="204"/>
      <c r="FDR295" s="204"/>
      <c r="FDS295" s="204"/>
      <c r="FDT295" s="204"/>
      <c r="FDU295" s="204"/>
      <c r="FDV295" s="204"/>
      <c r="FDW295" s="204"/>
      <c r="FDX295" s="204"/>
      <c r="FDY295" s="204"/>
      <c r="FDZ295" s="204"/>
      <c r="FEA295" s="204"/>
      <c r="FEB295" s="204"/>
      <c r="FEC295" s="204"/>
      <c r="FED295" s="204"/>
      <c r="FEE295" s="204"/>
      <c r="FEF295" s="204"/>
      <c r="FEG295" s="204"/>
      <c r="FEH295" s="204"/>
      <c r="FEI295" s="204"/>
      <c r="FEJ295" s="204"/>
      <c r="FEK295" s="204"/>
      <c r="FEL295" s="204"/>
      <c r="FEM295" s="204"/>
      <c r="FEN295" s="204"/>
      <c r="FEO295" s="204"/>
      <c r="FEP295" s="204"/>
      <c r="FEQ295" s="204"/>
      <c r="FER295" s="204"/>
      <c r="FES295" s="204"/>
      <c r="FET295" s="204"/>
      <c r="FEU295" s="204"/>
      <c r="FEV295" s="204"/>
      <c r="FEW295" s="204"/>
      <c r="FEX295" s="204"/>
      <c r="FEY295" s="204"/>
      <c r="FEZ295" s="204"/>
      <c r="FFA295" s="204"/>
      <c r="FFB295" s="204"/>
      <c r="FFC295" s="204"/>
      <c r="FFD295" s="204"/>
      <c r="FFE295" s="204"/>
      <c r="FFF295" s="204"/>
      <c r="FFG295" s="204"/>
      <c r="FFH295" s="204"/>
      <c r="FFI295" s="204"/>
      <c r="FFJ295" s="204"/>
      <c r="FFK295" s="204"/>
      <c r="FFL295" s="204"/>
      <c r="FFM295" s="204"/>
      <c r="FFN295" s="204"/>
      <c r="FFO295" s="204"/>
      <c r="FFP295" s="204"/>
      <c r="FFQ295" s="204"/>
      <c r="FFR295" s="204"/>
      <c r="FFS295" s="204"/>
      <c r="FFT295" s="204"/>
      <c r="FFU295" s="204"/>
      <c r="FFV295" s="204"/>
      <c r="FFW295" s="204"/>
      <c r="FFX295" s="204"/>
      <c r="FFY295" s="204"/>
      <c r="FFZ295" s="204"/>
      <c r="FGA295" s="204"/>
      <c r="FGB295" s="204"/>
      <c r="FGC295" s="204"/>
      <c r="FGD295" s="204"/>
      <c r="FGE295" s="204"/>
      <c r="FGF295" s="204"/>
      <c r="FGG295" s="204"/>
      <c r="FGH295" s="204"/>
      <c r="FGI295" s="204"/>
      <c r="FGJ295" s="204"/>
      <c r="FGK295" s="204"/>
      <c r="FGL295" s="204"/>
      <c r="FGM295" s="204"/>
      <c r="FGN295" s="204"/>
      <c r="FGO295" s="204"/>
      <c r="FGP295" s="204"/>
      <c r="FGQ295" s="204"/>
      <c r="FGR295" s="204"/>
      <c r="FGS295" s="204"/>
      <c r="FGT295" s="204"/>
      <c r="FGU295" s="204"/>
      <c r="FGV295" s="204"/>
      <c r="FGW295" s="204"/>
      <c r="FGX295" s="204"/>
      <c r="FGY295" s="204"/>
      <c r="FGZ295" s="204"/>
      <c r="FHA295" s="204"/>
      <c r="FHB295" s="204"/>
      <c r="FHC295" s="204"/>
      <c r="FHD295" s="204"/>
      <c r="FHE295" s="204"/>
      <c r="FHF295" s="204"/>
      <c r="FHG295" s="204"/>
      <c r="FHH295" s="204"/>
      <c r="FHI295" s="204"/>
      <c r="FHJ295" s="204"/>
      <c r="FHK295" s="204"/>
      <c r="FHL295" s="204"/>
      <c r="FHM295" s="204"/>
      <c r="FHN295" s="204"/>
      <c r="FHO295" s="204"/>
      <c r="FHP295" s="204"/>
      <c r="FHQ295" s="204"/>
      <c r="FHR295" s="204"/>
      <c r="FHS295" s="204"/>
      <c r="FHT295" s="204"/>
      <c r="FHU295" s="204"/>
      <c r="FHV295" s="204"/>
      <c r="FHW295" s="204"/>
      <c r="FHX295" s="204"/>
      <c r="FHY295" s="204"/>
      <c r="FHZ295" s="204"/>
      <c r="FIA295" s="204"/>
      <c r="FIB295" s="204"/>
      <c r="FIC295" s="204"/>
      <c r="FID295" s="204"/>
      <c r="FIE295" s="204"/>
      <c r="FIF295" s="204"/>
      <c r="FIG295" s="204"/>
      <c r="FIH295" s="204"/>
      <c r="FII295" s="204"/>
      <c r="FIJ295" s="204"/>
      <c r="FIK295" s="204"/>
      <c r="FIL295" s="204"/>
      <c r="FIM295" s="204"/>
      <c r="FIN295" s="204"/>
      <c r="FIO295" s="204"/>
      <c r="FIP295" s="204"/>
      <c r="FIQ295" s="204"/>
      <c r="FIR295" s="204"/>
      <c r="FIS295" s="204"/>
      <c r="FIT295" s="204"/>
      <c r="FIU295" s="204"/>
      <c r="FIV295" s="204"/>
      <c r="FIW295" s="204"/>
      <c r="FIX295" s="204"/>
      <c r="FIY295" s="204"/>
      <c r="FIZ295" s="204"/>
      <c r="FJA295" s="204"/>
      <c r="FJB295" s="204"/>
      <c r="FJC295" s="204"/>
      <c r="FJD295" s="204"/>
      <c r="FJE295" s="204"/>
      <c r="FJF295" s="204"/>
      <c r="FJG295" s="204"/>
      <c r="FJH295" s="204"/>
      <c r="FJI295" s="204"/>
      <c r="FJJ295" s="204"/>
      <c r="FJK295" s="204"/>
      <c r="FJL295" s="204"/>
      <c r="FJM295" s="204"/>
      <c r="FJN295" s="204"/>
      <c r="FJO295" s="204"/>
      <c r="FJP295" s="204"/>
      <c r="FJQ295" s="204"/>
      <c r="FJR295" s="204"/>
      <c r="FJS295" s="204"/>
      <c r="FJT295" s="204"/>
      <c r="FJU295" s="204"/>
      <c r="FJV295" s="204"/>
      <c r="FJW295" s="204"/>
      <c r="FJX295" s="204"/>
      <c r="FJY295" s="204"/>
      <c r="FJZ295" s="204"/>
      <c r="FKA295" s="204"/>
      <c r="FKB295" s="204"/>
      <c r="FKC295" s="204"/>
      <c r="FKD295" s="204"/>
      <c r="FKE295" s="204"/>
      <c r="FKF295" s="204"/>
      <c r="FKG295" s="204"/>
      <c r="FKH295" s="204"/>
      <c r="FKI295" s="204"/>
      <c r="FKJ295" s="204"/>
      <c r="FKK295" s="204"/>
      <c r="FKL295" s="204"/>
      <c r="FKM295" s="204"/>
      <c r="FKN295" s="204"/>
      <c r="FKO295" s="204"/>
      <c r="FKP295" s="204"/>
      <c r="FKQ295" s="204"/>
      <c r="FKR295" s="204"/>
      <c r="FKS295" s="204"/>
      <c r="FKT295" s="204"/>
      <c r="FKU295" s="204"/>
      <c r="FKV295" s="204"/>
      <c r="FKW295" s="204"/>
      <c r="FKX295" s="204"/>
      <c r="FKY295" s="204"/>
      <c r="FKZ295" s="204"/>
      <c r="FLA295" s="204"/>
      <c r="FLB295" s="204"/>
      <c r="FLC295" s="204"/>
      <c r="FLD295" s="204"/>
      <c r="FLE295" s="204"/>
      <c r="FLF295" s="204"/>
      <c r="FLG295" s="204"/>
      <c r="FLH295" s="204"/>
      <c r="FLI295" s="204"/>
      <c r="FLJ295" s="204"/>
      <c r="FLK295" s="204"/>
      <c r="FLL295" s="204"/>
      <c r="FLM295" s="204"/>
      <c r="FLN295" s="204"/>
      <c r="FLO295" s="204"/>
      <c r="FLP295" s="204"/>
      <c r="FLQ295" s="204"/>
      <c r="FLR295" s="204"/>
      <c r="FLS295" s="204"/>
      <c r="FLT295" s="204"/>
      <c r="FLU295" s="204"/>
      <c r="FLV295" s="204"/>
      <c r="FLW295" s="204"/>
      <c r="FLX295" s="204"/>
      <c r="FLY295" s="204"/>
      <c r="FLZ295" s="204"/>
      <c r="FMA295" s="204"/>
      <c r="FMB295" s="204"/>
      <c r="FMC295" s="204"/>
      <c r="FMD295" s="204"/>
      <c r="FME295" s="204"/>
      <c r="FMF295" s="204"/>
      <c r="FMG295" s="204"/>
      <c r="FMH295" s="204"/>
      <c r="FMI295" s="204"/>
      <c r="FMJ295" s="204"/>
      <c r="FMK295" s="204"/>
      <c r="FML295" s="204"/>
      <c r="FMM295" s="204"/>
      <c r="FMN295" s="204"/>
      <c r="FMO295" s="204"/>
      <c r="FMP295" s="204"/>
      <c r="FMQ295" s="204"/>
      <c r="FMR295" s="204"/>
      <c r="FMS295" s="204"/>
      <c r="FMT295" s="204"/>
      <c r="FMU295" s="204"/>
      <c r="FMV295" s="204"/>
      <c r="FMW295" s="204"/>
      <c r="FMX295" s="204"/>
      <c r="FMY295" s="204"/>
      <c r="FMZ295" s="204"/>
      <c r="FNA295" s="204"/>
      <c r="FNB295" s="204"/>
      <c r="FNC295" s="204"/>
      <c r="FND295" s="204"/>
      <c r="FNE295" s="204"/>
      <c r="FNF295" s="204"/>
      <c r="FNG295" s="204"/>
      <c r="FNH295" s="204"/>
      <c r="FNI295" s="204"/>
      <c r="FNJ295" s="204"/>
      <c r="FNK295" s="204"/>
      <c r="FNL295" s="204"/>
      <c r="FNM295" s="204"/>
      <c r="FNN295" s="204"/>
      <c r="FNO295" s="204"/>
      <c r="FNP295" s="204"/>
      <c r="FNQ295" s="204"/>
      <c r="FNR295" s="204"/>
      <c r="FNS295" s="204"/>
      <c r="FNT295" s="204"/>
      <c r="FNU295" s="204"/>
      <c r="FNV295" s="204"/>
      <c r="FNW295" s="204"/>
      <c r="FNX295" s="204"/>
      <c r="FNY295" s="204"/>
      <c r="FNZ295" s="204"/>
      <c r="FOA295" s="204"/>
      <c r="FOB295" s="204"/>
      <c r="FOC295" s="204"/>
      <c r="FOD295" s="204"/>
      <c r="FOE295" s="204"/>
      <c r="FOF295" s="204"/>
      <c r="FOG295" s="204"/>
      <c r="FOH295" s="204"/>
      <c r="FOI295" s="204"/>
      <c r="FOJ295" s="204"/>
      <c r="FOK295" s="204"/>
      <c r="FOL295" s="204"/>
      <c r="FOM295" s="204"/>
      <c r="FON295" s="204"/>
      <c r="FOO295" s="204"/>
      <c r="FOP295" s="204"/>
      <c r="FOQ295" s="204"/>
      <c r="FOR295" s="204"/>
      <c r="FOS295" s="204"/>
      <c r="FOT295" s="204"/>
      <c r="FOU295" s="204"/>
      <c r="FOV295" s="204"/>
      <c r="FOW295" s="204"/>
      <c r="FOX295" s="204"/>
      <c r="FOY295" s="204"/>
      <c r="FOZ295" s="204"/>
      <c r="FPA295" s="204"/>
      <c r="FPB295" s="204"/>
      <c r="FPC295" s="204"/>
      <c r="FPD295" s="204"/>
      <c r="FPE295" s="204"/>
      <c r="FPF295" s="204"/>
      <c r="FPG295" s="204"/>
      <c r="FPH295" s="204"/>
      <c r="FPI295" s="204"/>
      <c r="FPJ295" s="204"/>
      <c r="FPK295" s="204"/>
      <c r="FPL295" s="204"/>
      <c r="FPM295" s="204"/>
      <c r="FPN295" s="204"/>
      <c r="FPO295" s="204"/>
      <c r="FPP295" s="204"/>
      <c r="FPQ295" s="204"/>
      <c r="FPR295" s="204"/>
      <c r="FPS295" s="204"/>
      <c r="FPT295" s="204"/>
      <c r="FPU295" s="204"/>
      <c r="FPV295" s="204"/>
      <c r="FPW295" s="204"/>
      <c r="FPX295" s="204"/>
      <c r="FPY295" s="204"/>
      <c r="FPZ295" s="204"/>
      <c r="FQA295" s="204"/>
      <c r="FQB295" s="204"/>
      <c r="FQC295" s="204"/>
      <c r="FQD295" s="204"/>
      <c r="FQE295" s="204"/>
      <c r="FQF295" s="204"/>
      <c r="FQG295" s="204"/>
      <c r="FQH295" s="204"/>
      <c r="FQI295" s="204"/>
      <c r="FQJ295" s="204"/>
      <c r="FQK295" s="204"/>
      <c r="FQL295" s="204"/>
      <c r="FQM295" s="204"/>
      <c r="FQN295" s="204"/>
      <c r="FQO295" s="204"/>
      <c r="FQP295" s="204"/>
      <c r="FQQ295" s="204"/>
      <c r="FQR295" s="204"/>
      <c r="FQS295" s="204"/>
      <c r="FQT295" s="204"/>
      <c r="FQU295" s="204"/>
      <c r="FQV295" s="204"/>
      <c r="FQW295" s="204"/>
      <c r="FQX295" s="204"/>
      <c r="FQY295" s="204"/>
      <c r="FQZ295" s="204"/>
      <c r="FRA295" s="204"/>
      <c r="FRB295" s="204"/>
      <c r="FRC295" s="204"/>
      <c r="FRD295" s="204"/>
      <c r="FRE295" s="204"/>
      <c r="FRF295" s="204"/>
      <c r="FRG295" s="204"/>
      <c r="FRH295" s="204"/>
      <c r="FRI295" s="204"/>
      <c r="FRJ295" s="204"/>
      <c r="FRK295" s="204"/>
      <c r="FRL295" s="204"/>
      <c r="FRM295" s="204"/>
      <c r="FRN295" s="204"/>
      <c r="FRO295" s="204"/>
      <c r="FRP295" s="204"/>
      <c r="FRQ295" s="204"/>
      <c r="FRR295" s="204"/>
      <c r="FRS295" s="204"/>
      <c r="FRT295" s="204"/>
      <c r="FRU295" s="204"/>
      <c r="FRV295" s="204"/>
      <c r="FRW295" s="204"/>
      <c r="FRX295" s="204"/>
      <c r="FRY295" s="204"/>
      <c r="FRZ295" s="204"/>
      <c r="FSA295" s="204"/>
      <c r="FSB295" s="204"/>
      <c r="FSC295" s="204"/>
      <c r="FSD295" s="204"/>
      <c r="FSE295" s="204"/>
      <c r="FSF295" s="204"/>
      <c r="FSG295" s="204"/>
      <c r="FSH295" s="204"/>
      <c r="FSI295" s="204"/>
      <c r="FSJ295" s="204"/>
      <c r="FSK295" s="204"/>
      <c r="FSL295" s="204"/>
      <c r="FSM295" s="204"/>
      <c r="FSN295" s="204"/>
      <c r="FSO295" s="204"/>
      <c r="FSP295" s="204"/>
      <c r="FSQ295" s="204"/>
      <c r="FSR295" s="204"/>
      <c r="FSS295" s="204"/>
      <c r="FST295" s="204"/>
      <c r="FSU295" s="204"/>
      <c r="FSV295" s="204"/>
      <c r="FSW295" s="204"/>
      <c r="FSX295" s="204"/>
      <c r="FSY295" s="204"/>
      <c r="FSZ295" s="204"/>
      <c r="FTA295" s="204"/>
      <c r="FTB295" s="204"/>
      <c r="FTC295" s="204"/>
      <c r="FTD295" s="204"/>
      <c r="FTE295" s="204"/>
      <c r="FTF295" s="204"/>
      <c r="FTG295" s="204"/>
      <c r="FTH295" s="204"/>
      <c r="FTI295" s="204"/>
      <c r="FTJ295" s="204"/>
      <c r="FTK295" s="204"/>
      <c r="FTL295" s="204"/>
      <c r="FTM295" s="204"/>
      <c r="FTN295" s="204"/>
      <c r="FTO295" s="204"/>
      <c r="FTP295" s="204"/>
      <c r="FTQ295" s="204"/>
      <c r="FTR295" s="204"/>
      <c r="FTS295" s="204"/>
      <c r="FTT295" s="204"/>
      <c r="FTU295" s="204"/>
      <c r="FTV295" s="204"/>
      <c r="FTW295" s="204"/>
      <c r="FTX295" s="204"/>
      <c r="FTY295" s="204"/>
      <c r="FTZ295" s="204"/>
      <c r="FUA295" s="204"/>
      <c r="FUB295" s="204"/>
      <c r="FUC295" s="204"/>
      <c r="FUD295" s="204"/>
      <c r="FUE295" s="204"/>
      <c r="FUF295" s="204"/>
      <c r="FUG295" s="204"/>
      <c r="FUH295" s="204"/>
      <c r="FUI295" s="204"/>
      <c r="FUJ295" s="204"/>
      <c r="FUK295" s="204"/>
      <c r="FUL295" s="204"/>
      <c r="FUM295" s="204"/>
      <c r="FUN295" s="204"/>
      <c r="FUO295" s="204"/>
      <c r="FUP295" s="204"/>
      <c r="FUQ295" s="204"/>
      <c r="FUR295" s="204"/>
      <c r="FUS295" s="204"/>
      <c r="FUT295" s="204"/>
      <c r="FUU295" s="204"/>
      <c r="FUV295" s="204"/>
      <c r="FUW295" s="204"/>
      <c r="FUX295" s="204"/>
      <c r="FUY295" s="204"/>
      <c r="FUZ295" s="204"/>
      <c r="FVA295" s="204"/>
      <c r="FVB295" s="204"/>
      <c r="FVC295" s="204"/>
      <c r="FVD295" s="204"/>
      <c r="FVE295" s="204"/>
      <c r="FVF295" s="204"/>
      <c r="FVG295" s="204"/>
      <c r="FVH295" s="204"/>
      <c r="FVI295" s="204"/>
      <c r="FVJ295" s="204"/>
      <c r="FVK295" s="204"/>
      <c r="FVL295" s="204"/>
      <c r="FVM295" s="204"/>
      <c r="FVN295" s="204"/>
      <c r="FVO295" s="204"/>
      <c r="FVP295" s="204"/>
      <c r="FVQ295" s="204"/>
      <c r="FVR295" s="204"/>
      <c r="FVS295" s="204"/>
      <c r="FVT295" s="204"/>
      <c r="FVU295" s="204"/>
      <c r="FVV295" s="204"/>
      <c r="FVW295" s="204"/>
      <c r="FVX295" s="204"/>
      <c r="FVY295" s="204"/>
      <c r="FVZ295" s="204"/>
      <c r="FWA295" s="204"/>
      <c r="FWB295" s="204"/>
      <c r="FWC295" s="204"/>
      <c r="FWD295" s="204"/>
      <c r="FWE295" s="204"/>
      <c r="FWF295" s="204"/>
      <c r="FWG295" s="204"/>
      <c r="FWH295" s="204"/>
      <c r="FWI295" s="204"/>
      <c r="FWJ295" s="204"/>
      <c r="FWK295" s="204"/>
      <c r="FWL295" s="204"/>
      <c r="FWM295" s="204"/>
      <c r="FWN295" s="204"/>
      <c r="FWO295" s="204"/>
      <c r="FWP295" s="204"/>
      <c r="FWQ295" s="204"/>
      <c r="FWR295" s="204"/>
      <c r="FWS295" s="204"/>
      <c r="FWT295" s="204"/>
      <c r="FWU295" s="204"/>
      <c r="FWV295" s="204"/>
      <c r="FWW295" s="204"/>
      <c r="FWX295" s="204"/>
      <c r="FWY295" s="204"/>
      <c r="FWZ295" s="204"/>
      <c r="FXA295" s="204"/>
      <c r="FXB295" s="204"/>
      <c r="FXC295" s="204"/>
      <c r="FXD295" s="204"/>
      <c r="FXE295" s="204"/>
      <c r="FXF295" s="204"/>
      <c r="FXG295" s="204"/>
      <c r="FXH295" s="204"/>
      <c r="FXI295" s="204"/>
      <c r="FXJ295" s="204"/>
      <c r="FXK295" s="204"/>
      <c r="FXL295" s="204"/>
      <c r="FXM295" s="204"/>
      <c r="FXN295" s="204"/>
      <c r="FXO295" s="204"/>
      <c r="FXP295" s="204"/>
      <c r="FXQ295" s="204"/>
      <c r="FXR295" s="204"/>
      <c r="FXS295" s="204"/>
      <c r="FXT295" s="204"/>
      <c r="FXU295" s="204"/>
      <c r="FXV295" s="204"/>
      <c r="FXW295" s="204"/>
      <c r="FXX295" s="204"/>
      <c r="FXY295" s="204"/>
      <c r="FXZ295" s="204"/>
      <c r="FYA295" s="204"/>
      <c r="FYB295" s="204"/>
      <c r="FYC295" s="204"/>
      <c r="FYD295" s="204"/>
      <c r="FYE295" s="204"/>
      <c r="FYF295" s="204"/>
      <c r="FYG295" s="204"/>
      <c r="FYH295" s="204"/>
      <c r="FYI295" s="204"/>
      <c r="FYJ295" s="204"/>
      <c r="FYK295" s="204"/>
      <c r="FYL295" s="204"/>
      <c r="FYM295" s="204"/>
      <c r="FYN295" s="204"/>
      <c r="FYO295" s="204"/>
      <c r="FYP295" s="204"/>
      <c r="FYQ295" s="204"/>
      <c r="FYR295" s="204"/>
      <c r="FYS295" s="204"/>
      <c r="FYT295" s="204"/>
      <c r="FYU295" s="204"/>
      <c r="FYV295" s="204"/>
      <c r="FYW295" s="204"/>
      <c r="FYX295" s="204"/>
      <c r="FYY295" s="204"/>
      <c r="FYZ295" s="204"/>
      <c r="FZA295" s="204"/>
      <c r="FZB295" s="204"/>
      <c r="FZC295" s="204"/>
      <c r="FZD295" s="204"/>
      <c r="FZE295" s="204"/>
      <c r="FZF295" s="204"/>
      <c r="FZG295" s="204"/>
      <c r="FZH295" s="204"/>
      <c r="FZI295" s="204"/>
      <c r="FZJ295" s="204"/>
      <c r="FZK295" s="204"/>
      <c r="FZL295" s="204"/>
      <c r="FZM295" s="204"/>
      <c r="FZN295" s="204"/>
      <c r="FZO295" s="204"/>
      <c r="FZP295" s="204"/>
      <c r="FZQ295" s="204"/>
      <c r="FZR295" s="204"/>
      <c r="FZS295" s="204"/>
      <c r="FZT295" s="204"/>
      <c r="FZU295" s="204"/>
      <c r="FZV295" s="204"/>
      <c r="FZW295" s="204"/>
      <c r="FZX295" s="204"/>
      <c r="FZY295" s="204"/>
      <c r="FZZ295" s="204"/>
      <c r="GAA295" s="204"/>
      <c r="GAB295" s="204"/>
      <c r="GAC295" s="204"/>
      <c r="GAD295" s="204"/>
      <c r="GAE295" s="204"/>
      <c r="GAF295" s="204"/>
      <c r="GAG295" s="204"/>
      <c r="GAH295" s="204"/>
      <c r="GAI295" s="204"/>
      <c r="GAJ295" s="204"/>
      <c r="GAK295" s="204"/>
      <c r="GAL295" s="204"/>
      <c r="GAM295" s="204"/>
      <c r="GAN295" s="204"/>
      <c r="GAO295" s="204"/>
      <c r="GAP295" s="204"/>
      <c r="GAQ295" s="204"/>
      <c r="GAR295" s="204"/>
      <c r="GAS295" s="204"/>
      <c r="GAT295" s="204"/>
      <c r="GAU295" s="204"/>
      <c r="GAV295" s="204"/>
      <c r="GAW295" s="204"/>
      <c r="GAX295" s="204"/>
      <c r="GAY295" s="204"/>
      <c r="GAZ295" s="204"/>
      <c r="GBA295" s="204"/>
      <c r="GBB295" s="204"/>
      <c r="GBC295" s="204"/>
      <c r="GBD295" s="204"/>
      <c r="GBE295" s="204"/>
      <c r="GBF295" s="204"/>
      <c r="GBG295" s="204"/>
      <c r="GBH295" s="204"/>
      <c r="GBI295" s="204"/>
      <c r="GBJ295" s="204"/>
      <c r="GBK295" s="204"/>
      <c r="GBL295" s="204"/>
      <c r="GBM295" s="204"/>
      <c r="GBN295" s="204"/>
      <c r="GBO295" s="204"/>
      <c r="GBP295" s="204"/>
      <c r="GBQ295" s="204"/>
      <c r="GBR295" s="204"/>
      <c r="GBS295" s="204"/>
      <c r="GBT295" s="204"/>
      <c r="GBU295" s="204"/>
      <c r="GBV295" s="204"/>
      <c r="GBW295" s="204"/>
      <c r="GBX295" s="204"/>
      <c r="GBY295" s="204"/>
      <c r="GBZ295" s="204"/>
      <c r="GCA295" s="204"/>
      <c r="GCB295" s="204"/>
      <c r="GCC295" s="204"/>
      <c r="GCD295" s="204"/>
      <c r="GCE295" s="204"/>
      <c r="GCF295" s="204"/>
      <c r="GCG295" s="204"/>
      <c r="GCH295" s="204"/>
      <c r="GCI295" s="204"/>
      <c r="GCJ295" s="204"/>
      <c r="GCK295" s="204"/>
      <c r="GCL295" s="204"/>
      <c r="GCM295" s="204"/>
      <c r="GCN295" s="204"/>
      <c r="GCO295" s="204"/>
      <c r="GCP295" s="204"/>
      <c r="GCQ295" s="204"/>
      <c r="GCR295" s="204"/>
      <c r="GCS295" s="204"/>
      <c r="GCT295" s="204"/>
      <c r="GCU295" s="204"/>
      <c r="GCV295" s="204"/>
      <c r="GCW295" s="204"/>
      <c r="GCX295" s="204"/>
      <c r="GCY295" s="204"/>
      <c r="GCZ295" s="204"/>
      <c r="GDA295" s="204"/>
      <c r="GDB295" s="204"/>
      <c r="GDC295" s="204"/>
      <c r="GDD295" s="204"/>
      <c r="GDE295" s="204"/>
      <c r="GDF295" s="204"/>
      <c r="GDG295" s="204"/>
      <c r="GDH295" s="204"/>
      <c r="GDI295" s="204"/>
      <c r="GDJ295" s="204"/>
      <c r="GDK295" s="204"/>
      <c r="GDL295" s="204"/>
      <c r="GDM295" s="204"/>
      <c r="GDN295" s="204"/>
      <c r="GDO295" s="204"/>
      <c r="GDP295" s="204"/>
      <c r="GDQ295" s="204"/>
      <c r="GDR295" s="204"/>
      <c r="GDS295" s="204"/>
      <c r="GDT295" s="204"/>
      <c r="GDU295" s="204"/>
      <c r="GDV295" s="204"/>
      <c r="GDW295" s="204"/>
      <c r="GDX295" s="204"/>
      <c r="GDY295" s="204"/>
      <c r="GDZ295" s="204"/>
      <c r="GEA295" s="204"/>
      <c r="GEB295" s="204"/>
      <c r="GEC295" s="204"/>
      <c r="GED295" s="204"/>
      <c r="GEE295" s="204"/>
      <c r="GEF295" s="204"/>
      <c r="GEG295" s="204"/>
      <c r="GEH295" s="204"/>
      <c r="GEI295" s="204"/>
      <c r="GEJ295" s="204"/>
      <c r="GEK295" s="204"/>
      <c r="GEL295" s="204"/>
      <c r="GEM295" s="204"/>
      <c r="GEN295" s="204"/>
      <c r="GEO295" s="204"/>
      <c r="GEP295" s="204"/>
      <c r="GEQ295" s="204"/>
      <c r="GER295" s="204"/>
      <c r="GES295" s="204"/>
      <c r="GET295" s="204"/>
      <c r="GEU295" s="204"/>
      <c r="GEV295" s="204"/>
      <c r="GEW295" s="204"/>
      <c r="GEX295" s="204"/>
      <c r="GEY295" s="204"/>
      <c r="GEZ295" s="204"/>
      <c r="GFA295" s="204"/>
      <c r="GFB295" s="204"/>
      <c r="GFC295" s="204"/>
      <c r="GFD295" s="204"/>
      <c r="GFE295" s="204"/>
      <c r="GFF295" s="204"/>
      <c r="GFG295" s="204"/>
      <c r="GFH295" s="204"/>
      <c r="GFI295" s="204"/>
      <c r="GFJ295" s="204"/>
      <c r="GFK295" s="204"/>
      <c r="GFL295" s="204"/>
      <c r="GFM295" s="204"/>
      <c r="GFN295" s="204"/>
      <c r="GFO295" s="204"/>
      <c r="GFP295" s="204"/>
      <c r="GFQ295" s="204"/>
      <c r="GFR295" s="204"/>
      <c r="GFS295" s="204"/>
      <c r="GFT295" s="204"/>
      <c r="GFU295" s="204"/>
      <c r="GFV295" s="204"/>
      <c r="GFW295" s="204"/>
      <c r="GFX295" s="204"/>
      <c r="GFY295" s="204"/>
      <c r="GFZ295" s="204"/>
      <c r="GGA295" s="204"/>
      <c r="GGB295" s="204"/>
      <c r="GGC295" s="204"/>
      <c r="GGD295" s="204"/>
      <c r="GGE295" s="204"/>
      <c r="GGF295" s="204"/>
      <c r="GGG295" s="204"/>
      <c r="GGH295" s="204"/>
      <c r="GGI295" s="204"/>
      <c r="GGJ295" s="204"/>
      <c r="GGK295" s="204"/>
      <c r="GGL295" s="204"/>
      <c r="GGM295" s="204"/>
      <c r="GGN295" s="204"/>
      <c r="GGO295" s="204"/>
      <c r="GGP295" s="204"/>
      <c r="GGQ295" s="204"/>
      <c r="GGR295" s="204"/>
      <c r="GGS295" s="204"/>
      <c r="GGT295" s="204"/>
      <c r="GGU295" s="204"/>
      <c r="GGV295" s="204"/>
      <c r="GGW295" s="204"/>
      <c r="GGX295" s="204"/>
      <c r="GGY295" s="204"/>
      <c r="GGZ295" s="204"/>
      <c r="GHA295" s="204"/>
      <c r="GHB295" s="204"/>
      <c r="GHC295" s="204"/>
      <c r="GHD295" s="204"/>
      <c r="GHE295" s="204"/>
      <c r="GHF295" s="204"/>
      <c r="GHG295" s="204"/>
      <c r="GHH295" s="204"/>
      <c r="GHI295" s="204"/>
      <c r="GHJ295" s="204"/>
      <c r="GHK295" s="204"/>
      <c r="GHL295" s="204"/>
      <c r="GHM295" s="204"/>
      <c r="GHN295" s="204"/>
      <c r="GHO295" s="204"/>
      <c r="GHP295" s="204"/>
      <c r="GHQ295" s="204"/>
      <c r="GHR295" s="204"/>
      <c r="GHS295" s="204"/>
      <c r="GHT295" s="204"/>
      <c r="GHU295" s="204"/>
      <c r="GHV295" s="204"/>
      <c r="GHW295" s="204"/>
      <c r="GHX295" s="204"/>
      <c r="GHY295" s="204"/>
      <c r="GHZ295" s="204"/>
      <c r="GIA295" s="204"/>
      <c r="GIB295" s="204"/>
      <c r="GIC295" s="204"/>
      <c r="GID295" s="204"/>
      <c r="GIE295" s="204"/>
      <c r="GIF295" s="204"/>
      <c r="GIG295" s="204"/>
      <c r="GIH295" s="204"/>
      <c r="GII295" s="204"/>
      <c r="GIJ295" s="204"/>
      <c r="GIK295" s="204"/>
      <c r="GIL295" s="204"/>
      <c r="GIM295" s="204"/>
      <c r="GIN295" s="204"/>
      <c r="GIO295" s="204"/>
      <c r="GIP295" s="204"/>
      <c r="GIQ295" s="204"/>
      <c r="GIR295" s="204"/>
      <c r="GIS295" s="204"/>
      <c r="GIT295" s="204"/>
      <c r="GIU295" s="204"/>
      <c r="GIV295" s="204"/>
      <c r="GIW295" s="204"/>
      <c r="GIX295" s="204"/>
      <c r="GIY295" s="204"/>
      <c r="GIZ295" s="204"/>
      <c r="GJA295" s="204"/>
      <c r="GJB295" s="204"/>
      <c r="GJC295" s="204"/>
      <c r="GJD295" s="204"/>
      <c r="GJE295" s="204"/>
      <c r="GJF295" s="204"/>
      <c r="GJG295" s="204"/>
      <c r="GJH295" s="204"/>
      <c r="GJI295" s="204"/>
      <c r="GJJ295" s="204"/>
      <c r="GJK295" s="204"/>
      <c r="GJL295" s="204"/>
      <c r="GJM295" s="204"/>
      <c r="GJN295" s="204"/>
      <c r="GJO295" s="204"/>
      <c r="GJP295" s="204"/>
      <c r="GJQ295" s="204"/>
      <c r="GJR295" s="204"/>
      <c r="GJS295" s="204"/>
      <c r="GJT295" s="204"/>
      <c r="GJU295" s="204"/>
      <c r="GJV295" s="204"/>
      <c r="GJW295" s="204"/>
      <c r="GJX295" s="204"/>
      <c r="GJY295" s="204"/>
      <c r="GJZ295" s="204"/>
      <c r="GKA295" s="204"/>
      <c r="GKB295" s="204"/>
      <c r="GKC295" s="204"/>
      <c r="GKD295" s="204"/>
      <c r="GKE295" s="204"/>
      <c r="GKF295" s="204"/>
      <c r="GKG295" s="204"/>
      <c r="GKH295" s="204"/>
      <c r="GKI295" s="204"/>
      <c r="GKJ295" s="204"/>
      <c r="GKK295" s="204"/>
      <c r="GKL295" s="204"/>
      <c r="GKM295" s="204"/>
      <c r="GKN295" s="204"/>
      <c r="GKO295" s="204"/>
      <c r="GKP295" s="204"/>
      <c r="GKQ295" s="204"/>
      <c r="GKR295" s="204"/>
      <c r="GKS295" s="204"/>
      <c r="GKT295" s="204"/>
      <c r="GKU295" s="204"/>
      <c r="GKV295" s="204"/>
      <c r="GKW295" s="204"/>
      <c r="GKX295" s="204"/>
      <c r="GKY295" s="204"/>
      <c r="GKZ295" s="204"/>
      <c r="GLA295" s="204"/>
      <c r="GLB295" s="204"/>
      <c r="GLC295" s="204"/>
      <c r="GLD295" s="204"/>
      <c r="GLE295" s="204"/>
      <c r="GLF295" s="204"/>
      <c r="GLG295" s="204"/>
      <c r="GLH295" s="204"/>
      <c r="GLI295" s="204"/>
      <c r="GLJ295" s="204"/>
      <c r="GLK295" s="204"/>
      <c r="GLL295" s="204"/>
      <c r="GLM295" s="204"/>
      <c r="GLN295" s="204"/>
      <c r="GLO295" s="204"/>
      <c r="GLP295" s="204"/>
      <c r="GLQ295" s="204"/>
      <c r="GLR295" s="204"/>
      <c r="GLS295" s="204"/>
      <c r="GLT295" s="204"/>
      <c r="GLU295" s="204"/>
      <c r="GLV295" s="204"/>
      <c r="GLW295" s="204"/>
      <c r="GLX295" s="204"/>
      <c r="GLY295" s="204"/>
      <c r="GLZ295" s="204"/>
      <c r="GMA295" s="204"/>
      <c r="GMB295" s="204"/>
      <c r="GMC295" s="204"/>
      <c r="GMD295" s="204"/>
      <c r="GME295" s="204"/>
      <c r="GMF295" s="204"/>
      <c r="GMG295" s="204"/>
      <c r="GMH295" s="204"/>
      <c r="GMI295" s="204"/>
      <c r="GMJ295" s="204"/>
      <c r="GMK295" s="204"/>
      <c r="GML295" s="204"/>
      <c r="GMM295" s="204"/>
      <c r="GMN295" s="204"/>
      <c r="GMO295" s="204"/>
      <c r="GMP295" s="204"/>
      <c r="GMQ295" s="204"/>
      <c r="GMR295" s="204"/>
      <c r="GMS295" s="204"/>
      <c r="GMT295" s="204"/>
      <c r="GMU295" s="204"/>
      <c r="GMV295" s="204"/>
      <c r="GMW295" s="204"/>
      <c r="GMX295" s="204"/>
      <c r="GMY295" s="204"/>
      <c r="GMZ295" s="204"/>
      <c r="GNA295" s="204"/>
      <c r="GNB295" s="204"/>
      <c r="GNC295" s="204"/>
      <c r="GND295" s="204"/>
      <c r="GNE295" s="204"/>
      <c r="GNF295" s="204"/>
      <c r="GNG295" s="204"/>
      <c r="GNH295" s="204"/>
      <c r="GNI295" s="204"/>
      <c r="GNJ295" s="204"/>
      <c r="GNK295" s="204"/>
      <c r="GNL295" s="204"/>
      <c r="GNM295" s="204"/>
      <c r="GNN295" s="204"/>
      <c r="GNO295" s="204"/>
      <c r="GNP295" s="204"/>
      <c r="GNQ295" s="204"/>
      <c r="GNR295" s="204"/>
      <c r="GNS295" s="204"/>
      <c r="GNT295" s="204"/>
      <c r="GNU295" s="204"/>
      <c r="GNV295" s="204"/>
      <c r="GNW295" s="204"/>
      <c r="GNX295" s="204"/>
      <c r="GNY295" s="204"/>
      <c r="GNZ295" s="204"/>
      <c r="GOA295" s="204"/>
      <c r="GOB295" s="204"/>
      <c r="GOC295" s="204"/>
      <c r="GOD295" s="204"/>
      <c r="GOE295" s="204"/>
      <c r="GOF295" s="204"/>
      <c r="GOG295" s="204"/>
      <c r="GOH295" s="204"/>
      <c r="GOI295" s="204"/>
      <c r="GOJ295" s="204"/>
      <c r="GOK295" s="204"/>
      <c r="GOL295" s="204"/>
      <c r="GOM295" s="204"/>
      <c r="GON295" s="204"/>
      <c r="GOO295" s="204"/>
      <c r="GOP295" s="204"/>
      <c r="GOQ295" s="204"/>
      <c r="GOR295" s="204"/>
      <c r="GOS295" s="204"/>
      <c r="GOT295" s="204"/>
      <c r="GOU295" s="204"/>
      <c r="GOV295" s="204"/>
      <c r="GOW295" s="204"/>
      <c r="GOX295" s="204"/>
      <c r="GOY295" s="204"/>
      <c r="GOZ295" s="204"/>
      <c r="GPA295" s="204"/>
      <c r="GPB295" s="204"/>
      <c r="GPC295" s="204"/>
      <c r="GPD295" s="204"/>
      <c r="GPE295" s="204"/>
      <c r="GPF295" s="204"/>
      <c r="GPG295" s="204"/>
      <c r="GPH295" s="204"/>
      <c r="GPI295" s="204"/>
      <c r="GPJ295" s="204"/>
      <c r="GPK295" s="204"/>
      <c r="GPL295" s="204"/>
      <c r="GPM295" s="204"/>
      <c r="GPN295" s="204"/>
      <c r="GPO295" s="204"/>
      <c r="GPP295" s="204"/>
      <c r="GPQ295" s="204"/>
      <c r="GPR295" s="204"/>
      <c r="GPS295" s="204"/>
      <c r="GPT295" s="204"/>
      <c r="GPU295" s="204"/>
      <c r="GPV295" s="204"/>
      <c r="GPW295" s="204"/>
      <c r="GPX295" s="204"/>
      <c r="GPY295" s="204"/>
      <c r="GPZ295" s="204"/>
      <c r="GQA295" s="204"/>
      <c r="GQB295" s="204"/>
      <c r="GQC295" s="204"/>
      <c r="GQD295" s="204"/>
      <c r="GQE295" s="204"/>
      <c r="GQF295" s="204"/>
      <c r="GQG295" s="204"/>
      <c r="GQH295" s="204"/>
      <c r="GQI295" s="204"/>
      <c r="GQJ295" s="204"/>
      <c r="GQK295" s="204"/>
      <c r="GQL295" s="204"/>
      <c r="GQM295" s="204"/>
      <c r="GQN295" s="204"/>
      <c r="GQO295" s="204"/>
      <c r="GQP295" s="204"/>
      <c r="GQQ295" s="204"/>
      <c r="GQR295" s="204"/>
      <c r="GQS295" s="204"/>
      <c r="GQT295" s="204"/>
      <c r="GQU295" s="204"/>
      <c r="GQV295" s="204"/>
      <c r="GQW295" s="204"/>
      <c r="GQX295" s="204"/>
      <c r="GQY295" s="204"/>
      <c r="GQZ295" s="204"/>
      <c r="GRA295" s="204"/>
      <c r="GRB295" s="204"/>
      <c r="GRC295" s="204"/>
      <c r="GRD295" s="204"/>
      <c r="GRE295" s="204"/>
      <c r="GRF295" s="204"/>
      <c r="GRG295" s="204"/>
      <c r="GRH295" s="204"/>
      <c r="GRI295" s="204"/>
      <c r="GRJ295" s="204"/>
      <c r="GRK295" s="204"/>
      <c r="GRL295" s="204"/>
      <c r="GRM295" s="204"/>
      <c r="GRN295" s="204"/>
      <c r="GRO295" s="204"/>
      <c r="GRP295" s="204"/>
      <c r="GRQ295" s="204"/>
      <c r="GRR295" s="204"/>
      <c r="GRS295" s="204"/>
      <c r="GRT295" s="204"/>
      <c r="GRU295" s="204"/>
      <c r="GRV295" s="204"/>
      <c r="GRW295" s="204"/>
      <c r="GRX295" s="204"/>
      <c r="GRY295" s="204"/>
      <c r="GRZ295" s="204"/>
      <c r="GSA295" s="204"/>
      <c r="GSB295" s="204"/>
      <c r="GSC295" s="204"/>
      <c r="GSD295" s="204"/>
      <c r="GSE295" s="204"/>
      <c r="GSF295" s="204"/>
      <c r="GSG295" s="204"/>
      <c r="GSH295" s="204"/>
      <c r="GSI295" s="204"/>
      <c r="GSJ295" s="204"/>
      <c r="GSK295" s="204"/>
      <c r="GSL295" s="204"/>
      <c r="GSM295" s="204"/>
      <c r="GSN295" s="204"/>
      <c r="GSO295" s="204"/>
      <c r="GSP295" s="204"/>
      <c r="GSQ295" s="204"/>
      <c r="GSR295" s="204"/>
      <c r="GSS295" s="204"/>
      <c r="GST295" s="204"/>
      <c r="GSU295" s="204"/>
      <c r="GSV295" s="204"/>
      <c r="GSW295" s="204"/>
      <c r="GSX295" s="204"/>
      <c r="GSY295" s="204"/>
      <c r="GSZ295" s="204"/>
      <c r="GTA295" s="204"/>
      <c r="GTB295" s="204"/>
      <c r="GTC295" s="204"/>
      <c r="GTD295" s="204"/>
      <c r="GTE295" s="204"/>
      <c r="GTF295" s="204"/>
      <c r="GTG295" s="204"/>
      <c r="GTH295" s="204"/>
      <c r="GTI295" s="204"/>
      <c r="GTJ295" s="204"/>
      <c r="GTK295" s="204"/>
      <c r="GTL295" s="204"/>
      <c r="GTM295" s="204"/>
      <c r="GTN295" s="204"/>
      <c r="GTO295" s="204"/>
      <c r="GTP295" s="204"/>
      <c r="GTQ295" s="204"/>
      <c r="GTR295" s="204"/>
      <c r="GTS295" s="204"/>
      <c r="GTT295" s="204"/>
      <c r="GTU295" s="204"/>
      <c r="GTV295" s="204"/>
      <c r="GTW295" s="204"/>
      <c r="GTX295" s="204"/>
      <c r="GTY295" s="204"/>
      <c r="GTZ295" s="204"/>
      <c r="GUA295" s="204"/>
      <c r="GUB295" s="204"/>
      <c r="GUC295" s="204"/>
      <c r="GUD295" s="204"/>
      <c r="GUE295" s="204"/>
      <c r="GUF295" s="204"/>
      <c r="GUG295" s="204"/>
      <c r="GUH295" s="204"/>
      <c r="GUI295" s="204"/>
      <c r="GUJ295" s="204"/>
      <c r="GUK295" s="204"/>
      <c r="GUL295" s="204"/>
      <c r="GUM295" s="204"/>
      <c r="GUN295" s="204"/>
      <c r="GUO295" s="204"/>
      <c r="GUP295" s="204"/>
      <c r="GUQ295" s="204"/>
      <c r="GUR295" s="204"/>
      <c r="GUS295" s="204"/>
      <c r="GUT295" s="204"/>
      <c r="GUU295" s="204"/>
      <c r="GUV295" s="204"/>
      <c r="GUW295" s="204"/>
      <c r="GUX295" s="204"/>
      <c r="GUY295" s="204"/>
      <c r="GUZ295" s="204"/>
      <c r="GVA295" s="204"/>
      <c r="GVB295" s="204"/>
      <c r="GVC295" s="204"/>
      <c r="GVD295" s="204"/>
      <c r="GVE295" s="204"/>
      <c r="GVF295" s="204"/>
      <c r="GVG295" s="204"/>
      <c r="GVH295" s="204"/>
      <c r="GVI295" s="204"/>
      <c r="GVJ295" s="204"/>
      <c r="GVK295" s="204"/>
      <c r="GVL295" s="204"/>
      <c r="GVM295" s="204"/>
      <c r="GVN295" s="204"/>
      <c r="GVO295" s="204"/>
      <c r="GVP295" s="204"/>
      <c r="GVQ295" s="204"/>
      <c r="GVR295" s="204"/>
      <c r="GVS295" s="204"/>
      <c r="GVT295" s="204"/>
      <c r="GVU295" s="204"/>
      <c r="GVV295" s="204"/>
      <c r="GVW295" s="204"/>
      <c r="GVX295" s="204"/>
      <c r="GVY295" s="204"/>
      <c r="GVZ295" s="204"/>
      <c r="GWA295" s="204"/>
      <c r="GWB295" s="204"/>
      <c r="GWC295" s="204"/>
      <c r="GWD295" s="204"/>
      <c r="GWE295" s="204"/>
      <c r="GWF295" s="204"/>
      <c r="GWG295" s="204"/>
      <c r="GWH295" s="204"/>
      <c r="GWI295" s="204"/>
      <c r="GWJ295" s="204"/>
      <c r="GWK295" s="204"/>
      <c r="GWL295" s="204"/>
      <c r="GWM295" s="204"/>
      <c r="GWN295" s="204"/>
      <c r="GWO295" s="204"/>
      <c r="GWP295" s="204"/>
      <c r="GWQ295" s="204"/>
      <c r="GWR295" s="204"/>
      <c r="GWS295" s="204"/>
      <c r="GWT295" s="204"/>
      <c r="GWU295" s="204"/>
      <c r="GWV295" s="204"/>
      <c r="GWW295" s="204"/>
      <c r="GWX295" s="204"/>
      <c r="GWY295" s="204"/>
      <c r="GWZ295" s="204"/>
      <c r="GXA295" s="204"/>
      <c r="GXB295" s="204"/>
      <c r="GXC295" s="204"/>
      <c r="GXD295" s="204"/>
      <c r="GXE295" s="204"/>
      <c r="GXF295" s="204"/>
      <c r="GXG295" s="204"/>
      <c r="GXH295" s="204"/>
      <c r="GXI295" s="204"/>
      <c r="GXJ295" s="204"/>
      <c r="GXK295" s="204"/>
      <c r="GXL295" s="204"/>
      <c r="GXM295" s="204"/>
      <c r="GXN295" s="204"/>
      <c r="GXO295" s="204"/>
      <c r="GXP295" s="204"/>
      <c r="GXQ295" s="204"/>
      <c r="GXR295" s="204"/>
      <c r="GXS295" s="204"/>
      <c r="GXT295" s="204"/>
      <c r="GXU295" s="204"/>
      <c r="GXV295" s="204"/>
      <c r="GXW295" s="204"/>
      <c r="GXX295" s="204"/>
      <c r="GXY295" s="204"/>
      <c r="GXZ295" s="204"/>
      <c r="GYA295" s="204"/>
      <c r="GYB295" s="204"/>
      <c r="GYC295" s="204"/>
      <c r="GYD295" s="204"/>
      <c r="GYE295" s="204"/>
      <c r="GYF295" s="204"/>
      <c r="GYG295" s="204"/>
      <c r="GYH295" s="204"/>
      <c r="GYI295" s="204"/>
      <c r="GYJ295" s="204"/>
      <c r="GYK295" s="204"/>
      <c r="GYL295" s="204"/>
      <c r="GYM295" s="204"/>
      <c r="GYN295" s="204"/>
      <c r="GYO295" s="204"/>
      <c r="GYP295" s="204"/>
      <c r="GYQ295" s="204"/>
      <c r="GYR295" s="204"/>
      <c r="GYS295" s="204"/>
      <c r="GYT295" s="204"/>
      <c r="GYU295" s="204"/>
      <c r="GYV295" s="204"/>
      <c r="GYW295" s="204"/>
      <c r="GYX295" s="204"/>
      <c r="GYY295" s="204"/>
      <c r="GYZ295" s="204"/>
      <c r="GZA295" s="204"/>
      <c r="GZB295" s="204"/>
      <c r="GZC295" s="204"/>
      <c r="GZD295" s="204"/>
      <c r="GZE295" s="204"/>
      <c r="GZF295" s="204"/>
      <c r="GZG295" s="204"/>
      <c r="GZH295" s="204"/>
      <c r="GZI295" s="204"/>
      <c r="GZJ295" s="204"/>
      <c r="GZK295" s="204"/>
      <c r="GZL295" s="204"/>
      <c r="GZM295" s="204"/>
      <c r="GZN295" s="204"/>
      <c r="GZO295" s="204"/>
      <c r="GZP295" s="204"/>
      <c r="GZQ295" s="204"/>
      <c r="GZR295" s="204"/>
      <c r="GZS295" s="204"/>
      <c r="GZT295" s="204"/>
      <c r="GZU295" s="204"/>
      <c r="GZV295" s="204"/>
      <c r="GZW295" s="204"/>
      <c r="GZX295" s="204"/>
      <c r="GZY295" s="204"/>
      <c r="GZZ295" s="204"/>
      <c r="HAA295" s="204"/>
      <c r="HAB295" s="204"/>
      <c r="HAC295" s="204"/>
      <c r="HAD295" s="204"/>
      <c r="HAE295" s="204"/>
      <c r="HAF295" s="204"/>
      <c r="HAG295" s="204"/>
      <c r="HAH295" s="204"/>
      <c r="HAI295" s="204"/>
      <c r="HAJ295" s="204"/>
      <c r="HAK295" s="204"/>
      <c r="HAL295" s="204"/>
      <c r="HAM295" s="204"/>
      <c r="HAN295" s="204"/>
      <c r="HAO295" s="204"/>
      <c r="HAP295" s="204"/>
      <c r="HAQ295" s="204"/>
      <c r="HAR295" s="204"/>
      <c r="HAS295" s="204"/>
      <c r="HAT295" s="204"/>
      <c r="HAU295" s="204"/>
      <c r="HAV295" s="204"/>
      <c r="HAW295" s="204"/>
      <c r="HAX295" s="204"/>
      <c r="HAY295" s="204"/>
      <c r="HAZ295" s="204"/>
      <c r="HBA295" s="204"/>
      <c r="HBB295" s="204"/>
      <c r="HBC295" s="204"/>
      <c r="HBD295" s="204"/>
      <c r="HBE295" s="204"/>
      <c r="HBF295" s="204"/>
      <c r="HBG295" s="204"/>
      <c r="HBH295" s="204"/>
      <c r="HBI295" s="204"/>
      <c r="HBJ295" s="204"/>
      <c r="HBK295" s="204"/>
      <c r="HBL295" s="204"/>
      <c r="HBM295" s="204"/>
      <c r="HBN295" s="204"/>
      <c r="HBO295" s="204"/>
      <c r="HBP295" s="204"/>
      <c r="HBQ295" s="204"/>
      <c r="HBR295" s="204"/>
      <c r="HBS295" s="204"/>
      <c r="HBT295" s="204"/>
      <c r="HBU295" s="204"/>
      <c r="HBV295" s="204"/>
      <c r="HBW295" s="204"/>
      <c r="HBX295" s="204"/>
      <c r="HBY295" s="204"/>
      <c r="HBZ295" s="204"/>
      <c r="HCA295" s="204"/>
      <c r="HCB295" s="204"/>
      <c r="HCC295" s="204"/>
      <c r="HCD295" s="204"/>
      <c r="HCE295" s="204"/>
      <c r="HCF295" s="204"/>
      <c r="HCG295" s="204"/>
      <c r="HCH295" s="204"/>
      <c r="HCI295" s="204"/>
      <c r="HCJ295" s="204"/>
      <c r="HCK295" s="204"/>
      <c r="HCL295" s="204"/>
      <c r="HCM295" s="204"/>
      <c r="HCN295" s="204"/>
      <c r="HCO295" s="204"/>
      <c r="HCP295" s="204"/>
      <c r="HCQ295" s="204"/>
      <c r="HCR295" s="204"/>
      <c r="HCS295" s="204"/>
      <c r="HCT295" s="204"/>
      <c r="HCU295" s="204"/>
      <c r="HCV295" s="204"/>
      <c r="HCW295" s="204"/>
      <c r="HCX295" s="204"/>
      <c r="HCY295" s="204"/>
      <c r="HCZ295" s="204"/>
      <c r="HDA295" s="204"/>
      <c r="HDB295" s="204"/>
      <c r="HDC295" s="204"/>
      <c r="HDD295" s="204"/>
      <c r="HDE295" s="204"/>
      <c r="HDF295" s="204"/>
      <c r="HDG295" s="204"/>
      <c r="HDH295" s="204"/>
      <c r="HDI295" s="204"/>
      <c r="HDJ295" s="204"/>
      <c r="HDK295" s="204"/>
      <c r="HDL295" s="204"/>
      <c r="HDM295" s="204"/>
      <c r="HDN295" s="204"/>
      <c r="HDO295" s="204"/>
      <c r="HDP295" s="204"/>
      <c r="HDQ295" s="204"/>
      <c r="HDR295" s="204"/>
      <c r="HDS295" s="204"/>
      <c r="HDT295" s="204"/>
      <c r="HDU295" s="204"/>
      <c r="HDV295" s="204"/>
      <c r="HDW295" s="204"/>
      <c r="HDX295" s="204"/>
      <c r="HDY295" s="204"/>
      <c r="HDZ295" s="204"/>
      <c r="HEA295" s="204"/>
      <c r="HEB295" s="204"/>
      <c r="HEC295" s="204"/>
      <c r="HED295" s="204"/>
      <c r="HEE295" s="204"/>
      <c r="HEF295" s="204"/>
      <c r="HEG295" s="204"/>
      <c r="HEH295" s="204"/>
      <c r="HEI295" s="204"/>
      <c r="HEJ295" s="204"/>
      <c r="HEK295" s="204"/>
      <c r="HEL295" s="204"/>
      <c r="HEM295" s="204"/>
      <c r="HEN295" s="204"/>
      <c r="HEO295" s="204"/>
      <c r="HEP295" s="204"/>
      <c r="HEQ295" s="204"/>
      <c r="HER295" s="204"/>
      <c r="HES295" s="204"/>
      <c r="HET295" s="204"/>
      <c r="HEU295" s="204"/>
      <c r="HEV295" s="204"/>
      <c r="HEW295" s="204"/>
      <c r="HEX295" s="204"/>
      <c r="HEY295" s="204"/>
      <c r="HEZ295" s="204"/>
      <c r="HFA295" s="204"/>
      <c r="HFB295" s="204"/>
      <c r="HFC295" s="204"/>
      <c r="HFD295" s="204"/>
      <c r="HFE295" s="204"/>
      <c r="HFF295" s="204"/>
      <c r="HFG295" s="204"/>
      <c r="HFH295" s="204"/>
      <c r="HFI295" s="204"/>
      <c r="HFJ295" s="204"/>
      <c r="HFK295" s="204"/>
      <c r="HFL295" s="204"/>
      <c r="HFM295" s="204"/>
      <c r="HFN295" s="204"/>
      <c r="HFO295" s="204"/>
      <c r="HFP295" s="204"/>
      <c r="HFQ295" s="204"/>
      <c r="HFR295" s="204"/>
      <c r="HFS295" s="204"/>
      <c r="HFT295" s="204"/>
      <c r="HFU295" s="204"/>
      <c r="HFV295" s="204"/>
      <c r="HFW295" s="204"/>
      <c r="HFX295" s="204"/>
      <c r="HFY295" s="204"/>
      <c r="HFZ295" s="204"/>
      <c r="HGA295" s="204"/>
      <c r="HGB295" s="204"/>
      <c r="HGC295" s="204"/>
      <c r="HGD295" s="204"/>
      <c r="HGE295" s="204"/>
      <c r="HGF295" s="204"/>
      <c r="HGG295" s="204"/>
      <c r="HGH295" s="204"/>
      <c r="HGI295" s="204"/>
      <c r="HGJ295" s="204"/>
      <c r="HGK295" s="204"/>
      <c r="HGL295" s="204"/>
      <c r="HGM295" s="204"/>
      <c r="HGN295" s="204"/>
      <c r="HGO295" s="204"/>
      <c r="HGP295" s="204"/>
      <c r="HGQ295" s="204"/>
      <c r="HGR295" s="204"/>
      <c r="HGS295" s="204"/>
      <c r="HGT295" s="204"/>
      <c r="HGU295" s="204"/>
      <c r="HGV295" s="204"/>
      <c r="HGW295" s="204"/>
      <c r="HGX295" s="204"/>
      <c r="HGY295" s="204"/>
      <c r="HGZ295" s="204"/>
      <c r="HHA295" s="204"/>
      <c r="HHB295" s="204"/>
      <c r="HHC295" s="204"/>
      <c r="HHD295" s="204"/>
      <c r="HHE295" s="204"/>
      <c r="HHF295" s="204"/>
      <c r="HHG295" s="204"/>
      <c r="HHH295" s="204"/>
      <c r="HHI295" s="204"/>
      <c r="HHJ295" s="204"/>
      <c r="HHK295" s="204"/>
      <c r="HHL295" s="204"/>
      <c r="HHM295" s="204"/>
      <c r="HHN295" s="204"/>
      <c r="HHO295" s="204"/>
      <c r="HHP295" s="204"/>
      <c r="HHQ295" s="204"/>
      <c r="HHR295" s="204"/>
      <c r="HHS295" s="204"/>
      <c r="HHT295" s="204"/>
      <c r="HHU295" s="204"/>
      <c r="HHV295" s="204"/>
      <c r="HHW295" s="204"/>
      <c r="HHX295" s="204"/>
      <c r="HHY295" s="204"/>
      <c r="HHZ295" s="204"/>
      <c r="HIA295" s="204"/>
      <c r="HIB295" s="204"/>
      <c r="HIC295" s="204"/>
      <c r="HID295" s="204"/>
      <c r="HIE295" s="204"/>
      <c r="HIF295" s="204"/>
      <c r="HIG295" s="204"/>
      <c r="HIH295" s="204"/>
      <c r="HII295" s="204"/>
      <c r="HIJ295" s="204"/>
      <c r="HIK295" s="204"/>
      <c r="HIL295" s="204"/>
      <c r="HIM295" s="204"/>
      <c r="HIN295" s="204"/>
      <c r="HIO295" s="204"/>
      <c r="HIP295" s="204"/>
      <c r="HIQ295" s="204"/>
      <c r="HIR295" s="204"/>
      <c r="HIS295" s="204"/>
      <c r="HIT295" s="204"/>
      <c r="HIU295" s="204"/>
      <c r="HIV295" s="204"/>
      <c r="HIW295" s="204"/>
      <c r="HIX295" s="204"/>
      <c r="HIY295" s="204"/>
      <c r="HIZ295" s="204"/>
      <c r="HJA295" s="204"/>
      <c r="HJB295" s="204"/>
      <c r="HJC295" s="204"/>
      <c r="HJD295" s="204"/>
      <c r="HJE295" s="204"/>
      <c r="HJF295" s="204"/>
      <c r="HJG295" s="204"/>
      <c r="HJH295" s="204"/>
      <c r="HJI295" s="204"/>
      <c r="HJJ295" s="204"/>
      <c r="HJK295" s="204"/>
      <c r="HJL295" s="204"/>
      <c r="HJM295" s="204"/>
      <c r="HJN295" s="204"/>
      <c r="HJO295" s="204"/>
      <c r="HJP295" s="204"/>
      <c r="HJQ295" s="204"/>
      <c r="HJR295" s="204"/>
      <c r="HJS295" s="204"/>
      <c r="HJT295" s="204"/>
      <c r="HJU295" s="204"/>
      <c r="HJV295" s="204"/>
      <c r="HJW295" s="204"/>
      <c r="HJX295" s="204"/>
      <c r="HJY295" s="204"/>
      <c r="HJZ295" s="204"/>
      <c r="HKA295" s="204"/>
      <c r="HKB295" s="204"/>
      <c r="HKC295" s="204"/>
      <c r="HKD295" s="204"/>
      <c r="HKE295" s="204"/>
      <c r="HKF295" s="204"/>
      <c r="HKG295" s="204"/>
      <c r="HKH295" s="204"/>
      <c r="HKI295" s="204"/>
      <c r="HKJ295" s="204"/>
      <c r="HKK295" s="204"/>
      <c r="HKL295" s="204"/>
      <c r="HKM295" s="204"/>
      <c r="HKN295" s="204"/>
      <c r="HKO295" s="204"/>
      <c r="HKP295" s="204"/>
      <c r="HKQ295" s="204"/>
      <c r="HKR295" s="204"/>
      <c r="HKS295" s="204"/>
      <c r="HKT295" s="204"/>
      <c r="HKU295" s="204"/>
      <c r="HKV295" s="204"/>
      <c r="HKW295" s="204"/>
      <c r="HKX295" s="204"/>
      <c r="HKY295" s="204"/>
      <c r="HKZ295" s="204"/>
      <c r="HLA295" s="204"/>
      <c r="HLB295" s="204"/>
      <c r="HLC295" s="204"/>
      <c r="HLD295" s="204"/>
      <c r="HLE295" s="204"/>
      <c r="HLF295" s="204"/>
      <c r="HLG295" s="204"/>
      <c r="HLH295" s="204"/>
      <c r="HLI295" s="204"/>
      <c r="HLJ295" s="204"/>
      <c r="HLK295" s="204"/>
      <c r="HLL295" s="204"/>
      <c r="HLM295" s="204"/>
      <c r="HLN295" s="204"/>
      <c r="HLO295" s="204"/>
      <c r="HLP295" s="204"/>
      <c r="HLQ295" s="204"/>
      <c r="HLR295" s="204"/>
      <c r="HLS295" s="204"/>
      <c r="HLT295" s="204"/>
      <c r="HLU295" s="204"/>
      <c r="HLV295" s="204"/>
      <c r="HLW295" s="204"/>
      <c r="HLX295" s="204"/>
      <c r="HLY295" s="204"/>
      <c r="HLZ295" s="204"/>
      <c r="HMA295" s="204"/>
      <c r="HMB295" s="204"/>
      <c r="HMC295" s="204"/>
      <c r="HMD295" s="204"/>
      <c r="HME295" s="204"/>
      <c r="HMF295" s="204"/>
      <c r="HMG295" s="204"/>
      <c r="HMH295" s="204"/>
      <c r="HMI295" s="204"/>
      <c r="HMJ295" s="204"/>
      <c r="HMK295" s="204"/>
      <c r="HML295" s="204"/>
      <c r="HMM295" s="204"/>
      <c r="HMN295" s="204"/>
      <c r="HMO295" s="204"/>
      <c r="HMP295" s="204"/>
      <c r="HMQ295" s="204"/>
      <c r="HMR295" s="204"/>
      <c r="HMS295" s="204"/>
      <c r="HMT295" s="204"/>
      <c r="HMU295" s="204"/>
      <c r="HMV295" s="204"/>
      <c r="HMW295" s="204"/>
      <c r="HMX295" s="204"/>
      <c r="HMY295" s="204"/>
      <c r="HMZ295" s="204"/>
      <c r="HNA295" s="204"/>
      <c r="HNB295" s="204"/>
      <c r="HNC295" s="204"/>
      <c r="HND295" s="204"/>
      <c r="HNE295" s="204"/>
      <c r="HNF295" s="204"/>
      <c r="HNG295" s="204"/>
      <c r="HNH295" s="204"/>
      <c r="HNI295" s="204"/>
      <c r="HNJ295" s="204"/>
      <c r="HNK295" s="204"/>
      <c r="HNL295" s="204"/>
      <c r="HNM295" s="204"/>
      <c r="HNN295" s="204"/>
      <c r="HNO295" s="204"/>
      <c r="HNP295" s="204"/>
      <c r="HNQ295" s="204"/>
      <c r="HNR295" s="204"/>
      <c r="HNS295" s="204"/>
      <c r="HNT295" s="204"/>
      <c r="HNU295" s="204"/>
      <c r="HNV295" s="204"/>
      <c r="HNW295" s="204"/>
      <c r="HNX295" s="204"/>
      <c r="HNY295" s="204"/>
      <c r="HNZ295" s="204"/>
      <c r="HOA295" s="204"/>
      <c r="HOB295" s="204"/>
      <c r="HOC295" s="204"/>
      <c r="HOD295" s="204"/>
      <c r="HOE295" s="204"/>
      <c r="HOF295" s="204"/>
      <c r="HOG295" s="204"/>
      <c r="HOH295" s="204"/>
      <c r="HOI295" s="204"/>
      <c r="HOJ295" s="204"/>
      <c r="HOK295" s="204"/>
      <c r="HOL295" s="204"/>
      <c r="HOM295" s="204"/>
      <c r="HON295" s="204"/>
      <c r="HOO295" s="204"/>
      <c r="HOP295" s="204"/>
      <c r="HOQ295" s="204"/>
      <c r="HOR295" s="204"/>
      <c r="HOS295" s="204"/>
      <c r="HOT295" s="204"/>
      <c r="HOU295" s="204"/>
      <c r="HOV295" s="204"/>
      <c r="HOW295" s="204"/>
      <c r="HOX295" s="204"/>
      <c r="HOY295" s="204"/>
      <c r="HOZ295" s="204"/>
      <c r="HPA295" s="204"/>
      <c r="HPB295" s="204"/>
      <c r="HPC295" s="204"/>
      <c r="HPD295" s="204"/>
      <c r="HPE295" s="204"/>
      <c r="HPF295" s="204"/>
      <c r="HPG295" s="204"/>
      <c r="HPH295" s="204"/>
      <c r="HPI295" s="204"/>
      <c r="HPJ295" s="204"/>
      <c r="HPK295" s="204"/>
      <c r="HPL295" s="204"/>
      <c r="HPM295" s="204"/>
      <c r="HPN295" s="204"/>
      <c r="HPO295" s="204"/>
      <c r="HPP295" s="204"/>
      <c r="HPQ295" s="204"/>
      <c r="HPR295" s="204"/>
      <c r="HPS295" s="204"/>
      <c r="HPT295" s="204"/>
      <c r="HPU295" s="204"/>
      <c r="HPV295" s="204"/>
      <c r="HPW295" s="204"/>
      <c r="HPX295" s="204"/>
      <c r="HPY295" s="204"/>
      <c r="HPZ295" s="204"/>
      <c r="HQA295" s="204"/>
      <c r="HQB295" s="204"/>
      <c r="HQC295" s="204"/>
      <c r="HQD295" s="204"/>
      <c r="HQE295" s="204"/>
      <c r="HQF295" s="204"/>
      <c r="HQG295" s="204"/>
      <c r="HQH295" s="204"/>
      <c r="HQI295" s="204"/>
      <c r="HQJ295" s="204"/>
      <c r="HQK295" s="204"/>
      <c r="HQL295" s="204"/>
      <c r="HQM295" s="204"/>
      <c r="HQN295" s="204"/>
      <c r="HQO295" s="204"/>
      <c r="HQP295" s="204"/>
      <c r="HQQ295" s="204"/>
      <c r="HQR295" s="204"/>
      <c r="HQS295" s="204"/>
      <c r="HQT295" s="204"/>
      <c r="HQU295" s="204"/>
      <c r="HQV295" s="204"/>
      <c r="HQW295" s="204"/>
      <c r="HQX295" s="204"/>
      <c r="HQY295" s="204"/>
      <c r="HQZ295" s="204"/>
      <c r="HRA295" s="204"/>
      <c r="HRB295" s="204"/>
      <c r="HRC295" s="204"/>
      <c r="HRD295" s="204"/>
      <c r="HRE295" s="204"/>
      <c r="HRF295" s="204"/>
      <c r="HRG295" s="204"/>
      <c r="HRH295" s="204"/>
      <c r="HRI295" s="204"/>
      <c r="HRJ295" s="204"/>
      <c r="HRK295" s="204"/>
      <c r="HRL295" s="204"/>
      <c r="HRM295" s="204"/>
      <c r="HRN295" s="204"/>
      <c r="HRO295" s="204"/>
      <c r="HRP295" s="204"/>
      <c r="HRQ295" s="204"/>
      <c r="HRR295" s="204"/>
      <c r="HRS295" s="204"/>
      <c r="HRT295" s="204"/>
      <c r="HRU295" s="204"/>
      <c r="HRV295" s="204"/>
      <c r="HRW295" s="204"/>
      <c r="HRX295" s="204"/>
      <c r="HRY295" s="204"/>
      <c r="HRZ295" s="204"/>
      <c r="HSA295" s="204"/>
      <c r="HSB295" s="204"/>
      <c r="HSC295" s="204"/>
      <c r="HSD295" s="204"/>
      <c r="HSE295" s="204"/>
      <c r="HSF295" s="204"/>
      <c r="HSG295" s="204"/>
      <c r="HSH295" s="204"/>
      <c r="HSI295" s="204"/>
      <c r="HSJ295" s="204"/>
      <c r="HSK295" s="204"/>
      <c r="HSL295" s="204"/>
      <c r="HSM295" s="204"/>
      <c r="HSN295" s="204"/>
      <c r="HSO295" s="204"/>
      <c r="HSP295" s="204"/>
      <c r="HSQ295" s="204"/>
      <c r="HSR295" s="204"/>
      <c r="HSS295" s="204"/>
      <c r="HST295" s="204"/>
      <c r="HSU295" s="204"/>
      <c r="HSV295" s="204"/>
      <c r="HSW295" s="204"/>
      <c r="HSX295" s="204"/>
      <c r="HSY295" s="204"/>
      <c r="HSZ295" s="204"/>
      <c r="HTA295" s="204"/>
      <c r="HTB295" s="204"/>
      <c r="HTC295" s="204"/>
      <c r="HTD295" s="204"/>
      <c r="HTE295" s="204"/>
      <c r="HTF295" s="204"/>
      <c r="HTG295" s="204"/>
      <c r="HTH295" s="204"/>
      <c r="HTI295" s="204"/>
      <c r="HTJ295" s="204"/>
      <c r="HTK295" s="204"/>
      <c r="HTL295" s="204"/>
      <c r="HTM295" s="204"/>
      <c r="HTN295" s="204"/>
      <c r="HTO295" s="204"/>
      <c r="HTP295" s="204"/>
      <c r="HTQ295" s="204"/>
      <c r="HTR295" s="204"/>
      <c r="HTS295" s="204"/>
      <c r="HTT295" s="204"/>
      <c r="HTU295" s="204"/>
      <c r="HTV295" s="204"/>
      <c r="HTW295" s="204"/>
      <c r="HTX295" s="204"/>
      <c r="HTY295" s="204"/>
      <c r="HTZ295" s="204"/>
      <c r="HUA295" s="204"/>
      <c r="HUB295" s="204"/>
      <c r="HUC295" s="204"/>
      <c r="HUD295" s="204"/>
      <c r="HUE295" s="204"/>
      <c r="HUF295" s="204"/>
      <c r="HUG295" s="204"/>
      <c r="HUH295" s="204"/>
      <c r="HUI295" s="204"/>
      <c r="HUJ295" s="204"/>
      <c r="HUK295" s="204"/>
      <c r="HUL295" s="204"/>
      <c r="HUM295" s="204"/>
      <c r="HUN295" s="204"/>
      <c r="HUO295" s="204"/>
      <c r="HUP295" s="204"/>
      <c r="HUQ295" s="204"/>
      <c r="HUR295" s="204"/>
      <c r="HUS295" s="204"/>
      <c r="HUT295" s="204"/>
      <c r="HUU295" s="204"/>
      <c r="HUV295" s="204"/>
      <c r="HUW295" s="204"/>
      <c r="HUX295" s="204"/>
      <c r="HUY295" s="204"/>
      <c r="HUZ295" s="204"/>
      <c r="HVA295" s="204"/>
      <c r="HVB295" s="204"/>
      <c r="HVC295" s="204"/>
      <c r="HVD295" s="204"/>
      <c r="HVE295" s="204"/>
      <c r="HVF295" s="204"/>
      <c r="HVG295" s="204"/>
      <c r="HVH295" s="204"/>
      <c r="HVI295" s="204"/>
      <c r="HVJ295" s="204"/>
      <c r="HVK295" s="204"/>
      <c r="HVL295" s="204"/>
      <c r="HVM295" s="204"/>
      <c r="HVN295" s="204"/>
      <c r="HVO295" s="204"/>
      <c r="HVP295" s="204"/>
      <c r="HVQ295" s="204"/>
      <c r="HVR295" s="204"/>
      <c r="HVS295" s="204"/>
      <c r="HVT295" s="204"/>
      <c r="HVU295" s="204"/>
      <c r="HVV295" s="204"/>
      <c r="HVW295" s="204"/>
      <c r="HVX295" s="204"/>
      <c r="HVY295" s="204"/>
      <c r="HVZ295" s="204"/>
      <c r="HWA295" s="204"/>
      <c r="HWB295" s="204"/>
      <c r="HWC295" s="204"/>
      <c r="HWD295" s="204"/>
      <c r="HWE295" s="204"/>
      <c r="HWF295" s="204"/>
      <c r="HWG295" s="204"/>
      <c r="HWH295" s="204"/>
      <c r="HWI295" s="204"/>
      <c r="HWJ295" s="204"/>
      <c r="HWK295" s="204"/>
      <c r="HWL295" s="204"/>
      <c r="HWM295" s="204"/>
      <c r="HWN295" s="204"/>
      <c r="HWO295" s="204"/>
      <c r="HWP295" s="204"/>
      <c r="HWQ295" s="204"/>
      <c r="HWR295" s="204"/>
      <c r="HWS295" s="204"/>
      <c r="HWT295" s="204"/>
      <c r="HWU295" s="204"/>
      <c r="HWV295" s="204"/>
      <c r="HWW295" s="204"/>
      <c r="HWX295" s="204"/>
      <c r="HWY295" s="204"/>
      <c r="HWZ295" s="204"/>
      <c r="HXA295" s="204"/>
      <c r="HXB295" s="204"/>
      <c r="HXC295" s="204"/>
      <c r="HXD295" s="204"/>
      <c r="HXE295" s="204"/>
      <c r="HXF295" s="204"/>
      <c r="HXG295" s="204"/>
      <c r="HXH295" s="204"/>
      <c r="HXI295" s="204"/>
      <c r="HXJ295" s="204"/>
      <c r="HXK295" s="204"/>
      <c r="HXL295" s="204"/>
      <c r="HXM295" s="204"/>
      <c r="HXN295" s="204"/>
      <c r="HXO295" s="204"/>
      <c r="HXP295" s="204"/>
      <c r="HXQ295" s="204"/>
      <c r="HXR295" s="204"/>
      <c r="HXS295" s="204"/>
      <c r="HXT295" s="204"/>
      <c r="HXU295" s="204"/>
      <c r="HXV295" s="204"/>
      <c r="HXW295" s="204"/>
      <c r="HXX295" s="204"/>
      <c r="HXY295" s="204"/>
      <c r="HXZ295" s="204"/>
      <c r="HYA295" s="204"/>
      <c r="HYB295" s="204"/>
      <c r="HYC295" s="204"/>
      <c r="HYD295" s="204"/>
      <c r="HYE295" s="204"/>
      <c r="HYF295" s="204"/>
      <c r="HYG295" s="204"/>
      <c r="HYH295" s="204"/>
      <c r="HYI295" s="204"/>
      <c r="HYJ295" s="204"/>
      <c r="HYK295" s="204"/>
      <c r="HYL295" s="204"/>
      <c r="HYM295" s="204"/>
      <c r="HYN295" s="204"/>
      <c r="HYO295" s="204"/>
      <c r="HYP295" s="204"/>
      <c r="HYQ295" s="204"/>
      <c r="HYR295" s="204"/>
      <c r="HYS295" s="204"/>
      <c r="HYT295" s="204"/>
      <c r="HYU295" s="204"/>
      <c r="HYV295" s="204"/>
      <c r="HYW295" s="204"/>
      <c r="HYX295" s="204"/>
      <c r="HYY295" s="204"/>
      <c r="HYZ295" s="204"/>
      <c r="HZA295" s="204"/>
      <c r="HZB295" s="204"/>
      <c r="HZC295" s="204"/>
      <c r="HZD295" s="204"/>
      <c r="HZE295" s="204"/>
      <c r="HZF295" s="204"/>
      <c r="HZG295" s="204"/>
      <c r="HZH295" s="204"/>
      <c r="HZI295" s="204"/>
      <c r="HZJ295" s="204"/>
      <c r="HZK295" s="204"/>
      <c r="HZL295" s="204"/>
      <c r="HZM295" s="204"/>
      <c r="HZN295" s="204"/>
      <c r="HZO295" s="204"/>
      <c r="HZP295" s="204"/>
      <c r="HZQ295" s="204"/>
      <c r="HZR295" s="204"/>
      <c r="HZS295" s="204"/>
      <c r="HZT295" s="204"/>
      <c r="HZU295" s="204"/>
      <c r="HZV295" s="204"/>
      <c r="HZW295" s="204"/>
      <c r="HZX295" s="204"/>
      <c r="HZY295" s="204"/>
      <c r="HZZ295" s="204"/>
      <c r="IAA295" s="204"/>
      <c r="IAB295" s="204"/>
      <c r="IAC295" s="204"/>
      <c r="IAD295" s="204"/>
      <c r="IAE295" s="204"/>
      <c r="IAF295" s="204"/>
      <c r="IAG295" s="204"/>
      <c r="IAH295" s="204"/>
      <c r="IAI295" s="204"/>
      <c r="IAJ295" s="204"/>
      <c r="IAK295" s="204"/>
      <c r="IAL295" s="204"/>
      <c r="IAM295" s="204"/>
      <c r="IAN295" s="204"/>
      <c r="IAO295" s="204"/>
      <c r="IAP295" s="204"/>
      <c r="IAQ295" s="204"/>
      <c r="IAR295" s="204"/>
      <c r="IAS295" s="204"/>
      <c r="IAT295" s="204"/>
      <c r="IAU295" s="204"/>
      <c r="IAV295" s="204"/>
      <c r="IAW295" s="204"/>
      <c r="IAX295" s="204"/>
      <c r="IAY295" s="204"/>
      <c r="IAZ295" s="204"/>
      <c r="IBA295" s="204"/>
      <c r="IBB295" s="204"/>
      <c r="IBC295" s="204"/>
      <c r="IBD295" s="204"/>
      <c r="IBE295" s="204"/>
      <c r="IBF295" s="204"/>
      <c r="IBG295" s="204"/>
      <c r="IBH295" s="204"/>
      <c r="IBI295" s="204"/>
      <c r="IBJ295" s="204"/>
      <c r="IBK295" s="204"/>
      <c r="IBL295" s="204"/>
      <c r="IBM295" s="204"/>
      <c r="IBN295" s="204"/>
      <c r="IBO295" s="204"/>
      <c r="IBP295" s="204"/>
      <c r="IBQ295" s="204"/>
      <c r="IBR295" s="204"/>
      <c r="IBS295" s="204"/>
      <c r="IBT295" s="204"/>
      <c r="IBU295" s="204"/>
      <c r="IBV295" s="204"/>
      <c r="IBW295" s="204"/>
      <c r="IBX295" s="204"/>
      <c r="IBY295" s="204"/>
      <c r="IBZ295" s="204"/>
      <c r="ICA295" s="204"/>
      <c r="ICB295" s="204"/>
      <c r="ICC295" s="204"/>
      <c r="ICD295" s="204"/>
      <c r="ICE295" s="204"/>
      <c r="ICF295" s="204"/>
      <c r="ICG295" s="204"/>
      <c r="ICH295" s="204"/>
      <c r="ICI295" s="204"/>
      <c r="ICJ295" s="204"/>
      <c r="ICK295" s="204"/>
      <c r="ICL295" s="204"/>
      <c r="ICM295" s="204"/>
      <c r="ICN295" s="204"/>
      <c r="ICO295" s="204"/>
      <c r="ICP295" s="204"/>
      <c r="ICQ295" s="204"/>
      <c r="ICR295" s="204"/>
      <c r="ICS295" s="204"/>
      <c r="ICT295" s="204"/>
      <c r="ICU295" s="204"/>
      <c r="ICV295" s="204"/>
      <c r="ICW295" s="204"/>
      <c r="ICX295" s="204"/>
      <c r="ICY295" s="204"/>
      <c r="ICZ295" s="204"/>
      <c r="IDA295" s="204"/>
      <c r="IDB295" s="204"/>
      <c r="IDC295" s="204"/>
      <c r="IDD295" s="204"/>
      <c r="IDE295" s="204"/>
      <c r="IDF295" s="204"/>
      <c r="IDG295" s="204"/>
      <c r="IDH295" s="204"/>
      <c r="IDI295" s="204"/>
      <c r="IDJ295" s="204"/>
      <c r="IDK295" s="204"/>
      <c r="IDL295" s="204"/>
      <c r="IDM295" s="204"/>
      <c r="IDN295" s="204"/>
      <c r="IDO295" s="204"/>
      <c r="IDP295" s="204"/>
      <c r="IDQ295" s="204"/>
      <c r="IDR295" s="204"/>
      <c r="IDS295" s="204"/>
      <c r="IDT295" s="204"/>
      <c r="IDU295" s="204"/>
      <c r="IDV295" s="204"/>
      <c r="IDW295" s="204"/>
      <c r="IDX295" s="204"/>
      <c r="IDY295" s="204"/>
      <c r="IDZ295" s="204"/>
      <c r="IEA295" s="204"/>
      <c r="IEB295" s="204"/>
      <c r="IEC295" s="204"/>
      <c r="IED295" s="204"/>
      <c r="IEE295" s="204"/>
      <c r="IEF295" s="204"/>
      <c r="IEG295" s="204"/>
      <c r="IEH295" s="204"/>
      <c r="IEI295" s="204"/>
      <c r="IEJ295" s="204"/>
      <c r="IEK295" s="204"/>
      <c r="IEL295" s="204"/>
      <c r="IEM295" s="204"/>
      <c r="IEN295" s="204"/>
      <c r="IEO295" s="204"/>
      <c r="IEP295" s="204"/>
      <c r="IEQ295" s="204"/>
      <c r="IER295" s="204"/>
      <c r="IES295" s="204"/>
      <c r="IET295" s="204"/>
      <c r="IEU295" s="204"/>
      <c r="IEV295" s="204"/>
      <c r="IEW295" s="204"/>
      <c r="IEX295" s="204"/>
      <c r="IEY295" s="204"/>
      <c r="IEZ295" s="204"/>
      <c r="IFA295" s="204"/>
      <c r="IFB295" s="204"/>
      <c r="IFC295" s="204"/>
      <c r="IFD295" s="204"/>
      <c r="IFE295" s="204"/>
      <c r="IFF295" s="204"/>
      <c r="IFG295" s="204"/>
      <c r="IFH295" s="204"/>
      <c r="IFI295" s="204"/>
      <c r="IFJ295" s="204"/>
      <c r="IFK295" s="204"/>
      <c r="IFL295" s="204"/>
      <c r="IFM295" s="204"/>
      <c r="IFN295" s="204"/>
      <c r="IFO295" s="204"/>
      <c r="IFP295" s="204"/>
      <c r="IFQ295" s="204"/>
      <c r="IFR295" s="204"/>
      <c r="IFS295" s="204"/>
      <c r="IFT295" s="204"/>
      <c r="IFU295" s="204"/>
      <c r="IFV295" s="204"/>
      <c r="IFW295" s="204"/>
      <c r="IFX295" s="204"/>
      <c r="IFY295" s="204"/>
      <c r="IFZ295" s="204"/>
      <c r="IGA295" s="204"/>
      <c r="IGB295" s="204"/>
      <c r="IGC295" s="204"/>
      <c r="IGD295" s="204"/>
      <c r="IGE295" s="204"/>
      <c r="IGF295" s="204"/>
      <c r="IGG295" s="204"/>
      <c r="IGH295" s="204"/>
      <c r="IGI295" s="204"/>
      <c r="IGJ295" s="204"/>
      <c r="IGK295" s="204"/>
      <c r="IGL295" s="204"/>
      <c r="IGM295" s="204"/>
      <c r="IGN295" s="204"/>
      <c r="IGO295" s="204"/>
      <c r="IGP295" s="204"/>
      <c r="IGQ295" s="204"/>
      <c r="IGR295" s="204"/>
      <c r="IGS295" s="204"/>
      <c r="IGT295" s="204"/>
      <c r="IGU295" s="204"/>
      <c r="IGV295" s="204"/>
      <c r="IGW295" s="204"/>
      <c r="IGX295" s="204"/>
      <c r="IGY295" s="204"/>
      <c r="IGZ295" s="204"/>
      <c r="IHA295" s="204"/>
      <c r="IHB295" s="204"/>
      <c r="IHC295" s="204"/>
      <c r="IHD295" s="204"/>
      <c r="IHE295" s="204"/>
      <c r="IHF295" s="204"/>
      <c r="IHG295" s="204"/>
      <c r="IHH295" s="204"/>
      <c r="IHI295" s="204"/>
      <c r="IHJ295" s="204"/>
      <c r="IHK295" s="204"/>
      <c r="IHL295" s="204"/>
      <c r="IHM295" s="204"/>
      <c r="IHN295" s="204"/>
      <c r="IHO295" s="204"/>
      <c r="IHP295" s="204"/>
      <c r="IHQ295" s="204"/>
      <c r="IHR295" s="204"/>
      <c r="IHS295" s="204"/>
      <c r="IHT295" s="204"/>
      <c r="IHU295" s="204"/>
      <c r="IHV295" s="204"/>
      <c r="IHW295" s="204"/>
      <c r="IHX295" s="204"/>
      <c r="IHY295" s="204"/>
      <c r="IHZ295" s="204"/>
      <c r="IIA295" s="204"/>
      <c r="IIB295" s="204"/>
      <c r="IIC295" s="204"/>
      <c r="IID295" s="204"/>
      <c r="IIE295" s="204"/>
      <c r="IIF295" s="204"/>
      <c r="IIG295" s="204"/>
      <c r="IIH295" s="204"/>
      <c r="III295" s="204"/>
      <c r="IIJ295" s="204"/>
      <c r="IIK295" s="204"/>
      <c r="IIL295" s="204"/>
      <c r="IIM295" s="204"/>
      <c r="IIN295" s="204"/>
      <c r="IIO295" s="204"/>
      <c r="IIP295" s="204"/>
      <c r="IIQ295" s="204"/>
      <c r="IIR295" s="204"/>
      <c r="IIS295" s="204"/>
      <c r="IIT295" s="204"/>
      <c r="IIU295" s="204"/>
      <c r="IIV295" s="204"/>
      <c r="IIW295" s="204"/>
      <c r="IIX295" s="204"/>
      <c r="IIY295" s="204"/>
      <c r="IIZ295" s="204"/>
      <c r="IJA295" s="204"/>
      <c r="IJB295" s="204"/>
      <c r="IJC295" s="204"/>
      <c r="IJD295" s="204"/>
      <c r="IJE295" s="204"/>
      <c r="IJF295" s="204"/>
      <c r="IJG295" s="204"/>
      <c r="IJH295" s="204"/>
      <c r="IJI295" s="204"/>
      <c r="IJJ295" s="204"/>
      <c r="IJK295" s="204"/>
      <c r="IJL295" s="204"/>
      <c r="IJM295" s="204"/>
      <c r="IJN295" s="204"/>
      <c r="IJO295" s="204"/>
      <c r="IJP295" s="204"/>
      <c r="IJQ295" s="204"/>
      <c r="IJR295" s="204"/>
      <c r="IJS295" s="204"/>
      <c r="IJT295" s="204"/>
      <c r="IJU295" s="204"/>
      <c r="IJV295" s="204"/>
      <c r="IJW295" s="204"/>
      <c r="IJX295" s="204"/>
      <c r="IJY295" s="204"/>
      <c r="IJZ295" s="204"/>
      <c r="IKA295" s="204"/>
      <c r="IKB295" s="204"/>
      <c r="IKC295" s="204"/>
      <c r="IKD295" s="204"/>
      <c r="IKE295" s="204"/>
      <c r="IKF295" s="204"/>
      <c r="IKG295" s="204"/>
      <c r="IKH295" s="204"/>
      <c r="IKI295" s="204"/>
      <c r="IKJ295" s="204"/>
      <c r="IKK295" s="204"/>
      <c r="IKL295" s="204"/>
      <c r="IKM295" s="204"/>
      <c r="IKN295" s="204"/>
      <c r="IKO295" s="204"/>
      <c r="IKP295" s="204"/>
      <c r="IKQ295" s="204"/>
      <c r="IKR295" s="204"/>
      <c r="IKS295" s="204"/>
      <c r="IKT295" s="204"/>
      <c r="IKU295" s="204"/>
      <c r="IKV295" s="204"/>
      <c r="IKW295" s="204"/>
      <c r="IKX295" s="204"/>
      <c r="IKY295" s="204"/>
      <c r="IKZ295" s="204"/>
      <c r="ILA295" s="204"/>
      <c r="ILB295" s="204"/>
      <c r="ILC295" s="204"/>
      <c r="ILD295" s="204"/>
      <c r="ILE295" s="204"/>
      <c r="ILF295" s="204"/>
      <c r="ILG295" s="204"/>
      <c r="ILH295" s="204"/>
      <c r="ILI295" s="204"/>
      <c r="ILJ295" s="204"/>
      <c r="ILK295" s="204"/>
      <c r="ILL295" s="204"/>
      <c r="ILM295" s="204"/>
      <c r="ILN295" s="204"/>
      <c r="ILO295" s="204"/>
      <c r="ILP295" s="204"/>
      <c r="ILQ295" s="204"/>
      <c r="ILR295" s="204"/>
      <c r="ILS295" s="204"/>
      <c r="ILT295" s="204"/>
      <c r="ILU295" s="204"/>
      <c r="ILV295" s="204"/>
      <c r="ILW295" s="204"/>
      <c r="ILX295" s="204"/>
      <c r="ILY295" s="204"/>
      <c r="ILZ295" s="204"/>
      <c r="IMA295" s="204"/>
      <c r="IMB295" s="204"/>
      <c r="IMC295" s="204"/>
      <c r="IMD295" s="204"/>
      <c r="IME295" s="204"/>
      <c r="IMF295" s="204"/>
      <c r="IMG295" s="204"/>
      <c r="IMH295" s="204"/>
      <c r="IMI295" s="204"/>
      <c r="IMJ295" s="204"/>
      <c r="IMK295" s="204"/>
      <c r="IML295" s="204"/>
      <c r="IMM295" s="204"/>
      <c r="IMN295" s="204"/>
      <c r="IMO295" s="204"/>
      <c r="IMP295" s="204"/>
      <c r="IMQ295" s="204"/>
      <c r="IMR295" s="204"/>
      <c r="IMS295" s="204"/>
      <c r="IMT295" s="204"/>
      <c r="IMU295" s="204"/>
      <c r="IMV295" s="204"/>
      <c r="IMW295" s="204"/>
      <c r="IMX295" s="204"/>
      <c r="IMY295" s="204"/>
      <c r="IMZ295" s="204"/>
      <c r="INA295" s="204"/>
      <c r="INB295" s="204"/>
      <c r="INC295" s="204"/>
      <c r="IND295" s="204"/>
      <c r="INE295" s="204"/>
      <c r="INF295" s="204"/>
      <c r="ING295" s="204"/>
      <c r="INH295" s="204"/>
      <c r="INI295" s="204"/>
      <c r="INJ295" s="204"/>
      <c r="INK295" s="204"/>
      <c r="INL295" s="204"/>
      <c r="INM295" s="204"/>
      <c r="INN295" s="204"/>
      <c r="INO295" s="204"/>
      <c r="INP295" s="204"/>
      <c r="INQ295" s="204"/>
      <c r="INR295" s="204"/>
      <c r="INS295" s="204"/>
      <c r="INT295" s="204"/>
      <c r="INU295" s="204"/>
      <c r="INV295" s="204"/>
      <c r="INW295" s="204"/>
      <c r="INX295" s="204"/>
      <c r="INY295" s="204"/>
      <c r="INZ295" s="204"/>
      <c r="IOA295" s="204"/>
      <c r="IOB295" s="204"/>
      <c r="IOC295" s="204"/>
      <c r="IOD295" s="204"/>
      <c r="IOE295" s="204"/>
      <c r="IOF295" s="204"/>
      <c r="IOG295" s="204"/>
      <c r="IOH295" s="204"/>
      <c r="IOI295" s="204"/>
      <c r="IOJ295" s="204"/>
      <c r="IOK295" s="204"/>
      <c r="IOL295" s="204"/>
      <c r="IOM295" s="204"/>
      <c r="ION295" s="204"/>
      <c r="IOO295" s="204"/>
      <c r="IOP295" s="204"/>
      <c r="IOQ295" s="204"/>
      <c r="IOR295" s="204"/>
      <c r="IOS295" s="204"/>
      <c r="IOT295" s="204"/>
      <c r="IOU295" s="204"/>
      <c r="IOV295" s="204"/>
      <c r="IOW295" s="204"/>
      <c r="IOX295" s="204"/>
      <c r="IOY295" s="204"/>
      <c r="IOZ295" s="204"/>
      <c r="IPA295" s="204"/>
      <c r="IPB295" s="204"/>
      <c r="IPC295" s="204"/>
      <c r="IPD295" s="204"/>
      <c r="IPE295" s="204"/>
      <c r="IPF295" s="204"/>
      <c r="IPG295" s="204"/>
      <c r="IPH295" s="204"/>
      <c r="IPI295" s="204"/>
      <c r="IPJ295" s="204"/>
      <c r="IPK295" s="204"/>
      <c r="IPL295" s="204"/>
      <c r="IPM295" s="204"/>
      <c r="IPN295" s="204"/>
      <c r="IPO295" s="204"/>
      <c r="IPP295" s="204"/>
      <c r="IPQ295" s="204"/>
      <c r="IPR295" s="204"/>
      <c r="IPS295" s="204"/>
      <c r="IPT295" s="204"/>
      <c r="IPU295" s="204"/>
      <c r="IPV295" s="204"/>
      <c r="IPW295" s="204"/>
      <c r="IPX295" s="204"/>
      <c r="IPY295" s="204"/>
      <c r="IPZ295" s="204"/>
      <c r="IQA295" s="204"/>
      <c r="IQB295" s="204"/>
      <c r="IQC295" s="204"/>
      <c r="IQD295" s="204"/>
      <c r="IQE295" s="204"/>
      <c r="IQF295" s="204"/>
      <c r="IQG295" s="204"/>
      <c r="IQH295" s="204"/>
      <c r="IQI295" s="204"/>
      <c r="IQJ295" s="204"/>
      <c r="IQK295" s="204"/>
      <c r="IQL295" s="204"/>
      <c r="IQM295" s="204"/>
      <c r="IQN295" s="204"/>
      <c r="IQO295" s="204"/>
      <c r="IQP295" s="204"/>
      <c r="IQQ295" s="204"/>
      <c r="IQR295" s="204"/>
      <c r="IQS295" s="204"/>
      <c r="IQT295" s="204"/>
      <c r="IQU295" s="204"/>
      <c r="IQV295" s="204"/>
      <c r="IQW295" s="204"/>
      <c r="IQX295" s="204"/>
      <c r="IQY295" s="204"/>
      <c r="IQZ295" s="204"/>
      <c r="IRA295" s="204"/>
      <c r="IRB295" s="204"/>
      <c r="IRC295" s="204"/>
      <c r="IRD295" s="204"/>
      <c r="IRE295" s="204"/>
      <c r="IRF295" s="204"/>
      <c r="IRG295" s="204"/>
      <c r="IRH295" s="204"/>
      <c r="IRI295" s="204"/>
      <c r="IRJ295" s="204"/>
      <c r="IRK295" s="204"/>
      <c r="IRL295" s="204"/>
      <c r="IRM295" s="204"/>
      <c r="IRN295" s="204"/>
      <c r="IRO295" s="204"/>
      <c r="IRP295" s="204"/>
      <c r="IRQ295" s="204"/>
      <c r="IRR295" s="204"/>
      <c r="IRS295" s="204"/>
      <c r="IRT295" s="204"/>
      <c r="IRU295" s="204"/>
      <c r="IRV295" s="204"/>
      <c r="IRW295" s="204"/>
      <c r="IRX295" s="204"/>
      <c r="IRY295" s="204"/>
      <c r="IRZ295" s="204"/>
      <c r="ISA295" s="204"/>
      <c r="ISB295" s="204"/>
      <c r="ISC295" s="204"/>
      <c r="ISD295" s="204"/>
      <c r="ISE295" s="204"/>
      <c r="ISF295" s="204"/>
      <c r="ISG295" s="204"/>
      <c r="ISH295" s="204"/>
      <c r="ISI295" s="204"/>
      <c r="ISJ295" s="204"/>
      <c r="ISK295" s="204"/>
      <c r="ISL295" s="204"/>
      <c r="ISM295" s="204"/>
      <c r="ISN295" s="204"/>
      <c r="ISO295" s="204"/>
      <c r="ISP295" s="204"/>
      <c r="ISQ295" s="204"/>
      <c r="ISR295" s="204"/>
      <c r="ISS295" s="204"/>
      <c r="IST295" s="204"/>
      <c r="ISU295" s="204"/>
      <c r="ISV295" s="204"/>
      <c r="ISW295" s="204"/>
      <c r="ISX295" s="204"/>
      <c r="ISY295" s="204"/>
      <c r="ISZ295" s="204"/>
      <c r="ITA295" s="204"/>
      <c r="ITB295" s="204"/>
      <c r="ITC295" s="204"/>
      <c r="ITD295" s="204"/>
      <c r="ITE295" s="204"/>
      <c r="ITF295" s="204"/>
      <c r="ITG295" s="204"/>
      <c r="ITH295" s="204"/>
      <c r="ITI295" s="204"/>
      <c r="ITJ295" s="204"/>
      <c r="ITK295" s="204"/>
      <c r="ITL295" s="204"/>
      <c r="ITM295" s="204"/>
      <c r="ITN295" s="204"/>
      <c r="ITO295" s="204"/>
      <c r="ITP295" s="204"/>
      <c r="ITQ295" s="204"/>
      <c r="ITR295" s="204"/>
      <c r="ITS295" s="204"/>
      <c r="ITT295" s="204"/>
      <c r="ITU295" s="204"/>
      <c r="ITV295" s="204"/>
      <c r="ITW295" s="204"/>
      <c r="ITX295" s="204"/>
      <c r="ITY295" s="204"/>
      <c r="ITZ295" s="204"/>
      <c r="IUA295" s="204"/>
      <c r="IUB295" s="204"/>
      <c r="IUC295" s="204"/>
      <c r="IUD295" s="204"/>
      <c r="IUE295" s="204"/>
      <c r="IUF295" s="204"/>
      <c r="IUG295" s="204"/>
      <c r="IUH295" s="204"/>
      <c r="IUI295" s="204"/>
      <c r="IUJ295" s="204"/>
      <c r="IUK295" s="204"/>
      <c r="IUL295" s="204"/>
      <c r="IUM295" s="204"/>
      <c r="IUN295" s="204"/>
      <c r="IUO295" s="204"/>
      <c r="IUP295" s="204"/>
      <c r="IUQ295" s="204"/>
      <c r="IUR295" s="204"/>
      <c r="IUS295" s="204"/>
      <c r="IUT295" s="204"/>
      <c r="IUU295" s="204"/>
      <c r="IUV295" s="204"/>
      <c r="IUW295" s="204"/>
      <c r="IUX295" s="204"/>
      <c r="IUY295" s="204"/>
      <c r="IUZ295" s="204"/>
      <c r="IVA295" s="204"/>
      <c r="IVB295" s="204"/>
      <c r="IVC295" s="204"/>
      <c r="IVD295" s="204"/>
      <c r="IVE295" s="204"/>
      <c r="IVF295" s="204"/>
      <c r="IVG295" s="204"/>
      <c r="IVH295" s="204"/>
      <c r="IVI295" s="204"/>
      <c r="IVJ295" s="204"/>
      <c r="IVK295" s="204"/>
      <c r="IVL295" s="204"/>
      <c r="IVM295" s="204"/>
      <c r="IVN295" s="204"/>
      <c r="IVO295" s="204"/>
      <c r="IVP295" s="204"/>
      <c r="IVQ295" s="204"/>
      <c r="IVR295" s="204"/>
      <c r="IVS295" s="204"/>
      <c r="IVT295" s="204"/>
      <c r="IVU295" s="204"/>
      <c r="IVV295" s="204"/>
      <c r="IVW295" s="204"/>
      <c r="IVX295" s="204"/>
      <c r="IVY295" s="204"/>
      <c r="IVZ295" s="204"/>
      <c r="IWA295" s="204"/>
      <c r="IWB295" s="204"/>
      <c r="IWC295" s="204"/>
      <c r="IWD295" s="204"/>
      <c r="IWE295" s="204"/>
      <c r="IWF295" s="204"/>
      <c r="IWG295" s="204"/>
      <c r="IWH295" s="204"/>
      <c r="IWI295" s="204"/>
      <c r="IWJ295" s="204"/>
      <c r="IWK295" s="204"/>
      <c r="IWL295" s="204"/>
      <c r="IWM295" s="204"/>
      <c r="IWN295" s="204"/>
      <c r="IWO295" s="204"/>
      <c r="IWP295" s="204"/>
      <c r="IWQ295" s="204"/>
      <c r="IWR295" s="204"/>
      <c r="IWS295" s="204"/>
      <c r="IWT295" s="204"/>
      <c r="IWU295" s="204"/>
      <c r="IWV295" s="204"/>
      <c r="IWW295" s="204"/>
      <c r="IWX295" s="204"/>
      <c r="IWY295" s="204"/>
      <c r="IWZ295" s="204"/>
      <c r="IXA295" s="204"/>
      <c r="IXB295" s="204"/>
      <c r="IXC295" s="204"/>
      <c r="IXD295" s="204"/>
      <c r="IXE295" s="204"/>
      <c r="IXF295" s="204"/>
      <c r="IXG295" s="204"/>
      <c r="IXH295" s="204"/>
      <c r="IXI295" s="204"/>
      <c r="IXJ295" s="204"/>
      <c r="IXK295" s="204"/>
      <c r="IXL295" s="204"/>
      <c r="IXM295" s="204"/>
      <c r="IXN295" s="204"/>
      <c r="IXO295" s="204"/>
      <c r="IXP295" s="204"/>
      <c r="IXQ295" s="204"/>
      <c r="IXR295" s="204"/>
      <c r="IXS295" s="204"/>
      <c r="IXT295" s="204"/>
      <c r="IXU295" s="204"/>
      <c r="IXV295" s="204"/>
      <c r="IXW295" s="204"/>
      <c r="IXX295" s="204"/>
      <c r="IXY295" s="204"/>
      <c r="IXZ295" s="204"/>
      <c r="IYA295" s="204"/>
      <c r="IYB295" s="204"/>
      <c r="IYC295" s="204"/>
      <c r="IYD295" s="204"/>
      <c r="IYE295" s="204"/>
      <c r="IYF295" s="204"/>
      <c r="IYG295" s="204"/>
      <c r="IYH295" s="204"/>
      <c r="IYI295" s="204"/>
      <c r="IYJ295" s="204"/>
      <c r="IYK295" s="204"/>
      <c r="IYL295" s="204"/>
      <c r="IYM295" s="204"/>
      <c r="IYN295" s="204"/>
      <c r="IYO295" s="204"/>
      <c r="IYP295" s="204"/>
      <c r="IYQ295" s="204"/>
      <c r="IYR295" s="204"/>
      <c r="IYS295" s="204"/>
      <c r="IYT295" s="204"/>
      <c r="IYU295" s="204"/>
      <c r="IYV295" s="204"/>
      <c r="IYW295" s="204"/>
      <c r="IYX295" s="204"/>
      <c r="IYY295" s="204"/>
      <c r="IYZ295" s="204"/>
      <c r="IZA295" s="204"/>
      <c r="IZB295" s="204"/>
      <c r="IZC295" s="204"/>
      <c r="IZD295" s="204"/>
      <c r="IZE295" s="204"/>
      <c r="IZF295" s="204"/>
      <c r="IZG295" s="204"/>
      <c r="IZH295" s="204"/>
      <c r="IZI295" s="204"/>
      <c r="IZJ295" s="204"/>
      <c r="IZK295" s="204"/>
      <c r="IZL295" s="204"/>
      <c r="IZM295" s="204"/>
      <c r="IZN295" s="204"/>
      <c r="IZO295" s="204"/>
      <c r="IZP295" s="204"/>
      <c r="IZQ295" s="204"/>
      <c r="IZR295" s="204"/>
      <c r="IZS295" s="204"/>
      <c r="IZT295" s="204"/>
      <c r="IZU295" s="204"/>
      <c r="IZV295" s="204"/>
      <c r="IZW295" s="204"/>
      <c r="IZX295" s="204"/>
      <c r="IZY295" s="204"/>
      <c r="IZZ295" s="204"/>
      <c r="JAA295" s="204"/>
      <c r="JAB295" s="204"/>
      <c r="JAC295" s="204"/>
      <c r="JAD295" s="204"/>
      <c r="JAE295" s="204"/>
      <c r="JAF295" s="204"/>
      <c r="JAG295" s="204"/>
      <c r="JAH295" s="204"/>
      <c r="JAI295" s="204"/>
      <c r="JAJ295" s="204"/>
      <c r="JAK295" s="204"/>
      <c r="JAL295" s="204"/>
      <c r="JAM295" s="204"/>
      <c r="JAN295" s="204"/>
      <c r="JAO295" s="204"/>
      <c r="JAP295" s="204"/>
      <c r="JAQ295" s="204"/>
      <c r="JAR295" s="204"/>
      <c r="JAS295" s="204"/>
      <c r="JAT295" s="204"/>
      <c r="JAU295" s="204"/>
      <c r="JAV295" s="204"/>
      <c r="JAW295" s="204"/>
      <c r="JAX295" s="204"/>
      <c r="JAY295" s="204"/>
      <c r="JAZ295" s="204"/>
      <c r="JBA295" s="204"/>
      <c r="JBB295" s="204"/>
      <c r="JBC295" s="204"/>
      <c r="JBD295" s="204"/>
      <c r="JBE295" s="204"/>
      <c r="JBF295" s="204"/>
      <c r="JBG295" s="204"/>
      <c r="JBH295" s="204"/>
      <c r="JBI295" s="204"/>
      <c r="JBJ295" s="204"/>
      <c r="JBK295" s="204"/>
      <c r="JBL295" s="204"/>
      <c r="JBM295" s="204"/>
      <c r="JBN295" s="204"/>
      <c r="JBO295" s="204"/>
      <c r="JBP295" s="204"/>
      <c r="JBQ295" s="204"/>
      <c r="JBR295" s="204"/>
      <c r="JBS295" s="204"/>
      <c r="JBT295" s="204"/>
      <c r="JBU295" s="204"/>
      <c r="JBV295" s="204"/>
      <c r="JBW295" s="204"/>
      <c r="JBX295" s="204"/>
      <c r="JBY295" s="204"/>
      <c r="JBZ295" s="204"/>
      <c r="JCA295" s="204"/>
      <c r="JCB295" s="204"/>
      <c r="JCC295" s="204"/>
      <c r="JCD295" s="204"/>
      <c r="JCE295" s="204"/>
      <c r="JCF295" s="204"/>
      <c r="JCG295" s="204"/>
      <c r="JCH295" s="204"/>
      <c r="JCI295" s="204"/>
      <c r="JCJ295" s="204"/>
      <c r="JCK295" s="204"/>
      <c r="JCL295" s="204"/>
      <c r="JCM295" s="204"/>
      <c r="JCN295" s="204"/>
      <c r="JCO295" s="204"/>
      <c r="JCP295" s="204"/>
      <c r="JCQ295" s="204"/>
      <c r="JCR295" s="204"/>
      <c r="JCS295" s="204"/>
      <c r="JCT295" s="204"/>
      <c r="JCU295" s="204"/>
      <c r="JCV295" s="204"/>
      <c r="JCW295" s="204"/>
      <c r="JCX295" s="204"/>
      <c r="JCY295" s="204"/>
      <c r="JCZ295" s="204"/>
      <c r="JDA295" s="204"/>
      <c r="JDB295" s="204"/>
      <c r="JDC295" s="204"/>
      <c r="JDD295" s="204"/>
      <c r="JDE295" s="204"/>
      <c r="JDF295" s="204"/>
      <c r="JDG295" s="204"/>
      <c r="JDH295" s="204"/>
      <c r="JDI295" s="204"/>
      <c r="JDJ295" s="204"/>
      <c r="JDK295" s="204"/>
      <c r="JDL295" s="204"/>
      <c r="JDM295" s="204"/>
      <c r="JDN295" s="204"/>
      <c r="JDO295" s="204"/>
      <c r="JDP295" s="204"/>
      <c r="JDQ295" s="204"/>
      <c r="JDR295" s="204"/>
      <c r="JDS295" s="204"/>
      <c r="JDT295" s="204"/>
      <c r="JDU295" s="204"/>
      <c r="JDV295" s="204"/>
      <c r="JDW295" s="204"/>
      <c r="JDX295" s="204"/>
      <c r="JDY295" s="204"/>
      <c r="JDZ295" s="204"/>
      <c r="JEA295" s="204"/>
      <c r="JEB295" s="204"/>
      <c r="JEC295" s="204"/>
      <c r="JED295" s="204"/>
      <c r="JEE295" s="204"/>
      <c r="JEF295" s="204"/>
      <c r="JEG295" s="204"/>
      <c r="JEH295" s="204"/>
      <c r="JEI295" s="204"/>
      <c r="JEJ295" s="204"/>
      <c r="JEK295" s="204"/>
      <c r="JEL295" s="204"/>
      <c r="JEM295" s="204"/>
      <c r="JEN295" s="204"/>
      <c r="JEO295" s="204"/>
      <c r="JEP295" s="204"/>
      <c r="JEQ295" s="204"/>
      <c r="JER295" s="204"/>
      <c r="JES295" s="204"/>
      <c r="JET295" s="204"/>
      <c r="JEU295" s="204"/>
      <c r="JEV295" s="204"/>
      <c r="JEW295" s="204"/>
      <c r="JEX295" s="204"/>
      <c r="JEY295" s="204"/>
      <c r="JEZ295" s="204"/>
      <c r="JFA295" s="204"/>
      <c r="JFB295" s="204"/>
      <c r="JFC295" s="204"/>
      <c r="JFD295" s="204"/>
      <c r="JFE295" s="204"/>
      <c r="JFF295" s="204"/>
      <c r="JFG295" s="204"/>
      <c r="JFH295" s="204"/>
      <c r="JFI295" s="204"/>
      <c r="JFJ295" s="204"/>
      <c r="JFK295" s="204"/>
      <c r="JFL295" s="204"/>
      <c r="JFM295" s="204"/>
      <c r="JFN295" s="204"/>
      <c r="JFO295" s="204"/>
      <c r="JFP295" s="204"/>
      <c r="JFQ295" s="204"/>
      <c r="JFR295" s="204"/>
      <c r="JFS295" s="204"/>
      <c r="JFT295" s="204"/>
      <c r="JFU295" s="204"/>
      <c r="JFV295" s="204"/>
      <c r="JFW295" s="204"/>
      <c r="JFX295" s="204"/>
      <c r="JFY295" s="204"/>
      <c r="JFZ295" s="204"/>
      <c r="JGA295" s="204"/>
      <c r="JGB295" s="204"/>
      <c r="JGC295" s="204"/>
      <c r="JGD295" s="204"/>
      <c r="JGE295" s="204"/>
      <c r="JGF295" s="204"/>
      <c r="JGG295" s="204"/>
      <c r="JGH295" s="204"/>
      <c r="JGI295" s="204"/>
      <c r="JGJ295" s="204"/>
      <c r="JGK295" s="204"/>
      <c r="JGL295" s="204"/>
      <c r="JGM295" s="204"/>
      <c r="JGN295" s="204"/>
      <c r="JGO295" s="204"/>
      <c r="JGP295" s="204"/>
      <c r="JGQ295" s="204"/>
      <c r="JGR295" s="204"/>
      <c r="JGS295" s="204"/>
      <c r="JGT295" s="204"/>
      <c r="JGU295" s="204"/>
      <c r="JGV295" s="204"/>
      <c r="JGW295" s="204"/>
      <c r="JGX295" s="204"/>
      <c r="JGY295" s="204"/>
      <c r="JGZ295" s="204"/>
      <c r="JHA295" s="204"/>
      <c r="JHB295" s="204"/>
      <c r="JHC295" s="204"/>
      <c r="JHD295" s="204"/>
      <c r="JHE295" s="204"/>
      <c r="JHF295" s="204"/>
      <c r="JHG295" s="204"/>
      <c r="JHH295" s="204"/>
      <c r="JHI295" s="204"/>
      <c r="JHJ295" s="204"/>
      <c r="JHK295" s="204"/>
      <c r="JHL295" s="204"/>
      <c r="JHM295" s="204"/>
      <c r="JHN295" s="204"/>
      <c r="JHO295" s="204"/>
      <c r="JHP295" s="204"/>
      <c r="JHQ295" s="204"/>
      <c r="JHR295" s="204"/>
      <c r="JHS295" s="204"/>
      <c r="JHT295" s="204"/>
      <c r="JHU295" s="204"/>
      <c r="JHV295" s="204"/>
      <c r="JHW295" s="204"/>
      <c r="JHX295" s="204"/>
      <c r="JHY295" s="204"/>
      <c r="JHZ295" s="204"/>
      <c r="JIA295" s="204"/>
      <c r="JIB295" s="204"/>
      <c r="JIC295" s="204"/>
      <c r="JID295" s="204"/>
      <c r="JIE295" s="204"/>
      <c r="JIF295" s="204"/>
      <c r="JIG295" s="204"/>
      <c r="JIH295" s="204"/>
      <c r="JII295" s="204"/>
      <c r="JIJ295" s="204"/>
      <c r="JIK295" s="204"/>
      <c r="JIL295" s="204"/>
      <c r="JIM295" s="204"/>
      <c r="JIN295" s="204"/>
      <c r="JIO295" s="204"/>
      <c r="JIP295" s="204"/>
      <c r="JIQ295" s="204"/>
      <c r="JIR295" s="204"/>
      <c r="JIS295" s="204"/>
      <c r="JIT295" s="204"/>
      <c r="JIU295" s="204"/>
      <c r="JIV295" s="204"/>
      <c r="JIW295" s="204"/>
      <c r="JIX295" s="204"/>
      <c r="JIY295" s="204"/>
      <c r="JIZ295" s="204"/>
      <c r="JJA295" s="204"/>
      <c r="JJB295" s="204"/>
      <c r="JJC295" s="204"/>
      <c r="JJD295" s="204"/>
      <c r="JJE295" s="204"/>
      <c r="JJF295" s="204"/>
      <c r="JJG295" s="204"/>
      <c r="JJH295" s="204"/>
      <c r="JJI295" s="204"/>
      <c r="JJJ295" s="204"/>
      <c r="JJK295" s="204"/>
      <c r="JJL295" s="204"/>
      <c r="JJM295" s="204"/>
      <c r="JJN295" s="204"/>
      <c r="JJO295" s="204"/>
      <c r="JJP295" s="204"/>
      <c r="JJQ295" s="204"/>
      <c r="JJR295" s="204"/>
      <c r="JJS295" s="204"/>
      <c r="JJT295" s="204"/>
      <c r="JJU295" s="204"/>
      <c r="JJV295" s="204"/>
      <c r="JJW295" s="204"/>
      <c r="JJX295" s="204"/>
      <c r="JJY295" s="204"/>
      <c r="JJZ295" s="204"/>
      <c r="JKA295" s="204"/>
      <c r="JKB295" s="204"/>
      <c r="JKC295" s="204"/>
      <c r="JKD295" s="204"/>
      <c r="JKE295" s="204"/>
      <c r="JKF295" s="204"/>
      <c r="JKG295" s="204"/>
      <c r="JKH295" s="204"/>
      <c r="JKI295" s="204"/>
      <c r="JKJ295" s="204"/>
      <c r="JKK295" s="204"/>
      <c r="JKL295" s="204"/>
      <c r="JKM295" s="204"/>
      <c r="JKN295" s="204"/>
      <c r="JKO295" s="204"/>
      <c r="JKP295" s="204"/>
      <c r="JKQ295" s="204"/>
      <c r="JKR295" s="204"/>
      <c r="JKS295" s="204"/>
      <c r="JKT295" s="204"/>
      <c r="JKU295" s="204"/>
      <c r="JKV295" s="204"/>
      <c r="JKW295" s="204"/>
      <c r="JKX295" s="204"/>
      <c r="JKY295" s="204"/>
      <c r="JKZ295" s="204"/>
      <c r="JLA295" s="204"/>
      <c r="JLB295" s="204"/>
      <c r="JLC295" s="204"/>
      <c r="JLD295" s="204"/>
      <c r="JLE295" s="204"/>
      <c r="JLF295" s="204"/>
      <c r="JLG295" s="204"/>
      <c r="JLH295" s="204"/>
      <c r="JLI295" s="204"/>
      <c r="JLJ295" s="204"/>
      <c r="JLK295" s="204"/>
      <c r="JLL295" s="204"/>
      <c r="JLM295" s="204"/>
      <c r="JLN295" s="204"/>
      <c r="JLO295" s="204"/>
      <c r="JLP295" s="204"/>
      <c r="JLQ295" s="204"/>
      <c r="JLR295" s="204"/>
      <c r="JLS295" s="204"/>
      <c r="JLT295" s="204"/>
      <c r="JLU295" s="204"/>
      <c r="JLV295" s="204"/>
      <c r="JLW295" s="204"/>
      <c r="JLX295" s="204"/>
      <c r="JLY295" s="204"/>
      <c r="JLZ295" s="204"/>
      <c r="JMA295" s="204"/>
      <c r="JMB295" s="204"/>
      <c r="JMC295" s="204"/>
      <c r="JMD295" s="204"/>
      <c r="JME295" s="204"/>
      <c r="JMF295" s="204"/>
      <c r="JMG295" s="204"/>
      <c r="JMH295" s="204"/>
      <c r="JMI295" s="204"/>
      <c r="JMJ295" s="204"/>
      <c r="JMK295" s="204"/>
      <c r="JML295" s="204"/>
      <c r="JMM295" s="204"/>
      <c r="JMN295" s="204"/>
      <c r="JMO295" s="204"/>
      <c r="JMP295" s="204"/>
      <c r="JMQ295" s="204"/>
      <c r="JMR295" s="204"/>
      <c r="JMS295" s="204"/>
      <c r="JMT295" s="204"/>
      <c r="JMU295" s="204"/>
      <c r="JMV295" s="204"/>
      <c r="JMW295" s="204"/>
      <c r="JMX295" s="204"/>
      <c r="JMY295" s="204"/>
      <c r="JMZ295" s="204"/>
      <c r="JNA295" s="204"/>
      <c r="JNB295" s="204"/>
      <c r="JNC295" s="204"/>
      <c r="JND295" s="204"/>
      <c r="JNE295" s="204"/>
      <c r="JNF295" s="204"/>
      <c r="JNG295" s="204"/>
      <c r="JNH295" s="204"/>
      <c r="JNI295" s="204"/>
      <c r="JNJ295" s="204"/>
      <c r="JNK295" s="204"/>
      <c r="JNL295" s="204"/>
      <c r="JNM295" s="204"/>
      <c r="JNN295" s="204"/>
      <c r="JNO295" s="204"/>
      <c r="JNP295" s="204"/>
      <c r="JNQ295" s="204"/>
      <c r="JNR295" s="204"/>
      <c r="JNS295" s="204"/>
      <c r="JNT295" s="204"/>
      <c r="JNU295" s="204"/>
      <c r="JNV295" s="204"/>
      <c r="JNW295" s="204"/>
      <c r="JNX295" s="204"/>
      <c r="JNY295" s="204"/>
      <c r="JNZ295" s="204"/>
      <c r="JOA295" s="204"/>
      <c r="JOB295" s="204"/>
      <c r="JOC295" s="204"/>
      <c r="JOD295" s="204"/>
      <c r="JOE295" s="204"/>
      <c r="JOF295" s="204"/>
      <c r="JOG295" s="204"/>
      <c r="JOH295" s="204"/>
      <c r="JOI295" s="204"/>
      <c r="JOJ295" s="204"/>
      <c r="JOK295" s="204"/>
      <c r="JOL295" s="204"/>
      <c r="JOM295" s="204"/>
      <c r="JON295" s="204"/>
      <c r="JOO295" s="204"/>
      <c r="JOP295" s="204"/>
      <c r="JOQ295" s="204"/>
      <c r="JOR295" s="204"/>
      <c r="JOS295" s="204"/>
      <c r="JOT295" s="204"/>
      <c r="JOU295" s="204"/>
      <c r="JOV295" s="204"/>
      <c r="JOW295" s="204"/>
      <c r="JOX295" s="204"/>
      <c r="JOY295" s="204"/>
      <c r="JOZ295" s="204"/>
      <c r="JPA295" s="204"/>
      <c r="JPB295" s="204"/>
      <c r="JPC295" s="204"/>
      <c r="JPD295" s="204"/>
      <c r="JPE295" s="204"/>
      <c r="JPF295" s="204"/>
      <c r="JPG295" s="204"/>
      <c r="JPH295" s="204"/>
      <c r="JPI295" s="204"/>
      <c r="JPJ295" s="204"/>
      <c r="JPK295" s="204"/>
      <c r="JPL295" s="204"/>
      <c r="JPM295" s="204"/>
      <c r="JPN295" s="204"/>
      <c r="JPO295" s="204"/>
      <c r="JPP295" s="204"/>
      <c r="JPQ295" s="204"/>
      <c r="JPR295" s="204"/>
      <c r="JPS295" s="204"/>
      <c r="JPT295" s="204"/>
      <c r="JPU295" s="204"/>
      <c r="JPV295" s="204"/>
      <c r="JPW295" s="204"/>
      <c r="JPX295" s="204"/>
      <c r="JPY295" s="204"/>
      <c r="JPZ295" s="204"/>
      <c r="JQA295" s="204"/>
      <c r="JQB295" s="204"/>
      <c r="JQC295" s="204"/>
      <c r="JQD295" s="204"/>
      <c r="JQE295" s="204"/>
      <c r="JQF295" s="204"/>
      <c r="JQG295" s="204"/>
      <c r="JQH295" s="204"/>
      <c r="JQI295" s="204"/>
      <c r="JQJ295" s="204"/>
      <c r="JQK295" s="204"/>
      <c r="JQL295" s="204"/>
      <c r="JQM295" s="204"/>
      <c r="JQN295" s="204"/>
      <c r="JQO295" s="204"/>
      <c r="JQP295" s="204"/>
      <c r="JQQ295" s="204"/>
      <c r="JQR295" s="204"/>
      <c r="JQS295" s="204"/>
      <c r="JQT295" s="204"/>
      <c r="JQU295" s="204"/>
      <c r="JQV295" s="204"/>
      <c r="JQW295" s="204"/>
      <c r="JQX295" s="204"/>
      <c r="JQY295" s="204"/>
      <c r="JQZ295" s="204"/>
      <c r="JRA295" s="204"/>
      <c r="JRB295" s="204"/>
      <c r="JRC295" s="204"/>
      <c r="JRD295" s="204"/>
      <c r="JRE295" s="204"/>
      <c r="JRF295" s="204"/>
      <c r="JRG295" s="204"/>
      <c r="JRH295" s="204"/>
      <c r="JRI295" s="204"/>
      <c r="JRJ295" s="204"/>
      <c r="JRK295" s="204"/>
      <c r="JRL295" s="204"/>
      <c r="JRM295" s="204"/>
      <c r="JRN295" s="204"/>
      <c r="JRO295" s="204"/>
      <c r="JRP295" s="204"/>
      <c r="JRQ295" s="204"/>
      <c r="JRR295" s="204"/>
      <c r="JRS295" s="204"/>
      <c r="JRT295" s="204"/>
      <c r="JRU295" s="204"/>
      <c r="JRV295" s="204"/>
      <c r="JRW295" s="204"/>
      <c r="JRX295" s="204"/>
      <c r="JRY295" s="204"/>
      <c r="JRZ295" s="204"/>
      <c r="JSA295" s="204"/>
      <c r="JSB295" s="204"/>
      <c r="JSC295" s="204"/>
      <c r="JSD295" s="204"/>
      <c r="JSE295" s="204"/>
      <c r="JSF295" s="204"/>
      <c r="JSG295" s="204"/>
      <c r="JSH295" s="204"/>
      <c r="JSI295" s="204"/>
      <c r="JSJ295" s="204"/>
      <c r="JSK295" s="204"/>
      <c r="JSL295" s="204"/>
      <c r="JSM295" s="204"/>
      <c r="JSN295" s="204"/>
      <c r="JSO295" s="204"/>
      <c r="JSP295" s="204"/>
      <c r="JSQ295" s="204"/>
      <c r="JSR295" s="204"/>
      <c r="JSS295" s="204"/>
      <c r="JST295" s="204"/>
      <c r="JSU295" s="204"/>
      <c r="JSV295" s="204"/>
      <c r="JSW295" s="204"/>
      <c r="JSX295" s="204"/>
      <c r="JSY295" s="204"/>
      <c r="JSZ295" s="204"/>
      <c r="JTA295" s="204"/>
      <c r="JTB295" s="204"/>
      <c r="JTC295" s="204"/>
      <c r="JTD295" s="204"/>
      <c r="JTE295" s="204"/>
      <c r="JTF295" s="204"/>
      <c r="JTG295" s="204"/>
      <c r="JTH295" s="204"/>
      <c r="JTI295" s="204"/>
      <c r="JTJ295" s="204"/>
      <c r="JTK295" s="204"/>
      <c r="JTL295" s="204"/>
      <c r="JTM295" s="204"/>
      <c r="JTN295" s="204"/>
      <c r="JTO295" s="204"/>
      <c r="JTP295" s="204"/>
      <c r="JTQ295" s="204"/>
      <c r="JTR295" s="204"/>
      <c r="JTS295" s="204"/>
      <c r="JTT295" s="204"/>
      <c r="JTU295" s="204"/>
      <c r="JTV295" s="204"/>
      <c r="JTW295" s="204"/>
      <c r="JTX295" s="204"/>
      <c r="JTY295" s="204"/>
      <c r="JTZ295" s="204"/>
      <c r="JUA295" s="204"/>
      <c r="JUB295" s="204"/>
      <c r="JUC295" s="204"/>
      <c r="JUD295" s="204"/>
      <c r="JUE295" s="204"/>
      <c r="JUF295" s="204"/>
      <c r="JUG295" s="204"/>
      <c r="JUH295" s="204"/>
      <c r="JUI295" s="204"/>
      <c r="JUJ295" s="204"/>
      <c r="JUK295" s="204"/>
      <c r="JUL295" s="204"/>
      <c r="JUM295" s="204"/>
      <c r="JUN295" s="204"/>
      <c r="JUO295" s="204"/>
      <c r="JUP295" s="204"/>
      <c r="JUQ295" s="204"/>
      <c r="JUR295" s="204"/>
      <c r="JUS295" s="204"/>
      <c r="JUT295" s="204"/>
      <c r="JUU295" s="204"/>
      <c r="JUV295" s="204"/>
      <c r="JUW295" s="204"/>
      <c r="JUX295" s="204"/>
      <c r="JUY295" s="204"/>
      <c r="JUZ295" s="204"/>
      <c r="JVA295" s="204"/>
      <c r="JVB295" s="204"/>
      <c r="JVC295" s="204"/>
      <c r="JVD295" s="204"/>
      <c r="JVE295" s="204"/>
      <c r="JVF295" s="204"/>
      <c r="JVG295" s="204"/>
      <c r="JVH295" s="204"/>
      <c r="JVI295" s="204"/>
      <c r="JVJ295" s="204"/>
      <c r="JVK295" s="204"/>
      <c r="JVL295" s="204"/>
      <c r="JVM295" s="204"/>
      <c r="JVN295" s="204"/>
      <c r="JVO295" s="204"/>
      <c r="JVP295" s="204"/>
      <c r="JVQ295" s="204"/>
      <c r="JVR295" s="204"/>
      <c r="JVS295" s="204"/>
      <c r="JVT295" s="204"/>
      <c r="JVU295" s="204"/>
      <c r="JVV295" s="204"/>
      <c r="JVW295" s="204"/>
      <c r="JVX295" s="204"/>
      <c r="JVY295" s="204"/>
      <c r="JVZ295" s="204"/>
      <c r="JWA295" s="204"/>
      <c r="JWB295" s="204"/>
      <c r="JWC295" s="204"/>
      <c r="JWD295" s="204"/>
      <c r="JWE295" s="204"/>
      <c r="JWF295" s="204"/>
      <c r="JWG295" s="204"/>
      <c r="JWH295" s="204"/>
      <c r="JWI295" s="204"/>
      <c r="JWJ295" s="204"/>
      <c r="JWK295" s="204"/>
      <c r="JWL295" s="204"/>
      <c r="JWM295" s="204"/>
      <c r="JWN295" s="204"/>
      <c r="JWO295" s="204"/>
      <c r="JWP295" s="204"/>
      <c r="JWQ295" s="204"/>
      <c r="JWR295" s="204"/>
      <c r="JWS295" s="204"/>
      <c r="JWT295" s="204"/>
      <c r="JWU295" s="204"/>
      <c r="JWV295" s="204"/>
      <c r="JWW295" s="204"/>
      <c r="JWX295" s="204"/>
      <c r="JWY295" s="204"/>
      <c r="JWZ295" s="204"/>
      <c r="JXA295" s="204"/>
      <c r="JXB295" s="204"/>
      <c r="JXC295" s="204"/>
      <c r="JXD295" s="204"/>
      <c r="JXE295" s="204"/>
      <c r="JXF295" s="204"/>
      <c r="JXG295" s="204"/>
      <c r="JXH295" s="204"/>
      <c r="JXI295" s="204"/>
      <c r="JXJ295" s="204"/>
      <c r="JXK295" s="204"/>
      <c r="JXL295" s="204"/>
      <c r="JXM295" s="204"/>
      <c r="JXN295" s="204"/>
      <c r="JXO295" s="204"/>
      <c r="JXP295" s="204"/>
      <c r="JXQ295" s="204"/>
      <c r="JXR295" s="204"/>
      <c r="JXS295" s="204"/>
      <c r="JXT295" s="204"/>
      <c r="JXU295" s="204"/>
      <c r="JXV295" s="204"/>
      <c r="JXW295" s="204"/>
      <c r="JXX295" s="204"/>
      <c r="JXY295" s="204"/>
      <c r="JXZ295" s="204"/>
      <c r="JYA295" s="204"/>
      <c r="JYB295" s="204"/>
      <c r="JYC295" s="204"/>
      <c r="JYD295" s="204"/>
      <c r="JYE295" s="204"/>
      <c r="JYF295" s="204"/>
      <c r="JYG295" s="204"/>
      <c r="JYH295" s="204"/>
      <c r="JYI295" s="204"/>
      <c r="JYJ295" s="204"/>
      <c r="JYK295" s="204"/>
      <c r="JYL295" s="204"/>
      <c r="JYM295" s="204"/>
      <c r="JYN295" s="204"/>
      <c r="JYO295" s="204"/>
      <c r="JYP295" s="204"/>
      <c r="JYQ295" s="204"/>
      <c r="JYR295" s="204"/>
      <c r="JYS295" s="204"/>
      <c r="JYT295" s="204"/>
      <c r="JYU295" s="204"/>
      <c r="JYV295" s="204"/>
      <c r="JYW295" s="204"/>
      <c r="JYX295" s="204"/>
      <c r="JYY295" s="204"/>
      <c r="JYZ295" s="204"/>
      <c r="JZA295" s="204"/>
      <c r="JZB295" s="204"/>
      <c r="JZC295" s="204"/>
      <c r="JZD295" s="204"/>
      <c r="JZE295" s="204"/>
      <c r="JZF295" s="204"/>
      <c r="JZG295" s="204"/>
      <c r="JZH295" s="204"/>
      <c r="JZI295" s="204"/>
      <c r="JZJ295" s="204"/>
      <c r="JZK295" s="204"/>
      <c r="JZL295" s="204"/>
      <c r="JZM295" s="204"/>
      <c r="JZN295" s="204"/>
      <c r="JZO295" s="204"/>
      <c r="JZP295" s="204"/>
      <c r="JZQ295" s="204"/>
      <c r="JZR295" s="204"/>
      <c r="JZS295" s="204"/>
      <c r="JZT295" s="204"/>
      <c r="JZU295" s="204"/>
      <c r="JZV295" s="204"/>
      <c r="JZW295" s="204"/>
      <c r="JZX295" s="204"/>
      <c r="JZY295" s="204"/>
      <c r="JZZ295" s="204"/>
      <c r="KAA295" s="204"/>
      <c r="KAB295" s="204"/>
      <c r="KAC295" s="204"/>
      <c r="KAD295" s="204"/>
      <c r="KAE295" s="204"/>
      <c r="KAF295" s="204"/>
      <c r="KAG295" s="204"/>
      <c r="KAH295" s="204"/>
      <c r="KAI295" s="204"/>
      <c r="KAJ295" s="204"/>
      <c r="KAK295" s="204"/>
      <c r="KAL295" s="204"/>
      <c r="KAM295" s="204"/>
      <c r="KAN295" s="204"/>
      <c r="KAO295" s="204"/>
      <c r="KAP295" s="204"/>
      <c r="KAQ295" s="204"/>
      <c r="KAR295" s="204"/>
      <c r="KAS295" s="204"/>
      <c r="KAT295" s="204"/>
      <c r="KAU295" s="204"/>
      <c r="KAV295" s="204"/>
      <c r="KAW295" s="204"/>
      <c r="KAX295" s="204"/>
      <c r="KAY295" s="204"/>
      <c r="KAZ295" s="204"/>
      <c r="KBA295" s="204"/>
      <c r="KBB295" s="204"/>
      <c r="KBC295" s="204"/>
      <c r="KBD295" s="204"/>
      <c r="KBE295" s="204"/>
      <c r="KBF295" s="204"/>
      <c r="KBG295" s="204"/>
      <c r="KBH295" s="204"/>
      <c r="KBI295" s="204"/>
      <c r="KBJ295" s="204"/>
      <c r="KBK295" s="204"/>
      <c r="KBL295" s="204"/>
      <c r="KBM295" s="204"/>
      <c r="KBN295" s="204"/>
      <c r="KBO295" s="204"/>
      <c r="KBP295" s="204"/>
      <c r="KBQ295" s="204"/>
      <c r="KBR295" s="204"/>
      <c r="KBS295" s="204"/>
      <c r="KBT295" s="204"/>
      <c r="KBU295" s="204"/>
      <c r="KBV295" s="204"/>
      <c r="KBW295" s="204"/>
      <c r="KBX295" s="204"/>
      <c r="KBY295" s="204"/>
      <c r="KBZ295" s="204"/>
      <c r="KCA295" s="204"/>
      <c r="KCB295" s="204"/>
      <c r="KCC295" s="204"/>
      <c r="KCD295" s="204"/>
      <c r="KCE295" s="204"/>
      <c r="KCF295" s="204"/>
      <c r="KCG295" s="204"/>
      <c r="KCH295" s="204"/>
      <c r="KCI295" s="204"/>
      <c r="KCJ295" s="204"/>
      <c r="KCK295" s="204"/>
      <c r="KCL295" s="204"/>
      <c r="KCM295" s="204"/>
      <c r="KCN295" s="204"/>
      <c r="KCO295" s="204"/>
      <c r="KCP295" s="204"/>
      <c r="KCQ295" s="204"/>
      <c r="KCR295" s="204"/>
      <c r="KCS295" s="204"/>
      <c r="KCT295" s="204"/>
      <c r="KCU295" s="204"/>
      <c r="KCV295" s="204"/>
      <c r="KCW295" s="204"/>
      <c r="KCX295" s="204"/>
      <c r="KCY295" s="204"/>
      <c r="KCZ295" s="204"/>
      <c r="KDA295" s="204"/>
      <c r="KDB295" s="204"/>
      <c r="KDC295" s="204"/>
      <c r="KDD295" s="204"/>
      <c r="KDE295" s="204"/>
      <c r="KDF295" s="204"/>
      <c r="KDG295" s="204"/>
      <c r="KDH295" s="204"/>
      <c r="KDI295" s="204"/>
      <c r="KDJ295" s="204"/>
      <c r="KDK295" s="204"/>
      <c r="KDL295" s="204"/>
      <c r="KDM295" s="204"/>
      <c r="KDN295" s="204"/>
      <c r="KDO295" s="204"/>
      <c r="KDP295" s="204"/>
      <c r="KDQ295" s="204"/>
      <c r="KDR295" s="204"/>
      <c r="KDS295" s="204"/>
      <c r="KDT295" s="204"/>
      <c r="KDU295" s="204"/>
      <c r="KDV295" s="204"/>
      <c r="KDW295" s="204"/>
      <c r="KDX295" s="204"/>
      <c r="KDY295" s="204"/>
      <c r="KDZ295" s="204"/>
      <c r="KEA295" s="204"/>
      <c r="KEB295" s="204"/>
      <c r="KEC295" s="204"/>
      <c r="KED295" s="204"/>
      <c r="KEE295" s="204"/>
      <c r="KEF295" s="204"/>
      <c r="KEG295" s="204"/>
      <c r="KEH295" s="204"/>
      <c r="KEI295" s="204"/>
      <c r="KEJ295" s="204"/>
      <c r="KEK295" s="204"/>
      <c r="KEL295" s="204"/>
      <c r="KEM295" s="204"/>
      <c r="KEN295" s="204"/>
      <c r="KEO295" s="204"/>
      <c r="KEP295" s="204"/>
      <c r="KEQ295" s="204"/>
      <c r="KER295" s="204"/>
      <c r="KES295" s="204"/>
      <c r="KET295" s="204"/>
      <c r="KEU295" s="204"/>
      <c r="KEV295" s="204"/>
      <c r="KEW295" s="204"/>
      <c r="KEX295" s="204"/>
      <c r="KEY295" s="204"/>
      <c r="KEZ295" s="204"/>
      <c r="KFA295" s="204"/>
      <c r="KFB295" s="204"/>
      <c r="KFC295" s="204"/>
      <c r="KFD295" s="204"/>
      <c r="KFE295" s="204"/>
      <c r="KFF295" s="204"/>
      <c r="KFG295" s="204"/>
      <c r="KFH295" s="204"/>
      <c r="KFI295" s="204"/>
      <c r="KFJ295" s="204"/>
      <c r="KFK295" s="204"/>
      <c r="KFL295" s="204"/>
      <c r="KFM295" s="204"/>
      <c r="KFN295" s="204"/>
      <c r="KFO295" s="204"/>
      <c r="KFP295" s="204"/>
      <c r="KFQ295" s="204"/>
      <c r="KFR295" s="204"/>
      <c r="KFS295" s="204"/>
      <c r="KFT295" s="204"/>
      <c r="KFU295" s="204"/>
      <c r="KFV295" s="204"/>
      <c r="KFW295" s="204"/>
      <c r="KFX295" s="204"/>
      <c r="KFY295" s="204"/>
      <c r="KFZ295" s="204"/>
      <c r="KGA295" s="204"/>
      <c r="KGB295" s="204"/>
      <c r="KGC295" s="204"/>
      <c r="KGD295" s="204"/>
      <c r="KGE295" s="204"/>
      <c r="KGF295" s="204"/>
      <c r="KGG295" s="204"/>
      <c r="KGH295" s="204"/>
      <c r="KGI295" s="204"/>
      <c r="KGJ295" s="204"/>
      <c r="KGK295" s="204"/>
      <c r="KGL295" s="204"/>
      <c r="KGM295" s="204"/>
      <c r="KGN295" s="204"/>
      <c r="KGO295" s="204"/>
      <c r="KGP295" s="204"/>
      <c r="KGQ295" s="204"/>
      <c r="KGR295" s="204"/>
      <c r="KGS295" s="204"/>
      <c r="KGT295" s="204"/>
      <c r="KGU295" s="204"/>
      <c r="KGV295" s="204"/>
      <c r="KGW295" s="204"/>
      <c r="KGX295" s="204"/>
      <c r="KGY295" s="204"/>
      <c r="KGZ295" s="204"/>
      <c r="KHA295" s="204"/>
      <c r="KHB295" s="204"/>
      <c r="KHC295" s="204"/>
      <c r="KHD295" s="204"/>
      <c r="KHE295" s="204"/>
      <c r="KHF295" s="204"/>
      <c r="KHG295" s="204"/>
      <c r="KHH295" s="204"/>
      <c r="KHI295" s="204"/>
      <c r="KHJ295" s="204"/>
      <c r="KHK295" s="204"/>
      <c r="KHL295" s="204"/>
      <c r="KHM295" s="204"/>
      <c r="KHN295" s="204"/>
      <c r="KHO295" s="204"/>
      <c r="KHP295" s="204"/>
      <c r="KHQ295" s="204"/>
      <c r="KHR295" s="204"/>
      <c r="KHS295" s="204"/>
      <c r="KHT295" s="204"/>
      <c r="KHU295" s="204"/>
      <c r="KHV295" s="204"/>
      <c r="KHW295" s="204"/>
      <c r="KHX295" s="204"/>
      <c r="KHY295" s="204"/>
      <c r="KHZ295" s="204"/>
      <c r="KIA295" s="204"/>
      <c r="KIB295" s="204"/>
      <c r="KIC295" s="204"/>
      <c r="KID295" s="204"/>
      <c r="KIE295" s="204"/>
      <c r="KIF295" s="204"/>
      <c r="KIG295" s="204"/>
      <c r="KIH295" s="204"/>
      <c r="KII295" s="204"/>
      <c r="KIJ295" s="204"/>
      <c r="KIK295" s="204"/>
      <c r="KIL295" s="204"/>
      <c r="KIM295" s="204"/>
      <c r="KIN295" s="204"/>
      <c r="KIO295" s="204"/>
      <c r="KIP295" s="204"/>
      <c r="KIQ295" s="204"/>
      <c r="KIR295" s="204"/>
      <c r="KIS295" s="204"/>
      <c r="KIT295" s="204"/>
      <c r="KIU295" s="204"/>
      <c r="KIV295" s="204"/>
      <c r="KIW295" s="204"/>
      <c r="KIX295" s="204"/>
      <c r="KIY295" s="204"/>
      <c r="KIZ295" s="204"/>
      <c r="KJA295" s="204"/>
      <c r="KJB295" s="204"/>
      <c r="KJC295" s="204"/>
      <c r="KJD295" s="204"/>
      <c r="KJE295" s="204"/>
      <c r="KJF295" s="204"/>
      <c r="KJG295" s="204"/>
      <c r="KJH295" s="204"/>
      <c r="KJI295" s="204"/>
      <c r="KJJ295" s="204"/>
      <c r="KJK295" s="204"/>
      <c r="KJL295" s="204"/>
      <c r="KJM295" s="204"/>
      <c r="KJN295" s="204"/>
      <c r="KJO295" s="204"/>
      <c r="KJP295" s="204"/>
      <c r="KJQ295" s="204"/>
      <c r="KJR295" s="204"/>
      <c r="KJS295" s="204"/>
      <c r="KJT295" s="204"/>
      <c r="KJU295" s="204"/>
      <c r="KJV295" s="204"/>
      <c r="KJW295" s="204"/>
      <c r="KJX295" s="204"/>
      <c r="KJY295" s="204"/>
      <c r="KJZ295" s="204"/>
      <c r="KKA295" s="204"/>
      <c r="KKB295" s="204"/>
      <c r="KKC295" s="204"/>
      <c r="KKD295" s="204"/>
      <c r="KKE295" s="204"/>
      <c r="KKF295" s="204"/>
      <c r="KKG295" s="204"/>
      <c r="KKH295" s="204"/>
      <c r="KKI295" s="204"/>
      <c r="KKJ295" s="204"/>
      <c r="KKK295" s="204"/>
      <c r="KKL295" s="204"/>
      <c r="KKM295" s="204"/>
      <c r="KKN295" s="204"/>
      <c r="KKO295" s="204"/>
      <c r="KKP295" s="204"/>
      <c r="KKQ295" s="204"/>
      <c r="KKR295" s="204"/>
      <c r="KKS295" s="204"/>
      <c r="KKT295" s="204"/>
      <c r="KKU295" s="204"/>
      <c r="KKV295" s="204"/>
      <c r="KKW295" s="204"/>
      <c r="KKX295" s="204"/>
      <c r="KKY295" s="204"/>
      <c r="KKZ295" s="204"/>
      <c r="KLA295" s="204"/>
      <c r="KLB295" s="204"/>
      <c r="KLC295" s="204"/>
      <c r="KLD295" s="204"/>
      <c r="KLE295" s="204"/>
      <c r="KLF295" s="204"/>
      <c r="KLG295" s="204"/>
      <c r="KLH295" s="204"/>
      <c r="KLI295" s="204"/>
      <c r="KLJ295" s="204"/>
      <c r="KLK295" s="204"/>
      <c r="KLL295" s="204"/>
      <c r="KLM295" s="204"/>
      <c r="KLN295" s="204"/>
      <c r="KLO295" s="204"/>
      <c r="KLP295" s="204"/>
      <c r="KLQ295" s="204"/>
      <c r="KLR295" s="204"/>
      <c r="KLS295" s="204"/>
      <c r="KLT295" s="204"/>
      <c r="KLU295" s="204"/>
      <c r="KLV295" s="204"/>
      <c r="KLW295" s="204"/>
      <c r="KLX295" s="204"/>
      <c r="KLY295" s="204"/>
      <c r="KLZ295" s="204"/>
      <c r="KMA295" s="204"/>
      <c r="KMB295" s="204"/>
      <c r="KMC295" s="204"/>
      <c r="KMD295" s="204"/>
      <c r="KME295" s="204"/>
      <c r="KMF295" s="204"/>
      <c r="KMG295" s="204"/>
      <c r="KMH295" s="204"/>
      <c r="KMI295" s="204"/>
      <c r="KMJ295" s="204"/>
      <c r="KMK295" s="204"/>
      <c r="KML295" s="204"/>
      <c r="KMM295" s="204"/>
      <c r="KMN295" s="204"/>
      <c r="KMO295" s="204"/>
      <c r="KMP295" s="204"/>
      <c r="KMQ295" s="204"/>
      <c r="KMR295" s="204"/>
      <c r="KMS295" s="204"/>
      <c r="KMT295" s="204"/>
      <c r="KMU295" s="204"/>
      <c r="KMV295" s="204"/>
      <c r="KMW295" s="204"/>
      <c r="KMX295" s="204"/>
      <c r="KMY295" s="204"/>
      <c r="KMZ295" s="204"/>
      <c r="KNA295" s="204"/>
      <c r="KNB295" s="204"/>
      <c r="KNC295" s="204"/>
      <c r="KND295" s="204"/>
      <c r="KNE295" s="204"/>
      <c r="KNF295" s="204"/>
      <c r="KNG295" s="204"/>
      <c r="KNH295" s="204"/>
      <c r="KNI295" s="204"/>
      <c r="KNJ295" s="204"/>
      <c r="KNK295" s="204"/>
      <c r="KNL295" s="204"/>
      <c r="KNM295" s="204"/>
      <c r="KNN295" s="204"/>
      <c r="KNO295" s="204"/>
      <c r="KNP295" s="204"/>
      <c r="KNQ295" s="204"/>
      <c r="KNR295" s="204"/>
      <c r="KNS295" s="204"/>
      <c r="KNT295" s="204"/>
      <c r="KNU295" s="204"/>
      <c r="KNV295" s="204"/>
      <c r="KNW295" s="204"/>
      <c r="KNX295" s="204"/>
      <c r="KNY295" s="204"/>
      <c r="KNZ295" s="204"/>
      <c r="KOA295" s="204"/>
      <c r="KOB295" s="204"/>
      <c r="KOC295" s="204"/>
      <c r="KOD295" s="204"/>
      <c r="KOE295" s="204"/>
      <c r="KOF295" s="204"/>
      <c r="KOG295" s="204"/>
      <c r="KOH295" s="204"/>
      <c r="KOI295" s="204"/>
      <c r="KOJ295" s="204"/>
      <c r="KOK295" s="204"/>
      <c r="KOL295" s="204"/>
      <c r="KOM295" s="204"/>
      <c r="KON295" s="204"/>
      <c r="KOO295" s="204"/>
      <c r="KOP295" s="204"/>
      <c r="KOQ295" s="204"/>
      <c r="KOR295" s="204"/>
      <c r="KOS295" s="204"/>
      <c r="KOT295" s="204"/>
      <c r="KOU295" s="204"/>
      <c r="KOV295" s="204"/>
      <c r="KOW295" s="204"/>
      <c r="KOX295" s="204"/>
      <c r="KOY295" s="204"/>
      <c r="KOZ295" s="204"/>
      <c r="KPA295" s="204"/>
      <c r="KPB295" s="204"/>
      <c r="KPC295" s="204"/>
      <c r="KPD295" s="204"/>
      <c r="KPE295" s="204"/>
      <c r="KPF295" s="204"/>
      <c r="KPG295" s="204"/>
      <c r="KPH295" s="204"/>
      <c r="KPI295" s="204"/>
      <c r="KPJ295" s="204"/>
      <c r="KPK295" s="204"/>
      <c r="KPL295" s="204"/>
      <c r="KPM295" s="204"/>
      <c r="KPN295" s="204"/>
      <c r="KPO295" s="204"/>
      <c r="KPP295" s="204"/>
      <c r="KPQ295" s="204"/>
      <c r="KPR295" s="204"/>
      <c r="KPS295" s="204"/>
      <c r="KPT295" s="204"/>
      <c r="KPU295" s="204"/>
      <c r="KPV295" s="204"/>
      <c r="KPW295" s="204"/>
      <c r="KPX295" s="204"/>
      <c r="KPY295" s="204"/>
      <c r="KPZ295" s="204"/>
      <c r="KQA295" s="204"/>
      <c r="KQB295" s="204"/>
      <c r="KQC295" s="204"/>
      <c r="KQD295" s="204"/>
      <c r="KQE295" s="204"/>
      <c r="KQF295" s="204"/>
      <c r="KQG295" s="204"/>
      <c r="KQH295" s="204"/>
      <c r="KQI295" s="204"/>
      <c r="KQJ295" s="204"/>
      <c r="KQK295" s="204"/>
      <c r="KQL295" s="204"/>
      <c r="KQM295" s="204"/>
      <c r="KQN295" s="204"/>
      <c r="KQO295" s="204"/>
      <c r="KQP295" s="204"/>
      <c r="KQQ295" s="204"/>
      <c r="KQR295" s="204"/>
      <c r="KQS295" s="204"/>
      <c r="KQT295" s="204"/>
      <c r="KQU295" s="204"/>
      <c r="KQV295" s="204"/>
      <c r="KQW295" s="204"/>
      <c r="KQX295" s="204"/>
      <c r="KQY295" s="204"/>
      <c r="KQZ295" s="204"/>
      <c r="KRA295" s="204"/>
      <c r="KRB295" s="204"/>
      <c r="KRC295" s="204"/>
      <c r="KRD295" s="204"/>
      <c r="KRE295" s="204"/>
      <c r="KRF295" s="204"/>
      <c r="KRG295" s="204"/>
      <c r="KRH295" s="204"/>
      <c r="KRI295" s="204"/>
      <c r="KRJ295" s="204"/>
      <c r="KRK295" s="204"/>
      <c r="KRL295" s="204"/>
      <c r="KRM295" s="204"/>
      <c r="KRN295" s="204"/>
      <c r="KRO295" s="204"/>
      <c r="KRP295" s="204"/>
      <c r="KRQ295" s="204"/>
      <c r="KRR295" s="204"/>
      <c r="KRS295" s="204"/>
      <c r="KRT295" s="204"/>
      <c r="KRU295" s="204"/>
      <c r="KRV295" s="204"/>
      <c r="KRW295" s="204"/>
      <c r="KRX295" s="204"/>
      <c r="KRY295" s="204"/>
      <c r="KRZ295" s="204"/>
      <c r="KSA295" s="204"/>
      <c r="KSB295" s="204"/>
      <c r="KSC295" s="204"/>
      <c r="KSD295" s="204"/>
      <c r="KSE295" s="204"/>
      <c r="KSF295" s="204"/>
      <c r="KSG295" s="204"/>
      <c r="KSH295" s="204"/>
      <c r="KSI295" s="204"/>
      <c r="KSJ295" s="204"/>
      <c r="KSK295" s="204"/>
      <c r="KSL295" s="204"/>
      <c r="KSM295" s="204"/>
      <c r="KSN295" s="204"/>
      <c r="KSO295" s="204"/>
      <c r="KSP295" s="204"/>
      <c r="KSQ295" s="204"/>
      <c r="KSR295" s="204"/>
      <c r="KSS295" s="204"/>
      <c r="KST295" s="204"/>
      <c r="KSU295" s="204"/>
      <c r="KSV295" s="204"/>
      <c r="KSW295" s="204"/>
      <c r="KSX295" s="204"/>
      <c r="KSY295" s="204"/>
      <c r="KSZ295" s="204"/>
      <c r="KTA295" s="204"/>
      <c r="KTB295" s="204"/>
      <c r="KTC295" s="204"/>
      <c r="KTD295" s="204"/>
      <c r="KTE295" s="204"/>
      <c r="KTF295" s="204"/>
      <c r="KTG295" s="204"/>
      <c r="KTH295" s="204"/>
      <c r="KTI295" s="204"/>
      <c r="KTJ295" s="204"/>
      <c r="KTK295" s="204"/>
      <c r="KTL295" s="204"/>
      <c r="KTM295" s="204"/>
      <c r="KTN295" s="204"/>
      <c r="KTO295" s="204"/>
      <c r="KTP295" s="204"/>
      <c r="KTQ295" s="204"/>
      <c r="KTR295" s="204"/>
      <c r="KTS295" s="204"/>
      <c r="KTT295" s="204"/>
      <c r="KTU295" s="204"/>
      <c r="KTV295" s="204"/>
      <c r="KTW295" s="204"/>
      <c r="KTX295" s="204"/>
      <c r="KTY295" s="204"/>
      <c r="KTZ295" s="204"/>
      <c r="KUA295" s="204"/>
      <c r="KUB295" s="204"/>
      <c r="KUC295" s="204"/>
      <c r="KUD295" s="204"/>
      <c r="KUE295" s="204"/>
      <c r="KUF295" s="204"/>
      <c r="KUG295" s="204"/>
      <c r="KUH295" s="204"/>
      <c r="KUI295" s="204"/>
      <c r="KUJ295" s="204"/>
      <c r="KUK295" s="204"/>
      <c r="KUL295" s="204"/>
      <c r="KUM295" s="204"/>
      <c r="KUN295" s="204"/>
      <c r="KUO295" s="204"/>
      <c r="KUP295" s="204"/>
      <c r="KUQ295" s="204"/>
      <c r="KUR295" s="204"/>
      <c r="KUS295" s="204"/>
      <c r="KUT295" s="204"/>
      <c r="KUU295" s="204"/>
      <c r="KUV295" s="204"/>
      <c r="KUW295" s="204"/>
      <c r="KUX295" s="204"/>
      <c r="KUY295" s="204"/>
      <c r="KUZ295" s="204"/>
      <c r="KVA295" s="204"/>
      <c r="KVB295" s="204"/>
      <c r="KVC295" s="204"/>
      <c r="KVD295" s="204"/>
      <c r="KVE295" s="204"/>
      <c r="KVF295" s="204"/>
      <c r="KVG295" s="204"/>
      <c r="KVH295" s="204"/>
      <c r="KVI295" s="204"/>
      <c r="KVJ295" s="204"/>
      <c r="KVK295" s="204"/>
      <c r="KVL295" s="204"/>
      <c r="KVM295" s="204"/>
      <c r="KVN295" s="204"/>
      <c r="KVO295" s="204"/>
      <c r="KVP295" s="204"/>
      <c r="KVQ295" s="204"/>
      <c r="KVR295" s="204"/>
      <c r="KVS295" s="204"/>
      <c r="KVT295" s="204"/>
      <c r="KVU295" s="204"/>
      <c r="KVV295" s="204"/>
      <c r="KVW295" s="204"/>
      <c r="KVX295" s="204"/>
      <c r="KVY295" s="204"/>
      <c r="KVZ295" s="204"/>
      <c r="KWA295" s="204"/>
      <c r="KWB295" s="204"/>
      <c r="KWC295" s="204"/>
      <c r="KWD295" s="204"/>
      <c r="KWE295" s="204"/>
      <c r="KWF295" s="204"/>
      <c r="KWG295" s="204"/>
      <c r="KWH295" s="204"/>
      <c r="KWI295" s="204"/>
      <c r="KWJ295" s="204"/>
      <c r="KWK295" s="204"/>
      <c r="KWL295" s="204"/>
      <c r="KWM295" s="204"/>
      <c r="KWN295" s="204"/>
      <c r="KWO295" s="204"/>
      <c r="KWP295" s="204"/>
      <c r="KWQ295" s="204"/>
      <c r="KWR295" s="204"/>
      <c r="KWS295" s="204"/>
      <c r="KWT295" s="204"/>
      <c r="KWU295" s="204"/>
      <c r="KWV295" s="204"/>
      <c r="KWW295" s="204"/>
      <c r="KWX295" s="204"/>
      <c r="KWY295" s="204"/>
      <c r="KWZ295" s="204"/>
      <c r="KXA295" s="204"/>
      <c r="KXB295" s="204"/>
      <c r="KXC295" s="204"/>
      <c r="KXD295" s="204"/>
      <c r="KXE295" s="204"/>
      <c r="KXF295" s="204"/>
      <c r="KXG295" s="204"/>
      <c r="KXH295" s="204"/>
      <c r="KXI295" s="204"/>
      <c r="KXJ295" s="204"/>
      <c r="KXK295" s="204"/>
      <c r="KXL295" s="204"/>
      <c r="KXM295" s="204"/>
      <c r="KXN295" s="204"/>
      <c r="KXO295" s="204"/>
      <c r="KXP295" s="204"/>
      <c r="KXQ295" s="204"/>
      <c r="KXR295" s="204"/>
      <c r="KXS295" s="204"/>
      <c r="KXT295" s="204"/>
      <c r="KXU295" s="204"/>
      <c r="KXV295" s="204"/>
      <c r="KXW295" s="204"/>
      <c r="KXX295" s="204"/>
      <c r="KXY295" s="204"/>
      <c r="KXZ295" s="204"/>
      <c r="KYA295" s="204"/>
      <c r="KYB295" s="204"/>
      <c r="KYC295" s="204"/>
      <c r="KYD295" s="204"/>
      <c r="KYE295" s="204"/>
      <c r="KYF295" s="204"/>
      <c r="KYG295" s="204"/>
      <c r="KYH295" s="204"/>
      <c r="KYI295" s="204"/>
      <c r="KYJ295" s="204"/>
      <c r="KYK295" s="204"/>
      <c r="KYL295" s="204"/>
      <c r="KYM295" s="204"/>
      <c r="KYN295" s="204"/>
      <c r="KYO295" s="204"/>
      <c r="KYP295" s="204"/>
      <c r="KYQ295" s="204"/>
      <c r="KYR295" s="204"/>
      <c r="KYS295" s="204"/>
      <c r="KYT295" s="204"/>
      <c r="KYU295" s="204"/>
      <c r="KYV295" s="204"/>
      <c r="KYW295" s="204"/>
      <c r="KYX295" s="204"/>
      <c r="KYY295" s="204"/>
      <c r="KYZ295" s="204"/>
      <c r="KZA295" s="204"/>
      <c r="KZB295" s="204"/>
      <c r="KZC295" s="204"/>
      <c r="KZD295" s="204"/>
      <c r="KZE295" s="204"/>
      <c r="KZF295" s="204"/>
      <c r="KZG295" s="204"/>
      <c r="KZH295" s="204"/>
      <c r="KZI295" s="204"/>
      <c r="KZJ295" s="204"/>
      <c r="KZK295" s="204"/>
      <c r="KZL295" s="204"/>
      <c r="KZM295" s="204"/>
      <c r="KZN295" s="204"/>
      <c r="KZO295" s="204"/>
      <c r="KZP295" s="204"/>
      <c r="KZQ295" s="204"/>
      <c r="KZR295" s="204"/>
      <c r="KZS295" s="204"/>
      <c r="KZT295" s="204"/>
      <c r="KZU295" s="204"/>
      <c r="KZV295" s="204"/>
      <c r="KZW295" s="204"/>
      <c r="KZX295" s="204"/>
      <c r="KZY295" s="204"/>
      <c r="KZZ295" s="204"/>
      <c r="LAA295" s="204"/>
      <c r="LAB295" s="204"/>
      <c r="LAC295" s="204"/>
      <c r="LAD295" s="204"/>
      <c r="LAE295" s="204"/>
      <c r="LAF295" s="204"/>
      <c r="LAG295" s="204"/>
      <c r="LAH295" s="204"/>
      <c r="LAI295" s="204"/>
      <c r="LAJ295" s="204"/>
      <c r="LAK295" s="204"/>
      <c r="LAL295" s="204"/>
      <c r="LAM295" s="204"/>
      <c r="LAN295" s="204"/>
      <c r="LAO295" s="204"/>
      <c r="LAP295" s="204"/>
      <c r="LAQ295" s="204"/>
      <c r="LAR295" s="204"/>
      <c r="LAS295" s="204"/>
      <c r="LAT295" s="204"/>
      <c r="LAU295" s="204"/>
      <c r="LAV295" s="204"/>
      <c r="LAW295" s="204"/>
      <c r="LAX295" s="204"/>
      <c r="LAY295" s="204"/>
      <c r="LAZ295" s="204"/>
      <c r="LBA295" s="204"/>
      <c r="LBB295" s="204"/>
      <c r="LBC295" s="204"/>
      <c r="LBD295" s="204"/>
      <c r="LBE295" s="204"/>
      <c r="LBF295" s="204"/>
      <c r="LBG295" s="204"/>
      <c r="LBH295" s="204"/>
      <c r="LBI295" s="204"/>
      <c r="LBJ295" s="204"/>
      <c r="LBK295" s="204"/>
      <c r="LBL295" s="204"/>
      <c r="LBM295" s="204"/>
      <c r="LBN295" s="204"/>
      <c r="LBO295" s="204"/>
      <c r="LBP295" s="204"/>
      <c r="LBQ295" s="204"/>
      <c r="LBR295" s="204"/>
      <c r="LBS295" s="204"/>
      <c r="LBT295" s="204"/>
      <c r="LBU295" s="204"/>
      <c r="LBV295" s="204"/>
      <c r="LBW295" s="204"/>
      <c r="LBX295" s="204"/>
      <c r="LBY295" s="204"/>
      <c r="LBZ295" s="204"/>
      <c r="LCA295" s="204"/>
      <c r="LCB295" s="204"/>
      <c r="LCC295" s="204"/>
      <c r="LCD295" s="204"/>
      <c r="LCE295" s="204"/>
      <c r="LCF295" s="204"/>
      <c r="LCG295" s="204"/>
      <c r="LCH295" s="204"/>
      <c r="LCI295" s="204"/>
      <c r="LCJ295" s="204"/>
      <c r="LCK295" s="204"/>
      <c r="LCL295" s="204"/>
      <c r="LCM295" s="204"/>
      <c r="LCN295" s="204"/>
      <c r="LCO295" s="204"/>
      <c r="LCP295" s="204"/>
      <c r="LCQ295" s="204"/>
      <c r="LCR295" s="204"/>
      <c r="LCS295" s="204"/>
      <c r="LCT295" s="204"/>
      <c r="LCU295" s="204"/>
      <c r="LCV295" s="204"/>
      <c r="LCW295" s="204"/>
      <c r="LCX295" s="204"/>
      <c r="LCY295" s="204"/>
      <c r="LCZ295" s="204"/>
      <c r="LDA295" s="204"/>
      <c r="LDB295" s="204"/>
      <c r="LDC295" s="204"/>
      <c r="LDD295" s="204"/>
      <c r="LDE295" s="204"/>
      <c r="LDF295" s="204"/>
      <c r="LDG295" s="204"/>
      <c r="LDH295" s="204"/>
      <c r="LDI295" s="204"/>
      <c r="LDJ295" s="204"/>
      <c r="LDK295" s="204"/>
      <c r="LDL295" s="204"/>
      <c r="LDM295" s="204"/>
      <c r="LDN295" s="204"/>
      <c r="LDO295" s="204"/>
      <c r="LDP295" s="204"/>
      <c r="LDQ295" s="204"/>
      <c r="LDR295" s="204"/>
      <c r="LDS295" s="204"/>
      <c r="LDT295" s="204"/>
      <c r="LDU295" s="204"/>
      <c r="LDV295" s="204"/>
      <c r="LDW295" s="204"/>
      <c r="LDX295" s="204"/>
      <c r="LDY295" s="204"/>
      <c r="LDZ295" s="204"/>
      <c r="LEA295" s="204"/>
      <c r="LEB295" s="204"/>
      <c r="LEC295" s="204"/>
      <c r="LED295" s="204"/>
      <c r="LEE295" s="204"/>
      <c r="LEF295" s="204"/>
      <c r="LEG295" s="204"/>
      <c r="LEH295" s="204"/>
      <c r="LEI295" s="204"/>
      <c r="LEJ295" s="204"/>
      <c r="LEK295" s="204"/>
      <c r="LEL295" s="204"/>
      <c r="LEM295" s="204"/>
      <c r="LEN295" s="204"/>
      <c r="LEO295" s="204"/>
      <c r="LEP295" s="204"/>
      <c r="LEQ295" s="204"/>
      <c r="LER295" s="204"/>
      <c r="LES295" s="204"/>
      <c r="LET295" s="204"/>
      <c r="LEU295" s="204"/>
      <c r="LEV295" s="204"/>
      <c r="LEW295" s="204"/>
      <c r="LEX295" s="204"/>
      <c r="LEY295" s="204"/>
      <c r="LEZ295" s="204"/>
      <c r="LFA295" s="204"/>
      <c r="LFB295" s="204"/>
      <c r="LFC295" s="204"/>
      <c r="LFD295" s="204"/>
      <c r="LFE295" s="204"/>
      <c r="LFF295" s="204"/>
      <c r="LFG295" s="204"/>
      <c r="LFH295" s="204"/>
      <c r="LFI295" s="204"/>
      <c r="LFJ295" s="204"/>
      <c r="LFK295" s="204"/>
      <c r="LFL295" s="204"/>
      <c r="LFM295" s="204"/>
      <c r="LFN295" s="204"/>
      <c r="LFO295" s="204"/>
      <c r="LFP295" s="204"/>
      <c r="LFQ295" s="204"/>
      <c r="LFR295" s="204"/>
      <c r="LFS295" s="204"/>
      <c r="LFT295" s="204"/>
      <c r="LFU295" s="204"/>
      <c r="LFV295" s="204"/>
      <c r="LFW295" s="204"/>
      <c r="LFX295" s="204"/>
      <c r="LFY295" s="204"/>
      <c r="LFZ295" s="204"/>
      <c r="LGA295" s="204"/>
      <c r="LGB295" s="204"/>
      <c r="LGC295" s="204"/>
      <c r="LGD295" s="204"/>
      <c r="LGE295" s="204"/>
      <c r="LGF295" s="204"/>
      <c r="LGG295" s="204"/>
      <c r="LGH295" s="204"/>
      <c r="LGI295" s="204"/>
      <c r="LGJ295" s="204"/>
      <c r="LGK295" s="204"/>
      <c r="LGL295" s="204"/>
      <c r="LGM295" s="204"/>
      <c r="LGN295" s="204"/>
      <c r="LGO295" s="204"/>
      <c r="LGP295" s="204"/>
      <c r="LGQ295" s="204"/>
      <c r="LGR295" s="204"/>
      <c r="LGS295" s="204"/>
      <c r="LGT295" s="204"/>
      <c r="LGU295" s="204"/>
      <c r="LGV295" s="204"/>
      <c r="LGW295" s="204"/>
      <c r="LGX295" s="204"/>
      <c r="LGY295" s="204"/>
      <c r="LGZ295" s="204"/>
      <c r="LHA295" s="204"/>
      <c r="LHB295" s="204"/>
      <c r="LHC295" s="204"/>
      <c r="LHD295" s="204"/>
      <c r="LHE295" s="204"/>
      <c r="LHF295" s="204"/>
      <c r="LHG295" s="204"/>
      <c r="LHH295" s="204"/>
      <c r="LHI295" s="204"/>
      <c r="LHJ295" s="204"/>
      <c r="LHK295" s="204"/>
      <c r="LHL295" s="204"/>
      <c r="LHM295" s="204"/>
      <c r="LHN295" s="204"/>
      <c r="LHO295" s="204"/>
      <c r="LHP295" s="204"/>
      <c r="LHQ295" s="204"/>
      <c r="LHR295" s="204"/>
      <c r="LHS295" s="204"/>
      <c r="LHT295" s="204"/>
      <c r="LHU295" s="204"/>
      <c r="LHV295" s="204"/>
      <c r="LHW295" s="204"/>
      <c r="LHX295" s="204"/>
      <c r="LHY295" s="204"/>
      <c r="LHZ295" s="204"/>
      <c r="LIA295" s="204"/>
      <c r="LIB295" s="204"/>
      <c r="LIC295" s="204"/>
      <c r="LID295" s="204"/>
      <c r="LIE295" s="204"/>
      <c r="LIF295" s="204"/>
      <c r="LIG295" s="204"/>
      <c r="LIH295" s="204"/>
      <c r="LII295" s="204"/>
      <c r="LIJ295" s="204"/>
      <c r="LIK295" s="204"/>
      <c r="LIL295" s="204"/>
      <c r="LIM295" s="204"/>
      <c r="LIN295" s="204"/>
      <c r="LIO295" s="204"/>
      <c r="LIP295" s="204"/>
      <c r="LIQ295" s="204"/>
      <c r="LIR295" s="204"/>
      <c r="LIS295" s="204"/>
      <c r="LIT295" s="204"/>
      <c r="LIU295" s="204"/>
      <c r="LIV295" s="204"/>
      <c r="LIW295" s="204"/>
      <c r="LIX295" s="204"/>
      <c r="LIY295" s="204"/>
      <c r="LIZ295" s="204"/>
      <c r="LJA295" s="204"/>
      <c r="LJB295" s="204"/>
      <c r="LJC295" s="204"/>
      <c r="LJD295" s="204"/>
      <c r="LJE295" s="204"/>
      <c r="LJF295" s="204"/>
      <c r="LJG295" s="204"/>
      <c r="LJH295" s="204"/>
      <c r="LJI295" s="204"/>
      <c r="LJJ295" s="204"/>
      <c r="LJK295" s="204"/>
      <c r="LJL295" s="204"/>
      <c r="LJM295" s="204"/>
      <c r="LJN295" s="204"/>
      <c r="LJO295" s="204"/>
      <c r="LJP295" s="204"/>
      <c r="LJQ295" s="204"/>
      <c r="LJR295" s="204"/>
      <c r="LJS295" s="204"/>
      <c r="LJT295" s="204"/>
      <c r="LJU295" s="204"/>
      <c r="LJV295" s="204"/>
      <c r="LJW295" s="204"/>
      <c r="LJX295" s="204"/>
      <c r="LJY295" s="204"/>
      <c r="LJZ295" s="204"/>
      <c r="LKA295" s="204"/>
      <c r="LKB295" s="204"/>
      <c r="LKC295" s="204"/>
      <c r="LKD295" s="204"/>
      <c r="LKE295" s="204"/>
      <c r="LKF295" s="204"/>
      <c r="LKG295" s="204"/>
      <c r="LKH295" s="204"/>
      <c r="LKI295" s="204"/>
      <c r="LKJ295" s="204"/>
      <c r="LKK295" s="204"/>
      <c r="LKL295" s="204"/>
      <c r="LKM295" s="204"/>
      <c r="LKN295" s="204"/>
      <c r="LKO295" s="204"/>
      <c r="LKP295" s="204"/>
      <c r="LKQ295" s="204"/>
      <c r="LKR295" s="204"/>
      <c r="LKS295" s="204"/>
      <c r="LKT295" s="204"/>
      <c r="LKU295" s="204"/>
      <c r="LKV295" s="204"/>
      <c r="LKW295" s="204"/>
      <c r="LKX295" s="204"/>
      <c r="LKY295" s="204"/>
      <c r="LKZ295" s="204"/>
      <c r="LLA295" s="204"/>
      <c r="LLB295" s="204"/>
      <c r="LLC295" s="204"/>
      <c r="LLD295" s="204"/>
      <c r="LLE295" s="204"/>
      <c r="LLF295" s="204"/>
      <c r="LLG295" s="204"/>
      <c r="LLH295" s="204"/>
      <c r="LLI295" s="204"/>
      <c r="LLJ295" s="204"/>
      <c r="LLK295" s="204"/>
      <c r="LLL295" s="204"/>
      <c r="LLM295" s="204"/>
      <c r="LLN295" s="204"/>
      <c r="LLO295" s="204"/>
      <c r="LLP295" s="204"/>
      <c r="LLQ295" s="204"/>
      <c r="LLR295" s="204"/>
      <c r="LLS295" s="204"/>
      <c r="LLT295" s="204"/>
      <c r="LLU295" s="204"/>
      <c r="LLV295" s="204"/>
      <c r="LLW295" s="204"/>
      <c r="LLX295" s="204"/>
      <c r="LLY295" s="204"/>
      <c r="LLZ295" s="204"/>
      <c r="LMA295" s="204"/>
      <c r="LMB295" s="204"/>
      <c r="LMC295" s="204"/>
      <c r="LMD295" s="204"/>
      <c r="LME295" s="204"/>
      <c r="LMF295" s="204"/>
      <c r="LMG295" s="204"/>
      <c r="LMH295" s="204"/>
      <c r="LMI295" s="204"/>
      <c r="LMJ295" s="204"/>
      <c r="LMK295" s="204"/>
      <c r="LML295" s="204"/>
      <c r="LMM295" s="204"/>
      <c r="LMN295" s="204"/>
      <c r="LMO295" s="204"/>
      <c r="LMP295" s="204"/>
      <c r="LMQ295" s="204"/>
      <c r="LMR295" s="204"/>
      <c r="LMS295" s="204"/>
      <c r="LMT295" s="204"/>
      <c r="LMU295" s="204"/>
      <c r="LMV295" s="204"/>
      <c r="LMW295" s="204"/>
      <c r="LMX295" s="204"/>
      <c r="LMY295" s="204"/>
      <c r="LMZ295" s="204"/>
      <c r="LNA295" s="204"/>
      <c r="LNB295" s="204"/>
      <c r="LNC295" s="204"/>
      <c r="LND295" s="204"/>
      <c r="LNE295" s="204"/>
      <c r="LNF295" s="204"/>
      <c r="LNG295" s="204"/>
      <c r="LNH295" s="204"/>
      <c r="LNI295" s="204"/>
      <c r="LNJ295" s="204"/>
      <c r="LNK295" s="204"/>
      <c r="LNL295" s="204"/>
      <c r="LNM295" s="204"/>
      <c r="LNN295" s="204"/>
      <c r="LNO295" s="204"/>
      <c r="LNP295" s="204"/>
      <c r="LNQ295" s="204"/>
      <c r="LNR295" s="204"/>
      <c r="LNS295" s="204"/>
      <c r="LNT295" s="204"/>
      <c r="LNU295" s="204"/>
      <c r="LNV295" s="204"/>
      <c r="LNW295" s="204"/>
      <c r="LNX295" s="204"/>
      <c r="LNY295" s="204"/>
      <c r="LNZ295" s="204"/>
      <c r="LOA295" s="204"/>
      <c r="LOB295" s="204"/>
      <c r="LOC295" s="204"/>
      <c r="LOD295" s="204"/>
      <c r="LOE295" s="204"/>
      <c r="LOF295" s="204"/>
      <c r="LOG295" s="204"/>
      <c r="LOH295" s="204"/>
      <c r="LOI295" s="204"/>
      <c r="LOJ295" s="204"/>
      <c r="LOK295" s="204"/>
      <c r="LOL295" s="204"/>
      <c r="LOM295" s="204"/>
      <c r="LON295" s="204"/>
      <c r="LOO295" s="204"/>
      <c r="LOP295" s="204"/>
      <c r="LOQ295" s="204"/>
      <c r="LOR295" s="204"/>
      <c r="LOS295" s="204"/>
      <c r="LOT295" s="204"/>
      <c r="LOU295" s="204"/>
      <c r="LOV295" s="204"/>
      <c r="LOW295" s="204"/>
      <c r="LOX295" s="204"/>
      <c r="LOY295" s="204"/>
      <c r="LOZ295" s="204"/>
      <c r="LPA295" s="204"/>
      <c r="LPB295" s="204"/>
      <c r="LPC295" s="204"/>
      <c r="LPD295" s="204"/>
      <c r="LPE295" s="204"/>
      <c r="LPF295" s="204"/>
      <c r="LPG295" s="204"/>
      <c r="LPH295" s="204"/>
      <c r="LPI295" s="204"/>
      <c r="LPJ295" s="204"/>
      <c r="LPK295" s="204"/>
      <c r="LPL295" s="204"/>
      <c r="LPM295" s="204"/>
      <c r="LPN295" s="204"/>
      <c r="LPO295" s="204"/>
      <c r="LPP295" s="204"/>
      <c r="LPQ295" s="204"/>
      <c r="LPR295" s="204"/>
      <c r="LPS295" s="204"/>
      <c r="LPT295" s="204"/>
      <c r="LPU295" s="204"/>
      <c r="LPV295" s="204"/>
      <c r="LPW295" s="204"/>
      <c r="LPX295" s="204"/>
      <c r="LPY295" s="204"/>
      <c r="LPZ295" s="204"/>
      <c r="LQA295" s="204"/>
      <c r="LQB295" s="204"/>
      <c r="LQC295" s="204"/>
      <c r="LQD295" s="204"/>
      <c r="LQE295" s="204"/>
      <c r="LQF295" s="204"/>
      <c r="LQG295" s="204"/>
      <c r="LQH295" s="204"/>
      <c r="LQI295" s="204"/>
      <c r="LQJ295" s="204"/>
      <c r="LQK295" s="204"/>
      <c r="LQL295" s="204"/>
      <c r="LQM295" s="204"/>
      <c r="LQN295" s="204"/>
      <c r="LQO295" s="204"/>
      <c r="LQP295" s="204"/>
      <c r="LQQ295" s="204"/>
      <c r="LQR295" s="204"/>
      <c r="LQS295" s="204"/>
      <c r="LQT295" s="204"/>
      <c r="LQU295" s="204"/>
      <c r="LQV295" s="204"/>
      <c r="LQW295" s="204"/>
      <c r="LQX295" s="204"/>
      <c r="LQY295" s="204"/>
      <c r="LQZ295" s="204"/>
      <c r="LRA295" s="204"/>
      <c r="LRB295" s="204"/>
      <c r="LRC295" s="204"/>
      <c r="LRD295" s="204"/>
      <c r="LRE295" s="204"/>
      <c r="LRF295" s="204"/>
      <c r="LRG295" s="204"/>
      <c r="LRH295" s="204"/>
      <c r="LRI295" s="204"/>
      <c r="LRJ295" s="204"/>
      <c r="LRK295" s="204"/>
      <c r="LRL295" s="204"/>
      <c r="LRM295" s="204"/>
      <c r="LRN295" s="204"/>
      <c r="LRO295" s="204"/>
      <c r="LRP295" s="204"/>
      <c r="LRQ295" s="204"/>
      <c r="LRR295" s="204"/>
      <c r="LRS295" s="204"/>
      <c r="LRT295" s="204"/>
      <c r="LRU295" s="204"/>
      <c r="LRV295" s="204"/>
      <c r="LRW295" s="204"/>
      <c r="LRX295" s="204"/>
      <c r="LRY295" s="204"/>
      <c r="LRZ295" s="204"/>
      <c r="LSA295" s="204"/>
      <c r="LSB295" s="204"/>
      <c r="LSC295" s="204"/>
      <c r="LSD295" s="204"/>
      <c r="LSE295" s="204"/>
      <c r="LSF295" s="204"/>
      <c r="LSG295" s="204"/>
      <c r="LSH295" s="204"/>
      <c r="LSI295" s="204"/>
      <c r="LSJ295" s="204"/>
      <c r="LSK295" s="204"/>
      <c r="LSL295" s="204"/>
      <c r="LSM295" s="204"/>
      <c r="LSN295" s="204"/>
      <c r="LSO295" s="204"/>
      <c r="LSP295" s="204"/>
      <c r="LSQ295" s="204"/>
      <c r="LSR295" s="204"/>
      <c r="LSS295" s="204"/>
      <c r="LST295" s="204"/>
      <c r="LSU295" s="204"/>
      <c r="LSV295" s="204"/>
      <c r="LSW295" s="204"/>
      <c r="LSX295" s="204"/>
      <c r="LSY295" s="204"/>
      <c r="LSZ295" s="204"/>
      <c r="LTA295" s="204"/>
      <c r="LTB295" s="204"/>
      <c r="LTC295" s="204"/>
      <c r="LTD295" s="204"/>
      <c r="LTE295" s="204"/>
      <c r="LTF295" s="204"/>
      <c r="LTG295" s="204"/>
      <c r="LTH295" s="204"/>
      <c r="LTI295" s="204"/>
      <c r="LTJ295" s="204"/>
      <c r="LTK295" s="204"/>
      <c r="LTL295" s="204"/>
      <c r="LTM295" s="204"/>
      <c r="LTN295" s="204"/>
      <c r="LTO295" s="204"/>
      <c r="LTP295" s="204"/>
      <c r="LTQ295" s="204"/>
      <c r="LTR295" s="204"/>
      <c r="LTS295" s="204"/>
      <c r="LTT295" s="204"/>
      <c r="LTU295" s="204"/>
      <c r="LTV295" s="204"/>
      <c r="LTW295" s="204"/>
      <c r="LTX295" s="204"/>
      <c r="LTY295" s="204"/>
      <c r="LTZ295" s="204"/>
      <c r="LUA295" s="204"/>
      <c r="LUB295" s="204"/>
      <c r="LUC295" s="204"/>
      <c r="LUD295" s="204"/>
      <c r="LUE295" s="204"/>
      <c r="LUF295" s="204"/>
      <c r="LUG295" s="204"/>
      <c r="LUH295" s="204"/>
      <c r="LUI295" s="204"/>
      <c r="LUJ295" s="204"/>
      <c r="LUK295" s="204"/>
      <c r="LUL295" s="204"/>
      <c r="LUM295" s="204"/>
      <c r="LUN295" s="204"/>
      <c r="LUO295" s="204"/>
      <c r="LUP295" s="204"/>
      <c r="LUQ295" s="204"/>
      <c r="LUR295" s="204"/>
      <c r="LUS295" s="204"/>
      <c r="LUT295" s="204"/>
      <c r="LUU295" s="204"/>
      <c r="LUV295" s="204"/>
      <c r="LUW295" s="204"/>
      <c r="LUX295" s="204"/>
      <c r="LUY295" s="204"/>
      <c r="LUZ295" s="204"/>
      <c r="LVA295" s="204"/>
      <c r="LVB295" s="204"/>
      <c r="LVC295" s="204"/>
      <c r="LVD295" s="204"/>
      <c r="LVE295" s="204"/>
      <c r="LVF295" s="204"/>
      <c r="LVG295" s="204"/>
      <c r="LVH295" s="204"/>
      <c r="LVI295" s="204"/>
      <c r="LVJ295" s="204"/>
      <c r="LVK295" s="204"/>
      <c r="LVL295" s="204"/>
      <c r="LVM295" s="204"/>
      <c r="LVN295" s="204"/>
      <c r="LVO295" s="204"/>
      <c r="LVP295" s="204"/>
      <c r="LVQ295" s="204"/>
      <c r="LVR295" s="204"/>
      <c r="LVS295" s="204"/>
      <c r="LVT295" s="204"/>
      <c r="LVU295" s="204"/>
      <c r="LVV295" s="204"/>
      <c r="LVW295" s="204"/>
      <c r="LVX295" s="204"/>
      <c r="LVY295" s="204"/>
      <c r="LVZ295" s="204"/>
      <c r="LWA295" s="204"/>
      <c r="LWB295" s="204"/>
      <c r="LWC295" s="204"/>
      <c r="LWD295" s="204"/>
      <c r="LWE295" s="204"/>
      <c r="LWF295" s="204"/>
      <c r="LWG295" s="204"/>
      <c r="LWH295" s="204"/>
      <c r="LWI295" s="204"/>
      <c r="LWJ295" s="204"/>
      <c r="LWK295" s="204"/>
      <c r="LWL295" s="204"/>
      <c r="LWM295" s="204"/>
      <c r="LWN295" s="204"/>
      <c r="LWO295" s="204"/>
      <c r="LWP295" s="204"/>
      <c r="LWQ295" s="204"/>
      <c r="LWR295" s="204"/>
      <c r="LWS295" s="204"/>
      <c r="LWT295" s="204"/>
      <c r="LWU295" s="204"/>
      <c r="LWV295" s="204"/>
      <c r="LWW295" s="204"/>
      <c r="LWX295" s="204"/>
      <c r="LWY295" s="204"/>
      <c r="LWZ295" s="204"/>
      <c r="LXA295" s="204"/>
      <c r="LXB295" s="204"/>
      <c r="LXC295" s="204"/>
      <c r="LXD295" s="204"/>
      <c r="LXE295" s="204"/>
      <c r="LXF295" s="204"/>
      <c r="LXG295" s="204"/>
      <c r="LXH295" s="204"/>
      <c r="LXI295" s="204"/>
      <c r="LXJ295" s="204"/>
      <c r="LXK295" s="204"/>
      <c r="LXL295" s="204"/>
      <c r="LXM295" s="204"/>
      <c r="LXN295" s="204"/>
      <c r="LXO295" s="204"/>
      <c r="LXP295" s="204"/>
      <c r="LXQ295" s="204"/>
      <c r="LXR295" s="204"/>
      <c r="LXS295" s="204"/>
      <c r="LXT295" s="204"/>
      <c r="LXU295" s="204"/>
      <c r="LXV295" s="204"/>
      <c r="LXW295" s="204"/>
      <c r="LXX295" s="204"/>
      <c r="LXY295" s="204"/>
      <c r="LXZ295" s="204"/>
      <c r="LYA295" s="204"/>
      <c r="LYB295" s="204"/>
      <c r="LYC295" s="204"/>
      <c r="LYD295" s="204"/>
      <c r="LYE295" s="204"/>
      <c r="LYF295" s="204"/>
      <c r="LYG295" s="204"/>
      <c r="LYH295" s="204"/>
      <c r="LYI295" s="204"/>
      <c r="LYJ295" s="204"/>
      <c r="LYK295" s="204"/>
      <c r="LYL295" s="204"/>
      <c r="LYM295" s="204"/>
      <c r="LYN295" s="204"/>
      <c r="LYO295" s="204"/>
      <c r="LYP295" s="204"/>
      <c r="LYQ295" s="204"/>
      <c r="LYR295" s="204"/>
      <c r="LYS295" s="204"/>
      <c r="LYT295" s="204"/>
      <c r="LYU295" s="204"/>
      <c r="LYV295" s="204"/>
      <c r="LYW295" s="204"/>
      <c r="LYX295" s="204"/>
      <c r="LYY295" s="204"/>
      <c r="LYZ295" s="204"/>
      <c r="LZA295" s="204"/>
      <c r="LZB295" s="204"/>
      <c r="LZC295" s="204"/>
      <c r="LZD295" s="204"/>
      <c r="LZE295" s="204"/>
      <c r="LZF295" s="204"/>
      <c r="LZG295" s="204"/>
      <c r="LZH295" s="204"/>
      <c r="LZI295" s="204"/>
      <c r="LZJ295" s="204"/>
      <c r="LZK295" s="204"/>
      <c r="LZL295" s="204"/>
      <c r="LZM295" s="204"/>
      <c r="LZN295" s="204"/>
      <c r="LZO295" s="204"/>
      <c r="LZP295" s="204"/>
      <c r="LZQ295" s="204"/>
      <c r="LZR295" s="204"/>
      <c r="LZS295" s="204"/>
      <c r="LZT295" s="204"/>
      <c r="LZU295" s="204"/>
      <c r="LZV295" s="204"/>
      <c r="LZW295" s="204"/>
      <c r="LZX295" s="204"/>
      <c r="LZY295" s="204"/>
      <c r="LZZ295" s="204"/>
      <c r="MAA295" s="204"/>
      <c r="MAB295" s="204"/>
      <c r="MAC295" s="204"/>
      <c r="MAD295" s="204"/>
      <c r="MAE295" s="204"/>
      <c r="MAF295" s="204"/>
      <c r="MAG295" s="204"/>
      <c r="MAH295" s="204"/>
      <c r="MAI295" s="204"/>
      <c r="MAJ295" s="204"/>
      <c r="MAK295" s="204"/>
      <c r="MAL295" s="204"/>
      <c r="MAM295" s="204"/>
      <c r="MAN295" s="204"/>
      <c r="MAO295" s="204"/>
      <c r="MAP295" s="204"/>
      <c r="MAQ295" s="204"/>
      <c r="MAR295" s="204"/>
      <c r="MAS295" s="204"/>
      <c r="MAT295" s="204"/>
      <c r="MAU295" s="204"/>
      <c r="MAV295" s="204"/>
      <c r="MAW295" s="204"/>
      <c r="MAX295" s="204"/>
      <c r="MAY295" s="204"/>
      <c r="MAZ295" s="204"/>
      <c r="MBA295" s="204"/>
      <c r="MBB295" s="204"/>
      <c r="MBC295" s="204"/>
      <c r="MBD295" s="204"/>
      <c r="MBE295" s="204"/>
      <c r="MBF295" s="204"/>
      <c r="MBG295" s="204"/>
      <c r="MBH295" s="204"/>
      <c r="MBI295" s="204"/>
      <c r="MBJ295" s="204"/>
      <c r="MBK295" s="204"/>
      <c r="MBL295" s="204"/>
      <c r="MBM295" s="204"/>
      <c r="MBN295" s="204"/>
      <c r="MBO295" s="204"/>
      <c r="MBP295" s="204"/>
      <c r="MBQ295" s="204"/>
      <c r="MBR295" s="204"/>
      <c r="MBS295" s="204"/>
      <c r="MBT295" s="204"/>
      <c r="MBU295" s="204"/>
      <c r="MBV295" s="204"/>
      <c r="MBW295" s="204"/>
      <c r="MBX295" s="204"/>
      <c r="MBY295" s="204"/>
      <c r="MBZ295" s="204"/>
      <c r="MCA295" s="204"/>
      <c r="MCB295" s="204"/>
      <c r="MCC295" s="204"/>
      <c r="MCD295" s="204"/>
      <c r="MCE295" s="204"/>
      <c r="MCF295" s="204"/>
      <c r="MCG295" s="204"/>
      <c r="MCH295" s="204"/>
      <c r="MCI295" s="204"/>
      <c r="MCJ295" s="204"/>
      <c r="MCK295" s="204"/>
      <c r="MCL295" s="204"/>
      <c r="MCM295" s="204"/>
      <c r="MCN295" s="204"/>
      <c r="MCO295" s="204"/>
      <c r="MCP295" s="204"/>
      <c r="MCQ295" s="204"/>
      <c r="MCR295" s="204"/>
      <c r="MCS295" s="204"/>
      <c r="MCT295" s="204"/>
      <c r="MCU295" s="204"/>
      <c r="MCV295" s="204"/>
      <c r="MCW295" s="204"/>
      <c r="MCX295" s="204"/>
      <c r="MCY295" s="204"/>
      <c r="MCZ295" s="204"/>
      <c r="MDA295" s="204"/>
      <c r="MDB295" s="204"/>
      <c r="MDC295" s="204"/>
      <c r="MDD295" s="204"/>
      <c r="MDE295" s="204"/>
      <c r="MDF295" s="204"/>
      <c r="MDG295" s="204"/>
      <c r="MDH295" s="204"/>
      <c r="MDI295" s="204"/>
      <c r="MDJ295" s="204"/>
      <c r="MDK295" s="204"/>
      <c r="MDL295" s="204"/>
      <c r="MDM295" s="204"/>
      <c r="MDN295" s="204"/>
      <c r="MDO295" s="204"/>
      <c r="MDP295" s="204"/>
      <c r="MDQ295" s="204"/>
      <c r="MDR295" s="204"/>
      <c r="MDS295" s="204"/>
      <c r="MDT295" s="204"/>
      <c r="MDU295" s="204"/>
      <c r="MDV295" s="204"/>
      <c r="MDW295" s="204"/>
      <c r="MDX295" s="204"/>
      <c r="MDY295" s="204"/>
      <c r="MDZ295" s="204"/>
      <c r="MEA295" s="204"/>
      <c r="MEB295" s="204"/>
      <c r="MEC295" s="204"/>
      <c r="MED295" s="204"/>
      <c r="MEE295" s="204"/>
      <c r="MEF295" s="204"/>
      <c r="MEG295" s="204"/>
      <c r="MEH295" s="204"/>
      <c r="MEI295" s="204"/>
      <c r="MEJ295" s="204"/>
      <c r="MEK295" s="204"/>
      <c r="MEL295" s="204"/>
      <c r="MEM295" s="204"/>
      <c r="MEN295" s="204"/>
      <c r="MEO295" s="204"/>
      <c r="MEP295" s="204"/>
      <c r="MEQ295" s="204"/>
      <c r="MER295" s="204"/>
      <c r="MES295" s="204"/>
      <c r="MET295" s="204"/>
      <c r="MEU295" s="204"/>
      <c r="MEV295" s="204"/>
      <c r="MEW295" s="204"/>
      <c r="MEX295" s="204"/>
      <c r="MEY295" s="204"/>
      <c r="MEZ295" s="204"/>
      <c r="MFA295" s="204"/>
      <c r="MFB295" s="204"/>
      <c r="MFC295" s="204"/>
      <c r="MFD295" s="204"/>
      <c r="MFE295" s="204"/>
      <c r="MFF295" s="204"/>
      <c r="MFG295" s="204"/>
      <c r="MFH295" s="204"/>
      <c r="MFI295" s="204"/>
      <c r="MFJ295" s="204"/>
      <c r="MFK295" s="204"/>
      <c r="MFL295" s="204"/>
      <c r="MFM295" s="204"/>
      <c r="MFN295" s="204"/>
      <c r="MFO295" s="204"/>
      <c r="MFP295" s="204"/>
      <c r="MFQ295" s="204"/>
      <c r="MFR295" s="204"/>
      <c r="MFS295" s="204"/>
      <c r="MFT295" s="204"/>
      <c r="MFU295" s="204"/>
      <c r="MFV295" s="204"/>
      <c r="MFW295" s="204"/>
      <c r="MFX295" s="204"/>
      <c r="MFY295" s="204"/>
      <c r="MFZ295" s="204"/>
      <c r="MGA295" s="204"/>
      <c r="MGB295" s="204"/>
      <c r="MGC295" s="204"/>
      <c r="MGD295" s="204"/>
      <c r="MGE295" s="204"/>
      <c r="MGF295" s="204"/>
      <c r="MGG295" s="204"/>
      <c r="MGH295" s="204"/>
      <c r="MGI295" s="204"/>
      <c r="MGJ295" s="204"/>
      <c r="MGK295" s="204"/>
      <c r="MGL295" s="204"/>
      <c r="MGM295" s="204"/>
      <c r="MGN295" s="204"/>
      <c r="MGO295" s="204"/>
      <c r="MGP295" s="204"/>
      <c r="MGQ295" s="204"/>
      <c r="MGR295" s="204"/>
      <c r="MGS295" s="204"/>
      <c r="MGT295" s="204"/>
      <c r="MGU295" s="204"/>
      <c r="MGV295" s="204"/>
      <c r="MGW295" s="204"/>
      <c r="MGX295" s="204"/>
      <c r="MGY295" s="204"/>
      <c r="MGZ295" s="204"/>
      <c r="MHA295" s="204"/>
      <c r="MHB295" s="204"/>
      <c r="MHC295" s="204"/>
      <c r="MHD295" s="204"/>
      <c r="MHE295" s="204"/>
      <c r="MHF295" s="204"/>
      <c r="MHG295" s="204"/>
      <c r="MHH295" s="204"/>
      <c r="MHI295" s="204"/>
      <c r="MHJ295" s="204"/>
      <c r="MHK295" s="204"/>
      <c r="MHL295" s="204"/>
      <c r="MHM295" s="204"/>
      <c r="MHN295" s="204"/>
      <c r="MHO295" s="204"/>
      <c r="MHP295" s="204"/>
      <c r="MHQ295" s="204"/>
      <c r="MHR295" s="204"/>
      <c r="MHS295" s="204"/>
      <c r="MHT295" s="204"/>
      <c r="MHU295" s="204"/>
      <c r="MHV295" s="204"/>
      <c r="MHW295" s="204"/>
      <c r="MHX295" s="204"/>
      <c r="MHY295" s="204"/>
      <c r="MHZ295" s="204"/>
      <c r="MIA295" s="204"/>
      <c r="MIB295" s="204"/>
      <c r="MIC295" s="204"/>
      <c r="MID295" s="204"/>
      <c r="MIE295" s="204"/>
      <c r="MIF295" s="204"/>
      <c r="MIG295" s="204"/>
      <c r="MIH295" s="204"/>
      <c r="MII295" s="204"/>
      <c r="MIJ295" s="204"/>
      <c r="MIK295" s="204"/>
      <c r="MIL295" s="204"/>
      <c r="MIM295" s="204"/>
      <c r="MIN295" s="204"/>
      <c r="MIO295" s="204"/>
      <c r="MIP295" s="204"/>
      <c r="MIQ295" s="204"/>
      <c r="MIR295" s="204"/>
      <c r="MIS295" s="204"/>
      <c r="MIT295" s="204"/>
      <c r="MIU295" s="204"/>
      <c r="MIV295" s="204"/>
      <c r="MIW295" s="204"/>
      <c r="MIX295" s="204"/>
      <c r="MIY295" s="204"/>
      <c r="MIZ295" s="204"/>
      <c r="MJA295" s="204"/>
      <c r="MJB295" s="204"/>
      <c r="MJC295" s="204"/>
      <c r="MJD295" s="204"/>
      <c r="MJE295" s="204"/>
      <c r="MJF295" s="204"/>
      <c r="MJG295" s="204"/>
      <c r="MJH295" s="204"/>
      <c r="MJI295" s="204"/>
      <c r="MJJ295" s="204"/>
      <c r="MJK295" s="204"/>
      <c r="MJL295" s="204"/>
      <c r="MJM295" s="204"/>
      <c r="MJN295" s="204"/>
      <c r="MJO295" s="204"/>
      <c r="MJP295" s="204"/>
      <c r="MJQ295" s="204"/>
      <c r="MJR295" s="204"/>
      <c r="MJS295" s="204"/>
      <c r="MJT295" s="204"/>
      <c r="MJU295" s="204"/>
      <c r="MJV295" s="204"/>
      <c r="MJW295" s="204"/>
      <c r="MJX295" s="204"/>
      <c r="MJY295" s="204"/>
      <c r="MJZ295" s="204"/>
      <c r="MKA295" s="204"/>
      <c r="MKB295" s="204"/>
      <c r="MKC295" s="204"/>
      <c r="MKD295" s="204"/>
      <c r="MKE295" s="204"/>
      <c r="MKF295" s="204"/>
      <c r="MKG295" s="204"/>
      <c r="MKH295" s="204"/>
      <c r="MKI295" s="204"/>
      <c r="MKJ295" s="204"/>
      <c r="MKK295" s="204"/>
      <c r="MKL295" s="204"/>
      <c r="MKM295" s="204"/>
      <c r="MKN295" s="204"/>
      <c r="MKO295" s="204"/>
      <c r="MKP295" s="204"/>
      <c r="MKQ295" s="204"/>
      <c r="MKR295" s="204"/>
      <c r="MKS295" s="204"/>
      <c r="MKT295" s="204"/>
      <c r="MKU295" s="204"/>
      <c r="MKV295" s="204"/>
      <c r="MKW295" s="204"/>
      <c r="MKX295" s="204"/>
      <c r="MKY295" s="204"/>
      <c r="MKZ295" s="204"/>
      <c r="MLA295" s="204"/>
      <c r="MLB295" s="204"/>
      <c r="MLC295" s="204"/>
      <c r="MLD295" s="204"/>
      <c r="MLE295" s="204"/>
      <c r="MLF295" s="204"/>
      <c r="MLG295" s="204"/>
      <c r="MLH295" s="204"/>
      <c r="MLI295" s="204"/>
      <c r="MLJ295" s="204"/>
      <c r="MLK295" s="204"/>
      <c r="MLL295" s="204"/>
      <c r="MLM295" s="204"/>
      <c r="MLN295" s="204"/>
      <c r="MLO295" s="204"/>
      <c r="MLP295" s="204"/>
      <c r="MLQ295" s="204"/>
      <c r="MLR295" s="204"/>
      <c r="MLS295" s="204"/>
      <c r="MLT295" s="204"/>
      <c r="MLU295" s="204"/>
      <c r="MLV295" s="204"/>
      <c r="MLW295" s="204"/>
      <c r="MLX295" s="204"/>
      <c r="MLY295" s="204"/>
      <c r="MLZ295" s="204"/>
      <c r="MMA295" s="204"/>
      <c r="MMB295" s="204"/>
      <c r="MMC295" s="204"/>
      <c r="MMD295" s="204"/>
      <c r="MME295" s="204"/>
      <c r="MMF295" s="204"/>
      <c r="MMG295" s="204"/>
      <c r="MMH295" s="204"/>
      <c r="MMI295" s="204"/>
      <c r="MMJ295" s="204"/>
      <c r="MMK295" s="204"/>
      <c r="MML295" s="204"/>
      <c r="MMM295" s="204"/>
      <c r="MMN295" s="204"/>
      <c r="MMO295" s="204"/>
      <c r="MMP295" s="204"/>
      <c r="MMQ295" s="204"/>
      <c r="MMR295" s="204"/>
      <c r="MMS295" s="204"/>
      <c r="MMT295" s="204"/>
      <c r="MMU295" s="204"/>
      <c r="MMV295" s="204"/>
      <c r="MMW295" s="204"/>
      <c r="MMX295" s="204"/>
      <c r="MMY295" s="204"/>
      <c r="MMZ295" s="204"/>
      <c r="MNA295" s="204"/>
      <c r="MNB295" s="204"/>
      <c r="MNC295" s="204"/>
      <c r="MND295" s="204"/>
      <c r="MNE295" s="204"/>
      <c r="MNF295" s="204"/>
      <c r="MNG295" s="204"/>
      <c r="MNH295" s="204"/>
      <c r="MNI295" s="204"/>
      <c r="MNJ295" s="204"/>
      <c r="MNK295" s="204"/>
      <c r="MNL295" s="204"/>
      <c r="MNM295" s="204"/>
      <c r="MNN295" s="204"/>
      <c r="MNO295" s="204"/>
      <c r="MNP295" s="204"/>
      <c r="MNQ295" s="204"/>
      <c r="MNR295" s="204"/>
      <c r="MNS295" s="204"/>
      <c r="MNT295" s="204"/>
      <c r="MNU295" s="204"/>
      <c r="MNV295" s="204"/>
      <c r="MNW295" s="204"/>
      <c r="MNX295" s="204"/>
      <c r="MNY295" s="204"/>
      <c r="MNZ295" s="204"/>
      <c r="MOA295" s="204"/>
      <c r="MOB295" s="204"/>
      <c r="MOC295" s="204"/>
      <c r="MOD295" s="204"/>
      <c r="MOE295" s="204"/>
      <c r="MOF295" s="204"/>
      <c r="MOG295" s="204"/>
      <c r="MOH295" s="204"/>
      <c r="MOI295" s="204"/>
      <c r="MOJ295" s="204"/>
      <c r="MOK295" s="204"/>
      <c r="MOL295" s="204"/>
      <c r="MOM295" s="204"/>
      <c r="MON295" s="204"/>
      <c r="MOO295" s="204"/>
      <c r="MOP295" s="204"/>
      <c r="MOQ295" s="204"/>
      <c r="MOR295" s="204"/>
      <c r="MOS295" s="204"/>
      <c r="MOT295" s="204"/>
      <c r="MOU295" s="204"/>
      <c r="MOV295" s="204"/>
      <c r="MOW295" s="204"/>
      <c r="MOX295" s="204"/>
      <c r="MOY295" s="204"/>
      <c r="MOZ295" s="204"/>
      <c r="MPA295" s="204"/>
      <c r="MPB295" s="204"/>
      <c r="MPC295" s="204"/>
      <c r="MPD295" s="204"/>
      <c r="MPE295" s="204"/>
      <c r="MPF295" s="204"/>
      <c r="MPG295" s="204"/>
      <c r="MPH295" s="204"/>
      <c r="MPI295" s="204"/>
      <c r="MPJ295" s="204"/>
      <c r="MPK295" s="204"/>
      <c r="MPL295" s="204"/>
      <c r="MPM295" s="204"/>
      <c r="MPN295" s="204"/>
      <c r="MPO295" s="204"/>
      <c r="MPP295" s="204"/>
      <c r="MPQ295" s="204"/>
      <c r="MPR295" s="204"/>
      <c r="MPS295" s="204"/>
      <c r="MPT295" s="204"/>
      <c r="MPU295" s="204"/>
      <c r="MPV295" s="204"/>
      <c r="MPW295" s="204"/>
      <c r="MPX295" s="204"/>
      <c r="MPY295" s="204"/>
      <c r="MPZ295" s="204"/>
      <c r="MQA295" s="204"/>
      <c r="MQB295" s="204"/>
      <c r="MQC295" s="204"/>
      <c r="MQD295" s="204"/>
      <c r="MQE295" s="204"/>
      <c r="MQF295" s="204"/>
      <c r="MQG295" s="204"/>
      <c r="MQH295" s="204"/>
      <c r="MQI295" s="204"/>
      <c r="MQJ295" s="204"/>
      <c r="MQK295" s="204"/>
      <c r="MQL295" s="204"/>
      <c r="MQM295" s="204"/>
      <c r="MQN295" s="204"/>
      <c r="MQO295" s="204"/>
      <c r="MQP295" s="204"/>
      <c r="MQQ295" s="204"/>
      <c r="MQR295" s="204"/>
      <c r="MQS295" s="204"/>
      <c r="MQT295" s="204"/>
      <c r="MQU295" s="204"/>
      <c r="MQV295" s="204"/>
      <c r="MQW295" s="204"/>
      <c r="MQX295" s="204"/>
      <c r="MQY295" s="204"/>
      <c r="MQZ295" s="204"/>
      <c r="MRA295" s="204"/>
      <c r="MRB295" s="204"/>
      <c r="MRC295" s="204"/>
      <c r="MRD295" s="204"/>
      <c r="MRE295" s="204"/>
      <c r="MRF295" s="204"/>
      <c r="MRG295" s="204"/>
      <c r="MRH295" s="204"/>
      <c r="MRI295" s="204"/>
      <c r="MRJ295" s="204"/>
      <c r="MRK295" s="204"/>
      <c r="MRL295" s="204"/>
      <c r="MRM295" s="204"/>
      <c r="MRN295" s="204"/>
      <c r="MRO295" s="204"/>
      <c r="MRP295" s="204"/>
      <c r="MRQ295" s="204"/>
      <c r="MRR295" s="204"/>
      <c r="MRS295" s="204"/>
      <c r="MRT295" s="204"/>
      <c r="MRU295" s="204"/>
      <c r="MRV295" s="204"/>
      <c r="MRW295" s="204"/>
      <c r="MRX295" s="204"/>
      <c r="MRY295" s="204"/>
      <c r="MRZ295" s="204"/>
      <c r="MSA295" s="204"/>
      <c r="MSB295" s="204"/>
      <c r="MSC295" s="204"/>
      <c r="MSD295" s="204"/>
      <c r="MSE295" s="204"/>
      <c r="MSF295" s="204"/>
      <c r="MSG295" s="204"/>
      <c r="MSH295" s="204"/>
      <c r="MSI295" s="204"/>
      <c r="MSJ295" s="204"/>
      <c r="MSK295" s="204"/>
      <c r="MSL295" s="204"/>
      <c r="MSM295" s="204"/>
      <c r="MSN295" s="204"/>
      <c r="MSO295" s="204"/>
      <c r="MSP295" s="204"/>
      <c r="MSQ295" s="204"/>
      <c r="MSR295" s="204"/>
      <c r="MSS295" s="204"/>
      <c r="MST295" s="204"/>
      <c r="MSU295" s="204"/>
      <c r="MSV295" s="204"/>
      <c r="MSW295" s="204"/>
      <c r="MSX295" s="204"/>
      <c r="MSY295" s="204"/>
      <c r="MSZ295" s="204"/>
      <c r="MTA295" s="204"/>
      <c r="MTB295" s="204"/>
      <c r="MTC295" s="204"/>
      <c r="MTD295" s="204"/>
      <c r="MTE295" s="204"/>
      <c r="MTF295" s="204"/>
      <c r="MTG295" s="204"/>
      <c r="MTH295" s="204"/>
      <c r="MTI295" s="204"/>
      <c r="MTJ295" s="204"/>
      <c r="MTK295" s="204"/>
      <c r="MTL295" s="204"/>
      <c r="MTM295" s="204"/>
      <c r="MTN295" s="204"/>
      <c r="MTO295" s="204"/>
      <c r="MTP295" s="204"/>
      <c r="MTQ295" s="204"/>
      <c r="MTR295" s="204"/>
      <c r="MTS295" s="204"/>
      <c r="MTT295" s="204"/>
      <c r="MTU295" s="204"/>
      <c r="MTV295" s="204"/>
      <c r="MTW295" s="204"/>
      <c r="MTX295" s="204"/>
      <c r="MTY295" s="204"/>
      <c r="MTZ295" s="204"/>
      <c r="MUA295" s="204"/>
      <c r="MUB295" s="204"/>
      <c r="MUC295" s="204"/>
      <c r="MUD295" s="204"/>
      <c r="MUE295" s="204"/>
      <c r="MUF295" s="204"/>
      <c r="MUG295" s="204"/>
      <c r="MUH295" s="204"/>
      <c r="MUI295" s="204"/>
      <c r="MUJ295" s="204"/>
      <c r="MUK295" s="204"/>
      <c r="MUL295" s="204"/>
      <c r="MUM295" s="204"/>
      <c r="MUN295" s="204"/>
      <c r="MUO295" s="204"/>
      <c r="MUP295" s="204"/>
      <c r="MUQ295" s="204"/>
      <c r="MUR295" s="204"/>
      <c r="MUS295" s="204"/>
      <c r="MUT295" s="204"/>
      <c r="MUU295" s="204"/>
      <c r="MUV295" s="204"/>
      <c r="MUW295" s="204"/>
      <c r="MUX295" s="204"/>
      <c r="MUY295" s="204"/>
      <c r="MUZ295" s="204"/>
      <c r="MVA295" s="204"/>
      <c r="MVB295" s="204"/>
      <c r="MVC295" s="204"/>
      <c r="MVD295" s="204"/>
      <c r="MVE295" s="204"/>
      <c r="MVF295" s="204"/>
      <c r="MVG295" s="204"/>
      <c r="MVH295" s="204"/>
      <c r="MVI295" s="204"/>
      <c r="MVJ295" s="204"/>
      <c r="MVK295" s="204"/>
      <c r="MVL295" s="204"/>
      <c r="MVM295" s="204"/>
      <c r="MVN295" s="204"/>
      <c r="MVO295" s="204"/>
      <c r="MVP295" s="204"/>
      <c r="MVQ295" s="204"/>
      <c r="MVR295" s="204"/>
      <c r="MVS295" s="204"/>
      <c r="MVT295" s="204"/>
      <c r="MVU295" s="204"/>
      <c r="MVV295" s="204"/>
      <c r="MVW295" s="204"/>
      <c r="MVX295" s="204"/>
      <c r="MVY295" s="204"/>
      <c r="MVZ295" s="204"/>
      <c r="MWA295" s="204"/>
      <c r="MWB295" s="204"/>
      <c r="MWC295" s="204"/>
      <c r="MWD295" s="204"/>
      <c r="MWE295" s="204"/>
      <c r="MWF295" s="204"/>
      <c r="MWG295" s="204"/>
      <c r="MWH295" s="204"/>
      <c r="MWI295" s="204"/>
      <c r="MWJ295" s="204"/>
      <c r="MWK295" s="204"/>
      <c r="MWL295" s="204"/>
      <c r="MWM295" s="204"/>
      <c r="MWN295" s="204"/>
      <c r="MWO295" s="204"/>
      <c r="MWP295" s="204"/>
      <c r="MWQ295" s="204"/>
      <c r="MWR295" s="204"/>
      <c r="MWS295" s="204"/>
      <c r="MWT295" s="204"/>
      <c r="MWU295" s="204"/>
      <c r="MWV295" s="204"/>
      <c r="MWW295" s="204"/>
      <c r="MWX295" s="204"/>
      <c r="MWY295" s="204"/>
      <c r="MWZ295" s="204"/>
      <c r="MXA295" s="204"/>
      <c r="MXB295" s="204"/>
      <c r="MXC295" s="204"/>
      <c r="MXD295" s="204"/>
      <c r="MXE295" s="204"/>
      <c r="MXF295" s="204"/>
      <c r="MXG295" s="204"/>
      <c r="MXH295" s="204"/>
      <c r="MXI295" s="204"/>
      <c r="MXJ295" s="204"/>
      <c r="MXK295" s="204"/>
      <c r="MXL295" s="204"/>
      <c r="MXM295" s="204"/>
      <c r="MXN295" s="204"/>
      <c r="MXO295" s="204"/>
      <c r="MXP295" s="204"/>
      <c r="MXQ295" s="204"/>
      <c r="MXR295" s="204"/>
      <c r="MXS295" s="204"/>
      <c r="MXT295" s="204"/>
      <c r="MXU295" s="204"/>
      <c r="MXV295" s="204"/>
      <c r="MXW295" s="204"/>
      <c r="MXX295" s="204"/>
      <c r="MXY295" s="204"/>
      <c r="MXZ295" s="204"/>
      <c r="MYA295" s="204"/>
      <c r="MYB295" s="204"/>
      <c r="MYC295" s="204"/>
      <c r="MYD295" s="204"/>
      <c r="MYE295" s="204"/>
      <c r="MYF295" s="204"/>
      <c r="MYG295" s="204"/>
      <c r="MYH295" s="204"/>
      <c r="MYI295" s="204"/>
      <c r="MYJ295" s="204"/>
      <c r="MYK295" s="204"/>
      <c r="MYL295" s="204"/>
      <c r="MYM295" s="204"/>
      <c r="MYN295" s="204"/>
      <c r="MYO295" s="204"/>
      <c r="MYP295" s="204"/>
      <c r="MYQ295" s="204"/>
      <c r="MYR295" s="204"/>
      <c r="MYS295" s="204"/>
      <c r="MYT295" s="204"/>
      <c r="MYU295" s="204"/>
      <c r="MYV295" s="204"/>
      <c r="MYW295" s="204"/>
      <c r="MYX295" s="204"/>
      <c r="MYY295" s="204"/>
      <c r="MYZ295" s="204"/>
      <c r="MZA295" s="204"/>
      <c r="MZB295" s="204"/>
      <c r="MZC295" s="204"/>
      <c r="MZD295" s="204"/>
      <c r="MZE295" s="204"/>
      <c r="MZF295" s="204"/>
      <c r="MZG295" s="204"/>
      <c r="MZH295" s="204"/>
      <c r="MZI295" s="204"/>
      <c r="MZJ295" s="204"/>
      <c r="MZK295" s="204"/>
      <c r="MZL295" s="204"/>
      <c r="MZM295" s="204"/>
      <c r="MZN295" s="204"/>
      <c r="MZO295" s="204"/>
      <c r="MZP295" s="204"/>
      <c r="MZQ295" s="204"/>
      <c r="MZR295" s="204"/>
      <c r="MZS295" s="204"/>
      <c r="MZT295" s="204"/>
      <c r="MZU295" s="204"/>
      <c r="MZV295" s="204"/>
      <c r="MZW295" s="204"/>
      <c r="MZX295" s="204"/>
      <c r="MZY295" s="204"/>
      <c r="MZZ295" s="204"/>
      <c r="NAA295" s="204"/>
      <c r="NAB295" s="204"/>
      <c r="NAC295" s="204"/>
      <c r="NAD295" s="204"/>
      <c r="NAE295" s="204"/>
      <c r="NAF295" s="204"/>
      <c r="NAG295" s="204"/>
      <c r="NAH295" s="204"/>
      <c r="NAI295" s="204"/>
      <c r="NAJ295" s="204"/>
      <c r="NAK295" s="204"/>
      <c r="NAL295" s="204"/>
      <c r="NAM295" s="204"/>
      <c r="NAN295" s="204"/>
      <c r="NAO295" s="204"/>
      <c r="NAP295" s="204"/>
      <c r="NAQ295" s="204"/>
      <c r="NAR295" s="204"/>
      <c r="NAS295" s="204"/>
      <c r="NAT295" s="204"/>
      <c r="NAU295" s="204"/>
      <c r="NAV295" s="204"/>
      <c r="NAW295" s="204"/>
      <c r="NAX295" s="204"/>
      <c r="NAY295" s="204"/>
      <c r="NAZ295" s="204"/>
      <c r="NBA295" s="204"/>
      <c r="NBB295" s="204"/>
      <c r="NBC295" s="204"/>
      <c r="NBD295" s="204"/>
      <c r="NBE295" s="204"/>
      <c r="NBF295" s="204"/>
      <c r="NBG295" s="204"/>
      <c r="NBH295" s="204"/>
      <c r="NBI295" s="204"/>
      <c r="NBJ295" s="204"/>
      <c r="NBK295" s="204"/>
      <c r="NBL295" s="204"/>
      <c r="NBM295" s="204"/>
      <c r="NBN295" s="204"/>
      <c r="NBO295" s="204"/>
      <c r="NBP295" s="204"/>
      <c r="NBQ295" s="204"/>
      <c r="NBR295" s="204"/>
      <c r="NBS295" s="204"/>
      <c r="NBT295" s="204"/>
      <c r="NBU295" s="204"/>
      <c r="NBV295" s="204"/>
      <c r="NBW295" s="204"/>
      <c r="NBX295" s="204"/>
      <c r="NBY295" s="204"/>
      <c r="NBZ295" s="204"/>
      <c r="NCA295" s="204"/>
      <c r="NCB295" s="204"/>
      <c r="NCC295" s="204"/>
      <c r="NCD295" s="204"/>
      <c r="NCE295" s="204"/>
      <c r="NCF295" s="204"/>
      <c r="NCG295" s="204"/>
      <c r="NCH295" s="204"/>
      <c r="NCI295" s="204"/>
      <c r="NCJ295" s="204"/>
      <c r="NCK295" s="204"/>
      <c r="NCL295" s="204"/>
      <c r="NCM295" s="204"/>
      <c r="NCN295" s="204"/>
      <c r="NCO295" s="204"/>
      <c r="NCP295" s="204"/>
      <c r="NCQ295" s="204"/>
      <c r="NCR295" s="204"/>
      <c r="NCS295" s="204"/>
      <c r="NCT295" s="204"/>
      <c r="NCU295" s="204"/>
      <c r="NCV295" s="204"/>
      <c r="NCW295" s="204"/>
      <c r="NCX295" s="204"/>
      <c r="NCY295" s="204"/>
      <c r="NCZ295" s="204"/>
      <c r="NDA295" s="204"/>
      <c r="NDB295" s="204"/>
      <c r="NDC295" s="204"/>
      <c r="NDD295" s="204"/>
      <c r="NDE295" s="204"/>
      <c r="NDF295" s="204"/>
      <c r="NDG295" s="204"/>
      <c r="NDH295" s="204"/>
      <c r="NDI295" s="204"/>
      <c r="NDJ295" s="204"/>
      <c r="NDK295" s="204"/>
      <c r="NDL295" s="204"/>
      <c r="NDM295" s="204"/>
      <c r="NDN295" s="204"/>
      <c r="NDO295" s="204"/>
      <c r="NDP295" s="204"/>
      <c r="NDQ295" s="204"/>
      <c r="NDR295" s="204"/>
      <c r="NDS295" s="204"/>
      <c r="NDT295" s="204"/>
      <c r="NDU295" s="204"/>
      <c r="NDV295" s="204"/>
      <c r="NDW295" s="204"/>
      <c r="NDX295" s="204"/>
      <c r="NDY295" s="204"/>
      <c r="NDZ295" s="204"/>
      <c r="NEA295" s="204"/>
      <c r="NEB295" s="204"/>
      <c r="NEC295" s="204"/>
      <c r="NED295" s="204"/>
      <c r="NEE295" s="204"/>
      <c r="NEF295" s="204"/>
      <c r="NEG295" s="204"/>
      <c r="NEH295" s="204"/>
      <c r="NEI295" s="204"/>
      <c r="NEJ295" s="204"/>
      <c r="NEK295" s="204"/>
      <c r="NEL295" s="204"/>
      <c r="NEM295" s="204"/>
      <c r="NEN295" s="204"/>
      <c r="NEO295" s="204"/>
      <c r="NEP295" s="204"/>
      <c r="NEQ295" s="204"/>
      <c r="NER295" s="204"/>
      <c r="NES295" s="204"/>
      <c r="NET295" s="204"/>
      <c r="NEU295" s="204"/>
      <c r="NEV295" s="204"/>
      <c r="NEW295" s="204"/>
      <c r="NEX295" s="204"/>
      <c r="NEY295" s="204"/>
      <c r="NEZ295" s="204"/>
      <c r="NFA295" s="204"/>
      <c r="NFB295" s="204"/>
      <c r="NFC295" s="204"/>
      <c r="NFD295" s="204"/>
      <c r="NFE295" s="204"/>
      <c r="NFF295" s="204"/>
      <c r="NFG295" s="204"/>
      <c r="NFH295" s="204"/>
      <c r="NFI295" s="204"/>
      <c r="NFJ295" s="204"/>
      <c r="NFK295" s="204"/>
      <c r="NFL295" s="204"/>
      <c r="NFM295" s="204"/>
      <c r="NFN295" s="204"/>
      <c r="NFO295" s="204"/>
      <c r="NFP295" s="204"/>
      <c r="NFQ295" s="204"/>
      <c r="NFR295" s="204"/>
      <c r="NFS295" s="204"/>
      <c r="NFT295" s="204"/>
      <c r="NFU295" s="204"/>
      <c r="NFV295" s="204"/>
      <c r="NFW295" s="204"/>
      <c r="NFX295" s="204"/>
      <c r="NFY295" s="204"/>
      <c r="NFZ295" s="204"/>
      <c r="NGA295" s="204"/>
      <c r="NGB295" s="204"/>
      <c r="NGC295" s="204"/>
      <c r="NGD295" s="204"/>
      <c r="NGE295" s="204"/>
      <c r="NGF295" s="204"/>
      <c r="NGG295" s="204"/>
      <c r="NGH295" s="204"/>
      <c r="NGI295" s="204"/>
      <c r="NGJ295" s="204"/>
      <c r="NGK295" s="204"/>
      <c r="NGL295" s="204"/>
      <c r="NGM295" s="204"/>
      <c r="NGN295" s="204"/>
      <c r="NGO295" s="204"/>
      <c r="NGP295" s="204"/>
      <c r="NGQ295" s="204"/>
      <c r="NGR295" s="204"/>
      <c r="NGS295" s="204"/>
      <c r="NGT295" s="204"/>
      <c r="NGU295" s="204"/>
      <c r="NGV295" s="204"/>
      <c r="NGW295" s="204"/>
      <c r="NGX295" s="204"/>
      <c r="NGY295" s="204"/>
      <c r="NGZ295" s="204"/>
      <c r="NHA295" s="204"/>
      <c r="NHB295" s="204"/>
      <c r="NHC295" s="204"/>
      <c r="NHD295" s="204"/>
      <c r="NHE295" s="204"/>
      <c r="NHF295" s="204"/>
      <c r="NHG295" s="204"/>
      <c r="NHH295" s="204"/>
      <c r="NHI295" s="204"/>
      <c r="NHJ295" s="204"/>
      <c r="NHK295" s="204"/>
      <c r="NHL295" s="204"/>
      <c r="NHM295" s="204"/>
      <c r="NHN295" s="204"/>
      <c r="NHO295" s="204"/>
      <c r="NHP295" s="204"/>
      <c r="NHQ295" s="204"/>
      <c r="NHR295" s="204"/>
      <c r="NHS295" s="204"/>
      <c r="NHT295" s="204"/>
      <c r="NHU295" s="204"/>
      <c r="NHV295" s="204"/>
      <c r="NHW295" s="204"/>
      <c r="NHX295" s="204"/>
      <c r="NHY295" s="204"/>
      <c r="NHZ295" s="204"/>
      <c r="NIA295" s="204"/>
      <c r="NIB295" s="204"/>
      <c r="NIC295" s="204"/>
      <c r="NID295" s="204"/>
      <c r="NIE295" s="204"/>
      <c r="NIF295" s="204"/>
      <c r="NIG295" s="204"/>
      <c r="NIH295" s="204"/>
      <c r="NII295" s="204"/>
      <c r="NIJ295" s="204"/>
      <c r="NIK295" s="204"/>
      <c r="NIL295" s="204"/>
      <c r="NIM295" s="204"/>
      <c r="NIN295" s="204"/>
      <c r="NIO295" s="204"/>
      <c r="NIP295" s="204"/>
      <c r="NIQ295" s="204"/>
      <c r="NIR295" s="204"/>
      <c r="NIS295" s="204"/>
      <c r="NIT295" s="204"/>
      <c r="NIU295" s="204"/>
      <c r="NIV295" s="204"/>
      <c r="NIW295" s="204"/>
      <c r="NIX295" s="204"/>
      <c r="NIY295" s="204"/>
      <c r="NIZ295" s="204"/>
      <c r="NJA295" s="204"/>
      <c r="NJB295" s="204"/>
      <c r="NJC295" s="204"/>
      <c r="NJD295" s="204"/>
      <c r="NJE295" s="204"/>
      <c r="NJF295" s="204"/>
      <c r="NJG295" s="204"/>
      <c r="NJH295" s="204"/>
      <c r="NJI295" s="204"/>
      <c r="NJJ295" s="204"/>
      <c r="NJK295" s="204"/>
      <c r="NJL295" s="204"/>
      <c r="NJM295" s="204"/>
      <c r="NJN295" s="204"/>
      <c r="NJO295" s="204"/>
      <c r="NJP295" s="204"/>
      <c r="NJQ295" s="204"/>
      <c r="NJR295" s="204"/>
      <c r="NJS295" s="204"/>
      <c r="NJT295" s="204"/>
      <c r="NJU295" s="204"/>
      <c r="NJV295" s="204"/>
      <c r="NJW295" s="204"/>
      <c r="NJX295" s="204"/>
      <c r="NJY295" s="204"/>
      <c r="NJZ295" s="204"/>
      <c r="NKA295" s="204"/>
      <c r="NKB295" s="204"/>
      <c r="NKC295" s="204"/>
      <c r="NKD295" s="204"/>
      <c r="NKE295" s="204"/>
      <c r="NKF295" s="204"/>
      <c r="NKG295" s="204"/>
      <c r="NKH295" s="204"/>
      <c r="NKI295" s="204"/>
      <c r="NKJ295" s="204"/>
      <c r="NKK295" s="204"/>
      <c r="NKL295" s="204"/>
      <c r="NKM295" s="204"/>
      <c r="NKN295" s="204"/>
      <c r="NKO295" s="204"/>
      <c r="NKP295" s="204"/>
      <c r="NKQ295" s="204"/>
      <c r="NKR295" s="204"/>
      <c r="NKS295" s="204"/>
      <c r="NKT295" s="204"/>
      <c r="NKU295" s="204"/>
      <c r="NKV295" s="204"/>
      <c r="NKW295" s="204"/>
      <c r="NKX295" s="204"/>
      <c r="NKY295" s="204"/>
      <c r="NKZ295" s="204"/>
      <c r="NLA295" s="204"/>
      <c r="NLB295" s="204"/>
      <c r="NLC295" s="204"/>
      <c r="NLD295" s="204"/>
      <c r="NLE295" s="204"/>
      <c r="NLF295" s="204"/>
      <c r="NLG295" s="204"/>
      <c r="NLH295" s="204"/>
      <c r="NLI295" s="204"/>
      <c r="NLJ295" s="204"/>
      <c r="NLK295" s="204"/>
      <c r="NLL295" s="204"/>
      <c r="NLM295" s="204"/>
      <c r="NLN295" s="204"/>
      <c r="NLO295" s="204"/>
      <c r="NLP295" s="204"/>
      <c r="NLQ295" s="204"/>
      <c r="NLR295" s="204"/>
      <c r="NLS295" s="204"/>
      <c r="NLT295" s="204"/>
      <c r="NLU295" s="204"/>
      <c r="NLV295" s="204"/>
      <c r="NLW295" s="204"/>
      <c r="NLX295" s="204"/>
      <c r="NLY295" s="204"/>
      <c r="NLZ295" s="204"/>
      <c r="NMA295" s="204"/>
      <c r="NMB295" s="204"/>
      <c r="NMC295" s="204"/>
      <c r="NMD295" s="204"/>
      <c r="NME295" s="204"/>
      <c r="NMF295" s="204"/>
      <c r="NMG295" s="204"/>
      <c r="NMH295" s="204"/>
      <c r="NMI295" s="204"/>
      <c r="NMJ295" s="204"/>
      <c r="NMK295" s="204"/>
      <c r="NML295" s="204"/>
      <c r="NMM295" s="204"/>
      <c r="NMN295" s="204"/>
      <c r="NMO295" s="204"/>
      <c r="NMP295" s="204"/>
      <c r="NMQ295" s="204"/>
      <c r="NMR295" s="204"/>
      <c r="NMS295" s="204"/>
      <c r="NMT295" s="204"/>
      <c r="NMU295" s="204"/>
      <c r="NMV295" s="204"/>
      <c r="NMW295" s="204"/>
      <c r="NMX295" s="204"/>
      <c r="NMY295" s="204"/>
      <c r="NMZ295" s="204"/>
      <c r="NNA295" s="204"/>
      <c r="NNB295" s="204"/>
      <c r="NNC295" s="204"/>
      <c r="NND295" s="204"/>
      <c r="NNE295" s="204"/>
      <c r="NNF295" s="204"/>
      <c r="NNG295" s="204"/>
      <c r="NNH295" s="204"/>
      <c r="NNI295" s="204"/>
      <c r="NNJ295" s="204"/>
      <c r="NNK295" s="204"/>
      <c r="NNL295" s="204"/>
      <c r="NNM295" s="204"/>
      <c r="NNN295" s="204"/>
      <c r="NNO295" s="204"/>
      <c r="NNP295" s="204"/>
      <c r="NNQ295" s="204"/>
      <c r="NNR295" s="204"/>
      <c r="NNS295" s="204"/>
      <c r="NNT295" s="204"/>
      <c r="NNU295" s="204"/>
      <c r="NNV295" s="204"/>
      <c r="NNW295" s="204"/>
      <c r="NNX295" s="204"/>
      <c r="NNY295" s="204"/>
      <c r="NNZ295" s="204"/>
      <c r="NOA295" s="204"/>
      <c r="NOB295" s="204"/>
      <c r="NOC295" s="204"/>
      <c r="NOD295" s="204"/>
      <c r="NOE295" s="204"/>
      <c r="NOF295" s="204"/>
      <c r="NOG295" s="204"/>
      <c r="NOH295" s="204"/>
      <c r="NOI295" s="204"/>
      <c r="NOJ295" s="204"/>
      <c r="NOK295" s="204"/>
      <c r="NOL295" s="204"/>
      <c r="NOM295" s="204"/>
      <c r="NON295" s="204"/>
      <c r="NOO295" s="204"/>
      <c r="NOP295" s="204"/>
      <c r="NOQ295" s="204"/>
      <c r="NOR295" s="204"/>
      <c r="NOS295" s="204"/>
      <c r="NOT295" s="204"/>
      <c r="NOU295" s="204"/>
      <c r="NOV295" s="204"/>
      <c r="NOW295" s="204"/>
      <c r="NOX295" s="204"/>
      <c r="NOY295" s="204"/>
      <c r="NOZ295" s="204"/>
      <c r="NPA295" s="204"/>
      <c r="NPB295" s="204"/>
      <c r="NPC295" s="204"/>
      <c r="NPD295" s="204"/>
      <c r="NPE295" s="204"/>
      <c r="NPF295" s="204"/>
      <c r="NPG295" s="204"/>
      <c r="NPH295" s="204"/>
      <c r="NPI295" s="204"/>
      <c r="NPJ295" s="204"/>
      <c r="NPK295" s="204"/>
      <c r="NPL295" s="204"/>
      <c r="NPM295" s="204"/>
      <c r="NPN295" s="204"/>
      <c r="NPO295" s="204"/>
      <c r="NPP295" s="204"/>
      <c r="NPQ295" s="204"/>
      <c r="NPR295" s="204"/>
      <c r="NPS295" s="204"/>
      <c r="NPT295" s="204"/>
      <c r="NPU295" s="204"/>
      <c r="NPV295" s="204"/>
      <c r="NPW295" s="204"/>
      <c r="NPX295" s="204"/>
      <c r="NPY295" s="204"/>
      <c r="NPZ295" s="204"/>
      <c r="NQA295" s="204"/>
      <c r="NQB295" s="204"/>
      <c r="NQC295" s="204"/>
      <c r="NQD295" s="204"/>
      <c r="NQE295" s="204"/>
      <c r="NQF295" s="204"/>
      <c r="NQG295" s="204"/>
      <c r="NQH295" s="204"/>
      <c r="NQI295" s="204"/>
      <c r="NQJ295" s="204"/>
      <c r="NQK295" s="204"/>
      <c r="NQL295" s="204"/>
      <c r="NQM295" s="204"/>
      <c r="NQN295" s="204"/>
      <c r="NQO295" s="204"/>
      <c r="NQP295" s="204"/>
      <c r="NQQ295" s="204"/>
      <c r="NQR295" s="204"/>
      <c r="NQS295" s="204"/>
      <c r="NQT295" s="204"/>
      <c r="NQU295" s="204"/>
      <c r="NQV295" s="204"/>
      <c r="NQW295" s="204"/>
      <c r="NQX295" s="204"/>
      <c r="NQY295" s="204"/>
      <c r="NQZ295" s="204"/>
      <c r="NRA295" s="204"/>
      <c r="NRB295" s="204"/>
      <c r="NRC295" s="204"/>
      <c r="NRD295" s="204"/>
      <c r="NRE295" s="204"/>
      <c r="NRF295" s="204"/>
      <c r="NRG295" s="204"/>
      <c r="NRH295" s="204"/>
      <c r="NRI295" s="204"/>
      <c r="NRJ295" s="204"/>
      <c r="NRK295" s="204"/>
      <c r="NRL295" s="204"/>
      <c r="NRM295" s="204"/>
      <c r="NRN295" s="204"/>
      <c r="NRO295" s="204"/>
      <c r="NRP295" s="204"/>
      <c r="NRQ295" s="204"/>
      <c r="NRR295" s="204"/>
      <c r="NRS295" s="204"/>
      <c r="NRT295" s="204"/>
      <c r="NRU295" s="204"/>
      <c r="NRV295" s="204"/>
      <c r="NRW295" s="204"/>
      <c r="NRX295" s="204"/>
      <c r="NRY295" s="204"/>
      <c r="NRZ295" s="204"/>
      <c r="NSA295" s="204"/>
      <c r="NSB295" s="204"/>
      <c r="NSC295" s="204"/>
      <c r="NSD295" s="204"/>
      <c r="NSE295" s="204"/>
      <c r="NSF295" s="204"/>
      <c r="NSG295" s="204"/>
      <c r="NSH295" s="204"/>
      <c r="NSI295" s="204"/>
      <c r="NSJ295" s="204"/>
      <c r="NSK295" s="204"/>
      <c r="NSL295" s="204"/>
      <c r="NSM295" s="204"/>
      <c r="NSN295" s="204"/>
      <c r="NSO295" s="204"/>
      <c r="NSP295" s="204"/>
      <c r="NSQ295" s="204"/>
      <c r="NSR295" s="204"/>
      <c r="NSS295" s="204"/>
      <c r="NST295" s="204"/>
      <c r="NSU295" s="204"/>
      <c r="NSV295" s="204"/>
      <c r="NSW295" s="204"/>
      <c r="NSX295" s="204"/>
      <c r="NSY295" s="204"/>
      <c r="NSZ295" s="204"/>
      <c r="NTA295" s="204"/>
      <c r="NTB295" s="204"/>
      <c r="NTC295" s="204"/>
      <c r="NTD295" s="204"/>
      <c r="NTE295" s="204"/>
      <c r="NTF295" s="204"/>
      <c r="NTG295" s="204"/>
      <c r="NTH295" s="204"/>
      <c r="NTI295" s="204"/>
      <c r="NTJ295" s="204"/>
      <c r="NTK295" s="204"/>
      <c r="NTL295" s="204"/>
      <c r="NTM295" s="204"/>
      <c r="NTN295" s="204"/>
      <c r="NTO295" s="204"/>
      <c r="NTP295" s="204"/>
      <c r="NTQ295" s="204"/>
      <c r="NTR295" s="204"/>
      <c r="NTS295" s="204"/>
      <c r="NTT295" s="204"/>
      <c r="NTU295" s="204"/>
      <c r="NTV295" s="204"/>
      <c r="NTW295" s="204"/>
      <c r="NTX295" s="204"/>
      <c r="NTY295" s="204"/>
      <c r="NTZ295" s="204"/>
      <c r="NUA295" s="204"/>
      <c r="NUB295" s="204"/>
      <c r="NUC295" s="204"/>
      <c r="NUD295" s="204"/>
      <c r="NUE295" s="204"/>
      <c r="NUF295" s="204"/>
      <c r="NUG295" s="204"/>
      <c r="NUH295" s="204"/>
      <c r="NUI295" s="204"/>
      <c r="NUJ295" s="204"/>
      <c r="NUK295" s="204"/>
      <c r="NUL295" s="204"/>
      <c r="NUM295" s="204"/>
      <c r="NUN295" s="204"/>
      <c r="NUO295" s="204"/>
      <c r="NUP295" s="204"/>
      <c r="NUQ295" s="204"/>
      <c r="NUR295" s="204"/>
      <c r="NUS295" s="204"/>
      <c r="NUT295" s="204"/>
      <c r="NUU295" s="204"/>
      <c r="NUV295" s="204"/>
      <c r="NUW295" s="204"/>
      <c r="NUX295" s="204"/>
      <c r="NUY295" s="204"/>
      <c r="NUZ295" s="204"/>
      <c r="NVA295" s="204"/>
      <c r="NVB295" s="204"/>
      <c r="NVC295" s="204"/>
      <c r="NVD295" s="204"/>
      <c r="NVE295" s="204"/>
      <c r="NVF295" s="204"/>
      <c r="NVG295" s="204"/>
      <c r="NVH295" s="204"/>
      <c r="NVI295" s="204"/>
      <c r="NVJ295" s="204"/>
      <c r="NVK295" s="204"/>
      <c r="NVL295" s="204"/>
      <c r="NVM295" s="204"/>
      <c r="NVN295" s="204"/>
      <c r="NVO295" s="204"/>
      <c r="NVP295" s="204"/>
      <c r="NVQ295" s="204"/>
      <c r="NVR295" s="204"/>
      <c r="NVS295" s="204"/>
      <c r="NVT295" s="204"/>
      <c r="NVU295" s="204"/>
      <c r="NVV295" s="204"/>
      <c r="NVW295" s="204"/>
      <c r="NVX295" s="204"/>
      <c r="NVY295" s="204"/>
      <c r="NVZ295" s="204"/>
      <c r="NWA295" s="204"/>
      <c r="NWB295" s="204"/>
      <c r="NWC295" s="204"/>
      <c r="NWD295" s="204"/>
      <c r="NWE295" s="204"/>
      <c r="NWF295" s="204"/>
      <c r="NWG295" s="204"/>
      <c r="NWH295" s="204"/>
      <c r="NWI295" s="204"/>
      <c r="NWJ295" s="204"/>
      <c r="NWK295" s="204"/>
      <c r="NWL295" s="204"/>
      <c r="NWM295" s="204"/>
      <c r="NWN295" s="204"/>
      <c r="NWO295" s="204"/>
      <c r="NWP295" s="204"/>
      <c r="NWQ295" s="204"/>
      <c r="NWR295" s="204"/>
      <c r="NWS295" s="204"/>
      <c r="NWT295" s="204"/>
      <c r="NWU295" s="204"/>
      <c r="NWV295" s="204"/>
      <c r="NWW295" s="204"/>
      <c r="NWX295" s="204"/>
      <c r="NWY295" s="204"/>
      <c r="NWZ295" s="204"/>
      <c r="NXA295" s="204"/>
      <c r="NXB295" s="204"/>
      <c r="NXC295" s="204"/>
      <c r="NXD295" s="204"/>
      <c r="NXE295" s="204"/>
      <c r="NXF295" s="204"/>
      <c r="NXG295" s="204"/>
      <c r="NXH295" s="204"/>
      <c r="NXI295" s="204"/>
      <c r="NXJ295" s="204"/>
      <c r="NXK295" s="204"/>
      <c r="NXL295" s="204"/>
      <c r="NXM295" s="204"/>
      <c r="NXN295" s="204"/>
      <c r="NXO295" s="204"/>
      <c r="NXP295" s="204"/>
      <c r="NXQ295" s="204"/>
      <c r="NXR295" s="204"/>
      <c r="NXS295" s="204"/>
      <c r="NXT295" s="204"/>
      <c r="NXU295" s="204"/>
      <c r="NXV295" s="204"/>
      <c r="NXW295" s="204"/>
      <c r="NXX295" s="204"/>
      <c r="NXY295" s="204"/>
      <c r="NXZ295" s="204"/>
      <c r="NYA295" s="204"/>
      <c r="NYB295" s="204"/>
      <c r="NYC295" s="204"/>
      <c r="NYD295" s="204"/>
      <c r="NYE295" s="204"/>
      <c r="NYF295" s="204"/>
      <c r="NYG295" s="204"/>
      <c r="NYH295" s="204"/>
      <c r="NYI295" s="204"/>
      <c r="NYJ295" s="204"/>
      <c r="NYK295" s="204"/>
      <c r="NYL295" s="204"/>
      <c r="NYM295" s="204"/>
      <c r="NYN295" s="204"/>
      <c r="NYO295" s="204"/>
      <c r="NYP295" s="204"/>
      <c r="NYQ295" s="204"/>
      <c r="NYR295" s="204"/>
      <c r="NYS295" s="204"/>
      <c r="NYT295" s="204"/>
      <c r="NYU295" s="204"/>
      <c r="NYV295" s="204"/>
      <c r="NYW295" s="204"/>
      <c r="NYX295" s="204"/>
      <c r="NYY295" s="204"/>
      <c r="NYZ295" s="204"/>
      <c r="NZA295" s="204"/>
      <c r="NZB295" s="204"/>
      <c r="NZC295" s="204"/>
      <c r="NZD295" s="204"/>
      <c r="NZE295" s="204"/>
      <c r="NZF295" s="204"/>
      <c r="NZG295" s="204"/>
      <c r="NZH295" s="204"/>
      <c r="NZI295" s="204"/>
      <c r="NZJ295" s="204"/>
      <c r="NZK295" s="204"/>
      <c r="NZL295" s="204"/>
      <c r="NZM295" s="204"/>
      <c r="NZN295" s="204"/>
      <c r="NZO295" s="204"/>
      <c r="NZP295" s="204"/>
      <c r="NZQ295" s="204"/>
      <c r="NZR295" s="204"/>
      <c r="NZS295" s="204"/>
      <c r="NZT295" s="204"/>
      <c r="NZU295" s="204"/>
      <c r="NZV295" s="204"/>
      <c r="NZW295" s="204"/>
      <c r="NZX295" s="204"/>
      <c r="NZY295" s="204"/>
      <c r="NZZ295" s="204"/>
      <c r="OAA295" s="204"/>
      <c r="OAB295" s="204"/>
      <c r="OAC295" s="204"/>
      <c r="OAD295" s="204"/>
      <c r="OAE295" s="204"/>
      <c r="OAF295" s="204"/>
      <c r="OAG295" s="204"/>
      <c r="OAH295" s="204"/>
      <c r="OAI295" s="204"/>
      <c r="OAJ295" s="204"/>
      <c r="OAK295" s="204"/>
      <c r="OAL295" s="204"/>
      <c r="OAM295" s="204"/>
      <c r="OAN295" s="204"/>
      <c r="OAO295" s="204"/>
      <c r="OAP295" s="204"/>
      <c r="OAQ295" s="204"/>
      <c r="OAR295" s="204"/>
      <c r="OAS295" s="204"/>
      <c r="OAT295" s="204"/>
      <c r="OAU295" s="204"/>
      <c r="OAV295" s="204"/>
      <c r="OAW295" s="204"/>
      <c r="OAX295" s="204"/>
      <c r="OAY295" s="204"/>
      <c r="OAZ295" s="204"/>
      <c r="OBA295" s="204"/>
      <c r="OBB295" s="204"/>
      <c r="OBC295" s="204"/>
      <c r="OBD295" s="204"/>
      <c r="OBE295" s="204"/>
      <c r="OBF295" s="204"/>
      <c r="OBG295" s="204"/>
      <c r="OBH295" s="204"/>
      <c r="OBI295" s="204"/>
      <c r="OBJ295" s="204"/>
      <c r="OBK295" s="204"/>
      <c r="OBL295" s="204"/>
      <c r="OBM295" s="204"/>
      <c r="OBN295" s="204"/>
      <c r="OBO295" s="204"/>
      <c r="OBP295" s="204"/>
      <c r="OBQ295" s="204"/>
      <c r="OBR295" s="204"/>
      <c r="OBS295" s="204"/>
      <c r="OBT295" s="204"/>
      <c r="OBU295" s="204"/>
      <c r="OBV295" s="204"/>
      <c r="OBW295" s="204"/>
      <c r="OBX295" s="204"/>
      <c r="OBY295" s="204"/>
      <c r="OBZ295" s="204"/>
      <c r="OCA295" s="204"/>
      <c r="OCB295" s="204"/>
      <c r="OCC295" s="204"/>
      <c r="OCD295" s="204"/>
      <c r="OCE295" s="204"/>
      <c r="OCF295" s="204"/>
      <c r="OCG295" s="204"/>
      <c r="OCH295" s="204"/>
      <c r="OCI295" s="204"/>
      <c r="OCJ295" s="204"/>
      <c r="OCK295" s="204"/>
      <c r="OCL295" s="204"/>
      <c r="OCM295" s="204"/>
      <c r="OCN295" s="204"/>
      <c r="OCO295" s="204"/>
      <c r="OCP295" s="204"/>
      <c r="OCQ295" s="204"/>
      <c r="OCR295" s="204"/>
      <c r="OCS295" s="204"/>
      <c r="OCT295" s="204"/>
      <c r="OCU295" s="204"/>
      <c r="OCV295" s="204"/>
      <c r="OCW295" s="204"/>
      <c r="OCX295" s="204"/>
      <c r="OCY295" s="204"/>
      <c r="OCZ295" s="204"/>
      <c r="ODA295" s="204"/>
      <c r="ODB295" s="204"/>
      <c r="ODC295" s="204"/>
      <c r="ODD295" s="204"/>
      <c r="ODE295" s="204"/>
      <c r="ODF295" s="204"/>
      <c r="ODG295" s="204"/>
      <c r="ODH295" s="204"/>
      <c r="ODI295" s="204"/>
      <c r="ODJ295" s="204"/>
      <c r="ODK295" s="204"/>
      <c r="ODL295" s="204"/>
      <c r="ODM295" s="204"/>
      <c r="ODN295" s="204"/>
      <c r="ODO295" s="204"/>
      <c r="ODP295" s="204"/>
      <c r="ODQ295" s="204"/>
      <c r="ODR295" s="204"/>
      <c r="ODS295" s="204"/>
      <c r="ODT295" s="204"/>
      <c r="ODU295" s="204"/>
      <c r="ODV295" s="204"/>
      <c r="ODW295" s="204"/>
      <c r="ODX295" s="204"/>
      <c r="ODY295" s="204"/>
      <c r="ODZ295" s="204"/>
      <c r="OEA295" s="204"/>
      <c r="OEB295" s="204"/>
      <c r="OEC295" s="204"/>
      <c r="OED295" s="204"/>
      <c r="OEE295" s="204"/>
      <c r="OEF295" s="204"/>
      <c r="OEG295" s="204"/>
      <c r="OEH295" s="204"/>
      <c r="OEI295" s="204"/>
      <c r="OEJ295" s="204"/>
      <c r="OEK295" s="204"/>
      <c r="OEL295" s="204"/>
      <c r="OEM295" s="204"/>
      <c r="OEN295" s="204"/>
      <c r="OEO295" s="204"/>
      <c r="OEP295" s="204"/>
      <c r="OEQ295" s="204"/>
      <c r="OER295" s="204"/>
      <c r="OES295" s="204"/>
      <c r="OET295" s="204"/>
      <c r="OEU295" s="204"/>
      <c r="OEV295" s="204"/>
      <c r="OEW295" s="204"/>
      <c r="OEX295" s="204"/>
      <c r="OEY295" s="204"/>
      <c r="OEZ295" s="204"/>
      <c r="OFA295" s="204"/>
      <c r="OFB295" s="204"/>
      <c r="OFC295" s="204"/>
      <c r="OFD295" s="204"/>
      <c r="OFE295" s="204"/>
      <c r="OFF295" s="204"/>
      <c r="OFG295" s="204"/>
      <c r="OFH295" s="204"/>
      <c r="OFI295" s="204"/>
      <c r="OFJ295" s="204"/>
      <c r="OFK295" s="204"/>
      <c r="OFL295" s="204"/>
      <c r="OFM295" s="204"/>
      <c r="OFN295" s="204"/>
      <c r="OFO295" s="204"/>
      <c r="OFP295" s="204"/>
      <c r="OFQ295" s="204"/>
      <c r="OFR295" s="204"/>
      <c r="OFS295" s="204"/>
      <c r="OFT295" s="204"/>
      <c r="OFU295" s="204"/>
      <c r="OFV295" s="204"/>
      <c r="OFW295" s="204"/>
      <c r="OFX295" s="204"/>
      <c r="OFY295" s="204"/>
      <c r="OFZ295" s="204"/>
      <c r="OGA295" s="204"/>
      <c r="OGB295" s="204"/>
      <c r="OGC295" s="204"/>
      <c r="OGD295" s="204"/>
      <c r="OGE295" s="204"/>
      <c r="OGF295" s="204"/>
      <c r="OGG295" s="204"/>
      <c r="OGH295" s="204"/>
      <c r="OGI295" s="204"/>
      <c r="OGJ295" s="204"/>
      <c r="OGK295" s="204"/>
      <c r="OGL295" s="204"/>
      <c r="OGM295" s="204"/>
      <c r="OGN295" s="204"/>
      <c r="OGO295" s="204"/>
      <c r="OGP295" s="204"/>
      <c r="OGQ295" s="204"/>
      <c r="OGR295" s="204"/>
      <c r="OGS295" s="204"/>
      <c r="OGT295" s="204"/>
      <c r="OGU295" s="204"/>
      <c r="OGV295" s="204"/>
      <c r="OGW295" s="204"/>
      <c r="OGX295" s="204"/>
      <c r="OGY295" s="204"/>
      <c r="OGZ295" s="204"/>
      <c r="OHA295" s="204"/>
      <c r="OHB295" s="204"/>
      <c r="OHC295" s="204"/>
      <c r="OHD295" s="204"/>
      <c r="OHE295" s="204"/>
      <c r="OHF295" s="204"/>
      <c r="OHG295" s="204"/>
      <c r="OHH295" s="204"/>
      <c r="OHI295" s="204"/>
      <c r="OHJ295" s="204"/>
      <c r="OHK295" s="204"/>
      <c r="OHL295" s="204"/>
      <c r="OHM295" s="204"/>
      <c r="OHN295" s="204"/>
      <c r="OHO295" s="204"/>
      <c r="OHP295" s="204"/>
      <c r="OHQ295" s="204"/>
      <c r="OHR295" s="204"/>
      <c r="OHS295" s="204"/>
      <c r="OHT295" s="204"/>
      <c r="OHU295" s="204"/>
      <c r="OHV295" s="204"/>
      <c r="OHW295" s="204"/>
      <c r="OHX295" s="204"/>
      <c r="OHY295" s="204"/>
      <c r="OHZ295" s="204"/>
      <c r="OIA295" s="204"/>
      <c r="OIB295" s="204"/>
      <c r="OIC295" s="204"/>
      <c r="OID295" s="204"/>
      <c r="OIE295" s="204"/>
      <c r="OIF295" s="204"/>
      <c r="OIG295" s="204"/>
      <c r="OIH295" s="204"/>
      <c r="OII295" s="204"/>
      <c r="OIJ295" s="204"/>
      <c r="OIK295" s="204"/>
      <c r="OIL295" s="204"/>
      <c r="OIM295" s="204"/>
      <c r="OIN295" s="204"/>
      <c r="OIO295" s="204"/>
      <c r="OIP295" s="204"/>
      <c r="OIQ295" s="204"/>
      <c r="OIR295" s="204"/>
      <c r="OIS295" s="204"/>
      <c r="OIT295" s="204"/>
      <c r="OIU295" s="204"/>
      <c r="OIV295" s="204"/>
      <c r="OIW295" s="204"/>
      <c r="OIX295" s="204"/>
      <c r="OIY295" s="204"/>
      <c r="OIZ295" s="204"/>
      <c r="OJA295" s="204"/>
      <c r="OJB295" s="204"/>
      <c r="OJC295" s="204"/>
      <c r="OJD295" s="204"/>
      <c r="OJE295" s="204"/>
      <c r="OJF295" s="204"/>
      <c r="OJG295" s="204"/>
      <c r="OJH295" s="204"/>
      <c r="OJI295" s="204"/>
      <c r="OJJ295" s="204"/>
      <c r="OJK295" s="204"/>
      <c r="OJL295" s="204"/>
      <c r="OJM295" s="204"/>
      <c r="OJN295" s="204"/>
      <c r="OJO295" s="204"/>
      <c r="OJP295" s="204"/>
      <c r="OJQ295" s="204"/>
      <c r="OJR295" s="204"/>
      <c r="OJS295" s="204"/>
      <c r="OJT295" s="204"/>
      <c r="OJU295" s="204"/>
      <c r="OJV295" s="204"/>
      <c r="OJW295" s="204"/>
      <c r="OJX295" s="204"/>
      <c r="OJY295" s="204"/>
      <c r="OJZ295" s="204"/>
      <c r="OKA295" s="204"/>
      <c r="OKB295" s="204"/>
      <c r="OKC295" s="204"/>
      <c r="OKD295" s="204"/>
      <c r="OKE295" s="204"/>
      <c r="OKF295" s="204"/>
      <c r="OKG295" s="204"/>
      <c r="OKH295" s="204"/>
      <c r="OKI295" s="204"/>
      <c r="OKJ295" s="204"/>
      <c r="OKK295" s="204"/>
      <c r="OKL295" s="204"/>
      <c r="OKM295" s="204"/>
      <c r="OKN295" s="204"/>
      <c r="OKO295" s="204"/>
      <c r="OKP295" s="204"/>
      <c r="OKQ295" s="204"/>
      <c r="OKR295" s="204"/>
      <c r="OKS295" s="204"/>
      <c r="OKT295" s="204"/>
      <c r="OKU295" s="204"/>
      <c r="OKV295" s="204"/>
      <c r="OKW295" s="204"/>
      <c r="OKX295" s="204"/>
      <c r="OKY295" s="204"/>
      <c r="OKZ295" s="204"/>
      <c r="OLA295" s="204"/>
      <c r="OLB295" s="204"/>
      <c r="OLC295" s="204"/>
      <c r="OLD295" s="204"/>
      <c r="OLE295" s="204"/>
      <c r="OLF295" s="204"/>
      <c r="OLG295" s="204"/>
      <c r="OLH295" s="204"/>
      <c r="OLI295" s="204"/>
      <c r="OLJ295" s="204"/>
      <c r="OLK295" s="204"/>
      <c r="OLL295" s="204"/>
      <c r="OLM295" s="204"/>
      <c r="OLN295" s="204"/>
      <c r="OLO295" s="204"/>
      <c r="OLP295" s="204"/>
      <c r="OLQ295" s="204"/>
      <c r="OLR295" s="204"/>
      <c r="OLS295" s="204"/>
      <c r="OLT295" s="204"/>
      <c r="OLU295" s="204"/>
      <c r="OLV295" s="204"/>
      <c r="OLW295" s="204"/>
      <c r="OLX295" s="204"/>
      <c r="OLY295" s="204"/>
      <c r="OLZ295" s="204"/>
      <c r="OMA295" s="204"/>
      <c r="OMB295" s="204"/>
      <c r="OMC295" s="204"/>
      <c r="OMD295" s="204"/>
      <c r="OME295" s="204"/>
      <c r="OMF295" s="204"/>
      <c r="OMG295" s="204"/>
      <c r="OMH295" s="204"/>
      <c r="OMI295" s="204"/>
      <c r="OMJ295" s="204"/>
      <c r="OMK295" s="204"/>
      <c r="OML295" s="204"/>
      <c r="OMM295" s="204"/>
      <c r="OMN295" s="204"/>
      <c r="OMO295" s="204"/>
      <c r="OMP295" s="204"/>
      <c r="OMQ295" s="204"/>
      <c r="OMR295" s="204"/>
      <c r="OMS295" s="204"/>
      <c r="OMT295" s="204"/>
      <c r="OMU295" s="204"/>
      <c r="OMV295" s="204"/>
      <c r="OMW295" s="204"/>
      <c r="OMX295" s="204"/>
      <c r="OMY295" s="204"/>
      <c r="OMZ295" s="204"/>
      <c r="ONA295" s="204"/>
      <c r="ONB295" s="204"/>
      <c r="ONC295" s="204"/>
      <c r="OND295" s="204"/>
      <c r="ONE295" s="204"/>
      <c r="ONF295" s="204"/>
      <c r="ONG295" s="204"/>
      <c r="ONH295" s="204"/>
      <c r="ONI295" s="204"/>
      <c r="ONJ295" s="204"/>
      <c r="ONK295" s="204"/>
      <c r="ONL295" s="204"/>
      <c r="ONM295" s="204"/>
      <c r="ONN295" s="204"/>
      <c r="ONO295" s="204"/>
      <c r="ONP295" s="204"/>
      <c r="ONQ295" s="204"/>
      <c r="ONR295" s="204"/>
      <c r="ONS295" s="204"/>
      <c r="ONT295" s="204"/>
      <c r="ONU295" s="204"/>
      <c r="ONV295" s="204"/>
      <c r="ONW295" s="204"/>
      <c r="ONX295" s="204"/>
      <c r="ONY295" s="204"/>
      <c r="ONZ295" s="204"/>
      <c r="OOA295" s="204"/>
      <c r="OOB295" s="204"/>
      <c r="OOC295" s="204"/>
      <c r="OOD295" s="204"/>
      <c r="OOE295" s="204"/>
      <c r="OOF295" s="204"/>
      <c r="OOG295" s="204"/>
      <c r="OOH295" s="204"/>
      <c r="OOI295" s="204"/>
      <c r="OOJ295" s="204"/>
      <c r="OOK295" s="204"/>
      <c r="OOL295" s="204"/>
      <c r="OOM295" s="204"/>
      <c r="OON295" s="204"/>
      <c r="OOO295" s="204"/>
      <c r="OOP295" s="204"/>
      <c r="OOQ295" s="204"/>
      <c r="OOR295" s="204"/>
      <c r="OOS295" s="204"/>
      <c r="OOT295" s="204"/>
      <c r="OOU295" s="204"/>
      <c r="OOV295" s="204"/>
      <c r="OOW295" s="204"/>
      <c r="OOX295" s="204"/>
      <c r="OOY295" s="204"/>
      <c r="OOZ295" s="204"/>
      <c r="OPA295" s="204"/>
      <c r="OPB295" s="204"/>
      <c r="OPC295" s="204"/>
      <c r="OPD295" s="204"/>
      <c r="OPE295" s="204"/>
      <c r="OPF295" s="204"/>
      <c r="OPG295" s="204"/>
      <c r="OPH295" s="204"/>
      <c r="OPI295" s="204"/>
      <c r="OPJ295" s="204"/>
      <c r="OPK295" s="204"/>
      <c r="OPL295" s="204"/>
      <c r="OPM295" s="204"/>
      <c r="OPN295" s="204"/>
      <c r="OPO295" s="204"/>
      <c r="OPP295" s="204"/>
      <c r="OPQ295" s="204"/>
      <c r="OPR295" s="204"/>
      <c r="OPS295" s="204"/>
      <c r="OPT295" s="204"/>
      <c r="OPU295" s="204"/>
      <c r="OPV295" s="204"/>
      <c r="OPW295" s="204"/>
      <c r="OPX295" s="204"/>
      <c r="OPY295" s="204"/>
      <c r="OPZ295" s="204"/>
      <c r="OQA295" s="204"/>
      <c r="OQB295" s="204"/>
      <c r="OQC295" s="204"/>
      <c r="OQD295" s="204"/>
      <c r="OQE295" s="204"/>
      <c r="OQF295" s="204"/>
      <c r="OQG295" s="204"/>
      <c r="OQH295" s="204"/>
      <c r="OQI295" s="204"/>
      <c r="OQJ295" s="204"/>
      <c r="OQK295" s="204"/>
      <c r="OQL295" s="204"/>
      <c r="OQM295" s="204"/>
      <c r="OQN295" s="204"/>
      <c r="OQO295" s="204"/>
      <c r="OQP295" s="204"/>
      <c r="OQQ295" s="204"/>
      <c r="OQR295" s="204"/>
      <c r="OQS295" s="204"/>
      <c r="OQT295" s="204"/>
      <c r="OQU295" s="204"/>
      <c r="OQV295" s="204"/>
      <c r="OQW295" s="204"/>
      <c r="OQX295" s="204"/>
      <c r="OQY295" s="204"/>
      <c r="OQZ295" s="204"/>
      <c r="ORA295" s="204"/>
      <c r="ORB295" s="204"/>
      <c r="ORC295" s="204"/>
      <c r="ORD295" s="204"/>
      <c r="ORE295" s="204"/>
      <c r="ORF295" s="204"/>
      <c r="ORG295" s="204"/>
      <c r="ORH295" s="204"/>
      <c r="ORI295" s="204"/>
      <c r="ORJ295" s="204"/>
      <c r="ORK295" s="204"/>
      <c r="ORL295" s="204"/>
      <c r="ORM295" s="204"/>
      <c r="ORN295" s="204"/>
      <c r="ORO295" s="204"/>
      <c r="ORP295" s="204"/>
      <c r="ORQ295" s="204"/>
      <c r="ORR295" s="204"/>
      <c r="ORS295" s="204"/>
      <c r="ORT295" s="204"/>
      <c r="ORU295" s="204"/>
      <c r="ORV295" s="204"/>
      <c r="ORW295" s="204"/>
      <c r="ORX295" s="204"/>
      <c r="ORY295" s="204"/>
      <c r="ORZ295" s="204"/>
      <c r="OSA295" s="204"/>
      <c r="OSB295" s="204"/>
      <c r="OSC295" s="204"/>
      <c r="OSD295" s="204"/>
      <c r="OSE295" s="204"/>
      <c r="OSF295" s="204"/>
      <c r="OSG295" s="204"/>
      <c r="OSH295" s="204"/>
      <c r="OSI295" s="204"/>
      <c r="OSJ295" s="204"/>
      <c r="OSK295" s="204"/>
      <c r="OSL295" s="204"/>
      <c r="OSM295" s="204"/>
      <c r="OSN295" s="204"/>
      <c r="OSO295" s="204"/>
      <c r="OSP295" s="204"/>
      <c r="OSQ295" s="204"/>
      <c r="OSR295" s="204"/>
      <c r="OSS295" s="204"/>
      <c r="OST295" s="204"/>
      <c r="OSU295" s="204"/>
      <c r="OSV295" s="204"/>
      <c r="OSW295" s="204"/>
      <c r="OSX295" s="204"/>
      <c r="OSY295" s="204"/>
      <c r="OSZ295" s="204"/>
      <c r="OTA295" s="204"/>
      <c r="OTB295" s="204"/>
      <c r="OTC295" s="204"/>
      <c r="OTD295" s="204"/>
      <c r="OTE295" s="204"/>
      <c r="OTF295" s="204"/>
      <c r="OTG295" s="204"/>
      <c r="OTH295" s="204"/>
      <c r="OTI295" s="204"/>
      <c r="OTJ295" s="204"/>
      <c r="OTK295" s="204"/>
      <c r="OTL295" s="204"/>
      <c r="OTM295" s="204"/>
      <c r="OTN295" s="204"/>
      <c r="OTO295" s="204"/>
      <c r="OTP295" s="204"/>
      <c r="OTQ295" s="204"/>
      <c r="OTR295" s="204"/>
      <c r="OTS295" s="204"/>
      <c r="OTT295" s="204"/>
      <c r="OTU295" s="204"/>
      <c r="OTV295" s="204"/>
      <c r="OTW295" s="204"/>
      <c r="OTX295" s="204"/>
      <c r="OTY295" s="204"/>
      <c r="OTZ295" s="204"/>
      <c r="OUA295" s="204"/>
      <c r="OUB295" s="204"/>
      <c r="OUC295" s="204"/>
      <c r="OUD295" s="204"/>
      <c r="OUE295" s="204"/>
      <c r="OUF295" s="204"/>
      <c r="OUG295" s="204"/>
      <c r="OUH295" s="204"/>
      <c r="OUI295" s="204"/>
      <c r="OUJ295" s="204"/>
      <c r="OUK295" s="204"/>
      <c r="OUL295" s="204"/>
      <c r="OUM295" s="204"/>
      <c r="OUN295" s="204"/>
      <c r="OUO295" s="204"/>
      <c r="OUP295" s="204"/>
      <c r="OUQ295" s="204"/>
      <c r="OUR295" s="204"/>
      <c r="OUS295" s="204"/>
      <c r="OUT295" s="204"/>
      <c r="OUU295" s="204"/>
      <c r="OUV295" s="204"/>
      <c r="OUW295" s="204"/>
      <c r="OUX295" s="204"/>
      <c r="OUY295" s="204"/>
      <c r="OUZ295" s="204"/>
      <c r="OVA295" s="204"/>
      <c r="OVB295" s="204"/>
      <c r="OVC295" s="204"/>
      <c r="OVD295" s="204"/>
      <c r="OVE295" s="204"/>
      <c r="OVF295" s="204"/>
      <c r="OVG295" s="204"/>
      <c r="OVH295" s="204"/>
      <c r="OVI295" s="204"/>
      <c r="OVJ295" s="204"/>
      <c r="OVK295" s="204"/>
      <c r="OVL295" s="204"/>
      <c r="OVM295" s="204"/>
      <c r="OVN295" s="204"/>
      <c r="OVO295" s="204"/>
      <c r="OVP295" s="204"/>
      <c r="OVQ295" s="204"/>
      <c r="OVR295" s="204"/>
      <c r="OVS295" s="204"/>
      <c r="OVT295" s="204"/>
      <c r="OVU295" s="204"/>
      <c r="OVV295" s="204"/>
      <c r="OVW295" s="204"/>
      <c r="OVX295" s="204"/>
      <c r="OVY295" s="204"/>
      <c r="OVZ295" s="204"/>
      <c r="OWA295" s="204"/>
      <c r="OWB295" s="204"/>
      <c r="OWC295" s="204"/>
      <c r="OWD295" s="204"/>
      <c r="OWE295" s="204"/>
      <c r="OWF295" s="204"/>
      <c r="OWG295" s="204"/>
      <c r="OWH295" s="204"/>
      <c r="OWI295" s="204"/>
      <c r="OWJ295" s="204"/>
      <c r="OWK295" s="204"/>
      <c r="OWL295" s="204"/>
      <c r="OWM295" s="204"/>
      <c r="OWN295" s="204"/>
      <c r="OWO295" s="204"/>
      <c r="OWP295" s="204"/>
      <c r="OWQ295" s="204"/>
      <c r="OWR295" s="204"/>
      <c r="OWS295" s="204"/>
      <c r="OWT295" s="204"/>
      <c r="OWU295" s="204"/>
      <c r="OWV295" s="204"/>
      <c r="OWW295" s="204"/>
      <c r="OWX295" s="204"/>
      <c r="OWY295" s="204"/>
      <c r="OWZ295" s="204"/>
      <c r="OXA295" s="204"/>
      <c r="OXB295" s="204"/>
      <c r="OXC295" s="204"/>
      <c r="OXD295" s="204"/>
      <c r="OXE295" s="204"/>
      <c r="OXF295" s="204"/>
      <c r="OXG295" s="204"/>
      <c r="OXH295" s="204"/>
      <c r="OXI295" s="204"/>
      <c r="OXJ295" s="204"/>
      <c r="OXK295" s="204"/>
      <c r="OXL295" s="204"/>
      <c r="OXM295" s="204"/>
      <c r="OXN295" s="204"/>
      <c r="OXO295" s="204"/>
      <c r="OXP295" s="204"/>
      <c r="OXQ295" s="204"/>
      <c r="OXR295" s="204"/>
      <c r="OXS295" s="204"/>
      <c r="OXT295" s="204"/>
      <c r="OXU295" s="204"/>
      <c r="OXV295" s="204"/>
      <c r="OXW295" s="204"/>
      <c r="OXX295" s="204"/>
      <c r="OXY295" s="204"/>
      <c r="OXZ295" s="204"/>
      <c r="OYA295" s="204"/>
      <c r="OYB295" s="204"/>
      <c r="OYC295" s="204"/>
      <c r="OYD295" s="204"/>
      <c r="OYE295" s="204"/>
      <c r="OYF295" s="204"/>
      <c r="OYG295" s="204"/>
      <c r="OYH295" s="204"/>
      <c r="OYI295" s="204"/>
      <c r="OYJ295" s="204"/>
      <c r="OYK295" s="204"/>
      <c r="OYL295" s="204"/>
      <c r="OYM295" s="204"/>
      <c r="OYN295" s="204"/>
      <c r="OYO295" s="204"/>
      <c r="OYP295" s="204"/>
      <c r="OYQ295" s="204"/>
      <c r="OYR295" s="204"/>
      <c r="OYS295" s="204"/>
      <c r="OYT295" s="204"/>
      <c r="OYU295" s="204"/>
      <c r="OYV295" s="204"/>
      <c r="OYW295" s="204"/>
      <c r="OYX295" s="204"/>
      <c r="OYY295" s="204"/>
      <c r="OYZ295" s="204"/>
      <c r="OZA295" s="204"/>
      <c r="OZB295" s="204"/>
      <c r="OZC295" s="204"/>
      <c r="OZD295" s="204"/>
      <c r="OZE295" s="204"/>
      <c r="OZF295" s="204"/>
      <c r="OZG295" s="204"/>
      <c r="OZH295" s="204"/>
      <c r="OZI295" s="204"/>
      <c r="OZJ295" s="204"/>
      <c r="OZK295" s="204"/>
      <c r="OZL295" s="204"/>
      <c r="OZM295" s="204"/>
      <c r="OZN295" s="204"/>
      <c r="OZO295" s="204"/>
      <c r="OZP295" s="204"/>
      <c r="OZQ295" s="204"/>
      <c r="OZR295" s="204"/>
      <c r="OZS295" s="204"/>
      <c r="OZT295" s="204"/>
      <c r="OZU295" s="204"/>
      <c r="OZV295" s="204"/>
      <c r="OZW295" s="204"/>
      <c r="OZX295" s="204"/>
      <c r="OZY295" s="204"/>
      <c r="OZZ295" s="204"/>
      <c r="PAA295" s="204"/>
      <c r="PAB295" s="204"/>
      <c r="PAC295" s="204"/>
      <c r="PAD295" s="204"/>
      <c r="PAE295" s="204"/>
      <c r="PAF295" s="204"/>
      <c r="PAG295" s="204"/>
      <c r="PAH295" s="204"/>
      <c r="PAI295" s="204"/>
      <c r="PAJ295" s="204"/>
      <c r="PAK295" s="204"/>
      <c r="PAL295" s="204"/>
      <c r="PAM295" s="204"/>
      <c r="PAN295" s="204"/>
      <c r="PAO295" s="204"/>
      <c r="PAP295" s="204"/>
      <c r="PAQ295" s="204"/>
      <c r="PAR295" s="204"/>
      <c r="PAS295" s="204"/>
      <c r="PAT295" s="204"/>
      <c r="PAU295" s="204"/>
      <c r="PAV295" s="204"/>
      <c r="PAW295" s="204"/>
      <c r="PAX295" s="204"/>
      <c r="PAY295" s="204"/>
      <c r="PAZ295" s="204"/>
      <c r="PBA295" s="204"/>
      <c r="PBB295" s="204"/>
      <c r="PBC295" s="204"/>
      <c r="PBD295" s="204"/>
      <c r="PBE295" s="204"/>
      <c r="PBF295" s="204"/>
      <c r="PBG295" s="204"/>
      <c r="PBH295" s="204"/>
      <c r="PBI295" s="204"/>
      <c r="PBJ295" s="204"/>
      <c r="PBK295" s="204"/>
      <c r="PBL295" s="204"/>
      <c r="PBM295" s="204"/>
      <c r="PBN295" s="204"/>
      <c r="PBO295" s="204"/>
      <c r="PBP295" s="204"/>
      <c r="PBQ295" s="204"/>
      <c r="PBR295" s="204"/>
      <c r="PBS295" s="204"/>
      <c r="PBT295" s="204"/>
      <c r="PBU295" s="204"/>
      <c r="PBV295" s="204"/>
      <c r="PBW295" s="204"/>
      <c r="PBX295" s="204"/>
      <c r="PBY295" s="204"/>
      <c r="PBZ295" s="204"/>
      <c r="PCA295" s="204"/>
      <c r="PCB295" s="204"/>
      <c r="PCC295" s="204"/>
      <c r="PCD295" s="204"/>
      <c r="PCE295" s="204"/>
      <c r="PCF295" s="204"/>
      <c r="PCG295" s="204"/>
      <c r="PCH295" s="204"/>
      <c r="PCI295" s="204"/>
      <c r="PCJ295" s="204"/>
      <c r="PCK295" s="204"/>
      <c r="PCL295" s="204"/>
      <c r="PCM295" s="204"/>
      <c r="PCN295" s="204"/>
      <c r="PCO295" s="204"/>
      <c r="PCP295" s="204"/>
      <c r="PCQ295" s="204"/>
      <c r="PCR295" s="204"/>
      <c r="PCS295" s="204"/>
      <c r="PCT295" s="204"/>
      <c r="PCU295" s="204"/>
      <c r="PCV295" s="204"/>
      <c r="PCW295" s="204"/>
      <c r="PCX295" s="204"/>
      <c r="PCY295" s="204"/>
      <c r="PCZ295" s="204"/>
      <c r="PDA295" s="204"/>
      <c r="PDB295" s="204"/>
      <c r="PDC295" s="204"/>
      <c r="PDD295" s="204"/>
      <c r="PDE295" s="204"/>
      <c r="PDF295" s="204"/>
      <c r="PDG295" s="204"/>
      <c r="PDH295" s="204"/>
      <c r="PDI295" s="204"/>
      <c r="PDJ295" s="204"/>
      <c r="PDK295" s="204"/>
      <c r="PDL295" s="204"/>
      <c r="PDM295" s="204"/>
      <c r="PDN295" s="204"/>
      <c r="PDO295" s="204"/>
      <c r="PDP295" s="204"/>
      <c r="PDQ295" s="204"/>
      <c r="PDR295" s="204"/>
      <c r="PDS295" s="204"/>
      <c r="PDT295" s="204"/>
      <c r="PDU295" s="204"/>
      <c r="PDV295" s="204"/>
      <c r="PDW295" s="204"/>
      <c r="PDX295" s="204"/>
      <c r="PDY295" s="204"/>
      <c r="PDZ295" s="204"/>
      <c r="PEA295" s="204"/>
      <c r="PEB295" s="204"/>
      <c r="PEC295" s="204"/>
      <c r="PED295" s="204"/>
      <c r="PEE295" s="204"/>
      <c r="PEF295" s="204"/>
      <c r="PEG295" s="204"/>
      <c r="PEH295" s="204"/>
      <c r="PEI295" s="204"/>
      <c r="PEJ295" s="204"/>
      <c r="PEK295" s="204"/>
      <c r="PEL295" s="204"/>
      <c r="PEM295" s="204"/>
      <c r="PEN295" s="204"/>
      <c r="PEO295" s="204"/>
      <c r="PEP295" s="204"/>
      <c r="PEQ295" s="204"/>
      <c r="PER295" s="204"/>
      <c r="PES295" s="204"/>
      <c r="PET295" s="204"/>
      <c r="PEU295" s="204"/>
      <c r="PEV295" s="204"/>
      <c r="PEW295" s="204"/>
      <c r="PEX295" s="204"/>
      <c r="PEY295" s="204"/>
      <c r="PEZ295" s="204"/>
      <c r="PFA295" s="204"/>
      <c r="PFB295" s="204"/>
      <c r="PFC295" s="204"/>
      <c r="PFD295" s="204"/>
      <c r="PFE295" s="204"/>
      <c r="PFF295" s="204"/>
      <c r="PFG295" s="204"/>
      <c r="PFH295" s="204"/>
      <c r="PFI295" s="204"/>
      <c r="PFJ295" s="204"/>
      <c r="PFK295" s="204"/>
      <c r="PFL295" s="204"/>
      <c r="PFM295" s="204"/>
      <c r="PFN295" s="204"/>
      <c r="PFO295" s="204"/>
      <c r="PFP295" s="204"/>
      <c r="PFQ295" s="204"/>
      <c r="PFR295" s="204"/>
      <c r="PFS295" s="204"/>
      <c r="PFT295" s="204"/>
      <c r="PFU295" s="204"/>
      <c r="PFV295" s="204"/>
      <c r="PFW295" s="204"/>
      <c r="PFX295" s="204"/>
      <c r="PFY295" s="204"/>
      <c r="PFZ295" s="204"/>
      <c r="PGA295" s="204"/>
      <c r="PGB295" s="204"/>
      <c r="PGC295" s="204"/>
      <c r="PGD295" s="204"/>
      <c r="PGE295" s="204"/>
      <c r="PGF295" s="204"/>
      <c r="PGG295" s="204"/>
      <c r="PGH295" s="204"/>
      <c r="PGI295" s="204"/>
      <c r="PGJ295" s="204"/>
      <c r="PGK295" s="204"/>
      <c r="PGL295" s="204"/>
      <c r="PGM295" s="204"/>
      <c r="PGN295" s="204"/>
      <c r="PGO295" s="204"/>
      <c r="PGP295" s="204"/>
      <c r="PGQ295" s="204"/>
      <c r="PGR295" s="204"/>
      <c r="PGS295" s="204"/>
      <c r="PGT295" s="204"/>
      <c r="PGU295" s="204"/>
      <c r="PGV295" s="204"/>
      <c r="PGW295" s="204"/>
      <c r="PGX295" s="204"/>
      <c r="PGY295" s="204"/>
      <c r="PGZ295" s="204"/>
      <c r="PHA295" s="204"/>
      <c r="PHB295" s="204"/>
      <c r="PHC295" s="204"/>
      <c r="PHD295" s="204"/>
      <c r="PHE295" s="204"/>
      <c r="PHF295" s="204"/>
      <c r="PHG295" s="204"/>
      <c r="PHH295" s="204"/>
      <c r="PHI295" s="204"/>
      <c r="PHJ295" s="204"/>
      <c r="PHK295" s="204"/>
      <c r="PHL295" s="204"/>
      <c r="PHM295" s="204"/>
      <c r="PHN295" s="204"/>
      <c r="PHO295" s="204"/>
      <c r="PHP295" s="204"/>
      <c r="PHQ295" s="204"/>
      <c r="PHR295" s="204"/>
      <c r="PHS295" s="204"/>
      <c r="PHT295" s="204"/>
      <c r="PHU295" s="204"/>
      <c r="PHV295" s="204"/>
      <c r="PHW295" s="204"/>
      <c r="PHX295" s="204"/>
      <c r="PHY295" s="204"/>
      <c r="PHZ295" s="204"/>
      <c r="PIA295" s="204"/>
      <c r="PIB295" s="204"/>
      <c r="PIC295" s="204"/>
      <c r="PID295" s="204"/>
      <c r="PIE295" s="204"/>
      <c r="PIF295" s="204"/>
      <c r="PIG295" s="204"/>
      <c r="PIH295" s="204"/>
      <c r="PII295" s="204"/>
      <c r="PIJ295" s="204"/>
      <c r="PIK295" s="204"/>
      <c r="PIL295" s="204"/>
      <c r="PIM295" s="204"/>
      <c r="PIN295" s="204"/>
      <c r="PIO295" s="204"/>
      <c r="PIP295" s="204"/>
      <c r="PIQ295" s="204"/>
      <c r="PIR295" s="204"/>
      <c r="PIS295" s="204"/>
      <c r="PIT295" s="204"/>
      <c r="PIU295" s="204"/>
      <c r="PIV295" s="204"/>
      <c r="PIW295" s="204"/>
      <c r="PIX295" s="204"/>
      <c r="PIY295" s="204"/>
      <c r="PIZ295" s="204"/>
      <c r="PJA295" s="204"/>
      <c r="PJB295" s="204"/>
      <c r="PJC295" s="204"/>
      <c r="PJD295" s="204"/>
      <c r="PJE295" s="204"/>
      <c r="PJF295" s="204"/>
      <c r="PJG295" s="204"/>
      <c r="PJH295" s="204"/>
      <c r="PJI295" s="204"/>
      <c r="PJJ295" s="204"/>
      <c r="PJK295" s="204"/>
      <c r="PJL295" s="204"/>
      <c r="PJM295" s="204"/>
      <c r="PJN295" s="204"/>
      <c r="PJO295" s="204"/>
      <c r="PJP295" s="204"/>
      <c r="PJQ295" s="204"/>
      <c r="PJR295" s="204"/>
      <c r="PJS295" s="204"/>
      <c r="PJT295" s="204"/>
      <c r="PJU295" s="204"/>
      <c r="PJV295" s="204"/>
      <c r="PJW295" s="204"/>
      <c r="PJX295" s="204"/>
      <c r="PJY295" s="204"/>
      <c r="PJZ295" s="204"/>
      <c r="PKA295" s="204"/>
      <c r="PKB295" s="204"/>
      <c r="PKC295" s="204"/>
      <c r="PKD295" s="204"/>
      <c r="PKE295" s="204"/>
      <c r="PKF295" s="204"/>
      <c r="PKG295" s="204"/>
      <c r="PKH295" s="204"/>
      <c r="PKI295" s="204"/>
      <c r="PKJ295" s="204"/>
      <c r="PKK295" s="204"/>
      <c r="PKL295" s="204"/>
      <c r="PKM295" s="204"/>
      <c r="PKN295" s="204"/>
      <c r="PKO295" s="204"/>
      <c r="PKP295" s="204"/>
      <c r="PKQ295" s="204"/>
      <c r="PKR295" s="204"/>
      <c r="PKS295" s="204"/>
      <c r="PKT295" s="204"/>
      <c r="PKU295" s="204"/>
      <c r="PKV295" s="204"/>
      <c r="PKW295" s="204"/>
      <c r="PKX295" s="204"/>
      <c r="PKY295" s="204"/>
      <c r="PKZ295" s="204"/>
      <c r="PLA295" s="204"/>
      <c r="PLB295" s="204"/>
      <c r="PLC295" s="204"/>
      <c r="PLD295" s="204"/>
      <c r="PLE295" s="204"/>
      <c r="PLF295" s="204"/>
      <c r="PLG295" s="204"/>
      <c r="PLH295" s="204"/>
      <c r="PLI295" s="204"/>
      <c r="PLJ295" s="204"/>
      <c r="PLK295" s="204"/>
      <c r="PLL295" s="204"/>
      <c r="PLM295" s="204"/>
      <c r="PLN295" s="204"/>
      <c r="PLO295" s="204"/>
      <c r="PLP295" s="204"/>
      <c r="PLQ295" s="204"/>
      <c r="PLR295" s="204"/>
      <c r="PLS295" s="204"/>
      <c r="PLT295" s="204"/>
      <c r="PLU295" s="204"/>
      <c r="PLV295" s="204"/>
      <c r="PLW295" s="204"/>
      <c r="PLX295" s="204"/>
      <c r="PLY295" s="204"/>
      <c r="PLZ295" s="204"/>
      <c r="PMA295" s="204"/>
      <c r="PMB295" s="204"/>
      <c r="PMC295" s="204"/>
      <c r="PMD295" s="204"/>
      <c r="PME295" s="204"/>
      <c r="PMF295" s="204"/>
      <c r="PMG295" s="204"/>
      <c r="PMH295" s="204"/>
      <c r="PMI295" s="204"/>
      <c r="PMJ295" s="204"/>
      <c r="PMK295" s="204"/>
      <c r="PML295" s="204"/>
      <c r="PMM295" s="204"/>
      <c r="PMN295" s="204"/>
      <c r="PMO295" s="204"/>
      <c r="PMP295" s="204"/>
      <c r="PMQ295" s="204"/>
      <c r="PMR295" s="204"/>
      <c r="PMS295" s="204"/>
      <c r="PMT295" s="204"/>
      <c r="PMU295" s="204"/>
      <c r="PMV295" s="204"/>
      <c r="PMW295" s="204"/>
      <c r="PMX295" s="204"/>
      <c r="PMY295" s="204"/>
      <c r="PMZ295" s="204"/>
      <c r="PNA295" s="204"/>
      <c r="PNB295" s="204"/>
      <c r="PNC295" s="204"/>
      <c r="PND295" s="204"/>
      <c r="PNE295" s="204"/>
      <c r="PNF295" s="204"/>
      <c r="PNG295" s="204"/>
      <c r="PNH295" s="204"/>
      <c r="PNI295" s="204"/>
      <c r="PNJ295" s="204"/>
      <c r="PNK295" s="204"/>
      <c r="PNL295" s="204"/>
      <c r="PNM295" s="204"/>
      <c r="PNN295" s="204"/>
      <c r="PNO295" s="204"/>
      <c r="PNP295" s="204"/>
      <c r="PNQ295" s="204"/>
      <c r="PNR295" s="204"/>
      <c r="PNS295" s="204"/>
      <c r="PNT295" s="204"/>
      <c r="PNU295" s="204"/>
      <c r="PNV295" s="204"/>
      <c r="PNW295" s="204"/>
      <c r="PNX295" s="204"/>
      <c r="PNY295" s="204"/>
      <c r="PNZ295" s="204"/>
      <c r="POA295" s="204"/>
      <c r="POB295" s="204"/>
      <c r="POC295" s="204"/>
      <c r="POD295" s="204"/>
      <c r="POE295" s="204"/>
      <c r="POF295" s="204"/>
      <c r="POG295" s="204"/>
      <c r="POH295" s="204"/>
      <c r="POI295" s="204"/>
      <c r="POJ295" s="204"/>
      <c r="POK295" s="204"/>
      <c r="POL295" s="204"/>
      <c r="POM295" s="204"/>
      <c r="PON295" s="204"/>
      <c r="POO295" s="204"/>
      <c r="POP295" s="204"/>
      <c r="POQ295" s="204"/>
      <c r="POR295" s="204"/>
      <c r="POS295" s="204"/>
      <c r="POT295" s="204"/>
      <c r="POU295" s="204"/>
      <c r="POV295" s="204"/>
      <c r="POW295" s="204"/>
      <c r="POX295" s="204"/>
      <c r="POY295" s="204"/>
      <c r="POZ295" s="204"/>
      <c r="PPA295" s="204"/>
      <c r="PPB295" s="204"/>
      <c r="PPC295" s="204"/>
      <c r="PPD295" s="204"/>
      <c r="PPE295" s="204"/>
      <c r="PPF295" s="204"/>
      <c r="PPG295" s="204"/>
      <c r="PPH295" s="204"/>
      <c r="PPI295" s="204"/>
      <c r="PPJ295" s="204"/>
      <c r="PPK295" s="204"/>
      <c r="PPL295" s="204"/>
      <c r="PPM295" s="204"/>
      <c r="PPN295" s="204"/>
      <c r="PPO295" s="204"/>
      <c r="PPP295" s="204"/>
      <c r="PPQ295" s="204"/>
      <c r="PPR295" s="204"/>
      <c r="PPS295" s="204"/>
      <c r="PPT295" s="204"/>
      <c r="PPU295" s="204"/>
      <c r="PPV295" s="204"/>
      <c r="PPW295" s="204"/>
      <c r="PPX295" s="204"/>
      <c r="PPY295" s="204"/>
      <c r="PPZ295" s="204"/>
      <c r="PQA295" s="204"/>
      <c r="PQB295" s="204"/>
      <c r="PQC295" s="204"/>
      <c r="PQD295" s="204"/>
      <c r="PQE295" s="204"/>
      <c r="PQF295" s="204"/>
      <c r="PQG295" s="204"/>
      <c r="PQH295" s="204"/>
      <c r="PQI295" s="204"/>
      <c r="PQJ295" s="204"/>
      <c r="PQK295" s="204"/>
      <c r="PQL295" s="204"/>
      <c r="PQM295" s="204"/>
      <c r="PQN295" s="204"/>
      <c r="PQO295" s="204"/>
      <c r="PQP295" s="204"/>
      <c r="PQQ295" s="204"/>
      <c r="PQR295" s="204"/>
      <c r="PQS295" s="204"/>
      <c r="PQT295" s="204"/>
      <c r="PQU295" s="204"/>
      <c r="PQV295" s="204"/>
      <c r="PQW295" s="204"/>
      <c r="PQX295" s="204"/>
      <c r="PQY295" s="204"/>
      <c r="PQZ295" s="204"/>
      <c r="PRA295" s="204"/>
      <c r="PRB295" s="204"/>
      <c r="PRC295" s="204"/>
      <c r="PRD295" s="204"/>
      <c r="PRE295" s="204"/>
      <c r="PRF295" s="204"/>
      <c r="PRG295" s="204"/>
      <c r="PRH295" s="204"/>
      <c r="PRI295" s="204"/>
      <c r="PRJ295" s="204"/>
      <c r="PRK295" s="204"/>
      <c r="PRL295" s="204"/>
      <c r="PRM295" s="204"/>
      <c r="PRN295" s="204"/>
      <c r="PRO295" s="204"/>
      <c r="PRP295" s="204"/>
      <c r="PRQ295" s="204"/>
      <c r="PRR295" s="204"/>
      <c r="PRS295" s="204"/>
      <c r="PRT295" s="204"/>
      <c r="PRU295" s="204"/>
      <c r="PRV295" s="204"/>
      <c r="PRW295" s="204"/>
      <c r="PRX295" s="204"/>
      <c r="PRY295" s="204"/>
      <c r="PRZ295" s="204"/>
      <c r="PSA295" s="204"/>
      <c r="PSB295" s="204"/>
      <c r="PSC295" s="204"/>
      <c r="PSD295" s="204"/>
      <c r="PSE295" s="204"/>
      <c r="PSF295" s="204"/>
      <c r="PSG295" s="204"/>
      <c r="PSH295" s="204"/>
      <c r="PSI295" s="204"/>
      <c r="PSJ295" s="204"/>
      <c r="PSK295" s="204"/>
      <c r="PSL295" s="204"/>
      <c r="PSM295" s="204"/>
      <c r="PSN295" s="204"/>
      <c r="PSO295" s="204"/>
      <c r="PSP295" s="204"/>
      <c r="PSQ295" s="204"/>
      <c r="PSR295" s="204"/>
      <c r="PSS295" s="204"/>
      <c r="PST295" s="204"/>
      <c r="PSU295" s="204"/>
      <c r="PSV295" s="204"/>
      <c r="PSW295" s="204"/>
      <c r="PSX295" s="204"/>
      <c r="PSY295" s="204"/>
      <c r="PSZ295" s="204"/>
      <c r="PTA295" s="204"/>
      <c r="PTB295" s="204"/>
      <c r="PTC295" s="204"/>
      <c r="PTD295" s="204"/>
      <c r="PTE295" s="204"/>
      <c r="PTF295" s="204"/>
      <c r="PTG295" s="204"/>
      <c r="PTH295" s="204"/>
      <c r="PTI295" s="204"/>
      <c r="PTJ295" s="204"/>
      <c r="PTK295" s="204"/>
      <c r="PTL295" s="204"/>
      <c r="PTM295" s="204"/>
      <c r="PTN295" s="204"/>
      <c r="PTO295" s="204"/>
      <c r="PTP295" s="204"/>
      <c r="PTQ295" s="204"/>
      <c r="PTR295" s="204"/>
      <c r="PTS295" s="204"/>
      <c r="PTT295" s="204"/>
      <c r="PTU295" s="204"/>
      <c r="PTV295" s="204"/>
      <c r="PTW295" s="204"/>
      <c r="PTX295" s="204"/>
      <c r="PTY295" s="204"/>
      <c r="PTZ295" s="204"/>
      <c r="PUA295" s="204"/>
      <c r="PUB295" s="204"/>
      <c r="PUC295" s="204"/>
      <c r="PUD295" s="204"/>
      <c r="PUE295" s="204"/>
      <c r="PUF295" s="204"/>
      <c r="PUG295" s="204"/>
      <c r="PUH295" s="204"/>
      <c r="PUI295" s="204"/>
      <c r="PUJ295" s="204"/>
      <c r="PUK295" s="204"/>
      <c r="PUL295" s="204"/>
      <c r="PUM295" s="204"/>
      <c r="PUN295" s="204"/>
      <c r="PUO295" s="204"/>
      <c r="PUP295" s="204"/>
      <c r="PUQ295" s="204"/>
      <c r="PUR295" s="204"/>
      <c r="PUS295" s="204"/>
      <c r="PUT295" s="204"/>
      <c r="PUU295" s="204"/>
      <c r="PUV295" s="204"/>
      <c r="PUW295" s="204"/>
      <c r="PUX295" s="204"/>
      <c r="PUY295" s="204"/>
      <c r="PUZ295" s="204"/>
      <c r="PVA295" s="204"/>
      <c r="PVB295" s="204"/>
      <c r="PVC295" s="204"/>
      <c r="PVD295" s="204"/>
      <c r="PVE295" s="204"/>
      <c r="PVF295" s="204"/>
      <c r="PVG295" s="204"/>
      <c r="PVH295" s="204"/>
      <c r="PVI295" s="204"/>
      <c r="PVJ295" s="204"/>
      <c r="PVK295" s="204"/>
      <c r="PVL295" s="204"/>
      <c r="PVM295" s="204"/>
      <c r="PVN295" s="204"/>
      <c r="PVO295" s="204"/>
      <c r="PVP295" s="204"/>
      <c r="PVQ295" s="204"/>
      <c r="PVR295" s="204"/>
      <c r="PVS295" s="204"/>
      <c r="PVT295" s="204"/>
      <c r="PVU295" s="204"/>
      <c r="PVV295" s="204"/>
      <c r="PVW295" s="204"/>
      <c r="PVX295" s="204"/>
      <c r="PVY295" s="204"/>
      <c r="PVZ295" s="204"/>
      <c r="PWA295" s="204"/>
      <c r="PWB295" s="204"/>
      <c r="PWC295" s="204"/>
      <c r="PWD295" s="204"/>
      <c r="PWE295" s="204"/>
      <c r="PWF295" s="204"/>
      <c r="PWG295" s="204"/>
      <c r="PWH295" s="204"/>
      <c r="PWI295" s="204"/>
      <c r="PWJ295" s="204"/>
      <c r="PWK295" s="204"/>
      <c r="PWL295" s="204"/>
      <c r="PWM295" s="204"/>
      <c r="PWN295" s="204"/>
      <c r="PWO295" s="204"/>
      <c r="PWP295" s="204"/>
      <c r="PWQ295" s="204"/>
      <c r="PWR295" s="204"/>
      <c r="PWS295" s="204"/>
      <c r="PWT295" s="204"/>
      <c r="PWU295" s="204"/>
      <c r="PWV295" s="204"/>
      <c r="PWW295" s="204"/>
      <c r="PWX295" s="204"/>
      <c r="PWY295" s="204"/>
      <c r="PWZ295" s="204"/>
      <c r="PXA295" s="204"/>
      <c r="PXB295" s="204"/>
      <c r="PXC295" s="204"/>
      <c r="PXD295" s="204"/>
      <c r="PXE295" s="204"/>
      <c r="PXF295" s="204"/>
      <c r="PXG295" s="204"/>
      <c r="PXH295" s="204"/>
      <c r="PXI295" s="204"/>
      <c r="PXJ295" s="204"/>
      <c r="PXK295" s="204"/>
      <c r="PXL295" s="204"/>
      <c r="PXM295" s="204"/>
      <c r="PXN295" s="204"/>
      <c r="PXO295" s="204"/>
      <c r="PXP295" s="204"/>
      <c r="PXQ295" s="204"/>
      <c r="PXR295" s="204"/>
      <c r="PXS295" s="204"/>
      <c r="PXT295" s="204"/>
      <c r="PXU295" s="204"/>
      <c r="PXV295" s="204"/>
      <c r="PXW295" s="204"/>
      <c r="PXX295" s="204"/>
      <c r="PXY295" s="204"/>
      <c r="PXZ295" s="204"/>
      <c r="PYA295" s="204"/>
      <c r="PYB295" s="204"/>
      <c r="PYC295" s="204"/>
      <c r="PYD295" s="204"/>
      <c r="PYE295" s="204"/>
      <c r="PYF295" s="204"/>
      <c r="PYG295" s="204"/>
      <c r="PYH295" s="204"/>
      <c r="PYI295" s="204"/>
      <c r="PYJ295" s="204"/>
      <c r="PYK295" s="204"/>
      <c r="PYL295" s="204"/>
      <c r="PYM295" s="204"/>
      <c r="PYN295" s="204"/>
      <c r="PYO295" s="204"/>
      <c r="PYP295" s="204"/>
      <c r="PYQ295" s="204"/>
      <c r="PYR295" s="204"/>
      <c r="PYS295" s="204"/>
      <c r="PYT295" s="204"/>
      <c r="PYU295" s="204"/>
      <c r="PYV295" s="204"/>
      <c r="PYW295" s="204"/>
      <c r="PYX295" s="204"/>
      <c r="PYY295" s="204"/>
      <c r="PYZ295" s="204"/>
      <c r="PZA295" s="204"/>
      <c r="PZB295" s="204"/>
      <c r="PZC295" s="204"/>
      <c r="PZD295" s="204"/>
      <c r="PZE295" s="204"/>
      <c r="PZF295" s="204"/>
      <c r="PZG295" s="204"/>
      <c r="PZH295" s="204"/>
      <c r="PZI295" s="204"/>
      <c r="PZJ295" s="204"/>
      <c r="PZK295" s="204"/>
      <c r="PZL295" s="204"/>
      <c r="PZM295" s="204"/>
      <c r="PZN295" s="204"/>
      <c r="PZO295" s="204"/>
      <c r="PZP295" s="204"/>
      <c r="PZQ295" s="204"/>
      <c r="PZR295" s="204"/>
      <c r="PZS295" s="204"/>
      <c r="PZT295" s="204"/>
      <c r="PZU295" s="204"/>
      <c r="PZV295" s="204"/>
      <c r="PZW295" s="204"/>
      <c r="PZX295" s="204"/>
      <c r="PZY295" s="204"/>
      <c r="PZZ295" s="204"/>
      <c r="QAA295" s="204"/>
      <c r="QAB295" s="204"/>
      <c r="QAC295" s="204"/>
      <c r="QAD295" s="204"/>
      <c r="QAE295" s="204"/>
      <c r="QAF295" s="204"/>
      <c r="QAG295" s="204"/>
      <c r="QAH295" s="204"/>
      <c r="QAI295" s="204"/>
      <c r="QAJ295" s="204"/>
      <c r="QAK295" s="204"/>
      <c r="QAL295" s="204"/>
      <c r="QAM295" s="204"/>
      <c r="QAN295" s="204"/>
      <c r="QAO295" s="204"/>
      <c r="QAP295" s="204"/>
      <c r="QAQ295" s="204"/>
      <c r="QAR295" s="204"/>
      <c r="QAS295" s="204"/>
      <c r="QAT295" s="204"/>
      <c r="QAU295" s="204"/>
      <c r="QAV295" s="204"/>
      <c r="QAW295" s="204"/>
      <c r="QAX295" s="204"/>
      <c r="QAY295" s="204"/>
      <c r="QAZ295" s="204"/>
      <c r="QBA295" s="204"/>
      <c r="QBB295" s="204"/>
      <c r="QBC295" s="204"/>
      <c r="QBD295" s="204"/>
      <c r="QBE295" s="204"/>
      <c r="QBF295" s="204"/>
      <c r="QBG295" s="204"/>
      <c r="QBH295" s="204"/>
      <c r="QBI295" s="204"/>
      <c r="QBJ295" s="204"/>
      <c r="QBK295" s="204"/>
      <c r="QBL295" s="204"/>
      <c r="QBM295" s="204"/>
      <c r="QBN295" s="204"/>
      <c r="QBO295" s="204"/>
      <c r="QBP295" s="204"/>
      <c r="QBQ295" s="204"/>
      <c r="QBR295" s="204"/>
      <c r="QBS295" s="204"/>
      <c r="QBT295" s="204"/>
      <c r="QBU295" s="204"/>
      <c r="QBV295" s="204"/>
      <c r="QBW295" s="204"/>
      <c r="QBX295" s="204"/>
      <c r="QBY295" s="204"/>
      <c r="QBZ295" s="204"/>
      <c r="QCA295" s="204"/>
      <c r="QCB295" s="204"/>
      <c r="QCC295" s="204"/>
      <c r="QCD295" s="204"/>
      <c r="QCE295" s="204"/>
      <c r="QCF295" s="204"/>
      <c r="QCG295" s="204"/>
      <c r="QCH295" s="204"/>
      <c r="QCI295" s="204"/>
      <c r="QCJ295" s="204"/>
      <c r="QCK295" s="204"/>
      <c r="QCL295" s="204"/>
      <c r="QCM295" s="204"/>
      <c r="QCN295" s="204"/>
      <c r="QCO295" s="204"/>
      <c r="QCP295" s="204"/>
      <c r="QCQ295" s="204"/>
      <c r="QCR295" s="204"/>
      <c r="QCS295" s="204"/>
      <c r="QCT295" s="204"/>
      <c r="QCU295" s="204"/>
      <c r="QCV295" s="204"/>
      <c r="QCW295" s="204"/>
      <c r="QCX295" s="204"/>
      <c r="QCY295" s="204"/>
      <c r="QCZ295" s="204"/>
      <c r="QDA295" s="204"/>
      <c r="QDB295" s="204"/>
      <c r="QDC295" s="204"/>
      <c r="QDD295" s="204"/>
      <c r="QDE295" s="204"/>
      <c r="QDF295" s="204"/>
      <c r="QDG295" s="204"/>
      <c r="QDH295" s="204"/>
      <c r="QDI295" s="204"/>
      <c r="QDJ295" s="204"/>
      <c r="QDK295" s="204"/>
      <c r="QDL295" s="204"/>
      <c r="QDM295" s="204"/>
      <c r="QDN295" s="204"/>
      <c r="QDO295" s="204"/>
      <c r="QDP295" s="204"/>
      <c r="QDQ295" s="204"/>
      <c r="QDR295" s="204"/>
      <c r="QDS295" s="204"/>
      <c r="QDT295" s="204"/>
      <c r="QDU295" s="204"/>
      <c r="QDV295" s="204"/>
      <c r="QDW295" s="204"/>
      <c r="QDX295" s="204"/>
      <c r="QDY295" s="204"/>
      <c r="QDZ295" s="204"/>
      <c r="QEA295" s="204"/>
      <c r="QEB295" s="204"/>
      <c r="QEC295" s="204"/>
      <c r="QED295" s="204"/>
      <c r="QEE295" s="204"/>
      <c r="QEF295" s="204"/>
      <c r="QEG295" s="204"/>
      <c r="QEH295" s="204"/>
      <c r="QEI295" s="204"/>
      <c r="QEJ295" s="204"/>
      <c r="QEK295" s="204"/>
      <c r="QEL295" s="204"/>
      <c r="QEM295" s="204"/>
      <c r="QEN295" s="204"/>
      <c r="QEO295" s="204"/>
      <c r="QEP295" s="204"/>
      <c r="QEQ295" s="204"/>
      <c r="QER295" s="204"/>
      <c r="QES295" s="204"/>
      <c r="QET295" s="204"/>
      <c r="QEU295" s="204"/>
      <c r="QEV295" s="204"/>
      <c r="QEW295" s="204"/>
      <c r="QEX295" s="204"/>
      <c r="QEY295" s="204"/>
      <c r="QEZ295" s="204"/>
      <c r="QFA295" s="204"/>
      <c r="QFB295" s="204"/>
      <c r="QFC295" s="204"/>
      <c r="QFD295" s="204"/>
      <c r="QFE295" s="204"/>
      <c r="QFF295" s="204"/>
      <c r="QFG295" s="204"/>
      <c r="QFH295" s="204"/>
      <c r="QFI295" s="204"/>
      <c r="QFJ295" s="204"/>
      <c r="QFK295" s="204"/>
      <c r="QFL295" s="204"/>
      <c r="QFM295" s="204"/>
      <c r="QFN295" s="204"/>
      <c r="QFO295" s="204"/>
      <c r="QFP295" s="204"/>
      <c r="QFQ295" s="204"/>
      <c r="QFR295" s="204"/>
      <c r="QFS295" s="204"/>
      <c r="QFT295" s="204"/>
      <c r="QFU295" s="204"/>
      <c r="QFV295" s="204"/>
      <c r="QFW295" s="204"/>
      <c r="QFX295" s="204"/>
      <c r="QFY295" s="204"/>
      <c r="QFZ295" s="204"/>
      <c r="QGA295" s="204"/>
      <c r="QGB295" s="204"/>
      <c r="QGC295" s="204"/>
      <c r="QGD295" s="204"/>
      <c r="QGE295" s="204"/>
      <c r="QGF295" s="204"/>
      <c r="QGG295" s="204"/>
      <c r="QGH295" s="204"/>
      <c r="QGI295" s="204"/>
      <c r="QGJ295" s="204"/>
      <c r="QGK295" s="204"/>
      <c r="QGL295" s="204"/>
      <c r="QGM295" s="204"/>
      <c r="QGN295" s="204"/>
      <c r="QGO295" s="204"/>
      <c r="QGP295" s="204"/>
      <c r="QGQ295" s="204"/>
      <c r="QGR295" s="204"/>
      <c r="QGS295" s="204"/>
      <c r="QGT295" s="204"/>
      <c r="QGU295" s="204"/>
      <c r="QGV295" s="204"/>
      <c r="QGW295" s="204"/>
      <c r="QGX295" s="204"/>
      <c r="QGY295" s="204"/>
      <c r="QGZ295" s="204"/>
      <c r="QHA295" s="204"/>
      <c r="QHB295" s="204"/>
      <c r="QHC295" s="204"/>
      <c r="QHD295" s="204"/>
      <c r="QHE295" s="204"/>
      <c r="QHF295" s="204"/>
      <c r="QHG295" s="204"/>
      <c r="QHH295" s="204"/>
      <c r="QHI295" s="204"/>
      <c r="QHJ295" s="204"/>
      <c r="QHK295" s="204"/>
      <c r="QHL295" s="204"/>
      <c r="QHM295" s="204"/>
      <c r="QHN295" s="204"/>
      <c r="QHO295" s="204"/>
      <c r="QHP295" s="204"/>
      <c r="QHQ295" s="204"/>
      <c r="QHR295" s="204"/>
      <c r="QHS295" s="204"/>
      <c r="QHT295" s="204"/>
      <c r="QHU295" s="204"/>
      <c r="QHV295" s="204"/>
      <c r="QHW295" s="204"/>
      <c r="QHX295" s="204"/>
      <c r="QHY295" s="204"/>
      <c r="QHZ295" s="204"/>
      <c r="QIA295" s="204"/>
      <c r="QIB295" s="204"/>
      <c r="QIC295" s="204"/>
      <c r="QID295" s="204"/>
      <c r="QIE295" s="204"/>
      <c r="QIF295" s="204"/>
      <c r="QIG295" s="204"/>
      <c r="QIH295" s="204"/>
      <c r="QII295" s="204"/>
      <c r="QIJ295" s="204"/>
      <c r="QIK295" s="204"/>
      <c r="QIL295" s="204"/>
      <c r="QIM295" s="204"/>
      <c r="QIN295" s="204"/>
      <c r="QIO295" s="204"/>
      <c r="QIP295" s="204"/>
      <c r="QIQ295" s="204"/>
      <c r="QIR295" s="204"/>
      <c r="QIS295" s="204"/>
      <c r="QIT295" s="204"/>
      <c r="QIU295" s="204"/>
      <c r="QIV295" s="204"/>
      <c r="QIW295" s="204"/>
      <c r="QIX295" s="204"/>
      <c r="QIY295" s="204"/>
      <c r="QIZ295" s="204"/>
      <c r="QJA295" s="204"/>
      <c r="QJB295" s="204"/>
      <c r="QJC295" s="204"/>
      <c r="QJD295" s="204"/>
      <c r="QJE295" s="204"/>
      <c r="QJF295" s="204"/>
      <c r="QJG295" s="204"/>
      <c r="QJH295" s="204"/>
      <c r="QJI295" s="204"/>
      <c r="QJJ295" s="204"/>
      <c r="QJK295" s="204"/>
      <c r="QJL295" s="204"/>
      <c r="QJM295" s="204"/>
      <c r="QJN295" s="204"/>
      <c r="QJO295" s="204"/>
      <c r="QJP295" s="204"/>
      <c r="QJQ295" s="204"/>
      <c r="QJR295" s="204"/>
      <c r="QJS295" s="204"/>
      <c r="QJT295" s="204"/>
      <c r="QJU295" s="204"/>
      <c r="QJV295" s="204"/>
      <c r="QJW295" s="204"/>
      <c r="QJX295" s="204"/>
      <c r="QJY295" s="204"/>
      <c r="QJZ295" s="204"/>
      <c r="QKA295" s="204"/>
      <c r="QKB295" s="204"/>
      <c r="QKC295" s="204"/>
      <c r="QKD295" s="204"/>
      <c r="QKE295" s="204"/>
      <c r="QKF295" s="204"/>
      <c r="QKG295" s="204"/>
      <c r="QKH295" s="204"/>
      <c r="QKI295" s="204"/>
      <c r="QKJ295" s="204"/>
      <c r="QKK295" s="204"/>
      <c r="QKL295" s="204"/>
      <c r="QKM295" s="204"/>
      <c r="QKN295" s="204"/>
      <c r="QKO295" s="204"/>
      <c r="QKP295" s="204"/>
      <c r="QKQ295" s="204"/>
      <c r="QKR295" s="204"/>
      <c r="QKS295" s="204"/>
      <c r="QKT295" s="204"/>
      <c r="QKU295" s="204"/>
      <c r="QKV295" s="204"/>
      <c r="QKW295" s="204"/>
      <c r="QKX295" s="204"/>
      <c r="QKY295" s="204"/>
      <c r="QKZ295" s="204"/>
      <c r="QLA295" s="204"/>
      <c r="QLB295" s="204"/>
      <c r="QLC295" s="204"/>
      <c r="QLD295" s="204"/>
      <c r="QLE295" s="204"/>
      <c r="QLF295" s="204"/>
      <c r="QLG295" s="204"/>
      <c r="QLH295" s="204"/>
      <c r="QLI295" s="204"/>
      <c r="QLJ295" s="204"/>
      <c r="QLK295" s="204"/>
      <c r="QLL295" s="204"/>
      <c r="QLM295" s="204"/>
      <c r="QLN295" s="204"/>
      <c r="QLO295" s="204"/>
      <c r="QLP295" s="204"/>
      <c r="QLQ295" s="204"/>
      <c r="QLR295" s="204"/>
      <c r="QLS295" s="204"/>
      <c r="QLT295" s="204"/>
      <c r="QLU295" s="204"/>
      <c r="QLV295" s="204"/>
      <c r="QLW295" s="204"/>
      <c r="QLX295" s="204"/>
      <c r="QLY295" s="204"/>
      <c r="QLZ295" s="204"/>
      <c r="QMA295" s="204"/>
      <c r="QMB295" s="204"/>
      <c r="QMC295" s="204"/>
      <c r="QMD295" s="204"/>
      <c r="QME295" s="204"/>
      <c r="QMF295" s="204"/>
      <c r="QMG295" s="204"/>
      <c r="QMH295" s="204"/>
      <c r="QMI295" s="204"/>
      <c r="QMJ295" s="204"/>
      <c r="QMK295" s="204"/>
      <c r="QML295" s="204"/>
      <c r="QMM295" s="204"/>
      <c r="QMN295" s="204"/>
      <c r="QMO295" s="204"/>
      <c r="QMP295" s="204"/>
      <c r="QMQ295" s="204"/>
      <c r="QMR295" s="204"/>
      <c r="QMS295" s="204"/>
      <c r="QMT295" s="204"/>
      <c r="QMU295" s="204"/>
      <c r="QMV295" s="204"/>
      <c r="QMW295" s="204"/>
      <c r="QMX295" s="204"/>
      <c r="QMY295" s="204"/>
      <c r="QMZ295" s="204"/>
      <c r="QNA295" s="204"/>
      <c r="QNB295" s="204"/>
      <c r="QNC295" s="204"/>
      <c r="QND295" s="204"/>
      <c r="QNE295" s="204"/>
      <c r="QNF295" s="204"/>
      <c r="QNG295" s="204"/>
      <c r="QNH295" s="204"/>
      <c r="QNI295" s="204"/>
      <c r="QNJ295" s="204"/>
      <c r="QNK295" s="204"/>
      <c r="QNL295" s="204"/>
      <c r="QNM295" s="204"/>
      <c r="QNN295" s="204"/>
      <c r="QNO295" s="204"/>
      <c r="QNP295" s="204"/>
      <c r="QNQ295" s="204"/>
      <c r="QNR295" s="204"/>
      <c r="QNS295" s="204"/>
      <c r="QNT295" s="204"/>
      <c r="QNU295" s="204"/>
      <c r="QNV295" s="204"/>
      <c r="QNW295" s="204"/>
      <c r="QNX295" s="204"/>
      <c r="QNY295" s="204"/>
      <c r="QNZ295" s="204"/>
      <c r="QOA295" s="204"/>
      <c r="QOB295" s="204"/>
      <c r="QOC295" s="204"/>
      <c r="QOD295" s="204"/>
      <c r="QOE295" s="204"/>
      <c r="QOF295" s="204"/>
      <c r="QOG295" s="204"/>
      <c r="QOH295" s="204"/>
      <c r="QOI295" s="204"/>
      <c r="QOJ295" s="204"/>
      <c r="QOK295" s="204"/>
      <c r="QOL295" s="204"/>
      <c r="QOM295" s="204"/>
      <c r="QON295" s="204"/>
      <c r="QOO295" s="204"/>
      <c r="QOP295" s="204"/>
      <c r="QOQ295" s="204"/>
      <c r="QOR295" s="204"/>
      <c r="QOS295" s="204"/>
      <c r="QOT295" s="204"/>
      <c r="QOU295" s="204"/>
      <c r="QOV295" s="204"/>
      <c r="QOW295" s="204"/>
      <c r="QOX295" s="204"/>
      <c r="QOY295" s="204"/>
      <c r="QOZ295" s="204"/>
      <c r="QPA295" s="204"/>
      <c r="QPB295" s="204"/>
      <c r="QPC295" s="204"/>
      <c r="QPD295" s="204"/>
      <c r="QPE295" s="204"/>
      <c r="QPF295" s="204"/>
      <c r="QPG295" s="204"/>
      <c r="QPH295" s="204"/>
      <c r="QPI295" s="204"/>
      <c r="QPJ295" s="204"/>
      <c r="QPK295" s="204"/>
      <c r="QPL295" s="204"/>
      <c r="QPM295" s="204"/>
      <c r="QPN295" s="204"/>
      <c r="QPO295" s="204"/>
      <c r="QPP295" s="204"/>
      <c r="QPQ295" s="204"/>
      <c r="QPR295" s="204"/>
      <c r="QPS295" s="204"/>
      <c r="QPT295" s="204"/>
      <c r="QPU295" s="204"/>
      <c r="QPV295" s="204"/>
      <c r="QPW295" s="204"/>
      <c r="QPX295" s="204"/>
      <c r="QPY295" s="204"/>
      <c r="QPZ295" s="204"/>
      <c r="QQA295" s="204"/>
      <c r="QQB295" s="204"/>
      <c r="QQC295" s="204"/>
      <c r="QQD295" s="204"/>
      <c r="QQE295" s="204"/>
      <c r="QQF295" s="204"/>
      <c r="QQG295" s="204"/>
      <c r="QQH295" s="204"/>
      <c r="QQI295" s="204"/>
      <c r="QQJ295" s="204"/>
      <c r="QQK295" s="204"/>
      <c r="QQL295" s="204"/>
      <c r="QQM295" s="204"/>
      <c r="QQN295" s="204"/>
      <c r="QQO295" s="204"/>
      <c r="QQP295" s="204"/>
      <c r="QQQ295" s="204"/>
      <c r="QQR295" s="204"/>
      <c r="QQS295" s="204"/>
      <c r="QQT295" s="204"/>
      <c r="QQU295" s="204"/>
      <c r="QQV295" s="204"/>
      <c r="QQW295" s="204"/>
      <c r="QQX295" s="204"/>
      <c r="QQY295" s="204"/>
      <c r="QQZ295" s="204"/>
      <c r="QRA295" s="204"/>
      <c r="QRB295" s="204"/>
      <c r="QRC295" s="204"/>
      <c r="QRD295" s="204"/>
      <c r="QRE295" s="204"/>
      <c r="QRF295" s="204"/>
      <c r="QRG295" s="204"/>
      <c r="QRH295" s="204"/>
      <c r="QRI295" s="204"/>
      <c r="QRJ295" s="204"/>
      <c r="QRK295" s="204"/>
      <c r="QRL295" s="204"/>
      <c r="QRM295" s="204"/>
      <c r="QRN295" s="204"/>
      <c r="QRO295" s="204"/>
      <c r="QRP295" s="204"/>
      <c r="QRQ295" s="204"/>
      <c r="QRR295" s="204"/>
      <c r="QRS295" s="204"/>
      <c r="QRT295" s="204"/>
      <c r="QRU295" s="204"/>
      <c r="QRV295" s="204"/>
      <c r="QRW295" s="204"/>
      <c r="QRX295" s="204"/>
      <c r="QRY295" s="204"/>
      <c r="QRZ295" s="204"/>
      <c r="QSA295" s="204"/>
      <c r="QSB295" s="204"/>
      <c r="QSC295" s="204"/>
      <c r="QSD295" s="204"/>
      <c r="QSE295" s="204"/>
      <c r="QSF295" s="204"/>
      <c r="QSG295" s="204"/>
      <c r="QSH295" s="204"/>
      <c r="QSI295" s="204"/>
      <c r="QSJ295" s="204"/>
      <c r="QSK295" s="204"/>
      <c r="QSL295" s="204"/>
      <c r="QSM295" s="204"/>
      <c r="QSN295" s="204"/>
      <c r="QSO295" s="204"/>
      <c r="QSP295" s="204"/>
      <c r="QSQ295" s="204"/>
      <c r="QSR295" s="204"/>
      <c r="QSS295" s="204"/>
      <c r="QST295" s="204"/>
      <c r="QSU295" s="204"/>
      <c r="QSV295" s="204"/>
      <c r="QSW295" s="204"/>
      <c r="QSX295" s="204"/>
      <c r="QSY295" s="204"/>
      <c r="QSZ295" s="204"/>
      <c r="QTA295" s="204"/>
      <c r="QTB295" s="204"/>
      <c r="QTC295" s="204"/>
      <c r="QTD295" s="204"/>
      <c r="QTE295" s="204"/>
      <c r="QTF295" s="204"/>
      <c r="QTG295" s="204"/>
      <c r="QTH295" s="204"/>
      <c r="QTI295" s="204"/>
      <c r="QTJ295" s="204"/>
      <c r="QTK295" s="204"/>
      <c r="QTL295" s="204"/>
      <c r="QTM295" s="204"/>
      <c r="QTN295" s="204"/>
      <c r="QTO295" s="204"/>
      <c r="QTP295" s="204"/>
      <c r="QTQ295" s="204"/>
      <c r="QTR295" s="204"/>
      <c r="QTS295" s="204"/>
      <c r="QTT295" s="204"/>
      <c r="QTU295" s="204"/>
      <c r="QTV295" s="204"/>
      <c r="QTW295" s="204"/>
      <c r="QTX295" s="204"/>
      <c r="QTY295" s="204"/>
      <c r="QTZ295" s="204"/>
      <c r="QUA295" s="204"/>
      <c r="QUB295" s="204"/>
      <c r="QUC295" s="204"/>
      <c r="QUD295" s="204"/>
      <c r="QUE295" s="204"/>
      <c r="QUF295" s="204"/>
      <c r="QUG295" s="204"/>
      <c r="QUH295" s="204"/>
      <c r="QUI295" s="204"/>
      <c r="QUJ295" s="204"/>
      <c r="QUK295" s="204"/>
      <c r="QUL295" s="204"/>
      <c r="QUM295" s="204"/>
      <c r="QUN295" s="204"/>
      <c r="QUO295" s="204"/>
      <c r="QUP295" s="204"/>
      <c r="QUQ295" s="204"/>
      <c r="QUR295" s="204"/>
      <c r="QUS295" s="204"/>
      <c r="QUT295" s="204"/>
      <c r="QUU295" s="204"/>
      <c r="QUV295" s="204"/>
      <c r="QUW295" s="204"/>
      <c r="QUX295" s="204"/>
      <c r="QUY295" s="204"/>
      <c r="QUZ295" s="204"/>
      <c r="QVA295" s="204"/>
      <c r="QVB295" s="204"/>
      <c r="QVC295" s="204"/>
      <c r="QVD295" s="204"/>
      <c r="QVE295" s="204"/>
      <c r="QVF295" s="204"/>
      <c r="QVG295" s="204"/>
      <c r="QVH295" s="204"/>
      <c r="QVI295" s="204"/>
      <c r="QVJ295" s="204"/>
      <c r="QVK295" s="204"/>
      <c r="QVL295" s="204"/>
      <c r="QVM295" s="204"/>
      <c r="QVN295" s="204"/>
      <c r="QVO295" s="204"/>
      <c r="QVP295" s="204"/>
      <c r="QVQ295" s="204"/>
      <c r="QVR295" s="204"/>
      <c r="QVS295" s="204"/>
      <c r="QVT295" s="204"/>
      <c r="QVU295" s="204"/>
      <c r="QVV295" s="204"/>
      <c r="QVW295" s="204"/>
      <c r="QVX295" s="204"/>
      <c r="QVY295" s="204"/>
      <c r="QVZ295" s="204"/>
      <c r="QWA295" s="204"/>
      <c r="QWB295" s="204"/>
      <c r="QWC295" s="204"/>
      <c r="QWD295" s="204"/>
      <c r="QWE295" s="204"/>
      <c r="QWF295" s="204"/>
      <c r="QWG295" s="204"/>
      <c r="QWH295" s="204"/>
      <c r="QWI295" s="204"/>
      <c r="QWJ295" s="204"/>
      <c r="QWK295" s="204"/>
      <c r="QWL295" s="204"/>
      <c r="QWM295" s="204"/>
      <c r="QWN295" s="204"/>
      <c r="QWO295" s="204"/>
      <c r="QWP295" s="204"/>
      <c r="QWQ295" s="204"/>
      <c r="QWR295" s="204"/>
      <c r="QWS295" s="204"/>
      <c r="QWT295" s="204"/>
      <c r="QWU295" s="204"/>
      <c r="QWV295" s="204"/>
      <c r="QWW295" s="204"/>
      <c r="QWX295" s="204"/>
      <c r="QWY295" s="204"/>
      <c r="QWZ295" s="204"/>
      <c r="QXA295" s="204"/>
      <c r="QXB295" s="204"/>
      <c r="QXC295" s="204"/>
      <c r="QXD295" s="204"/>
      <c r="QXE295" s="204"/>
      <c r="QXF295" s="204"/>
      <c r="QXG295" s="204"/>
      <c r="QXH295" s="204"/>
      <c r="QXI295" s="204"/>
      <c r="QXJ295" s="204"/>
      <c r="QXK295" s="204"/>
      <c r="QXL295" s="204"/>
      <c r="QXM295" s="204"/>
      <c r="QXN295" s="204"/>
      <c r="QXO295" s="204"/>
      <c r="QXP295" s="204"/>
      <c r="QXQ295" s="204"/>
      <c r="QXR295" s="204"/>
      <c r="QXS295" s="204"/>
      <c r="QXT295" s="204"/>
      <c r="QXU295" s="204"/>
      <c r="QXV295" s="204"/>
      <c r="QXW295" s="204"/>
      <c r="QXX295" s="204"/>
      <c r="QXY295" s="204"/>
      <c r="QXZ295" s="204"/>
      <c r="QYA295" s="204"/>
      <c r="QYB295" s="204"/>
      <c r="QYC295" s="204"/>
      <c r="QYD295" s="204"/>
      <c r="QYE295" s="204"/>
      <c r="QYF295" s="204"/>
      <c r="QYG295" s="204"/>
      <c r="QYH295" s="204"/>
      <c r="QYI295" s="204"/>
      <c r="QYJ295" s="204"/>
      <c r="QYK295" s="204"/>
      <c r="QYL295" s="204"/>
      <c r="QYM295" s="204"/>
      <c r="QYN295" s="204"/>
      <c r="QYO295" s="204"/>
      <c r="QYP295" s="204"/>
      <c r="QYQ295" s="204"/>
      <c r="QYR295" s="204"/>
      <c r="QYS295" s="204"/>
      <c r="QYT295" s="204"/>
      <c r="QYU295" s="204"/>
      <c r="QYV295" s="204"/>
      <c r="QYW295" s="204"/>
      <c r="QYX295" s="204"/>
      <c r="QYY295" s="204"/>
      <c r="QYZ295" s="204"/>
      <c r="QZA295" s="204"/>
      <c r="QZB295" s="204"/>
      <c r="QZC295" s="204"/>
      <c r="QZD295" s="204"/>
      <c r="QZE295" s="204"/>
      <c r="QZF295" s="204"/>
      <c r="QZG295" s="204"/>
      <c r="QZH295" s="204"/>
      <c r="QZI295" s="204"/>
      <c r="QZJ295" s="204"/>
      <c r="QZK295" s="204"/>
      <c r="QZL295" s="204"/>
      <c r="QZM295" s="204"/>
      <c r="QZN295" s="204"/>
      <c r="QZO295" s="204"/>
      <c r="QZP295" s="204"/>
      <c r="QZQ295" s="204"/>
      <c r="QZR295" s="204"/>
      <c r="QZS295" s="204"/>
      <c r="QZT295" s="204"/>
      <c r="QZU295" s="204"/>
      <c r="QZV295" s="204"/>
      <c r="QZW295" s="204"/>
      <c r="QZX295" s="204"/>
      <c r="QZY295" s="204"/>
      <c r="QZZ295" s="204"/>
      <c r="RAA295" s="204"/>
      <c r="RAB295" s="204"/>
      <c r="RAC295" s="204"/>
      <c r="RAD295" s="204"/>
      <c r="RAE295" s="204"/>
      <c r="RAF295" s="204"/>
      <c r="RAG295" s="204"/>
      <c r="RAH295" s="204"/>
      <c r="RAI295" s="204"/>
      <c r="RAJ295" s="204"/>
      <c r="RAK295" s="204"/>
      <c r="RAL295" s="204"/>
      <c r="RAM295" s="204"/>
      <c r="RAN295" s="204"/>
      <c r="RAO295" s="204"/>
      <c r="RAP295" s="204"/>
      <c r="RAQ295" s="204"/>
      <c r="RAR295" s="204"/>
      <c r="RAS295" s="204"/>
      <c r="RAT295" s="204"/>
      <c r="RAU295" s="204"/>
      <c r="RAV295" s="204"/>
      <c r="RAW295" s="204"/>
      <c r="RAX295" s="204"/>
      <c r="RAY295" s="204"/>
      <c r="RAZ295" s="204"/>
      <c r="RBA295" s="204"/>
      <c r="RBB295" s="204"/>
      <c r="RBC295" s="204"/>
      <c r="RBD295" s="204"/>
      <c r="RBE295" s="204"/>
      <c r="RBF295" s="204"/>
      <c r="RBG295" s="204"/>
      <c r="RBH295" s="204"/>
      <c r="RBI295" s="204"/>
      <c r="RBJ295" s="204"/>
      <c r="RBK295" s="204"/>
      <c r="RBL295" s="204"/>
      <c r="RBM295" s="204"/>
      <c r="RBN295" s="204"/>
      <c r="RBO295" s="204"/>
      <c r="RBP295" s="204"/>
      <c r="RBQ295" s="204"/>
      <c r="RBR295" s="204"/>
      <c r="RBS295" s="204"/>
      <c r="RBT295" s="204"/>
      <c r="RBU295" s="204"/>
      <c r="RBV295" s="204"/>
      <c r="RBW295" s="204"/>
      <c r="RBX295" s="204"/>
      <c r="RBY295" s="204"/>
      <c r="RBZ295" s="204"/>
      <c r="RCA295" s="204"/>
      <c r="RCB295" s="204"/>
      <c r="RCC295" s="204"/>
      <c r="RCD295" s="204"/>
      <c r="RCE295" s="204"/>
      <c r="RCF295" s="204"/>
      <c r="RCG295" s="204"/>
      <c r="RCH295" s="204"/>
      <c r="RCI295" s="204"/>
      <c r="RCJ295" s="204"/>
      <c r="RCK295" s="204"/>
      <c r="RCL295" s="204"/>
      <c r="RCM295" s="204"/>
      <c r="RCN295" s="204"/>
      <c r="RCO295" s="204"/>
      <c r="RCP295" s="204"/>
      <c r="RCQ295" s="204"/>
      <c r="RCR295" s="204"/>
      <c r="RCS295" s="204"/>
      <c r="RCT295" s="204"/>
      <c r="RCU295" s="204"/>
      <c r="RCV295" s="204"/>
      <c r="RCW295" s="204"/>
      <c r="RCX295" s="204"/>
      <c r="RCY295" s="204"/>
      <c r="RCZ295" s="204"/>
      <c r="RDA295" s="204"/>
      <c r="RDB295" s="204"/>
      <c r="RDC295" s="204"/>
      <c r="RDD295" s="204"/>
      <c r="RDE295" s="204"/>
      <c r="RDF295" s="204"/>
      <c r="RDG295" s="204"/>
      <c r="RDH295" s="204"/>
      <c r="RDI295" s="204"/>
      <c r="RDJ295" s="204"/>
      <c r="RDK295" s="204"/>
      <c r="RDL295" s="204"/>
      <c r="RDM295" s="204"/>
      <c r="RDN295" s="204"/>
      <c r="RDO295" s="204"/>
      <c r="RDP295" s="204"/>
      <c r="RDQ295" s="204"/>
      <c r="RDR295" s="204"/>
      <c r="RDS295" s="204"/>
      <c r="RDT295" s="204"/>
      <c r="RDU295" s="204"/>
      <c r="RDV295" s="204"/>
      <c r="RDW295" s="204"/>
      <c r="RDX295" s="204"/>
      <c r="RDY295" s="204"/>
      <c r="RDZ295" s="204"/>
      <c r="REA295" s="204"/>
      <c r="REB295" s="204"/>
      <c r="REC295" s="204"/>
      <c r="RED295" s="204"/>
      <c r="REE295" s="204"/>
      <c r="REF295" s="204"/>
      <c r="REG295" s="204"/>
      <c r="REH295" s="204"/>
      <c r="REI295" s="204"/>
      <c r="REJ295" s="204"/>
      <c r="REK295" s="204"/>
      <c r="REL295" s="204"/>
      <c r="REM295" s="204"/>
      <c r="REN295" s="204"/>
      <c r="REO295" s="204"/>
      <c r="REP295" s="204"/>
      <c r="REQ295" s="204"/>
      <c r="RER295" s="204"/>
      <c r="RES295" s="204"/>
      <c r="RET295" s="204"/>
      <c r="REU295" s="204"/>
      <c r="REV295" s="204"/>
      <c r="REW295" s="204"/>
      <c r="REX295" s="204"/>
      <c r="REY295" s="204"/>
      <c r="REZ295" s="204"/>
      <c r="RFA295" s="204"/>
      <c r="RFB295" s="204"/>
      <c r="RFC295" s="204"/>
      <c r="RFD295" s="204"/>
      <c r="RFE295" s="204"/>
      <c r="RFF295" s="204"/>
      <c r="RFG295" s="204"/>
      <c r="RFH295" s="204"/>
      <c r="RFI295" s="204"/>
      <c r="RFJ295" s="204"/>
      <c r="RFK295" s="204"/>
      <c r="RFL295" s="204"/>
      <c r="RFM295" s="204"/>
      <c r="RFN295" s="204"/>
      <c r="RFO295" s="204"/>
      <c r="RFP295" s="204"/>
      <c r="RFQ295" s="204"/>
      <c r="RFR295" s="204"/>
      <c r="RFS295" s="204"/>
      <c r="RFT295" s="204"/>
      <c r="RFU295" s="204"/>
      <c r="RFV295" s="204"/>
      <c r="RFW295" s="204"/>
      <c r="RFX295" s="204"/>
      <c r="RFY295" s="204"/>
      <c r="RFZ295" s="204"/>
      <c r="RGA295" s="204"/>
      <c r="RGB295" s="204"/>
      <c r="RGC295" s="204"/>
      <c r="RGD295" s="204"/>
      <c r="RGE295" s="204"/>
      <c r="RGF295" s="204"/>
      <c r="RGG295" s="204"/>
      <c r="RGH295" s="204"/>
      <c r="RGI295" s="204"/>
      <c r="RGJ295" s="204"/>
      <c r="RGK295" s="204"/>
      <c r="RGL295" s="204"/>
      <c r="RGM295" s="204"/>
      <c r="RGN295" s="204"/>
      <c r="RGO295" s="204"/>
      <c r="RGP295" s="204"/>
      <c r="RGQ295" s="204"/>
      <c r="RGR295" s="204"/>
      <c r="RGS295" s="204"/>
      <c r="RGT295" s="204"/>
      <c r="RGU295" s="204"/>
      <c r="RGV295" s="204"/>
      <c r="RGW295" s="204"/>
      <c r="RGX295" s="204"/>
      <c r="RGY295" s="204"/>
      <c r="RGZ295" s="204"/>
      <c r="RHA295" s="204"/>
      <c r="RHB295" s="204"/>
      <c r="RHC295" s="204"/>
      <c r="RHD295" s="204"/>
      <c r="RHE295" s="204"/>
      <c r="RHF295" s="204"/>
      <c r="RHG295" s="204"/>
      <c r="RHH295" s="204"/>
      <c r="RHI295" s="204"/>
      <c r="RHJ295" s="204"/>
      <c r="RHK295" s="204"/>
      <c r="RHL295" s="204"/>
      <c r="RHM295" s="204"/>
      <c r="RHN295" s="204"/>
      <c r="RHO295" s="204"/>
      <c r="RHP295" s="204"/>
      <c r="RHQ295" s="204"/>
      <c r="RHR295" s="204"/>
      <c r="RHS295" s="204"/>
      <c r="RHT295" s="204"/>
      <c r="RHU295" s="204"/>
      <c r="RHV295" s="204"/>
      <c r="RHW295" s="204"/>
      <c r="RHX295" s="204"/>
      <c r="RHY295" s="204"/>
      <c r="RHZ295" s="204"/>
      <c r="RIA295" s="204"/>
      <c r="RIB295" s="204"/>
      <c r="RIC295" s="204"/>
      <c r="RID295" s="204"/>
      <c r="RIE295" s="204"/>
      <c r="RIF295" s="204"/>
      <c r="RIG295" s="204"/>
      <c r="RIH295" s="204"/>
      <c r="RII295" s="204"/>
      <c r="RIJ295" s="204"/>
      <c r="RIK295" s="204"/>
      <c r="RIL295" s="204"/>
      <c r="RIM295" s="204"/>
      <c r="RIN295" s="204"/>
      <c r="RIO295" s="204"/>
      <c r="RIP295" s="204"/>
      <c r="RIQ295" s="204"/>
      <c r="RIR295" s="204"/>
      <c r="RIS295" s="204"/>
      <c r="RIT295" s="204"/>
      <c r="RIU295" s="204"/>
      <c r="RIV295" s="204"/>
      <c r="RIW295" s="204"/>
      <c r="RIX295" s="204"/>
      <c r="RIY295" s="204"/>
      <c r="RIZ295" s="204"/>
      <c r="RJA295" s="204"/>
      <c r="RJB295" s="204"/>
      <c r="RJC295" s="204"/>
      <c r="RJD295" s="204"/>
      <c r="RJE295" s="204"/>
      <c r="RJF295" s="204"/>
      <c r="RJG295" s="204"/>
      <c r="RJH295" s="204"/>
      <c r="RJI295" s="204"/>
      <c r="RJJ295" s="204"/>
      <c r="RJK295" s="204"/>
      <c r="RJL295" s="204"/>
      <c r="RJM295" s="204"/>
      <c r="RJN295" s="204"/>
      <c r="RJO295" s="204"/>
      <c r="RJP295" s="204"/>
      <c r="RJQ295" s="204"/>
      <c r="RJR295" s="204"/>
      <c r="RJS295" s="204"/>
      <c r="RJT295" s="204"/>
      <c r="RJU295" s="204"/>
      <c r="RJV295" s="204"/>
      <c r="RJW295" s="204"/>
      <c r="RJX295" s="204"/>
      <c r="RJY295" s="204"/>
      <c r="RJZ295" s="204"/>
      <c r="RKA295" s="204"/>
      <c r="RKB295" s="204"/>
      <c r="RKC295" s="204"/>
      <c r="RKD295" s="204"/>
      <c r="RKE295" s="204"/>
      <c r="RKF295" s="204"/>
      <c r="RKG295" s="204"/>
      <c r="RKH295" s="204"/>
      <c r="RKI295" s="204"/>
      <c r="RKJ295" s="204"/>
      <c r="RKK295" s="204"/>
      <c r="RKL295" s="204"/>
      <c r="RKM295" s="204"/>
      <c r="RKN295" s="204"/>
      <c r="RKO295" s="204"/>
      <c r="RKP295" s="204"/>
      <c r="RKQ295" s="204"/>
      <c r="RKR295" s="204"/>
      <c r="RKS295" s="204"/>
      <c r="RKT295" s="204"/>
      <c r="RKU295" s="204"/>
      <c r="RKV295" s="204"/>
      <c r="RKW295" s="204"/>
      <c r="RKX295" s="204"/>
      <c r="RKY295" s="204"/>
      <c r="RKZ295" s="204"/>
      <c r="RLA295" s="204"/>
      <c r="RLB295" s="204"/>
      <c r="RLC295" s="204"/>
      <c r="RLD295" s="204"/>
      <c r="RLE295" s="204"/>
      <c r="RLF295" s="204"/>
      <c r="RLG295" s="204"/>
      <c r="RLH295" s="204"/>
      <c r="RLI295" s="204"/>
      <c r="RLJ295" s="204"/>
      <c r="RLK295" s="204"/>
      <c r="RLL295" s="204"/>
      <c r="RLM295" s="204"/>
      <c r="RLN295" s="204"/>
      <c r="RLO295" s="204"/>
      <c r="RLP295" s="204"/>
      <c r="RLQ295" s="204"/>
      <c r="RLR295" s="204"/>
      <c r="RLS295" s="204"/>
      <c r="RLT295" s="204"/>
      <c r="RLU295" s="204"/>
      <c r="RLV295" s="204"/>
      <c r="RLW295" s="204"/>
      <c r="RLX295" s="204"/>
      <c r="RLY295" s="204"/>
      <c r="RLZ295" s="204"/>
      <c r="RMA295" s="204"/>
      <c r="RMB295" s="204"/>
      <c r="RMC295" s="204"/>
      <c r="RMD295" s="204"/>
      <c r="RME295" s="204"/>
      <c r="RMF295" s="204"/>
      <c r="RMG295" s="204"/>
      <c r="RMH295" s="204"/>
      <c r="RMI295" s="204"/>
      <c r="RMJ295" s="204"/>
      <c r="RMK295" s="204"/>
      <c r="RML295" s="204"/>
      <c r="RMM295" s="204"/>
      <c r="RMN295" s="204"/>
      <c r="RMO295" s="204"/>
      <c r="RMP295" s="204"/>
      <c r="RMQ295" s="204"/>
      <c r="RMR295" s="204"/>
      <c r="RMS295" s="204"/>
      <c r="RMT295" s="204"/>
      <c r="RMU295" s="204"/>
      <c r="RMV295" s="204"/>
      <c r="RMW295" s="204"/>
      <c r="RMX295" s="204"/>
      <c r="RMY295" s="204"/>
      <c r="RMZ295" s="204"/>
      <c r="RNA295" s="204"/>
      <c r="RNB295" s="204"/>
      <c r="RNC295" s="204"/>
      <c r="RND295" s="204"/>
      <c r="RNE295" s="204"/>
      <c r="RNF295" s="204"/>
      <c r="RNG295" s="204"/>
      <c r="RNH295" s="204"/>
      <c r="RNI295" s="204"/>
      <c r="RNJ295" s="204"/>
      <c r="RNK295" s="204"/>
      <c r="RNL295" s="204"/>
      <c r="RNM295" s="204"/>
      <c r="RNN295" s="204"/>
      <c r="RNO295" s="204"/>
      <c r="RNP295" s="204"/>
      <c r="RNQ295" s="204"/>
      <c r="RNR295" s="204"/>
      <c r="RNS295" s="204"/>
      <c r="RNT295" s="204"/>
      <c r="RNU295" s="204"/>
      <c r="RNV295" s="204"/>
      <c r="RNW295" s="204"/>
      <c r="RNX295" s="204"/>
      <c r="RNY295" s="204"/>
      <c r="RNZ295" s="204"/>
      <c r="ROA295" s="204"/>
      <c r="ROB295" s="204"/>
      <c r="ROC295" s="204"/>
      <c r="ROD295" s="204"/>
      <c r="ROE295" s="204"/>
      <c r="ROF295" s="204"/>
      <c r="ROG295" s="204"/>
      <c r="ROH295" s="204"/>
      <c r="ROI295" s="204"/>
      <c r="ROJ295" s="204"/>
      <c r="ROK295" s="204"/>
      <c r="ROL295" s="204"/>
      <c r="ROM295" s="204"/>
      <c r="RON295" s="204"/>
      <c r="ROO295" s="204"/>
      <c r="ROP295" s="204"/>
      <c r="ROQ295" s="204"/>
      <c r="ROR295" s="204"/>
      <c r="ROS295" s="204"/>
      <c r="ROT295" s="204"/>
      <c r="ROU295" s="204"/>
      <c r="ROV295" s="204"/>
      <c r="ROW295" s="204"/>
      <c r="ROX295" s="204"/>
      <c r="ROY295" s="204"/>
      <c r="ROZ295" s="204"/>
      <c r="RPA295" s="204"/>
      <c r="RPB295" s="204"/>
      <c r="RPC295" s="204"/>
      <c r="RPD295" s="204"/>
      <c r="RPE295" s="204"/>
      <c r="RPF295" s="204"/>
      <c r="RPG295" s="204"/>
      <c r="RPH295" s="204"/>
      <c r="RPI295" s="204"/>
      <c r="RPJ295" s="204"/>
      <c r="RPK295" s="204"/>
      <c r="RPL295" s="204"/>
      <c r="RPM295" s="204"/>
      <c r="RPN295" s="204"/>
      <c r="RPO295" s="204"/>
      <c r="RPP295" s="204"/>
      <c r="RPQ295" s="204"/>
      <c r="RPR295" s="204"/>
      <c r="RPS295" s="204"/>
      <c r="RPT295" s="204"/>
      <c r="RPU295" s="204"/>
      <c r="RPV295" s="204"/>
      <c r="RPW295" s="204"/>
      <c r="RPX295" s="204"/>
      <c r="RPY295" s="204"/>
      <c r="RPZ295" s="204"/>
      <c r="RQA295" s="204"/>
      <c r="RQB295" s="204"/>
      <c r="RQC295" s="204"/>
      <c r="RQD295" s="204"/>
      <c r="RQE295" s="204"/>
      <c r="RQF295" s="204"/>
      <c r="RQG295" s="204"/>
      <c r="RQH295" s="204"/>
      <c r="RQI295" s="204"/>
      <c r="RQJ295" s="204"/>
      <c r="RQK295" s="204"/>
      <c r="RQL295" s="204"/>
      <c r="RQM295" s="204"/>
      <c r="RQN295" s="204"/>
      <c r="RQO295" s="204"/>
      <c r="RQP295" s="204"/>
      <c r="RQQ295" s="204"/>
      <c r="RQR295" s="204"/>
      <c r="RQS295" s="204"/>
      <c r="RQT295" s="204"/>
      <c r="RQU295" s="204"/>
      <c r="RQV295" s="204"/>
      <c r="RQW295" s="204"/>
      <c r="RQX295" s="204"/>
      <c r="RQY295" s="204"/>
      <c r="RQZ295" s="204"/>
      <c r="RRA295" s="204"/>
      <c r="RRB295" s="204"/>
      <c r="RRC295" s="204"/>
      <c r="RRD295" s="204"/>
      <c r="RRE295" s="204"/>
      <c r="RRF295" s="204"/>
      <c r="RRG295" s="204"/>
      <c r="RRH295" s="204"/>
      <c r="RRI295" s="204"/>
      <c r="RRJ295" s="204"/>
      <c r="RRK295" s="204"/>
      <c r="RRL295" s="204"/>
      <c r="RRM295" s="204"/>
      <c r="RRN295" s="204"/>
      <c r="RRO295" s="204"/>
      <c r="RRP295" s="204"/>
      <c r="RRQ295" s="204"/>
      <c r="RRR295" s="204"/>
      <c r="RRS295" s="204"/>
      <c r="RRT295" s="204"/>
      <c r="RRU295" s="204"/>
      <c r="RRV295" s="204"/>
      <c r="RRW295" s="204"/>
      <c r="RRX295" s="204"/>
      <c r="RRY295" s="204"/>
      <c r="RRZ295" s="204"/>
      <c r="RSA295" s="204"/>
      <c r="RSB295" s="204"/>
      <c r="RSC295" s="204"/>
      <c r="RSD295" s="204"/>
      <c r="RSE295" s="204"/>
      <c r="RSF295" s="204"/>
      <c r="RSG295" s="204"/>
      <c r="RSH295" s="204"/>
      <c r="RSI295" s="204"/>
      <c r="RSJ295" s="204"/>
      <c r="RSK295" s="204"/>
      <c r="RSL295" s="204"/>
      <c r="RSM295" s="204"/>
      <c r="RSN295" s="204"/>
      <c r="RSO295" s="204"/>
      <c r="RSP295" s="204"/>
      <c r="RSQ295" s="204"/>
      <c r="RSR295" s="204"/>
      <c r="RSS295" s="204"/>
      <c r="RST295" s="204"/>
      <c r="RSU295" s="204"/>
      <c r="RSV295" s="204"/>
      <c r="RSW295" s="204"/>
      <c r="RSX295" s="204"/>
      <c r="RSY295" s="204"/>
      <c r="RSZ295" s="204"/>
      <c r="RTA295" s="204"/>
      <c r="RTB295" s="204"/>
      <c r="RTC295" s="204"/>
      <c r="RTD295" s="204"/>
      <c r="RTE295" s="204"/>
      <c r="RTF295" s="204"/>
      <c r="RTG295" s="204"/>
      <c r="RTH295" s="204"/>
      <c r="RTI295" s="204"/>
      <c r="RTJ295" s="204"/>
      <c r="RTK295" s="204"/>
      <c r="RTL295" s="204"/>
      <c r="RTM295" s="204"/>
      <c r="RTN295" s="204"/>
      <c r="RTO295" s="204"/>
      <c r="RTP295" s="204"/>
      <c r="RTQ295" s="204"/>
      <c r="RTR295" s="204"/>
      <c r="RTS295" s="204"/>
      <c r="RTT295" s="204"/>
      <c r="RTU295" s="204"/>
      <c r="RTV295" s="204"/>
      <c r="RTW295" s="204"/>
      <c r="RTX295" s="204"/>
      <c r="RTY295" s="204"/>
      <c r="RTZ295" s="204"/>
      <c r="RUA295" s="204"/>
      <c r="RUB295" s="204"/>
      <c r="RUC295" s="204"/>
      <c r="RUD295" s="204"/>
      <c r="RUE295" s="204"/>
      <c r="RUF295" s="204"/>
      <c r="RUG295" s="204"/>
      <c r="RUH295" s="204"/>
      <c r="RUI295" s="204"/>
      <c r="RUJ295" s="204"/>
      <c r="RUK295" s="204"/>
      <c r="RUL295" s="204"/>
      <c r="RUM295" s="204"/>
      <c r="RUN295" s="204"/>
      <c r="RUO295" s="204"/>
      <c r="RUP295" s="204"/>
      <c r="RUQ295" s="204"/>
      <c r="RUR295" s="204"/>
      <c r="RUS295" s="204"/>
      <c r="RUT295" s="204"/>
      <c r="RUU295" s="204"/>
      <c r="RUV295" s="204"/>
      <c r="RUW295" s="204"/>
      <c r="RUX295" s="204"/>
      <c r="RUY295" s="204"/>
      <c r="RUZ295" s="204"/>
      <c r="RVA295" s="204"/>
      <c r="RVB295" s="204"/>
      <c r="RVC295" s="204"/>
      <c r="RVD295" s="204"/>
      <c r="RVE295" s="204"/>
      <c r="RVF295" s="204"/>
      <c r="RVG295" s="204"/>
      <c r="RVH295" s="204"/>
      <c r="RVI295" s="204"/>
      <c r="RVJ295" s="204"/>
      <c r="RVK295" s="204"/>
      <c r="RVL295" s="204"/>
      <c r="RVM295" s="204"/>
      <c r="RVN295" s="204"/>
      <c r="RVO295" s="204"/>
      <c r="RVP295" s="204"/>
      <c r="RVQ295" s="204"/>
      <c r="RVR295" s="204"/>
      <c r="RVS295" s="204"/>
      <c r="RVT295" s="204"/>
      <c r="RVU295" s="204"/>
      <c r="RVV295" s="204"/>
      <c r="RVW295" s="204"/>
      <c r="RVX295" s="204"/>
      <c r="RVY295" s="204"/>
      <c r="RVZ295" s="204"/>
      <c r="RWA295" s="204"/>
      <c r="RWB295" s="204"/>
      <c r="RWC295" s="204"/>
      <c r="RWD295" s="204"/>
      <c r="RWE295" s="204"/>
      <c r="RWF295" s="204"/>
      <c r="RWG295" s="204"/>
      <c r="RWH295" s="204"/>
      <c r="RWI295" s="204"/>
      <c r="RWJ295" s="204"/>
      <c r="RWK295" s="204"/>
      <c r="RWL295" s="204"/>
      <c r="RWM295" s="204"/>
      <c r="RWN295" s="204"/>
      <c r="RWO295" s="204"/>
      <c r="RWP295" s="204"/>
      <c r="RWQ295" s="204"/>
      <c r="RWR295" s="204"/>
      <c r="RWS295" s="204"/>
      <c r="RWT295" s="204"/>
      <c r="RWU295" s="204"/>
      <c r="RWV295" s="204"/>
      <c r="RWW295" s="204"/>
      <c r="RWX295" s="204"/>
      <c r="RWY295" s="204"/>
      <c r="RWZ295" s="204"/>
      <c r="RXA295" s="204"/>
      <c r="RXB295" s="204"/>
      <c r="RXC295" s="204"/>
      <c r="RXD295" s="204"/>
      <c r="RXE295" s="204"/>
      <c r="RXF295" s="204"/>
      <c r="RXG295" s="204"/>
      <c r="RXH295" s="204"/>
      <c r="RXI295" s="204"/>
      <c r="RXJ295" s="204"/>
      <c r="RXK295" s="204"/>
      <c r="RXL295" s="204"/>
      <c r="RXM295" s="204"/>
      <c r="RXN295" s="204"/>
      <c r="RXO295" s="204"/>
      <c r="RXP295" s="204"/>
      <c r="RXQ295" s="204"/>
      <c r="RXR295" s="204"/>
      <c r="RXS295" s="204"/>
      <c r="RXT295" s="204"/>
      <c r="RXU295" s="204"/>
      <c r="RXV295" s="204"/>
      <c r="RXW295" s="204"/>
      <c r="RXX295" s="204"/>
      <c r="RXY295" s="204"/>
      <c r="RXZ295" s="204"/>
      <c r="RYA295" s="204"/>
      <c r="RYB295" s="204"/>
      <c r="RYC295" s="204"/>
      <c r="RYD295" s="204"/>
      <c r="RYE295" s="204"/>
      <c r="RYF295" s="204"/>
      <c r="RYG295" s="204"/>
      <c r="RYH295" s="204"/>
      <c r="RYI295" s="204"/>
      <c r="RYJ295" s="204"/>
      <c r="RYK295" s="204"/>
      <c r="RYL295" s="204"/>
      <c r="RYM295" s="204"/>
      <c r="RYN295" s="204"/>
      <c r="RYO295" s="204"/>
      <c r="RYP295" s="204"/>
      <c r="RYQ295" s="204"/>
      <c r="RYR295" s="204"/>
      <c r="RYS295" s="204"/>
      <c r="RYT295" s="204"/>
      <c r="RYU295" s="204"/>
      <c r="RYV295" s="204"/>
      <c r="RYW295" s="204"/>
      <c r="RYX295" s="204"/>
      <c r="RYY295" s="204"/>
      <c r="RYZ295" s="204"/>
      <c r="RZA295" s="204"/>
      <c r="RZB295" s="204"/>
      <c r="RZC295" s="204"/>
      <c r="RZD295" s="204"/>
      <c r="RZE295" s="204"/>
      <c r="RZF295" s="204"/>
      <c r="RZG295" s="204"/>
      <c r="RZH295" s="204"/>
      <c r="RZI295" s="204"/>
      <c r="RZJ295" s="204"/>
      <c r="RZK295" s="204"/>
      <c r="RZL295" s="204"/>
      <c r="RZM295" s="204"/>
      <c r="RZN295" s="204"/>
      <c r="RZO295" s="204"/>
      <c r="RZP295" s="204"/>
      <c r="RZQ295" s="204"/>
      <c r="RZR295" s="204"/>
      <c r="RZS295" s="204"/>
      <c r="RZT295" s="204"/>
      <c r="RZU295" s="204"/>
      <c r="RZV295" s="204"/>
      <c r="RZW295" s="204"/>
      <c r="RZX295" s="204"/>
      <c r="RZY295" s="204"/>
      <c r="RZZ295" s="204"/>
      <c r="SAA295" s="204"/>
      <c r="SAB295" s="204"/>
      <c r="SAC295" s="204"/>
      <c r="SAD295" s="204"/>
      <c r="SAE295" s="204"/>
      <c r="SAF295" s="204"/>
      <c r="SAG295" s="204"/>
      <c r="SAH295" s="204"/>
      <c r="SAI295" s="204"/>
      <c r="SAJ295" s="204"/>
      <c r="SAK295" s="204"/>
      <c r="SAL295" s="204"/>
      <c r="SAM295" s="204"/>
      <c r="SAN295" s="204"/>
      <c r="SAO295" s="204"/>
      <c r="SAP295" s="204"/>
      <c r="SAQ295" s="204"/>
      <c r="SAR295" s="204"/>
      <c r="SAS295" s="204"/>
      <c r="SAT295" s="204"/>
      <c r="SAU295" s="204"/>
      <c r="SAV295" s="204"/>
      <c r="SAW295" s="204"/>
      <c r="SAX295" s="204"/>
      <c r="SAY295" s="204"/>
      <c r="SAZ295" s="204"/>
      <c r="SBA295" s="204"/>
      <c r="SBB295" s="204"/>
      <c r="SBC295" s="204"/>
      <c r="SBD295" s="204"/>
      <c r="SBE295" s="204"/>
      <c r="SBF295" s="204"/>
      <c r="SBG295" s="204"/>
      <c r="SBH295" s="204"/>
      <c r="SBI295" s="204"/>
      <c r="SBJ295" s="204"/>
      <c r="SBK295" s="204"/>
      <c r="SBL295" s="204"/>
      <c r="SBM295" s="204"/>
      <c r="SBN295" s="204"/>
      <c r="SBO295" s="204"/>
      <c r="SBP295" s="204"/>
      <c r="SBQ295" s="204"/>
      <c r="SBR295" s="204"/>
      <c r="SBS295" s="204"/>
      <c r="SBT295" s="204"/>
      <c r="SBU295" s="204"/>
      <c r="SBV295" s="204"/>
      <c r="SBW295" s="204"/>
      <c r="SBX295" s="204"/>
      <c r="SBY295" s="204"/>
      <c r="SBZ295" s="204"/>
      <c r="SCA295" s="204"/>
      <c r="SCB295" s="204"/>
      <c r="SCC295" s="204"/>
      <c r="SCD295" s="204"/>
      <c r="SCE295" s="204"/>
      <c r="SCF295" s="204"/>
      <c r="SCG295" s="204"/>
      <c r="SCH295" s="204"/>
      <c r="SCI295" s="204"/>
      <c r="SCJ295" s="204"/>
      <c r="SCK295" s="204"/>
      <c r="SCL295" s="204"/>
      <c r="SCM295" s="204"/>
      <c r="SCN295" s="204"/>
      <c r="SCO295" s="204"/>
      <c r="SCP295" s="204"/>
      <c r="SCQ295" s="204"/>
      <c r="SCR295" s="204"/>
      <c r="SCS295" s="204"/>
      <c r="SCT295" s="204"/>
      <c r="SCU295" s="204"/>
      <c r="SCV295" s="204"/>
      <c r="SCW295" s="204"/>
      <c r="SCX295" s="204"/>
      <c r="SCY295" s="204"/>
      <c r="SCZ295" s="204"/>
      <c r="SDA295" s="204"/>
      <c r="SDB295" s="204"/>
      <c r="SDC295" s="204"/>
      <c r="SDD295" s="204"/>
      <c r="SDE295" s="204"/>
      <c r="SDF295" s="204"/>
      <c r="SDG295" s="204"/>
      <c r="SDH295" s="204"/>
      <c r="SDI295" s="204"/>
      <c r="SDJ295" s="204"/>
      <c r="SDK295" s="204"/>
      <c r="SDL295" s="204"/>
      <c r="SDM295" s="204"/>
      <c r="SDN295" s="204"/>
      <c r="SDO295" s="204"/>
      <c r="SDP295" s="204"/>
      <c r="SDQ295" s="204"/>
      <c r="SDR295" s="204"/>
      <c r="SDS295" s="204"/>
      <c r="SDT295" s="204"/>
      <c r="SDU295" s="204"/>
      <c r="SDV295" s="204"/>
      <c r="SDW295" s="204"/>
      <c r="SDX295" s="204"/>
      <c r="SDY295" s="204"/>
      <c r="SDZ295" s="204"/>
      <c r="SEA295" s="204"/>
      <c r="SEB295" s="204"/>
      <c r="SEC295" s="204"/>
      <c r="SED295" s="204"/>
      <c r="SEE295" s="204"/>
      <c r="SEF295" s="204"/>
      <c r="SEG295" s="204"/>
      <c r="SEH295" s="204"/>
      <c r="SEI295" s="204"/>
      <c r="SEJ295" s="204"/>
      <c r="SEK295" s="204"/>
      <c r="SEL295" s="204"/>
      <c r="SEM295" s="204"/>
      <c r="SEN295" s="204"/>
      <c r="SEO295" s="204"/>
      <c r="SEP295" s="204"/>
      <c r="SEQ295" s="204"/>
      <c r="SER295" s="204"/>
      <c r="SES295" s="204"/>
      <c r="SET295" s="204"/>
      <c r="SEU295" s="204"/>
      <c r="SEV295" s="204"/>
      <c r="SEW295" s="204"/>
      <c r="SEX295" s="204"/>
      <c r="SEY295" s="204"/>
      <c r="SEZ295" s="204"/>
      <c r="SFA295" s="204"/>
      <c r="SFB295" s="204"/>
      <c r="SFC295" s="204"/>
      <c r="SFD295" s="204"/>
      <c r="SFE295" s="204"/>
      <c r="SFF295" s="204"/>
      <c r="SFG295" s="204"/>
      <c r="SFH295" s="204"/>
      <c r="SFI295" s="204"/>
      <c r="SFJ295" s="204"/>
      <c r="SFK295" s="204"/>
      <c r="SFL295" s="204"/>
      <c r="SFM295" s="204"/>
      <c r="SFN295" s="204"/>
      <c r="SFO295" s="204"/>
      <c r="SFP295" s="204"/>
      <c r="SFQ295" s="204"/>
      <c r="SFR295" s="204"/>
      <c r="SFS295" s="204"/>
      <c r="SFT295" s="204"/>
      <c r="SFU295" s="204"/>
      <c r="SFV295" s="204"/>
      <c r="SFW295" s="204"/>
      <c r="SFX295" s="204"/>
      <c r="SFY295" s="204"/>
      <c r="SFZ295" s="204"/>
      <c r="SGA295" s="204"/>
      <c r="SGB295" s="204"/>
      <c r="SGC295" s="204"/>
      <c r="SGD295" s="204"/>
      <c r="SGE295" s="204"/>
      <c r="SGF295" s="204"/>
      <c r="SGG295" s="204"/>
      <c r="SGH295" s="204"/>
      <c r="SGI295" s="204"/>
      <c r="SGJ295" s="204"/>
      <c r="SGK295" s="204"/>
      <c r="SGL295" s="204"/>
      <c r="SGM295" s="204"/>
      <c r="SGN295" s="204"/>
      <c r="SGO295" s="204"/>
      <c r="SGP295" s="204"/>
      <c r="SGQ295" s="204"/>
      <c r="SGR295" s="204"/>
      <c r="SGS295" s="204"/>
      <c r="SGT295" s="204"/>
      <c r="SGU295" s="204"/>
      <c r="SGV295" s="204"/>
      <c r="SGW295" s="204"/>
      <c r="SGX295" s="204"/>
      <c r="SGY295" s="204"/>
      <c r="SGZ295" s="204"/>
      <c r="SHA295" s="204"/>
      <c r="SHB295" s="204"/>
      <c r="SHC295" s="204"/>
      <c r="SHD295" s="204"/>
      <c r="SHE295" s="204"/>
      <c r="SHF295" s="204"/>
      <c r="SHG295" s="204"/>
      <c r="SHH295" s="204"/>
      <c r="SHI295" s="204"/>
      <c r="SHJ295" s="204"/>
      <c r="SHK295" s="204"/>
      <c r="SHL295" s="204"/>
      <c r="SHM295" s="204"/>
      <c r="SHN295" s="204"/>
      <c r="SHO295" s="204"/>
      <c r="SHP295" s="204"/>
      <c r="SHQ295" s="204"/>
      <c r="SHR295" s="204"/>
      <c r="SHS295" s="204"/>
      <c r="SHT295" s="204"/>
      <c r="SHU295" s="204"/>
      <c r="SHV295" s="204"/>
      <c r="SHW295" s="204"/>
      <c r="SHX295" s="204"/>
      <c r="SHY295" s="204"/>
      <c r="SHZ295" s="204"/>
      <c r="SIA295" s="204"/>
      <c r="SIB295" s="204"/>
      <c r="SIC295" s="204"/>
      <c r="SID295" s="204"/>
      <c r="SIE295" s="204"/>
      <c r="SIF295" s="204"/>
      <c r="SIG295" s="204"/>
      <c r="SIH295" s="204"/>
      <c r="SII295" s="204"/>
      <c r="SIJ295" s="204"/>
      <c r="SIK295" s="204"/>
      <c r="SIL295" s="204"/>
      <c r="SIM295" s="204"/>
      <c r="SIN295" s="204"/>
      <c r="SIO295" s="204"/>
      <c r="SIP295" s="204"/>
      <c r="SIQ295" s="204"/>
      <c r="SIR295" s="204"/>
      <c r="SIS295" s="204"/>
      <c r="SIT295" s="204"/>
      <c r="SIU295" s="204"/>
      <c r="SIV295" s="204"/>
      <c r="SIW295" s="204"/>
      <c r="SIX295" s="204"/>
      <c r="SIY295" s="204"/>
      <c r="SIZ295" s="204"/>
      <c r="SJA295" s="204"/>
      <c r="SJB295" s="204"/>
      <c r="SJC295" s="204"/>
      <c r="SJD295" s="204"/>
      <c r="SJE295" s="204"/>
      <c r="SJF295" s="204"/>
      <c r="SJG295" s="204"/>
      <c r="SJH295" s="204"/>
      <c r="SJI295" s="204"/>
      <c r="SJJ295" s="204"/>
      <c r="SJK295" s="204"/>
      <c r="SJL295" s="204"/>
      <c r="SJM295" s="204"/>
      <c r="SJN295" s="204"/>
      <c r="SJO295" s="204"/>
      <c r="SJP295" s="204"/>
      <c r="SJQ295" s="204"/>
      <c r="SJR295" s="204"/>
      <c r="SJS295" s="204"/>
      <c r="SJT295" s="204"/>
      <c r="SJU295" s="204"/>
      <c r="SJV295" s="204"/>
      <c r="SJW295" s="204"/>
      <c r="SJX295" s="204"/>
      <c r="SJY295" s="204"/>
      <c r="SJZ295" s="204"/>
      <c r="SKA295" s="204"/>
      <c r="SKB295" s="204"/>
      <c r="SKC295" s="204"/>
      <c r="SKD295" s="204"/>
      <c r="SKE295" s="204"/>
      <c r="SKF295" s="204"/>
      <c r="SKG295" s="204"/>
      <c r="SKH295" s="204"/>
      <c r="SKI295" s="204"/>
      <c r="SKJ295" s="204"/>
      <c r="SKK295" s="204"/>
      <c r="SKL295" s="204"/>
      <c r="SKM295" s="204"/>
      <c r="SKN295" s="204"/>
      <c r="SKO295" s="204"/>
      <c r="SKP295" s="204"/>
      <c r="SKQ295" s="204"/>
      <c r="SKR295" s="204"/>
      <c r="SKS295" s="204"/>
      <c r="SKT295" s="204"/>
      <c r="SKU295" s="204"/>
      <c r="SKV295" s="204"/>
      <c r="SKW295" s="204"/>
      <c r="SKX295" s="204"/>
      <c r="SKY295" s="204"/>
      <c r="SKZ295" s="204"/>
      <c r="SLA295" s="204"/>
      <c r="SLB295" s="204"/>
      <c r="SLC295" s="204"/>
      <c r="SLD295" s="204"/>
      <c r="SLE295" s="204"/>
      <c r="SLF295" s="204"/>
      <c r="SLG295" s="204"/>
      <c r="SLH295" s="204"/>
      <c r="SLI295" s="204"/>
      <c r="SLJ295" s="204"/>
      <c r="SLK295" s="204"/>
      <c r="SLL295" s="204"/>
      <c r="SLM295" s="204"/>
      <c r="SLN295" s="204"/>
      <c r="SLO295" s="204"/>
      <c r="SLP295" s="204"/>
      <c r="SLQ295" s="204"/>
      <c r="SLR295" s="204"/>
      <c r="SLS295" s="204"/>
      <c r="SLT295" s="204"/>
      <c r="SLU295" s="204"/>
      <c r="SLV295" s="204"/>
      <c r="SLW295" s="204"/>
      <c r="SLX295" s="204"/>
      <c r="SLY295" s="204"/>
      <c r="SLZ295" s="204"/>
      <c r="SMA295" s="204"/>
      <c r="SMB295" s="204"/>
      <c r="SMC295" s="204"/>
      <c r="SMD295" s="204"/>
      <c r="SME295" s="204"/>
      <c r="SMF295" s="204"/>
      <c r="SMG295" s="204"/>
      <c r="SMH295" s="204"/>
      <c r="SMI295" s="204"/>
      <c r="SMJ295" s="204"/>
      <c r="SMK295" s="204"/>
      <c r="SML295" s="204"/>
      <c r="SMM295" s="204"/>
      <c r="SMN295" s="204"/>
      <c r="SMO295" s="204"/>
      <c r="SMP295" s="204"/>
      <c r="SMQ295" s="204"/>
      <c r="SMR295" s="204"/>
      <c r="SMS295" s="204"/>
      <c r="SMT295" s="204"/>
      <c r="SMU295" s="204"/>
      <c r="SMV295" s="204"/>
      <c r="SMW295" s="204"/>
      <c r="SMX295" s="204"/>
      <c r="SMY295" s="204"/>
      <c r="SMZ295" s="204"/>
      <c r="SNA295" s="204"/>
      <c r="SNB295" s="204"/>
      <c r="SNC295" s="204"/>
      <c r="SND295" s="204"/>
      <c r="SNE295" s="204"/>
      <c r="SNF295" s="204"/>
      <c r="SNG295" s="204"/>
      <c r="SNH295" s="204"/>
      <c r="SNI295" s="204"/>
      <c r="SNJ295" s="204"/>
      <c r="SNK295" s="204"/>
      <c r="SNL295" s="204"/>
      <c r="SNM295" s="204"/>
      <c r="SNN295" s="204"/>
      <c r="SNO295" s="204"/>
      <c r="SNP295" s="204"/>
      <c r="SNQ295" s="204"/>
      <c r="SNR295" s="204"/>
      <c r="SNS295" s="204"/>
      <c r="SNT295" s="204"/>
      <c r="SNU295" s="204"/>
      <c r="SNV295" s="204"/>
      <c r="SNW295" s="204"/>
      <c r="SNX295" s="204"/>
      <c r="SNY295" s="204"/>
      <c r="SNZ295" s="204"/>
      <c r="SOA295" s="204"/>
      <c r="SOB295" s="204"/>
      <c r="SOC295" s="204"/>
      <c r="SOD295" s="204"/>
      <c r="SOE295" s="204"/>
      <c r="SOF295" s="204"/>
      <c r="SOG295" s="204"/>
      <c r="SOH295" s="204"/>
      <c r="SOI295" s="204"/>
      <c r="SOJ295" s="204"/>
      <c r="SOK295" s="204"/>
      <c r="SOL295" s="204"/>
      <c r="SOM295" s="204"/>
      <c r="SON295" s="204"/>
      <c r="SOO295" s="204"/>
      <c r="SOP295" s="204"/>
      <c r="SOQ295" s="204"/>
      <c r="SOR295" s="204"/>
      <c r="SOS295" s="204"/>
      <c r="SOT295" s="204"/>
      <c r="SOU295" s="204"/>
      <c r="SOV295" s="204"/>
      <c r="SOW295" s="204"/>
      <c r="SOX295" s="204"/>
      <c r="SOY295" s="204"/>
      <c r="SOZ295" s="204"/>
      <c r="SPA295" s="204"/>
      <c r="SPB295" s="204"/>
      <c r="SPC295" s="204"/>
      <c r="SPD295" s="204"/>
      <c r="SPE295" s="204"/>
      <c r="SPF295" s="204"/>
      <c r="SPG295" s="204"/>
      <c r="SPH295" s="204"/>
      <c r="SPI295" s="204"/>
      <c r="SPJ295" s="204"/>
      <c r="SPK295" s="204"/>
      <c r="SPL295" s="204"/>
      <c r="SPM295" s="204"/>
      <c r="SPN295" s="204"/>
      <c r="SPO295" s="204"/>
      <c r="SPP295" s="204"/>
      <c r="SPQ295" s="204"/>
      <c r="SPR295" s="204"/>
      <c r="SPS295" s="204"/>
      <c r="SPT295" s="204"/>
      <c r="SPU295" s="204"/>
      <c r="SPV295" s="204"/>
      <c r="SPW295" s="204"/>
      <c r="SPX295" s="204"/>
      <c r="SPY295" s="204"/>
      <c r="SPZ295" s="204"/>
      <c r="SQA295" s="204"/>
      <c r="SQB295" s="204"/>
      <c r="SQC295" s="204"/>
      <c r="SQD295" s="204"/>
      <c r="SQE295" s="204"/>
      <c r="SQF295" s="204"/>
      <c r="SQG295" s="204"/>
      <c r="SQH295" s="204"/>
      <c r="SQI295" s="204"/>
      <c r="SQJ295" s="204"/>
      <c r="SQK295" s="204"/>
      <c r="SQL295" s="204"/>
      <c r="SQM295" s="204"/>
      <c r="SQN295" s="204"/>
      <c r="SQO295" s="204"/>
      <c r="SQP295" s="204"/>
      <c r="SQQ295" s="204"/>
      <c r="SQR295" s="204"/>
      <c r="SQS295" s="204"/>
      <c r="SQT295" s="204"/>
      <c r="SQU295" s="204"/>
      <c r="SQV295" s="204"/>
      <c r="SQW295" s="204"/>
      <c r="SQX295" s="204"/>
      <c r="SQY295" s="204"/>
      <c r="SQZ295" s="204"/>
      <c r="SRA295" s="204"/>
      <c r="SRB295" s="204"/>
      <c r="SRC295" s="204"/>
      <c r="SRD295" s="204"/>
      <c r="SRE295" s="204"/>
      <c r="SRF295" s="204"/>
      <c r="SRG295" s="204"/>
      <c r="SRH295" s="204"/>
      <c r="SRI295" s="204"/>
      <c r="SRJ295" s="204"/>
      <c r="SRK295" s="204"/>
      <c r="SRL295" s="204"/>
      <c r="SRM295" s="204"/>
      <c r="SRN295" s="204"/>
      <c r="SRO295" s="204"/>
      <c r="SRP295" s="204"/>
      <c r="SRQ295" s="204"/>
      <c r="SRR295" s="204"/>
      <c r="SRS295" s="204"/>
      <c r="SRT295" s="204"/>
      <c r="SRU295" s="204"/>
      <c r="SRV295" s="204"/>
      <c r="SRW295" s="204"/>
      <c r="SRX295" s="204"/>
      <c r="SRY295" s="204"/>
      <c r="SRZ295" s="204"/>
      <c r="SSA295" s="204"/>
      <c r="SSB295" s="204"/>
      <c r="SSC295" s="204"/>
      <c r="SSD295" s="204"/>
      <c r="SSE295" s="204"/>
      <c r="SSF295" s="204"/>
      <c r="SSG295" s="204"/>
      <c r="SSH295" s="204"/>
      <c r="SSI295" s="204"/>
      <c r="SSJ295" s="204"/>
      <c r="SSK295" s="204"/>
      <c r="SSL295" s="204"/>
      <c r="SSM295" s="204"/>
      <c r="SSN295" s="204"/>
      <c r="SSO295" s="204"/>
      <c r="SSP295" s="204"/>
      <c r="SSQ295" s="204"/>
      <c r="SSR295" s="204"/>
      <c r="SSS295" s="204"/>
      <c r="SST295" s="204"/>
      <c r="SSU295" s="204"/>
      <c r="SSV295" s="204"/>
      <c r="SSW295" s="204"/>
      <c r="SSX295" s="204"/>
      <c r="SSY295" s="204"/>
      <c r="SSZ295" s="204"/>
      <c r="STA295" s="204"/>
      <c r="STB295" s="204"/>
      <c r="STC295" s="204"/>
      <c r="STD295" s="204"/>
      <c r="STE295" s="204"/>
      <c r="STF295" s="204"/>
      <c r="STG295" s="204"/>
      <c r="STH295" s="204"/>
      <c r="STI295" s="204"/>
      <c r="STJ295" s="204"/>
      <c r="STK295" s="204"/>
      <c r="STL295" s="204"/>
      <c r="STM295" s="204"/>
      <c r="STN295" s="204"/>
      <c r="STO295" s="204"/>
      <c r="STP295" s="204"/>
      <c r="STQ295" s="204"/>
      <c r="STR295" s="204"/>
      <c r="STS295" s="204"/>
      <c r="STT295" s="204"/>
      <c r="STU295" s="204"/>
      <c r="STV295" s="204"/>
      <c r="STW295" s="204"/>
      <c r="STX295" s="204"/>
      <c r="STY295" s="204"/>
      <c r="STZ295" s="204"/>
      <c r="SUA295" s="204"/>
      <c r="SUB295" s="204"/>
      <c r="SUC295" s="204"/>
      <c r="SUD295" s="204"/>
      <c r="SUE295" s="204"/>
      <c r="SUF295" s="204"/>
      <c r="SUG295" s="204"/>
      <c r="SUH295" s="204"/>
      <c r="SUI295" s="204"/>
      <c r="SUJ295" s="204"/>
      <c r="SUK295" s="204"/>
      <c r="SUL295" s="204"/>
      <c r="SUM295" s="204"/>
      <c r="SUN295" s="204"/>
      <c r="SUO295" s="204"/>
      <c r="SUP295" s="204"/>
      <c r="SUQ295" s="204"/>
      <c r="SUR295" s="204"/>
      <c r="SUS295" s="204"/>
      <c r="SUT295" s="204"/>
      <c r="SUU295" s="204"/>
      <c r="SUV295" s="204"/>
      <c r="SUW295" s="204"/>
      <c r="SUX295" s="204"/>
      <c r="SUY295" s="204"/>
      <c r="SUZ295" s="204"/>
      <c r="SVA295" s="204"/>
      <c r="SVB295" s="204"/>
      <c r="SVC295" s="204"/>
      <c r="SVD295" s="204"/>
      <c r="SVE295" s="204"/>
      <c r="SVF295" s="204"/>
      <c r="SVG295" s="204"/>
      <c r="SVH295" s="204"/>
      <c r="SVI295" s="204"/>
      <c r="SVJ295" s="204"/>
      <c r="SVK295" s="204"/>
      <c r="SVL295" s="204"/>
      <c r="SVM295" s="204"/>
      <c r="SVN295" s="204"/>
      <c r="SVO295" s="204"/>
      <c r="SVP295" s="204"/>
      <c r="SVQ295" s="204"/>
      <c r="SVR295" s="204"/>
      <c r="SVS295" s="204"/>
      <c r="SVT295" s="204"/>
      <c r="SVU295" s="204"/>
      <c r="SVV295" s="204"/>
      <c r="SVW295" s="204"/>
      <c r="SVX295" s="204"/>
      <c r="SVY295" s="204"/>
      <c r="SVZ295" s="204"/>
      <c r="SWA295" s="204"/>
      <c r="SWB295" s="204"/>
      <c r="SWC295" s="204"/>
      <c r="SWD295" s="204"/>
      <c r="SWE295" s="204"/>
      <c r="SWF295" s="204"/>
      <c r="SWG295" s="204"/>
      <c r="SWH295" s="204"/>
      <c r="SWI295" s="204"/>
      <c r="SWJ295" s="204"/>
      <c r="SWK295" s="204"/>
      <c r="SWL295" s="204"/>
      <c r="SWM295" s="204"/>
      <c r="SWN295" s="204"/>
      <c r="SWO295" s="204"/>
      <c r="SWP295" s="204"/>
      <c r="SWQ295" s="204"/>
      <c r="SWR295" s="204"/>
      <c r="SWS295" s="204"/>
      <c r="SWT295" s="204"/>
      <c r="SWU295" s="204"/>
      <c r="SWV295" s="204"/>
      <c r="SWW295" s="204"/>
      <c r="SWX295" s="204"/>
      <c r="SWY295" s="204"/>
      <c r="SWZ295" s="204"/>
      <c r="SXA295" s="204"/>
      <c r="SXB295" s="204"/>
      <c r="SXC295" s="204"/>
      <c r="SXD295" s="204"/>
      <c r="SXE295" s="204"/>
      <c r="SXF295" s="204"/>
      <c r="SXG295" s="204"/>
      <c r="SXH295" s="204"/>
      <c r="SXI295" s="204"/>
      <c r="SXJ295" s="204"/>
      <c r="SXK295" s="204"/>
      <c r="SXL295" s="204"/>
      <c r="SXM295" s="204"/>
      <c r="SXN295" s="204"/>
      <c r="SXO295" s="204"/>
      <c r="SXP295" s="204"/>
      <c r="SXQ295" s="204"/>
      <c r="SXR295" s="204"/>
      <c r="SXS295" s="204"/>
      <c r="SXT295" s="204"/>
      <c r="SXU295" s="204"/>
      <c r="SXV295" s="204"/>
      <c r="SXW295" s="204"/>
      <c r="SXX295" s="204"/>
      <c r="SXY295" s="204"/>
      <c r="SXZ295" s="204"/>
      <c r="SYA295" s="204"/>
      <c r="SYB295" s="204"/>
      <c r="SYC295" s="204"/>
      <c r="SYD295" s="204"/>
      <c r="SYE295" s="204"/>
      <c r="SYF295" s="204"/>
      <c r="SYG295" s="204"/>
      <c r="SYH295" s="204"/>
      <c r="SYI295" s="204"/>
      <c r="SYJ295" s="204"/>
      <c r="SYK295" s="204"/>
      <c r="SYL295" s="204"/>
      <c r="SYM295" s="204"/>
      <c r="SYN295" s="204"/>
      <c r="SYO295" s="204"/>
      <c r="SYP295" s="204"/>
      <c r="SYQ295" s="204"/>
      <c r="SYR295" s="204"/>
      <c r="SYS295" s="204"/>
      <c r="SYT295" s="204"/>
      <c r="SYU295" s="204"/>
      <c r="SYV295" s="204"/>
      <c r="SYW295" s="204"/>
      <c r="SYX295" s="204"/>
      <c r="SYY295" s="204"/>
      <c r="SYZ295" s="204"/>
      <c r="SZA295" s="204"/>
      <c r="SZB295" s="204"/>
      <c r="SZC295" s="204"/>
      <c r="SZD295" s="204"/>
      <c r="SZE295" s="204"/>
      <c r="SZF295" s="204"/>
      <c r="SZG295" s="204"/>
      <c r="SZH295" s="204"/>
      <c r="SZI295" s="204"/>
      <c r="SZJ295" s="204"/>
      <c r="SZK295" s="204"/>
      <c r="SZL295" s="204"/>
      <c r="SZM295" s="204"/>
      <c r="SZN295" s="204"/>
      <c r="SZO295" s="204"/>
      <c r="SZP295" s="204"/>
      <c r="SZQ295" s="204"/>
      <c r="SZR295" s="204"/>
      <c r="SZS295" s="204"/>
      <c r="SZT295" s="204"/>
      <c r="SZU295" s="204"/>
      <c r="SZV295" s="204"/>
      <c r="SZW295" s="204"/>
      <c r="SZX295" s="204"/>
      <c r="SZY295" s="204"/>
      <c r="SZZ295" s="204"/>
      <c r="TAA295" s="204"/>
      <c r="TAB295" s="204"/>
      <c r="TAC295" s="204"/>
      <c r="TAD295" s="204"/>
      <c r="TAE295" s="204"/>
      <c r="TAF295" s="204"/>
      <c r="TAG295" s="204"/>
      <c r="TAH295" s="204"/>
      <c r="TAI295" s="204"/>
      <c r="TAJ295" s="204"/>
      <c r="TAK295" s="204"/>
      <c r="TAL295" s="204"/>
      <c r="TAM295" s="204"/>
      <c r="TAN295" s="204"/>
      <c r="TAO295" s="204"/>
      <c r="TAP295" s="204"/>
      <c r="TAQ295" s="204"/>
      <c r="TAR295" s="204"/>
      <c r="TAS295" s="204"/>
      <c r="TAT295" s="204"/>
      <c r="TAU295" s="204"/>
      <c r="TAV295" s="204"/>
      <c r="TAW295" s="204"/>
      <c r="TAX295" s="204"/>
      <c r="TAY295" s="204"/>
      <c r="TAZ295" s="204"/>
      <c r="TBA295" s="204"/>
      <c r="TBB295" s="204"/>
      <c r="TBC295" s="204"/>
      <c r="TBD295" s="204"/>
      <c r="TBE295" s="204"/>
      <c r="TBF295" s="204"/>
      <c r="TBG295" s="204"/>
      <c r="TBH295" s="204"/>
      <c r="TBI295" s="204"/>
      <c r="TBJ295" s="204"/>
      <c r="TBK295" s="204"/>
      <c r="TBL295" s="204"/>
      <c r="TBM295" s="204"/>
      <c r="TBN295" s="204"/>
      <c r="TBO295" s="204"/>
      <c r="TBP295" s="204"/>
      <c r="TBQ295" s="204"/>
      <c r="TBR295" s="204"/>
      <c r="TBS295" s="204"/>
      <c r="TBT295" s="204"/>
      <c r="TBU295" s="204"/>
      <c r="TBV295" s="204"/>
      <c r="TBW295" s="204"/>
      <c r="TBX295" s="204"/>
      <c r="TBY295" s="204"/>
      <c r="TBZ295" s="204"/>
      <c r="TCA295" s="204"/>
      <c r="TCB295" s="204"/>
      <c r="TCC295" s="204"/>
      <c r="TCD295" s="204"/>
      <c r="TCE295" s="204"/>
      <c r="TCF295" s="204"/>
      <c r="TCG295" s="204"/>
      <c r="TCH295" s="204"/>
      <c r="TCI295" s="204"/>
      <c r="TCJ295" s="204"/>
      <c r="TCK295" s="204"/>
      <c r="TCL295" s="204"/>
      <c r="TCM295" s="204"/>
      <c r="TCN295" s="204"/>
      <c r="TCO295" s="204"/>
      <c r="TCP295" s="204"/>
      <c r="TCQ295" s="204"/>
      <c r="TCR295" s="204"/>
      <c r="TCS295" s="204"/>
      <c r="TCT295" s="204"/>
      <c r="TCU295" s="204"/>
      <c r="TCV295" s="204"/>
      <c r="TCW295" s="204"/>
      <c r="TCX295" s="204"/>
      <c r="TCY295" s="204"/>
      <c r="TCZ295" s="204"/>
      <c r="TDA295" s="204"/>
      <c r="TDB295" s="204"/>
      <c r="TDC295" s="204"/>
      <c r="TDD295" s="204"/>
      <c r="TDE295" s="204"/>
      <c r="TDF295" s="204"/>
      <c r="TDG295" s="204"/>
      <c r="TDH295" s="204"/>
      <c r="TDI295" s="204"/>
      <c r="TDJ295" s="204"/>
      <c r="TDK295" s="204"/>
      <c r="TDL295" s="204"/>
      <c r="TDM295" s="204"/>
      <c r="TDN295" s="204"/>
      <c r="TDO295" s="204"/>
      <c r="TDP295" s="204"/>
      <c r="TDQ295" s="204"/>
      <c r="TDR295" s="204"/>
      <c r="TDS295" s="204"/>
      <c r="TDT295" s="204"/>
      <c r="TDU295" s="204"/>
      <c r="TDV295" s="204"/>
      <c r="TDW295" s="204"/>
      <c r="TDX295" s="204"/>
      <c r="TDY295" s="204"/>
      <c r="TDZ295" s="204"/>
      <c r="TEA295" s="204"/>
      <c r="TEB295" s="204"/>
      <c r="TEC295" s="204"/>
      <c r="TED295" s="204"/>
      <c r="TEE295" s="204"/>
      <c r="TEF295" s="204"/>
      <c r="TEG295" s="204"/>
      <c r="TEH295" s="204"/>
      <c r="TEI295" s="204"/>
      <c r="TEJ295" s="204"/>
      <c r="TEK295" s="204"/>
      <c r="TEL295" s="204"/>
      <c r="TEM295" s="204"/>
      <c r="TEN295" s="204"/>
      <c r="TEO295" s="204"/>
      <c r="TEP295" s="204"/>
      <c r="TEQ295" s="204"/>
      <c r="TER295" s="204"/>
      <c r="TES295" s="204"/>
      <c r="TET295" s="204"/>
      <c r="TEU295" s="204"/>
      <c r="TEV295" s="204"/>
      <c r="TEW295" s="204"/>
      <c r="TEX295" s="204"/>
      <c r="TEY295" s="204"/>
      <c r="TEZ295" s="204"/>
      <c r="TFA295" s="204"/>
      <c r="TFB295" s="204"/>
      <c r="TFC295" s="204"/>
      <c r="TFD295" s="204"/>
      <c r="TFE295" s="204"/>
      <c r="TFF295" s="204"/>
      <c r="TFG295" s="204"/>
      <c r="TFH295" s="204"/>
      <c r="TFI295" s="204"/>
      <c r="TFJ295" s="204"/>
      <c r="TFK295" s="204"/>
      <c r="TFL295" s="204"/>
      <c r="TFM295" s="204"/>
      <c r="TFN295" s="204"/>
      <c r="TFO295" s="204"/>
      <c r="TFP295" s="204"/>
      <c r="TFQ295" s="204"/>
      <c r="TFR295" s="204"/>
      <c r="TFS295" s="204"/>
      <c r="TFT295" s="204"/>
      <c r="TFU295" s="204"/>
      <c r="TFV295" s="204"/>
      <c r="TFW295" s="204"/>
      <c r="TFX295" s="204"/>
      <c r="TFY295" s="204"/>
      <c r="TFZ295" s="204"/>
      <c r="TGA295" s="204"/>
      <c r="TGB295" s="204"/>
      <c r="TGC295" s="204"/>
      <c r="TGD295" s="204"/>
      <c r="TGE295" s="204"/>
      <c r="TGF295" s="204"/>
      <c r="TGG295" s="204"/>
      <c r="TGH295" s="204"/>
      <c r="TGI295" s="204"/>
      <c r="TGJ295" s="204"/>
      <c r="TGK295" s="204"/>
      <c r="TGL295" s="204"/>
      <c r="TGM295" s="204"/>
      <c r="TGN295" s="204"/>
      <c r="TGO295" s="204"/>
      <c r="TGP295" s="204"/>
      <c r="TGQ295" s="204"/>
      <c r="TGR295" s="204"/>
      <c r="TGS295" s="204"/>
      <c r="TGT295" s="204"/>
      <c r="TGU295" s="204"/>
      <c r="TGV295" s="204"/>
      <c r="TGW295" s="204"/>
      <c r="TGX295" s="204"/>
      <c r="TGY295" s="204"/>
      <c r="TGZ295" s="204"/>
      <c r="THA295" s="204"/>
      <c r="THB295" s="204"/>
      <c r="THC295" s="204"/>
      <c r="THD295" s="204"/>
      <c r="THE295" s="204"/>
      <c r="THF295" s="204"/>
      <c r="THG295" s="204"/>
      <c r="THH295" s="204"/>
      <c r="THI295" s="204"/>
      <c r="THJ295" s="204"/>
      <c r="THK295" s="204"/>
      <c r="THL295" s="204"/>
      <c r="THM295" s="204"/>
      <c r="THN295" s="204"/>
      <c r="THO295" s="204"/>
      <c r="THP295" s="204"/>
      <c r="THQ295" s="204"/>
      <c r="THR295" s="204"/>
      <c r="THS295" s="204"/>
      <c r="THT295" s="204"/>
      <c r="THU295" s="204"/>
      <c r="THV295" s="204"/>
      <c r="THW295" s="204"/>
      <c r="THX295" s="204"/>
      <c r="THY295" s="204"/>
      <c r="THZ295" s="204"/>
      <c r="TIA295" s="204"/>
      <c r="TIB295" s="204"/>
      <c r="TIC295" s="204"/>
      <c r="TID295" s="204"/>
      <c r="TIE295" s="204"/>
      <c r="TIF295" s="204"/>
      <c r="TIG295" s="204"/>
      <c r="TIH295" s="204"/>
      <c r="TII295" s="204"/>
      <c r="TIJ295" s="204"/>
      <c r="TIK295" s="204"/>
      <c r="TIL295" s="204"/>
      <c r="TIM295" s="204"/>
      <c r="TIN295" s="204"/>
      <c r="TIO295" s="204"/>
      <c r="TIP295" s="204"/>
      <c r="TIQ295" s="204"/>
      <c r="TIR295" s="204"/>
      <c r="TIS295" s="204"/>
      <c r="TIT295" s="204"/>
      <c r="TIU295" s="204"/>
      <c r="TIV295" s="204"/>
      <c r="TIW295" s="204"/>
      <c r="TIX295" s="204"/>
      <c r="TIY295" s="204"/>
      <c r="TIZ295" s="204"/>
      <c r="TJA295" s="204"/>
      <c r="TJB295" s="204"/>
      <c r="TJC295" s="204"/>
      <c r="TJD295" s="204"/>
      <c r="TJE295" s="204"/>
      <c r="TJF295" s="204"/>
      <c r="TJG295" s="204"/>
      <c r="TJH295" s="204"/>
      <c r="TJI295" s="204"/>
      <c r="TJJ295" s="204"/>
      <c r="TJK295" s="204"/>
      <c r="TJL295" s="204"/>
      <c r="TJM295" s="204"/>
      <c r="TJN295" s="204"/>
      <c r="TJO295" s="204"/>
      <c r="TJP295" s="204"/>
      <c r="TJQ295" s="204"/>
      <c r="TJR295" s="204"/>
      <c r="TJS295" s="204"/>
      <c r="TJT295" s="204"/>
      <c r="TJU295" s="204"/>
      <c r="TJV295" s="204"/>
      <c r="TJW295" s="204"/>
      <c r="TJX295" s="204"/>
      <c r="TJY295" s="204"/>
      <c r="TJZ295" s="204"/>
      <c r="TKA295" s="204"/>
      <c r="TKB295" s="204"/>
      <c r="TKC295" s="204"/>
      <c r="TKD295" s="204"/>
      <c r="TKE295" s="204"/>
      <c r="TKF295" s="204"/>
      <c r="TKG295" s="204"/>
      <c r="TKH295" s="204"/>
      <c r="TKI295" s="204"/>
      <c r="TKJ295" s="204"/>
      <c r="TKK295" s="204"/>
      <c r="TKL295" s="204"/>
      <c r="TKM295" s="204"/>
      <c r="TKN295" s="204"/>
      <c r="TKO295" s="204"/>
      <c r="TKP295" s="204"/>
      <c r="TKQ295" s="204"/>
      <c r="TKR295" s="204"/>
      <c r="TKS295" s="204"/>
      <c r="TKT295" s="204"/>
      <c r="TKU295" s="204"/>
      <c r="TKV295" s="204"/>
      <c r="TKW295" s="204"/>
      <c r="TKX295" s="204"/>
      <c r="TKY295" s="204"/>
      <c r="TKZ295" s="204"/>
      <c r="TLA295" s="204"/>
      <c r="TLB295" s="204"/>
      <c r="TLC295" s="204"/>
      <c r="TLD295" s="204"/>
      <c r="TLE295" s="204"/>
      <c r="TLF295" s="204"/>
      <c r="TLG295" s="204"/>
      <c r="TLH295" s="204"/>
      <c r="TLI295" s="204"/>
      <c r="TLJ295" s="204"/>
      <c r="TLK295" s="204"/>
      <c r="TLL295" s="204"/>
      <c r="TLM295" s="204"/>
      <c r="TLN295" s="204"/>
      <c r="TLO295" s="204"/>
      <c r="TLP295" s="204"/>
      <c r="TLQ295" s="204"/>
      <c r="TLR295" s="204"/>
      <c r="TLS295" s="204"/>
      <c r="TLT295" s="204"/>
      <c r="TLU295" s="204"/>
      <c r="TLV295" s="204"/>
      <c r="TLW295" s="204"/>
      <c r="TLX295" s="204"/>
      <c r="TLY295" s="204"/>
      <c r="TLZ295" s="204"/>
      <c r="TMA295" s="204"/>
      <c r="TMB295" s="204"/>
      <c r="TMC295" s="204"/>
      <c r="TMD295" s="204"/>
      <c r="TME295" s="204"/>
      <c r="TMF295" s="204"/>
      <c r="TMG295" s="204"/>
      <c r="TMH295" s="204"/>
      <c r="TMI295" s="204"/>
      <c r="TMJ295" s="204"/>
      <c r="TMK295" s="204"/>
      <c r="TML295" s="204"/>
      <c r="TMM295" s="204"/>
      <c r="TMN295" s="204"/>
      <c r="TMO295" s="204"/>
      <c r="TMP295" s="204"/>
      <c r="TMQ295" s="204"/>
      <c r="TMR295" s="204"/>
      <c r="TMS295" s="204"/>
      <c r="TMT295" s="204"/>
      <c r="TMU295" s="204"/>
      <c r="TMV295" s="204"/>
      <c r="TMW295" s="204"/>
      <c r="TMX295" s="204"/>
      <c r="TMY295" s="204"/>
      <c r="TMZ295" s="204"/>
      <c r="TNA295" s="204"/>
      <c r="TNB295" s="204"/>
      <c r="TNC295" s="204"/>
      <c r="TND295" s="204"/>
      <c r="TNE295" s="204"/>
      <c r="TNF295" s="204"/>
      <c r="TNG295" s="204"/>
      <c r="TNH295" s="204"/>
      <c r="TNI295" s="204"/>
      <c r="TNJ295" s="204"/>
      <c r="TNK295" s="204"/>
      <c r="TNL295" s="204"/>
      <c r="TNM295" s="204"/>
      <c r="TNN295" s="204"/>
      <c r="TNO295" s="204"/>
      <c r="TNP295" s="204"/>
      <c r="TNQ295" s="204"/>
      <c r="TNR295" s="204"/>
      <c r="TNS295" s="204"/>
      <c r="TNT295" s="204"/>
      <c r="TNU295" s="204"/>
      <c r="TNV295" s="204"/>
      <c r="TNW295" s="204"/>
      <c r="TNX295" s="204"/>
      <c r="TNY295" s="204"/>
      <c r="TNZ295" s="204"/>
      <c r="TOA295" s="204"/>
      <c r="TOB295" s="204"/>
      <c r="TOC295" s="204"/>
      <c r="TOD295" s="204"/>
      <c r="TOE295" s="204"/>
      <c r="TOF295" s="204"/>
      <c r="TOG295" s="204"/>
      <c r="TOH295" s="204"/>
      <c r="TOI295" s="204"/>
      <c r="TOJ295" s="204"/>
      <c r="TOK295" s="204"/>
      <c r="TOL295" s="204"/>
      <c r="TOM295" s="204"/>
      <c r="TON295" s="204"/>
      <c r="TOO295" s="204"/>
      <c r="TOP295" s="204"/>
      <c r="TOQ295" s="204"/>
      <c r="TOR295" s="204"/>
      <c r="TOS295" s="204"/>
      <c r="TOT295" s="204"/>
      <c r="TOU295" s="204"/>
      <c r="TOV295" s="204"/>
      <c r="TOW295" s="204"/>
      <c r="TOX295" s="204"/>
      <c r="TOY295" s="204"/>
      <c r="TOZ295" s="204"/>
      <c r="TPA295" s="204"/>
      <c r="TPB295" s="204"/>
      <c r="TPC295" s="204"/>
      <c r="TPD295" s="204"/>
      <c r="TPE295" s="204"/>
      <c r="TPF295" s="204"/>
      <c r="TPG295" s="204"/>
      <c r="TPH295" s="204"/>
      <c r="TPI295" s="204"/>
      <c r="TPJ295" s="204"/>
      <c r="TPK295" s="204"/>
      <c r="TPL295" s="204"/>
      <c r="TPM295" s="204"/>
      <c r="TPN295" s="204"/>
      <c r="TPO295" s="204"/>
      <c r="TPP295" s="204"/>
      <c r="TPQ295" s="204"/>
      <c r="TPR295" s="204"/>
      <c r="TPS295" s="204"/>
      <c r="TPT295" s="204"/>
      <c r="TPU295" s="204"/>
      <c r="TPV295" s="204"/>
      <c r="TPW295" s="204"/>
      <c r="TPX295" s="204"/>
      <c r="TPY295" s="204"/>
      <c r="TPZ295" s="204"/>
      <c r="TQA295" s="204"/>
      <c r="TQB295" s="204"/>
      <c r="TQC295" s="204"/>
      <c r="TQD295" s="204"/>
      <c r="TQE295" s="204"/>
      <c r="TQF295" s="204"/>
      <c r="TQG295" s="204"/>
      <c r="TQH295" s="204"/>
      <c r="TQI295" s="204"/>
      <c r="TQJ295" s="204"/>
      <c r="TQK295" s="204"/>
      <c r="TQL295" s="204"/>
      <c r="TQM295" s="204"/>
      <c r="TQN295" s="204"/>
      <c r="TQO295" s="204"/>
      <c r="TQP295" s="204"/>
      <c r="TQQ295" s="204"/>
      <c r="TQR295" s="204"/>
      <c r="TQS295" s="204"/>
      <c r="TQT295" s="204"/>
      <c r="TQU295" s="204"/>
      <c r="TQV295" s="204"/>
      <c r="TQW295" s="204"/>
      <c r="TQX295" s="204"/>
      <c r="TQY295" s="204"/>
      <c r="TQZ295" s="204"/>
      <c r="TRA295" s="204"/>
      <c r="TRB295" s="204"/>
      <c r="TRC295" s="204"/>
      <c r="TRD295" s="204"/>
      <c r="TRE295" s="204"/>
      <c r="TRF295" s="204"/>
      <c r="TRG295" s="204"/>
      <c r="TRH295" s="204"/>
      <c r="TRI295" s="204"/>
      <c r="TRJ295" s="204"/>
      <c r="TRK295" s="204"/>
      <c r="TRL295" s="204"/>
      <c r="TRM295" s="204"/>
      <c r="TRN295" s="204"/>
      <c r="TRO295" s="204"/>
      <c r="TRP295" s="204"/>
      <c r="TRQ295" s="204"/>
      <c r="TRR295" s="204"/>
      <c r="TRS295" s="204"/>
      <c r="TRT295" s="204"/>
      <c r="TRU295" s="204"/>
      <c r="TRV295" s="204"/>
      <c r="TRW295" s="204"/>
      <c r="TRX295" s="204"/>
      <c r="TRY295" s="204"/>
      <c r="TRZ295" s="204"/>
      <c r="TSA295" s="204"/>
      <c r="TSB295" s="204"/>
      <c r="TSC295" s="204"/>
      <c r="TSD295" s="204"/>
      <c r="TSE295" s="204"/>
      <c r="TSF295" s="204"/>
      <c r="TSG295" s="204"/>
      <c r="TSH295" s="204"/>
      <c r="TSI295" s="204"/>
      <c r="TSJ295" s="204"/>
      <c r="TSK295" s="204"/>
      <c r="TSL295" s="204"/>
      <c r="TSM295" s="204"/>
      <c r="TSN295" s="204"/>
      <c r="TSO295" s="204"/>
      <c r="TSP295" s="204"/>
      <c r="TSQ295" s="204"/>
      <c r="TSR295" s="204"/>
      <c r="TSS295" s="204"/>
      <c r="TST295" s="204"/>
      <c r="TSU295" s="204"/>
      <c r="TSV295" s="204"/>
      <c r="TSW295" s="204"/>
      <c r="TSX295" s="204"/>
      <c r="TSY295" s="204"/>
      <c r="TSZ295" s="204"/>
      <c r="TTA295" s="204"/>
      <c r="TTB295" s="204"/>
      <c r="TTC295" s="204"/>
      <c r="TTD295" s="204"/>
      <c r="TTE295" s="204"/>
      <c r="TTF295" s="204"/>
      <c r="TTG295" s="204"/>
      <c r="TTH295" s="204"/>
      <c r="TTI295" s="204"/>
      <c r="TTJ295" s="204"/>
      <c r="TTK295" s="204"/>
      <c r="TTL295" s="204"/>
      <c r="TTM295" s="204"/>
      <c r="TTN295" s="204"/>
      <c r="TTO295" s="204"/>
      <c r="TTP295" s="204"/>
      <c r="TTQ295" s="204"/>
      <c r="TTR295" s="204"/>
      <c r="TTS295" s="204"/>
      <c r="TTT295" s="204"/>
      <c r="TTU295" s="204"/>
      <c r="TTV295" s="204"/>
      <c r="TTW295" s="204"/>
      <c r="TTX295" s="204"/>
      <c r="TTY295" s="204"/>
      <c r="TTZ295" s="204"/>
      <c r="TUA295" s="204"/>
      <c r="TUB295" s="204"/>
      <c r="TUC295" s="204"/>
      <c r="TUD295" s="204"/>
      <c r="TUE295" s="204"/>
      <c r="TUF295" s="204"/>
      <c r="TUG295" s="204"/>
      <c r="TUH295" s="204"/>
      <c r="TUI295" s="204"/>
      <c r="TUJ295" s="204"/>
      <c r="TUK295" s="204"/>
      <c r="TUL295" s="204"/>
      <c r="TUM295" s="204"/>
      <c r="TUN295" s="204"/>
      <c r="TUO295" s="204"/>
      <c r="TUP295" s="204"/>
      <c r="TUQ295" s="204"/>
      <c r="TUR295" s="204"/>
      <c r="TUS295" s="204"/>
      <c r="TUT295" s="204"/>
      <c r="TUU295" s="204"/>
      <c r="TUV295" s="204"/>
      <c r="TUW295" s="204"/>
      <c r="TUX295" s="204"/>
      <c r="TUY295" s="204"/>
      <c r="TUZ295" s="204"/>
      <c r="TVA295" s="204"/>
      <c r="TVB295" s="204"/>
      <c r="TVC295" s="204"/>
      <c r="TVD295" s="204"/>
      <c r="TVE295" s="204"/>
      <c r="TVF295" s="204"/>
      <c r="TVG295" s="204"/>
      <c r="TVH295" s="204"/>
      <c r="TVI295" s="204"/>
      <c r="TVJ295" s="204"/>
      <c r="TVK295" s="204"/>
      <c r="TVL295" s="204"/>
      <c r="TVM295" s="204"/>
      <c r="TVN295" s="204"/>
      <c r="TVO295" s="204"/>
      <c r="TVP295" s="204"/>
      <c r="TVQ295" s="204"/>
      <c r="TVR295" s="204"/>
      <c r="TVS295" s="204"/>
      <c r="TVT295" s="204"/>
      <c r="TVU295" s="204"/>
      <c r="TVV295" s="204"/>
      <c r="TVW295" s="204"/>
      <c r="TVX295" s="204"/>
      <c r="TVY295" s="204"/>
      <c r="TVZ295" s="204"/>
      <c r="TWA295" s="204"/>
      <c r="TWB295" s="204"/>
      <c r="TWC295" s="204"/>
      <c r="TWD295" s="204"/>
      <c r="TWE295" s="204"/>
      <c r="TWF295" s="204"/>
      <c r="TWG295" s="204"/>
      <c r="TWH295" s="204"/>
      <c r="TWI295" s="204"/>
      <c r="TWJ295" s="204"/>
      <c r="TWK295" s="204"/>
      <c r="TWL295" s="204"/>
      <c r="TWM295" s="204"/>
      <c r="TWN295" s="204"/>
      <c r="TWO295" s="204"/>
      <c r="TWP295" s="204"/>
      <c r="TWQ295" s="204"/>
      <c r="TWR295" s="204"/>
      <c r="TWS295" s="204"/>
      <c r="TWT295" s="204"/>
      <c r="TWU295" s="204"/>
      <c r="TWV295" s="204"/>
      <c r="TWW295" s="204"/>
      <c r="TWX295" s="204"/>
      <c r="TWY295" s="204"/>
      <c r="TWZ295" s="204"/>
      <c r="TXA295" s="204"/>
      <c r="TXB295" s="204"/>
      <c r="TXC295" s="204"/>
      <c r="TXD295" s="204"/>
      <c r="TXE295" s="204"/>
      <c r="TXF295" s="204"/>
      <c r="TXG295" s="204"/>
      <c r="TXH295" s="204"/>
      <c r="TXI295" s="204"/>
      <c r="TXJ295" s="204"/>
      <c r="TXK295" s="204"/>
      <c r="TXL295" s="204"/>
      <c r="TXM295" s="204"/>
      <c r="TXN295" s="204"/>
      <c r="TXO295" s="204"/>
      <c r="TXP295" s="204"/>
      <c r="TXQ295" s="204"/>
      <c r="TXR295" s="204"/>
      <c r="TXS295" s="204"/>
      <c r="TXT295" s="204"/>
      <c r="TXU295" s="204"/>
      <c r="TXV295" s="204"/>
      <c r="TXW295" s="204"/>
      <c r="TXX295" s="204"/>
      <c r="TXY295" s="204"/>
      <c r="TXZ295" s="204"/>
      <c r="TYA295" s="204"/>
      <c r="TYB295" s="204"/>
      <c r="TYC295" s="204"/>
      <c r="TYD295" s="204"/>
      <c r="TYE295" s="204"/>
      <c r="TYF295" s="204"/>
      <c r="TYG295" s="204"/>
      <c r="TYH295" s="204"/>
      <c r="TYI295" s="204"/>
      <c r="TYJ295" s="204"/>
      <c r="TYK295" s="204"/>
      <c r="TYL295" s="204"/>
      <c r="TYM295" s="204"/>
      <c r="TYN295" s="204"/>
      <c r="TYO295" s="204"/>
      <c r="TYP295" s="204"/>
      <c r="TYQ295" s="204"/>
      <c r="TYR295" s="204"/>
      <c r="TYS295" s="204"/>
      <c r="TYT295" s="204"/>
      <c r="TYU295" s="204"/>
      <c r="TYV295" s="204"/>
      <c r="TYW295" s="204"/>
      <c r="TYX295" s="204"/>
      <c r="TYY295" s="204"/>
      <c r="TYZ295" s="204"/>
      <c r="TZA295" s="204"/>
      <c r="TZB295" s="204"/>
      <c r="TZC295" s="204"/>
      <c r="TZD295" s="204"/>
      <c r="TZE295" s="204"/>
      <c r="TZF295" s="204"/>
      <c r="TZG295" s="204"/>
      <c r="TZH295" s="204"/>
      <c r="TZI295" s="204"/>
      <c r="TZJ295" s="204"/>
      <c r="TZK295" s="204"/>
      <c r="TZL295" s="204"/>
      <c r="TZM295" s="204"/>
      <c r="TZN295" s="204"/>
      <c r="TZO295" s="204"/>
      <c r="TZP295" s="204"/>
      <c r="TZQ295" s="204"/>
      <c r="TZR295" s="204"/>
      <c r="TZS295" s="204"/>
      <c r="TZT295" s="204"/>
      <c r="TZU295" s="204"/>
      <c r="TZV295" s="204"/>
      <c r="TZW295" s="204"/>
      <c r="TZX295" s="204"/>
      <c r="TZY295" s="204"/>
      <c r="TZZ295" s="204"/>
      <c r="UAA295" s="204"/>
      <c r="UAB295" s="204"/>
      <c r="UAC295" s="204"/>
      <c r="UAD295" s="204"/>
      <c r="UAE295" s="204"/>
      <c r="UAF295" s="204"/>
      <c r="UAG295" s="204"/>
      <c r="UAH295" s="204"/>
      <c r="UAI295" s="204"/>
      <c r="UAJ295" s="204"/>
      <c r="UAK295" s="204"/>
      <c r="UAL295" s="204"/>
      <c r="UAM295" s="204"/>
      <c r="UAN295" s="204"/>
      <c r="UAO295" s="204"/>
      <c r="UAP295" s="204"/>
      <c r="UAQ295" s="204"/>
      <c r="UAR295" s="204"/>
      <c r="UAS295" s="204"/>
      <c r="UAT295" s="204"/>
      <c r="UAU295" s="204"/>
      <c r="UAV295" s="204"/>
      <c r="UAW295" s="204"/>
      <c r="UAX295" s="204"/>
      <c r="UAY295" s="204"/>
      <c r="UAZ295" s="204"/>
      <c r="UBA295" s="204"/>
      <c r="UBB295" s="204"/>
      <c r="UBC295" s="204"/>
      <c r="UBD295" s="204"/>
      <c r="UBE295" s="204"/>
      <c r="UBF295" s="204"/>
      <c r="UBG295" s="204"/>
      <c r="UBH295" s="204"/>
      <c r="UBI295" s="204"/>
      <c r="UBJ295" s="204"/>
      <c r="UBK295" s="204"/>
      <c r="UBL295" s="204"/>
      <c r="UBM295" s="204"/>
      <c r="UBN295" s="204"/>
      <c r="UBO295" s="204"/>
      <c r="UBP295" s="204"/>
      <c r="UBQ295" s="204"/>
      <c r="UBR295" s="204"/>
      <c r="UBS295" s="204"/>
      <c r="UBT295" s="204"/>
      <c r="UBU295" s="204"/>
      <c r="UBV295" s="204"/>
      <c r="UBW295" s="204"/>
      <c r="UBX295" s="204"/>
      <c r="UBY295" s="204"/>
      <c r="UBZ295" s="204"/>
      <c r="UCA295" s="204"/>
      <c r="UCB295" s="204"/>
      <c r="UCC295" s="204"/>
      <c r="UCD295" s="204"/>
      <c r="UCE295" s="204"/>
      <c r="UCF295" s="204"/>
      <c r="UCG295" s="204"/>
      <c r="UCH295" s="204"/>
      <c r="UCI295" s="204"/>
      <c r="UCJ295" s="204"/>
      <c r="UCK295" s="204"/>
      <c r="UCL295" s="204"/>
      <c r="UCM295" s="204"/>
      <c r="UCN295" s="204"/>
      <c r="UCO295" s="204"/>
      <c r="UCP295" s="204"/>
      <c r="UCQ295" s="204"/>
      <c r="UCR295" s="204"/>
      <c r="UCS295" s="204"/>
      <c r="UCT295" s="204"/>
      <c r="UCU295" s="204"/>
      <c r="UCV295" s="204"/>
      <c r="UCW295" s="204"/>
      <c r="UCX295" s="204"/>
      <c r="UCY295" s="204"/>
      <c r="UCZ295" s="204"/>
      <c r="UDA295" s="204"/>
      <c r="UDB295" s="204"/>
      <c r="UDC295" s="204"/>
      <c r="UDD295" s="204"/>
      <c r="UDE295" s="204"/>
      <c r="UDF295" s="204"/>
      <c r="UDG295" s="204"/>
      <c r="UDH295" s="204"/>
      <c r="UDI295" s="204"/>
      <c r="UDJ295" s="204"/>
      <c r="UDK295" s="204"/>
      <c r="UDL295" s="204"/>
      <c r="UDM295" s="204"/>
      <c r="UDN295" s="204"/>
      <c r="UDO295" s="204"/>
      <c r="UDP295" s="204"/>
      <c r="UDQ295" s="204"/>
      <c r="UDR295" s="204"/>
      <c r="UDS295" s="204"/>
      <c r="UDT295" s="204"/>
      <c r="UDU295" s="204"/>
      <c r="UDV295" s="204"/>
      <c r="UDW295" s="204"/>
      <c r="UDX295" s="204"/>
      <c r="UDY295" s="204"/>
      <c r="UDZ295" s="204"/>
      <c r="UEA295" s="204"/>
      <c r="UEB295" s="204"/>
      <c r="UEC295" s="204"/>
      <c r="UED295" s="204"/>
      <c r="UEE295" s="204"/>
      <c r="UEF295" s="204"/>
      <c r="UEG295" s="204"/>
      <c r="UEH295" s="204"/>
      <c r="UEI295" s="204"/>
      <c r="UEJ295" s="204"/>
      <c r="UEK295" s="204"/>
      <c r="UEL295" s="204"/>
      <c r="UEM295" s="204"/>
      <c r="UEN295" s="204"/>
      <c r="UEO295" s="204"/>
      <c r="UEP295" s="204"/>
      <c r="UEQ295" s="204"/>
      <c r="UER295" s="204"/>
      <c r="UES295" s="204"/>
      <c r="UET295" s="204"/>
      <c r="UEU295" s="204"/>
      <c r="UEV295" s="204"/>
      <c r="UEW295" s="204"/>
      <c r="UEX295" s="204"/>
      <c r="UEY295" s="204"/>
      <c r="UEZ295" s="204"/>
      <c r="UFA295" s="204"/>
      <c r="UFB295" s="204"/>
      <c r="UFC295" s="204"/>
      <c r="UFD295" s="204"/>
      <c r="UFE295" s="204"/>
      <c r="UFF295" s="204"/>
      <c r="UFG295" s="204"/>
      <c r="UFH295" s="204"/>
      <c r="UFI295" s="204"/>
      <c r="UFJ295" s="204"/>
      <c r="UFK295" s="204"/>
      <c r="UFL295" s="204"/>
      <c r="UFM295" s="204"/>
      <c r="UFN295" s="204"/>
      <c r="UFO295" s="204"/>
      <c r="UFP295" s="204"/>
      <c r="UFQ295" s="204"/>
      <c r="UFR295" s="204"/>
      <c r="UFS295" s="204"/>
      <c r="UFT295" s="204"/>
      <c r="UFU295" s="204"/>
      <c r="UFV295" s="204"/>
      <c r="UFW295" s="204"/>
      <c r="UFX295" s="204"/>
      <c r="UFY295" s="204"/>
      <c r="UFZ295" s="204"/>
      <c r="UGA295" s="204"/>
      <c r="UGB295" s="204"/>
      <c r="UGC295" s="204"/>
      <c r="UGD295" s="204"/>
      <c r="UGE295" s="204"/>
      <c r="UGF295" s="204"/>
      <c r="UGG295" s="204"/>
      <c r="UGH295" s="204"/>
      <c r="UGI295" s="204"/>
      <c r="UGJ295" s="204"/>
      <c r="UGK295" s="204"/>
      <c r="UGL295" s="204"/>
      <c r="UGM295" s="204"/>
      <c r="UGN295" s="204"/>
      <c r="UGO295" s="204"/>
      <c r="UGP295" s="204"/>
      <c r="UGQ295" s="204"/>
      <c r="UGR295" s="204"/>
      <c r="UGS295" s="204"/>
      <c r="UGT295" s="204"/>
      <c r="UGU295" s="204"/>
      <c r="UGV295" s="204"/>
      <c r="UGW295" s="204"/>
      <c r="UGX295" s="204"/>
      <c r="UGY295" s="204"/>
      <c r="UGZ295" s="204"/>
      <c r="UHA295" s="204"/>
      <c r="UHB295" s="204"/>
      <c r="UHC295" s="204"/>
      <c r="UHD295" s="204"/>
      <c r="UHE295" s="204"/>
      <c r="UHF295" s="204"/>
      <c r="UHG295" s="204"/>
      <c r="UHH295" s="204"/>
      <c r="UHI295" s="204"/>
      <c r="UHJ295" s="204"/>
      <c r="UHK295" s="204"/>
      <c r="UHL295" s="204"/>
      <c r="UHM295" s="204"/>
      <c r="UHN295" s="204"/>
      <c r="UHO295" s="204"/>
      <c r="UHP295" s="204"/>
      <c r="UHQ295" s="204"/>
      <c r="UHR295" s="204"/>
      <c r="UHS295" s="204"/>
      <c r="UHT295" s="204"/>
      <c r="UHU295" s="204"/>
      <c r="UHV295" s="204"/>
      <c r="UHW295" s="204"/>
      <c r="UHX295" s="204"/>
      <c r="UHY295" s="204"/>
      <c r="UHZ295" s="204"/>
      <c r="UIA295" s="204"/>
      <c r="UIB295" s="204"/>
      <c r="UIC295" s="204"/>
      <c r="UID295" s="204"/>
      <c r="UIE295" s="204"/>
      <c r="UIF295" s="204"/>
      <c r="UIG295" s="204"/>
      <c r="UIH295" s="204"/>
      <c r="UII295" s="204"/>
      <c r="UIJ295" s="204"/>
      <c r="UIK295" s="204"/>
      <c r="UIL295" s="204"/>
      <c r="UIM295" s="204"/>
      <c r="UIN295" s="204"/>
      <c r="UIO295" s="204"/>
      <c r="UIP295" s="204"/>
      <c r="UIQ295" s="204"/>
      <c r="UIR295" s="204"/>
      <c r="UIS295" s="204"/>
      <c r="UIT295" s="204"/>
      <c r="UIU295" s="204"/>
      <c r="UIV295" s="204"/>
      <c r="UIW295" s="204"/>
      <c r="UIX295" s="204"/>
      <c r="UIY295" s="204"/>
      <c r="UIZ295" s="204"/>
      <c r="UJA295" s="204"/>
      <c r="UJB295" s="204"/>
      <c r="UJC295" s="204"/>
      <c r="UJD295" s="204"/>
      <c r="UJE295" s="204"/>
      <c r="UJF295" s="204"/>
      <c r="UJG295" s="204"/>
      <c r="UJH295" s="204"/>
      <c r="UJI295" s="204"/>
      <c r="UJJ295" s="204"/>
      <c r="UJK295" s="204"/>
      <c r="UJL295" s="204"/>
      <c r="UJM295" s="204"/>
      <c r="UJN295" s="204"/>
      <c r="UJO295" s="204"/>
      <c r="UJP295" s="204"/>
      <c r="UJQ295" s="204"/>
      <c r="UJR295" s="204"/>
      <c r="UJS295" s="204"/>
      <c r="UJT295" s="204"/>
      <c r="UJU295" s="204"/>
      <c r="UJV295" s="204"/>
      <c r="UJW295" s="204"/>
      <c r="UJX295" s="204"/>
      <c r="UJY295" s="204"/>
      <c r="UJZ295" s="204"/>
      <c r="UKA295" s="204"/>
      <c r="UKB295" s="204"/>
      <c r="UKC295" s="204"/>
      <c r="UKD295" s="204"/>
      <c r="UKE295" s="204"/>
      <c r="UKF295" s="204"/>
      <c r="UKG295" s="204"/>
      <c r="UKH295" s="204"/>
      <c r="UKI295" s="204"/>
      <c r="UKJ295" s="204"/>
      <c r="UKK295" s="204"/>
      <c r="UKL295" s="204"/>
      <c r="UKM295" s="204"/>
      <c r="UKN295" s="204"/>
      <c r="UKO295" s="204"/>
      <c r="UKP295" s="204"/>
      <c r="UKQ295" s="204"/>
      <c r="UKR295" s="204"/>
      <c r="UKS295" s="204"/>
      <c r="UKT295" s="204"/>
      <c r="UKU295" s="204"/>
      <c r="UKV295" s="204"/>
      <c r="UKW295" s="204"/>
      <c r="UKX295" s="204"/>
      <c r="UKY295" s="204"/>
      <c r="UKZ295" s="204"/>
      <c r="ULA295" s="204"/>
      <c r="ULB295" s="204"/>
      <c r="ULC295" s="204"/>
      <c r="ULD295" s="204"/>
      <c r="ULE295" s="204"/>
      <c r="ULF295" s="204"/>
      <c r="ULG295" s="204"/>
      <c r="ULH295" s="204"/>
      <c r="ULI295" s="204"/>
      <c r="ULJ295" s="204"/>
      <c r="ULK295" s="204"/>
      <c r="ULL295" s="204"/>
      <c r="ULM295" s="204"/>
      <c r="ULN295" s="204"/>
      <c r="ULO295" s="204"/>
      <c r="ULP295" s="204"/>
      <c r="ULQ295" s="204"/>
      <c r="ULR295" s="204"/>
      <c r="ULS295" s="204"/>
      <c r="ULT295" s="204"/>
      <c r="ULU295" s="204"/>
      <c r="ULV295" s="204"/>
      <c r="ULW295" s="204"/>
      <c r="ULX295" s="204"/>
      <c r="ULY295" s="204"/>
      <c r="ULZ295" s="204"/>
      <c r="UMA295" s="204"/>
      <c r="UMB295" s="204"/>
      <c r="UMC295" s="204"/>
      <c r="UMD295" s="204"/>
      <c r="UME295" s="204"/>
      <c r="UMF295" s="204"/>
      <c r="UMG295" s="204"/>
      <c r="UMH295" s="204"/>
      <c r="UMI295" s="204"/>
      <c r="UMJ295" s="204"/>
      <c r="UMK295" s="204"/>
      <c r="UML295" s="204"/>
      <c r="UMM295" s="204"/>
      <c r="UMN295" s="204"/>
      <c r="UMO295" s="204"/>
      <c r="UMP295" s="204"/>
      <c r="UMQ295" s="204"/>
      <c r="UMR295" s="204"/>
      <c r="UMS295" s="204"/>
      <c r="UMT295" s="204"/>
      <c r="UMU295" s="204"/>
      <c r="UMV295" s="204"/>
      <c r="UMW295" s="204"/>
      <c r="UMX295" s="204"/>
      <c r="UMY295" s="204"/>
      <c r="UMZ295" s="204"/>
      <c r="UNA295" s="204"/>
      <c r="UNB295" s="204"/>
      <c r="UNC295" s="204"/>
      <c r="UND295" s="204"/>
      <c r="UNE295" s="204"/>
      <c r="UNF295" s="204"/>
      <c r="UNG295" s="204"/>
      <c r="UNH295" s="204"/>
      <c r="UNI295" s="204"/>
      <c r="UNJ295" s="204"/>
      <c r="UNK295" s="204"/>
      <c r="UNL295" s="204"/>
      <c r="UNM295" s="204"/>
      <c r="UNN295" s="204"/>
      <c r="UNO295" s="204"/>
      <c r="UNP295" s="204"/>
      <c r="UNQ295" s="204"/>
      <c r="UNR295" s="204"/>
      <c r="UNS295" s="204"/>
      <c r="UNT295" s="204"/>
      <c r="UNU295" s="204"/>
      <c r="UNV295" s="204"/>
      <c r="UNW295" s="204"/>
      <c r="UNX295" s="204"/>
      <c r="UNY295" s="204"/>
      <c r="UNZ295" s="204"/>
      <c r="UOA295" s="204"/>
      <c r="UOB295" s="204"/>
      <c r="UOC295" s="204"/>
      <c r="UOD295" s="204"/>
      <c r="UOE295" s="204"/>
      <c r="UOF295" s="204"/>
      <c r="UOG295" s="204"/>
      <c r="UOH295" s="204"/>
      <c r="UOI295" s="204"/>
      <c r="UOJ295" s="204"/>
      <c r="UOK295" s="204"/>
      <c r="UOL295" s="204"/>
      <c r="UOM295" s="204"/>
      <c r="UON295" s="204"/>
      <c r="UOO295" s="204"/>
      <c r="UOP295" s="204"/>
      <c r="UOQ295" s="204"/>
      <c r="UOR295" s="204"/>
      <c r="UOS295" s="204"/>
      <c r="UOT295" s="204"/>
      <c r="UOU295" s="204"/>
      <c r="UOV295" s="204"/>
      <c r="UOW295" s="204"/>
      <c r="UOX295" s="204"/>
      <c r="UOY295" s="204"/>
      <c r="UOZ295" s="204"/>
      <c r="UPA295" s="204"/>
      <c r="UPB295" s="204"/>
      <c r="UPC295" s="204"/>
      <c r="UPD295" s="204"/>
      <c r="UPE295" s="204"/>
      <c r="UPF295" s="204"/>
      <c r="UPG295" s="204"/>
      <c r="UPH295" s="204"/>
      <c r="UPI295" s="204"/>
      <c r="UPJ295" s="204"/>
      <c r="UPK295" s="204"/>
      <c r="UPL295" s="204"/>
      <c r="UPM295" s="204"/>
      <c r="UPN295" s="204"/>
      <c r="UPO295" s="204"/>
      <c r="UPP295" s="204"/>
      <c r="UPQ295" s="204"/>
      <c r="UPR295" s="204"/>
      <c r="UPS295" s="204"/>
      <c r="UPT295" s="204"/>
      <c r="UPU295" s="204"/>
      <c r="UPV295" s="204"/>
      <c r="UPW295" s="204"/>
      <c r="UPX295" s="204"/>
      <c r="UPY295" s="204"/>
      <c r="UPZ295" s="204"/>
      <c r="UQA295" s="204"/>
      <c r="UQB295" s="204"/>
      <c r="UQC295" s="204"/>
      <c r="UQD295" s="204"/>
      <c r="UQE295" s="204"/>
      <c r="UQF295" s="204"/>
      <c r="UQG295" s="204"/>
      <c r="UQH295" s="204"/>
      <c r="UQI295" s="204"/>
      <c r="UQJ295" s="204"/>
      <c r="UQK295" s="204"/>
      <c r="UQL295" s="204"/>
      <c r="UQM295" s="204"/>
      <c r="UQN295" s="204"/>
      <c r="UQO295" s="204"/>
      <c r="UQP295" s="204"/>
      <c r="UQQ295" s="204"/>
      <c r="UQR295" s="204"/>
      <c r="UQS295" s="204"/>
      <c r="UQT295" s="204"/>
      <c r="UQU295" s="204"/>
      <c r="UQV295" s="204"/>
      <c r="UQW295" s="204"/>
      <c r="UQX295" s="204"/>
      <c r="UQY295" s="204"/>
      <c r="UQZ295" s="204"/>
      <c r="URA295" s="204"/>
      <c r="URB295" s="204"/>
      <c r="URC295" s="204"/>
      <c r="URD295" s="204"/>
      <c r="URE295" s="204"/>
      <c r="URF295" s="204"/>
      <c r="URG295" s="204"/>
      <c r="URH295" s="204"/>
      <c r="URI295" s="204"/>
      <c r="URJ295" s="204"/>
      <c r="URK295" s="204"/>
      <c r="URL295" s="204"/>
      <c r="URM295" s="204"/>
      <c r="URN295" s="204"/>
      <c r="URO295" s="204"/>
      <c r="URP295" s="204"/>
      <c r="URQ295" s="204"/>
      <c r="URR295" s="204"/>
      <c r="URS295" s="204"/>
      <c r="URT295" s="204"/>
      <c r="URU295" s="204"/>
      <c r="URV295" s="204"/>
      <c r="URW295" s="204"/>
      <c r="URX295" s="204"/>
      <c r="URY295" s="204"/>
      <c r="URZ295" s="204"/>
      <c r="USA295" s="204"/>
      <c r="USB295" s="204"/>
      <c r="USC295" s="204"/>
      <c r="USD295" s="204"/>
      <c r="USE295" s="204"/>
      <c r="USF295" s="204"/>
      <c r="USG295" s="204"/>
      <c r="USH295" s="204"/>
      <c r="USI295" s="204"/>
      <c r="USJ295" s="204"/>
      <c r="USK295" s="204"/>
      <c r="USL295" s="204"/>
      <c r="USM295" s="204"/>
      <c r="USN295" s="204"/>
      <c r="USO295" s="204"/>
      <c r="USP295" s="204"/>
      <c r="USQ295" s="204"/>
      <c r="USR295" s="204"/>
      <c r="USS295" s="204"/>
      <c r="UST295" s="204"/>
      <c r="USU295" s="204"/>
      <c r="USV295" s="204"/>
      <c r="USW295" s="204"/>
      <c r="USX295" s="204"/>
      <c r="USY295" s="204"/>
      <c r="USZ295" s="204"/>
      <c r="UTA295" s="204"/>
      <c r="UTB295" s="204"/>
      <c r="UTC295" s="204"/>
      <c r="UTD295" s="204"/>
      <c r="UTE295" s="204"/>
      <c r="UTF295" s="204"/>
      <c r="UTG295" s="204"/>
      <c r="UTH295" s="204"/>
      <c r="UTI295" s="204"/>
      <c r="UTJ295" s="204"/>
      <c r="UTK295" s="204"/>
      <c r="UTL295" s="204"/>
      <c r="UTM295" s="204"/>
      <c r="UTN295" s="204"/>
      <c r="UTO295" s="204"/>
      <c r="UTP295" s="204"/>
      <c r="UTQ295" s="204"/>
      <c r="UTR295" s="204"/>
      <c r="UTS295" s="204"/>
      <c r="UTT295" s="204"/>
      <c r="UTU295" s="204"/>
      <c r="UTV295" s="204"/>
      <c r="UTW295" s="204"/>
      <c r="UTX295" s="204"/>
      <c r="UTY295" s="204"/>
      <c r="UTZ295" s="204"/>
      <c r="UUA295" s="204"/>
      <c r="UUB295" s="204"/>
      <c r="UUC295" s="204"/>
      <c r="UUD295" s="204"/>
      <c r="UUE295" s="204"/>
      <c r="UUF295" s="204"/>
      <c r="UUG295" s="204"/>
      <c r="UUH295" s="204"/>
      <c r="UUI295" s="204"/>
      <c r="UUJ295" s="204"/>
      <c r="UUK295" s="204"/>
      <c r="UUL295" s="204"/>
      <c r="UUM295" s="204"/>
      <c r="UUN295" s="204"/>
      <c r="UUO295" s="204"/>
      <c r="UUP295" s="204"/>
      <c r="UUQ295" s="204"/>
      <c r="UUR295" s="204"/>
      <c r="UUS295" s="204"/>
      <c r="UUT295" s="204"/>
      <c r="UUU295" s="204"/>
      <c r="UUV295" s="204"/>
      <c r="UUW295" s="204"/>
      <c r="UUX295" s="204"/>
      <c r="UUY295" s="204"/>
      <c r="UUZ295" s="204"/>
      <c r="UVA295" s="204"/>
      <c r="UVB295" s="204"/>
      <c r="UVC295" s="204"/>
      <c r="UVD295" s="204"/>
      <c r="UVE295" s="204"/>
      <c r="UVF295" s="204"/>
      <c r="UVG295" s="204"/>
      <c r="UVH295" s="204"/>
      <c r="UVI295" s="204"/>
      <c r="UVJ295" s="204"/>
      <c r="UVK295" s="204"/>
      <c r="UVL295" s="204"/>
      <c r="UVM295" s="204"/>
      <c r="UVN295" s="204"/>
      <c r="UVO295" s="204"/>
      <c r="UVP295" s="204"/>
      <c r="UVQ295" s="204"/>
      <c r="UVR295" s="204"/>
      <c r="UVS295" s="204"/>
      <c r="UVT295" s="204"/>
      <c r="UVU295" s="204"/>
      <c r="UVV295" s="204"/>
      <c r="UVW295" s="204"/>
      <c r="UVX295" s="204"/>
      <c r="UVY295" s="204"/>
      <c r="UVZ295" s="204"/>
      <c r="UWA295" s="204"/>
      <c r="UWB295" s="204"/>
      <c r="UWC295" s="204"/>
      <c r="UWD295" s="204"/>
      <c r="UWE295" s="204"/>
      <c r="UWF295" s="204"/>
      <c r="UWG295" s="204"/>
      <c r="UWH295" s="204"/>
      <c r="UWI295" s="204"/>
      <c r="UWJ295" s="204"/>
      <c r="UWK295" s="204"/>
      <c r="UWL295" s="204"/>
      <c r="UWM295" s="204"/>
      <c r="UWN295" s="204"/>
      <c r="UWO295" s="204"/>
      <c r="UWP295" s="204"/>
      <c r="UWQ295" s="204"/>
      <c r="UWR295" s="204"/>
      <c r="UWS295" s="204"/>
      <c r="UWT295" s="204"/>
      <c r="UWU295" s="204"/>
      <c r="UWV295" s="204"/>
      <c r="UWW295" s="204"/>
      <c r="UWX295" s="204"/>
      <c r="UWY295" s="204"/>
      <c r="UWZ295" s="204"/>
      <c r="UXA295" s="204"/>
      <c r="UXB295" s="204"/>
      <c r="UXC295" s="204"/>
      <c r="UXD295" s="204"/>
      <c r="UXE295" s="204"/>
      <c r="UXF295" s="204"/>
      <c r="UXG295" s="204"/>
      <c r="UXH295" s="204"/>
      <c r="UXI295" s="204"/>
      <c r="UXJ295" s="204"/>
      <c r="UXK295" s="204"/>
      <c r="UXL295" s="204"/>
      <c r="UXM295" s="204"/>
      <c r="UXN295" s="204"/>
      <c r="UXO295" s="204"/>
      <c r="UXP295" s="204"/>
      <c r="UXQ295" s="204"/>
      <c r="UXR295" s="204"/>
      <c r="UXS295" s="204"/>
      <c r="UXT295" s="204"/>
      <c r="UXU295" s="204"/>
      <c r="UXV295" s="204"/>
      <c r="UXW295" s="204"/>
      <c r="UXX295" s="204"/>
      <c r="UXY295" s="204"/>
      <c r="UXZ295" s="204"/>
      <c r="UYA295" s="204"/>
      <c r="UYB295" s="204"/>
      <c r="UYC295" s="204"/>
      <c r="UYD295" s="204"/>
      <c r="UYE295" s="204"/>
      <c r="UYF295" s="204"/>
      <c r="UYG295" s="204"/>
      <c r="UYH295" s="204"/>
      <c r="UYI295" s="204"/>
      <c r="UYJ295" s="204"/>
      <c r="UYK295" s="204"/>
      <c r="UYL295" s="204"/>
      <c r="UYM295" s="204"/>
      <c r="UYN295" s="204"/>
      <c r="UYO295" s="204"/>
      <c r="UYP295" s="204"/>
      <c r="UYQ295" s="204"/>
      <c r="UYR295" s="204"/>
      <c r="UYS295" s="204"/>
      <c r="UYT295" s="204"/>
      <c r="UYU295" s="204"/>
      <c r="UYV295" s="204"/>
      <c r="UYW295" s="204"/>
      <c r="UYX295" s="204"/>
      <c r="UYY295" s="204"/>
      <c r="UYZ295" s="204"/>
      <c r="UZA295" s="204"/>
      <c r="UZB295" s="204"/>
      <c r="UZC295" s="204"/>
      <c r="UZD295" s="204"/>
      <c r="UZE295" s="204"/>
      <c r="UZF295" s="204"/>
      <c r="UZG295" s="204"/>
      <c r="UZH295" s="204"/>
      <c r="UZI295" s="204"/>
      <c r="UZJ295" s="204"/>
      <c r="UZK295" s="204"/>
      <c r="UZL295" s="204"/>
      <c r="UZM295" s="204"/>
      <c r="UZN295" s="204"/>
      <c r="UZO295" s="204"/>
      <c r="UZP295" s="204"/>
      <c r="UZQ295" s="204"/>
      <c r="UZR295" s="204"/>
      <c r="UZS295" s="204"/>
      <c r="UZT295" s="204"/>
      <c r="UZU295" s="204"/>
      <c r="UZV295" s="204"/>
      <c r="UZW295" s="204"/>
      <c r="UZX295" s="204"/>
      <c r="UZY295" s="204"/>
      <c r="UZZ295" s="204"/>
      <c r="VAA295" s="204"/>
      <c r="VAB295" s="204"/>
      <c r="VAC295" s="204"/>
      <c r="VAD295" s="204"/>
      <c r="VAE295" s="204"/>
      <c r="VAF295" s="204"/>
      <c r="VAG295" s="204"/>
      <c r="VAH295" s="204"/>
      <c r="VAI295" s="204"/>
      <c r="VAJ295" s="204"/>
      <c r="VAK295" s="204"/>
      <c r="VAL295" s="204"/>
      <c r="VAM295" s="204"/>
      <c r="VAN295" s="204"/>
      <c r="VAO295" s="204"/>
      <c r="VAP295" s="204"/>
      <c r="VAQ295" s="204"/>
      <c r="VAR295" s="204"/>
      <c r="VAS295" s="204"/>
      <c r="VAT295" s="204"/>
      <c r="VAU295" s="204"/>
      <c r="VAV295" s="204"/>
      <c r="VAW295" s="204"/>
      <c r="VAX295" s="204"/>
      <c r="VAY295" s="204"/>
      <c r="VAZ295" s="204"/>
      <c r="VBA295" s="204"/>
      <c r="VBB295" s="204"/>
      <c r="VBC295" s="204"/>
      <c r="VBD295" s="204"/>
      <c r="VBE295" s="204"/>
      <c r="VBF295" s="204"/>
      <c r="VBG295" s="204"/>
      <c r="VBH295" s="204"/>
      <c r="VBI295" s="204"/>
      <c r="VBJ295" s="204"/>
      <c r="VBK295" s="204"/>
      <c r="VBL295" s="204"/>
      <c r="VBM295" s="204"/>
      <c r="VBN295" s="204"/>
      <c r="VBO295" s="204"/>
      <c r="VBP295" s="204"/>
      <c r="VBQ295" s="204"/>
      <c r="VBR295" s="204"/>
      <c r="VBS295" s="204"/>
      <c r="VBT295" s="204"/>
      <c r="VBU295" s="204"/>
      <c r="VBV295" s="204"/>
      <c r="VBW295" s="204"/>
      <c r="VBX295" s="204"/>
      <c r="VBY295" s="204"/>
      <c r="VBZ295" s="204"/>
      <c r="VCA295" s="204"/>
      <c r="VCB295" s="204"/>
      <c r="VCC295" s="204"/>
      <c r="VCD295" s="204"/>
      <c r="VCE295" s="204"/>
      <c r="VCF295" s="204"/>
      <c r="VCG295" s="204"/>
      <c r="VCH295" s="204"/>
      <c r="VCI295" s="204"/>
      <c r="VCJ295" s="204"/>
      <c r="VCK295" s="204"/>
      <c r="VCL295" s="204"/>
      <c r="VCM295" s="204"/>
      <c r="VCN295" s="204"/>
      <c r="VCO295" s="204"/>
      <c r="VCP295" s="204"/>
      <c r="VCQ295" s="204"/>
      <c r="VCR295" s="204"/>
      <c r="VCS295" s="204"/>
      <c r="VCT295" s="204"/>
      <c r="VCU295" s="204"/>
      <c r="VCV295" s="204"/>
      <c r="VCW295" s="204"/>
      <c r="VCX295" s="204"/>
      <c r="VCY295" s="204"/>
      <c r="VCZ295" s="204"/>
      <c r="VDA295" s="204"/>
      <c r="VDB295" s="204"/>
      <c r="VDC295" s="204"/>
      <c r="VDD295" s="204"/>
      <c r="VDE295" s="204"/>
      <c r="VDF295" s="204"/>
      <c r="VDG295" s="204"/>
      <c r="VDH295" s="204"/>
      <c r="VDI295" s="204"/>
      <c r="VDJ295" s="204"/>
      <c r="VDK295" s="204"/>
      <c r="VDL295" s="204"/>
      <c r="VDM295" s="204"/>
      <c r="VDN295" s="204"/>
      <c r="VDO295" s="204"/>
      <c r="VDP295" s="204"/>
      <c r="VDQ295" s="204"/>
      <c r="VDR295" s="204"/>
      <c r="VDS295" s="204"/>
      <c r="VDT295" s="204"/>
      <c r="VDU295" s="204"/>
      <c r="VDV295" s="204"/>
      <c r="VDW295" s="204"/>
      <c r="VDX295" s="204"/>
      <c r="VDY295" s="204"/>
      <c r="VDZ295" s="204"/>
      <c r="VEA295" s="204"/>
      <c r="VEB295" s="204"/>
      <c r="VEC295" s="204"/>
      <c r="VED295" s="204"/>
      <c r="VEE295" s="204"/>
      <c r="VEF295" s="204"/>
      <c r="VEG295" s="204"/>
      <c r="VEH295" s="204"/>
      <c r="VEI295" s="204"/>
      <c r="VEJ295" s="204"/>
      <c r="VEK295" s="204"/>
      <c r="VEL295" s="204"/>
      <c r="VEM295" s="204"/>
      <c r="VEN295" s="204"/>
      <c r="VEO295" s="204"/>
      <c r="VEP295" s="204"/>
      <c r="VEQ295" s="204"/>
      <c r="VER295" s="204"/>
      <c r="VES295" s="204"/>
      <c r="VET295" s="204"/>
      <c r="VEU295" s="204"/>
      <c r="VEV295" s="204"/>
      <c r="VEW295" s="204"/>
      <c r="VEX295" s="204"/>
      <c r="VEY295" s="204"/>
      <c r="VEZ295" s="204"/>
      <c r="VFA295" s="204"/>
      <c r="VFB295" s="204"/>
      <c r="VFC295" s="204"/>
      <c r="VFD295" s="204"/>
      <c r="VFE295" s="204"/>
      <c r="VFF295" s="204"/>
      <c r="VFG295" s="204"/>
      <c r="VFH295" s="204"/>
      <c r="VFI295" s="204"/>
      <c r="VFJ295" s="204"/>
      <c r="VFK295" s="204"/>
      <c r="VFL295" s="204"/>
      <c r="VFM295" s="204"/>
      <c r="VFN295" s="204"/>
      <c r="VFO295" s="204"/>
      <c r="VFP295" s="204"/>
      <c r="VFQ295" s="204"/>
      <c r="VFR295" s="204"/>
      <c r="VFS295" s="204"/>
      <c r="VFT295" s="204"/>
      <c r="VFU295" s="204"/>
      <c r="VFV295" s="204"/>
      <c r="VFW295" s="204"/>
      <c r="VFX295" s="204"/>
      <c r="VFY295" s="204"/>
      <c r="VFZ295" s="204"/>
      <c r="VGA295" s="204"/>
      <c r="VGB295" s="204"/>
      <c r="VGC295" s="204"/>
      <c r="VGD295" s="204"/>
      <c r="VGE295" s="204"/>
      <c r="VGF295" s="204"/>
      <c r="VGG295" s="204"/>
      <c r="VGH295" s="204"/>
      <c r="VGI295" s="204"/>
      <c r="VGJ295" s="204"/>
      <c r="VGK295" s="204"/>
      <c r="VGL295" s="204"/>
      <c r="VGM295" s="204"/>
      <c r="VGN295" s="204"/>
      <c r="VGO295" s="204"/>
      <c r="VGP295" s="204"/>
      <c r="VGQ295" s="204"/>
      <c r="VGR295" s="204"/>
      <c r="VGS295" s="204"/>
      <c r="VGT295" s="204"/>
      <c r="VGU295" s="204"/>
      <c r="VGV295" s="204"/>
      <c r="VGW295" s="204"/>
      <c r="VGX295" s="204"/>
      <c r="VGY295" s="204"/>
      <c r="VGZ295" s="204"/>
      <c r="VHA295" s="204"/>
      <c r="VHB295" s="204"/>
      <c r="VHC295" s="204"/>
      <c r="VHD295" s="204"/>
      <c r="VHE295" s="204"/>
      <c r="VHF295" s="204"/>
      <c r="VHG295" s="204"/>
      <c r="VHH295" s="204"/>
      <c r="VHI295" s="204"/>
      <c r="VHJ295" s="204"/>
      <c r="VHK295" s="204"/>
      <c r="VHL295" s="204"/>
      <c r="VHM295" s="204"/>
      <c r="VHN295" s="204"/>
      <c r="VHO295" s="204"/>
      <c r="VHP295" s="204"/>
      <c r="VHQ295" s="204"/>
      <c r="VHR295" s="204"/>
      <c r="VHS295" s="204"/>
      <c r="VHT295" s="204"/>
      <c r="VHU295" s="204"/>
      <c r="VHV295" s="204"/>
      <c r="VHW295" s="204"/>
      <c r="VHX295" s="204"/>
      <c r="VHY295" s="204"/>
      <c r="VHZ295" s="204"/>
      <c r="VIA295" s="204"/>
      <c r="VIB295" s="204"/>
      <c r="VIC295" s="204"/>
      <c r="VID295" s="204"/>
      <c r="VIE295" s="204"/>
      <c r="VIF295" s="204"/>
      <c r="VIG295" s="204"/>
      <c r="VIH295" s="204"/>
      <c r="VII295" s="204"/>
      <c r="VIJ295" s="204"/>
      <c r="VIK295" s="204"/>
      <c r="VIL295" s="204"/>
      <c r="VIM295" s="204"/>
      <c r="VIN295" s="204"/>
      <c r="VIO295" s="204"/>
      <c r="VIP295" s="204"/>
      <c r="VIQ295" s="204"/>
      <c r="VIR295" s="204"/>
      <c r="VIS295" s="204"/>
      <c r="VIT295" s="204"/>
      <c r="VIU295" s="204"/>
      <c r="VIV295" s="204"/>
      <c r="VIW295" s="204"/>
      <c r="VIX295" s="204"/>
      <c r="VIY295" s="204"/>
      <c r="VIZ295" s="204"/>
      <c r="VJA295" s="204"/>
      <c r="VJB295" s="204"/>
      <c r="VJC295" s="204"/>
      <c r="VJD295" s="204"/>
      <c r="VJE295" s="204"/>
      <c r="VJF295" s="204"/>
      <c r="VJG295" s="204"/>
      <c r="VJH295" s="204"/>
      <c r="VJI295" s="204"/>
      <c r="VJJ295" s="204"/>
      <c r="VJK295" s="204"/>
      <c r="VJL295" s="204"/>
      <c r="VJM295" s="204"/>
      <c r="VJN295" s="204"/>
      <c r="VJO295" s="204"/>
      <c r="VJP295" s="204"/>
      <c r="VJQ295" s="204"/>
      <c r="VJR295" s="204"/>
      <c r="VJS295" s="204"/>
      <c r="VJT295" s="204"/>
      <c r="VJU295" s="204"/>
      <c r="VJV295" s="204"/>
      <c r="VJW295" s="204"/>
      <c r="VJX295" s="204"/>
      <c r="VJY295" s="204"/>
      <c r="VJZ295" s="204"/>
      <c r="VKA295" s="204"/>
      <c r="VKB295" s="204"/>
      <c r="VKC295" s="204"/>
      <c r="VKD295" s="204"/>
      <c r="VKE295" s="204"/>
      <c r="VKF295" s="204"/>
      <c r="VKG295" s="204"/>
      <c r="VKH295" s="204"/>
      <c r="VKI295" s="204"/>
      <c r="VKJ295" s="204"/>
      <c r="VKK295" s="204"/>
      <c r="VKL295" s="204"/>
      <c r="VKM295" s="204"/>
      <c r="VKN295" s="204"/>
      <c r="VKO295" s="204"/>
      <c r="VKP295" s="204"/>
      <c r="VKQ295" s="204"/>
      <c r="VKR295" s="204"/>
      <c r="VKS295" s="204"/>
      <c r="VKT295" s="204"/>
      <c r="VKU295" s="204"/>
      <c r="VKV295" s="204"/>
      <c r="VKW295" s="204"/>
      <c r="VKX295" s="204"/>
      <c r="VKY295" s="204"/>
      <c r="VKZ295" s="204"/>
      <c r="VLA295" s="204"/>
      <c r="VLB295" s="204"/>
      <c r="VLC295" s="204"/>
      <c r="VLD295" s="204"/>
      <c r="VLE295" s="204"/>
      <c r="VLF295" s="204"/>
      <c r="VLG295" s="204"/>
      <c r="VLH295" s="204"/>
      <c r="VLI295" s="204"/>
      <c r="VLJ295" s="204"/>
      <c r="VLK295" s="204"/>
      <c r="VLL295" s="204"/>
      <c r="VLM295" s="204"/>
      <c r="VLN295" s="204"/>
      <c r="VLO295" s="204"/>
      <c r="VLP295" s="204"/>
      <c r="VLQ295" s="204"/>
      <c r="VLR295" s="204"/>
      <c r="VLS295" s="204"/>
      <c r="VLT295" s="204"/>
      <c r="VLU295" s="204"/>
      <c r="VLV295" s="204"/>
      <c r="VLW295" s="204"/>
      <c r="VLX295" s="204"/>
      <c r="VLY295" s="204"/>
      <c r="VLZ295" s="204"/>
      <c r="VMA295" s="204"/>
      <c r="VMB295" s="204"/>
      <c r="VMC295" s="204"/>
      <c r="VMD295" s="204"/>
      <c r="VME295" s="204"/>
      <c r="VMF295" s="204"/>
      <c r="VMG295" s="204"/>
      <c r="VMH295" s="204"/>
      <c r="VMI295" s="204"/>
      <c r="VMJ295" s="204"/>
      <c r="VMK295" s="204"/>
      <c r="VML295" s="204"/>
      <c r="VMM295" s="204"/>
      <c r="VMN295" s="204"/>
      <c r="VMO295" s="204"/>
      <c r="VMP295" s="204"/>
      <c r="VMQ295" s="204"/>
      <c r="VMR295" s="204"/>
      <c r="VMS295" s="204"/>
      <c r="VMT295" s="204"/>
      <c r="VMU295" s="204"/>
      <c r="VMV295" s="204"/>
      <c r="VMW295" s="204"/>
      <c r="VMX295" s="204"/>
      <c r="VMY295" s="204"/>
      <c r="VMZ295" s="204"/>
      <c r="VNA295" s="204"/>
      <c r="VNB295" s="204"/>
      <c r="VNC295" s="204"/>
      <c r="VND295" s="204"/>
      <c r="VNE295" s="204"/>
      <c r="VNF295" s="204"/>
      <c r="VNG295" s="204"/>
      <c r="VNH295" s="204"/>
      <c r="VNI295" s="204"/>
      <c r="VNJ295" s="204"/>
      <c r="VNK295" s="204"/>
      <c r="VNL295" s="204"/>
      <c r="VNM295" s="204"/>
      <c r="VNN295" s="204"/>
      <c r="VNO295" s="204"/>
      <c r="VNP295" s="204"/>
      <c r="VNQ295" s="204"/>
      <c r="VNR295" s="204"/>
      <c r="VNS295" s="204"/>
      <c r="VNT295" s="204"/>
      <c r="VNU295" s="204"/>
      <c r="VNV295" s="204"/>
      <c r="VNW295" s="204"/>
      <c r="VNX295" s="204"/>
      <c r="VNY295" s="204"/>
      <c r="VNZ295" s="204"/>
      <c r="VOA295" s="204"/>
      <c r="VOB295" s="204"/>
      <c r="VOC295" s="204"/>
      <c r="VOD295" s="204"/>
      <c r="VOE295" s="204"/>
      <c r="VOF295" s="204"/>
      <c r="VOG295" s="204"/>
      <c r="VOH295" s="204"/>
      <c r="VOI295" s="204"/>
      <c r="VOJ295" s="204"/>
      <c r="VOK295" s="204"/>
      <c r="VOL295" s="204"/>
      <c r="VOM295" s="204"/>
      <c r="VON295" s="204"/>
      <c r="VOO295" s="204"/>
      <c r="VOP295" s="204"/>
      <c r="VOQ295" s="204"/>
      <c r="VOR295" s="204"/>
      <c r="VOS295" s="204"/>
      <c r="VOT295" s="204"/>
      <c r="VOU295" s="204"/>
      <c r="VOV295" s="204"/>
      <c r="VOW295" s="204"/>
      <c r="VOX295" s="204"/>
      <c r="VOY295" s="204"/>
      <c r="VOZ295" s="204"/>
      <c r="VPA295" s="204"/>
      <c r="VPB295" s="204"/>
      <c r="VPC295" s="204"/>
      <c r="VPD295" s="204"/>
      <c r="VPE295" s="204"/>
      <c r="VPF295" s="204"/>
      <c r="VPG295" s="204"/>
      <c r="VPH295" s="204"/>
      <c r="VPI295" s="204"/>
      <c r="VPJ295" s="204"/>
      <c r="VPK295" s="204"/>
      <c r="VPL295" s="204"/>
      <c r="VPM295" s="204"/>
      <c r="VPN295" s="204"/>
      <c r="VPO295" s="204"/>
      <c r="VPP295" s="204"/>
      <c r="VPQ295" s="204"/>
      <c r="VPR295" s="204"/>
      <c r="VPS295" s="204"/>
      <c r="VPT295" s="204"/>
      <c r="VPU295" s="204"/>
      <c r="VPV295" s="204"/>
      <c r="VPW295" s="204"/>
      <c r="VPX295" s="204"/>
      <c r="VPY295" s="204"/>
      <c r="VPZ295" s="204"/>
      <c r="VQA295" s="204"/>
      <c r="VQB295" s="204"/>
      <c r="VQC295" s="204"/>
      <c r="VQD295" s="204"/>
      <c r="VQE295" s="204"/>
      <c r="VQF295" s="204"/>
      <c r="VQG295" s="204"/>
      <c r="VQH295" s="204"/>
      <c r="VQI295" s="204"/>
      <c r="VQJ295" s="204"/>
      <c r="VQK295" s="204"/>
      <c r="VQL295" s="204"/>
      <c r="VQM295" s="204"/>
      <c r="VQN295" s="204"/>
      <c r="VQO295" s="204"/>
      <c r="VQP295" s="204"/>
      <c r="VQQ295" s="204"/>
      <c r="VQR295" s="204"/>
      <c r="VQS295" s="204"/>
      <c r="VQT295" s="204"/>
      <c r="VQU295" s="204"/>
      <c r="VQV295" s="204"/>
      <c r="VQW295" s="204"/>
      <c r="VQX295" s="204"/>
      <c r="VQY295" s="204"/>
      <c r="VQZ295" s="204"/>
      <c r="VRA295" s="204"/>
      <c r="VRB295" s="204"/>
      <c r="VRC295" s="204"/>
      <c r="VRD295" s="204"/>
      <c r="VRE295" s="204"/>
      <c r="VRF295" s="204"/>
      <c r="VRG295" s="204"/>
      <c r="VRH295" s="204"/>
      <c r="VRI295" s="204"/>
      <c r="VRJ295" s="204"/>
      <c r="VRK295" s="204"/>
      <c r="VRL295" s="204"/>
      <c r="VRM295" s="204"/>
      <c r="VRN295" s="204"/>
      <c r="VRO295" s="204"/>
      <c r="VRP295" s="204"/>
      <c r="VRQ295" s="204"/>
      <c r="VRR295" s="204"/>
      <c r="VRS295" s="204"/>
      <c r="VRT295" s="204"/>
      <c r="VRU295" s="204"/>
      <c r="VRV295" s="204"/>
      <c r="VRW295" s="204"/>
      <c r="VRX295" s="204"/>
      <c r="VRY295" s="204"/>
      <c r="VRZ295" s="204"/>
      <c r="VSA295" s="204"/>
      <c r="VSB295" s="204"/>
      <c r="VSC295" s="204"/>
      <c r="VSD295" s="204"/>
      <c r="VSE295" s="204"/>
      <c r="VSF295" s="204"/>
      <c r="VSG295" s="204"/>
      <c r="VSH295" s="204"/>
      <c r="VSI295" s="204"/>
      <c r="VSJ295" s="204"/>
      <c r="VSK295" s="204"/>
      <c r="VSL295" s="204"/>
      <c r="VSM295" s="204"/>
      <c r="VSN295" s="204"/>
      <c r="VSO295" s="204"/>
      <c r="VSP295" s="204"/>
      <c r="VSQ295" s="204"/>
      <c r="VSR295" s="204"/>
      <c r="VSS295" s="204"/>
      <c r="VST295" s="204"/>
      <c r="VSU295" s="204"/>
      <c r="VSV295" s="204"/>
      <c r="VSW295" s="204"/>
      <c r="VSX295" s="204"/>
      <c r="VSY295" s="204"/>
      <c r="VSZ295" s="204"/>
      <c r="VTA295" s="204"/>
      <c r="VTB295" s="204"/>
      <c r="VTC295" s="204"/>
      <c r="VTD295" s="204"/>
      <c r="VTE295" s="204"/>
      <c r="VTF295" s="204"/>
      <c r="VTG295" s="204"/>
      <c r="VTH295" s="204"/>
      <c r="VTI295" s="204"/>
      <c r="VTJ295" s="204"/>
      <c r="VTK295" s="204"/>
      <c r="VTL295" s="204"/>
      <c r="VTM295" s="204"/>
      <c r="VTN295" s="204"/>
      <c r="VTO295" s="204"/>
      <c r="VTP295" s="204"/>
      <c r="VTQ295" s="204"/>
      <c r="VTR295" s="204"/>
      <c r="VTS295" s="204"/>
      <c r="VTT295" s="204"/>
      <c r="VTU295" s="204"/>
      <c r="VTV295" s="204"/>
      <c r="VTW295" s="204"/>
      <c r="VTX295" s="204"/>
      <c r="VTY295" s="204"/>
      <c r="VTZ295" s="204"/>
      <c r="VUA295" s="204"/>
      <c r="VUB295" s="204"/>
      <c r="VUC295" s="204"/>
      <c r="VUD295" s="204"/>
      <c r="VUE295" s="204"/>
      <c r="VUF295" s="204"/>
      <c r="VUG295" s="204"/>
      <c r="VUH295" s="204"/>
      <c r="VUI295" s="204"/>
      <c r="VUJ295" s="204"/>
      <c r="VUK295" s="204"/>
      <c r="VUL295" s="204"/>
      <c r="VUM295" s="204"/>
      <c r="VUN295" s="204"/>
      <c r="VUO295" s="204"/>
      <c r="VUP295" s="204"/>
      <c r="VUQ295" s="204"/>
      <c r="VUR295" s="204"/>
      <c r="VUS295" s="204"/>
      <c r="VUT295" s="204"/>
      <c r="VUU295" s="204"/>
      <c r="VUV295" s="204"/>
      <c r="VUW295" s="204"/>
      <c r="VUX295" s="204"/>
      <c r="VUY295" s="204"/>
      <c r="VUZ295" s="204"/>
      <c r="VVA295" s="204"/>
      <c r="VVB295" s="204"/>
      <c r="VVC295" s="204"/>
      <c r="VVD295" s="204"/>
      <c r="VVE295" s="204"/>
      <c r="VVF295" s="204"/>
      <c r="VVG295" s="204"/>
      <c r="VVH295" s="204"/>
      <c r="VVI295" s="204"/>
      <c r="VVJ295" s="204"/>
      <c r="VVK295" s="204"/>
      <c r="VVL295" s="204"/>
      <c r="VVM295" s="204"/>
      <c r="VVN295" s="204"/>
      <c r="VVO295" s="204"/>
      <c r="VVP295" s="204"/>
      <c r="VVQ295" s="204"/>
      <c r="VVR295" s="204"/>
      <c r="VVS295" s="204"/>
      <c r="VVT295" s="204"/>
      <c r="VVU295" s="204"/>
      <c r="VVV295" s="204"/>
      <c r="VVW295" s="204"/>
      <c r="VVX295" s="204"/>
      <c r="VVY295" s="204"/>
      <c r="VVZ295" s="204"/>
      <c r="VWA295" s="204"/>
      <c r="VWB295" s="204"/>
      <c r="VWC295" s="204"/>
      <c r="VWD295" s="204"/>
      <c r="VWE295" s="204"/>
      <c r="VWF295" s="204"/>
      <c r="VWG295" s="204"/>
      <c r="VWH295" s="204"/>
      <c r="VWI295" s="204"/>
      <c r="VWJ295" s="204"/>
      <c r="VWK295" s="204"/>
      <c r="VWL295" s="204"/>
      <c r="VWM295" s="204"/>
      <c r="VWN295" s="204"/>
      <c r="VWO295" s="204"/>
      <c r="VWP295" s="204"/>
      <c r="VWQ295" s="204"/>
      <c r="VWR295" s="204"/>
      <c r="VWS295" s="204"/>
      <c r="VWT295" s="204"/>
      <c r="VWU295" s="204"/>
      <c r="VWV295" s="204"/>
      <c r="VWW295" s="204"/>
      <c r="VWX295" s="204"/>
      <c r="VWY295" s="204"/>
      <c r="VWZ295" s="204"/>
      <c r="VXA295" s="204"/>
      <c r="VXB295" s="204"/>
      <c r="VXC295" s="204"/>
      <c r="VXD295" s="204"/>
      <c r="VXE295" s="204"/>
      <c r="VXF295" s="204"/>
      <c r="VXG295" s="204"/>
      <c r="VXH295" s="204"/>
      <c r="VXI295" s="204"/>
      <c r="VXJ295" s="204"/>
      <c r="VXK295" s="204"/>
      <c r="VXL295" s="204"/>
      <c r="VXM295" s="204"/>
      <c r="VXN295" s="204"/>
      <c r="VXO295" s="204"/>
      <c r="VXP295" s="204"/>
      <c r="VXQ295" s="204"/>
      <c r="VXR295" s="204"/>
      <c r="VXS295" s="204"/>
      <c r="VXT295" s="204"/>
      <c r="VXU295" s="204"/>
      <c r="VXV295" s="204"/>
      <c r="VXW295" s="204"/>
      <c r="VXX295" s="204"/>
      <c r="VXY295" s="204"/>
      <c r="VXZ295" s="204"/>
      <c r="VYA295" s="204"/>
      <c r="VYB295" s="204"/>
      <c r="VYC295" s="204"/>
      <c r="VYD295" s="204"/>
      <c r="VYE295" s="204"/>
      <c r="VYF295" s="204"/>
      <c r="VYG295" s="204"/>
      <c r="VYH295" s="204"/>
      <c r="VYI295" s="204"/>
      <c r="VYJ295" s="204"/>
      <c r="VYK295" s="204"/>
      <c r="VYL295" s="204"/>
      <c r="VYM295" s="204"/>
      <c r="VYN295" s="204"/>
      <c r="VYO295" s="204"/>
      <c r="VYP295" s="204"/>
      <c r="VYQ295" s="204"/>
      <c r="VYR295" s="204"/>
      <c r="VYS295" s="204"/>
      <c r="VYT295" s="204"/>
      <c r="VYU295" s="204"/>
      <c r="VYV295" s="204"/>
      <c r="VYW295" s="204"/>
      <c r="VYX295" s="204"/>
      <c r="VYY295" s="204"/>
      <c r="VYZ295" s="204"/>
      <c r="VZA295" s="204"/>
      <c r="VZB295" s="204"/>
      <c r="VZC295" s="204"/>
      <c r="VZD295" s="204"/>
      <c r="VZE295" s="204"/>
      <c r="VZF295" s="204"/>
      <c r="VZG295" s="204"/>
      <c r="VZH295" s="204"/>
      <c r="VZI295" s="204"/>
      <c r="VZJ295" s="204"/>
      <c r="VZK295" s="204"/>
      <c r="VZL295" s="204"/>
      <c r="VZM295" s="204"/>
      <c r="VZN295" s="204"/>
      <c r="VZO295" s="204"/>
      <c r="VZP295" s="204"/>
      <c r="VZQ295" s="204"/>
      <c r="VZR295" s="204"/>
      <c r="VZS295" s="204"/>
      <c r="VZT295" s="204"/>
      <c r="VZU295" s="204"/>
      <c r="VZV295" s="204"/>
      <c r="VZW295" s="204"/>
      <c r="VZX295" s="204"/>
      <c r="VZY295" s="204"/>
      <c r="VZZ295" s="204"/>
      <c r="WAA295" s="204"/>
      <c r="WAB295" s="204"/>
      <c r="WAC295" s="204"/>
      <c r="WAD295" s="204"/>
      <c r="WAE295" s="204"/>
      <c r="WAF295" s="204"/>
      <c r="WAG295" s="204"/>
      <c r="WAH295" s="204"/>
      <c r="WAI295" s="204"/>
      <c r="WAJ295" s="204"/>
      <c r="WAK295" s="204"/>
      <c r="WAL295" s="204"/>
      <c r="WAM295" s="204"/>
      <c r="WAN295" s="204"/>
      <c r="WAO295" s="204"/>
      <c r="WAP295" s="204"/>
      <c r="WAQ295" s="204"/>
      <c r="WAR295" s="204"/>
      <c r="WAS295" s="204"/>
      <c r="WAT295" s="204"/>
      <c r="WAU295" s="204"/>
      <c r="WAV295" s="204"/>
      <c r="WAW295" s="204"/>
      <c r="WAX295" s="204"/>
      <c r="WAY295" s="204"/>
      <c r="WAZ295" s="204"/>
      <c r="WBA295" s="204"/>
      <c r="WBB295" s="204"/>
      <c r="WBC295" s="204"/>
      <c r="WBD295" s="204"/>
      <c r="WBE295" s="204"/>
      <c r="WBF295" s="204"/>
      <c r="WBG295" s="204"/>
      <c r="WBH295" s="204"/>
      <c r="WBI295" s="204"/>
      <c r="WBJ295" s="204"/>
      <c r="WBK295" s="204"/>
      <c r="WBL295" s="204"/>
      <c r="WBM295" s="204"/>
      <c r="WBN295" s="204"/>
      <c r="WBO295" s="204"/>
      <c r="WBP295" s="204"/>
      <c r="WBQ295" s="204"/>
      <c r="WBR295" s="204"/>
      <c r="WBS295" s="204"/>
      <c r="WBT295" s="204"/>
      <c r="WBU295" s="204"/>
      <c r="WBV295" s="204"/>
      <c r="WBW295" s="204"/>
      <c r="WBX295" s="204"/>
      <c r="WBY295" s="204"/>
      <c r="WBZ295" s="204"/>
      <c r="WCA295" s="204"/>
      <c r="WCB295" s="204"/>
      <c r="WCC295" s="204"/>
      <c r="WCD295" s="204"/>
      <c r="WCE295" s="204"/>
      <c r="WCF295" s="204"/>
      <c r="WCG295" s="204"/>
      <c r="WCH295" s="204"/>
      <c r="WCI295" s="204"/>
      <c r="WCJ295" s="204"/>
      <c r="WCK295" s="204"/>
      <c r="WCL295" s="204"/>
      <c r="WCM295" s="204"/>
      <c r="WCN295" s="204"/>
      <c r="WCO295" s="204"/>
      <c r="WCP295" s="204"/>
      <c r="WCQ295" s="204"/>
      <c r="WCR295" s="204"/>
      <c r="WCS295" s="204"/>
      <c r="WCT295" s="204"/>
      <c r="WCU295" s="204"/>
      <c r="WCV295" s="204"/>
      <c r="WCW295" s="204"/>
      <c r="WCX295" s="204"/>
      <c r="WCY295" s="204"/>
      <c r="WCZ295" s="204"/>
      <c r="WDA295" s="204"/>
      <c r="WDB295" s="204"/>
      <c r="WDC295" s="204"/>
      <c r="WDD295" s="204"/>
      <c r="WDE295" s="204"/>
      <c r="WDF295" s="204"/>
      <c r="WDG295" s="204"/>
      <c r="WDH295" s="204"/>
      <c r="WDI295" s="204"/>
      <c r="WDJ295" s="204"/>
      <c r="WDK295" s="204"/>
      <c r="WDL295" s="204"/>
      <c r="WDM295" s="204"/>
      <c r="WDN295" s="204"/>
      <c r="WDO295" s="204"/>
      <c r="WDP295" s="204"/>
      <c r="WDQ295" s="204"/>
      <c r="WDR295" s="204"/>
      <c r="WDS295" s="204"/>
      <c r="WDT295" s="204"/>
      <c r="WDU295" s="204"/>
      <c r="WDV295" s="204"/>
      <c r="WDW295" s="204"/>
      <c r="WDX295" s="204"/>
      <c r="WDY295" s="204"/>
      <c r="WDZ295" s="204"/>
      <c r="WEA295" s="204"/>
      <c r="WEB295" s="204"/>
      <c r="WEC295" s="204"/>
      <c r="WED295" s="204"/>
      <c r="WEE295" s="204"/>
      <c r="WEF295" s="204"/>
      <c r="WEG295" s="204"/>
      <c r="WEH295" s="204"/>
      <c r="WEI295" s="204"/>
      <c r="WEJ295" s="204"/>
      <c r="WEK295" s="204"/>
      <c r="WEL295" s="204"/>
      <c r="WEM295" s="204"/>
      <c r="WEN295" s="204"/>
      <c r="WEO295" s="204"/>
      <c r="WEP295" s="204"/>
      <c r="WEQ295" s="204"/>
      <c r="WER295" s="204"/>
      <c r="WES295" s="204"/>
      <c r="WET295" s="204"/>
      <c r="WEU295" s="204"/>
      <c r="WEV295" s="204"/>
      <c r="WEW295" s="204"/>
      <c r="WEX295" s="204"/>
      <c r="WEY295" s="204"/>
      <c r="WEZ295" s="204"/>
      <c r="WFA295" s="204"/>
      <c r="WFB295" s="204"/>
      <c r="WFC295" s="204"/>
      <c r="WFD295" s="204"/>
      <c r="WFE295" s="204"/>
      <c r="WFF295" s="204"/>
      <c r="WFG295" s="204"/>
      <c r="WFH295" s="204"/>
      <c r="WFI295" s="204"/>
      <c r="WFJ295" s="204"/>
      <c r="WFK295" s="204"/>
      <c r="WFL295" s="204"/>
      <c r="WFM295" s="204"/>
      <c r="WFN295" s="204"/>
      <c r="WFO295" s="204"/>
      <c r="WFP295" s="204"/>
      <c r="WFQ295" s="204"/>
      <c r="WFR295" s="204"/>
      <c r="WFS295" s="204"/>
      <c r="WFT295" s="204"/>
      <c r="WFU295" s="204"/>
      <c r="WFV295" s="204"/>
      <c r="WFW295" s="204"/>
      <c r="WFX295" s="204"/>
      <c r="WFY295" s="204"/>
      <c r="WFZ295" s="204"/>
      <c r="WGA295" s="204"/>
      <c r="WGB295" s="204"/>
      <c r="WGC295" s="204"/>
      <c r="WGD295" s="204"/>
      <c r="WGE295" s="204"/>
      <c r="WGF295" s="204"/>
      <c r="WGG295" s="204"/>
      <c r="WGH295" s="204"/>
      <c r="WGI295" s="204"/>
      <c r="WGJ295" s="204"/>
      <c r="WGK295" s="204"/>
      <c r="WGL295" s="204"/>
      <c r="WGM295" s="204"/>
      <c r="WGN295" s="204"/>
      <c r="WGO295" s="204"/>
      <c r="WGP295" s="204"/>
      <c r="WGQ295" s="204"/>
      <c r="WGR295" s="204"/>
      <c r="WGS295" s="204"/>
      <c r="WGT295" s="204"/>
      <c r="WGU295" s="204"/>
      <c r="WGV295" s="204"/>
      <c r="WGW295" s="204"/>
      <c r="WGX295" s="204"/>
      <c r="WGY295" s="204"/>
      <c r="WGZ295" s="204"/>
      <c r="WHA295" s="204"/>
      <c r="WHB295" s="204"/>
      <c r="WHC295" s="204"/>
      <c r="WHD295" s="204"/>
      <c r="WHE295" s="204"/>
      <c r="WHF295" s="204"/>
      <c r="WHG295" s="204"/>
      <c r="WHH295" s="204"/>
      <c r="WHI295" s="204"/>
      <c r="WHJ295" s="204"/>
      <c r="WHK295" s="204"/>
      <c r="WHL295" s="204"/>
      <c r="WHM295" s="204"/>
      <c r="WHN295" s="204"/>
      <c r="WHO295" s="204"/>
      <c r="WHP295" s="204"/>
      <c r="WHQ295" s="204"/>
      <c r="WHR295" s="204"/>
      <c r="WHS295" s="204"/>
      <c r="WHT295" s="204"/>
      <c r="WHU295" s="204"/>
      <c r="WHV295" s="204"/>
      <c r="WHW295" s="204"/>
      <c r="WHX295" s="204"/>
      <c r="WHY295" s="204"/>
      <c r="WHZ295" s="204"/>
      <c r="WIA295" s="204"/>
      <c r="WIB295" s="204"/>
      <c r="WIC295" s="204"/>
      <c r="WID295" s="204"/>
      <c r="WIE295" s="204"/>
      <c r="WIF295" s="204"/>
      <c r="WIG295" s="204"/>
      <c r="WIH295" s="204"/>
      <c r="WII295" s="204"/>
      <c r="WIJ295" s="204"/>
      <c r="WIK295" s="204"/>
      <c r="WIL295" s="204"/>
      <c r="WIM295" s="204"/>
      <c r="WIN295" s="204"/>
      <c r="WIO295" s="204"/>
      <c r="WIP295" s="204"/>
      <c r="WIQ295" s="204"/>
      <c r="WIR295" s="204"/>
      <c r="WIS295" s="204"/>
      <c r="WIT295" s="204"/>
      <c r="WIU295" s="204"/>
      <c r="WIV295" s="204"/>
      <c r="WIW295" s="204"/>
      <c r="WIX295" s="204"/>
      <c r="WIY295" s="204"/>
      <c r="WIZ295" s="204"/>
      <c r="WJA295" s="204"/>
      <c r="WJB295" s="204"/>
      <c r="WJC295" s="204"/>
      <c r="WJD295" s="204"/>
      <c r="WJE295" s="204"/>
      <c r="WJF295" s="204"/>
      <c r="WJG295" s="204"/>
      <c r="WJH295" s="204"/>
      <c r="WJI295" s="204"/>
      <c r="WJJ295" s="204"/>
      <c r="WJK295" s="204"/>
      <c r="WJL295" s="204"/>
      <c r="WJM295" s="204"/>
      <c r="WJN295" s="204"/>
      <c r="WJO295" s="204"/>
      <c r="WJP295" s="204"/>
      <c r="WJQ295" s="204"/>
      <c r="WJR295" s="204"/>
      <c r="WJS295" s="204"/>
      <c r="WJT295" s="204"/>
      <c r="WJU295" s="204"/>
      <c r="WJV295" s="204"/>
      <c r="WJW295" s="204"/>
      <c r="WJX295" s="204"/>
      <c r="WJY295" s="204"/>
      <c r="WJZ295" s="204"/>
      <c r="WKA295" s="204"/>
      <c r="WKB295" s="204"/>
      <c r="WKC295" s="204"/>
      <c r="WKD295" s="204"/>
      <c r="WKE295" s="204"/>
      <c r="WKF295" s="204"/>
      <c r="WKG295" s="204"/>
      <c r="WKH295" s="204"/>
      <c r="WKI295" s="204"/>
      <c r="WKJ295" s="204"/>
      <c r="WKK295" s="204"/>
      <c r="WKL295" s="204"/>
      <c r="WKM295" s="204"/>
      <c r="WKN295" s="204"/>
      <c r="WKO295" s="204"/>
      <c r="WKP295" s="204"/>
      <c r="WKQ295" s="204"/>
      <c r="WKR295" s="204"/>
      <c r="WKS295" s="204"/>
      <c r="WKT295" s="204"/>
      <c r="WKU295" s="204"/>
      <c r="WKV295" s="204"/>
      <c r="WKW295" s="204"/>
      <c r="WKX295" s="204"/>
      <c r="WKY295" s="204"/>
      <c r="WKZ295" s="204"/>
      <c r="WLA295" s="204"/>
      <c r="WLB295" s="204"/>
      <c r="WLC295" s="204"/>
      <c r="WLD295" s="204"/>
      <c r="WLE295" s="204"/>
      <c r="WLF295" s="204"/>
      <c r="WLG295" s="204"/>
      <c r="WLH295" s="204"/>
      <c r="WLI295" s="204"/>
      <c r="WLJ295" s="204"/>
      <c r="WLK295" s="204"/>
      <c r="WLL295" s="204"/>
      <c r="WLM295" s="204"/>
      <c r="WLN295" s="204"/>
      <c r="WLO295" s="204"/>
      <c r="WLP295" s="204"/>
      <c r="WLQ295" s="204"/>
      <c r="WLR295" s="204"/>
      <c r="WLS295" s="204"/>
      <c r="WLT295" s="204"/>
      <c r="WLU295" s="204"/>
      <c r="WLV295" s="204"/>
      <c r="WLW295" s="204"/>
      <c r="WLX295" s="204"/>
      <c r="WLY295" s="204"/>
      <c r="WLZ295" s="204"/>
      <c r="WMA295" s="204"/>
      <c r="WMB295" s="204"/>
      <c r="WMC295" s="204"/>
      <c r="WMD295" s="204"/>
      <c r="WME295" s="204"/>
      <c r="WMF295" s="204"/>
      <c r="WMG295" s="204"/>
      <c r="WMH295" s="204"/>
      <c r="WMI295" s="204"/>
      <c r="WMJ295" s="204"/>
      <c r="WMK295" s="204"/>
      <c r="WML295" s="204"/>
      <c r="WMM295" s="204"/>
      <c r="WMN295" s="204"/>
      <c r="WMO295" s="204"/>
      <c r="WMP295" s="204"/>
      <c r="WMQ295" s="204"/>
      <c r="WMR295" s="204"/>
      <c r="WMS295" s="204"/>
      <c r="WMT295" s="204"/>
      <c r="WMU295" s="204"/>
      <c r="WMV295" s="204"/>
      <c r="WMW295" s="204"/>
      <c r="WMX295" s="204"/>
      <c r="WMY295" s="204"/>
      <c r="WMZ295" s="204"/>
      <c r="WNA295" s="204"/>
      <c r="WNB295" s="204"/>
      <c r="WNC295" s="204"/>
      <c r="WND295" s="204"/>
      <c r="WNE295" s="204"/>
      <c r="WNF295" s="204"/>
      <c r="WNG295" s="204"/>
      <c r="WNH295" s="204"/>
      <c r="WNI295" s="204"/>
      <c r="WNJ295" s="204"/>
      <c r="WNK295" s="204"/>
      <c r="WNL295" s="204"/>
      <c r="WNM295" s="204"/>
      <c r="WNN295" s="204"/>
      <c r="WNO295" s="204"/>
      <c r="WNP295" s="204"/>
      <c r="WNQ295" s="204"/>
      <c r="WNR295" s="204"/>
      <c r="WNS295" s="204"/>
      <c r="WNT295" s="204"/>
      <c r="WNU295" s="204"/>
      <c r="WNV295" s="204"/>
      <c r="WNW295" s="204"/>
      <c r="WNX295" s="204"/>
      <c r="WNY295" s="204"/>
      <c r="WNZ295" s="204"/>
      <c r="WOA295" s="204"/>
      <c r="WOB295" s="204"/>
      <c r="WOC295" s="204"/>
      <c r="WOD295" s="204"/>
      <c r="WOE295" s="204"/>
      <c r="WOF295" s="204"/>
      <c r="WOG295" s="204"/>
      <c r="WOH295" s="204"/>
      <c r="WOI295" s="204"/>
      <c r="WOJ295" s="204"/>
      <c r="WOK295" s="204"/>
      <c r="WOL295" s="204"/>
      <c r="WOM295" s="204"/>
      <c r="WON295" s="204"/>
      <c r="WOO295" s="204"/>
      <c r="WOP295" s="204"/>
      <c r="WOQ295" s="204"/>
      <c r="WOR295" s="204"/>
      <c r="WOS295" s="204"/>
      <c r="WOT295" s="204"/>
      <c r="WOU295" s="204"/>
      <c r="WOV295" s="204"/>
      <c r="WOW295" s="204"/>
      <c r="WOX295" s="204"/>
      <c r="WOY295" s="204"/>
      <c r="WOZ295" s="204"/>
      <c r="WPA295" s="204"/>
      <c r="WPB295" s="204"/>
      <c r="WPC295" s="204"/>
      <c r="WPD295" s="204"/>
      <c r="WPE295" s="204"/>
      <c r="WPF295" s="204"/>
      <c r="WPG295" s="204"/>
      <c r="WPH295" s="204"/>
      <c r="WPI295" s="204"/>
      <c r="WPJ295" s="204"/>
      <c r="WPK295" s="204"/>
      <c r="WPL295" s="204"/>
      <c r="WPM295" s="204"/>
      <c r="WPN295" s="204"/>
      <c r="WPO295" s="204"/>
      <c r="WPP295" s="204"/>
      <c r="WPQ295" s="204"/>
      <c r="WPR295" s="204"/>
      <c r="WPS295" s="204"/>
      <c r="WPT295" s="204"/>
      <c r="WPU295" s="204"/>
      <c r="WPV295" s="204"/>
      <c r="WPW295" s="204"/>
      <c r="WPX295" s="204"/>
      <c r="WPY295" s="204"/>
      <c r="WPZ295" s="204"/>
      <c r="WQA295" s="204"/>
      <c r="WQB295" s="204"/>
      <c r="WQC295" s="204"/>
      <c r="WQD295" s="204"/>
      <c r="WQE295" s="204"/>
      <c r="WQF295" s="204"/>
      <c r="WQG295" s="204"/>
      <c r="WQH295" s="204"/>
      <c r="WQI295" s="204"/>
      <c r="WQJ295" s="204"/>
      <c r="WQK295" s="204"/>
      <c r="WQL295" s="204"/>
      <c r="WQM295" s="204"/>
      <c r="WQN295" s="204"/>
      <c r="WQO295" s="204"/>
      <c r="WQP295" s="204"/>
      <c r="WQQ295" s="204"/>
      <c r="WQR295" s="204"/>
      <c r="WQS295" s="204"/>
      <c r="WQT295" s="204"/>
      <c r="WQU295" s="204"/>
      <c r="WQV295" s="204"/>
      <c r="WQW295" s="204"/>
      <c r="WQX295" s="204"/>
      <c r="WQY295" s="204"/>
      <c r="WQZ295" s="204"/>
      <c r="WRA295" s="204"/>
      <c r="WRB295" s="204"/>
      <c r="WRC295" s="204"/>
      <c r="WRD295" s="204"/>
      <c r="WRE295" s="204"/>
      <c r="WRF295" s="204"/>
      <c r="WRG295" s="204"/>
      <c r="WRH295" s="204"/>
      <c r="WRI295" s="204"/>
      <c r="WRJ295" s="204"/>
      <c r="WRK295" s="204"/>
      <c r="WRL295" s="204"/>
      <c r="WRM295" s="204"/>
      <c r="WRN295" s="204"/>
      <c r="WRO295" s="204"/>
      <c r="WRP295" s="204"/>
      <c r="WRQ295" s="204"/>
      <c r="WRR295" s="204"/>
      <c r="WRS295" s="204"/>
      <c r="WRT295" s="204"/>
      <c r="WRU295" s="204"/>
      <c r="WRV295" s="204"/>
      <c r="WRW295" s="204"/>
      <c r="WRX295" s="204"/>
      <c r="WRY295" s="204"/>
      <c r="WRZ295" s="204"/>
      <c r="WSA295" s="204"/>
      <c r="WSB295" s="204"/>
      <c r="WSC295" s="204"/>
      <c r="WSD295" s="204"/>
      <c r="WSE295" s="204"/>
      <c r="WSF295" s="204"/>
      <c r="WSG295" s="204"/>
      <c r="WSH295" s="204"/>
      <c r="WSI295" s="204"/>
      <c r="WSJ295" s="204"/>
      <c r="WSK295" s="204"/>
      <c r="WSL295" s="204"/>
      <c r="WSM295" s="204"/>
      <c r="WSN295" s="204"/>
      <c r="WSO295" s="204"/>
      <c r="WSP295" s="204"/>
      <c r="WSQ295" s="204"/>
      <c r="WSR295" s="204"/>
      <c r="WSS295" s="204"/>
      <c r="WST295" s="204"/>
      <c r="WSU295" s="204"/>
      <c r="WSV295" s="204"/>
      <c r="WSW295" s="204"/>
      <c r="WSX295" s="204"/>
      <c r="WSY295" s="204"/>
      <c r="WSZ295" s="204"/>
      <c r="WTA295" s="204"/>
      <c r="WTB295" s="204"/>
      <c r="WTC295" s="204"/>
      <c r="WTD295" s="204"/>
      <c r="WTE295" s="204"/>
      <c r="WTF295" s="204"/>
      <c r="WTG295" s="204"/>
      <c r="WTH295" s="204"/>
      <c r="WTI295" s="204"/>
      <c r="WTJ295" s="204"/>
      <c r="WTK295" s="204"/>
      <c r="WTL295" s="204"/>
      <c r="WTM295" s="204"/>
      <c r="WTN295" s="204"/>
      <c r="WTO295" s="204"/>
      <c r="WTP295" s="204"/>
      <c r="WTQ295" s="204"/>
      <c r="WTR295" s="204"/>
      <c r="WTS295" s="204"/>
      <c r="WTT295" s="204"/>
      <c r="WTU295" s="204"/>
      <c r="WTV295" s="204"/>
      <c r="WTW295" s="204"/>
      <c r="WTX295" s="204"/>
      <c r="WTY295" s="204"/>
      <c r="WTZ295" s="204"/>
      <c r="WUA295" s="204"/>
      <c r="WUB295" s="204"/>
      <c r="WUC295" s="204"/>
      <c r="WUD295" s="204"/>
      <c r="WUE295" s="204"/>
      <c r="WUF295" s="204"/>
      <c r="WUG295" s="204"/>
      <c r="WUH295" s="204"/>
      <c r="WUI295" s="204"/>
      <c r="WUJ295" s="204"/>
      <c r="WUK295" s="204"/>
      <c r="WUL295" s="204"/>
      <c r="WUM295" s="204"/>
      <c r="WUN295" s="204"/>
      <c r="WUO295" s="204"/>
      <c r="WUP295" s="204"/>
      <c r="WUQ295" s="204"/>
      <c r="WUR295" s="204"/>
      <c r="WUS295" s="204"/>
      <c r="WUT295" s="204"/>
      <c r="WUU295" s="204"/>
      <c r="WUV295" s="204"/>
      <c r="WUW295" s="204"/>
      <c r="WUX295" s="204"/>
      <c r="WUY295" s="204"/>
      <c r="WUZ295" s="204"/>
      <c r="WVA295" s="204"/>
      <c r="WVB295" s="204"/>
      <c r="WVC295" s="204"/>
      <c r="WVD295" s="204"/>
      <c r="WVE295" s="204"/>
      <c r="WVF295" s="204"/>
      <c r="WVG295" s="204"/>
      <c r="WVH295" s="204"/>
      <c r="WVI295" s="204"/>
      <c r="WVJ295" s="204"/>
      <c r="WVK295" s="204"/>
      <c r="WVL295" s="204"/>
      <c r="WVM295" s="204"/>
      <c r="WVN295" s="204"/>
      <c r="WVO295" s="204"/>
      <c r="WVP295" s="204"/>
      <c r="WVQ295" s="204"/>
      <c r="WVR295" s="204"/>
      <c r="WVS295" s="204"/>
      <c r="WVT295" s="204"/>
      <c r="WVU295" s="204"/>
      <c r="WVV295" s="204"/>
      <c r="WVW295" s="204"/>
      <c r="WVX295" s="204"/>
      <c r="WVY295" s="204"/>
      <c r="WVZ295" s="204"/>
      <c r="WWA295" s="204"/>
      <c r="WWB295" s="204"/>
      <c r="WWC295" s="204"/>
      <c r="WWD295" s="204"/>
      <c r="WWE295" s="204"/>
      <c r="WWF295" s="204"/>
      <c r="WWG295" s="204"/>
      <c r="WWH295" s="204"/>
      <c r="WWI295" s="204"/>
      <c r="WWJ295" s="204"/>
      <c r="WWK295" s="204"/>
      <c r="WWL295" s="204"/>
      <c r="WWM295" s="204"/>
      <c r="WWN295" s="204"/>
      <c r="WWO295" s="204"/>
      <c r="WWP295" s="204"/>
      <c r="WWQ295" s="204"/>
      <c r="WWR295" s="204"/>
      <c r="WWS295" s="204"/>
      <c r="WWT295" s="204"/>
      <c r="WWU295" s="204"/>
      <c r="WWV295" s="204"/>
      <c r="WWW295" s="204"/>
      <c r="WWX295" s="204"/>
      <c r="WWY295" s="204"/>
      <c r="WWZ295" s="204"/>
      <c r="WXA295" s="204"/>
      <c r="WXB295" s="204"/>
      <c r="WXC295" s="204"/>
      <c r="WXD295" s="204"/>
      <c r="WXE295" s="204"/>
      <c r="WXF295" s="204"/>
      <c r="WXG295" s="204"/>
      <c r="WXH295" s="204"/>
      <c r="WXI295" s="204"/>
      <c r="WXJ295" s="204"/>
      <c r="WXK295" s="204"/>
      <c r="WXL295" s="204"/>
      <c r="WXM295" s="204"/>
      <c r="WXN295" s="204"/>
      <c r="WXO295" s="204"/>
      <c r="WXP295" s="204"/>
      <c r="WXQ295" s="204"/>
      <c r="WXR295" s="204"/>
      <c r="WXS295" s="204"/>
      <c r="WXT295" s="204"/>
      <c r="WXU295" s="204"/>
      <c r="WXV295" s="204"/>
      <c r="WXW295" s="204"/>
      <c r="WXX295" s="204"/>
      <c r="WXY295" s="204"/>
      <c r="WXZ295" s="204"/>
      <c r="WYA295" s="204"/>
      <c r="WYB295" s="204"/>
      <c r="WYC295" s="204"/>
      <c r="WYD295" s="204"/>
      <c r="WYE295" s="204"/>
      <c r="WYF295" s="204"/>
      <c r="WYG295" s="204"/>
      <c r="WYH295" s="204"/>
      <c r="WYI295" s="204"/>
      <c r="WYJ295" s="204"/>
      <c r="WYK295" s="204"/>
      <c r="WYL295" s="204"/>
      <c r="WYM295" s="204"/>
      <c r="WYN295" s="204"/>
      <c r="WYO295" s="204"/>
      <c r="WYP295" s="204"/>
      <c r="WYQ295" s="204"/>
      <c r="WYR295" s="204"/>
      <c r="WYS295" s="204"/>
      <c r="WYT295" s="204"/>
      <c r="WYU295" s="204"/>
      <c r="WYV295" s="204"/>
      <c r="WYW295" s="204"/>
      <c r="WYX295" s="204"/>
      <c r="WYY295" s="204"/>
      <c r="WYZ295" s="204"/>
      <c r="WZA295" s="204"/>
      <c r="WZB295" s="204"/>
      <c r="WZC295" s="204"/>
      <c r="WZD295" s="204"/>
      <c r="WZE295" s="204"/>
      <c r="WZF295" s="204"/>
      <c r="WZG295" s="204"/>
      <c r="WZH295" s="204"/>
      <c r="WZI295" s="204"/>
      <c r="WZJ295" s="204"/>
      <c r="WZK295" s="204"/>
      <c r="WZL295" s="204"/>
      <c r="WZM295" s="204"/>
      <c r="WZN295" s="204"/>
      <c r="WZO295" s="204"/>
      <c r="WZP295" s="204"/>
      <c r="WZQ295" s="204"/>
      <c r="WZR295" s="204"/>
      <c r="WZS295" s="204"/>
      <c r="WZT295" s="204"/>
      <c r="WZU295" s="204"/>
      <c r="WZV295" s="204"/>
      <c r="WZW295" s="204"/>
      <c r="WZX295" s="204"/>
      <c r="WZY295" s="204"/>
      <c r="WZZ295" s="204"/>
      <c r="XAA295" s="204"/>
      <c r="XAB295" s="204"/>
      <c r="XAC295" s="204"/>
      <c r="XAD295" s="204"/>
      <c r="XAE295" s="204"/>
      <c r="XAF295" s="204"/>
      <c r="XAG295" s="204"/>
      <c r="XAH295" s="204"/>
      <c r="XAI295" s="204"/>
      <c r="XAJ295" s="204"/>
      <c r="XAK295" s="204"/>
      <c r="XAL295" s="204"/>
      <c r="XAM295" s="204"/>
      <c r="XAN295" s="204"/>
      <c r="XAO295" s="204"/>
      <c r="XAP295" s="204"/>
      <c r="XAQ295" s="204"/>
      <c r="XAR295" s="204"/>
      <c r="XAS295" s="204"/>
      <c r="XAT295" s="204"/>
      <c r="XAU295" s="204"/>
      <c r="XAV295" s="204"/>
      <c r="XAW295" s="204"/>
      <c r="XAX295" s="204"/>
      <c r="XAY295" s="204"/>
      <c r="XAZ295" s="204"/>
      <c r="XBA295" s="204"/>
      <c r="XBB295" s="204"/>
      <c r="XBC295" s="204"/>
      <c r="XBD295" s="204"/>
      <c r="XBE295" s="204"/>
      <c r="XBF295" s="204"/>
      <c r="XBG295" s="204"/>
      <c r="XBH295" s="204"/>
      <c r="XBI295" s="204"/>
      <c r="XBJ295" s="204"/>
      <c r="XBK295" s="204"/>
      <c r="XBL295" s="204"/>
      <c r="XBM295" s="204"/>
      <c r="XBN295" s="204"/>
      <c r="XBO295" s="204"/>
      <c r="XBP295" s="204"/>
      <c r="XBQ295" s="204"/>
      <c r="XBR295" s="204"/>
      <c r="XBS295" s="204"/>
      <c r="XBT295" s="204"/>
      <c r="XBU295" s="204"/>
      <c r="XBV295" s="204"/>
      <c r="XBW295" s="204"/>
      <c r="XBX295" s="204"/>
      <c r="XBY295" s="204"/>
      <c r="XBZ295" s="204"/>
      <c r="XCA295" s="204"/>
      <c r="XCB295" s="204"/>
      <c r="XCC295" s="204"/>
      <c r="XCD295" s="204"/>
      <c r="XCE295" s="204"/>
      <c r="XCF295" s="204"/>
      <c r="XCG295" s="204"/>
      <c r="XCH295" s="204"/>
      <c r="XCI295" s="204"/>
      <c r="XCJ295" s="204"/>
      <c r="XCK295" s="204"/>
      <c r="XCL295" s="204"/>
      <c r="XCM295" s="204"/>
      <c r="XCN295" s="204"/>
      <c r="XCO295" s="204"/>
      <c r="XCP295" s="204"/>
      <c r="XCQ295" s="204"/>
      <c r="XCR295" s="204"/>
      <c r="XCS295" s="204"/>
      <c r="XCT295" s="204"/>
      <c r="XCU295" s="204"/>
      <c r="XCV295" s="204"/>
      <c r="XCW295" s="204"/>
      <c r="XCX295" s="204"/>
      <c r="XCY295" s="204"/>
      <c r="XCZ295" s="204"/>
      <c r="XDA295" s="204"/>
      <c r="XDB295" s="204"/>
      <c r="XDC295" s="204"/>
      <c r="XDD295" s="204"/>
      <c r="XDE295" s="204"/>
      <c r="XDF295" s="204"/>
      <c r="XDG295" s="204"/>
      <c r="XDH295" s="204"/>
      <c r="XDI295" s="204"/>
      <c r="XDJ295" s="204"/>
      <c r="XDK295" s="204"/>
      <c r="XDL295" s="204"/>
      <c r="XDM295" s="204"/>
      <c r="XDN295" s="204"/>
      <c r="XDO295" s="204"/>
      <c r="XDP295" s="204"/>
      <c r="XDQ295" s="204"/>
      <c r="XDR295" s="204"/>
      <c r="XDS295" s="204"/>
      <c r="XDT295" s="204"/>
      <c r="XDU295" s="204"/>
      <c r="XDV295" s="204"/>
      <c r="XDW295" s="204"/>
      <c r="XDX295" s="204"/>
      <c r="XDY295" s="204"/>
      <c r="XDZ295" s="204"/>
      <c r="XEA295" s="204"/>
      <c r="XEB295" s="204"/>
      <c r="XEC295" s="204"/>
      <c r="XED295" s="204"/>
      <c r="XEE295" s="204"/>
      <c r="XEF295" s="204"/>
      <c r="XEG295" s="204"/>
      <c r="XEH295" s="204"/>
      <c r="XEI295" s="204"/>
      <c r="XEJ295" s="204"/>
      <c r="XEK295" s="204"/>
      <c r="XEL295" s="204"/>
      <c r="XEM295" s="204"/>
      <c r="XEN295" s="204"/>
      <c r="XEO295" s="204"/>
      <c r="XEP295" s="204"/>
      <c r="XEQ295" s="204"/>
      <c r="XER295" s="204"/>
      <c r="XES295" s="204"/>
      <c r="XET295" s="204"/>
      <c r="XEU295" s="204"/>
      <c r="XEV295" s="204"/>
      <c r="XEW295" s="204"/>
    </row>
    <row r="296" s="127" customFormat="1" ht="27" hidden="1" customHeight="1" spans="1:1024 1025:16377">
      <c r="A296" s="152">
        <v>290</v>
      </c>
      <c r="B296" s="258" t="s">
        <v>847</v>
      </c>
      <c r="C296" s="259" t="s">
        <v>2119</v>
      </c>
      <c r="D296" s="155" t="s">
        <v>2037</v>
      </c>
      <c r="E296" s="263" t="s">
        <v>2886</v>
      </c>
      <c r="F296" s="262" t="s">
        <v>2887</v>
      </c>
      <c r="G296" s="158" t="s">
        <v>2888</v>
      </c>
      <c r="H296" s="157" t="str">
        <f>IF(G296="","",VLOOKUP(G296,'附表8-合同明细采集底稿'!B:I,2,0))</f>
        <v>12#-15#、38#天然气安装工程</v>
      </c>
      <c r="I296" s="121">
        <f>IF(G296="","",VLOOKUP(G296,'附表8-合同明细采集底稿'!B:I,3,0))</f>
        <v>0</v>
      </c>
      <c r="J296" s="157" t="str">
        <f>IF(G296="","",VLOOKUP(G296,'附表8-合同明细采集底稿'!B:I,4,0))</f>
        <v>新疆南天城建（集团）股份有限公司</v>
      </c>
      <c r="K296" s="157" t="s">
        <v>2007</v>
      </c>
      <c r="L296" s="166" t="s">
        <v>2631</v>
      </c>
      <c r="M296" s="158" t="s">
        <v>2889</v>
      </c>
      <c r="N296" s="187">
        <v>834750.5</v>
      </c>
      <c r="O296" s="255">
        <v>909878.05</v>
      </c>
      <c r="P296" s="255">
        <v>834750.5</v>
      </c>
      <c r="Q296" s="160"/>
      <c r="R296" s="160">
        <f t="shared" si="15"/>
        <v>834750.5</v>
      </c>
      <c r="S296" s="161">
        <f>IFERROR(VLOOKUP(G296,'附表8-合同明细采集底稿'!B:M,12,0),100%)</f>
        <v>1</v>
      </c>
      <c r="T296" s="160">
        <f t="shared" si="14"/>
        <v>834750.5</v>
      </c>
      <c r="U296" s="157" t="s">
        <v>2009</v>
      </c>
      <c r="V296" s="162" t="s">
        <v>309</v>
      </c>
      <c r="W296" s="163">
        <f>IF('附表1-面积统计表'!$D$29=0,"",IF(AND(V296="共同成本费用",Z296="总建筑面积法"),ROUND(T296/'附表1-面积统计表'!$D$29*'附表1-面积统计表'!$D$5,2),IF(AND(V296="共同成本费用",Z296="可售建筑面积法"),ROUND(T296/'附表1-面积统计表'!$F$29*'附表1-面积统计表'!$F$5,2),"请手工填写")))</f>
        <v>785910.29</v>
      </c>
      <c r="X296" s="163" t="str">
        <f>IF(SUM('附表1-面积统计表'!$D$6)=0,"",SUM(T296)-SUM(W296)-SUM(Y296))</f>
        <v/>
      </c>
      <c r="Y296" s="163">
        <f>IF(SUM('附表1-面积统计表'!$D$6)=0,SUM(T296)-SUM(W296),IF('附表1-面积统计表'!$D$29=0,"",IF(AND(V296="共同成本费用",Z296="总建筑面积法"),ROUND(T296/'附表1-面积统计表'!$D$29*'附表1-面积统计表'!$D$7,2),IF(AND(V296="共同成本费用",Z296="可售建筑面积法"),ROUND(T296/'附表1-面积统计表'!$F$29*'附表1-面积统计表'!$F$7,2),"请手工填写"))))</f>
        <v>48840.21</v>
      </c>
      <c r="Z296" s="164" t="s">
        <v>282</v>
      </c>
      <c r="AA296" s="157"/>
      <c r="AB296" s="165" t="s">
        <v>1986</v>
      </c>
      <c r="AC296" s="165"/>
    </row>
    <row r="297" s="127" customFormat="1" ht="27" hidden="1" customHeight="1" spans="1:1024 1025:16377">
      <c r="A297" s="152">
        <v>291</v>
      </c>
      <c r="B297" s="258" t="s">
        <v>2890</v>
      </c>
      <c r="C297" s="259" t="s">
        <v>2891</v>
      </c>
      <c r="D297" s="155" t="s">
        <v>2037</v>
      </c>
      <c r="E297" s="263" t="s">
        <v>2886</v>
      </c>
      <c r="F297" s="262" t="s">
        <v>2892</v>
      </c>
      <c r="G297" s="158" t="s">
        <v>2888</v>
      </c>
      <c r="H297" s="157" t="str">
        <f>IF(G297="","",VLOOKUP(G297,'附表8-合同明细采集底稿'!B:I,2,0))</f>
        <v>12#-15#、38#天然气安装工程</v>
      </c>
      <c r="I297" s="121">
        <f>IF(G297="","",VLOOKUP(G297,'附表8-合同明细采集底稿'!B:I,3,0))</f>
        <v>0</v>
      </c>
      <c r="J297" s="157" t="str">
        <f>IF(G297="","",VLOOKUP(G297,'附表8-合同明细采集底稿'!B:I,4,0))</f>
        <v>新疆南天城建（集团）股份有限公司</v>
      </c>
      <c r="K297" s="157" t="s">
        <v>2007</v>
      </c>
      <c r="L297" s="166" t="s">
        <v>2853</v>
      </c>
      <c r="M297" s="158" t="s">
        <v>2893</v>
      </c>
      <c r="N297" s="159">
        <v>20799.03</v>
      </c>
      <c r="O297" s="255">
        <v>22670.94</v>
      </c>
      <c r="P297" s="255">
        <v>20799.03</v>
      </c>
      <c r="Q297" s="160"/>
      <c r="R297" s="160">
        <f t="shared" si="15"/>
        <v>20799.03</v>
      </c>
      <c r="S297" s="161">
        <f>IFERROR(VLOOKUP(G297,'附表8-合同明细采集底稿'!B:M,12,0),100%)</f>
        <v>1</v>
      </c>
      <c r="T297" s="160">
        <f t="shared" si="14"/>
        <v>20799.03</v>
      </c>
      <c r="U297" s="157" t="s">
        <v>2009</v>
      </c>
      <c r="V297" s="162" t="s">
        <v>309</v>
      </c>
      <c r="W297" s="163">
        <f>IF('附表1-面积统计表'!$D$29=0,"",IF(AND(V297="共同成本费用",Z297="总建筑面积法"),ROUND(T297/'附表1-面积统计表'!$D$29*'附表1-面积统计表'!$D$5,2),IF(AND(V297="共同成本费用",Z297="可售建筑面积法"),ROUND(T297/'附表1-面积统计表'!$F$29*'附表1-面积统计表'!$F$5,2),"请手工填写")))</f>
        <v>19582.1</v>
      </c>
      <c r="X297" s="163" t="str">
        <f>IF(SUM('附表1-面积统计表'!$D$6)=0,"",SUM(T297)-SUM(W297)-SUM(Y297))</f>
        <v/>
      </c>
      <c r="Y297" s="163">
        <f>IF(SUM('附表1-面积统计表'!$D$6)=0,SUM(T297)-SUM(W297),IF('附表1-面积统计表'!$D$29=0,"",IF(AND(V297="共同成本费用",Z297="总建筑面积法"),ROUND(T297/'附表1-面积统计表'!$D$29*'附表1-面积统计表'!$D$7,2),IF(AND(V297="共同成本费用",Z297="可售建筑面积法"),ROUND(T297/'附表1-面积统计表'!$F$29*'附表1-面积统计表'!$F$7,2),"请手工填写"))))</f>
        <v>1216.93</v>
      </c>
      <c r="Z297" s="164" t="s">
        <v>282</v>
      </c>
      <c r="AA297" s="157"/>
      <c r="AB297" s="165" t="s">
        <v>1986</v>
      </c>
      <c r="AC297" s="165"/>
    </row>
    <row r="298" s="127" customFormat="1" ht="27" hidden="1" customHeight="1" spans="1:1024 1025:16377">
      <c r="A298" s="152">
        <v>292</v>
      </c>
      <c r="B298" s="258" t="s">
        <v>2894</v>
      </c>
      <c r="C298" s="259" t="s">
        <v>2895</v>
      </c>
      <c r="D298" s="155" t="s">
        <v>2037</v>
      </c>
      <c r="E298" s="263" t="s">
        <v>2886</v>
      </c>
      <c r="F298" s="262" t="s">
        <v>2896</v>
      </c>
      <c r="G298" s="158" t="s">
        <v>2897</v>
      </c>
      <c r="H298" s="157" t="str">
        <f>IF(G298="","",VLOOKUP(G298,'附表8-合同明细采集底稿'!B:I,2,0))</f>
        <v>38、18.21.22#天然气安装工程</v>
      </c>
      <c r="I298" s="121">
        <f>IF(G298="","",VLOOKUP(G298,'附表8-合同明细采集底稿'!B:I,3,0))</f>
        <v>0</v>
      </c>
      <c r="J298" s="157" t="str">
        <f>IF(G298="","",VLOOKUP(G298,'附表8-合同明细采集底稿'!B:I,4,0))</f>
        <v>新疆南天城建（集团）股份有限公司</v>
      </c>
      <c r="K298" s="157" t="s">
        <v>2007</v>
      </c>
      <c r="L298" s="167" t="s">
        <v>2853</v>
      </c>
      <c r="M298" s="167" t="s">
        <v>2898</v>
      </c>
      <c r="N298" s="187">
        <v>590026.9</v>
      </c>
      <c r="O298" s="255">
        <v>643129.32</v>
      </c>
      <c r="P298" s="255">
        <v>590026.9</v>
      </c>
      <c r="Q298" s="160"/>
      <c r="R298" s="160">
        <f t="shared" si="15"/>
        <v>590026.9</v>
      </c>
      <c r="S298" s="161">
        <f>IFERROR(VLOOKUP(G298,'附表8-合同明细采集底稿'!B:M,12,0),100%)</f>
        <v>1</v>
      </c>
      <c r="T298" s="160">
        <f t="shared" si="14"/>
        <v>590026.9</v>
      </c>
      <c r="U298" s="157" t="s">
        <v>2009</v>
      </c>
      <c r="V298" s="162" t="s">
        <v>309</v>
      </c>
      <c r="W298" s="163">
        <f>IF('附表1-面积统计表'!$D$29=0,"",IF(AND(V298="共同成本费用",Z298="总建筑面积法"),ROUND(T298/'附表1-面积统计表'!$D$29*'附表1-面积统计表'!$D$5,2),IF(AND(V298="共同成本费用",Z298="可售建筑面积法"),ROUND(T298/'附表1-面积统计表'!$F$29*'附表1-面积统计表'!$F$5,2),"请手工填写")))</f>
        <v>555505.16</v>
      </c>
      <c r="X298" s="163" t="str">
        <f>IF(SUM('附表1-面积统计表'!$D$6)=0,"",SUM(T298)-SUM(W298)-SUM(Y298))</f>
        <v/>
      </c>
      <c r="Y298" s="163">
        <f>IF(SUM('附表1-面积统计表'!$D$6)=0,SUM(T298)-SUM(W298),IF('附表1-面积统计表'!$D$29=0,"",IF(AND(V298="共同成本费用",Z298="总建筑面积法"),ROUND(T298/'附表1-面积统计表'!$D$29*'附表1-面积统计表'!$D$7,2),IF(AND(V298="共同成本费用",Z298="可售建筑面积法"),ROUND(T298/'附表1-面积统计表'!$F$29*'附表1-面积统计表'!$F$7,2),"请手工填写"))))</f>
        <v>34521.74</v>
      </c>
      <c r="Z298" s="164" t="s">
        <v>282</v>
      </c>
      <c r="AA298" s="157"/>
      <c r="AB298" s="165" t="s">
        <v>1986</v>
      </c>
      <c r="AC298" s="165"/>
    </row>
    <row r="299" s="127" customFormat="1" ht="27" hidden="1" customHeight="1" spans="1:1024 1025:16377">
      <c r="A299" s="152">
        <v>293</v>
      </c>
      <c r="B299" s="258" t="s">
        <v>2722</v>
      </c>
      <c r="C299" s="259" t="s">
        <v>2899</v>
      </c>
      <c r="D299" s="155" t="s">
        <v>2037</v>
      </c>
      <c r="E299" s="263" t="s">
        <v>2077</v>
      </c>
      <c r="F299" s="262" t="s">
        <v>2900</v>
      </c>
      <c r="G299" s="158" t="s">
        <v>2901</v>
      </c>
      <c r="H299" s="157" t="str">
        <f>IF(G299="","",VLOOKUP(G299,'附表8-合同明细采集底稿'!B:I,2,0))</f>
        <v>沁春锦苑施工围挡安装</v>
      </c>
      <c r="I299" s="121">
        <f>IF(G299="","",VLOOKUP(G299,'附表8-合同明细采集底稿'!B:I,3,0))</f>
        <v>0</v>
      </c>
      <c r="J299" s="157" t="str">
        <f>IF(G299="","",VLOOKUP(G299,'附表8-合同明细采集底稿'!B:I,4,0))</f>
        <v>巴州方程视广告有限公司（刘亭）</v>
      </c>
      <c r="K299" s="157" t="s">
        <v>2007</v>
      </c>
      <c r="L299" s="167" t="s">
        <v>2261</v>
      </c>
      <c r="M299" s="167" t="s">
        <v>2902</v>
      </c>
      <c r="N299" s="187">
        <v>128712.87</v>
      </c>
      <c r="O299" s="255">
        <v>130000</v>
      </c>
      <c r="P299" s="255">
        <v>128712.87</v>
      </c>
      <c r="Q299" s="160"/>
      <c r="R299" s="160">
        <f t="shared" si="15"/>
        <v>128712.87</v>
      </c>
      <c r="S299" s="161">
        <f>IFERROR(VLOOKUP(G299,'附表8-合同明细采集底稿'!B:M,12,0),100%)</f>
        <v>1</v>
      </c>
      <c r="T299" s="160">
        <f t="shared" si="14"/>
        <v>128712.87</v>
      </c>
      <c r="U299" s="168" t="s">
        <v>2294</v>
      </c>
      <c r="V299" s="162" t="s">
        <v>309</v>
      </c>
      <c r="W299" s="163">
        <f>IF('附表1-面积统计表'!$D$29=0,"",IF(AND(V299="共同成本费用",Z299="总建筑面积法"),ROUND(T299/'附表1-面积统计表'!$D$29*'附表1-面积统计表'!$D$5,2),IF(AND(V299="共同成本费用",Z299="可售建筑面积法"),ROUND(T299/'附表1-面积统计表'!$F$29*'附表1-面积统计表'!$F$5,2),"请手工填写")))</f>
        <v>121182.04</v>
      </c>
      <c r="X299" s="163" t="str">
        <f>IF(SUM('附表1-面积统计表'!$D$6)=0,"",SUM(T299)-SUM(W299)-SUM(Y299))</f>
        <v/>
      </c>
      <c r="Y299" s="163">
        <f>IF(SUM('附表1-面积统计表'!$D$6)=0,SUM(T299)-SUM(W299),IF('附表1-面积统计表'!$D$29=0,"",IF(AND(V299="共同成本费用",Z299="总建筑面积法"),ROUND(T299/'附表1-面积统计表'!$D$29*'附表1-面积统计表'!$D$7,2),IF(AND(V299="共同成本费用",Z299="可售建筑面积法"),ROUND(T299/'附表1-面积统计表'!$F$29*'附表1-面积统计表'!$F$7,2),"请手工填写"))))</f>
        <v>7530.83</v>
      </c>
      <c r="Z299" s="164" t="s">
        <v>282</v>
      </c>
      <c r="AA299" s="157"/>
      <c r="AB299" s="165" t="s">
        <v>1986</v>
      </c>
      <c r="AC299" s="165"/>
    </row>
    <row r="300" s="128" customFormat="1" ht="27" hidden="1" customHeight="1" spans="1:1024 1025:16377">
      <c r="A300" s="172">
        <v>294</v>
      </c>
      <c r="B300" s="264" t="s">
        <v>1087</v>
      </c>
      <c r="C300" s="265" t="s">
        <v>2903</v>
      </c>
      <c r="D300" s="175" t="s">
        <v>2037</v>
      </c>
      <c r="E300" s="274" t="s">
        <v>2904</v>
      </c>
      <c r="F300" s="266" t="s">
        <v>2905</v>
      </c>
      <c r="G300" s="178" t="s">
        <v>2906</v>
      </c>
      <c r="H300" s="177" t="str">
        <f>IF(G300="","",VLOOKUP(G300,'附表8-合同明细采集底稿'!B:I,2,0))</f>
        <v>沁春锦苑12-15、38#楼18、21-2楼楼栋牌、单元牌、楼层牌、户室牌制作安装合同</v>
      </c>
      <c r="I300" s="179">
        <f>IF(G300="","",VLOOKUP(G300,'附表8-合同明细采集底稿'!B:I,3,0))</f>
        <v>0</v>
      </c>
      <c r="J300" s="177" t="str">
        <f>IF(G300="","",VLOOKUP(G300,'附表8-合同明细采集底稿'!B:I,4,0))</f>
        <v>巴州方程视广告有限公司（刘亭）</v>
      </c>
      <c r="K300" s="177" t="s">
        <v>2007</v>
      </c>
      <c r="L300" s="178" t="s">
        <v>2261</v>
      </c>
      <c r="M300" s="178" t="s">
        <v>2907</v>
      </c>
      <c r="N300" s="180">
        <v>16563.11</v>
      </c>
      <c r="O300" s="267">
        <v>17060</v>
      </c>
      <c r="P300" s="267">
        <v>16563.11</v>
      </c>
      <c r="Q300" s="181">
        <v>-60368.35</v>
      </c>
      <c r="R300" s="181">
        <f t="shared" si="15"/>
        <v>-43805.24</v>
      </c>
      <c r="S300" s="182">
        <f>IFERROR(VLOOKUP(G300,'附表8-合同明细采集底稿'!B:M,12,0),100%)</f>
        <v>1</v>
      </c>
      <c r="T300" s="181">
        <f t="shared" si="14"/>
        <v>-43805.24</v>
      </c>
      <c r="U300" s="168" t="s">
        <v>2294</v>
      </c>
      <c r="V300" s="183" t="s">
        <v>309</v>
      </c>
      <c r="W300" s="184">
        <f>IF('附表1-面积统计表'!$D$29=0,"",IF(AND(V300="共同成本费用",Z300="总建筑面积法"),ROUND(T300/'附表1-面积统计表'!$D$29*'附表1-面积统计表'!$D$5,2),IF(AND(V300="共同成本费用",Z300="可售建筑面积法"),ROUND(T300/'附表1-面积统计表'!$F$29*'附表1-面积统计表'!$F$5,2),"请手工填写")))</f>
        <v>-41242.25</v>
      </c>
      <c r="X300" s="184" t="str">
        <f>IF(SUM('附表1-面积统计表'!$D$6)=0,"",SUM(T300)-SUM(W300)-SUM(Y300))</f>
        <v/>
      </c>
      <c r="Y300" s="184">
        <f>IF(SUM('附表1-面积统计表'!$D$6)=0,SUM(T300)-SUM(W300),IF('附表1-面积统计表'!$D$29=0,"",IF(AND(V300="共同成本费用",Z300="总建筑面积法"),ROUND(T300/'附表1-面积统计表'!$D$29*'附表1-面积统计表'!$D$7,2),IF(AND(V300="共同成本费用",Z300="可售建筑面积法"),ROUND(T300/'附表1-面积统计表'!$F$29*'附表1-面积统计表'!$F$7,2),"请手工填写"))))</f>
        <v>-2562.99</v>
      </c>
      <c r="Z300" s="185" t="s">
        <v>282</v>
      </c>
      <c r="AA300" s="177"/>
      <c r="AB300" s="186" t="s">
        <v>1986</v>
      </c>
      <c r="AC300" s="186"/>
    </row>
    <row r="301" s="128" customFormat="1" ht="27" hidden="1" customHeight="1" spans="1:1024 1025:16377">
      <c r="A301" s="172">
        <v>295</v>
      </c>
      <c r="B301" s="264" t="s">
        <v>1087</v>
      </c>
      <c r="C301" s="265" t="s">
        <v>2903</v>
      </c>
      <c r="D301" s="175" t="s">
        <v>2037</v>
      </c>
      <c r="E301" s="274" t="s">
        <v>2904</v>
      </c>
      <c r="F301" s="266" t="s">
        <v>2905</v>
      </c>
      <c r="G301" s="178" t="s">
        <v>2906</v>
      </c>
      <c r="H301" s="177" t="str">
        <f>IF(G301="","",VLOOKUP(G301,'附表8-合同明细采集底稿'!B:I,2,0))</f>
        <v>沁春锦苑12-15、38#楼18、21-2楼楼栋牌、单元牌、楼层牌、户室牌制作安装合同</v>
      </c>
      <c r="I301" s="179">
        <f>IF(G301="","",VLOOKUP(G301,'附表8-合同明细采集底稿'!B:I,3,0))</f>
        <v>0</v>
      </c>
      <c r="J301" s="177" t="str">
        <f>IF(G301="","",VLOOKUP(G301,'附表8-合同明细采集底稿'!B:I,4,0))</f>
        <v>巴州方程视广告有限公司（刘亭）</v>
      </c>
      <c r="K301" s="177" t="s">
        <v>2007</v>
      </c>
      <c r="L301" s="178" t="s">
        <v>2261</v>
      </c>
      <c r="M301" s="178" t="s">
        <v>2907</v>
      </c>
      <c r="N301" s="188">
        <v>16922.33</v>
      </c>
      <c r="O301" s="267">
        <v>17430</v>
      </c>
      <c r="P301" s="267">
        <v>16922.33</v>
      </c>
      <c r="Q301" s="181">
        <v>26262.77</v>
      </c>
      <c r="R301" s="181">
        <f t="shared" si="15"/>
        <v>43185.1</v>
      </c>
      <c r="S301" s="182">
        <f>IFERROR(VLOOKUP(G301,'附表8-合同明细采集底稿'!B:M,12,0),100%)</f>
        <v>1</v>
      </c>
      <c r="T301" s="181">
        <f t="shared" si="14"/>
        <v>43185.1</v>
      </c>
      <c r="U301" s="168" t="s">
        <v>2908</v>
      </c>
      <c r="V301" s="183" t="s">
        <v>309</v>
      </c>
      <c r="W301" s="184">
        <f>IF('附表1-面积统计表'!$D$29=0,"",IF(AND(V301="共同成本费用",Z301="总建筑面积法"),ROUND(T301/'附表1-面积统计表'!$D$29*'附表1-面积统计表'!$D$5,2),IF(AND(V301="共同成本费用",Z301="可售建筑面积法"),ROUND(T301/'附表1-面积统计表'!$F$29*'附表1-面积统计表'!$F$5,2),"请手工填写")))</f>
        <v>40658.39</v>
      </c>
      <c r="X301" s="184" t="str">
        <f>IF(SUM('附表1-面积统计表'!$D$6)=0,"",SUM(T301)-SUM(W301)-SUM(Y301))</f>
        <v/>
      </c>
      <c r="Y301" s="184">
        <f>IF(SUM('附表1-面积统计表'!$D$6)=0,SUM(T301)-SUM(W301),IF('附表1-面积统计表'!$D$29=0,"",IF(AND(V301="共同成本费用",Z301="总建筑面积法"),ROUND(T301/'附表1-面积统计表'!$D$29*'附表1-面积统计表'!$D$7,2),IF(AND(V301="共同成本费用",Z301="可售建筑面积法"),ROUND(T301/'附表1-面积统计表'!$F$29*'附表1-面积统计表'!$F$7,2),"请手工填写"))))</f>
        <v>2526.71</v>
      </c>
      <c r="Z301" s="185" t="s">
        <v>282</v>
      </c>
      <c r="AA301" s="177"/>
      <c r="AB301" s="186" t="s">
        <v>1986</v>
      </c>
      <c r="AC301" s="186"/>
    </row>
    <row r="302" s="127" customFormat="1" ht="27" hidden="1" customHeight="1" spans="1:1024 1025:16377">
      <c r="A302" s="152">
        <v>296</v>
      </c>
      <c r="B302" s="258" t="s">
        <v>2794</v>
      </c>
      <c r="C302" s="259">
        <v>25</v>
      </c>
      <c r="D302" s="155" t="s">
        <v>2037</v>
      </c>
      <c r="E302" s="263" t="s">
        <v>2904</v>
      </c>
      <c r="F302" s="262" t="s">
        <v>2909</v>
      </c>
      <c r="G302" s="158" t="s">
        <v>2910</v>
      </c>
      <c r="H302" s="157" t="str">
        <f>IF(G302="","",VLOOKUP(G302,'附表8-合同明细采集底稿'!B:I,2,0))</f>
        <v>沁春锦苑三期停车棚采购及安装工程</v>
      </c>
      <c r="I302" s="121">
        <f>IF(G302="","",VLOOKUP(G302,'附表8-合同明细采集底稿'!B:I,3,0))</f>
        <v>0</v>
      </c>
      <c r="J302" s="157" t="str">
        <f>IF(G302="","",VLOOKUP(G302,'附表8-合同明细采集底稿'!B:I,4,0))</f>
        <v>新疆通力建设集团股份有限公司</v>
      </c>
      <c r="K302" s="157" t="s">
        <v>2007</v>
      </c>
      <c r="L302" s="158"/>
      <c r="M302" s="158" t="s">
        <v>2911</v>
      </c>
      <c r="N302" s="187">
        <v>314422.02</v>
      </c>
      <c r="O302" s="255">
        <v>0</v>
      </c>
      <c r="P302" s="255">
        <v>314422.02</v>
      </c>
      <c r="Q302" s="160"/>
      <c r="R302" s="160">
        <f t="shared" si="15"/>
        <v>314422.02</v>
      </c>
      <c r="S302" s="161">
        <f>IFERROR(VLOOKUP(G302,'附表8-合同明细采集底稿'!B:M,12,0),100%)</f>
        <v>1</v>
      </c>
      <c r="T302" s="160">
        <f t="shared" si="14"/>
        <v>314422.02</v>
      </c>
      <c r="U302" s="157"/>
      <c r="V302" s="162" t="s">
        <v>309</v>
      </c>
      <c r="W302" s="163">
        <f>IF('附表1-面积统计表'!$D$29=0,"",IF(AND(V302="共同成本费用",Z302="总建筑面积法"),ROUND(T302/'附表1-面积统计表'!$D$29*'附表1-面积统计表'!$D$5,2),IF(AND(V302="共同成本费用",Z302="可售建筑面积法"),ROUND(T302/'附表1-面积统计表'!$F$29*'附表1-面积统计表'!$F$5,2),"请手工填写")))</f>
        <v>296025.58</v>
      </c>
      <c r="X302" s="163" t="str">
        <f>IF(SUM('附表1-面积统计表'!$D$6)=0,"",SUM(T302)-SUM(W302)-SUM(Y302))</f>
        <v/>
      </c>
      <c r="Y302" s="163">
        <f>IF(SUM('附表1-面积统计表'!$D$6)=0,SUM(T302)-SUM(W302),IF('附表1-面积统计表'!$D$29=0,"",IF(AND(V302="共同成本费用",Z302="总建筑面积法"),ROUND(T302/'附表1-面积统计表'!$D$29*'附表1-面积统计表'!$D$7,2),IF(AND(V302="共同成本费用",Z302="可售建筑面积法"),ROUND(T302/'附表1-面积统计表'!$F$29*'附表1-面积统计表'!$F$7,2),"请手工填写"))))</f>
        <v>18396.44</v>
      </c>
      <c r="Z302" s="164" t="s">
        <v>282</v>
      </c>
      <c r="AA302" s="157"/>
      <c r="AB302" s="165" t="s">
        <v>1986</v>
      </c>
      <c r="AC302" s="165"/>
    </row>
    <row r="303" s="127" customFormat="1" ht="27" hidden="1" customHeight="1" spans="1:1024 1025:16377">
      <c r="A303" s="152">
        <v>297</v>
      </c>
      <c r="B303" s="258" t="s">
        <v>2912</v>
      </c>
      <c r="C303" s="259" t="s">
        <v>2575</v>
      </c>
      <c r="D303" s="155" t="s">
        <v>2037</v>
      </c>
      <c r="E303" s="263" t="s">
        <v>2904</v>
      </c>
      <c r="F303" s="262" t="s">
        <v>2913</v>
      </c>
      <c r="G303" s="158" t="s">
        <v>2914</v>
      </c>
      <c r="H303" s="157" t="str">
        <f>IF(G303="","",VLOOKUP(G303,'附表8-合同明细采集底稿'!B:I,2,0))</f>
        <v>地名数字门牌制作合同</v>
      </c>
      <c r="I303" s="121" t="str">
        <f>IF(G303="","",VLOOKUP(G303,'附表8-合同明细采集底稿'!B:I,3,0))</f>
        <v>技术合同</v>
      </c>
      <c r="J303" s="157" t="str">
        <f>IF(G303="","",VLOOKUP(G303,'附表8-合同明细采集底稿'!B:I,4,0))</f>
        <v>新疆中准标准化服务有限责任公司</v>
      </c>
      <c r="K303" s="157" t="s">
        <v>2007</v>
      </c>
      <c r="L303" s="158" t="s">
        <v>2546</v>
      </c>
      <c r="M303" s="158" t="s">
        <v>2915</v>
      </c>
      <c r="N303" s="159">
        <v>18364.37</v>
      </c>
      <c r="O303" s="255">
        <v>18548.01</v>
      </c>
      <c r="P303" s="255">
        <v>18364.37</v>
      </c>
      <c r="Q303" s="160"/>
      <c r="R303" s="160">
        <f t="shared" si="15"/>
        <v>18364.37</v>
      </c>
      <c r="S303" s="161">
        <v>1</v>
      </c>
      <c r="T303" s="160">
        <f t="shared" si="14"/>
        <v>18364.37</v>
      </c>
      <c r="U303" s="168" t="s">
        <v>2916</v>
      </c>
      <c r="V303" s="162" t="s">
        <v>309</v>
      </c>
      <c r="W303" s="163">
        <f>IF('附表1-面积统计表'!$D$29=0,"",IF(AND(V303="共同成本费用",Z303="总建筑面积法"),ROUND(T303/'附表1-面积统计表'!$D$29*'附表1-面积统计表'!$D$5,2),IF(AND(V303="共同成本费用",Z303="可售建筑面积法"),ROUND(T303/'附表1-面积统计表'!$F$29*'附表1-面积统计表'!$F$5,2),"请手工填写")))</f>
        <v>17289.89</v>
      </c>
      <c r="X303" s="163" t="str">
        <f>IF(SUM('附表1-面积统计表'!$D$6)=0,"",SUM(T303)-SUM(W303)-SUM(Y303))</f>
        <v/>
      </c>
      <c r="Y303" s="163">
        <f>IF(SUM('附表1-面积统计表'!$D$6)=0,SUM(T303)-SUM(W303),IF('附表1-面积统计表'!$D$29=0,"",IF(AND(V303="共同成本费用",Z303="总建筑面积法"),ROUND(T303/'附表1-面积统计表'!$D$29*'附表1-面积统计表'!$D$7,2),IF(AND(V303="共同成本费用",Z303="可售建筑面积法"),ROUND(T303/'附表1-面积统计表'!$F$29*'附表1-面积统计表'!$F$7,2),"请手工填写"))))</f>
        <v>1074.48</v>
      </c>
      <c r="Z303" s="164" t="s">
        <v>282</v>
      </c>
      <c r="AA303" s="157"/>
      <c r="AB303" s="165" t="s">
        <v>1986</v>
      </c>
      <c r="AC303" s="165"/>
    </row>
    <row r="304" s="127" customFormat="1" ht="27" hidden="1" customHeight="1" spans="1:1024 1025:16377">
      <c r="A304" s="152">
        <v>298</v>
      </c>
      <c r="B304" s="258" t="s">
        <v>2917</v>
      </c>
      <c r="C304" s="259" t="s">
        <v>2514</v>
      </c>
      <c r="D304" s="155" t="s">
        <v>2037</v>
      </c>
      <c r="E304" s="263" t="s">
        <v>2904</v>
      </c>
      <c r="F304" s="262" t="s">
        <v>2918</v>
      </c>
      <c r="G304" s="158" t="s">
        <v>2914</v>
      </c>
      <c r="H304" s="157" t="str">
        <f>IF(G304="","",VLOOKUP(G304,'附表8-合同明细采集底稿'!B:I,2,0))</f>
        <v>地名数字门牌制作合同</v>
      </c>
      <c r="I304" s="121" t="str">
        <f>IF(G304="","",VLOOKUP(G304,'附表8-合同明细采集底稿'!B:I,3,0))</f>
        <v>技术合同</v>
      </c>
      <c r="J304" s="157" t="str">
        <f>IF(G304="","",VLOOKUP(G304,'附表8-合同明细采集底稿'!B:I,4,0))</f>
        <v>新疆中准标准化服务有限责任公司</v>
      </c>
      <c r="K304" s="157" t="s">
        <v>2007</v>
      </c>
      <c r="L304" s="158" t="s">
        <v>2631</v>
      </c>
      <c r="M304" s="158" t="s">
        <v>2919</v>
      </c>
      <c r="N304" s="187">
        <v>17320.79</v>
      </c>
      <c r="O304" s="255">
        <v>17494</v>
      </c>
      <c r="P304" s="255">
        <v>17320.79</v>
      </c>
      <c r="Q304" s="160"/>
      <c r="R304" s="160">
        <f t="shared" si="15"/>
        <v>17320.79</v>
      </c>
      <c r="S304" s="161">
        <v>1</v>
      </c>
      <c r="T304" s="160">
        <f t="shared" si="14"/>
        <v>17320.79</v>
      </c>
      <c r="U304" s="168" t="s">
        <v>2916</v>
      </c>
      <c r="V304" s="162" t="s">
        <v>309</v>
      </c>
      <c r="W304" s="163">
        <f>IF('附表1-面积统计表'!$D$29=0,"",IF(AND(V304="共同成本费用",Z304="总建筑面积法"),ROUND(T304/'附表1-面积统计表'!$D$29*'附表1-面积统计表'!$D$5,2),IF(AND(V304="共同成本费用",Z304="可售建筑面积法"),ROUND(T304/'附表1-面积统计表'!$F$29*'附表1-面积统计表'!$F$5,2),"请手工填写")))</f>
        <v>16307.37</v>
      </c>
      <c r="X304" s="163" t="str">
        <f>IF(SUM('附表1-面积统计表'!$D$6)=0,"",SUM(T304)-SUM(W304)-SUM(Y304))</f>
        <v/>
      </c>
      <c r="Y304" s="163">
        <f>IF(SUM('附表1-面积统计表'!$D$6)=0,SUM(T304)-SUM(W304),IF('附表1-面积统计表'!$D$29=0,"",IF(AND(V304="共同成本费用",Z304="总建筑面积法"),ROUND(T304/'附表1-面积统计表'!$D$29*'附表1-面积统计表'!$D$7,2),IF(AND(V304="共同成本费用",Z304="可售建筑面积法"),ROUND(T304/'附表1-面积统计表'!$F$29*'附表1-面积统计表'!$F$7,2),"请手工填写"))))</f>
        <v>1013.42</v>
      </c>
      <c r="Z304" s="164" t="s">
        <v>282</v>
      </c>
      <c r="AA304" s="157"/>
      <c r="AB304" s="165" t="s">
        <v>1986</v>
      </c>
      <c r="AC304" s="165"/>
    </row>
    <row r="305" s="128" customFormat="1" ht="27" hidden="1" customHeight="1" spans="1:29">
      <c r="A305" s="172">
        <v>299</v>
      </c>
      <c r="B305" s="264" t="s">
        <v>2920</v>
      </c>
      <c r="C305" s="265" t="s">
        <v>2921</v>
      </c>
      <c r="D305" s="175" t="s">
        <v>2037</v>
      </c>
      <c r="E305" s="274" t="s">
        <v>2922</v>
      </c>
      <c r="F305" s="266" t="s">
        <v>2923</v>
      </c>
      <c r="G305" s="178" t="s">
        <v>2924</v>
      </c>
      <c r="H305" s="177" t="str">
        <f>IF(G305="","",VLOOKUP(G305,'附表8-合同明细采集底稿'!B:I,2,0))</f>
        <v>建筑工程施工劳务分包合同</v>
      </c>
      <c r="I305" s="179" t="str">
        <f>IF(G305="","",VLOOKUP(G305,'附表8-合同明细采集底稿'!B:I,3,0))</f>
        <v>技术合同</v>
      </c>
      <c r="J305" s="177" t="str">
        <f>IF(G305="","",VLOOKUP(G305,'附表8-合同明细采集底稿'!B:I,4,0))</f>
        <v>陕西高屋建瓴建设工程有限公司</v>
      </c>
      <c r="K305" s="177" t="s">
        <v>2000</v>
      </c>
      <c r="L305" s="178"/>
      <c r="M305" s="178" t="s">
        <v>2925</v>
      </c>
      <c r="N305" s="188">
        <v>14336</v>
      </c>
      <c r="O305" s="267">
        <v>14336</v>
      </c>
      <c r="P305" s="267">
        <v>14336</v>
      </c>
      <c r="Q305" s="181"/>
      <c r="R305" s="181">
        <f t="shared" si="15"/>
        <v>14336</v>
      </c>
      <c r="S305" s="182">
        <f>IFERROR(VLOOKUP(G305,'附表8-合同明细采集底稿'!B:M,12,0),100%)</f>
        <v>1</v>
      </c>
      <c r="T305" s="181">
        <f t="shared" si="14"/>
        <v>14336</v>
      </c>
      <c r="U305" s="168" t="s">
        <v>2926</v>
      </c>
      <c r="V305" s="183" t="s">
        <v>309</v>
      </c>
      <c r="W305" s="184">
        <f>IF('附表1-面积统计表'!$D$29=0,"",IF(AND(V305="共同成本费用",Z305="总建筑面积法"),ROUND(T305/'附表1-面积统计表'!$D$29*'附表1-面积统计表'!$D$5,2),IF(AND(V305="共同成本费用",Z305="可售建筑面积法"),ROUND(T305/'附表1-面积统计表'!$F$29*'附表1-面积统计表'!$F$5,2),"请手工填写")))</f>
        <v>13497.22</v>
      </c>
      <c r="X305" s="184" t="str">
        <f>IF(SUM('附表1-面积统计表'!$D$6)=0,"",SUM(T305)-SUM(W305)-SUM(Y305))</f>
        <v/>
      </c>
      <c r="Y305" s="184">
        <f>IF(SUM('附表1-面积统计表'!$D$6)=0,SUM(T305)-SUM(W305),IF('附表1-面积统计表'!$D$29=0,"",IF(AND(V305="共同成本费用",Z305="总建筑面积法"),ROUND(T305/'附表1-面积统计表'!$D$29*'附表1-面积统计表'!$D$7,2),IF(AND(V305="共同成本费用",Z305="可售建筑面积法"),ROUND(T305/'附表1-面积统计表'!$F$29*'附表1-面积统计表'!$F$7,2),"请手工填写"))))</f>
        <v>838.780000000001</v>
      </c>
      <c r="Z305" s="185" t="s">
        <v>282</v>
      </c>
      <c r="AA305" s="177"/>
      <c r="AB305" s="186" t="s">
        <v>1986</v>
      </c>
      <c r="AC305" s="186"/>
    </row>
    <row r="306" s="128" customFormat="1" ht="27" hidden="1" customHeight="1" spans="1:29">
      <c r="A306" s="172">
        <v>300</v>
      </c>
      <c r="B306" s="264" t="s">
        <v>2920</v>
      </c>
      <c r="C306" s="265" t="s">
        <v>2921</v>
      </c>
      <c r="D306" s="175" t="s">
        <v>2037</v>
      </c>
      <c r="E306" s="274" t="s">
        <v>2922</v>
      </c>
      <c r="F306" s="266" t="s">
        <v>2923</v>
      </c>
      <c r="G306" s="178" t="s">
        <v>2924</v>
      </c>
      <c r="H306" s="177" t="str">
        <f>IF(G306="","",VLOOKUP(G306,'附表8-合同明细采集底稿'!B:I,2,0))</f>
        <v>建筑工程施工劳务分包合同</v>
      </c>
      <c r="I306" s="179" t="str">
        <f>IF(G306="","",VLOOKUP(G306,'附表8-合同明细采集底稿'!B:I,3,0))</f>
        <v>技术合同</v>
      </c>
      <c r="J306" s="177" t="str">
        <f>IF(G306="","",VLOOKUP(G306,'附表8-合同明细采集底稿'!B:I,4,0))</f>
        <v>陕西高屋建瓴建设工程有限公司</v>
      </c>
      <c r="K306" s="177" t="s">
        <v>2000</v>
      </c>
      <c r="L306" s="178"/>
      <c r="M306" s="178" t="s">
        <v>2925</v>
      </c>
      <c r="N306" s="180">
        <v>64</v>
      </c>
      <c r="O306" s="267">
        <v>64</v>
      </c>
      <c r="P306" s="267">
        <v>64</v>
      </c>
      <c r="Q306" s="181"/>
      <c r="R306" s="181">
        <f t="shared" si="15"/>
        <v>64</v>
      </c>
      <c r="S306" s="182">
        <f>IFERROR(VLOOKUP(G306,'附表8-合同明细采集底稿'!B:M,12,0),100%)</f>
        <v>1</v>
      </c>
      <c r="T306" s="181">
        <f t="shared" si="14"/>
        <v>64</v>
      </c>
      <c r="U306" s="168" t="s">
        <v>2926</v>
      </c>
      <c r="V306" s="183" t="s">
        <v>309</v>
      </c>
      <c r="W306" s="184">
        <f>IF('附表1-面积统计表'!$D$29=0,"",IF(AND(V306="共同成本费用",Z306="总建筑面积法"),ROUND(T306/'附表1-面积统计表'!$D$29*'附表1-面积统计表'!$D$5,2),IF(AND(V306="共同成本费用",Z306="可售建筑面积法"),ROUND(T306/'附表1-面积统计表'!$F$29*'附表1-面积统计表'!$F$5,2),"请手工填写")))</f>
        <v>60.26</v>
      </c>
      <c r="X306" s="184" t="str">
        <f>IF(SUM('附表1-面积统计表'!$D$6)=0,"",SUM(T306)-SUM(W306)-SUM(Y306))</f>
        <v/>
      </c>
      <c r="Y306" s="184">
        <f>IF(SUM('附表1-面积统计表'!$D$6)=0,SUM(T306)-SUM(W306),IF('附表1-面积统计表'!$D$29=0,"",IF(AND(V306="共同成本费用",Z306="总建筑面积法"),ROUND(T306/'附表1-面积统计表'!$D$29*'附表1-面积统计表'!$D$7,2),IF(AND(V306="共同成本费用",Z306="可售建筑面积法"),ROUND(T306/'附表1-面积统计表'!$F$29*'附表1-面积统计表'!$F$7,2),"请手工填写"))))</f>
        <v>3.74</v>
      </c>
      <c r="Z306" s="185" t="s">
        <v>282</v>
      </c>
      <c r="AA306" s="177"/>
      <c r="AB306" s="186" t="s">
        <v>1986</v>
      </c>
      <c r="AC306" s="186"/>
    </row>
    <row r="307" s="128" customFormat="1" ht="27" hidden="1" customHeight="1" spans="1:29">
      <c r="A307" s="172">
        <v>301</v>
      </c>
      <c r="B307" s="264" t="s">
        <v>2920</v>
      </c>
      <c r="C307" s="265" t="s">
        <v>2921</v>
      </c>
      <c r="D307" s="175" t="s">
        <v>2037</v>
      </c>
      <c r="E307" s="274" t="s">
        <v>2922</v>
      </c>
      <c r="F307" s="266" t="s">
        <v>2923</v>
      </c>
      <c r="G307" s="178" t="s">
        <v>2924</v>
      </c>
      <c r="H307" s="177" t="str">
        <f>IF(G307="","",VLOOKUP(G307,'附表8-合同明细采集底稿'!B:I,2,0))</f>
        <v>建筑工程施工劳务分包合同</v>
      </c>
      <c r="I307" s="179" t="str">
        <f>IF(G307="","",VLOOKUP(G307,'附表8-合同明细采集底稿'!B:I,3,0))</f>
        <v>技术合同</v>
      </c>
      <c r="J307" s="177" t="str">
        <f>IF(G307="","",VLOOKUP(G307,'附表8-合同明细采集底稿'!B:I,4,0))</f>
        <v>陕西高屋建瓴建设工程有限公司</v>
      </c>
      <c r="K307" s="177" t="s">
        <v>2000</v>
      </c>
      <c r="L307" s="178"/>
      <c r="M307" s="178" t="s">
        <v>2925</v>
      </c>
      <c r="N307" s="188">
        <v>12416</v>
      </c>
      <c r="O307" s="267">
        <v>12416</v>
      </c>
      <c r="P307" s="267">
        <v>12416</v>
      </c>
      <c r="Q307" s="181">
        <v>-781.05</v>
      </c>
      <c r="R307" s="181">
        <f t="shared" si="15"/>
        <v>11634.95</v>
      </c>
      <c r="S307" s="182">
        <f>IFERROR(VLOOKUP(G307,'附表8-合同明细采集底稿'!B:M,12,0),100%)</f>
        <v>1</v>
      </c>
      <c r="T307" s="181">
        <f t="shared" si="14"/>
        <v>11634.95</v>
      </c>
      <c r="U307" s="168" t="s">
        <v>2926</v>
      </c>
      <c r="V307" s="183" t="s">
        <v>309</v>
      </c>
      <c r="W307" s="184">
        <f>IF('附表1-面积统计表'!$D$29=0,"",IF(AND(V307="共同成本费用",Z307="总建筑面积法"),ROUND(T307/'附表1-面积统计表'!$D$29*'附表1-面积统计表'!$D$5,2),IF(AND(V307="共同成本费用",Z307="可售建筑面积法"),ROUND(T307/'附表1-面积统计表'!$F$29*'附表1-面积统计表'!$F$5,2),"请手工填写")))</f>
        <v>10954.2</v>
      </c>
      <c r="X307" s="184" t="str">
        <f>IF(SUM('附表1-面积统计表'!$D$6)=0,"",SUM(T307)-SUM(W307)-SUM(Y307))</f>
        <v/>
      </c>
      <c r="Y307" s="184">
        <f>IF(SUM('附表1-面积统计表'!$D$6)=0,SUM(T307)-SUM(W307),IF('附表1-面积统计表'!$D$29=0,"",IF(AND(V307="共同成本费用",Z307="总建筑面积法"),ROUND(T307/'附表1-面积统计表'!$D$29*'附表1-面积统计表'!$D$7,2),IF(AND(V307="共同成本费用",Z307="可售建筑面积法"),ROUND(T307/'附表1-面积统计表'!$F$29*'附表1-面积统计表'!$F$7,2),"请手工填写"))))</f>
        <v>680.75</v>
      </c>
      <c r="Z307" s="185" t="s">
        <v>282</v>
      </c>
      <c r="AA307" s="177"/>
      <c r="AB307" s="186" t="s">
        <v>1986</v>
      </c>
      <c r="AC307" s="186"/>
    </row>
    <row r="308" s="127" customFormat="1" ht="27" hidden="1" customHeight="1" spans="1:29">
      <c r="A308" s="152">
        <v>302</v>
      </c>
      <c r="B308" s="258" t="s">
        <v>2927</v>
      </c>
      <c r="C308" s="259" t="s">
        <v>2928</v>
      </c>
      <c r="D308" s="155" t="s">
        <v>2037</v>
      </c>
      <c r="E308" s="263" t="s">
        <v>2093</v>
      </c>
      <c r="F308" s="262" t="s">
        <v>2929</v>
      </c>
      <c r="G308" s="158" t="s">
        <v>2930</v>
      </c>
      <c r="H308" s="157" t="str">
        <f>IF(G308="","",VLOOKUP(G308,'附表8-合同明细采集底稿'!B:I,2,0))</f>
        <v>二期、三期给排水、消防工程施工合同-三期</v>
      </c>
      <c r="I308" s="121">
        <f>IF(G308="","",VLOOKUP(G308,'附表8-合同明细采集底稿'!B:I,3,0))</f>
        <v>0</v>
      </c>
      <c r="J308" s="157" t="str">
        <f>IF(G308="","",VLOOKUP(G308,'附表8-合同明细采集底稿'!B:I,4,0))</f>
        <v>江苏中义消防工程有限公司巴州分公司（巩红卫）</v>
      </c>
      <c r="K308" s="157" t="s">
        <v>2007</v>
      </c>
      <c r="L308" s="167" t="s">
        <v>2230</v>
      </c>
      <c r="M308" s="158" t="s">
        <v>2931</v>
      </c>
      <c r="N308" s="187">
        <v>344303.67</v>
      </c>
      <c r="O308" s="255">
        <v>375291</v>
      </c>
      <c r="P308" s="255">
        <v>344303.67</v>
      </c>
      <c r="Q308" s="160">
        <f>-Q172-Q132</f>
        <v>-159919.188073394</v>
      </c>
      <c r="R308" s="160">
        <f t="shared" si="15"/>
        <v>184384.481926606</v>
      </c>
      <c r="S308" s="161">
        <f>IFERROR(VLOOKUP(G308,'附表8-合同明细采集底稿'!B:M,12,0),100%)</f>
        <v>1</v>
      </c>
      <c r="T308" s="160">
        <f t="shared" si="14"/>
        <v>184384.48</v>
      </c>
      <c r="U308" s="157" t="s">
        <v>2009</v>
      </c>
      <c r="V308" s="162" t="s">
        <v>309</v>
      </c>
      <c r="W308" s="163">
        <f>IF('附表1-面积统计表'!$D$29=0,"",IF(AND(V308="共同成本费用",Z308="总建筑面积法"),ROUND(T308/'附表1-面积统计表'!$D$29*'附表1-面积统计表'!$D$5,2),IF(AND(V308="共同成本费用",Z308="可售建筑面积法"),ROUND(T308/'附表1-面积统计表'!$F$29*'附表1-面积统计表'!$F$5,2),"请手工填写")))</f>
        <v>173596.37</v>
      </c>
      <c r="X308" s="163" t="str">
        <f>IF(SUM('附表1-面积统计表'!$D$6)=0,"",SUM(T308)-SUM(W308)-SUM(Y308))</f>
        <v/>
      </c>
      <c r="Y308" s="163">
        <f>IF(SUM('附表1-面积统计表'!$D$6)=0,SUM(T308)-SUM(W308),IF('附表1-面积统计表'!$D$29=0,"",IF(AND(V308="共同成本费用",Z308="总建筑面积法"),ROUND(T308/'附表1-面积统计表'!$D$29*'附表1-面积统计表'!$D$7,2),IF(AND(V308="共同成本费用",Z308="可售建筑面积法"),ROUND(T308/'附表1-面积统计表'!$F$29*'附表1-面积统计表'!$F$7,2),"请手工填写"))))</f>
        <v>10788.11</v>
      </c>
      <c r="Z308" s="164" t="s">
        <v>282</v>
      </c>
      <c r="AA308" s="157"/>
      <c r="AB308" s="165" t="s">
        <v>1986</v>
      </c>
      <c r="AC308" s="165"/>
    </row>
    <row r="309" s="127" customFormat="1" ht="27" hidden="1" customHeight="1" spans="1:29">
      <c r="A309" s="152">
        <v>303</v>
      </c>
      <c r="B309" s="258" t="s">
        <v>1367</v>
      </c>
      <c r="C309" s="259" t="s">
        <v>2739</v>
      </c>
      <c r="D309" s="155" t="s">
        <v>2037</v>
      </c>
      <c r="E309" s="263" t="s">
        <v>2093</v>
      </c>
      <c r="F309" s="262" t="s">
        <v>2932</v>
      </c>
      <c r="G309" s="158" t="s">
        <v>2930</v>
      </c>
      <c r="H309" s="157" t="str">
        <f>IF(G309="","",VLOOKUP(G309,'附表8-合同明细采集底稿'!B:I,2,0))</f>
        <v>二期、三期给排水、消防工程施工合同-三期</v>
      </c>
      <c r="I309" s="121">
        <f>IF(G309="","",VLOOKUP(G309,'附表8-合同明细采集底稿'!B:I,3,0))</f>
        <v>0</v>
      </c>
      <c r="J309" s="157" t="str">
        <f>IF(G309="","",VLOOKUP(G309,'附表8-合同明细采集底稿'!B:I,4,0))</f>
        <v>江苏中义消防工程有限公司巴州分公司（巩红卫）</v>
      </c>
      <c r="K309" s="157" t="s">
        <v>2007</v>
      </c>
      <c r="L309" s="268" t="s">
        <v>2230</v>
      </c>
      <c r="M309" s="158" t="s">
        <v>2933</v>
      </c>
      <c r="N309" s="159">
        <v>377831.2</v>
      </c>
      <c r="O309" s="255">
        <v>411836</v>
      </c>
      <c r="P309" s="255">
        <v>377831.2</v>
      </c>
      <c r="Q309" s="160"/>
      <c r="R309" s="160">
        <f t="shared" si="15"/>
        <v>377831.2</v>
      </c>
      <c r="S309" s="161">
        <f>IFERROR(VLOOKUP(G309,'附表8-合同明细采集底稿'!B:M,12,0),100%)</f>
        <v>1</v>
      </c>
      <c r="T309" s="160">
        <f t="shared" si="14"/>
        <v>377831.2</v>
      </c>
      <c r="U309" s="157" t="s">
        <v>2009</v>
      </c>
      <c r="V309" s="162" t="s">
        <v>309</v>
      </c>
      <c r="W309" s="163">
        <f>IF('附表1-面积统计表'!$D$29=0,"",IF(AND(V309="共同成本费用",Z309="总建筑面积法"),ROUND(T309/'附表1-面积统计表'!$D$29*'附表1-面积统计表'!$D$5,2),IF(AND(V309="共同成本费用",Z309="可售建筑面积法"),ROUND(T309/'附表1-面积统计表'!$F$29*'附表1-面积统计表'!$F$5,2),"请手工填写")))</f>
        <v>355724.77</v>
      </c>
      <c r="X309" s="163" t="str">
        <f>IF(SUM('附表1-面积统计表'!$D$6)=0,"",SUM(T309)-SUM(W309)-SUM(Y309))</f>
        <v/>
      </c>
      <c r="Y309" s="163">
        <f>IF(SUM('附表1-面积统计表'!$D$6)=0,SUM(T309)-SUM(W309),IF('附表1-面积统计表'!$D$29=0,"",IF(AND(V309="共同成本费用",Z309="总建筑面积法"),ROUND(T309/'附表1-面积统计表'!$D$29*'附表1-面积统计表'!$D$7,2),IF(AND(V309="共同成本费用",Z309="可售建筑面积法"),ROUND(T309/'附表1-面积统计表'!$F$29*'附表1-面积统计表'!$F$7,2),"请手工填写"))))</f>
        <v>22106.43</v>
      </c>
      <c r="Z309" s="164" t="s">
        <v>282</v>
      </c>
      <c r="AA309" s="157"/>
      <c r="AB309" s="165" t="s">
        <v>1986</v>
      </c>
      <c r="AC309" s="165"/>
    </row>
    <row r="310" s="127" customFormat="1" ht="27" hidden="1" customHeight="1" spans="1:29">
      <c r="A310" s="152">
        <v>304</v>
      </c>
      <c r="B310" s="258" t="s">
        <v>2934</v>
      </c>
      <c r="C310" s="259" t="s">
        <v>2935</v>
      </c>
      <c r="D310" s="155" t="s">
        <v>2037</v>
      </c>
      <c r="E310" s="263" t="s">
        <v>2093</v>
      </c>
      <c r="F310" s="262" t="s">
        <v>2936</v>
      </c>
      <c r="G310" s="158" t="s">
        <v>2930</v>
      </c>
      <c r="H310" s="157" t="str">
        <f>IF(G310="","",VLOOKUP(G310,'附表8-合同明细采集底稿'!B:I,2,0))</f>
        <v>二期、三期给排水、消防工程施工合同-三期</v>
      </c>
      <c r="I310" s="121">
        <f>IF(G310="","",VLOOKUP(G310,'附表8-合同明细采集底稿'!B:I,3,0))</f>
        <v>0</v>
      </c>
      <c r="J310" s="157" t="str">
        <f>IF(G310="","",VLOOKUP(G310,'附表8-合同明细采集底稿'!B:I,4,0))</f>
        <v>江苏中义消防工程有限公司巴州分公司（巩红卫）</v>
      </c>
      <c r="K310" s="157" t="s">
        <v>2007</v>
      </c>
      <c r="L310" s="166" t="s">
        <v>2631</v>
      </c>
      <c r="M310" s="280" t="s">
        <v>2937</v>
      </c>
      <c r="N310" s="187">
        <v>183486.24</v>
      </c>
      <c r="O310" s="255">
        <v>200000</v>
      </c>
      <c r="P310" s="255">
        <v>183486.24</v>
      </c>
      <c r="Q310" s="160"/>
      <c r="R310" s="160">
        <f t="shared" si="15"/>
        <v>183486.24</v>
      </c>
      <c r="S310" s="161">
        <f>IFERROR(VLOOKUP(G310,'附表8-合同明细采集底稿'!B:M,12,0),100%)</f>
        <v>1</v>
      </c>
      <c r="T310" s="160">
        <f t="shared" si="14"/>
        <v>183486.24</v>
      </c>
      <c r="U310" s="168" t="s">
        <v>2938</v>
      </c>
      <c r="V310" s="162" t="s">
        <v>309</v>
      </c>
      <c r="W310" s="163">
        <f>IF('附表1-面积统计表'!$D$29=0,"",IF(AND(V310="共同成本费用",Z310="总建筑面积法"),ROUND(T310/'附表1-面积统计表'!$D$29*'附表1-面积统计表'!$D$5,2),IF(AND(V310="共同成本费用",Z310="可售建筑面积法"),ROUND(T310/'附表1-面积统计表'!$F$29*'附表1-面积统计表'!$F$5,2),"请手工填写")))</f>
        <v>172750.69</v>
      </c>
      <c r="X310" s="163" t="str">
        <f>IF(SUM('附表1-面积统计表'!$D$6)=0,"",SUM(T310)-SUM(W310)-SUM(Y310))</f>
        <v/>
      </c>
      <c r="Y310" s="163">
        <f>IF(SUM('附表1-面积统计表'!$D$6)=0,SUM(T310)-SUM(W310),IF('附表1-面积统计表'!$D$29=0,"",IF(AND(V310="共同成本费用",Z310="总建筑面积法"),ROUND(T310/'附表1-面积统计表'!$D$29*'附表1-面积统计表'!$D$7,2),IF(AND(V310="共同成本费用",Z310="可售建筑面积法"),ROUND(T310/'附表1-面积统计表'!$F$29*'附表1-面积统计表'!$F$7,2),"请手工填写"))))</f>
        <v>10735.55</v>
      </c>
      <c r="Z310" s="164" t="s">
        <v>282</v>
      </c>
      <c r="AA310" s="157"/>
      <c r="AB310" s="165" t="s">
        <v>1986</v>
      </c>
      <c r="AC310" s="165"/>
    </row>
    <row r="311" s="127" customFormat="1" ht="27" hidden="1" customHeight="1" spans="1:29">
      <c r="A311" s="152">
        <v>305</v>
      </c>
      <c r="B311" s="258" t="s">
        <v>2517</v>
      </c>
      <c r="C311" s="259" t="s">
        <v>2575</v>
      </c>
      <c r="D311" s="155" t="s">
        <v>2037</v>
      </c>
      <c r="E311" s="263" t="s">
        <v>2093</v>
      </c>
      <c r="F311" s="262" t="s">
        <v>2939</v>
      </c>
      <c r="G311" s="158" t="s">
        <v>2930</v>
      </c>
      <c r="H311" s="157" t="str">
        <f>IF(G311="","",VLOOKUP(G311,'附表8-合同明细采集底稿'!B:I,2,0))</f>
        <v>二期、三期给排水、消防工程施工合同-三期</v>
      </c>
      <c r="I311" s="121">
        <f>IF(G311="","",VLOOKUP(G311,'附表8-合同明细采集底稿'!B:I,3,0))</f>
        <v>0</v>
      </c>
      <c r="J311" s="157" t="str">
        <f>IF(G311="","",VLOOKUP(G311,'附表8-合同明细采集底稿'!B:I,4,0))</f>
        <v>江苏中义消防工程有限公司巴州分公司（巩红卫）</v>
      </c>
      <c r="K311" s="157" t="s">
        <v>2007</v>
      </c>
      <c r="L311" s="166" t="s">
        <v>2546</v>
      </c>
      <c r="M311" s="158" t="s">
        <v>2940</v>
      </c>
      <c r="N311" s="187">
        <v>91743.12</v>
      </c>
      <c r="O311" s="255">
        <v>100000</v>
      </c>
      <c r="P311" s="255">
        <v>91743.12</v>
      </c>
      <c r="Q311" s="160"/>
      <c r="R311" s="160">
        <f t="shared" si="15"/>
        <v>91743.12</v>
      </c>
      <c r="S311" s="161">
        <f>IFERROR(VLOOKUP(G311,'附表8-合同明细采集底稿'!B:M,12,0),100%)</f>
        <v>1</v>
      </c>
      <c r="T311" s="160">
        <f t="shared" si="14"/>
        <v>91743.12</v>
      </c>
      <c r="U311" s="157" t="s">
        <v>2009</v>
      </c>
      <c r="V311" s="162" t="s">
        <v>309</v>
      </c>
      <c r="W311" s="163">
        <f>IF('附表1-面积统计表'!$D$29=0,"",IF(AND(V311="共同成本费用",Z311="总建筑面积法"),ROUND(T311/'附表1-面积统计表'!$D$29*'附表1-面积统计表'!$D$5,2),IF(AND(V311="共同成本费用",Z311="可售建筑面积法"),ROUND(T311/'附表1-面积统计表'!$F$29*'附表1-面积统计表'!$F$5,2),"请手工填写")))</f>
        <v>86375.34</v>
      </c>
      <c r="X311" s="163" t="str">
        <f>IF(SUM('附表1-面积统计表'!$D$6)=0,"",SUM(T311)-SUM(W311)-SUM(Y311))</f>
        <v/>
      </c>
      <c r="Y311" s="163">
        <f>IF(SUM('附表1-面积统计表'!$D$6)=0,SUM(T311)-SUM(W311),IF('附表1-面积统计表'!$D$29=0,"",IF(AND(V311="共同成本费用",Z311="总建筑面积法"),ROUND(T311/'附表1-面积统计表'!$D$29*'附表1-面积统计表'!$D$7,2),IF(AND(V311="共同成本费用",Z311="可售建筑面积法"),ROUND(T311/'附表1-面积统计表'!$F$29*'附表1-面积统计表'!$F$7,2),"请手工填写"))))</f>
        <v>5367.78</v>
      </c>
      <c r="Z311" s="164" t="s">
        <v>282</v>
      </c>
      <c r="AA311" s="157"/>
      <c r="AB311" s="165" t="s">
        <v>1986</v>
      </c>
      <c r="AC311" s="165"/>
    </row>
    <row r="312" s="127" customFormat="1" ht="27" hidden="1" customHeight="1" spans="1:29">
      <c r="A312" s="152">
        <v>306</v>
      </c>
      <c r="B312" s="258" t="s">
        <v>2517</v>
      </c>
      <c r="C312" s="259" t="s">
        <v>2575</v>
      </c>
      <c r="D312" s="155" t="s">
        <v>2037</v>
      </c>
      <c r="E312" s="263" t="s">
        <v>2093</v>
      </c>
      <c r="F312" s="262" t="s">
        <v>2939</v>
      </c>
      <c r="G312" s="158" t="s">
        <v>2930</v>
      </c>
      <c r="H312" s="157" t="str">
        <f>IF(G312="","",VLOOKUP(G312,'附表8-合同明细采集底稿'!B:I,2,0))</f>
        <v>二期、三期给排水、消防工程施工合同-三期</v>
      </c>
      <c r="I312" s="121">
        <f>IF(G312="","",VLOOKUP(G312,'附表8-合同明细采集底稿'!B:I,3,0))</f>
        <v>0</v>
      </c>
      <c r="J312" s="157" t="str">
        <f>IF(G312="","",VLOOKUP(G312,'附表8-合同明细采集底稿'!B:I,4,0))</f>
        <v>江苏中义消防工程有限公司巴州分公司（巩红卫）</v>
      </c>
      <c r="K312" s="157" t="s">
        <v>2007</v>
      </c>
      <c r="L312" s="166" t="s">
        <v>2546</v>
      </c>
      <c r="M312" s="158" t="s">
        <v>2941</v>
      </c>
      <c r="N312" s="159">
        <v>91743.12</v>
      </c>
      <c r="O312" s="255">
        <v>100000</v>
      </c>
      <c r="P312" s="255">
        <v>91743.12</v>
      </c>
      <c r="Q312" s="160"/>
      <c r="R312" s="160">
        <f t="shared" si="15"/>
        <v>91743.12</v>
      </c>
      <c r="S312" s="161">
        <f>IFERROR(VLOOKUP(G312,'附表8-合同明细采集底稿'!B:M,12,0),100%)</f>
        <v>1</v>
      </c>
      <c r="T312" s="160">
        <f t="shared" si="14"/>
        <v>91743.12</v>
      </c>
      <c r="U312" s="157" t="s">
        <v>2009</v>
      </c>
      <c r="V312" s="162" t="s">
        <v>309</v>
      </c>
      <c r="W312" s="163">
        <f>IF('附表1-面积统计表'!$D$29=0,"",IF(AND(V312="共同成本费用",Z312="总建筑面积法"),ROUND(T312/'附表1-面积统计表'!$D$29*'附表1-面积统计表'!$D$5,2),IF(AND(V312="共同成本费用",Z312="可售建筑面积法"),ROUND(T312/'附表1-面积统计表'!$F$29*'附表1-面积统计表'!$F$5,2),"请手工填写")))</f>
        <v>86375.34</v>
      </c>
      <c r="X312" s="163" t="str">
        <f>IF(SUM('附表1-面积统计表'!$D$6)=0,"",SUM(T312)-SUM(W312)-SUM(Y312))</f>
        <v/>
      </c>
      <c r="Y312" s="163">
        <f>IF(SUM('附表1-面积统计表'!$D$6)=0,SUM(T312)-SUM(W312),IF('附表1-面积统计表'!$D$29=0,"",IF(AND(V312="共同成本费用",Z312="总建筑面积法"),ROUND(T312/'附表1-面积统计表'!$D$29*'附表1-面积统计表'!$D$7,2),IF(AND(V312="共同成本费用",Z312="可售建筑面积法"),ROUND(T312/'附表1-面积统计表'!$F$29*'附表1-面积统计表'!$F$7,2),"请手工填写"))))</f>
        <v>5367.78</v>
      </c>
      <c r="Z312" s="164" t="s">
        <v>282</v>
      </c>
      <c r="AA312" s="157"/>
      <c r="AB312" s="165" t="s">
        <v>1986</v>
      </c>
      <c r="AC312" s="165"/>
    </row>
    <row r="313" s="127" customFormat="1" ht="27" hidden="1" customHeight="1" spans="1:29">
      <c r="A313" s="152">
        <v>307</v>
      </c>
      <c r="B313" s="258" t="s">
        <v>2517</v>
      </c>
      <c r="C313" s="259" t="s">
        <v>2575</v>
      </c>
      <c r="D313" s="155" t="s">
        <v>2037</v>
      </c>
      <c r="E313" s="263" t="s">
        <v>2093</v>
      </c>
      <c r="F313" s="262" t="s">
        <v>2939</v>
      </c>
      <c r="G313" s="158" t="s">
        <v>2930</v>
      </c>
      <c r="H313" s="157" t="str">
        <f>IF(G313="","",VLOOKUP(G313,'附表8-合同明细采集底稿'!B:I,2,0))</f>
        <v>二期、三期给排水、消防工程施工合同-三期</v>
      </c>
      <c r="I313" s="121">
        <f>IF(G313="","",VLOOKUP(G313,'附表8-合同明细采集底稿'!B:I,3,0))</f>
        <v>0</v>
      </c>
      <c r="J313" s="157" t="str">
        <f>IF(G313="","",VLOOKUP(G313,'附表8-合同明细采集底稿'!B:I,4,0))</f>
        <v>江苏中义消防工程有限公司巴州分公司（巩红卫）</v>
      </c>
      <c r="K313" s="157" t="s">
        <v>2007</v>
      </c>
      <c r="L313" s="166" t="s">
        <v>2546</v>
      </c>
      <c r="M313" s="158" t="s">
        <v>2942</v>
      </c>
      <c r="N313" s="187">
        <v>91743.12</v>
      </c>
      <c r="O313" s="255">
        <v>100000</v>
      </c>
      <c r="P313" s="255">
        <v>91743.12</v>
      </c>
      <c r="Q313" s="160"/>
      <c r="R313" s="160">
        <f t="shared" si="15"/>
        <v>91743.12</v>
      </c>
      <c r="S313" s="161">
        <f>IFERROR(VLOOKUP(G313,'附表8-合同明细采集底稿'!B:M,12,0),100%)</f>
        <v>1</v>
      </c>
      <c r="T313" s="160">
        <f t="shared" si="14"/>
        <v>91743.12</v>
      </c>
      <c r="U313" s="157" t="s">
        <v>2009</v>
      </c>
      <c r="V313" s="162" t="s">
        <v>309</v>
      </c>
      <c r="W313" s="163">
        <f>IF('附表1-面积统计表'!$D$29=0,"",IF(AND(V313="共同成本费用",Z313="总建筑面积法"),ROUND(T313/'附表1-面积统计表'!$D$29*'附表1-面积统计表'!$D$5,2),IF(AND(V313="共同成本费用",Z313="可售建筑面积法"),ROUND(T313/'附表1-面积统计表'!$F$29*'附表1-面积统计表'!$F$5,2),"请手工填写")))</f>
        <v>86375.34</v>
      </c>
      <c r="X313" s="163" t="str">
        <f>IF(SUM('附表1-面积统计表'!$D$6)=0,"",SUM(T313)-SUM(W313)-SUM(Y313))</f>
        <v/>
      </c>
      <c r="Y313" s="163">
        <f>IF(SUM('附表1-面积统计表'!$D$6)=0,SUM(T313)-SUM(W313),IF('附表1-面积统计表'!$D$29=0,"",IF(AND(V313="共同成本费用",Z313="总建筑面积法"),ROUND(T313/'附表1-面积统计表'!$D$29*'附表1-面积统计表'!$D$7,2),IF(AND(V313="共同成本费用",Z313="可售建筑面积法"),ROUND(T313/'附表1-面积统计表'!$F$29*'附表1-面积统计表'!$F$7,2),"请手工填写"))))</f>
        <v>5367.78</v>
      </c>
      <c r="Z313" s="164" t="s">
        <v>282</v>
      </c>
      <c r="AA313" s="157"/>
      <c r="AB313" s="165" t="s">
        <v>1986</v>
      </c>
      <c r="AC313" s="165"/>
    </row>
    <row r="314" s="127" customFormat="1" ht="27" hidden="1" customHeight="1" spans="1:29">
      <c r="A314" s="152">
        <v>308</v>
      </c>
      <c r="B314" s="258" t="s">
        <v>2517</v>
      </c>
      <c r="C314" s="259" t="s">
        <v>2575</v>
      </c>
      <c r="D314" s="155" t="s">
        <v>2037</v>
      </c>
      <c r="E314" s="263" t="s">
        <v>2093</v>
      </c>
      <c r="F314" s="262" t="s">
        <v>2939</v>
      </c>
      <c r="G314" s="158" t="s">
        <v>2930</v>
      </c>
      <c r="H314" s="157" t="str">
        <f>IF(G314="","",VLOOKUP(G314,'附表8-合同明细采集底稿'!B:I,2,0))</f>
        <v>二期、三期给排水、消防工程施工合同-三期</v>
      </c>
      <c r="I314" s="121">
        <f>IF(G314="","",VLOOKUP(G314,'附表8-合同明细采集底稿'!B:I,3,0))</f>
        <v>0</v>
      </c>
      <c r="J314" s="157" t="str">
        <f>IF(G314="","",VLOOKUP(G314,'附表8-合同明细采集底稿'!B:I,4,0))</f>
        <v>江苏中义消防工程有限公司巴州分公司（巩红卫）</v>
      </c>
      <c r="K314" s="157" t="s">
        <v>2007</v>
      </c>
      <c r="L314" s="166" t="s">
        <v>2546</v>
      </c>
      <c r="M314" s="158" t="s">
        <v>2943</v>
      </c>
      <c r="N314" s="187">
        <v>91743.12</v>
      </c>
      <c r="O314" s="255">
        <v>100000</v>
      </c>
      <c r="P314" s="255">
        <v>91743.12</v>
      </c>
      <c r="Q314" s="160"/>
      <c r="R314" s="160">
        <f t="shared" si="15"/>
        <v>91743.12</v>
      </c>
      <c r="S314" s="161">
        <f>IFERROR(VLOOKUP(G314,'附表8-合同明细采集底稿'!B:M,12,0),100%)</f>
        <v>1</v>
      </c>
      <c r="T314" s="160">
        <f t="shared" si="14"/>
        <v>91743.12</v>
      </c>
      <c r="U314" s="157" t="s">
        <v>2009</v>
      </c>
      <c r="V314" s="162" t="s">
        <v>309</v>
      </c>
      <c r="W314" s="163">
        <f>IF('附表1-面积统计表'!$D$29=0,"",IF(AND(V314="共同成本费用",Z314="总建筑面积法"),ROUND(T314/'附表1-面积统计表'!$D$29*'附表1-面积统计表'!$D$5,2),IF(AND(V314="共同成本费用",Z314="可售建筑面积法"),ROUND(T314/'附表1-面积统计表'!$F$29*'附表1-面积统计表'!$F$5,2),"请手工填写")))</f>
        <v>86375.34</v>
      </c>
      <c r="X314" s="163" t="str">
        <f>IF(SUM('附表1-面积统计表'!$D$6)=0,"",SUM(T314)-SUM(W314)-SUM(Y314))</f>
        <v/>
      </c>
      <c r="Y314" s="163">
        <f>IF(SUM('附表1-面积统计表'!$D$6)=0,SUM(T314)-SUM(W314),IF('附表1-面积统计表'!$D$29=0,"",IF(AND(V314="共同成本费用",Z314="总建筑面积法"),ROUND(T314/'附表1-面积统计表'!$D$29*'附表1-面积统计表'!$D$7,2),IF(AND(V314="共同成本费用",Z314="可售建筑面积法"),ROUND(T314/'附表1-面积统计表'!$F$29*'附表1-面积统计表'!$F$7,2),"请手工填写"))))</f>
        <v>5367.78</v>
      </c>
      <c r="Z314" s="164" t="s">
        <v>282</v>
      </c>
      <c r="AA314" s="157"/>
      <c r="AB314" s="165" t="s">
        <v>1986</v>
      </c>
      <c r="AC314" s="165"/>
    </row>
    <row r="315" s="127" customFormat="1" ht="27" hidden="1" customHeight="1" spans="1:29">
      <c r="A315" s="152">
        <v>309</v>
      </c>
      <c r="B315" s="258" t="s">
        <v>2517</v>
      </c>
      <c r="C315" s="259" t="s">
        <v>2575</v>
      </c>
      <c r="D315" s="155" t="s">
        <v>2037</v>
      </c>
      <c r="E315" s="263" t="s">
        <v>2093</v>
      </c>
      <c r="F315" s="262" t="s">
        <v>2939</v>
      </c>
      <c r="G315" s="158" t="s">
        <v>2930</v>
      </c>
      <c r="H315" s="157" t="str">
        <f>IF(G315="","",VLOOKUP(G315,'附表8-合同明细采集底稿'!B:I,2,0))</f>
        <v>二期、三期给排水、消防工程施工合同-三期</v>
      </c>
      <c r="I315" s="121">
        <f>IF(G315="","",VLOOKUP(G315,'附表8-合同明细采集底稿'!B:I,3,0))</f>
        <v>0</v>
      </c>
      <c r="J315" s="157" t="str">
        <f>IF(G315="","",VLOOKUP(G315,'附表8-合同明细采集底稿'!B:I,4,0))</f>
        <v>江苏中义消防工程有限公司巴州分公司（巩红卫）</v>
      </c>
      <c r="K315" s="157" t="s">
        <v>2007</v>
      </c>
      <c r="L315" s="166" t="s">
        <v>2546</v>
      </c>
      <c r="M315" s="158" t="s">
        <v>2944</v>
      </c>
      <c r="N315" s="159">
        <v>91743.12</v>
      </c>
      <c r="O315" s="255">
        <v>100000</v>
      </c>
      <c r="P315" s="255">
        <v>91743.12</v>
      </c>
      <c r="Q315" s="160"/>
      <c r="R315" s="160">
        <f t="shared" si="15"/>
        <v>91743.12</v>
      </c>
      <c r="S315" s="161">
        <f>IFERROR(VLOOKUP(G315,'附表8-合同明细采集底稿'!B:M,12,0),100%)</f>
        <v>1</v>
      </c>
      <c r="T315" s="160">
        <f t="shared" si="14"/>
        <v>91743.12</v>
      </c>
      <c r="U315" s="157" t="s">
        <v>2009</v>
      </c>
      <c r="V315" s="162" t="s">
        <v>309</v>
      </c>
      <c r="W315" s="163">
        <f>IF('附表1-面积统计表'!$D$29=0,"",IF(AND(V315="共同成本费用",Z315="总建筑面积法"),ROUND(T315/'附表1-面积统计表'!$D$29*'附表1-面积统计表'!$D$5,2),IF(AND(V315="共同成本费用",Z315="可售建筑面积法"),ROUND(T315/'附表1-面积统计表'!$F$29*'附表1-面积统计表'!$F$5,2),"请手工填写")))</f>
        <v>86375.34</v>
      </c>
      <c r="X315" s="163" t="str">
        <f>IF(SUM('附表1-面积统计表'!$D$6)=0,"",SUM(T315)-SUM(W315)-SUM(Y315))</f>
        <v/>
      </c>
      <c r="Y315" s="163">
        <f>IF(SUM('附表1-面积统计表'!$D$6)=0,SUM(T315)-SUM(W315),IF('附表1-面积统计表'!$D$29=0,"",IF(AND(V315="共同成本费用",Z315="总建筑面积法"),ROUND(T315/'附表1-面积统计表'!$D$29*'附表1-面积统计表'!$D$7,2),IF(AND(V315="共同成本费用",Z315="可售建筑面积法"),ROUND(T315/'附表1-面积统计表'!$F$29*'附表1-面积统计表'!$F$7,2),"请手工填写"))))</f>
        <v>5367.78</v>
      </c>
      <c r="Z315" s="164" t="s">
        <v>282</v>
      </c>
      <c r="AA315" s="157"/>
      <c r="AB315" s="165" t="s">
        <v>1986</v>
      </c>
      <c r="AC315" s="165"/>
    </row>
    <row r="316" s="127" customFormat="1" ht="27" hidden="1" customHeight="1" spans="1:29">
      <c r="A316" s="152">
        <v>310</v>
      </c>
      <c r="B316" s="258" t="s">
        <v>2945</v>
      </c>
      <c r="C316" s="259" t="s">
        <v>454</v>
      </c>
      <c r="D316" s="155" t="s">
        <v>2037</v>
      </c>
      <c r="E316" s="263" t="s">
        <v>2093</v>
      </c>
      <c r="F316" s="262" t="s">
        <v>2946</v>
      </c>
      <c r="G316" s="158" t="s">
        <v>2930</v>
      </c>
      <c r="H316" s="157" t="str">
        <f>IF(G316="","",VLOOKUP(G316,'附表8-合同明细采集底稿'!B:I,2,0))</f>
        <v>二期、三期给排水、消防工程施工合同-三期</v>
      </c>
      <c r="I316" s="121">
        <f>IF(G316="","",VLOOKUP(G316,'附表8-合同明细采集底稿'!B:I,3,0))</f>
        <v>0</v>
      </c>
      <c r="J316" s="157" t="str">
        <f>IF(G316="","",VLOOKUP(G316,'附表8-合同明细采集底稿'!B:I,4,0))</f>
        <v>江苏中义消防工程有限公司巴州分公司（巩红卫）</v>
      </c>
      <c r="K316" s="157" t="s">
        <v>2007</v>
      </c>
      <c r="L316" s="158"/>
      <c r="M316" s="158" t="s">
        <v>2947</v>
      </c>
      <c r="N316" s="187">
        <v>849264.22</v>
      </c>
      <c r="O316" s="255">
        <v>925698</v>
      </c>
      <c r="P316" s="255">
        <v>849264.22</v>
      </c>
      <c r="Q316" s="160">
        <v>-55151.3865137659</v>
      </c>
      <c r="R316" s="160">
        <f t="shared" si="15"/>
        <v>794112.833486234</v>
      </c>
      <c r="S316" s="161">
        <f>IFERROR(VLOOKUP(G316,'附表8-合同明细采集底稿'!B:M,12,0),100%)</f>
        <v>1</v>
      </c>
      <c r="T316" s="160">
        <f t="shared" si="14"/>
        <v>794112.83</v>
      </c>
      <c r="U316" s="157" t="s">
        <v>2009</v>
      </c>
      <c r="V316" s="162" t="s">
        <v>309</v>
      </c>
      <c r="W316" s="163">
        <f>IF('附表1-面积统计表'!$D$29=0,"",IF(AND(V316="共同成本费用",Z316="总建筑面积法"),ROUND(T316/'附表1-面积统计表'!$D$29*'附表1-面积统计表'!$D$5,2),IF(AND(V316="共同成本费用",Z316="可售建筑面积法"),ROUND(T316/'附表1-面积统计表'!$F$29*'附表1-面积统计表'!$F$5,2),"请手工填写")))</f>
        <v>747650.28</v>
      </c>
      <c r="X316" s="163" t="str">
        <f>IF(SUM('附表1-面积统计表'!$D$6)=0,"",SUM(T316)-SUM(W316)-SUM(Y316))</f>
        <v/>
      </c>
      <c r="Y316" s="163">
        <f>IF(SUM('附表1-面积统计表'!$D$6)=0,SUM(T316)-SUM(W316),IF('附表1-面积统计表'!$D$29=0,"",IF(AND(V316="共同成本费用",Z316="总建筑面积法"),ROUND(T316/'附表1-面积统计表'!$D$29*'附表1-面积统计表'!$D$7,2),IF(AND(V316="共同成本费用",Z316="可售建筑面积法"),ROUND(T316/'附表1-面积统计表'!$F$29*'附表1-面积统计表'!$F$7,2),"请手工填写"))))</f>
        <v>46462.5499999999</v>
      </c>
      <c r="Z316" s="164" t="s">
        <v>282</v>
      </c>
      <c r="AA316" s="157"/>
      <c r="AB316" s="165" t="s">
        <v>1986</v>
      </c>
      <c r="AC316" s="165"/>
    </row>
    <row r="317" s="128" customFormat="1" ht="27" hidden="1" customHeight="1" spans="1:29">
      <c r="A317" s="172">
        <v>311</v>
      </c>
      <c r="B317" s="264" t="s">
        <v>2603</v>
      </c>
      <c r="C317" s="265" t="s">
        <v>2556</v>
      </c>
      <c r="D317" s="175" t="s">
        <v>2037</v>
      </c>
      <c r="E317" s="274" t="s">
        <v>2093</v>
      </c>
      <c r="F317" s="266" t="s">
        <v>2604</v>
      </c>
      <c r="G317" s="178" t="s">
        <v>2930</v>
      </c>
      <c r="H317" s="177" t="str">
        <f>IF(G317="","",VLOOKUP(G317,'附表8-合同明细采集底稿'!B:I,2,0))</f>
        <v>二期、三期给排水、消防工程施工合同-三期</v>
      </c>
      <c r="I317" s="179">
        <f>IF(G317="","",VLOOKUP(G317,'附表8-合同明细采集底稿'!B:I,3,0))</f>
        <v>0</v>
      </c>
      <c r="J317" s="177" t="str">
        <f>IF(G317="","",VLOOKUP(G317,'附表8-合同明细采集底稿'!B:I,4,0))</f>
        <v>江苏中义消防工程有限公司巴州分公司（巩红卫）</v>
      </c>
      <c r="K317" s="177" t="s">
        <v>2007</v>
      </c>
      <c r="L317" s="178"/>
      <c r="M317" s="178" t="s">
        <v>2948</v>
      </c>
      <c r="N317" s="188">
        <v>1436788.12</v>
      </c>
      <c r="O317" s="267">
        <v>554390.02</v>
      </c>
      <c r="P317" s="267">
        <v>1420119.3</v>
      </c>
      <c r="Q317" s="181">
        <f>-426694.23-82.6</f>
        <v>-426776.83</v>
      </c>
      <c r="R317" s="181">
        <f t="shared" si="15"/>
        <v>993342.47</v>
      </c>
      <c r="S317" s="182">
        <f>IFERROR(VLOOKUP(G317,'附表8-合同明细采集底稿'!B:M,12,0),100%)</f>
        <v>1</v>
      </c>
      <c r="T317" s="181">
        <f t="shared" si="14"/>
        <v>993342.47</v>
      </c>
      <c r="U317" s="157" t="s">
        <v>2009</v>
      </c>
      <c r="V317" s="183" t="s">
        <v>309</v>
      </c>
      <c r="W317" s="184">
        <f>IF('附表1-面积统计表'!$D$29=0,"",IF(AND(V317="共同成本费用",Z317="总建筑面积法"),ROUND(T317/'附表1-面积统计表'!$D$29*'附表1-面积统计表'!$D$5,2),IF(AND(V317="共同成本费用",Z317="可售建筑面积法"),ROUND(T317/'附表1-面积统计表'!$F$29*'附表1-面积统计表'!$F$5,2),"请手工填写")))</f>
        <v>935223.24</v>
      </c>
      <c r="X317" s="184" t="str">
        <f>IF(SUM('附表1-面积统计表'!$D$6)=0,"",SUM(T317)-SUM(W317)-SUM(Y317))</f>
        <v/>
      </c>
      <c r="Y317" s="184">
        <f>IF(SUM('附表1-面积统计表'!$D$6)=0,SUM(T317)-SUM(W317),IF('附表1-面积统计表'!$D$29=0,"",IF(AND(V317="共同成本费用",Z317="总建筑面积法"),ROUND(T317/'附表1-面积统计表'!$D$29*'附表1-面积统计表'!$D$7,2),IF(AND(V317="共同成本费用",Z317="可售建筑面积法"),ROUND(T317/'附表1-面积统计表'!$F$29*'附表1-面积统计表'!$F$7,2),"请手工填写"))))</f>
        <v>58119.23</v>
      </c>
      <c r="Z317" s="185" t="s">
        <v>282</v>
      </c>
      <c r="AA317" s="177"/>
      <c r="AB317" s="186" t="s">
        <v>1986</v>
      </c>
      <c r="AC317" s="186"/>
    </row>
    <row r="318" s="128" customFormat="1" ht="27" hidden="1" customHeight="1" spans="1:29">
      <c r="A318" s="172">
        <v>312</v>
      </c>
      <c r="B318" s="264" t="s">
        <v>2603</v>
      </c>
      <c r="C318" s="265" t="s">
        <v>2556</v>
      </c>
      <c r="D318" s="175" t="s">
        <v>2037</v>
      </c>
      <c r="E318" s="274" t="s">
        <v>2093</v>
      </c>
      <c r="F318" s="266" t="s">
        <v>2604</v>
      </c>
      <c r="G318" s="178" t="s">
        <v>2930</v>
      </c>
      <c r="H318" s="177" t="str">
        <f>IF(G318="","",VLOOKUP(G318,'附表8-合同明细采集底稿'!B:I,2,0))</f>
        <v>二期、三期给排水、消防工程施工合同-三期</v>
      </c>
      <c r="I318" s="179">
        <f>IF(G318="","",VLOOKUP(G318,'附表8-合同明细采集底稿'!B:I,3,0))</f>
        <v>0</v>
      </c>
      <c r="J318" s="177" t="str">
        <f>IF(G318="","",VLOOKUP(G318,'附表8-合同明细采集底稿'!B:I,4,0))</f>
        <v>江苏中义消防工程有限公司巴州分公司（巩红卫）</v>
      </c>
      <c r="K318" s="177" t="s">
        <v>2007</v>
      </c>
      <c r="L318" s="178"/>
      <c r="M318" s="178" t="s">
        <v>2948</v>
      </c>
      <c r="N318" s="180">
        <v>488121.29</v>
      </c>
      <c r="O318" s="267">
        <v>532052.21</v>
      </c>
      <c r="P318" s="267">
        <v>488121.29</v>
      </c>
      <c r="Q318" s="181"/>
      <c r="R318" s="181">
        <f t="shared" si="15"/>
        <v>488121.29</v>
      </c>
      <c r="S318" s="182">
        <f>IFERROR(VLOOKUP(G318,'附表8-合同明细采集底稿'!B:M,12,0),100%)</f>
        <v>1</v>
      </c>
      <c r="T318" s="181">
        <f t="shared" si="14"/>
        <v>488121.29</v>
      </c>
      <c r="U318" s="157" t="s">
        <v>2009</v>
      </c>
      <c r="V318" s="183" t="s">
        <v>309</v>
      </c>
      <c r="W318" s="184">
        <f>IF('附表1-面积统计表'!$D$29=0,"",IF(AND(V318="共同成本费用",Z318="总建筑面积法"),ROUND(T318/'附表1-面积统计表'!$D$29*'附表1-面积统计表'!$D$5,2),IF(AND(V318="共同成本费用",Z318="可售建筑面积法"),ROUND(T318/'附表1-面积统计表'!$F$29*'附表1-面积统计表'!$F$5,2),"请手工填写")))</f>
        <v>459561.92</v>
      </c>
      <c r="X318" s="184" t="str">
        <f>IF(SUM('附表1-面积统计表'!$D$6)=0,"",SUM(T318)-SUM(W318)-SUM(Y318))</f>
        <v/>
      </c>
      <c r="Y318" s="184">
        <f>IF(SUM('附表1-面积统计表'!$D$6)=0,SUM(T318)-SUM(W318),IF('附表1-面积统计表'!$D$29=0,"",IF(AND(V318="共同成本费用",Z318="总建筑面积法"),ROUND(T318/'附表1-面积统计表'!$D$29*'附表1-面积统计表'!$D$7,2),IF(AND(V318="共同成本费用",Z318="可售建筑面积法"),ROUND(T318/'附表1-面积统计表'!$F$29*'附表1-面积统计表'!$F$7,2),"请手工填写"))))</f>
        <v>28559.37</v>
      </c>
      <c r="Z318" s="185" t="s">
        <v>282</v>
      </c>
      <c r="AA318" s="177"/>
      <c r="AB318" s="186" t="s">
        <v>1986</v>
      </c>
      <c r="AC318" s="186"/>
    </row>
    <row r="319" s="127" customFormat="1" ht="27" hidden="1" customHeight="1" spans="1:29">
      <c r="A319" s="152">
        <v>313</v>
      </c>
      <c r="B319" s="258" t="s">
        <v>2555</v>
      </c>
      <c r="C319" s="259" t="s">
        <v>2949</v>
      </c>
      <c r="D319" s="155" t="s">
        <v>2037</v>
      </c>
      <c r="E319" s="263" t="s">
        <v>2904</v>
      </c>
      <c r="F319" s="262" t="s">
        <v>2950</v>
      </c>
      <c r="G319" s="158" t="s">
        <v>2951</v>
      </c>
      <c r="H319" s="157" t="str">
        <f>IF(G319="","",VLOOKUP(G319,'附表8-合同明细采集底稿'!B:I,2,0))</f>
        <v>沁春锦苑四期五期12-15、18、21、22、38三网合一FTTH工程施工合同（绿）</v>
      </c>
      <c r="I319" s="121" t="str">
        <f>IF(G319="","",VLOOKUP(G319,'附表8-合同明细采集底稿'!B:I,3,0))</f>
        <v>买卖合同</v>
      </c>
      <c r="J319" s="157" t="str">
        <f>IF(G319="","",VLOOKUP(G319,'附表8-合同明细采集底稿'!B:I,4,0))</f>
        <v>新疆鑫宇恒建设工程有限公司（蒋华）</v>
      </c>
      <c r="K319" s="157" t="s">
        <v>2007</v>
      </c>
      <c r="L319" s="166" t="s">
        <v>2546</v>
      </c>
      <c r="M319" s="158" t="s">
        <v>2952</v>
      </c>
      <c r="N319" s="187">
        <v>63321.1</v>
      </c>
      <c r="O319" s="255">
        <v>69020</v>
      </c>
      <c r="P319" s="255">
        <v>63321.1</v>
      </c>
      <c r="Q319" s="160"/>
      <c r="R319" s="160">
        <f t="shared" si="15"/>
        <v>63321.1</v>
      </c>
      <c r="S319" s="161">
        <f>IFERROR(VLOOKUP(G319,'附表8-合同明细采集底稿'!B:M,12,0),100%)</f>
        <v>1</v>
      </c>
      <c r="T319" s="160">
        <f t="shared" si="14"/>
        <v>63321.1</v>
      </c>
      <c r="U319" s="157" t="s">
        <v>2009</v>
      </c>
      <c r="V319" s="162" t="s">
        <v>309</v>
      </c>
      <c r="W319" s="163">
        <f>IF('附表1-面积统计表'!$D$29=0,"",IF(AND(V319="共同成本费用",Z319="总建筑面积法"),ROUND(T319/'附表1-面积统计表'!$D$29*'附表1-面积统计表'!$D$5,2),IF(AND(V319="共同成本费用",Z319="可售建筑面积法"),ROUND(T319/'附表1-面积统计表'!$F$29*'附表1-面积统计表'!$F$5,2),"请手工填写")))</f>
        <v>59616.26</v>
      </c>
      <c r="X319" s="163" t="str">
        <f>IF(SUM('附表1-面积统计表'!$D$6)=0,"",SUM(T319)-SUM(W319)-SUM(Y319))</f>
        <v/>
      </c>
      <c r="Y319" s="163">
        <f>IF(SUM('附表1-面积统计表'!$D$6)=0,SUM(T319)-SUM(W319),IF('附表1-面积统计表'!$D$29=0,"",IF(AND(V319="共同成本费用",Z319="总建筑面积法"),ROUND(T319/'附表1-面积统计表'!$D$29*'附表1-面积统计表'!$D$7,2),IF(AND(V319="共同成本费用",Z319="可售建筑面积法"),ROUND(T319/'附表1-面积统计表'!$F$29*'附表1-面积统计表'!$F$7,2),"请手工填写"))))</f>
        <v>3704.84</v>
      </c>
      <c r="Z319" s="164" t="s">
        <v>282</v>
      </c>
      <c r="AA319" s="157"/>
      <c r="AB319" s="165" t="s">
        <v>1986</v>
      </c>
      <c r="AC319" s="165"/>
    </row>
    <row r="320" s="127" customFormat="1" ht="27" hidden="1" customHeight="1" spans="1:29">
      <c r="A320" s="152">
        <v>314</v>
      </c>
      <c r="B320" s="258" t="s">
        <v>2427</v>
      </c>
      <c r="C320" s="259">
        <v>75</v>
      </c>
      <c r="D320" s="155" t="s">
        <v>2037</v>
      </c>
      <c r="E320" s="263" t="s">
        <v>2093</v>
      </c>
      <c r="F320" s="262" t="s">
        <v>2953</v>
      </c>
      <c r="G320" s="158" t="s">
        <v>2951</v>
      </c>
      <c r="H320" s="157" t="str">
        <f>IF(G320="","",VLOOKUP(G320,'附表8-合同明细采集底稿'!B:I,2,0))</f>
        <v>沁春锦苑四期五期12-15、18、21、22、38三网合一FTTH工程施工合同（绿）</v>
      </c>
      <c r="I320" s="121" t="str">
        <f>IF(G320="","",VLOOKUP(G320,'附表8-合同明细采集底稿'!B:I,3,0))</f>
        <v>买卖合同</v>
      </c>
      <c r="J320" s="157" t="str">
        <f>IF(G320="","",VLOOKUP(G320,'附表8-合同明细采集底稿'!B:I,4,0))</f>
        <v>新疆鑫宇恒建设工程有限公司（蒋华）</v>
      </c>
      <c r="K320" s="157" t="s">
        <v>2007</v>
      </c>
      <c r="L320" s="166" t="s">
        <v>2848</v>
      </c>
      <c r="M320" s="158" t="s">
        <v>2954</v>
      </c>
      <c r="N320" s="187">
        <v>56128.44</v>
      </c>
      <c r="O320" s="255">
        <f>N320*1.09</f>
        <v>61179.9996</v>
      </c>
      <c r="P320" s="255">
        <v>56128.44</v>
      </c>
      <c r="Q320" s="160"/>
      <c r="R320" s="160">
        <f t="shared" si="15"/>
        <v>56128.44</v>
      </c>
      <c r="S320" s="161">
        <f>IFERROR(VLOOKUP(G320,'附表8-合同明细采集底稿'!B:M,12,0),100%)</f>
        <v>1</v>
      </c>
      <c r="T320" s="160">
        <f t="shared" si="14"/>
        <v>56128.44</v>
      </c>
      <c r="U320" s="157" t="s">
        <v>2009</v>
      </c>
      <c r="V320" s="162" t="s">
        <v>309</v>
      </c>
      <c r="W320" s="163">
        <f>IF('附表1-面积统计表'!$D$29=0,"",IF(AND(V320="共同成本费用",Z320="总建筑面积法"),ROUND(T320/'附表1-面积统计表'!$D$29*'附表1-面积统计表'!$D$5,2),IF(AND(V320="共同成本费用",Z320="可售建筑面积法"),ROUND(T320/'附表1-面积统计表'!$F$29*'附表1-面积统计表'!$F$5,2),"请手工填写")))</f>
        <v>52844.43</v>
      </c>
      <c r="X320" s="163" t="str">
        <f>IF(SUM('附表1-面积统计表'!$D$6)=0,"",SUM(T320)-SUM(W320)-SUM(Y320))</f>
        <v/>
      </c>
      <c r="Y320" s="163">
        <f>IF(SUM('附表1-面积统计表'!$D$6)=0,SUM(T320)-SUM(W320),IF('附表1-面积统计表'!$D$29=0,"",IF(AND(V320="共同成本费用",Z320="总建筑面积法"),ROUND(T320/'附表1-面积统计表'!$D$29*'附表1-面积统计表'!$D$7,2),IF(AND(V320="共同成本费用",Z320="可售建筑面积法"),ROUND(T320/'附表1-面积统计表'!$F$29*'附表1-面积统计表'!$F$7,2),"请手工填写"))))</f>
        <v>3284.01</v>
      </c>
      <c r="Z320" s="164" t="s">
        <v>282</v>
      </c>
      <c r="AA320" s="157"/>
      <c r="AB320" s="165" t="s">
        <v>1986</v>
      </c>
      <c r="AC320" s="165"/>
    </row>
    <row r="321" s="127" customFormat="1" ht="27" hidden="1" customHeight="1" spans="1:29">
      <c r="A321" s="152">
        <v>315</v>
      </c>
      <c r="B321" s="281">
        <v>43762</v>
      </c>
      <c r="C321" s="259" t="s">
        <v>2051</v>
      </c>
      <c r="D321" s="155" t="s">
        <v>2037</v>
      </c>
      <c r="E321" s="156" t="s">
        <v>2093</v>
      </c>
      <c r="F321" s="262" t="s">
        <v>2078</v>
      </c>
      <c r="G321" s="158" t="s">
        <v>2955</v>
      </c>
      <c r="H321" s="157" t="str">
        <f>IF(G321="","",VLOOKUP(G321,'附表8-合同明细采集底稿'!B:I,2,0))</f>
        <v>沁春锦苑12-15、38#楼18、21-2楼楼栋牌、单元牌、楼层牌、户室牌制作安装合同</v>
      </c>
      <c r="I321" s="121">
        <f>IF(G321="","",VLOOKUP(G321,'附表8-合同明细采集底稿'!B:I,3,0))</f>
        <v>0</v>
      </c>
      <c r="J321" s="157" t="str">
        <f>IF(G321="","",VLOOKUP(G321,'附表8-合同明细采集底稿'!B:I,4,0))</f>
        <v>库尔勒市天宏创翼测绘技术咨询服务部</v>
      </c>
      <c r="K321" s="157" t="s">
        <v>2000</v>
      </c>
      <c r="L321" s="167" t="s">
        <v>2956</v>
      </c>
      <c r="M321" s="167" t="s">
        <v>2957</v>
      </c>
      <c r="N321" s="159">
        <v>1650</v>
      </c>
      <c r="O321" s="255">
        <v>1650</v>
      </c>
      <c r="P321" s="255">
        <v>4025</v>
      </c>
      <c r="Q321" s="160">
        <f>-P321</f>
        <v>-4025</v>
      </c>
      <c r="R321" s="160">
        <f t="shared" si="15"/>
        <v>0</v>
      </c>
      <c r="S321" s="161">
        <f>IFERROR(VLOOKUP(G321,'附表8-合同明细采集底稿'!B:M,12,0),100%)</f>
        <v>1</v>
      </c>
      <c r="T321" s="160">
        <f t="shared" si="14"/>
        <v>0</v>
      </c>
      <c r="U321" s="168" t="s">
        <v>2958</v>
      </c>
      <c r="V321" s="162" t="s">
        <v>309</v>
      </c>
      <c r="W321" s="163">
        <f>IF('附表1-面积统计表'!$D$29=0,"",IF(AND(V321="共同成本费用",Z321="总建筑面积法"),ROUND(T321/'附表1-面积统计表'!$D$29*'附表1-面积统计表'!$D$5,2),IF(AND(V321="共同成本费用",Z321="可售建筑面积法"),ROUND(T321/'附表1-面积统计表'!$F$29*'附表1-面积统计表'!$F$5,2),"请手工填写")))</f>
        <v>0</v>
      </c>
      <c r="X321" s="163" t="str">
        <f>IF(SUM('附表1-面积统计表'!$D$6)=0,"",SUM(T321)-SUM(W321)-SUM(Y321))</f>
        <v/>
      </c>
      <c r="Y321" s="163">
        <f>IF(SUM('附表1-面积统计表'!$D$6)=0,SUM(T321)-SUM(W321),IF('附表1-面积统计表'!$D$29=0,"",IF(AND(V321="共同成本费用",Z321="总建筑面积法"),ROUND(T321/'附表1-面积统计表'!$D$29*'附表1-面积统计表'!$D$7,2),IF(AND(V321="共同成本费用",Z321="可售建筑面积法"),ROUND(T321/'附表1-面积统计表'!$F$29*'附表1-面积统计表'!$F$7,2),"请手工填写"))))</f>
        <v>0</v>
      </c>
      <c r="Z321" s="164" t="s">
        <v>282</v>
      </c>
      <c r="AA321" s="157"/>
      <c r="AB321" s="165" t="s">
        <v>1986</v>
      </c>
      <c r="AC321" s="165"/>
    </row>
    <row r="322" s="128" customFormat="1" ht="27" hidden="1" customHeight="1" spans="1:29">
      <c r="A322" s="172">
        <v>316</v>
      </c>
      <c r="B322" s="264" t="s">
        <v>2959</v>
      </c>
      <c r="C322" s="265" t="s">
        <v>2671</v>
      </c>
      <c r="D322" s="175" t="s">
        <v>2037</v>
      </c>
      <c r="E322" s="274" t="s">
        <v>2922</v>
      </c>
      <c r="F322" s="266" t="s">
        <v>2960</v>
      </c>
      <c r="G322" s="178" t="s">
        <v>2961</v>
      </c>
      <c r="H322" s="177" t="str">
        <f>IF(G322="","",VLOOKUP(G322,'附表8-合同明细采集底稿'!B:I,2,0))</f>
        <v>电气外网供货安装合同（4#-17#31#-36#、12#-38#）18、21、22#</v>
      </c>
      <c r="I322" s="179">
        <f>IF(G322="","",VLOOKUP(G322,'附表8-合同明细采集底稿'!B:I,3,0))</f>
        <v>0</v>
      </c>
      <c r="J322" s="177" t="str">
        <f>IF(G322="","",VLOOKUP(G322,'附表8-合同明细采集底稿'!B:I,4,0))</f>
        <v>新疆拓宇电力建设工程有限公司（何永权）</v>
      </c>
      <c r="K322" s="177" t="s">
        <v>2007</v>
      </c>
      <c r="L322" s="275" t="s">
        <v>2230</v>
      </c>
      <c r="M322" s="583" t="s">
        <v>2962</v>
      </c>
      <c r="N322" s="188">
        <v>82568.81</v>
      </c>
      <c r="O322" s="267">
        <v>56304</v>
      </c>
      <c r="P322" s="267">
        <v>51655.05</v>
      </c>
      <c r="Q322" s="181">
        <f>-P322</f>
        <v>-51655.05</v>
      </c>
      <c r="R322" s="181">
        <f t="shared" si="15"/>
        <v>0</v>
      </c>
      <c r="S322" s="182">
        <f>IFERROR(VLOOKUP(G322,'附表8-合同明细采集底稿'!B:M,12,0),100%)</f>
        <v>1</v>
      </c>
      <c r="T322" s="181">
        <f t="shared" si="14"/>
        <v>0</v>
      </c>
      <c r="U322" s="157" t="s">
        <v>2009</v>
      </c>
      <c r="V322" s="183" t="s">
        <v>309</v>
      </c>
      <c r="W322" s="184">
        <f>IF('附表1-面积统计表'!$D$29=0,"",IF(AND(V322="共同成本费用",Z322="总建筑面积法"),ROUND(T322/'附表1-面积统计表'!$D$29*'附表1-面积统计表'!$D$5,2),IF(AND(V322="共同成本费用",Z322="可售建筑面积法"),ROUND(T322/'附表1-面积统计表'!$F$29*'附表1-面积统计表'!$F$5,2),"请手工填写")))</f>
        <v>0</v>
      </c>
      <c r="X322" s="184" t="str">
        <f>IF(SUM('附表1-面积统计表'!$D$6)=0,"",SUM(T322)-SUM(W322)-SUM(Y322))</f>
        <v/>
      </c>
      <c r="Y322" s="184">
        <f>IF(SUM('附表1-面积统计表'!$D$6)=0,SUM(T322)-SUM(W322),IF('附表1-面积统计表'!$D$29=0,"",IF(AND(V322="共同成本费用",Z322="总建筑面积法"),ROUND(T322/'附表1-面积统计表'!$D$29*'附表1-面积统计表'!$D$7,2),IF(AND(V322="共同成本费用",Z322="可售建筑面积法"),ROUND(T322/'附表1-面积统计表'!$F$29*'附表1-面积统计表'!$F$7,2),"请手工填写"))))</f>
        <v>0</v>
      </c>
      <c r="Z322" s="185" t="s">
        <v>282</v>
      </c>
      <c r="AA322" s="177"/>
      <c r="AB322" s="186" t="s">
        <v>1986</v>
      </c>
      <c r="AC322" s="186"/>
    </row>
    <row r="323" s="127" customFormat="1" ht="27" hidden="1" customHeight="1" spans="1:29">
      <c r="A323" s="152">
        <v>317</v>
      </c>
      <c r="B323" s="258" t="s">
        <v>2724</v>
      </c>
      <c r="C323" s="259" t="s">
        <v>2963</v>
      </c>
      <c r="D323" s="155" t="s">
        <v>2037</v>
      </c>
      <c r="E323" s="263" t="s">
        <v>2904</v>
      </c>
      <c r="F323" s="262" t="s">
        <v>2964</v>
      </c>
      <c r="G323" s="158" t="s">
        <v>2965</v>
      </c>
      <c r="H323" s="157">
        <f>IF(G323="","",VLOOKUP(G323,'附表8-合同明细采集底稿'!B:I,2,0))</f>
        <v>0</v>
      </c>
      <c r="I323" s="121">
        <f>IF(G323="","",VLOOKUP(G323,'附表8-合同明细采集底稿'!B:I,3,0))</f>
        <v>0</v>
      </c>
      <c r="J323" s="157" t="str">
        <f>IF(G323="","",VLOOKUP(G323,'附表8-合同明细采集底稿'!B:I,4,0))</f>
        <v>巴州青橄榄电子科技有限公司（党曌）</v>
      </c>
      <c r="K323" s="157" t="s">
        <v>2007</v>
      </c>
      <c r="L323" s="167" t="s">
        <v>2631</v>
      </c>
      <c r="M323" s="158" t="s">
        <v>2966</v>
      </c>
      <c r="N323" s="187">
        <v>542574.26</v>
      </c>
      <c r="O323" s="255">
        <v>548000</v>
      </c>
      <c r="P323" s="255">
        <v>542574.26</v>
      </c>
      <c r="Q323" s="160">
        <v>-297853.47</v>
      </c>
      <c r="R323" s="160">
        <f t="shared" si="15"/>
        <v>244720.79</v>
      </c>
      <c r="S323" s="161">
        <f>IFERROR(VLOOKUP(G323,'附表8-合同明细采集底稿'!B:M,12,0),100%)</f>
        <v>1</v>
      </c>
      <c r="T323" s="160">
        <f t="shared" si="14"/>
        <v>244720.79</v>
      </c>
      <c r="U323" s="157"/>
      <c r="V323" s="162" t="s">
        <v>309</v>
      </c>
      <c r="W323" s="163">
        <f>IF('附表1-面积统计表'!$D$29=0,"",IF(AND(V323="共同成本费用",Z323="总建筑面积法"),ROUND(T323/'附表1-面积统计表'!$D$29*'附表1-面积统计表'!$D$5,2),IF(AND(V323="共同成本费用",Z323="可售建筑面积法"),ROUND(T323/'附表1-面积统计表'!$F$29*'附表1-面积统计表'!$F$5,2),"请手工填写")))</f>
        <v>230402.48</v>
      </c>
      <c r="X323" s="163" t="str">
        <f>IF(SUM('附表1-面积统计表'!$D$6)=0,"",SUM(T323)-SUM(W323)-SUM(Y323))</f>
        <v/>
      </c>
      <c r="Y323" s="163">
        <f>IF(SUM('附表1-面积统计表'!$D$6)=0,SUM(T323)-SUM(W323),IF('附表1-面积统计表'!$D$29=0,"",IF(AND(V323="共同成本费用",Z323="总建筑面积法"),ROUND(T323/'附表1-面积统计表'!$D$29*'附表1-面积统计表'!$D$7,2),IF(AND(V323="共同成本费用",Z323="可售建筑面积法"),ROUND(T323/'附表1-面积统计表'!$F$29*'附表1-面积统计表'!$F$7,2),"请手工填写"))))</f>
        <v>14318.31</v>
      </c>
      <c r="Z323" s="164" t="s">
        <v>282</v>
      </c>
      <c r="AA323" s="157"/>
      <c r="AB323" s="165" t="s">
        <v>1986</v>
      </c>
      <c r="AC323" s="165"/>
    </row>
    <row r="324" s="127" customFormat="1" ht="27" hidden="1" customHeight="1" spans="1:29">
      <c r="A324" s="152">
        <v>318</v>
      </c>
      <c r="B324" s="258" t="s">
        <v>2517</v>
      </c>
      <c r="C324" s="259" t="s">
        <v>2490</v>
      </c>
      <c r="D324" s="155" t="s">
        <v>2037</v>
      </c>
      <c r="E324" s="263" t="s">
        <v>2093</v>
      </c>
      <c r="F324" s="262" t="s">
        <v>2967</v>
      </c>
      <c r="G324" s="158" t="s">
        <v>2965</v>
      </c>
      <c r="H324" s="157">
        <f>IF(G324="","",VLOOKUP(G324,'附表8-合同明细采集底稿'!B:I,2,0))</f>
        <v>0</v>
      </c>
      <c r="I324" s="121">
        <f>IF(G324="","",VLOOKUP(G324,'附表8-合同明细采集底稿'!B:I,3,0))</f>
        <v>0</v>
      </c>
      <c r="J324" s="157" t="str">
        <f>IF(G324="","",VLOOKUP(G324,'附表8-合同明细采集底稿'!B:I,4,0))</f>
        <v>巴州青橄榄电子科技有限公司（党曌）</v>
      </c>
      <c r="K324" s="157" t="s">
        <v>2007</v>
      </c>
      <c r="L324" s="166" t="s">
        <v>2546</v>
      </c>
      <c r="M324" s="158" t="s">
        <v>2968</v>
      </c>
      <c r="N324" s="159">
        <v>33366.34</v>
      </c>
      <c r="O324" s="255">
        <v>33700</v>
      </c>
      <c r="P324" s="255">
        <v>130693.07</v>
      </c>
      <c r="Q324" s="160"/>
      <c r="R324" s="160">
        <f t="shared" si="15"/>
        <v>130693.07</v>
      </c>
      <c r="S324" s="161">
        <f>IFERROR(VLOOKUP(G324,'附表8-合同明细采集底稿'!B:M,12,0),100%)</f>
        <v>1</v>
      </c>
      <c r="T324" s="160">
        <f t="shared" si="14"/>
        <v>130693.07</v>
      </c>
      <c r="U324" s="157"/>
      <c r="V324" s="162" t="s">
        <v>309</v>
      </c>
      <c r="W324" s="163">
        <f>IF('附表1-面积统计表'!$D$29=0,"",IF(AND(V324="共同成本费用",Z324="总建筑面积法"),ROUND(T324/'附表1-面积统计表'!$D$29*'附表1-面积统计表'!$D$5,2),IF(AND(V324="共同成本费用",Z324="可售建筑面积法"),ROUND(T324/'附表1-面积统计表'!$F$29*'附表1-面积统计表'!$F$5,2),"请手工填写")))</f>
        <v>123046.38</v>
      </c>
      <c r="X324" s="163" t="str">
        <f>IF(SUM('附表1-面积统计表'!$D$6)=0,"",SUM(T324)-SUM(W324)-SUM(Y324))</f>
        <v/>
      </c>
      <c r="Y324" s="163">
        <f>IF(SUM('附表1-面积统计表'!$D$6)=0,SUM(T324)-SUM(W324),IF('附表1-面积统计表'!$D$29=0,"",IF(AND(V324="共同成本费用",Z324="总建筑面积法"),ROUND(T324/'附表1-面积统计表'!$D$29*'附表1-面积统计表'!$D$7,2),IF(AND(V324="共同成本费用",Z324="可售建筑面积法"),ROUND(T324/'附表1-面积统计表'!$F$29*'附表1-面积统计表'!$F$7,2),"请手工填写"))))</f>
        <v>7646.69</v>
      </c>
      <c r="Z324" s="164" t="s">
        <v>282</v>
      </c>
      <c r="AA324" s="157"/>
      <c r="AB324" s="165" t="s">
        <v>1986</v>
      </c>
      <c r="AC324" s="165"/>
    </row>
    <row r="325" s="127" customFormat="1" ht="27" hidden="1" customHeight="1" spans="1:29">
      <c r="A325" s="152">
        <v>319</v>
      </c>
      <c r="B325" s="258" t="s">
        <v>2969</v>
      </c>
      <c r="C325" s="259" t="s">
        <v>527</v>
      </c>
      <c r="D325" s="155" t="s">
        <v>2037</v>
      </c>
      <c r="E325" s="263" t="s">
        <v>2093</v>
      </c>
      <c r="F325" s="262" t="s">
        <v>2970</v>
      </c>
      <c r="G325" s="166" t="s">
        <v>2971</v>
      </c>
      <c r="H325" s="157" t="str">
        <f>IF(G325="","",VLOOKUP(G325,'附表8-合同明细采集底稿'!B:I,2,0))</f>
        <v>机械车位监控安装工程</v>
      </c>
      <c r="I325" s="121" t="str">
        <f>IF(G325="","",VLOOKUP(G325,'附表8-合同明细采集底稿'!B:I,3,0))</f>
        <v>建设工程合同</v>
      </c>
      <c r="J325" s="157" t="str">
        <f>IF(G325="","",VLOOKUP(G325,'附表8-合同明细采集底稿'!B:I,4,0))</f>
        <v>巴州青橄榄电子科技有限公司（党曌）</v>
      </c>
      <c r="K325" s="157" t="s">
        <v>2007</v>
      </c>
      <c r="L325" s="158"/>
      <c r="M325" s="158" t="s">
        <v>2972</v>
      </c>
      <c r="N325" s="187">
        <v>12673.27</v>
      </c>
      <c r="O325" s="255">
        <v>12800</v>
      </c>
      <c r="P325" s="255">
        <v>12673.27</v>
      </c>
      <c r="Q325" s="160"/>
      <c r="R325" s="160">
        <f t="shared" si="15"/>
        <v>12673.27</v>
      </c>
      <c r="S325" s="161">
        <f>IFERROR(VLOOKUP(G325,'附表8-合同明细采集底稿'!B:M,12,0),100%)</f>
        <v>1</v>
      </c>
      <c r="T325" s="160">
        <f t="shared" si="14"/>
        <v>12673.27</v>
      </c>
      <c r="U325" s="157"/>
      <c r="V325" s="162" t="s">
        <v>309</v>
      </c>
      <c r="W325" s="163">
        <f>IF('附表1-面积统计表'!$D$29=0,"",IF(AND(V325="共同成本费用",Z325="总建筑面积法"),ROUND(T325/'附表1-面积统计表'!$D$29*'附表1-面积统计表'!$D$5,2),IF(AND(V325="共同成本费用",Z325="可售建筑面积法"),ROUND(T325/'附表1-面积统计表'!$F$29*'附表1-面积统计表'!$F$5,2),"请手工填写")))</f>
        <v>11931.77</v>
      </c>
      <c r="X325" s="163" t="str">
        <f>IF(SUM('附表1-面积统计表'!$D$6)=0,"",SUM(T325)-SUM(W325)-SUM(Y325))</f>
        <v/>
      </c>
      <c r="Y325" s="163">
        <f>IF(SUM('附表1-面积统计表'!$D$6)=0,SUM(T325)-SUM(W325),IF('附表1-面积统计表'!$D$29=0,"",IF(AND(V325="共同成本费用",Z325="总建筑面积法"),ROUND(T325/'附表1-面积统计表'!$D$29*'附表1-面积统计表'!$D$7,2),IF(AND(V325="共同成本费用",Z325="可售建筑面积法"),ROUND(T325/'附表1-面积统计表'!$F$29*'附表1-面积统计表'!$F$7,2),"请手工填写"))))</f>
        <v>741.5</v>
      </c>
      <c r="Z325" s="164" t="s">
        <v>282</v>
      </c>
      <c r="AA325" s="157"/>
      <c r="AB325" s="165" t="s">
        <v>1986</v>
      </c>
      <c r="AC325" s="165"/>
    </row>
    <row r="326" s="127" customFormat="1" ht="27" hidden="1" customHeight="1" spans="1:29">
      <c r="A326" s="152">
        <v>320</v>
      </c>
      <c r="B326" s="258" t="s">
        <v>2969</v>
      </c>
      <c r="C326" s="259" t="s">
        <v>531</v>
      </c>
      <c r="D326" s="155" t="s">
        <v>2037</v>
      </c>
      <c r="E326" s="263" t="s">
        <v>2093</v>
      </c>
      <c r="F326" s="262" t="s">
        <v>2973</v>
      </c>
      <c r="G326" s="166" t="s">
        <v>2974</v>
      </c>
      <c r="H326" s="157" t="str">
        <f>IF(G326="","",VLOOKUP(G326,'附表8-合同明细采集底稿'!B:I,2,0))</f>
        <v>驻车器，减速带安装工程</v>
      </c>
      <c r="I326" s="121" t="str">
        <f>IF(G326="","",VLOOKUP(G326,'附表8-合同明细采集底稿'!B:I,3,0))</f>
        <v>建设工程合同</v>
      </c>
      <c r="J326" s="157" t="str">
        <f>IF(G326="","",VLOOKUP(G326,'附表8-合同明细采集底稿'!B:I,4,0))</f>
        <v>巴州青橄榄电子科技有限公司（党曌）</v>
      </c>
      <c r="K326" s="157" t="s">
        <v>2007</v>
      </c>
      <c r="L326" s="158"/>
      <c r="M326" s="158" t="s">
        <v>2975</v>
      </c>
      <c r="N326" s="187">
        <v>23762.38</v>
      </c>
      <c r="O326" s="255">
        <v>24000</v>
      </c>
      <c r="P326" s="255">
        <v>23762.38</v>
      </c>
      <c r="Q326" s="160"/>
      <c r="R326" s="160">
        <f t="shared" si="15"/>
        <v>23762.38</v>
      </c>
      <c r="S326" s="161">
        <f>IFERROR(VLOOKUP(G326,'附表8-合同明细采集底稿'!B:M,12,0),100%)</f>
        <v>1</v>
      </c>
      <c r="T326" s="160">
        <f t="shared" si="14"/>
        <v>23762.38</v>
      </c>
      <c r="U326" s="157"/>
      <c r="V326" s="162" t="s">
        <v>309</v>
      </c>
      <c r="W326" s="163">
        <f>IF('附表1-面积统计表'!$D$29=0,"",IF(AND(V326="共同成本费用",Z326="总建筑面积法"),ROUND(T326/'附表1-面积统计表'!$D$29*'附表1-面积统计表'!$D$5,2),IF(AND(V326="共同成本费用",Z326="可售建筑面积法"),ROUND(T326/'附表1-面积统计表'!$F$29*'附表1-面积统计表'!$F$5,2),"请手工填写")))</f>
        <v>22372.07</v>
      </c>
      <c r="X326" s="163" t="str">
        <f>IF(SUM('附表1-面积统计表'!$D$6)=0,"",SUM(T326)-SUM(W326)-SUM(Y326))</f>
        <v/>
      </c>
      <c r="Y326" s="163">
        <f>IF(SUM('附表1-面积统计表'!$D$6)=0,SUM(T326)-SUM(W326),IF('附表1-面积统计表'!$D$29=0,"",IF(AND(V326="共同成本费用",Z326="总建筑面积法"),ROUND(T326/'附表1-面积统计表'!$D$29*'附表1-面积统计表'!$D$7,2),IF(AND(V326="共同成本费用",Z326="可售建筑面积法"),ROUND(T326/'附表1-面积统计表'!$F$29*'附表1-面积统计表'!$F$7,2),"请手工填写"))))</f>
        <v>1390.31</v>
      </c>
      <c r="Z326" s="164" t="s">
        <v>282</v>
      </c>
      <c r="AA326" s="157"/>
      <c r="AB326" s="165" t="s">
        <v>1986</v>
      </c>
      <c r="AC326" s="165"/>
    </row>
    <row r="327" s="128" customFormat="1" ht="27" hidden="1" customHeight="1" spans="1:29">
      <c r="A327" s="172">
        <v>321</v>
      </c>
      <c r="B327" s="264" t="s">
        <v>2976</v>
      </c>
      <c r="C327" s="265" t="s">
        <v>43</v>
      </c>
      <c r="D327" s="175" t="s">
        <v>2037</v>
      </c>
      <c r="E327" s="274" t="s">
        <v>2093</v>
      </c>
      <c r="F327" s="266" t="s">
        <v>2977</v>
      </c>
      <c r="G327" s="178" t="s">
        <v>2965</v>
      </c>
      <c r="H327" s="177">
        <f>IF(G327="","",VLOOKUP(G327,'附表8-合同明细采集底稿'!B:I,2,0))</f>
        <v>0</v>
      </c>
      <c r="I327" s="179">
        <f>IF(G327="","",VLOOKUP(G327,'附表8-合同明细采集底稿'!B:I,3,0))</f>
        <v>0</v>
      </c>
      <c r="J327" s="177" t="str">
        <f>IF(G327="","",VLOOKUP(G327,'附表8-合同明细采集底稿'!B:I,4,0))</f>
        <v>巴州青橄榄电子科技有限公司（党曌）</v>
      </c>
      <c r="K327" s="177" t="s">
        <v>2007</v>
      </c>
      <c r="L327" s="178"/>
      <c r="M327" s="178" t="s">
        <v>2978</v>
      </c>
      <c r="N327" s="267">
        <v>44421.85</v>
      </c>
      <c r="O327" s="267">
        <v>44866.07</v>
      </c>
      <c r="P327" s="267">
        <v>44421.85</v>
      </c>
      <c r="Q327" s="181"/>
      <c r="R327" s="181">
        <f t="shared" si="15"/>
        <v>44421.85</v>
      </c>
      <c r="S327" s="182">
        <f>IFERROR(VLOOKUP(G327,'附表8-合同明细采集底稿'!B:M,12,0),100%)</f>
        <v>1</v>
      </c>
      <c r="T327" s="181">
        <f t="shared" si="14"/>
        <v>44421.85</v>
      </c>
      <c r="U327" s="177"/>
      <c r="V327" s="183" t="s">
        <v>309</v>
      </c>
      <c r="W327" s="184">
        <f>IF('附表1-面积统计表'!$D$29=0,"",IF(AND(V327="共同成本费用",Z327="总建筑面积法"),ROUND(T327/'附表1-面积统计表'!$D$29*'附表1-面积统计表'!$D$5,2),IF(AND(V327="共同成本费用",Z327="可售建筑面积法"),ROUND(T327/'附表1-面积统计表'!$F$29*'附表1-面积统计表'!$F$5,2),"请手工填写")))</f>
        <v>41822.78</v>
      </c>
      <c r="X327" s="184" t="str">
        <f>IF(SUM('附表1-面积统计表'!$D$6)=0,"",SUM(T327)-SUM(W327)-SUM(Y327))</f>
        <v/>
      </c>
      <c r="Y327" s="184">
        <f>IF(SUM('附表1-面积统计表'!$D$6)=0,SUM(T327)-SUM(W327),IF('附表1-面积统计表'!$D$29=0,"",IF(AND(V327="共同成本费用",Z327="总建筑面积法"),ROUND(T327/'附表1-面积统计表'!$D$29*'附表1-面积统计表'!$D$7,2),IF(AND(V327="共同成本费用",Z327="可售建筑面积法"),ROUND(T327/'附表1-面积统计表'!$F$29*'附表1-面积统计表'!$F$7,2),"请手工填写"))))</f>
        <v>2599.07</v>
      </c>
      <c r="Z327" s="185" t="s">
        <v>282</v>
      </c>
      <c r="AA327" s="177"/>
      <c r="AB327" s="186" t="s">
        <v>1986</v>
      </c>
      <c r="AC327" s="186"/>
    </row>
    <row r="328" s="128" customFormat="1" ht="27" hidden="1" customHeight="1" spans="1:29">
      <c r="A328" s="172">
        <v>322</v>
      </c>
      <c r="B328" s="264" t="s">
        <v>2976</v>
      </c>
      <c r="C328" s="265" t="s">
        <v>43</v>
      </c>
      <c r="D328" s="175" t="s">
        <v>2037</v>
      </c>
      <c r="E328" s="274" t="s">
        <v>2093</v>
      </c>
      <c r="F328" s="266" t="s">
        <v>2977</v>
      </c>
      <c r="G328" s="178" t="s">
        <v>2965</v>
      </c>
      <c r="H328" s="177">
        <f>IF(G328="","",VLOOKUP(G328,'附表8-合同明细采集底稿'!B:I,2,0))</f>
        <v>0</v>
      </c>
      <c r="I328" s="179">
        <f>IF(G328="","",VLOOKUP(G328,'附表8-合同明细采集底稿'!B:I,3,0))</f>
        <v>0</v>
      </c>
      <c r="J328" s="177" t="str">
        <f>IF(G328="","",VLOOKUP(G328,'附表8-合同明细采集底稿'!B:I,4,0))</f>
        <v>巴州青橄榄电子科技有限公司（党曌）</v>
      </c>
      <c r="K328" s="177" t="s">
        <v>2007</v>
      </c>
      <c r="L328" s="178"/>
      <c r="M328" s="178" t="s">
        <v>2978</v>
      </c>
      <c r="N328" s="267">
        <v>26148.02</v>
      </c>
      <c r="O328" s="267">
        <v>26409.5</v>
      </c>
      <c r="P328" s="267">
        <v>26148.02</v>
      </c>
      <c r="Q328" s="181"/>
      <c r="R328" s="181">
        <f t="shared" si="15"/>
        <v>26148.02</v>
      </c>
      <c r="S328" s="182">
        <f>IFERROR(VLOOKUP(G328,'附表8-合同明细采集底稿'!B:M,12,0),100%)</f>
        <v>1</v>
      </c>
      <c r="T328" s="181">
        <f t="shared" ref="T328:T391" si="16">ROUND(SUM(R328)*SUM(S328),2)</f>
        <v>26148.02</v>
      </c>
      <c r="U328" s="177"/>
      <c r="V328" s="183" t="s">
        <v>309</v>
      </c>
      <c r="W328" s="184">
        <f>IF('附表1-面积统计表'!$D$29=0,"",IF(AND(V328="共同成本费用",Z328="总建筑面积法"),ROUND(T328/'附表1-面积统计表'!$D$29*'附表1-面积统计表'!$D$5,2),IF(AND(V328="共同成本费用",Z328="可售建筑面积法"),ROUND(T328/'附表1-面积统计表'!$F$29*'附表1-面积统计表'!$F$5,2),"请手工填写")))</f>
        <v>24618.13</v>
      </c>
      <c r="X328" s="184" t="str">
        <f>IF(SUM('附表1-面积统计表'!$D$6)=0,"",SUM(T328)-SUM(W328)-SUM(Y328))</f>
        <v/>
      </c>
      <c r="Y328" s="184">
        <f>IF(SUM('附表1-面积统计表'!$D$6)=0,SUM(T328)-SUM(W328),IF('附表1-面积统计表'!$D$29=0,"",IF(AND(V328="共同成本费用",Z328="总建筑面积法"),ROUND(T328/'附表1-面积统计表'!$D$29*'附表1-面积统计表'!$D$7,2),IF(AND(V328="共同成本费用",Z328="可售建筑面积法"),ROUND(T328/'附表1-面积统计表'!$F$29*'附表1-面积统计表'!$F$7,2),"请手工填写"))))</f>
        <v>1529.89</v>
      </c>
      <c r="Z328" s="185" t="s">
        <v>282</v>
      </c>
      <c r="AA328" s="177"/>
      <c r="AB328" s="186" t="s">
        <v>1986</v>
      </c>
      <c r="AC328" s="186"/>
    </row>
    <row r="329" s="127" customFormat="1" ht="27" hidden="1" customHeight="1" spans="1:29">
      <c r="A329" s="152">
        <v>323</v>
      </c>
      <c r="B329" s="258" t="s">
        <v>2724</v>
      </c>
      <c r="C329" s="259" t="s">
        <v>2963</v>
      </c>
      <c r="D329" s="155" t="s">
        <v>2037</v>
      </c>
      <c r="E329" s="263" t="s">
        <v>2093</v>
      </c>
      <c r="F329" s="262" t="s">
        <v>2964</v>
      </c>
      <c r="G329" s="158" t="s">
        <v>2979</v>
      </c>
      <c r="H329" s="157" t="str">
        <f>IF(G329="","",VLOOKUP(G329,'附表8-合同明细采集底稿'!B:I,2,0))</f>
        <v>沁春锦苑四期五期12-15、18、21、22、38楼可视对讲</v>
      </c>
      <c r="I329" s="121">
        <f>IF(G329="","",VLOOKUP(G329,'附表8-合同明细采集底稿'!B:I,3,0))</f>
        <v>0</v>
      </c>
      <c r="J329" s="157" t="str">
        <f>IF(G329="","",VLOOKUP(G329,'附表8-合同明细采集底稿'!B:I,4,0))</f>
        <v>巴州青橄榄电子科技有限公司（党曌）</v>
      </c>
      <c r="K329" s="157" t="s">
        <v>2007</v>
      </c>
      <c r="L329" s="167" t="s">
        <v>2631</v>
      </c>
      <c r="M329" s="158" t="s">
        <v>2980</v>
      </c>
      <c r="N329" s="187">
        <v>229702.97</v>
      </c>
      <c r="O329" s="255">
        <v>232000</v>
      </c>
      <c r="P329" s="255">
        <v>229702.97</v>
      </c>
      <c r="Q329" s="160"/>
      <c r="R329" s="160">
        <f t="shared" si="15"/>
        <v>229702.97</v>
      </c>
      <c r="S329" s="161">
        <f>IFERROR(VLOOKUP(G329,'附表8-合同明细采集底稿'!B:M,12,0),100%)</f>
        <v>1</v>
      </c>
      <c r="T329" s="160">
        <f t="shared" si="16"/>
        <v>229702.97</v>
      </c>
      <c r="U329" s="157"/>
      <c r="V329" s="162" t="s">
        <v>309</v>
      </c>
      <c r="W329" s="163">
        <f>IF('附表1-面积统计表'!$D$29=0,"",IF(AND(V329="共同成本费用",Z329="总建筑面积法"),ROUND(T329/'附表1-面积统计表'!$D$29*'附表1-面积统计表'!$D$5,2),IF(AND(V329="共同成本费用",Z329="可售建筑面积法"),ROUND(T329/'附表1-面积统计表'!$F$29*'附表1-面积统计表'!$F$5,2),"请手工填写")))</f>
        <v>216263.34</v>
      </c>
      <c r="X329" s="163" t="str">
        <f>IF(SUM('附表1-面积统计表'!$D$6)=0,"",SUM(T329)-SUM(W329)-SUM(Y329))</f>
        <v/>
      </c>
      <c r="Y329" s="163">
        <f>IF(SUM('附表1-面积统计表'!$D$6)=0,SUM(T329)-SUM(W329),IF('附表1-面积统计表'!$D$29=0,"",IF(AND(V329="共同成本费用",Z329="总建筑面积法"),ROUND(T329/'附表1-面积统计表'!$D$29*'附表1-面积统计表'!$D$7,2),IF(AND(V329="共同成本费用",Z329="可售建筑面积法"),ROUND(T329/'附表1-面积统计表'!$F$29*'附表1-面积统计表'!$F$7,2),"请手工填写"))))</f>
        <v>13439.63</v>
      </c>
      <c r="Z329" s="164" t="s">
        <v>282</v>
      </c>
      <c r="AA329" s="157"/>
      <c r="AB329" s="165" t="s">
        <v>1986</v>
      </c>
      <c r="AC329" s="165"/>
    </row>
    <row r="330" s="127" customFormat="1" ht="27" hidden="1" customHeight="1" spans="1:29">
      <c r="A330" s="152">
        <v>324</v>
      </c>
      <c r="B330" s="258" t="s">
        <v>2817</v>
      </c>
      <c r="C330" s="259" t="s">
        <v>461</v>
      </c>
      <c r="D330" s="155" t="s">
        <v>2037</v>
      </c>
      <c r="E330" s="263" t="s">
        <v>2093</v>
      </c>
      <c r="F330" s="262" t="s">
        <v>2981</v>
      </c>
      <c r="G330" s="158" t="s">
        <v>2979</v>
      </c>
      <c r="H330" s="157" t="str">
        <f>IF(G330="","",VLOOKUP(G330,'附表8-合同明细采集底稿'!B:I,2,0))</f>
        <v>沁春锦苑四期五期12-15、18、21、22、38楼可视对讲</v>
      </c>
      <c r="I330" s="121">
        <f>IF(G330="","",VLOOKUP(G330,'附表8-合同明细采集底稿'!B:I,3,0))</f>
        <v>0</v>
      </c>
      <c r="J330" s="157" t="str">
        <f>IF(G330="","",VLOOKUP(G330,'附表8-合同明细采集底稿'!B:I,4,0))</f>
        <v>巴州青橄榄电子科技有限公司（党曌）</v>
      </c>
      <c r="K330" s="157" t="s">
        <v>2007</v>
      </c>
      <c r="L330" s="158"/>
      <c r="M330" s="158" t="s">
        <v>2982</v>
      </c>
      <c r="N330" s="159">
        <v>28712.87</v>
      </c>
      <c r="O330" s="255">
        <v>29000</v>
      </c>
      <c r="P330" s="255">
        <v>33492.37</v>
      </c>
      <c r="Q330" s="160"/>
      <c r="R330" s="160">
        <f t="shared" ref="R330:R337" si="17">P330+Q330</f>
        <v>33492.37</v>
      </c>
      <c r="S330" s="161">
        <f>IFERROR(VLOOKUP(G330,'附表8-合同明细采集底稿'!B:M,12,0),100%)</f>
        <v>1</v>
      </c>
      <c r="T330" s="160">
        <f t="shared" si="16"/>
        <v>33492.37</v>
      </c>
      <c r="U330" s="157"/>
      <c r="V330" s="162" t="s">
        <v>309</v>
      </c>
      <c r="W330" s="163">
        <f>IF('附表1-面积统计表'!$D$29=0,"",IF(AND(V330="共同成本费用",Z330="总建筑面积法"),ROUND(T330/'附表1-面积统计表'!$D$29*'附表1-面积统计表'!$D$5,2),IF(AND(V330="共同成本费用",Z330="可售建筑面积法"),ROUND(T330/'附表1-面积统计表'!$F$29*'附表1-面积统计表'!$F$5,2),"请手工填写")))</f>
        <v>31532.77</v>
      </c>
      <c r="X330" s="163" t="str">
        <f>IF(SUM('附表1-面积统计表'!$D$6)=0,"",SUM(T330)-SUM(W330)-SUM(Y330))</f>
        <v/>
      </c>
      <c r="Y330" s="163">
        <f>IF(SUM('附表1-面积统计表'!$D$6)=0,SUM(T330)-SUM(W330),IF('附表1-面积统计表'!$D$29=0,"",IF(AND(V330="共同成本费用",Z330="总建筑面积法"),ROUND(T330/'附表1-面积统计表'!$D$29*'附表1-面积统计表'!$D$7,2),IF(AND(V330="共同成本费用",Z330="可售建筑面积法"),ROUND(T330/'附表1-面积统计表'!$F$29*'附表1-面积统计表'!$F$7,2),"请手工填写"))))</f>
        <v>1959.6</v>
      </c>
      <c r="Z330" s="164" t="s">
        <v>282</v>
      </c>
      <c r="AA330" s="157"/>
      <c r="AB330" s="165" t="s">
        <v>1986</v>
      </c>
      <c r="AC330" s="165"/>
    </row>
    <row r="331" s="127" customFormat="1" ht="27" hidden="1" customHeight="1" spans="1:29">
      <c r="A331" s="152">
        <v>325</v>
      </c>
      <c r="B331" s="258" t="s">
        <v>2582</v>
      </c>
      <c r="C331" s="259" t="s">
        <v>2526</v>
      </c>
      <c r="D331" s="155" t="s">
        <v>2037</v>
      </c>
      <c r="E331" s="263" t="s">
        <v>2093</v>
      </c>
      <c r="F331" s="262" t="s">
        <v>2583</v>
      </c>
      <c r="G331" s="158" t="s">
        <v>2983</v>
      </c>
      <c r="H331" s="157" t="str">
        <f>IF(G331="","",VLOOKUP(G331,'附表8-合同明细采集底稿'!B:I,2,0))</f>
        <v>12#-15#38#、18#21#后花园围栏制作安装</v>
      </c>
      <c r="I331" s="121">
        <f>IF(G331="","",VLOOKUP(G331,'附表8-合同明细采集底稿'!B:I,3,0))</f>
        <v>0</v>
      </c>
      <c r="J331" s="157" t="str">
        <f>IF(G331="","",VLOOKUP(G331,'附表8-合同明细采集底稿'!B:I,4,0))</f>
        <v>巴州冠华商贸有限公司</v>
      </c>
      <c r="K331" s="157" t="s">
        <v>2007</v>
      </c>
      <c r="L331" s="158"/>
      <c r="M331" s="158" t="s">
        <v>2984</v>
      </c>
      <c r="N331" s="187">
        <v>58902.65</v>
      </c>
      <c r="O331" s="255">
        <v>66559.99</v>
      </c>
      <c r="P331" s="255">
        <v>58902.65</v>
      </c>
      <c r="Q331" s="160"/>
      <c r="R331" s="160">
        <f t="shared" si="17"/>
        <v>58902.65</v>
      </c>
      <c r="S331" s="161">
        <f>IFERROR(VLOOKUP(G331,'附表8-合同明细采集底稿'!B:M,12,0),100%)</f>
        <v>1</v>
      </c>
      <c r="T331" s="160">
        <f t="shared" si="16"/>
        <v>58902.65</v>
      </c>
      <c r="U331" s="157" t="s">
        <v>2009</v>
      </c>
      <c r="V331" s="162" t="s">
        <v>309</v>
      </c>
      <c r="W331" s="163">
        <f>IF('附表1-面积统计表'!$D$29=0,"",IF(AND(V331="共同成本费用",Z331="总建筑面积法"),ROUND(T331/'附表1-面积统计表'!$D$29*'附表1-面积统计表'!$D$5,2),IF(AND(V331="共同成本费用",Z331="可售建筑面积法"),ROUND(T331/'附表1-面积统计表'!$F$29*'附表1-面积统计表'!$F$5,2),"请手工填写")))</f>
        <v>55456.33</v>
      </c>
      <c r="X331" s="163" t="str">
        <f>IF(SUM('附表1-面积统计表'!$D$6)=0,"",SUM(T331)-SUM(W331)-SUM(Y331))</f>
        <v/>
      </c>
      <c r="Y331" s="163">
        <f>IF(SUM('附表1-面积统计表'!$D$6)=0,SUM(T331)-SUM(W331),IF('附表1-面积统计表'!$D$29=0,"",IF(AND(V331="共同成本费用",Z331="总建筑面积法"),ROUND(T331/'附表1-面积统计表'!$D$29*'附表1-面积统计表'!$D$7,2),IF(AND(V331="共同成本费用",Z331="可售建筑面积法"),ROUND(T331/'附表1-面积统计表'!$F$29*'附表1-面积统计表'!$F$7,2),"请手工填写"))))</f>
        <v>3446.32</v>
      </c>
      <c r="Z331" s="164" t="s">
        <v>282</v>
      </c>
      <c r="AA331" s="157"/>
      <c r="AB331" s="165" t="s">
        <v>1986</v>
      </c>
      <c r="AC331" s="165"/>
    </row>
    <row r="332" s="127" customFormat="1" ht="27" hidden="1" customHeight="1" spans="1:29">
      <c r="A332" s="152">
        <v>326</v>
      </c>
      <c r="B332" s="258" t="s">
        <v>2817</v>
      </c>
      <c r="C332" s="259" t="s">
        <v>461</v>
      </c>
      <c r="D332" s="155" t="s">
        <v>2037</v>
      </c>
      <c r="E332" s="263" t="s">
        <v>2904</v>
      </c>
      <c r="F332" s="262" t="s">
        <v>2981</v>
      </c>
      <c r="G332" s="158" t="s">
        <v>2979</v>
      </c>
      <c r="H332" s="157" t="str">
        <f>IF(G332="","",VLOOKUP(G332,'附表8-合同明细采集底稿'!B:I,2,0))</f>
        <v>沁春锦苑四期五期12-15、18、21、22、38楼可视对讲</v>
      </c>
      <c r="I332" s="121">
        <f>IF(G332="","",VLOOKUP(G332,'附表8-合同明细采集底稿'!B:I,3,0))</f>
        <v>0</v>
      </c>
      <c r="J332" s="157" t="str">
        <f>IF(G332="","",VLOOKUP(G332,'附表8-合同明细采集底稿'!B:I,4,0))</f>
        <v>巴州青橄榄电子科技有限公司（党曌）</v>
      </c>
      <c r="K332" s="157" t="s">
        <v>2007</v>
      </c>
      <c r="L332" s="158"/>
      <c r="M332" s="158" t="s">
        <v>2985</v>
      </c>
      <c r="N332" s="159">
        <v>46926.73</v>
      </c>
      <c r="O332" s="255">
        <v>47396</v>
      </c>
      <c r="P332" s="160">
        <v>46926.73</v>
      </c>
      <c r="Q332" s="160">
        <v>-22993.357128713</v>
      </c>
      <c r="R332" s="160">
        <f t="shared" si="17"/>
        <v>23933.372871287</v>
      </c>
      <c r="S332" s="161">
        <f>IFERROR(VLOOKUP(G332,'附表8-合同明细采集底稿'!B:M,12,0),100%)</f>
        <v>1</v>
      </c>
      <c r="T332" s="160">
        <f t="shared" si="16"/>
        <v>23933.37</v>
      </c>
      <c r="U332" s="157"/>
      <c r="V332" s="162" t="s">
        <v>309</v>
      </c>
      <c r="W332" s="163">
        <f>IF('附表1-面积统计表'!$D$29=0,"",IF(AND(V332="共同成本费用",Z332="总建筑面积法"),ROUND(T332/'附表1-面积统计表'!$D$29*'附表1-面积统计表'!$D$5,2),IF(AND(V332="共同成本费用",Z332="可售建筑面积法"),ROUND(T332/'附表1-面积统计表'!$F$29*'附表1-面积统计表'!$F$5,2),"请手工填写")))</f>
        <v>22533.06</v>
      </c>
      <c r="X332" s="163" t="str">
        <f>IF(SUM('附表1-面积统计表'!$D$6)=0,"",SUM(T332)-SUM(W332)-SUM(Y332))</f>
        <v/>
      </c>
      <c r="Y332" s="163">
        <f>IF(SUM('附表1-面积统计表'!$D$6)=0,SUM(T332)-SUM(W332),IF('附表1-面积统计表'!$D$29=0,"",IF(AND(V332="共同成本费用",Z332="总建筑面积法"),ROUND(T332/'附表1-面积统计表'!$D$29*'附表1-面积统计表'!$D$7,2),IF(AND(V332="共同成本费用",Z332="可售建筑面积法"),ROUND(T332/'附表1-面积统计表'!$F$29*'附表1-面积统计表'!$F$7,2),"请手工填写"))))</f>
        <v>1400.31</v>
      </c>
      <c r="Z332" s="164" t="s">
        <v>282</v>
      </c>
      <c r="AA332" s="157"/>
      <c r="AB332" s="165" t="s">
        <v>1986</v>
      </c>
      <c r="AC332" s="165"/>
    </row>
    <row r="333" s="127" customFormat="1" ht="27" hidden="1" customHeight="1" spans="1:29">
      <c r="A333" s="152">
        <v>327</v>
      </c>
      <c r="B333" s="258" t="s">
        <v>2986</v>
      </c>
      <c r="C333" s="259">
        <v>23</v>
      </c>
      <c r="D333" s="155" t="s">
        <v>2037</v>
      </c>
      <c r="E333" s="263" t="s">
        <v>2093</v>
      </c>
      <c r="F333" s="262" t="s">
        <v>2987</v>
      </c>
      <c r="G333" s="158" t="s">
        <v>2983</v>
      </c>
      <c r="H333" s="157" t="str">
        <f>IF(G333="","",VLOOKUP(G333,'附表8-合同明细采集底稿'!B:I,2,0))</f>
        <v>12#-15#38#、18#21#后花园围栏制作安装</v>
      </c>
      <c r="I333" s="121">
        <f>IF(G333="","",VLOOKUP(G333,'附表8-合同明细采集底稿'!B:I,3,0))</f>
        <v>0</v>
      </c>
      <c r="J333" s="157" t="str">
        <f>IF(G333="","",VLOOKUP(G333,'附表8-合同明细采集底稿'!B:I,4,0))</f>
        <v>巴州冠华商贸有限公司</v>
      </c>
      <c r="K333" s="157" t="s">
        <v>2007</v>
      </c>
      <c r="L333" s="158"/>
      <c r="M333" s="158" t="s">
        <v>2988</v>
      </c>
      <c r="N333" s="159">
        <v>15075.11</v>
      </c>
      <c r="O333" s="255">
        <v>0</v>
      </c>
      <c r="P333" s="255">
        <v>15075.11</v>
      </c>
      <c r="Q333" s="160"/>
      <c r="R333" s="160">
        <f t="shared" si="17"/>
        <v>15075.11</v>
      </c>
      <c r="S333" s="161">
        <f>IFERROR(VLOOKUP(G333,'附表8-合同明细采集底稿'!B:M,12,0),100%)</f>
        <v>1</v>
      </c>
      <c r="T333" s="160">
        <f t="shared" si="16"/>
        <v>15075.11</v>
      </c>
      <c r="U333" s="157" t="s">
        <v>2009</v>
      </c>
      <c r="V333" s="162" t="s">
        <v>309</v>
      </c>
      <c r="W333" s="163">
        <f>IF('附表1-面积统计表'!$D$29=0,"",IF(AND(V333="共同成本费用",Z333="总建筑面积法"),ROUND(T333/'附表1-面积统计表'!$D$29*'附表1-面积统计表'!$D$5,2),IF(AND(V333="共同成本费用",Z333="可售建筑面积法"),ROUND(T333/'附表1-面积统计表'!$F$29*'附表1-面积统计表'!$F$5,2),"请手工填写")))</f>
        <v>14193.08</v>
      </c>
      <c r="X333" s="163" t="str">
        <f>IF(SUM('附表1-面积统计表'!$D$6)=0,"",SUM(T333)-SUM(W333)-SUM(Y333))</f>
        <v/>
      </c>
      <c r="Y333" s="163">
        <f>IF(SUM('附表1-面积统计表'!$D$6)=0,SUM(T333)-SUM(W333),IF('附表1-面积统计表'!$D$29=0,"",IF(AND(V333="共同成本费用",Z333="总建筑面积法"),ROUND(T333/'附表1-面积统计表'!$D$29*'附表1-面积统计表'!$D$7,2),IF(AND(V333="共同成本费用",Z333="可售建筑面积法"),ROUND(T333/'附表1-面积统计表'!$F$29*'附表1-面积统计表'!$F$7,2),"请手工填写"))))</f>
        <v>882.030000000001</v>
      </c>
      <c r="Z333" s="164" t="s">
        <v>282</v>
      </c>
      <c r="AA333" s="157"/>
      <c r="AB333" s="165" t="s">
        <v>1986</v>
      </c>
      <c r="AC333" s="165"/>
    </row>
    <row r="334" s="127" customFormat="1" ht="27" hidden="1" customHeight="1" spans="1:29">
      <c r="A334" s="152">
        <v>328</v>
      </c>
      <c r="B334" s="258" t="s">
        <v>2607</v>
      </c>
      <c r="C334" s="259" t="s">
        <v>294</v>
      </c>
      <c r="D334" s="155" t="s">
        <v>2037</v>
      </c>
      <c r="E334" s="263" t="s">
        <v>2093</v>
      </c>
      <c r="F334" s="262" t="s">
        <v>2989</v>
      </c>
      <c r="G334" s="158" t="s">
        <v>2983</v>
      </c>
      <c r="H334" s="157" t="str">
        <f>IF(G334="","",VLOOKUP(G334,'附表8-合同明细采集底稿'!B:I,2,0))</f>
        <v>12#-15#38#、18#21#后花园围栏制作安装</v>
      </c>
      <c r="I334" s="121">
        <f>IF(G334="","",VLOOKUP(G334,'附表8-合同明细采集底稿'!B:I,3,0))</f>
        <v>0</v>
      </c>
      <c r="J334" s="157" t="str">
        <f>IF(G334="","",VLOOKUP(G334,'附表8-合同明细采集底稿'!B:I,4,0))</f>
        <v>巴州冠华商贸有限公司</v>
      </c>
      <c r="K334" s="157" t="s">
        <v>2007</v>
      </c>
      <c r="L334" s="158"/>
      <c r="M334" s="158" t="s">
        <v>2990</v>
      </c>
      <c r="N334" s="187">
        <v>24778.76</v>
      </c>
      <c r="O334" s="255">
        <v>28000</v>
      </c>
      <c r="P334" s="255">
        <v>24778.76</v>
      </c>
      <c r="Q334" s="160"/>
      <c r="R334" s="160">
        <f t="shared" si="17"/>
        <v>24778.76</v>
      </c>
      <c r="S334" s="161">
        <f>IFERROR(VLOOKUP(G334,'附表8-合同明细采集底稿'!B:M,12,0),100%)</f>
        <v>1</v>
      </c>
      <c r="T334" s="160">
        <f t="shared" si="16"/>
        <v>24778.76</v>
      </c>
      <c r="U334" s="157" t="s">
        <v>2009</v>
      </c>
      <c r="V334" s="162" t="s">
        <v>309</v>
      </c>
      <c r="W334" s="163">
        <f>IF('附表1-面积统计表'!$D$29=0,"",IF(AND(V334="共同成本费用",Z334="总建筑面积法"),ROUND(T334/'附表1-面积统计表'!$D$29*'附表1-面积统计表'!$D$5,2),IF(AND(V334="共同成本费用",Z334="可售建筑面积法"),ROUND(T334/'附表1-面积统计表'!$F$29*'附表1-面积统计表'!$F$5,2),"请手工填写")))</f>
        <v>23328.99</v>
      </c>
      <c r="X334" s="163" t="str">
        <f>IF(SUM('附表1-面积统计表'!$D$6)=0,"",SUM(T334)-SUM(W334)-SUM(Y334))</f>
        <v/>
      </c>
      <c r="Y334" s="163">
        <f>IF(SUM('附表1-面积统计表'!$D$6)=0,SUM(T334)-SUM(W334),IF('附表1-面积统计表'!$D$29=0,"",IF(AND(V334="共同成本费用",Z334="总建筑面积法"),ROUND(T334/'附表1-面积统计表'!$D$29*'附表1-面积统计表'!$D$7,2),IF(AND(V334="共同成本费用",Z334="可售建筑面积法"),ROUND(T334/'附表1-面积统计表'!$F$29*'附表1-面积统计表'!$F$7,2),"请手工填写"))))</f>
        <v>1449.77</v>
      </c>
      <c r="Z334" s="164" t="s">
        <v>282</v>
      </c>
      <c r="AA334" s="157"/>
      <c r="AB334" s="165" t="s">
        <v>1986</v>
      </c>
      <c r="AC334" s="165"/>
    </row>
    <row r="335" s="127" customFormat="1" ht="27" hidden="1" customHeight="1" spans="1:29">
      <c r="A335" s="152">
        <v>329</v>
      </c>
      <c r="B335" s="258" t="s">
        <v>2484</v>
      </c>
      <c r="C335" s="259" t="s">
        <v>2991</v>
      </c>
      <c r="D335" s="155" t="s">
        <v>2037</v>
      </c>
      <c r="E335" s="263" t="s">
        <v>2922</v>
      </c>
      <c r="F335" s="262" t="s">
        <v>2992</v>
      </c>
      <c r="G335" s="158" t="s">
        <v>2993</v>
      </c>
      <c r="H335" s="157" t="str">
        <f>IF(G335="","",VLOOKUP(G335,'附表8-合同明细采集底稿'!B:I,2,0))</f>
        <v>沁春锦苑泵房（5#箱变）变更工程施工合同</v>
      </c>
      <c r="I335" s="121">
        <f>IF(G335="","",VLOOKUP(G335,'附表8-合同明细采集底稿'!B:I,3,0))</f>
        <v>0</v>
      </c>
      <c r="J335" s="157" t="str">
        <f>IF(G335="","",VLOOKUP(G335,'附表8-合同明细采集底稿'!B:I,4,0))</f>
        <v>新疆拓宇电力建设工程有限公司（何永权）</v>
      </c>
      <c r="K335" s="157" t="s">
        <v>2007</v>
      </c>
      <c r="L335" s="166" t="s">
        <v>2546</v>
      </c>
      <c r="M335" s="158" t="s">
        <v>2994</v>
      </c>
      <c r="N335" s="187">
        <v>187155.96</v>
      </c>
      <c r="O335" s="255">
        <v>204000</v>
      </c>
      <c r="P335" s="255">
        <v>187155.96</v>
      </c>
      <c r="Q335" s="160"/>
      <c r="R335" s="160">
        <f t="shared" si="17"/>
        <v>187155.96</v>
      </c>
      <c r="S335" s="161">
        <f>IFERROR(VLOOKUP(G335,'附表8-合同明细采集底稿'!B:M,12,0),100%)</f>
        <v>1</v>
      </c>
      <c r="T335" s="160">
        <f t="shared" si="16"/>
        <v>187155.96</v>
      </c>
      <c r="U335" s="157" t="s">
        <v>2009</v>
      </c>
      <c r="V335" s="162" t="s">
        <v>309</v>
      </c>
      <c r="W335" s="163">
        <f>IF('附表1-面积统计表'!$D$29=0,"",IF(AND(V335="共同成本费用",Z335="总建筑面积法"),ROUND(T335/'附表1-面积统计表'!$D$29*'附表1-面积统计表'!$D$5,2),IF(AND(V335="共同成本费用",Z335="可售建筑面积法"),ROUND(T335/'附表1-面积统计表'!$F$29*'附表1-面积统计表'!$F$5,2),"请手工填写")))</f>
        <v>176205.7</v>
      </c>
      <c r="X335" s="163" t="str">
        <f>IF(SUM('附表1-面积统计表'!$D$6)=0,"",SUM(T335)-SUM(W335)-SUM(Y335))</f>
        <v/>
      </c>
      <c r="Y335" s="163">
        <f>IF(SUM('附表1-面积统计表'!$D$6)=0,SUM(T335)-SUM(W335),IF('附表1-面积统计表'!$D$29=0,"",IF(AND(V335="共同成本费用",Z335="总建筑面积法"),ROUND(T335/'附表1-面积统计表'!$D$29*'附表1-面积统计表'!$D$7,2),IF(AND(V335="共同成本费用",Z335="可售建筑面积法"),ROUND(T335/'附表1-面积统计表'!$F$29*'附表1-面积统计表'!$F$7,2),"请手工填写"))))</f>
        <v>10950.26</v>
      </c>
      <c r="Z335" s="164" t="s">
        <v>282</v>
      </c>
      <c r="AA335" s="157"/>
      <c r="AB335" s="165" t="s">
        <v>1986</v>
      </c>
      <c r="AC335" s="165"/>
    </row>
    <row r="336" s="127" customFormat="1" ht="27" hidden="1" customHeight="1" spans="1:29">
      <c r="A336" s="152">
        <v>330</v>
      </c>
      <c r="B336" s="258" t="s">
        <v>2639</v>
      </c>
      <c r="C336" s="259" t="s">
        <v>2269</v>
      </c>
      <c r="D336" s="155" t="s">
        <v>2037</v>
      </c>
      <c r="E336" s="263" t="s">
        <v>2922</v>
      </c>
      <c r="F336" s="262" t="s">
        <v>2640</v>
      </c>
      <c r="G336" s="158" t="s">
        <v>2995</v>
      </c>
      <c r="H336" s="157" t="str">
        <f>IF(G336="","",VLOOKUP(G336,'附表8-合同明细采集底稿'!B:I,2,0))</f>
        <v>电缆采购合同-18-22#楼</v>
      </c>
      <c r="I336" s="121">
        <f>IF(G336="","",VLOOKUP(G336,'附表8-合同明细采集底稿'!B:I,3,0))</f>
        <v>0</v>
      </c>
      <c r="J336" s="157" t="str">
        <f>IF(G336="","",VLOOKUP(G336,'附表8-合同明细采集底稿'!B:I,4,0))</f>
        <v>泰丰线缆有限公司</v>
      </c>
      <c r="K336" s="157" t="s">
        <v>2007</v>
      </c>
      <c r="L336" s="166" t="s">
        <v>2251</v>
      </c>
      <c r="M336" s="581" t="s">
        <v>2641</v>
      </c>
      <c r="N336" s="159">
        <v>837307.06</v>
      </c>
      <c r="O336" s="160">
        <v>946156.98</v>
      </c>
      <c r="P336" s="255">
        <v>837307.06</v>
      </c>
      <c r="Q336" s="160">
        <f>272268.03-837307.06</f>
        <v>-565039.03</v>
      </c>
      <c r="R336" s="160">
        <f t="shared" si="17"/>
        <v>272268.03</v>
      </c>
      <c r="S336" s="161">
        <f>IFERROR(VLOOKUP(G336,'附表8-合同明细采集底稿'!B:M,12,0),100%)</f>
        <v>1</v>
      </c>
      <c r="T336" s="160">
        <f t="shared" si="16"/>
        <v>272268.03</v>
      </c>
      <c r="U336" s="177" t="s">
        <v>2009</v>
      </c>
      <c r="V336" s="162" t="s">
        <v>309</v>
      </c>
      <c r="W336" s="163">
        <f>IF('附表1-面积统计表'!$D$29=0,"",IF(AND(V336="共同成本费用",Z336="总建筑面积法"),ROUND(T336/'附表1-面积统计表'!$D$29*'附表1-面积统计表'!$D$5,2),IF(AND(V336="共同成本费用",Z336="可售建筑面积法"),ROUND(T336/'附表1-面积统计表'!$F$29*'附表1-面积统计表'!$F$5,2),"请手工填写")))</f>
        <v>256337.97</v>
      </c>
      <c r="X336" s="163" t="str">
        <f>IF(SUM('附表1-面积统计表'!$D$6)=0,"",SUM(T336)-SUM(W336)-SUM(Y336))</f>
        <v/>
      </c>
      <c r="Y336" s="163">
        <f>IF(SUM('附表1-面积统计表'!$D$6)=0,SUM(T336)-SUM(W336),IF('附表1-面积统计表'!$D$29=0,"",IF(AND(V336="共同成本费用",Z336="总建筑面积法"),ROUND(T336/'附表1-面积统计表'!$D$29*'附表1-面积统计表'!$D$7,2),IF(AND(V336="共同成本费用",Z336="可售建筑面积法"),ROUND(T336/'附表1-面积统计表'!$F$29*'附表1-面积统计表'!$F$7,2),"请手工填写"))))</f>
        <v>15930.06</v>
      </c>
      <c r="Z336" s="164" t="s">
        <v>282</v>
      </c>
      <c r="AA336" s="157"/>
      <c r="AB336" s="165" t="s">
        <v>1986</v>
      </c>
      <c r="AC336" s="165"/>
    </row>
    <row r="337" s="127" customFormat="1" ht="27" hidden="1" customHeight="1" spans="1:29">
      <c r="A337" s="152">
        <v>331</v>
      </c>
      <c r="B337" s="258" t="s">
        <v>2507</v>
      </c>
      <c r="C337" s="259" t="s">
        <v>2460</v>
      </c>
      <c r="D337" s="155" t="s">
        <v>2037</v>
      </c>
      <c r="E337" s="263" t="s">
        <v>2093</v>
      </c>
      <c r="F337" s="262" t="s">
        <v>2996</v>
      </c>
      <c r="G337" s="158" t="s">
        <v>2997</v>
      </c>
      <c r="H337" s="157" t="str">
        <f>IF(G337="","",VLOOKUP(G337,'附表8-合同明细采集底稿'!B:I,2,0))</f>
        <v>沁春锦苑施工围挡拆除工程</v>
      </c>
      <c r="I337" s="121" t="str">
        <f>IF(G337="","",VLOOKUP(G337,'附表8-合同明细采集底稿'!B:I,3,0))</f>
        <v>买卖合同</v>
      </c>
      <c r="J337" s="157" t="str">
        <f>IF(G337="","",VLOOKUP(G337,'附表8-合同明细采集底稿'!B:I,4,0))</f>
        <v>巴州青橄榄电子科技有限公司（党曌）</v>
      </c>
      <c r="K337" s="157" t="s">
        <v>2007</v>
      </c>
      <c r="L337" s="166" t="s">
        <v>2546</v>
      </c>
      <c r="M337" s="158" t="s">
        <v>2998</v>
      </c>
      <c r="N337" s="187">
        <v>16660.19</v>
      </c>
      <c r="O337" s="255">
        <v>17160</v>
      </c>
      <c r="P337" s="255">
        <v>16660.19</v>
      </c>
      <c r="Q337" s="160">
        <f>-P337</f>
        <v>-16660.19</v>
      </c>
      <c r="R337" s="160">
        <f t="shared" si="17"/>
        <v>0</v>
      </c>
      <c r="S337" s="161">
        <f>IFERROR(VLOOKUP(G337,'附表8-合同明细采集底稿'!B:M,12,0),100%)</f>
        <v>0.331924265795271</v>
      </c>
      <c r="T337" s="160">
        <f t="shared" si="16"/>
        <v>0</v>
      </c>
      <c r="U337" s="157"/>
      <c r="V337" s="162" t="s">
        <v>309</v>
      </c>
      <c r="W337" s="163">
        <f>IF('附表1-面积统计表'!$D$29=0,"",IF(AND(V337="共同成本费用",Z337="总建筑面积法"),ROUND(T337/'附表1-面积统计表'!$D$29*'附表1-面积统计表'!$D$5,2),IF(AND(V337="共同成本费用",Z337="可售建筑面积法"),ROUND(T337/'附表1-面积统计表'!$F$29*'附表1-面积统计表'!$F$5,2),"请手工填写")))</f>
        <v>0</v>
      </c>
      <c r="X337" s="163" t="str">
        <f>IF(SUM('附表1-面积统计表'!$D$6)=0,"",SUM(T337)-SUM(W337)-SUM(Y337))</f>
        <v/>
      </c>
      <c r="Y337" s="163">
        <f>IF(SUM('附表1-面积统计表'!$D$6)=0,SUM(T337)-SUM(W337),IF('附表1-面积统计表'!$D$29=0,"",IF(AND(V337="共同成本费用",Z337="总建筑面积法"),ROUND(T337/'附表1-面积统计表'!$D$29*'附表1-面积统计表'!$D$7,2),IF(AND(V337="共同成本费用",Z337="可售建筑面积法"),ROUND(T337/'附表1-面积统计表'!$F$29*'附表1-面积统计表'!$F$7,2),"请手工填写"))))</f>
        <v>0</v>
      </c>
      <c r="Z337" s="164" t="s">
        <v>282</v>
      </c>
      <c r="AA337" s="157"/>
      <c r="AB337" s="165" t="s">
        <v>1986</v>
      </c>
      <c r="AC337" s="165"/>
    </row>
    <row r="338" s="127" customFormat="1" ht="27" hidden="1" customHeight="1" spans="1:29">
      <c r="A338" s="152">
        <v>332</v>
      </c>
      <c r="B338" s="258" t="s">
        <v>532</v>
      </c>
      <c r="C338" s="259" t="s">
        <v>2746</v>
      </c>
      <c r="D338" s="155" t="s">
        <v>2037</v>
      </c>
      <c r="E338" s="263" t="s">
        <v>2922</v>
      </c>
      <c r="F338" s="262" t="s">
        <v>2999</v>
      </c>
      <c r="G338" s="158"/>
      <c r="H338" s="157" t="str">
        <f>IF(G338="","",VLOOKUP(G338,'附表8-合同明细采集底稿'!B:I,2,0))</f>
        <v/>
      </c>
      <c r="I338" s="121" t="str">
        <f>IF(G338="","",VLOOKUP(G338,'附表8-合同明细采集底稿'!B:I,3,0))</f>
        <v/>
      </c>
      <c r="J338" s="166" t="s">
        <v>3000</v>
      </c>
      <c r="K338" s="157" t="s">
        <v>2007</v>
      </c>
      <c r="L338" s="166" t="s">
        <v>3001</v>
      </c>
      <c r="M338" s="581" t="s">
        <v>3002</v>
      </c>
      <c r="N338" s="187">
        <v>43008.85</v>
      </c>
      <c r="O338" s="255">
        <v>48600</v>
      </c>
      <c r="P338" s="255">
        <v>43008.85</v>
      </c>
      <c r="Q338" s="160"/>
      <c r="R338" s="160">
        <f t="shared" ref="R338:R401" si="18">P338+Q338</f>
        <v>43008.85</v>
      </c>
      <c r="S338" s="161">
        <f>IFERROR(VLOOKUP(G338,'附表8-合同明细采集底稿'!B:M,12,0),100%)</f>
        <v>1</v>
      </c>
      <c r="T338" s="160">
        <f t="shared" si="16"/>
        <v>43008.85</v>
      </c>
      <c r="U338" s="157"/>
      <c r="V338" s="162" t="s">
        <v>309</v>
      </c>
      <c r="W338" s="163">
        <f>IF('附表1-面积统计表'!$D$29=0,"",IF(AND(V338="共同成本费用",Z338="总建筑面积法"),ROUND(T338/'附表1-面积统计表'!$D$29*'附表1-面积统计表'!$D$5,2),IF(AND(V338="共同成本费用",Z338="可售建筑面积法"),ROUND(T338/'附表1-面积统计表'!$F$29*'附表1-面积统计表'!$F$5,2),"请手工填写")))</f>
        <v>40492.46</v>
      </c>
      <c r="X338" s="163" t="str">
        <f>IF(SUM('附表1-面积统计表'!$D$6)=0,"",SUM(T338)-SUM(W338)-SUM(Y338))</f>
        <v/>
      </c>
      <c r="Y338" s="163">
        <f>IF(SUM('附表1-面积统计表'!$D$6)=0,SUM(T338)-SUM(W338),IF('附表1-面积统计表'!$D$29=0,"",IF(AND(V338="共同成本费用",Z338="总建筑面积法"),ROUND(T338/'附表1-面积统计表'!$D$29*'附表1-面积统计表'!$D$7,2),IF(AND(V338="共同成本费用",Z338="可售建筑面积法"),ROUND(T338/'附表1-面积统计表'!$F$29*'附表1-面积统计表'!$F$7,2),"请手工填写"))))</f>
        <v>2516.39</v>
      </c>
      <c r="Z338" s="164" t="s">
        <v>282</v>
      </c>
      <c r="AA338" s="157"/>
      <c r="AB338" s="165" t="s">
        <v>1986</v>
      </c>
      <c r="AC338" s="165"/>
    </row>
    <row r="339" s="127" customFormat="1" ht="27" hidden="1" customHeight="1" spans="1:29">
      <c r="A339" s="152">
        <v>333</v>
      </c>
      <c r="B339" s="258" t="s">
        <v>2811</v>
      </c>
      <c r="C339" s="259">
        <v>17</v>
      </c>
      <c r="D339" s="155" t="s">
        <v>2037</v>
      </c>
      <c r="E339" s="263" t="s">
        <v>2093</v>
      </c>
      <c r="F339" s="262" t="s">
        <v>3003</v>
      </c>
      <c r="G339" s="158"/>
      <c r="H339" s="157" t="str">
        <f>IF(G339="","",VLOOKUP(G339,'附表8-合同明细采集底稿'!B:I,2,0))</f>
        <v/>
      </c>
      <c r="I339" s="121" t="str">
        <f>IF(G339="","",VLOOKUP(G339,'附表8-合同明细采集底稿'!B:I,3,0))</f>
        <v/>
      </c>
      <c r="J339" s="166" t="s">
        <v>2781</v>
      </c>
      <c r="K339" s="157" t="s">
        <v>2007</v>
      </c>
      <c r="L339" s="158"/>
      <c r="M339" s="158" t="s">
        <v>3004</v>
      </c>
      <c r="N339" s="187">
        <v>5940.59</v>
      </c>
      <c r="O339" s="255">
        <v>0</v>
      </c>
      <c r="P339" s="255">
        <v>5940.59</v>
      </c>
      <c r="Q339" s="160"/>
      <c r="R339" s="160">
        <f t="shared" si="18"/>
        <v>5940.59</v>
      </c>
      <c r="S339" s="161">
        <f>IFERROR(VLOOKUP(G339,'附表8-合同明细采集底稿'!B:M,12,0),100%)</f>
        <v>1</v>
      </c>
      <c r="T339" s="160">
        <f t="shared" si="16"/>
        <v>5940.59</v>
      </c>
      <c r="U339" s="157"/>
      <c r="V339" s="162" t="s">
        <v>309</v>
      </c>
      <c r="W339" s="163">
        <f>IF('附表1-面积统计表'!$D$29=0,"",IF(AND(V339="共同成本费用",Z339="总建筑面积法"),ROUND(T339/'附表1-面积统计表'!$D$29*'附表1-面积统计表'!$D$5,2),IF(AND(V339="共同成本费用",Z339="可售建筑面积法"),ROUND(T339/'附表1-面积统计表'!$F$29*'附表1-面积统计表'!$F$5,2),"请手工填写")))</f>
        <v>5593.01</v>
      </c>
      <c r="X339" s="163" t="s">
        <v>2009</v>
      </c>
      <c r="Y339" s="163">
        <f>IF(SUM('附表1-面积统计表'!$D$6)=0,SUM(T339)-SUM(W339),IF('附表1-面积统计表'!$D$29=0,"",IF(AND(V339="共同成本费用",Z339="总建筑面积法"),ROUND(T339/'附表1-面积统计表'!$D$29*'附表1-面积统计表'!$D$7,2),IF(AND(V339="共同成本费用",Z339="可售建筑面积法"),ROUND(T339/'附表1-面积统计表'!$F$29*'附表1-面积统计表'!$F$7,2),"请手工填写"))))</f>
        <v>347.58</v>
      </c>
      <c r="Z339" s="164" t="s">
        <v>282</v>
      </c>
      <c r="AA339" s="157"/>
      <c r="AB339" s="165" t="s">
        <v>1986</v>
      </c>
      <c r="AC339" s="165"/>
    </row>
    <row r="340" s="127" customFormat="1" ht="27" hidden="1" customHeight="1" spans="1:29">
      <c r="A340" s="152">
        <v>334</v>
      </c>
      <c r="B340" s="258" t="s">
        <v>1801</v>
      </c>
      <c r="C340" s="259" t="s">
        <v>2300</v>
      </c>
      <c r="D340" s="155" t="s">
        <v>2422</v>
      </c>
      <c r="E340" s="263" t="s">
        <v>2423</v>
      </c>
      <c r="F340" s="262" t="s">
        <v>3005</v>
      </c>
      <c r="G340" s="158" t="s">
        <v>3006</v>
      </c>
      <c r="H340" s="157" t="str">
        <f>IF(G340="","",VLOOKUP(G340,'附表8-合同明细采集底稿'!B:I,2,0))</f>
        <v>电梯销售合同</v>
      </c>
      <c r="I340" s="121">
        <f>IF(G340="","",VLOOKUP(G340,'附表8-合同明细采集底稿'!B:I,3,0))</f>
        <v>0</v>
      </c>
      <c r="J340" s="157" t="str">
        <f>IF(G340="","",VLOOKUP(G340,'附表8-合同明细采集底稿'!B:I,4,0))</f>
        <v>新疆华汇建安机械设备有限公司（许林）</v>
      </c>
      <c r="K340" s="157" t="s">
        <v>2007</v>
      </c>
      <c r="L340" s="166" t="s">
        <v>2230</v>
      </c>
      <c r="M340" s="581" t="s">
        <v>3007</v>
      </c>
      <c r="N340" s="187">
        <v>907522.13</v>
      </c>
      <c r="O340" s="255">
        <v>1025500</v>
      </c>
      <c r="P340" s="255">
        <v>907522.13</v>
      </c>
      <c r="Q340" s="160"/>
      <c r="R340" s="160">
        <f t="shared" si="18"/>
        <v>907522.13</v>
      </c>
      <c r="S340" s="161">
        <f>IFERROR(VLOOKUP(G340,'附表8-合同明细采集底稿'!B:M,12,0),100%)</f>
        <v>1</v>
      </c>
      <c r="T340" s="160">
        <f t="shared" si="16"/>
        <v>907522.13</v>
      </c>
      <c r="U340" s="157" t="s">
        <v>2026</v>
      </c>
      <c r="V340" s="162" t="s">
        <v>309</v>
      </c>
      <c r="W340" s="163">
        <f>IF('附表1-面积统计表'!$D$29=0,"",IF(AND(V340="共同成本费用",Z340="总建筑面积法"),ROUND(T340/'附表1-面积统计表'!$D$29*'附表1-面积统计表'!$D$5,2),IF(AND(V340="共同成本费用",Z340="可售建筑面积法"),ROUND(T340/'附表1-面积统计表'!$F$29*'附表1-面积统计表'!$F$5,2),"请手工填写")))</f>
        <v>854424.14</v>
      </c>
      <c r="X340" s="163" t="str">
        <f>IF(SUM('附表1-面积统计表'!$D$6)=0,"",SUM(T340)-SUM(W340)-SUM(Y340))</f>
        <v/>
      </c>
      <c r="Y340" s="163">
        <f>IF(SUM('附表1-面积统计表'!$D$6)=0,SUM(T340)-SUM(W340),IF('附表1-面积统计表'!$D$29=0,"",IF(AND(V340="共同成本费用",Z340="总建筑面积法"),ROUND(T340/'附表1-面积统计表'!$D$29*'附表1-面积统计表'!$D$7,2),IF(AND(V340="共同成本费用",Z340="可售建筑面积法"),ROUND(T340/'附表1-面积统计表'!$F$29*'附表1-面积统计表'!$F$7,2),"请手工填写"))))</f>
        <v>53097.99</v>
      </c>
      <c r="Z340" s="164" t="s">
        <v>282</v>
      </c>
      <c r="AA340" s="157"/>
      <c r="AB340" s="165" t="s">
        <v>1986</v>
      </c>
      <c r="AC340" s="165"/>
    </row>
    <row r="341" s="127" customFormat="1" ht="27" hidden="1" customHeight="1" spans="1:29">
      <c r="A341" s="152">
        <v>335</v>
      </c>
      <c r="B341" s="258" t="s">
        <v>1383</v>
      </c>
      <c r="C341" s="259" t="s">
        <v>3008</v>
      </c>
      <c r="D341" s="155" t="s">
        <v>2422</v>
      </c>
      <c r="E341" s="263" t="s">
        <v>2423</v>
      </c>
      <c r="F341" s="262" t="s">
        <v>3009</v>
      </c>
      <c r="G341" s="158" t="s">
        <v>3006</v>
      </c>
      <c r="H341" s="157" t="str">
        <f>IF(G341="","",VLOOKUP(G341,'附表8-合同明细采集底稿'!B:I,2,0))</f>
        <v>电梯销售合同</v>
      </c>
      <c r="I341" s="121">
        <f>IF(G341="","",VLOOKUP(G341,'附表8-合同明细采集底稿'!B:I,3,0))</f>
        <v>0</v>
      </c>
      <c r="J341" s="157" t="str">
        <f>IF(G341="","",VLOOKUP(G341,'附表8-合同明细采集底稿'!B:I,4,0))</f>
        <v>新疆华汇建安机械设备有限公司（许林）</v>
      </c>
      <c r="K341" s="157" t="s">
        <v>2007</v>
      </c>
      <c r="L341" s="166" t="s">
        <v>2230</v>
      </c>
      <c r="M341" s="158" t="s">
        <v>3010</v>
      </c>
      <c r="N341" s="187">
        <v>601941.74</v>
      </c>
      <c r="O341" s="255">
        <v>620000</v>
      </c>
      <c r="P341" s="255">
        <v>601941.74</v>
      </c>
      <c r="Q341" s="160"/>
      <c r="R341" s="160">
        <f t="shared" si="18"/>
        <v>601941.74</v>
      </c>
      <c r="S341" s="161">
        <f>IFERROR(VLOOKUP(G341,'附表8-合同明细采集底稿'!B:M,12,0),100%)</f>
        <v>1</v>
      </c>
      <c r="T341" s="160">
        <f t="shared" si="16"/>
        <v>601941.74</v>
      </c>
      <c r="U341" s="157" t="s">
        <v>2026</v>
      </c>
      <c r="V341" s="162" t="s">
        <v>309</v>
      </c>
      <c r="W341" s="163">
        <f>IF('附表1-面积统计表'!$D$29=0,"",IF(AND(V341="共同成本费用",Z341="总建筑面积法"),ROUND(T341/'附表1-面积统计表'!$D$29*'附表1-面积统计表'!$D$5,2),IF(AND(V341="共同成本费用",Z341="可售建筑面积法"),ROUND(T341/'附表1-面积统计表'!$F$29*'附表1-面积统计表'!$F$5,2),"请手工填写")))</f>
        <v>566722.88</v>
      </c>
      <c r="X341" s="163" t="str">
        <f>IF(SUM('附表1-面积统计表'!$D$6)=0,"",SUM(T341)-SUM(W341)-SUM(Y341))</f>
        <v/>
      </c>
      <c r="Y341" s="163">
        <f>IF(SUM('附表1-面积统计表'!$D$6)=0,SUM(T341)-SUM(W341),IF('附表1-面积统计表'!$D$29=0,"",IF(AND(V341="共同成本费用",Z341="总建筑面积法"),ROUND(T341/'附表1-面积统计表'!$D$29*'附表1-面积统计表'!$D$7,2),IF(AND(V341="共同成本费用",Z341="可售建筑面积法"),ROUND(T341/'附表1-面积统计表'!$F$29*'附表1-面积统计表'!$F$7,2),"请手工填写"))))</f>
        <v>35218.86</v>
      </c>
      <c r="Z341" s="164" t="s">
        <v>282</v>
      </c>
      <c r="AA341" s="157"/>
      <c r="AB341" s="165" t="s">
        <v>1986</v>
      </c>
      <c r="AC341" s="165"/>
    </row>
    <row r="342" s="127" customFormat="1" ht="27" hidden="1" customHeight="1" spans="1:29">
      <c r="A342" s="152">
        <v>336</v>
      </c>
      <c r="B342" s="258" t="s">
        <v>2476</v>
      </c>
      <c r="C342" s="259" t="s">
        <v>2575</v>
      </c>
      <c r="D342" s="155" t="s">
        <v>2422</v>
      </c>
      <c r="E342" s="263" t="s">
        <v>2423</v>
      </c>
      <c r="F342" s="262" t="s">
        <v>3011</v>
      </c>
      <c r="G342" s="158" t="s">
        <v>3006</v>
      </c>
      <c r="H342" s="157" t="str">
        <f>IF(G342="","",VLOOKUP(G342,'附表8-合同明细采集底稿'!B:I,2,0))</f>
        <v>电梯销售合同</v>
      </c>
      <c r="I342" s="121">
        <f>IF(G342="","",VLOOKUP(G342,'附表8-合同明细采集底稿'!B:I,3,0))</f>
        <v>0</v>
      </c>
      <c r="J342" s="157" t="str">
        <f>IF(G342="","",VLOOKUP(G342,'附表8-合同明细采集底稿'!B:I,4,0))</f>
        <v>新疆华汇建安机械设备有限公司（许林）</v>
      </c>
      <c r="K342" s="157" t="s">
        <v>2007</v>
      </c>
      <c r="L342" s="166" t="s">
        <v>2546</v>
      </c>
      <c r="M342" s="158" t="s">
        <v>3012</v>
      </c>
      <c r="N342" s="187">
        <v>46460.18</v>
      </c>
      <c r="O342" s="255">
        <v>52500</v>
      </c>
      <c r="P342" s="255">
        <v>46460.18</v>
      </c>
      <c r="Q342" s="160"/>
      <c r="R342" s="160">
        <f t="shared" si="18"/>
        <v>46460.18</v>
      </c>
      <c r="S342" s="161">
        <f>IFERROR(VLOOKUP(G342,'附表8-合同明细采集底稿'!B:M,12,0),100%)</f>
        <v>1</v>
      </c>
      <c r="T342" s="160">
        <f t="shared" si="16"/>
        <v>46460.18</v>
      </c>
      <c r="U342" s="157" t="s">
        <v>2026</v>
      </c>
      <c r="V342" s="162" t="s">
        <v>309</v>
      </c>
      <c r="W342" s="163">
        <f>IF('附表1-面积统计表'!$D$29=0,"",IF(AND(V342="共同成本费用",Z342="总建筑面积法"),ROUND(T342/'附表1-面积统计表'!$D$29*'附表1-面积统计表'!$D$5,2),IF(AND(V342="共同成本费用",Z342="可售建筑面积法"),ROUND(T342/'附表1-面积统计表'!$F$29*'附表1-面积统计表'!$F$5,2),"请手工填写")))</f>
        <v>43741.85</v>
      </c>
      <c r="X342" s="163" t="str">
        <f>IF(SUM('附表1-面积统计表'!$D$6)=0,"",SUM(T342)-SUM(W342)-SUM(Y342))</f>
        <v/>
      </c>
      <c r="Y342" s="163">
        <f>IF(SUM('附表1-面积统计表'!$D$6)=0,SUM(T342)-SUM(W342),IF('附表1-面积统计表'!$D$29=0,"",IF(AND(V342="共同成本费用",Z342="总建筑面积法"),ROUND(T342/'附表1-面积统计表'!$D$29*'附表1-面积统计表'!$D$7,2),IF(AND(V342="共同成本费用",Z342="可售建筑面积法"),ROUND(T342/'附表1-面积统计表'!$F$29*'附表1-面积统计表'!$F$7,2),"请手工填写"))))</f>
        <v>2718.33</v>
      </c>
      <c r="Z342" s="164" t="s">
        <v>282</v>
      </c>
      <c r="AA342" s="157"/>
      <c r="AB342" s="165" t="s">
        <v>1986</v>
      </c>
      <c r="AC342" s="165"/>
    </row>
    <row r="343" s="127" customFormat="1" ht="27" hidden="1" customHeight="1" spans="1:29">
      <c r="A343" s="152">
        <v>337</v>
      </c>
      <c r="B343" s="258" t="s">
        <v>3013</v>
      </c>
      <c r="C343" s="259" t="s">
        <v>2686</v>
      </c>
      <c r="D343" s="155" t="s">
        <v>2422</v>
      </c>
      <c r="E343" s="263" t="s">
        <v>2423</v>
      </c>
      <c r="F343" s="262" t="s">
        <v>3014</v>
      </c>
      <c r="G343" s="158" t="s">
        <v>3015</v>
      </c>
      <c r="H343" s="157" t="str">
        <f>IF(G343="","",VLOOKUP(G343,'附表8-合同明细采集底稿'!B:I,2,0))</f>
        <v>电梯销售合同</v>
      </c>
      <c r="I343" s="121">
        <f>IF(G343="","",VLOOKUP(G343,'附表8-合同明细采集底稿'!B:I,3,0))</f>
        <v>0</v>
      </c>
      <c r="J343" s="157" t="str">
        <f>IF(G343="","",VLOOKUP(G343,'附表8-合同明细采集底稿'!B:I,4,0))</f>
        <v>新疆华汇建安机械设备有限公司（许林）</v>
      </c>
      <c r="K343" s="157" t="s">
        <v>2007</v>
      </c>
      <c r="L343" s="166" t="s">
        <v>2631</v>
      </c>
      <c r="M343" s="158" t="s">
        <v>3016</v>
      </c>
      <c r="N343" s="187">
        <v>831858.41</v>
      </c>
      <c r="O343" s="255">
        <v>940000</v>
      </c>
      <c r="P343" s="255">
        <v>831858.41</v>
      </c>
      <c r="Q343" s="160"/>
      <c r="R343" s="160">
        <f t="shared" si="18"/>
        <v>831858.41</v>
      </c>
      <c r="S343" s="161">
        <f>IFERROR(VLOOKUP(G343,'附表8-合同明细采集底稿'!B:M,12,0),100%)</f>
        <v>1</v>
      </c>
      <c r="T343" s="160">
        <f t="shared" si="16"/>
        <v>831858.41</v>
      </c>
      <c r="U343" s="157" t="s">
        <v>2026</v>
      </c>
      <c r="V343" s="162" t="s">
        <v>309</v>
      </c>
      <c r="W343" s="163">
        <f>IF('附表1-面积统计表'!$D$29=0,"",IF(AND(V343="共同成本费用",Z343="总建筑面积法"),ROUND(T343/'附表1-面积统计表'!$D$29*'附表1-面积统计表'!$D$5,2),IF(AND(V343="共同成本费用",Z343="可售建筑面积法"),ROUND(T343/'附表1-面积统计表'!$F$29*'附表1-面积统计表'!$F$5,2),"请手工填写")))</f>
        <v>783187.41</v>
      </c>
      <c r="X343" s="163" t="str">
        <f>IF(SUM('附表1-面积统计表'!$D$6)=0,"",SUM(T343)-SUM(W343)-SUM(Y343))</f>
        <v/>
      </c>
      <c r="Y343" s="163">
        <f>IF(SUM('附表1-面积统计表'!$D$6)=0,SUM(T343)-SUM(W343),IF('附表1-面积统计表'!$D$29=0,"",IF(AND(V343="共同成本费用",Z343="总建筑面积法"),ROUND(T343/'附表1-面积统计表'!$D$29*'附表1-面积统计表'!$D$7,2),IF(AND(V343="共同成本费用",Z343="可售建筑面积法"),ROUND(T343/'附表1-面积统计表'!$F$29*'附表1-面积统计表'!$F$7,2),"请手工填写"))))</f>
        <v>48671</v>
      </c>
      <c r="Z343" s="164" t="s">
        <v>282</v>
      </c>
      <c r="AA343" s="157"/>
      <c r="AB343" s="165" t="s">
        <v>1986</v>
      </c>
      <c r="AC343" s="165"/>
    </row>
    <row r="344" s="127" customFormat="1" ht="27" hidden="1" customHeight="1" spans="1:29">
      <c r="A344" s="152">
        <v>338</v>
      </c>
      <c r="B344" s="258" t="s">
        <v>3017</v>
      </c>
      <c r="C344" s="259" t="s">
        <v>2499</v>
      </c>
      <c r="D344" s="155" t="s">
        <v>2422</v>
      </c>
      <c r="E344" s="263" t="s">
        <v>2423</v>
      </c>
      <c r="F344" s="262" t="s">
        <v>3018</v>
      </c>
      <c r="G344" s="158" t="s">
        <v>3015</v>
      </c>
      <c r="H344" s="157" t="str">
        <f>IF(G344="","",VLOOKUP(G344,'附表8-合同明细采集底稿'!B:I,2,0))</f>
        <v>电梯销售合同</v>
      </c>
      <c r="I344" s="121">
        <f>IF(G344="","",VLOOKUP(G344,'附表8-合同明细采集底稿'!B:I,3,0))</f>
        <v>0</v>
      </c>
      <c r="J344" s="157" t="str">
        <f>IF(G344="","",VLOOKUP(G344,'附表8-合同明细采集底稿'!B:I,4,0))</f>
        <v>新疆华汇建安机械设备有限公司（许林）</v>
      </c>
      <c r="K344" s="157" t="s">
        <v>2007</v>
      </c>
      <c r="L344" s="166" t="s">
        <v>2853</v>
      </c>
      <c r="M344" s="158" t="s">
        <v>3019</v>
      </c>
      <c r="N344" s="187">
        <v>88495.58</v>
      </c>
      <c r="O344" s="255">
        <v>100000</v>
      </c>
      <c r="P344" s="255">
        <v>88495.58</v>
      </c>
      <c r="Q344" s="160"/>
      <c r="R344" s="160">
        <f t="shared" si="18"/>
        <v>88495.58</v>
      </c>
      <c r="S344" s="161">
        <f>IFERROR(VLOOKUP(G344,'附表8-合同明细采集底稿'!B:M,12,0),100%)</f>
        <v>1</v>
      </c>
      <c r="T344" s="160">
        <f t="shared" si="16"/>
        <v>88495.58</v>
      </c>
      <c r="U344" s="157" t="s">
        <v>2026</v>
      </c>
      <c r="V344" s="162" t="s">
        <v>309</v>
      </c>
      <c r="W344" s="163">
        <f>IF('附表1-面积统计表'!$D$29=0,"",IF(AND(V344="共同成本费用",Z344="总建筑面积法"),ROUND(T344/'附表1-面积统计表'!$D$29*'附表1-面积统计表'!$D$5,2),IF(AND(V344="共同成本费用",Z344="可售建筑面积法"),ROUND(T344/'附表1-面积统计表'!$F$29*'附表1-面积统计表'!$F$5,2),"请手工填写")))</f>
        <v>83317.81</v>
      </c>
      <c r="X344" s="163" t="str">
        <f>IF(SUM('附表1-面积统计表'!$D$6)=0,"",SUM(T344)-SUM(W344)-SUM(Y344))</f>
        <v/>
      </c>
      <c r="Y344" s="163">
        <f>IF(SUM('附表1-面积统计表'!$D$6)=0,SUM(T344)-SUM(W344),IF('附表1-面积统计表'!$D$29=0,"",IF(AND(V344="共同成本费用",Z344="总建筑面积法"),ROUND(T344/'附表1-面积统计表'!$D$29*'附表1-面积统计表'!$D$7,2),IF(AND(V344="共同成本费用",Z344="可售建筑面积法"),ROUND(T344/'附表1-面积统计表'!$F$29*'附表1-面积统计表'!$F$7,2),"请手工填写"))))</f>
        <v>5177.77</v>
      </c>
      <c r="Z344" s="164" t="s">
        <v>282</v>
      </c>
      <c r="AA344" s="157"/>
      <c r="AB344" s="165" t="s">
        <v>1986</v>
      </c>
      <c r="AC344" s="165"/>
    </row>
    <row r="345" s="127" customFormat="1" ht="27" hidden="1" customHeight="1" spans="1:29">
      <c r="A345" s="152">
        <v>339</v>
      </c>
      <c r="B345" s="258" t="s">
        <v>3020</v>
      </c>
      <c r="C345" s="259" t="s">
        <v>3021</v>
      </c>
      <c r="D345" s="155" t="s">
        <v>2422</v>
      </c>
      <c r="E345" s="263" t="s">
        <v>2423</v>
      </c>
      <c r="F345" s="262" t="s">
        <v>3022</v>
      </c>
      <c r="G345" s="158" t="s">
        <v>3015</v>
      </c>
      <c r="H345" s="157" t="str">
        <f>IF(G345="","",VLOOKUP(G345,'附表8-合同明细采集底稿'!B:I,2,0))</f>
        <v>电梯销售合同</v>
      </c>
      <c r="I345" s="121">
        <f>IF(G345="","",VLOOKUP(G345,'附表8-合同明细采集底稿'!B:I,3,0))</f>
        <v>0</v>
      </c>
      <c r="J345" s="157" t="str">
        <f>IF(G345="","",VLOOKUP(G345,'附表8-合同明细采集底稿'!B:I,4,0))</f>
        <v>新疆华汇建安机械设备有限公司（许林）</v>
      </c>
      <c r="K345" s="157" t="s">
        <v>2007</v>
      </c>
      <c r="L345" s="166" t="s">
        <v>2546</v>
      </c>
      <c r="M345" s="158" t="s">
        <v>3023</v>
      </c>
      <c r="N345" s="187">
        <v>359223.3</v>
      </c>
      <c r="O345" s="255">
        <v>370000</v>
      </c>
      <c r="P345" s="255">
        <v>359223.3</v>
      </c>
      <c r="Q345" s="160"/>
      <c r="R345" s="160">
        <f t="shared" si="18"/>
        <v>359223.3</v>
      </c>
      <c r="S345" s="161">
        <f>IFERROR(VLOOKUP(G345,'附表8-合同明细采集底稿'!B:M,12,0),100%)</f>
        <v>1</v>
      </c>
      <c r="T345" s="160">
        <f t="shared" si="16"/>
        <v>359223.3</v>
      </c>
      <c r="U345" s="157" t="s">
        <v>2026</v>
      </c>
      <c r="V345" s="162" t="s">
        <v>309</v>
      </c>
      <c r="W345" s="163">
        <f>IF('附表1-面积统计表'!$D$29=0,"",IF(AND(V345="共同成本费用",Z345="总建筑面积法"),ROUND(T345/'附表1-面积统计表'!$D$29*'附表1-面积统计表'!$D$5,2),IF(AND(V345="共同成本费用",Z345="可售建筑面积法"),ROUND(T345/'附表1-面积统计表'!$F$29*'附表1-面积统计表'!$F$5,2),"请手工填写")))</f>
        <v>338205.59</v>
      </c>
      <c r="X345" s="163" t="str">
        <f>IF(SUM('附表1-面积统计表'!$D$6)=0,"",SUM(T345)-SUM(W345)-SUM(Y345))</f>
        <v/>
      </c>
      <c r="Y345" s="163">
        <f>IF(SUM('附表1-面积统计表'!$D$6)=0,SUM(T345)-SUM(W345),IF('附表1-面积统计表'!$D$29=0,"",IF(AND(V345="共同成本费用",Z345="总建筑面积法"),ROUND(T345/'附表1-面积统计表'!$D$29*'附表1-面积统计表'!$D$7,2),IF(AND(V345="共同成本费用",Z345="可售建筑面积法"),ROUND(T345/'附表1-面积统计表'!$F$29*'附表1-面积统计表'!$F$7,2),"请手工填写"))))</f>
        <v>21017.71</v>
      </c>
      <c r="Z345" s="164" t="s">
        <v>282</v>
      </c>
      <c r="AA345" s="157"/>
      <c r="AB345" s="165" t="s">
        <v>1986</v>
      </c>
      <c r="AC345" s="165"/>
    </row>
    <row r="346" s="127" customFormat="1" ht="27" hidden="1" customHeight="1" spans="1:29">
      <c r="A346" s="152">
        <v>340</v>
      </c>
      <c r="B346" s="258" t="s">
        <v>2676</v>
      </c>
      <c r="C346" s="259" t="s">
        <v>3024</v>
      </c>
      <c r="D346" s="155" t="s">
        <v>2422</v>
      </c>
      <c r="E346" s="263" t="s">
        <v>3025</v>
      </c>
      <c r="F346" s="262" t="s">
        <v>3026</v>
      </c>
      <c r="G346" s="158" t="s">
        <v>3027</v>
      </c>
      <c r="H346" s="157" t="str">
        <f>IF(G346="","",VLOOKUP(G346,'附表8-合同明细采集底稿'!B:I,2,0))</f>
        <v>建设工程监理合同-18.21.22.37.地下车库</v>
      </c>
      <c r="I346" s="121">
        <f>IF(G346="","",VLOOKUP(G346,'附表8-合同明细采集底稿'!B:I,3,0))</f>
        <v>0</v>
      </c>
      <c r="J346" s="157" t="str">
        <f>IF(G346="","",VLOOKUP(G346,'附表8-合同明细采集底稿'!B:I,4,0))</f>
        <v>巴州智诚工程项目管理服务有限公司</v>
      </c>
      <c r="K346" s="157" t="s">
        <v>2007</v>
      </c>
      <c r="L346" s="268" t="s">
        <v>3028</v>
      </c>
      <c r="M346" s="581" t="s">
        <v>3029</v>
      </c>
      <c r="N346" s="187">
        <v>63534.46</v>
      </c>
      <c r="O346" s="255">
        <v>64169.8</v>
      </c>
      <c r="P346" s="255">
        <v>63534.46</v>
      </c>
      <c r="Q346" s="160"/>
      <c r="R346" s="160">
        <f t="shared" si="18"/>
        <v>63534.46</v>
      </c>
      <c r="S346" s="161">
        <f>IFERROR(VLOOKUP(G346,'附表8-合同明细采集底稿'!B:M,12,0),100%)</f>
        <v>1</v>
      </c>
      <c r="T346" s="160">
        <f t="shared" si="16"/>
        <v>63534.46</v>
      </c>
      <c r="U346" s="177" t="s">
        <v>2009</v>
      </c>
      <c r="V346" s="162" t="s">
        <v>309</v>
      </c>
      <c r="W346" s="163">
        <f>IF('附表1-面积统计表'!$D$29=0,"",IF(AND(V346="共同成本费用",Z346="总建筑面积法"),ROUND(T346/'附表1-面积统计表'!$D$29*'附表1-面积统计表'!$D$5,2),IF(AND(V346="共同成本费用",Z346="可售建筑面积法"),ROUND(T346/'附表1-面积统计表'!$F$29*'附表1-面积统计表'!$F$5,2),"请手工填写")))</f>
        <v>59817.14</v>
      </c>
      <c r="X346" s="163" t="str">
        <f>IF(SUM('附表1-面积统计表'!$D$6)=0,"",SUM(T346)-SUM(W346)-SUM(Y346))</f>
        <v/>
      </c>
      <c r="Y346" s="163">
        <f>IF(SUM('附表1-面积统计表'!$D$6)=0,SUM(T346)-SUM(W346),IF('附表1-面积统计表'!$D$29=0,"",IF(AND(V346="共同成本费用",Z346="总建筑面积法"),ROUND(T346/'附表1-面积统计表'!$D$29*'附表1-面积统计表'!$D$7,2),IF(AND(V346="共同成本费用",Z346="可售建筑面积法"),ROUND(T346/'附表1-面积统计表'!$F$29*'附表1-面积统计表'!$F$7,2),"请手工填写"))))</f>
        <v>3717.32</v>
      </c>
      <c r="Z346" s="164" t="s">
        <v>282</v>
      </c>
      <c r="AA346" s="157"/>
      <c r="AB346" s="165" t="s">
        <v>1986</v>
      </c>
      <c r="AC346" s="165"/>
    </row>
    <row r="347" s="127" customFormat="1" ht="27" hidden="1" customHeight="1" spans="1:29">
      <c r="A347" s="152">
        <v>341</v>
      </c>
      <c r="B347" s="258" t="s">
        <v>2912</v>
      </c>
      <c r="C347" s="259" t="s">
        <v>3030</v>
      </c>
      <c r="D347" s="155" t="s">
        <v>2422</v>
      </c>
      <c r="E347" s="263" t="s">
        <v>3025</v>
      </c>
      <c r="F347" s="262" t="s">
        <v>3031</v>
      </c>
      <c r="G347" s="158" t="s">
        <v>3027</v>
      </c>
      <c r="H347" s="157" t="str">
        <f>IF(G347="","",VLOOKUP(G347,'附表8-合同明细采集底稿'!B:I,2,0))</f>
        <v>建设工程监理合同-18.21.22.37.地下车库</v>
      </c>
      <c r="I347" s="121">
        <f>IF(G347="","",VLOOKUP(G347,'附表8-合同明细采集底稿'!B:I,3,0))</f>
        <v>0</v>
      </c>
      <c r="J347" s="157" t="str">
        <f>IF(G347="","",VLOOKUP(G347,'附表8-合同明细采集底稿'!B:I,4,0))</f>
        <v>巴州智诚工程项目管理服务有限公司</v>
      </c>
      <c r="K347" s="157" t="s">
        <v>2007</v>
      </c>
      <c r="L347" s="268" t="s">
        <v>2558</v>
      </c>
      <c r="M347" s="158" t="s">
        <v>3032</v>
      </c>
      <c r="N347" s="187">
        <v>56603.77</v>
      </c>
      <c r="O347" s="255">
        <v>60000</v>
      </c>
      <c r="P347" s="255">
        <v>56603.77</v>
      </c>
      <c r="Q347" s="160"/>
      <c r="R347" s="160">
        <f t="shared" si="18"/>
        <v>56603.77</v>
      </c>
      <c r="S347" s="161">
        <f>IFERROR(VLOOKUP(G347,'附表8-合同明细采集底稿'!B:M,12,0),100%)</f>
        <v>1</v>
      </c>
      <c r="T347" s="160">
        <f t="shared" si="16"/>
        <v>56603.77</v>
      </c>
      <c r="U347" s="177" t="s">
        <v>2009</v>
      </c>
      <c r="V347" s="162" t="s">
        <v>309</v>
      </c>
      <c r="W347" s="163">
        <f>IF('附表1-面积统计表'!$D$29=0,"",IF(AND(V347="共同成本费用",Z347="总建筑面积法"),ROUND(T347/'附表1-面积统计表'!$D$29*'附表1-面积统计表'!$D$5,2),IF(AND(V347="共同成本费用",Z347="可售建筑面积法"),ROUND(T347/'附表1-面积统计表'!$F$29*'附表1-面积统计表'!$F$5,2),"请手工填写")))</f>
        <v>53291.95</v>
      </c>
      <c r="X347" s="163" t="str">
        <f>IF(SUM('附表1-面积统计表'!$D$6)=0,"",SUM(T347)-SUM(W347)-SUM(Y347))</f>
        <v/>
      </c>
      <c r="Y347" s="163">
        <f>IF(SUM('附表1-面积统计表'!$D$6)=0,SUM(T347)-SUM(W347),IF('附表1-面积统计表'!$D$29=0,"",IF(AND(V347="共同成本费用",Z347="总建筑面积法"),ROUND(T347/'附表1-面积统计表'!$D$29*'附表1-面积统计表'!$D$7,2),IF(AND(V347="共同成本费用",Z347="可售建筑面积法"),ROUND(T347/'附表1-面积统计表'!$F$29*'附表1-面积统计表'!$F$7,2),"请手工填写"))))</f>
        <v>3311.82</v>
      </c>
      <c r="Z347" s="164" t="s">
        <v>282</v>
      </c>
      <c r="AA347" s="157"/>
      <c r="AB347" s="165" t="s">
        <v>1986</v>
      </c>
      <c r="AC347" s="165"/>
    </row>
    <row r="348" s="127" customFormat="1" ht="27" hidden="1" customHeight="1" spans="1:29">
      <c r="A348" s="152">
        <v>342</v>
      </c>
      <c r="B348" s="258" t="s">
        <v>2402</v>
      </c>
      <c r="C348" s="259" t="s">
        <v>2716</v>
      </c>
      <c r="D348" s="155" t="s">
        <v>2422</v>
      </c>
      <c r="E348" s="263" t="s">
        <v>3025</v>
      </c>
      <c r="F348" s="262" t="s">
        <v>3033</v>
      </c>
      <c r="G348" s="158" t="s">
        <v>3027</v>
      </c>
      <c r="H348" s="157" t="str">
        <f>IF(G348="","",VLOOKUP(G348,'附表8-合同明细采集底稿'!B:I,2,0))</f>
        <v>建设工程监理合同-18.21.22.37.地下车库</v>
      </c>
      <c r="I348" s="121">
        <f>IF(G348="","",VLOOKUP(G348,'附表8-合同明细采集底稿'!B:I,3,0))</f>
        <v>0</v>
      </c>
      <c r="J348" s="157" t="str">
        <f>IF(G348="","",VLOOKUP(G348,'附表8-合同明细采集底稿'!B:I,4,0))</f>
        <v>巴州智诚工程项目管理服务有限公司</v>
      </c>
      <c r="K348" s="157" t="s">
        <v>2007</v>
      </c>
      <c r="L348" s="268" t="s">
        <v>2848</v>
      </c>
      <c r="M348" s="158" t="s">
        <v>3034</v>
      </c>
      <c r="N348" s="187">
        <v>90806.32</v>
      </c>
      <c r="O348" s="255">
        <v>96254.7</v>
      </c>
      <c r="P348" s="255">
        <v>90806.32</v>
      </c>
      <c r="Q348" s="160"/>
      <c r="R348" s="160">
        <f t="shared" si="18"/>
        <v>90806.32</v>
      </c>
      <c r="S348" s="161">
        <f>IFERROR(VLOOKUP(G348,'附表8-合同明细采集底稿'!B:M,12,0),100%)</f>
        <v>1</v>
      </c>
      <c r="T348" s="160">
        <f t="shared" si="16"/>
        <v>90806.32</v>
      </c>
      <c r="U348" s="177" t="s">
        <v>2009</v>
      </c>
      <c r="V348" s="162" t="s">
        <v>309</v>
      </c>
      <c r="W348" s="163">
        <f>IF('附表1-面积统计表'!$D$29=0,"",IF(AND(V348="共同成本费用",Z348="总建筑面积法"),ROUND(T348/'附表1-面积统计表'!$D$29*'附表1-面积统计表'!$D$5,2),IF(AND(V348="共同成本费用",Z348="可售建筑面积法"),ROUND(T348/'附表1-面积统计表'!$F$29*'附表1-面积统计表'!$F$5,2),"请手工填写")))</f>
        <v>85493.36</v>
      </c>
      <c r="X348" s="163" t="str">
        <f>IF(SUM('附表1-面积统计表'!$D$6)=0,"",SUM(T348)-SUM(W348)-SUM(Y348))</f>
        <v/>
      </c>
      <c r="Y348" s="163">
        <f>IF(SUM('附表1-面积统计表'!$D$6)=0,SUM(T348)-SUM(W348),IF('附表1-面积统计表'!$D$29=0,"",IF(AND(V348="共同成本费用",Z348="总建筑面积法"),ROUND(T348/'附表1-面积统计表'!$D$29*'附表1-面积统计表'!$D$7,2),IF(AND(V348="共同成本费用",Z348="可售建筑面积法"),ROUND(T348/'附表1-面积统计表'!$F$29*'附表1-面积统计表'!$F$7,2),"请手工填写"))))</f>
        <v>5312.96000000001</v>
      </c>
      <c r="Z348" s="164" t="s">
        <v>282</v>
      </c>
      <c r="AA348" s="157"/>
      <c r="AB348" s="165" t="s">
        <v>1986</v>
      </c>
      <c r="AC348" s="165"/>
    </row>
    <row r="349" s="127" customFormat="1" ht="27" hidden="1" customHeight="1" spans="1:29">
      <c r="A349" s="152">
        <v>343</v>
      </c>
      <c r="B349" s="258" t="s">
        <v>3035</v>
      </c>
      <c r="C349" s="259">
        <v>17</v>
      </c>
      <c r="D349" s="155" t="s">
        <v>2422</v>
      </c>
      <c r="E349" s="263" t="s">
        <v>3025</v>
      </c>
      <c r="F349" s="262" t="s">
        <v>3036</v>
      </c>
      <c r="G349" s="158" t="s">
        <v>3027</v>
      </c>
      <c r="H349" s="157" t="str">
        <f>IF(G349="","",VLOOKUP(G349,'附表8-合同明细采集底稿'!B:I,2,0))</f>
        <v>建设工程监理合同-18.21.22.37.地下车库</v>
      </c>
      <c r="I349" s="121">
        <f>IF(G349="","",VLOOKUP(G349,'附表8-合同明细采集底稿'!B:I,3,0))</f>
        <v>0</v>
      </c>
      <c r="J349" s="157" t="str">
        <f>IF(G349="","",VLOOKUP(G349,'附表8-合同明细采集底稿'!B:I,4,0))</f>
        <v>巴州智诚工程项目管理服务有限公司</v>
      </c>
      <c r="K349" s="157" t="s">
        <v>2007</v>
      </c>
      <c r="L349" s="158"/>
      <c r="M349" s="268" t="s">
        <v>3037</v>
      </c>
      <c r="N349" s="187">
        <v>24548.99</v>
      </c>
      <c r="O349" s="255">
        <v>26021.93</v>
      </c>
      <c r="P349" s="255">
        <v>13846.78</v>
      </c>
      <c r="Q349" s="160">
        <v>3866.42746503957</v>
      </c>
      <c r="R349" s="160">
        <f t="shared" si="18"/>
        <v>17713.2074650396</v>
      </c>
      <c r="S349" s="161">
        <f>IFERROR(VLOOKUP(G349,'附表8-合同明细采集底稿'!B:M,12,0),100%)</f>
        <v>1</v>
      </c>
      <c r="T349" s="160">
        <f t="shared" si="16"/>
        <v>17713.21</v>
      </c>
      <c r="U349" s="177" t="s">
        <v>2009</v>
      </c>
      <c r="V349" s="162" t="s">
        <v>309</v>
      </c>
      <c r="W349" s="163">
        <f>IF('附表1-面积统计表'!$D$29=0,"",IF(AND(V349="共同成本费用",Z349="总建筑面积法"),ROUND(T349/'附表1-面积统计表'!$D$29*'附表1-面积统计表'!$D$5,2),IF(AND(V349="共同成本费用",Z349="可售建筑面积法"),ROUND(T349/'附表1-面积统计表'!$F$29*'附表1-面积统计表'!$F$5,2),"请手工填写")))</f>
        <v>16676.83</v>
      </c>
      <c r="X349" s="163" t="str">
        <f>IF(SUM('附表1-面积统计表'!$D$6)=0,"",SUM(T349)-SUM(W349)-SUM(Y349))</f>
        <v/>
      </c>
      <c r="Y349" s="163">
        <f>IF(SUM('附表1-面积统计表'!$D$6)=0,SUM(T349)-SUM(W349),IF('附表1-面积统计表'!$D$29=0,"",IF(AND(V349="共同成本费用",Z349="总建筑面积法"),ROUND(T349/'附表1-面积统计表'!$D$29*'附表1-面积统计表'!$D$7,2),IF(AND(V349="共同成本费用",Z349="可售建筑面积法"),ROUND(T349/'附表1-面积统计表'!$F$29*'附表1-面积统计表'!$F$7,2),"请手工填写"))))</f>
        <v>1036.38</v>
      </c>
      <c r="Z349" s="164" t="s">
        <v>282</v>
      </c>
      <c r="AA349" s="157"/>
      <c r="AB349" s="165" t="s">
        <v>1986</v>
      </c>
      <c r="AC349" s="165"/>
    </row>
    <row r="350" s="130" customFormat="1" ht="27" hidden="1" customHeight="1" spans="1:29">
      <c r="A350" s="282">
        <v>344</v>
      </c>
      <c r="B350" s="283" t="s">
        <v>2634</v>
      </c>
      <c r="C350" s="284" t="s">
        <v>2635</v>
      </c>
      <c r="D350" s="285" t="s">
        <v>2422</v>
      </c>
      <c r="E350" s="286" t="s">
        <v>3025</v>
      </c>
      <c r="F350" s="287" t="s">
        <v>2636</v>
      </c>
      <c r="G350" s="280" t="s">
        <v>2637</v>
      </c>
      <c r="H350" s="168" t="str">
        <f>IF(G350="","",VLOOKUP(G350,'附表8-合同明细采集底稿'!B:I,2,0))</f>
        <v>建设工程监理合同-12-15,31、38#楼</v>
      </c>
      <c r="I350" s="288">
        <f>IF(G350="","",VLOOKUP(G350,'附表8-合同明细采集底稿'!B:I,3,0))</f>
        <v>0</v>
      </c>
      <c r="J350" s="168" t="str">
        <f>IF(G350="","",VLOOKUP(G350,'附表8-合同明细采集底稿'!B:I,4,0))</f>
        <v>巴州智诚工程项目管理服务有限公司</v>
      </c>
      <c r="K350" s="168" t="s">
        <v>2007</v>
      </c>
      <c r="L350" s="289" t="s">
        <v>3028</v>
      </c>
      <c r="M350" s="584" t="s">
        <v>2638</v>
      </c>
      <c r="N350" s="290">
        <v>34732.87</v>
      </c>
      <c r="O350" s="291">
        <v>35080.2</v>
      </c>
      <c r="P350" s="291">
        <v>34732.87</v>
      </c>
      <c r="Q350" s="292"/>
      <c r="R350" s="292">
        <f t="shared" si="18"/>
        <v>34732.87</v>
      </c>
      <c r="S350" s="293">
        <f>IFERROR(VLOOKUP(G350,'附表8-合同明细采集底稿'!B:M,12,0),100%)</f>
        <v>1</v>
      </c>
      <c r="T350" s="292">
        <f t="shared" si="16"/>
        <v>34732.87</v>
      </c>
      <c r="U350" s="177" t="s">
        <v>2009</v>
      </c>
      <c r="V350" s="294" t="s">
        <v>309</v>
      </c>
      <c r="W350" s="295">
        <f>IF('附表1-面积统计表'!$D$29=0,"",IF(AND(V350="共同成本费用",Z350="总建筑面积法"),ROUND(T350/'附表1-面积统计表'!$D$29*'附表1-面积统计表'!$D$5,2),IF(AND(V350="共同成本费用",Z350="可售建筑面积法"),ROUND(T350/'附表1-面积统计表'!$F$29*'附表1-面积统计表'!$F$5,2),"请手工填写")))</f>
        <v>32700.69</v>
      </c>
      <c r="X350" s="295" t="str">
        <f>IF(SUM('附表1-面积统计表'!$D$6)=0,"",SUM(T350)-SUM(W350)-SUM(Y350))</f>
        <v/>
      </c>
      <c r="Y350" s="295">
        <f>IF(SUM('附表1-面积统计表'!$D$6)=0,SUM(T350)-SUM(W350),IF('附表1-面积统计表'!$D$29=0,"",IF(AND(V350="共同成本费用",Z350="总建筑面积法"),ROUND(T350/'附表1-面积统计表'!$D$29*'附表1-面积统计表'!$D$7,2),IF(AND(V350="共同成本费用",Z350="可售建筑面积法"),ROUND(T350/'附表1-面积统计表'!$F$29*'附表1-面积统计表'!$F$7,2),"请手工填写"))))</f>
        <v>2032.18</v>
      </c>
      <c r="Z350" s="296" t="s">
        <v>282</v>
      </c>
      <c r="AA350" s="168"/>
      <c r="AB350" s="297" t="s">
        <v>1986</v>
      </c>
      <c r="AC350" s="297"/>
    </row>
    <row r="351" s="127" customFormat="1" ht="27" hidden="1" customHeight="1" spans="1:29">
      <c r="A351" s="152">
        <v>345</v>
      </c>
      <c r="B351" s="258" t="s">
        <v>2317</v>
      </c>
      <c r="C351" s="259" t="s">
        <v>2372</v>
      </c>
      <c r="D351" s="155" t="s">
        <v>2422</v>
      </c>
      <c r="E351" s="263" t="s">
        <v>3025</v>
      </c>
      <c r="F351" s="262" t="s">
        <v>3038</v>
      </c>
      <c r="G351" s="158" t="s">
        <v>2637</v>
      </c>
      <c r="H351" s="157" t="str">
        <f>IF(G351="","",VLOOKUP(G351,'附表8-合同明细采集底稿'!B:I,2,0))</f>
        <v>建设工程监理合同-12-15,31、38#楼</v>
      </c>
      <c r="I351" s="121">
        <f>IF(G351="","",VLOOKUP(G351,'附表8-合同明细采集底稿'!B:I,3,0))</f>
        <v>0</v>
      </c>
      <c r="J351" s="157" t="str">
        <f>IF(G351="","",VLOOKUP(G351,'附表8-合同明细采集底稿'!B:I,4,0))</f>
        <v>巴州智诚工程项目管理服务有限公司</v>
      </c>
      <c r="K351" s="157" t="s">
        <v>2007</v>
      </c>
      <c r="L351" s="268" t="s">
        <v>3039</v>
      </c>
      <c r="M351" s="581" t="s">
        <v>3040</v>
      </c>
      <c r="N351" s="187">
        <v>69528.71</v>
      </c>
      <c r="O351" s="255">
        <v>70224</v>
      </c>
      <c r="P351" s="255">
        <v>69528.71</v>
      </c>
      <c r="Q351" s="160"/>
      <c r="R351" s="160">
        <f t="shared" si="18"/>
        <v>69528.71</v>
      </c>
      <c r="S351" s="161">
        <f>IFERROR(VLOOKUP(G351,'附表8-合同明细采集底稿'!B:M,12,0),100%)</f>
        <v>1</v>
      </c>
      <c r="T351" s="160">
        <f t="shared" si="16"/>
        <v>69528.71</v>
      </c>
      <c r="U351" s="177" t="s">
        <v>2009</v>
      </c>
      <c r="V351" s="162" t="s">
        <v>309</v>
      </c>
      <c r="W351" s="163">
        <f>IF('附表1-面积统计表'!$D$29=0,"",IF(AND(V351="共同成本费用",Z351="总建筑面积法"),ROUND(T351/'附表1-面积统计表'!$D$29*'附表1-面积统计表'!$D$5,2),IF(AND(V351="共同成本费用",Z351="可售建筑面积法"),ROUND(T351/'附表1-面积统计表'!$F$29*'附表1-面积统计表'!$F$5,2),"请手工填写")))</f>
        <v>65460.67</v>
      </c>
      <c r="X351" s="163" t="str">
        <f>IF(SUM('附表1-面积统计表'!$D$6)=0,"",SUM(T351)-SUM(W351)-SUM(Y351))</f>
        <v/>
      </c>
      <c r="Y351" s="163">
        <f>IF(SUM('附表1-面积统计表'!$D$6)=0,SUM(T351)-SUM(W351),IF('附表1-面积统计表'!$D$29=0,"",IF(AND(V351="共同成本费用",Z351="总建筑面积法"),ROUND(T351/'附表1-面积统计表'!$D$29*'附表1-面积统计表'!$D$7,2),IF(AND(V351="共同成本费用",Z351="可售建筑面积法"),ROUND(T351/'附表1-面积统计表'!$F$29*'附表1-面积统计表'!$F$7,2),"请手工填写"))))</f>
        <v>4068.04000000001</v>
      </c>
      <c r="Z351" s="164" t="s">
        <v>282</v>
      </c>
      <c r="AA351" s="157"/>
      <c r="AB351" s="165" t="s">
        <v>1986</v>
      </c>
      <c r="AC351" s="165"/>
    </row>
    <row r="352" s="127" customFormat="1" ht="27" hidden="1" customHeight="1" spans="1:29">
      <c r="A352" s="152">
        <v>346</v>
      </c>
      <c r="B352" s="258" t="s">
        <v>2517</v>
      </c>
      <c r="C352" s="259" t="s">
        <v>2514</v>
      </c>
      <c r="D352" s="155" t="s">
        <v>2422</v>
      </c>
      <c r="E352" s="263" t="s">
        <v>3025</v>
      </c>
      <c r="F352" s="262" t="s">
        <v>3041</v>
      </c>
      <c r="G352" s="158" t="s">
        <v>3042</v>
      </c>
      <c r="H352" s="157" t="str">
        <f>IF(G352="","",VLOOKUP(G352,'附表8-合同明细采集底稿'!B:I,2,0))</f>
        <v>沁春锦苑21#、18#楼二单元门斗装修</v>
      </c>
      <c r="I352" s="121" t="str">
        <f>IF(G352="","",VLOOKUP(G352,'附表8-合同明细采集底稿'!B:I,3,0))</f>
        <v>技术合同</v>
      </c>
      <c r="J352" s="157" t="str">
        <f>IF(G352="","",VLOOKUP(G352,'附表8-合同明细采集底稿'!B:I,4,0))</f>
        <v>山东冠驰装饰有限公司</v>
      </c>
      <c r="K352" s="157" t="s">
        <v>2007</v>
      </c>
      <c r="L352" s="166" t="s">
        <v>3043</v>
      </c>
      <c r="M352" s="158" t="s">
        <v>3044</v>
      </c>
      <c r="N352" s="187">
        <v>91743.12</v>
      </c>
      <c r="O352" s="255">
        <v>100000</v>
      </c>
      <c r="P352" s="187">
        <v>91743.12</v>
      </c>
      <c r="Q352" s="160"/>
      <c r="R352" s="160">
        <f t="shared" si="18"/>
        <v>91743.12</v>
      </c>
      <c r="S352" s="161">
        <f>IFERROR(VLOOKUP(G352,'附表8-合同明细采集底稿'!B:M,12,0),100%)</f>
        <v>1</v>
      </c>
      <c r="T352" s="160">
        <f t="shared" si="16"/>
        <v>91743.12</v>
      </c>
      <c r="U352" s="168" t="s">
        <v>3045</v>
      </c>
      <c r="V352" s="162" t="s">
        <v>309</v>
      </c>
      <c r="W352" s="163">
        <f>IF('附表1-面积统计表'!$D$29=0,"",IF(AND(V352="共同成本费用",Z352="总建筑面积法"),ROUND(T352/'附表1-面积统计表'!$D$29*'附表1-面积统计表'!$D$5,2),IF(AND(V352="共同成本费用",Z352="可售建筑面积法"),ROUND(T352/'附表1-面积统计表'!$F$29*'附表1-面积统计表'!$F$5,2),"请手工填写")))</f>
        <v>86375.34</v>
      </c>
      <c r="X352" s="163" t="str">
        <f>IF(SUM('附表1-面积统计表'!$D$6)=0,"",SUM(T352)-SUM(W352)-SUM(Y352))</f>
        <v/>
      </c>
      <c r="Y352" s="163">
        <f>IF(SUM('附表1-面积统计表'!$D$6)=0,SUM(T352)-SUM(W352),IF('附表1-面积统计表'!$D$29=0,"",IF(AND(V352="共同成本费用",Z352="总建筑面积法"),ROUND(T352/'附表1-面积统计表'!$D$29*'附表1-面积统计表'!$D$7,2),IF(AND(V352="共同成本费用",Z352="可售建筑面积法"),ROUND(T352/'附表1-面积统计表'!$F$29*'附表1-面积统计表'!$F$7,2),"请手工填写"))))</f>
        <v>5367.78</v>
      </c>
      <c r="Z352" s="164" t="s">
        <v>282</v>
      </c>
      <c r="AA352" s="157"/>
      <c r="AB352" s="165" t="s">
        <v>1986</v>
      </c>
      <c r="AC352" s="165"/>
    </row>
    <row r="353" s="127" customFormat="1" ht="27" hidden="1" customHeight="1" spans="1:29">
      <c r="A353" s="152">
        <v>347</v>
      </c>
      <c r="B353" s="258" t="s">
        <v>3046</v>
      </c>
      <c r="C353" s="259" t="s">
        <v>3047</v>
      </c>
      <c r="D353" s="155" t="s">
        <v>2422</v>
      </c>
      <c r="E353" s="263" t="s">
        <v>3025</v>
      </c>
      <c r="F353" s="262" t="s">
        <v>3048</v>
      </c>
      <c r="G353" s="158" t="s">
        <v>2637</v>
      </c>
      <c r="H353" s="157" t="str">
        <f>IF(G353="","",VLOOKUP(G353,'附表8-合同明细采集底稿'!B:I,2,0))</f>
        <v>建设工程监理合同-12-15,31、38#楼</v>
      </c>
      <c r="I353" s="121">
        <f>IF(G353="","",VLOOKUP(G353,'附表8-合同明细采集底稿'!B:I,3,0))</f>
        <v>0</v>
      </c>
      <c r="J353" s="157" t="str">
        <f>IF(G353="","",VLOOKUP(G353,'附表8-合同明细采集底稿'!B:I,4,0))</f>
        <v>巴州智诚工程项目管理服务有限公司</v>
      </c>
      <c r="K353" s="157" t="s">
        <v>2007</v>
      </c>
      <c r="L353" s="268" t="s">
        <v>3039</v>
      </c>
      <c r="M353" s="268" t="s">
        <v>3049</v>
      </c>
      <c r="N353" s="187">
        <v>8691.09</v>
      </c>
      <c r="O353" s="255">
        <v>8778</v>
      </c>
      <c r="P353" s="255">
        <v>8691.09</v>
      </c>
      <c r="Q353" s="160">
        <v>-10690.82</v>
      </c>
      <c r="R353" s="160">
        <f t="shared" si="18"/>
        <v>-1999.73</v>
      </c>
      <c r="S353" s="161">
        <f>IFERROR(VLOOKUP(G353,'附表8-合同明细采集底稿'!B:M,12,0),100%)</f>
        <v>1</v>
      </c>
      <c r="T353" s="160">
        <f t="shared" si="16"/>
        <v>-1999.73</v>
      </c>
      <c r="U353" s="177" t="s">
        <v>2009</v>
      </c>
      <c r="V353" s="162" t="s">
        <v>309</v>
      </c>
      <c r="W353" s="163">
        <f>IF('附表1-面积统计表'!$D$29=0,"",IF(AND(V353="共同成本费用",Z353="总建筑面积法"),ROUND(T353/'附表1-面积统计表'!$D$29*'附表1-面积统计表'!$D$5,2),IF(AND(V353="共同成本费用",Z353="可售建筑面积法"),ROUND(T353/'附表1-面积统计表'!$F$29*'附表1-面积统计表'!$F$5,2),"请手工填写")))</f>
        <v>-1882.73</v>
      </c>
      <c r="X353" s="163" t="str">
        <f>IF(SUM('附表1-面积统计表'!$D$6)=0,"",SUM(T353)-SUM(W353)-SUM(Y353))</f>
        <v/>
      </c>
      <c r="Y353" s="163">
        <f>IF(SUM('附表1-面积统计表'!$D$6)=0,SUM(T353)-SUM(W353),IF('附表1-面积统计表'!$D$29=0,"",IF(AND(V353="共同成本费用",Z353="总建筑面积法"),ROUND(T353/'附表1-面积统计表'!$D$29*'附表1-面积统计表'!$D$7,2),IF(AND(V353="共同成本费用",Z353="可售建筑面积法"),ROUND(T353/'附表1-面积统计表'!$F$29*'附表1-面积统计表'!$F$7,2),"请手工填写"))))</f>
        <v>-117</v>
      </c>
      <c r="Z353" s="164" t="s">
        <v>282</v>
      </c>
      <c r="AA353" s="157"/>
      <c r="AB353" s="165" t="s">
        <v>1986</v>
      </c>
      <c r="AC353" s="165"/>
    </row>
    <row r="354" s="127" customFormat="1" ht="27" hidden="1" customHeight="1" spans="1:29">
      <c r="A354" s="152">
        <v>348</v>
      </c>
      <c r="B354" s="258" t="s">
        <v>2517</v>
      </c>
      <c r="C354" s="259" t="s">
        <v>2490</v>
      </c>
      <c r="D354" s="155" t="s">
        <v>2037</v>
      </c>
      <c r="E354" s="263" t="s">
        <v>2904</v>
      </c>
      <c r="F354" s="262" t="s">
        <v>2967</v>
      </c>
      <c r="G354" s="158" t="s">
        <v>2965</v>
      </c>
      <c r="H354" s="157">
        <f>IF(G354="","",VLOOKUP(G354,'附表8-合同明细采集底稿'!B:I,2,0))</f>
        <v>0</v>
      </c>
      <c r="I354" s="121">
        <f>IF(G354="","",VLOOKUP(G354,'附表8-合同明细采集底稿'!B:I,3,0))</f>
        <v>0</v>
      </c>
      <c r="J354" s="157" t="str">
        <f>IF(G354="","",VLOOKUP(G354,'附表8-合同明细采集底稿'!B:I,4,0))</f>
        <v>巴州青橄榄电子科技有限公司（党曌）</v>
      </c>
      <c r="K354" s="157" t="s">
        <v>2007</v>
      </c>
      <c r="L354" s="166" t="s">
        <v>2546</v>
      </c>
      <c r="M354" s="158" t="s">
        <v>3050</v>
      </c>
      <c r="N354" s="187">
        <v>97326.73</v>
      </c>
      <c r="O354" s="255">
        <v>98300</v>
      </c>
      <c r="P354" s="255">
        <v>97326.73</v>
      </c>
      <c r="Q354" s="160">
        <v>-50399.9946534651</v>
      </c>
      <c r="R354" s="160">
        <f t="shared" si="18"/>
        <v>46926.7353465349</v>
      </c>
      <c r="S354" s="161">
        <f>IFERROR(VLOOKUP(G354,'附表8-合同明细采集底稿'!B:M,12,0),100%)</f>
        <v>1</v>
      </c>
      <c r="T354" s="160">
        <f t="shared" si="16"/>
        <v>46926.74</v>
      </c>
      <c r="U354" s="157"/>
      <c r="V354" s="162" t="s">
        <v>309</v>
      </c>
      <c r="W354" s="163">
        <f>IF('附表1-面积统计表'!$D$29=0,"",IF(AND(V354="共同成本费用",Z354="总建筑面积法"),ROUND(T354/'附表1-面积统计表'!$D$29*'附表1-面积统计表'!$D$5,2),IF(AND(V354="共同成本费用",Z354="可售建筑面积法"),ROUND(T354/'附表1-面积统计表'!$F$29*'附表1-面积统计表'!$F$5,2),"请手工填写")))</f>
        <v>44181.11</v>
      </c>
      <c r="X354" s="163" t="str">
        <f>IF(SUM('附表1-面积统计表'!$D$6)=0,"",SUM(T354)-SUM(W354)-SUM(Y354))</f>
        <v/>
      </c>
      <c r="Y354" s="163">
        <f>IF(SUM('附表1-面积统计表'!$D$6)=0,SUM(T354)-SUM(W354),IF('附表1-面积统计表'!$D$29=0,"",IF(AND(V354="共同成本费用",Z354="总建筑面积法"),ROUND(T354/'附表1-面积统计表'!$D$29*'附表1-面积统计表'!$D$7,2),IF(AND(V354="共同成本费用",Z354="可售建筑面积法"),ROUND(T354/'附表1-面积统计表'!$F$29*'附表1-面积统计表'!$F$7,2),"请手工填写"))))</f>
        <v>2745.63</v>
      </c>
      <c r="Z354" s="164" t="s">
        <v>282</v>
      </c>
      <c r="AA354" s="157"/>
      <c r="AB354" s="165" t="s">
        <v>1986</v>
      </c>
      <c r="AC354" s="165"/>
    </row>
    <row r="355" s="127" customFormat="1" ht="27" hidden="1" customHeight="1" spans="1:29">
      <c r="A355" s="152">
        <v>349</v>
      </c>
      <c r="B355" s="258" t="s">
        <v>2295</v>
      </c>
      <c r="C355" s="259" t="s">
        <v>2369</v>
      </c>
      <c r="D355" s="155" t="s">
        <v>2422</v>
      </c>
      <c r="E355" s="263" t="s">
        <v>3025</v>
      </c>
      <c r="F355" s="262" t="s">
        <v>3051</v>
      </c>
      <c r="G355" s="158" t="s">
        <v>2637</v>
      </c>
      <c r="H355" s="157" t="str">
        <f>IF(G355="","",VLOOKUP(G355,'附表8-合同明细采集底稿'!B:I,2,0))</f>
        <v>建设工程监理合同-12-15,31、38#楼</v>
      </c>
      <c r="I355" s="121">
        <f>IF(G355="","",VLOOKUP(G355,'附表8-合同明细采集底稿'!B:I,3,0))</f>
        <v>0</v>
      </c>
      <c r="J355" s="157" t="str">
        <f>IF(G355="","",VLOOKUP(G355,'附表8-合同明细采集底稿'!B:I,4,0))</f>
        <v>巴州智诚工程项目管理服务有限公司</v>
      </c>
      <c r="K355" s="157" t="s">
        <v>2007</v>
      </c>
      <c r="L355" s="167" t="s">
        <v>2261</v>
      </c>
      <c r="M355" s="167" t="s">
        <v>3052</v>
      </c>
      <c r="N355" s="187">
        <v>127834.95</v>
      </c>
      <c r="O355" s="255">
        <v>131670</v>
      </c>
      <c r="P355" s="255">
        <v>127834.95</v>
      </c>
      <c r="Q355" s="160">
        <v>-34732.87</v>
      </c>
      <c r="R355" s="160">
        <f t="shared" si="18"/>
        <v>93102.08</v>
      </c>
      <c r="S355" s="161">
        <f>IFERROR(VLOOKUP(G355,'附表8-合同明细采集底稿'!B:M,12,0),100%)</f>
        <v>1</v>
      </c>
      <c r="T355" s="160">
        <f t="shared" si="16"/>
        <v>93102.08</v>
      </c>
      <c r="U355" s="177" t="s">
        <v>3053</v>
      </c>
      <c r="V355" s="162" t="s">
        <v>309</v>
      </c>
      <c r="W355" s="163">
        <f>IF('附表1-面积统计表'!$D$29=0,"",IF(AND(V355="共同成本费用",Z355="总建筑面积法"),ROUND(T355/'附表1-面积统计表'!$D$29*'附表1-面积统计表'!$D$5,2),IF(AND(V355="共同成本费用",Z355="可售建筑面积法"),ROUND(T355/'附表1-面积统计表'!$F$29*'附表1-面积统计表'!$F$5,2),"请手工填写")))</f>
        <v>87654.79</v>
      </c>
      <c r="X355" s="163" t="str">
        <f>IF(SUM('附表1-面积统计表'!$D$6)=0,"",SUM(T355)-SUM(W355)-SUM(Y355))</f>
        <v/>
      </c>
      <c r="Y355" s="163">
        <f>IF(SUM('附表1-面积统计表'!$D$6)=0,SUM(T355)-SUM(W355),IF('附表1-面积统计表'!$D$29=0,"",IF(AND(V355="共同成本费用",Z355="总建筑面积法"),ROUND(T355/'附表1-面积统计表'!$D$29*'附表1-面积统计表'!$D$7,2),IF(AND(V355="共同成本费用",Z355="可售建筑面积法"),ROUND(T355/'附表1-面积统计表'!$F$29*'附表1-面积统计表'!$F$7,2),"请手工填写"))))</f>
        <v>5447.29000000001</v>
      </c>
      <c r="Z355" s="164" t="s">
        <v>282</v>
      </c>
      <c r="AA355" s="157"/>
      <c r="AB355" s="165" t="s">
        <v>1986</v>
      </c>
      <c r="AC355" s="165"/>
    </row>
    <row r="356" s="127" customFormat="1" ht="27" hidden="1" customHeight="1" spans="1:29">
      <c r="A356" s="152">
        <v>350</v>
      </c>
      <c r="B356" s="258" t="s">
        <v>3054</v>
      </c>
      <c r="C356" s="259" t="s">
        <v>2671</v>
      </c>
      <c r="D356" s="155" t="s">
        <v>2422</v>
      </c>
      <c r="E356" s="263" t="s">
        <v>3025</v>
      </c>
      <c r="F356" s="262" t="s">
        <v>3055</v>
      </c>
      <c r="G356" s="158" t="s">
        <v>3056</v>
      </c>
      <c r="H356" s="157" t="str">
        <f>IF(G356="","",VLOOKUP(G356,'附表8-合同明细采集底稿'!B:I,2,0))</f>
        <v>沁春锦苑12#-15#38#楼铝合金窗制作安装</v>
      </c>
      <c r="I356" s="121">
        <f>IF(G356="","",VLOOKUP(G356,'附表8-合同明细采集底稿'!B:I,3,0))</f>
        <v>0</v>
      </c>
      <c r="J356" s="157" t="str">
        <f>IF(G356="","",VLOOKUP(G356,'附表8-合同明细采集底稿'!B:I,4,0))</f>
        <v>库尔勒坚乐美建筑工程有限责任公司（郑长银）</v>
      </c>
      <c r="K356" s="157" t="s">
        <v>2007</v>
      </c>
      <c r="L356" s="268" t="s">
        <v>2230</v>
      </c>
      <c r="M356" s="158" t="s">
        <v>3057</v>
      </c>
      <c r="N356" s="187">
        <v>231994.26</v>
      </c>
      <c r="O356" s="255">
        <v>262153.5</v>
      </c>
      <c r="P356" s="255">
        <v>231994.26</v>
      </c>
      <c r="Q356" s="160"/>
      <c r="R356" s="160">
        <f t="shared" si="18"/>
        <v>231994.26</v>
      </c>
      <c r="S356" s="161">
        <f>IFERROR(VLOOKUP(G356,'附表8-合同明细采集底稿'!B:M,12,0),100%)</f>
        <v>1</v>
      </c>
      <c r="T356" s="160">
        <f t="shared" si="16"/>
        <v>231994.26</v>
      </c>
      <c r="U356" s="168" t="s">
        <v>2009</v>
      </c>
      <c r="V356" s="162" t="s">
        <v>309</v>
      </c>
      <c r="W356" s="163">
        <f>IF('附表1-面积统计表'!$D$29=0,"",IF(AND(V356="共同成本费用",Z356="总建筑面积法"),ROUND(T356/'附表1-面积统计表'!$D$29*'附表1-面积统计表'!$D$5,2),IF(AND(V356="共同成本费用",Z356="可售建筑面积法"),ROUND(T356/'附表1-面积统计表'!$F$29*'附表1-面积统计表'!$F$5,2),"请手工填写")))</f>
        <v>218420.57</v>
      </c>
      <c r="X356" s="163" t="str">
        <f>IF(SUM('附表1-面积统计表'!$D$6)=0,"",SUM(T356)-SUM(W356)-SUM(Y356))</f>
        <v/>
      </c>
      <c r="Y356" s="163">
        <f>IF(SUM('附表1-面积统计表'!$D$6)=0,SUM(T356)-SUM(W356),IF('附表1-面积统计表'!$D$29=0,"",IF(AND(V356="共同成本费用",Z356="总建筑面积法"),ROUND(T356/'附表1-面积统计表'!$D$29*'附表1-面积统计表'!$D$7,2),IF(AND(V356="共同成本费用",Z356="可售建筑面积法"),ROUND(T356/'附表1-面积统计表'!$F$29*'附表1-面积统计表'!$F$7,2),"请手工填写"))))</f>
        <v>13573.69</v>
      </c>
      <c r="Z356" s="164" t="s">
        <v>282</v>
      </c>
      <c r="AA356" s="157"/>
      <c r="AB356" s="165" t="s">
        <v>1986</v>
      </c>
      <c r="AC356" s="165"/>
    </row>
    <row r="357" s="127" customFormat="1" ht="27" hidden="1" customHeight="1" spans="1:29">
      <c r="A357" s="152">
        <v>351</v>
      </c>
      <c r="B357" s="258" t="s">
        <v>1367</v>
      </c>
      <c r="C357" s="259" t="s">
        <v>2713</v>
      </c>
      <c r="D357" s="155" t="s">
        <v>2422</v>
      </c>
      <c r="E357" s="263" t="s">
        <v>3025</v>
      </c>
      <c r="F357" s="262" t="s">
        <v>3058</v>
      </c>
      <c r="G357" s="158" t="s">
        <v>3056</v>
      </c>
      <c r="H357" s="157" t="str">
        <f>IF(G357="","",VLOOKUP(G357,'附表8-合同明细采集底稿'!B:I,2,0))</f>
        <v>沁春锦苑12#-15#38#楼铝合金窗制作安装</v>
      </c>
      <c r="I357" s="121">
        <f>IF(G357="","",VLOOKUP(G357,'附表8-合同明细采集底稿'!B:I,3,0))</f>
        <v>0</v>
      </c>
      <c r="J357" s="157" t="str">
        <f>IF(G357="","",VLOOKUP(G357,'附表8-合同明细采集底稿'!B:I,4,0))</f>
        <v>库尔勒坚乐美建筑工程有限责任公司（郑长银）</v>
      </c>
      <c r="K357" s="157" t="s">
        <v>2007</v>
      </c>
      <c r="L357" s="268" t="s">
        <v>2230</v>
      </c>
      <c r="M357" s="158" t="s">
        <v>3059</v>
      </c>
      <c r="N357" s="187">
        <v>231994.7</v>
      </c>
      <c r="O357" s="255">
        <v>262154</v>
      </c>
      <c r="P357" s="255">
        <v>231994.7</v>
      </c>
      <c r="Q357" s="160"/>
      <c r="R357" s="160">
        <f t="shared" si="18"/>
        <v>231994.7</v>
      </c>
      <c r="S357" s="161">
        <f>IFERROR(VLOOKUP(G357,'附表8-合同明细采集底稿'!B:M,12,0),100%)</f>
        <v>1</v>
      </c>
      <c r="T357" s="160">
        <f t="shared" si="16"/>
        <v>231994.7</v>
      </c>
      <c r="U357" s="168" t="s">
        <v>2009</v>
      </c>
      <c r="V357" s="162" t="s">
        <v>309</v>
      </c>
      <c r="W357" s="163">
        <f>IF('附表1-面积统计表'!$D$29=0,"",IF(AND(V357="共同成本费用",Z357="总建筑面积法"),ROUND(T357/'附表1-面积统计表'!$D$29*'附表1-面积统计表'!$D$5,2),IF(AND(V357="共同成本费用",Z357="可售建筑面积法"),ROUND(T357/'附表1-面积统计表'!$F$29*'附表1-面积统计表'!$F$5,2),"请手工填写")))</f>
        <v>218420.98</v>
      </c>
      <c r="X357" s="163" t="str">
        <f>IF(SUM('附表1-面积统计表'!$D$6)=0,"",SUM(T357)-SUM(W357)-SUM(Y357))</f>
        <v/>
      </c>
      <c r="Y357" s="163">
        <f>IF(SUM('附表1-面积统计表'!$D$6)=0,SUM(T357)-SUM(W357),IF('附表1-面积统计表'!$D$29=0,"",IF(AND(V357="共同成本费用",Z357="总建筑面积法"),ROUND(T357/'附表1-面积统计表'!$D$29*'附表1-面积统计表'!$D$7,2),IF(AND(V357="共同成本费用",Z357="可售建筑面积法"),ROUND(T357/'附表1-面积统计表'!$F$29*'附表1-面积统计表'!$F$7,2),"请手工填写"))))</f>
        <v>13573.72</v>
      </c>
      <c r="Z357" s="164" t="s">
        <v>282</v>
      </c>
      <c r="AA357" s="157"/>
      <c r="AB357" s="165" t="s">
        <v>1986</v>
      </c>
      <c r="AC357" s="165"/>
    </row>
    <row r="358" s="128" customFormat="1" ht="27" hidden="1" customHeight="1" spans="1:29">
      <c r="A358" s="172">
        <v>352</v>
      </c>
      <c r="B358" s="264" t="s">
        <v>3060</v>
      </c>
      <c r="C358" s="265" t="s">
        <v>2536</v>
      </c>
      <c r="D358" s="175" t="s">
        <v>2422</v>
      </c>
      <c r="E358" s="274" t="s">
        <v>3025</v>
      </c>
      <c r="F358" s="266" t="s">
        <v>3061</v>
      </c>
      <c r="G358" s="178" t="s">
        <v>3056</v>
      </c>
      <c r="H358" s="177" t="str">
        <f>IF(G358="","",VLOOKUP(G358,'附表8-合同明细采集底稿'!B:I,2,0))</f>
        <v>沁春锦苑12#-15#38#楼铝合金窗制作安装</v>
      </c>
      <c r="I358" s="179">
        <f>IF(G358="","",VLOOKUP(G358,'附表8-合同明细采集底稿'!B:I,3,0))</f>
        <v>0</v>
      </c>
      <c r="J358" s="177" t="str">
        <f>IF(G358="","",VLOOKUP(G358,'附表8-合同明细采集底稿'!B:I,4,0))</f>
        <v>库尔勒坚乐美建筑工程有限责任公司（郑长银）</v>
      </c>
      <c r="K358" s="177" t="s">
        <v>2007</v>
      </c>
      <c r="L358" s="178"/>
      <c r="M358" s="178" t="s">
        <v>3062</v>
      </c>
      <c r="N358" s="188">
        <v>42566.37</v>
      </c>
      <c r="O358" s="267">
        <v>48100</v>
      </c>
      <c r="P358" s="267">
        <v>42566.37</v>
      </c>
      <c r="Q358" s="181"/>
      <c r="R358" s="181">
        <f t="shared" si="18"/>
        <v>42566.37</v>
      </c>
      <c r="S358" s="182">
        <f>IFERROR(VLOOKUP(G358,'附表8-合同明细采集底稿'!B:M,12,0),100%)</f>
        <v>1</v>
      </c>
      <c r="T358" s="181">
        <f t="shared" si="16"/>
        <v>42566.37</v>
      </c>
      <c r="U358" s="168" t="s">
        <v>2009</v>
      </c>
      <c r="V358" s="183" t="s">
        <v>309</v>
      </c>
      <c r="W358" s="184">
        <f>IF('附表1-面积统计表'!$D$29=0,"",IF(AND(V358="共同成本费用",Z358="总建筑面积法"),ROUND(T358/'附表1-面积统计表'!$D$29*'附表1-面积统计表'!$D$5,2),IF(AND(V358="共同成本费用",Z358="可售建筑面积法"),ROUND(T358/'附表1-面积统计表'!$F$29*'附表1-面积统计表'!$F$5,2),"请手工填写")))</f>
        <v>40075.86</v>
      </c>
      <c r="X358" s="184" t="str">
        <f>IF(SUM('附表1-面积统计表'!$D$6)=0,"",SUM(T358)-SUM(W358)-SUM(Y358))</f>
        <v/>
      </c>
      <c r="Y358" s="184">
        <f>IF(SUM('附表1-面积统计表'!$D$6)=0,SUM(T358)-SUM(W358),IF('附表1-面积统计表'!$D$29=0,"",IF(AND(V358="共同成本费用",Z358="总建筑面积法"),ROUND(T358/'附表1-面积统计表'!$D$29*'附表1-面积统计表'!$D$7,2),IF(AND(V358="共同成本费用",Z358="可售建筑面积法"),ROUND(T358/'附表1-面积统计表'!$F$29*'附表1-面积统计表'!$F$7,2),"请手工填写"))))</f>
        <v>2490.51</v>
      </c>
      <c r="Z358" s="185" t="s">
        <v>282</v>
      </c>
      <c r="AA358" s="177"/>
      <c r="AB358" s="186" t="s">
        <v>1986</v>
      </c>
      <c r="AC358" s="186"/>
    </row>
    <row r="359" s="128" customFormat="1" ht="27" hidden="1" customHeight="1" spans="1:29">
      <c r="A359" s="172">
        <v>353</v>
      </c>
      <c r="B359" s="264" t="s">
        <v>3060</v>
      </c>
      <c r="C359" s="265" t="s">
        <v>2536</v>
      </c>
      <c r="D359" s="175" t="s">
        <v>2422</v>
      </c>
      <c r="E359" s="274" t="s">
        <v>3025</v>
      </c>
      <c r="F359" s="266" t="s">
        <v>3061</v>
      </c>
      <c r="G359" s="178" t="s">
        <v>3056</v>
      </c>
      <c r="H359" s="177" t="str">
        <f>IF(G359="","",VLOOKUP(G359,'附表8-合同明细采集底稿'!B:I,2,0))</f>
        <v>沁春锦苑12#-15#38#楼铝合金窗制作安装</v>
      </c>
      <c r="I359" s="179">
        <f>IF(G359="","",VLOOKUP(G359,'附表8-合同明细采集底稿'!B:I,3,0))</f>
        <v>0</v>
      </c>
      <c r="J359" s="177" t="str">
        <f>IF(G359="","",VLOOKUP(G359,'附表8-合同明细采集底稿'!B:I,4,0))</f>
        <v>库尔勒坚乐美建筑工程有限责任公司（郑长银）</v>
      </c>
      <c r="K359" s="177" t="s">
        <v>2007</v>
      </c>
      <c r="L359" s="178"/>
      <c r="M359" s="178" t="s">
        <v>3062</v>
      </c>
      <c r="N359" s="188">
        <v>334140.71</v>
      </c>
      <c r="O359" s="267">
        <v>377579</v>
      </c>
      <c r="P359" s="267">
        <v>334140.71</v>
      </c>
      <c r="Q359" s="181"/>
      <c r="R359" s="181">
        <f t="shared" si="18"/>
        <v>334140.71</v>
      </c>
      <c r="S359" s="182">
        <f>IFERROR(VLOOKUP(G359,'附表8-合同明细采集底稿'!B:M,12,0),100%)</f>
        <v>1</v>
      </c>
      <c r="T359" s="181">
        <f t="shared" si="16"/>
        <v>334140.71</v>
      </c>
      <c r="U359" s="168" t="s">
        <v>2009</v>
      </c>
      <c r="V359" s="183" t="s">
        <v>309</v>
      </c>
      <c r="W359" s="184">
        <f>IF('附表1-面积统计表'!$D$29=0,"",IF(AND(V359="共同成本费用",Z359="总建筑面积法"),ROUND(T359/'附表1-面积统计表'!$D$29*'附表1-面积统计表'!$D$5,2),IF(AND(V359="共同成本费用",Z359="可售建筑面积法"),ROUND(T359/'附表1-面积统计表'!$F$29*'附表1-面积统计表'!$F$5,2),"请手工填写")))</f>
        <v>314590.55</v>
      </c>
      <c r="X359" s="184" t="str">
        <f>IF(SUM('附表1-面积统计表'!$D$6)=0,"",SUM(T359)-SUM(W359)-SUM(Y359))</f>
        <v/>
      </c>
      <c r="Y359" s="184">
        <f>IF(SUM('附表1-面积统计表'!$D$6)=0,SUM(T359)-SUM(W359),IF('附表1-面积统计表'!$D$29=0,"",IF(AND(V359="共同成本费用",Z359="总建筑面积法"),ROUND(T359/'附表1-面积统计表'!$D$29*'附表1-面积统计表'!$D$7,2),IF(AND(V359="共同成本费用",Z359="可售建筑面积法"),ROUND(T359/'附表1-面积统计表'!$F$29*'附表1-面积统计表'!$F$7,2),"请手工填写"))))</f>
        <v>19550.16</v>
      </c>
      <c r="Z359" s="185" t="s">
        <v>282</v>
      </c>
      <c r="AA359" s="177"/>
      <c r="AB359" s="186" t="s">
        <v>1986</v>
      </c>
      <c r="AC359" s="186"/>
    </row>
    <row r="360" s="127" customFormat="1" ht="27" hidden="1" customHeight="1" spans="1:29">
      <c r="A360" s="152">
        <v>354</v>
      </c>
      <c r="B360" s="258" t="s">
        <v>1598</v>
      </c>
      <c r="C360" s="259" t="s">
        <v>2296</v>
      </c>
      <c r="D360" s="155" t="s">
        <v>2422</v>
      </c>
      <c r="E360" s="263" t="s">
        <v>3025</v>
      </c>
      <c r="F360" s="262" t="s">
        <v>3063</v>
      </c>
      <c r="G360" s="158" t="s">
        <v>3056</v>
      </c>
      <c r="H360" s="157" t="str">
        <f>IF(G360="","",VLOOKUP(G360,'附表8-合同明细采集底稿'!B:I,2,0))</f>
        <v>沁春锦苑12#-15#38#楼铝合金窗制作安装</v>
      </c>
      <c r="I360" s="121">
        <f>IF(G360="","",VLOOKUP(G360,'附表8-合同明细采集底稿'!B:I,3,0))</f>
        <v>0</v>
      </c>
      <c r="J360" s="157" t="str">
        <f>IF(G360="","",VLOOKUP(G360,'附表8-合同明细采集底稿'!B:I,4,0))</f>
        <v>库尔勒坚乐美建筑工程有限责任公司（郑长银）</v>
      </c>
      <c r="K360" s="157" t="s">
        <v>2007</v>
      </c>
      <c r="L360" s="268" t="s">
        <v>2230</v>
      </c>
      <c r="M360" s="158" t="s">
        <v>3064</v>
      </c>
      <c r="N360" s="187">
        <v>405309.75</v>
      </c>
      <c r="O360" s="255">
        <v>458000.02</v>
      </c>
      <c r="P360" s="255">
        <v>405309.75</v>
      </c>
      <c r="Q360" s="160"/>
      <c r="R360" s="160">
        <f t="shared" si="18"/>
        <v>405309.75</v>
      </c>
      <c r="S360" s="161">
        <f>IFERROR(VLOOKUP(G360,'附表8-合同明细采集底稿'!B:M,12,0),100%)</f>
        <v>1</v>
      </c>
      <c r="T360" s="160">
        <f t="shared" si="16"/>
        <v>405309.75</v>
      </c>
      <c r="U360" s="168" t="s">
        <v>2009</v>
      </c>
      <c r="V360" s="162" t="s">
        <v>309</v>
      </c>
      <c r="W360" s="163">
        <f>IF('附表1-面积统计表'!$D$29=0,"",IF(AND(V360="共同成本费用",Z360="总建筑面积法"),ROUND(T360/'附表1-面积统计表'!$D$29*'附表1-面积统计表'!$D$5,2),IF(AND(V360="共同成本费用",Z360="可售建筑面积法"),ROUND(T360/'附表1-面积统计表'!$F$29*'附表1-面积统计表'!$F$5,2),"请手工填写")))</f>
        <v>381595.58</v>
      </c>
      <c r="X360" s="163" t="str">
        <f>IF(SUM('附表1-面积统计表'!$D$6)=0,"",SUM(T360)-SUM(W360)-SUM(Y360))</f>
        <v/>
      </c>
      <c r="Y360" s="163">
        <f>IF(SUM('附表1-面积统计表'!$D$6)=0,SUM(T360)-SUM(W360),IF('附表1-面积统计表'!$D$29=0,"",IF(AND(V360="共同成本费用",Z360="总建筑面积法"),ROUND(T360/'附表1-面积统计表'!$D$29*'附表1-面积统计表'!$D$7,2),IF(AND(V360="共同成本费用",Z360="可售建筑面积法"),ROUND(T360/'附表1-面积统计表'!$F$29*'附表1-面积统计表'!$F$7,2),"请手工填写"))))</f>
        <v>23714.17</v>
      </c>
      <c r="Z360" s="164" t="s">
        <v>282</v>
      </c>
      <c r="AA360" s="157"/>
      <c r="AB360" s="165" t="s">
        <v>1986</v>
      </c>
      <c r="AC360" s="165"/>
    </row>
    <row r="361" s="127" customFormat="1" ht="27" hidden="1" customHeight="1" spans="1:29">
      <c r="A361" s="152">
        <v>355</v>
      </c>
      <c r="B361" s="258" t="s">
        <v>3017</v>
      </c>
      <c r="C361" s="259" t="s">
        <v>2499</v>
      </c>
      <c r="D361" s="155" t="s">
        <v>2422</v>
      </c>
      <c r="E361" s="263" t="s">
        <v>2423</v>
      </c>
      <c r="F361" s="262" t="s">
        <v>3018</v>
      </c>
      <c r="G361" s="158" t="s">
        <v>3015</v>
      </c>
      <c r="H361" s="157" t="str">
        <f>IF(G361="","",VLOOKUP(G361,'附表8-合同明细采集底稿'!B:I,2,0))</f>
        <v>电梯销售合同</v>
      </c>
      <c r="I361" s="121">
        <f>IF(G361="","",VLOOKUP(G361,'附表8-合同明细采集底稿'!B:I,3,0))</f>
        <v>0</v>
      </c>
      <c r="J361" s="157" t="str">
        <f>IF(G361="","",VLOOKUP(G361,'附表8-合同明细采集底稿'!B:I,4,0))</f>
        <v>新疆华汇建安机械设备有限公司（许林）</v>
      </c>
      <c r="K361" s="157" t="s">
        <v>2007</v>
      </c>
      <c r="L361" s="166" t="s">
        <v>2853</v>
      </c>
      <c r="M361" s="158" t="s">
        <v>3065</v>
      </c>
      <c r="N361" s="187">
        <v>252427.18</v>
      </c>
      <c r="O361" s="255">
        <v>260000</v>
      </c>
      <c r="P361" s="255">
        <v>252427.18</v>
      </c>
      <c r="Q361" s="160"/>
      <c r="R361" s="160">
        <f t="shared" si="18"/>
        <v>252427.18</v>
      </c>
      <c r="S361" s="161">
        <f>IFERROR(VLOOKUP(G361,'附表8-合同明细采集底稿'!B:M,12,0),100%)</f>
        <v>1</v>
      </c>
      <c r="T361" s="160">
        <f t="shared" si="16"/>
        <v>252427.18</v>
      </c>
      <c r="U361" s="157" t="s">
        <v>2026</v>
      </c>
      <c r="V361" s="162" t="s">
        <v>309</v>
      </c>
      <c r="W361" s="163">
        <f>IF('附表1-面积统计表'!$D$29=0,"",IF(AND(V361="共同成本费用",Z361="总建筑面积法"),ROUND(T361/'附表1-面积统计表'!$D$29*'附表1-面积统计表'!$D$5,2),IF(AND(V361="共同成本费用",Z361="可售建筑面积法"),ROUND(T361/'附表1-面积统计表'!$F$29*'附表1-面积统计表'!$F$5,2),"请手工填写")))</f>
        <v>237657.98</v>
      </c>
      <c r="X361" s="163" t="str">
        <f>IF(SUM('附表1-面积统计表'!$D$6)=0,"",SUM(T361)-SUM(W361)-SUM(Y361))</f>
        <v/>
      </c>
      <c r="Y361" s="163">
        <f>IF(SUM('附表1-面积统计表'!$D$6)=0,SUM(T361)-SUM(W361),IF('附表1-面积统计表'!$D$29=0,"",IF(AND(V361="共同成本费用",Z361="总建筑面积法"),ROUND(T361/'附表1-面积统计表'!$D$29*'附表1-面积统计表'!$D$7,2),IF(AND(V361="共同成本费用",Z361="可售建筑面积法"),ROUND(T361/'附表1-面积统计表'!$F$29*'附表1-面积统计表'!$F$7,2),"请手工填写"))))</f>
        <v>14769.2</v>
      </c>
      <c r="Z361" s="164" t="s">
        <v>282</v>
      </c>
      <c r="AA361" s="157"/>
      <c r="AB361" s="165" t="s">
        <v>1986</v>
      </c>
      <c r="AC361" s="165"/>
    </row>
    <row r="362" s="127" customFormat="1" ht="27" hidden="1" customHeight="1" spans="1:29">
      <c r="A362" s="152">
        <v>356</v>
      </c>
      <c r="B362" s="258" t="s">
        <v>2441</v>
      </c>
      <c r="C362" s="259" t="s">
        <v>2477</v>
      </c>
      <c r="D362" s="155" t="s">
        <v>2422</v>
      </c>
      <c r="E362" s="263" t="s">
        <v>3025</v>
      </c>
      <c r="F362" s="262" t="s">
        <v>3066</v>
      </c>
      <c r="G362" s="158" t="s">
        <v>3056</v>
      </c>
      <c r="H362" s="157" t="str">
        <f>IF(G362="","",VLOOKUP(G362,'附表8-合同明细采集底稿'!B:I,2,0))</f>
        <v>沁春锦苑12#-15#38#楼铝合金窗制作安装</v>
      </c>
      <c r="I362" s="121">
        <f>IF(G362="","",VLOOKUP(G362,'附表8-合同明细采集底稿'!B:I,3,0))</f>
        <v>0</v>
      </c>
      <c r="J362" s="157" t="str">
        <f>IF(G362="","",VLOOKUP(G362,'附表8-合同明细采集底稿'!B:I,4,0))</f>
        <v>库尔勒坚乐美建筑工程有限责任公司（郑长银）</v>
      </c>
      <c r="K362" s="157" t="s">
        <v>2007</v>
      </c>
      <c r="L362" s="166" t="s">
        <v>2853</v>
      </c>
      <c r="M362" s="158" t="s">
        <v>3067</v>
      </c>
      <c r="N362" s="187">
        <v>54518.66</v>
      </c>
      <c r="O362" s="255">
        <v>61606.09</v>
      </c>
      <c r="P362" s="255">
        <v>54518.66</v>
      </c>
      <c r="Q362" s="160"/>
      <c r="R362" s="160">
        <f t="shared" si="18"/>
        <v>54518.66</v>
      </c>
      <c r="S362" s="161">
        <f>IFERROR(VLOOKUP(G362,'附表8-合同明细采集底稿'!B:M,12,0),100%)</f>
        <v>1</v>
      </c>
      <c r="T362" s="160">
        <f t="shared" si="16"/>
        <v>54518.66</v>
      </c>
      <c r="U362" s="168" t="s">
        <v>2009</v>
      </c>
      <c r="V362" s="162" t="s">
        <v>309</v>
      </c>
      <c r="W362" s="163">
        <f>IF('附表1-面积统计表'!$D$29=0,"",IF(AND(V362="共同成本费用",Z362="总建筑面积法"),ROUND(T362/'附表1-面积统计表'!$D$29*'附表1-面积统计表'!$D$5,2),IF(AND(V362="共同成本费用",Z362="可售建筑面积法"),ROUND(T362/'附表1-面积统计表'!$F$29*'附表1-面积统计表'!$F$5,2),"请手工填写")))</f>
        <v>51328.84</v>
      </c>
      <c r="X362" s="163" t="str">
        <f>IF(SUM('附表1-面积统计表'!$D$6)=0,"",SUM(T362)-SUM(W362)-SUM(Y362))</f>
        <v/>
      </c>
      <c r="Y362" s="163">
        <f>IF(SUM('附表1-面积统计表'!$D$6)=0,SUM(T362)-SUM(W362),IF('附表1-面积统计表'!$D$29=0,"",IF(AND(V362="共同成本费用",Z362="总建筑面积法"),ROUND(T362/'附表1-面积统计表'!$D$29*'附表1-面积统计表'!$D$7,2),IF(AND(V362="共同成本费用",Z362="可售建筑面积法"),ROUND(T362/'附表1-面积统计表'!$F$29*'附表1-面积统计表'!$F$7,2),"请手工填写"))))</f>
        <v>3189.82000000001</v>
      </c>
      <c r="Z362" s="164" t="s">
        <v>282</v>
      </c>
      <c r="AA362" s="157"/>
      <c r="AB362" s="165" t="s">
        <v>1986</v>
      </c>
      <c r="AC362" s="165"/>
    </row>
    <row r="363" s="127" customFormat="1" ht="27" hidden="1" customHeight="1" spans="1:29">
      <c r="A363" s="152">
        <v>357</v>
      </c>
      <c r="B363" s="258" t="s">
        <v>2503</v>
      </c>
      <c r="C363" s="259" t="s">
        <v>3068</v>
      </c>
      <c r="D363" s="155" t="s">
        <v>2422</v>
      </c>
      <c r="E363" s="263" t="s">
        <v>3025</v>
      </c>
      <c r="F363" s="262" t="s">
        <v>3069</v>
      </c>
      <c r="G363" s="158" t="s">
        <v>3056</v>
      </c>
      <c r="H363" s="157" t="str">
        <f>IF(G363="","",VLOOKUP(G363,'附表8-合同明细采集底稿'!B:I,2,0))</f>
        <v>沁春锦苑12#-15#38#楼铝合金窗制作安装</v>
      </c>
      <c r="I363" s="121">
        <f>IF(G363="","",VLOOKUP(G363,'附表8-合同明细采集底稿'!B:I,3,0))</f>
        <v>0</v>
      </c>
      <c r="J363" s="157" t="str">
        <f>IF(G363="","",VLOOKUP(G363,'附表8-合同明细采集底稿'!B:I,4,0))</f>
        <v>库尔勒坚乐美建筑工程有限责任公司（郑长银）</v>
      </c>
      <c r="K363" s="157" t="s">
        <v>2007</v>
      </c>
      <c r="L363" s="166" t="s">
        <v>2546</v>
      </c>
      <c r="M363" s="158" t="s">
        <v>3070</v>
      </c>
      <c r="N363" s="187">
        <v>99115.04</v>
      </c>
      <c r="O363" s="255">
        <v>112000</v>
      </c>
      <c r="P363" s="255">
        <v>99115.04</v>
      </c>
      <c r="Q363" s="160"/>
      <c r="R363" s="160">
        <f t="shared" si="18"/>
        <v>99115.04</v>
      </c>
      <c r="S363" s="161">
        <f>IFERROR(VLOOKUP(G363,'附表8-合同明细采集底稿'!B:M,12,0),100%)</f>
        <v>1</v>
      </c>
      <c r="T363" s="160">
        <f t="shared" si="16"/>
        <v>99115.04</v>
      </c>
      <c r="U363" s="168" t="s">
        <v>2009</v>
      </c>
      <c r="V363" s="162" t="s">
        <v>309</v>
      </c>
      <c r="W363" s="163">
        <f>IF('附表1-面积统计表'!$D$29=0,"",IF(AND(V363="共同成本费用",Z363="总建筑面积法"),ROUND(T363/'附表1-面积统计表'!$D$29*'附表1-面积统计表'!$D$5,2),IF(AND(V363="共同成本费用",Z363="可售建筑面积法"),ROUND(T363/'附表1-面积统计表'!$F$29*'附表1-面积统计表'!$F$5,2),"请手工填写")))</f>
        <v>93315.94</v>
      </c>
      <c r="X363" s="163" t="str">
        <f>IF(SUM('附表1-面积统计表'!$D$6)=0,"",SUM(T363)-SUM(W363)-SUM(Y363))</f>
        <v/>
      </c>
      <c r="Y363" s="163">
        <f>IF(SUM('附表1-面积统计表'!$D$6)=0,SUM(T363)-SUM(W363),IF('附表1-面积统计表'!$D$29=0,"",IF(AND(V363="共同成本费用",Z363="总建筑面积法"),ROUND(T363/'附表1-面积统计表'!$D$29*'附表1-面积统计表'!$D$7,2),IF(AND(V363="共同成本费用",Z363="可售建筑面积法"),ROUND(T363/'附表1-面积统计表'!$F$29*'附表1-面积统计表'!$F$7,2),"请手工填写"))))</f>
        <v>5799.09999999999</v>
      </c>
      <c r="Z363" s="164" t="s">
        <v>282</v>
      </c>
      <c r="AA363" s="157"/>
      <c r="AB363" s="165" t="s">
        <v>1986</v>
      </c>
      <c r="AC363" s="165"/>
    </row>
    <row r="364" s="127" customFormat="1" ht="27" hidden="1" customHeight="1" spans="1:29">
      <c r="A364" s="152">
        <v>358</v>
      </c>
      <c r="B364" s="258" t="s">
        <v>2503</v>
      </c>
      <c r="C364" s="259" t="s">
        <v>3068</v>
      </c>
      <c r="D364" s="155" t="s">
        <v>2422</v>
      </c>
      <c r="E364" s="263" t="s">
        <v>3025</v>
      </c>
      <c r="F364" s="262" t="s">
        <v>3069</v>
      </c>
      <c r="G364" s="158" t="s">
        <v>3056</v>
      </c>
      <c r="H364" s="157" t="str">
        <f>IF(G364="","",VLOOKUP(G364,'附表8-合同明细采集底稿'!B:I,2,0))</f>
        <v>沁春锦苑12#-15#38#楼铝合金窗制作安装</v>
      </c>
      <c r="I364" s="121">
        <f>IF(G364="","",VLOOKUP(G364,'附表8-合同明细采集底稿'!B:I,3,0))</f>
        <v>0</v>
      </c>
      <c r="J364" s="157" t="str">
        <f>IF(G364="","",VLOOKUP(G364,'附表8-合同明细采集底稿'!B:I,4,0))</f>
        <v>库尔勒坚乐美建筑工程有限责任公司（郑长银）</v>
      </c>
      <c r="K364" s="157" t="s">
        <v>2007</v>
      </c>
      <c r="L364" s="166" t="s">
        <v>2546</v>
      </c>
      <c r="M364" s="158" t="s">
        <v>3071</v>
      </c>
      <c r="N364" s="187">
        <v>99115.04</v>
      </c>
      <c r="O364" s="255">
        <v>112000</v>
      </c>
      <c r="P364" s="255">
        <v>99115.04</v>
      </c>
      <c r="Q364" s="160"/>
      <c r="R364" s="160">
        <f t="shared" si="18"/>
        <v>99115.04</v>
      </c>
      <c r="S364" s="161">
        <f>IFERROR(VLOOKUP(G364,'附表8-合同明细采集底稿'!B:M,12,0),100%)</f>
        <v>1</v>
      </c>
      <c r="T364" s="160">
        <f t="shared" si="16"/>
        <v>99115.04</v>
      </c>
      <c r="U364" s="168" t="s">
        <v>2009</v>
      </c>
      <c r="V364" s="162" t="s">
        <v>309</v>
      </c>
      <c r="W364" s="163">
        <f>IF('附表1-面积统计表'!$D$29=0,"",IF(AND(V364="共同成本费用",Z364="总建筑面积法"),ROUND(T364/'附表1-面积统计表'!$D$29*'附表1-面积统计表'!$D$5,2),IF(AND(V364="共同成本费用",Z364="可售建筑面积法"),ROUND(T364/'附表1-面积统计表'!$F$29*'附表1-面积统计表'!$F$5,2),"请手工填写")))</f>
        <v>93315.94</v>
      </c>
      <c r="X364" s="163" t="str">
        <f>IF(SUM('附表1-面积统计表'!$D$6)=0,"",SUM(T364)-SUM(W364)-SUM(Y364))</f>
        <v/>
      </c>
      <c r="Y364" s="163">
        <f>IF(SUM('附表1-面积统计表'!$D$6)=0,SUM(T364)-SUM(W364),IF('附表1-面积统计表'!$D$29=0,"",IF(AND(V364="共同成本费用",Z364="总建筑面积法"),ROUND(T364/'附表1-面积统计表'!$D$29*'附表1-面积统计表'!$D$7,2),IF(AND(V364="共同成本费用",Z364="可售建筑面积法"),ROUND(T364/'附表1-面积统计表'!$F$29*'附表1-面积统计表'!$F$7,2),"请手工填写"))))</f>
        <v>5799.09999999999</v>
      </c>
      <c r="Z364" s="164" t="s">
        <v>282</v>
      </c>
      <c r="AA364" s="157"/>
      <c r="AB364" s="165" t="s">
        <v>1986</v>
      </c>
      <c r="AC364" s="165"/>
    </row>
    <row r="365" s="127" customFormat="1" ht="27" hidden="1" customHeight="1" spans="1:29">
      <c r="A365" s="152">
        <v>359</v>
      </c>
      <c r="B365" s="258" t="s">
        <v>2503</v>
      </c>
      <c r="C365" s="259" t="s">
        <v>3068</v>
      </c>
      <c r="D365" s="155" t="s">
        <v>2422</v>
      </c>
      <c r="E365" s="263" t="s">
        <v>3025</v>
      </c>
      <c r="F365" s="262" t="s">
        <v>3069</v>
      </c>
      <c r="G365" s="158" t="s">
        <v>3056</v>
      </c>
      <c r="H365" s="157" t="str">
        <f>IF(G365="","",VLOOKUP(G365,'附表8-合同明细采集底稿'!B:I,2,0))</f>
        <v>沁春锦苑12#-15#38#楼铝合金窗制作安装</v>
      </c>
      <c r="I365" s="121">
        <f>IF(G365="","",VLOOKUP(G365,'附表8-合同明细采集底稿'!B:I,3,0))</f>
        <v>0</v>
      </c>
      <c r="J365" s="157" t="str">
        <f>IF(G365="","",VLOOKUP(G365,'附表8-合同明细采集底稿'!B:I,4,0))</f>
        <v>库尔勒坚乐美建筑工程有限责任公司（郑长银）</v>
      </c>
      <c r="K365" s="157" t="s">
        <v>2007</v>
      </c>
      <c r="L365" s="166" t="s">
        <v>2546</v>
      </c>
      <c r="M365" s="158" t="s">
        <v>3072</v>
      </c>
      <c r="N365" s="187">
        <v>99115.04</v>
      </c>
      <c r="O365" s="255">
        <v>112000</v>
      </c>
      <c r="P365" s="255">
        <v>99115.04</v>
      </c>
      <c r="Q365" s="160"/>
      <c r="R365" s="160">
        <f t="shared" si="18"/>
        <v>99115.04</v>
      </c>
      <c r="S365" s="161">
        <f>IFERROR(VLOOKUP(G365,'附表8-合同明细采集底稿'!B:M,12,0),100%)</f>
        <v>1</v>
      </c>
      <c r="T365" s="160">
        <f t="shared" si="16"/>
        <v>99115.04</v>
      </c>
      <c r="U365" s="168" t="s">
        <v>2009</v>
      </c>
      <c r="V365" s="162" t="s">
        <v>309</v>
      </c>
      <c r="W365" s="163">
        <f>IF('附表1-面积统计表'!$D$29=0,"",IF(AND(V365="共同成本费用",Z365="总建筑面积法"),ROUND(T365/'附表1-面积统计表'!$D$29*'附表1-面积统计表'!$D$5,2),IF(AND(V365="共同成本费用",Z365="可售建筑面积法"),ROUND(T365/'附表1-面积统计表'!$F$29*'附表1-面积统计表'!$F$5,2),"请手工填写")))</f>
        <v>93315.94</v>
      </c>
      <c r="X365" s="163" t="str">
        <f>IF(SUM('附表1-面积统计表'!$D$6)=0,"",SUM(T365)-SUM(W365)-SUM(Y365))</f>
        <v/>
      </c>
      <c r="Y365" s="163">
        <f>IF(SUM('附表1-面积统计表'!$D$6)=0,SUM(T365)-SUM(W365),IF('附表1-面积统计表'!$D$29=0,"",IF(AND(V365="共同成本费用",Z365="总建筑面积法"),ROUND(T365/'附表1-面积统计表'!$D$29*'附表1-面积统计表'!$D$7,2),IF(AND(V365="共同成本费用",Z365="可售建筑面积法"),ROUND(T365/'附表1-面积统计表'!$F$29*'附表1-面积统计表'!$F$7,2),"请手工填写"))))</f>
        <v>5799.09999999999</v>
      </c>
      <c r="Z365" s="164" t="s">
        <v>282</v>
      </c>
      <c r="AA365" s="157"/>
      <c r="AB365" s="165" t="s">
        <v>1986</v>
      </c>
      <c r="AC365" s="165"/>
    </row>
    <row r="366" s="127" customFormat="1" ht="27" hidden="1" customHeight="1" spans="1:29">
      <c r="A366" s="152">
        <v>360</v>
      </c>
      <c r="B366" s="258" t="s">
        <v>2503</v>
      </c>
      <c r="C366" s="259" t="s">
        <v>3068</v>
      </c>
      <c r="D366" s="155" t="s">
        <v>2422</v>
      </c>
      <c r="E366" s="263" t="s">
        <v>3025</v>
      </c>
      <c r="F366" s="262" t="s">
        <v>3069</v>
      </c>
      <c r="G366" s="158" t="s">
        <v>3056</v>
      </c>
      <c r="H366" s="157" t="str">
        <f>IF(G366="","",VLOOKUP(G366,'附表8-合同明细采集底稿'!B:I,2,0))</f>
        <v>沁春锦苑12#-15#38#楼铝合金窗制作安装</v>
      </c>
      <c r="I366" s="121">
        <f>IF(G366="","",VLOOKUP(G366,'附表8-合同明细采集底稿'!B:I,3,0))</f>
        <v>0</v>
      </c>
      <c r="J366" s="157" t="str">
        <f>IF(G366="","",VLOOKUP(G366,'附表8-合同明细采集底稿'!B:I,4,0))</f>
        <v>库尔勒坚乐美建筑工程有限责任公司（郑长银）</v>
      </c>
      <c r="K366" s="157" t="s">
        <v>2007</v>
      </c>
      <c r="L366" s="166" t="s">
        <v>2546</v>
      </c>
      <c r="M366" s="158" t="s">
        <v>3073</v>
      </c>
      <c r="N366" s="187">
        <v>99115.04</v>
      </c>
      <c r="O366" s="255">
        <v>112000</v>
      </c>
      <c r="P366" s="255">
        <v>99115.04</v>
      </c>
      <c r="Q366" s="160"/>
      <c r="R366" s="160">
        <f t="shared" si="18"/>
        <v>99115.04</v>
      </c>
      <c r="S366" s="161">
        <f>IFERROR(VLOOKUP(G366,'附表8-合同明细采集底稿'!B:M,12,0),100%)</f>
        <v>1</v>
      </c>
      <c r="T366" s="160">
        <f t="shared" si="16"/>
        <v>99115.04</v>
      </c>
      <c r="U366" s="168" t="s">
        <v>2009</v>
      </c>
      <c r="V366" s="162" t="s">
        <v>309</v>
      </c>
      <c r="W366" s="163">
        <f>IF('附表1-面积统计表'!$D$29=0,"",IF(AND(V366="共同成本费用",Z366="总建筑面积法"),ROUND(T366/'附表1-面积统计表'!$D$29*'附表1-面积统计表'!$D$5,2),IF(AND(V366="共同成本费用",Z366="可售建筑面积法"),ROUND(T366/'附表1-面积统计表'!$F$29*'附表1-面积统计表'!$F$5,2),"请手工填写")))</f>
        <v>93315.94</v>
      </c>
      <c r="X366" s="163" t="str">
        <f>IF(SUM('附表1-面积统计表'!$D$6)=0,"",SUM(T366)-SUM(W366)-SUM(Y366))</f>
        <v/>
      </c>
      <c r="Y366" s="163">
        <f>IF(SUM('附表1-面积统计表'!$D$6)=0,SUM(T366)-SUM(W366),IF('附表1-面积统计表'!$D$29=0,"",IF(AND(V366="共同成本费用",Z366="总建筑面积法"),ROUND(T366/'附表1-面积统计表'!$D$29*'附表1-面积统计表'!$D$7,2),IF(AND(V366="共同成本费用",Z366="可售建筑面积法"),ROUND(T366/'附表1-面积统计表'!$F$29*'附表1-面积统计表'!$F$7,2),"请手工填写"))))</f>
        <v>5799.09999999999</v>
      </c>
      <c r="Z366" s="164" t="s">
        <v>282</v>
      </c>
      <c r="AA366" s="157"/>
      <c r="AB366" s="165" t="s">
        <v>1986</v>
      </c>
      <c r="AC366" s="165"/>
    </row>
    <row r="367" s="127" customFormat="1" ht="27" hidden="1" customHeight="1" spans="1:29">
      <c r="A367" s="152">
        <v>361</v>
      </c>
      <c r="B367" s="258" t="s">
        <v>2503</v>
      </c>
      <c r="C367" s="259" t="s">
        <v>3068</v>
      </c>
      <c r="D367" s="155" t="s">
        <v>2422</v>
      </c>
      <c r="E367" s="263" t="s">
        <v>3025</v>
      </c>
      <c r="F367" s="262" t="s">
        <v>3069</v>
      </c>
      <c r="G367" s="158" t="s">
        <v>3056</v>
      </c>
      <c r="H367" s="157" t="str">
        <f>IF(G367="","",VLOOKUP(G367,'附表8-合同明细采集底稿'!B:I,2,0))</f>
        <v>沁春锦苑12#-15#38#楼铝合金窗制作安装</v>
      </c>
      <c r="I367" s="121">
        <f>IF(G367="","",VLOOKUP(G367,'附表8-合同明细采集底稿'!B:I,3,0))</f>
        <v>0</v>
      </c>
      <c r="J367" s="157" t="str">
        <f>IF(G367="","",VLOOKUP(G367,'附表8-合同明细采集底稿'!B:I,4,0))</f>
        <v>库尔勒坚乐美建筑工程有限责任公司（郑长银）</v>
      </c>
      <c r="K367" s="157" t="s">
        <v>2007</v>
      </c>
      <c r="L367" s="166" t="s">
        <v>2546</v>
      </c>
      <c r="M367" s="158" t="s">
        <v>3074</v>
      </c>
      <c r="N367" s="187">
        <v>99115.04</v>
      </c>
      <c r="O367" s="255">
        <v>112000</v>
      </c>
      <c r="P367" s="255">
        <v>99115.04</v>
      </c>
      <c r="Q367" s="160"/>
      <c r="R367" s="160">
        <f t="shared" si="18"/>
        <v>99115.04</v>
      </c>
      <c r="S367" s="161">
        <f>IFERROR(VLOOKUP(G367,'附表8-合同明细采集底稿'!B:M,12,0),100%)</f>
        <v>1</v>
      </c>
      <c r="T367" s="160">
        <f t="shared" si="16"/>
        <v>99115.04</v>
      </c>
      <c r="U367" s="168" t="s">
        <v>2009</v>
      </c>
      <c r="V367" s="162" t="s">
        <v>309</v>
      </c>
      <c r="W367" s="163">
        <f>IF('附表1-面积统计表'!$D$29=0,"",IF(AND(V367="共同成本费用",Z367="总建筑面积法"),ROUND(T367/'附表1-面积统计表'!$D$29*'附表1-面积统计表'!$D$5,2),IF(AND(V367="共同成本费用",Z367="可售建筑面积法"),ROUND(T367/'附表1-面积统计表'!$F$29*'附表1-面积统计表'!$F$5,2),"请手工填写")))</f>
        <v>93315.94</v>
      </c>
      <c r="X367" s="163" t="str">
        <f>IF(SUM('附表1-面积统计表'!$D$6)=0,"",SUM(T367)-SUM(W367)-SUM(Y367))</f>
        <v/>
      </c>
      <c r="Y367" s="163">
        <f>IF(SUM('附表1-面积统计表'!$D$6)=0,SUM(T367)-SUM(W367),IF('附表1-面积统计表'!$D$29=0,"",IF(AND(V367="共同成本费用",Z367="总建筑面积法"),ROUND(T367/'附表1-面积统计表'!$D$29*'附表1-面积统计表'!$D$7,2),IF(AND(V367="共同成本费用",Z367="可售建筑面积法"),ROUND(T367/'附表1-面积统计表'!$F$29*'附表1-面积统计表'!$F$7,2),"请手工填写"))))</f>
        <v>5799.09999999999</v>
      </c>
      <c r="Z367" s="164" t="s">
        <v>282</v>
      </c>
      <c r="AA367" s="157"/>
      <c r="AB367" s="165" t="s">
        <v>1986</v>
      </c>
      <c r="AC367" s="165"/>
    </row>
    <row r="368" s="127" customFormat="1" ht="27" hidden="1" customHeight="1" spans="1:29">
      <c r="A368" s="152">
        <v>362</v>
      </c>
      <c r="B368" s="258" t="s">
        <v>2503</v>
      </c>
      <c r="C368" s="259" t="s">
        <v>3068</v>
      </c>
      <c r="D368" s="155" t="s">
        <v>2422</v>
      </c>
      <c r="E368" s="263" t="s">
        <v>3025</v>
      </c>
      <c r="F368" s="262" t="s">
        <v>3069</v>
      </c>
      <c r="G368" s="158" t="s">
        <v>3056</v>
      </c>
      <c r="H368" s="157" t="str">
        <f>IF(G368="","",VLOOKUP(G368,'附表8-合同明细采集底稿'!B:I,2,0))</f>
        <v>沁春锦苑12#-15#38#楼铝合金窗制作安装</v>
      </c>
      <c r="I368" s="121">
        <f>IF(G368="","",VLOOKUP(G368,'附表8-合同明细采集底稿'!B:I,3,0))</f>
        <v>0</v>
      </c>
      <c r="J368" s="157" t="str">
        <f>IF(G368="","",VLOOKUP(G368,'附表8-合同明细采集底稿'!B:I,4,0))</f>
        <v>库尔勒坚乐美建筑工程有限责任公司（郑长银）</v>
      </c>
      <c r="K368" s="157" t="s">
        <v>2007</v>
      </c>
      <c r="L368" s="166" t="s">
        <v>2546</v>
      </c>
      <c r="M368" s="158" t="s">
        <v>3075</v>
      </c>
      <c r="N368" s="187">
        <v>99115.04</v>
      </c>
      <c r="O368" s="255">
        <v>112000</v>
      </c>
      <c r="P368" s="255">
        <v>99115.04</v>
      </c>
      <c r="Q368" s="160"/>
      <c r="R368" s="160">
        <f t="shared" si="18"/>
        <v>99115.04</v>
      </c>
      <c r="S368" s="161">
        <f>IFERROR(VLOOKUP(G368,'附表8-合同明细采集底稿'!B:M,12,0),100%)</f>
        <v>1</v>
      </c>
      <c r="T368" s="160">
        <f t="shared" si="16"/>
        <v>99115.04</v>
      </c>
      <c r="U368" s="168" t="s">
        <v>2009</v>
      </c>
      <c r="V368" s="162" t="s">
        <v>309</v>
      </c>
      <c r="W368" s="163">
        <f>IF('附表1-面积统计表'!$D$29=0,"",IF(AND(V368="共同成本费用",Z368="总建筑面积法"),ROUND(T368/'附表1-面积统计表'!$D$29*'附表1-面积统计表'!$D$5,2),IF(AND(V368="共同成本费用",Z368="可售建筑面积法"),ROUND(T368/'附表1-面积统计表'!$F$29*'附表1-面积统计表'!$F$5,2),"请手工填写")))</f>
        <v>93315.94</v>
      </c>
      <c r="X368" s="163" t="str">
        <f>IF(SUM('附表1-面积统计表'!$D$6)=0,"",SUM(T368)-SUM(W368)-SUM(Y368))</f>
        <v/>
      </c>
      <c r="Y368" s="163">
        <f>IF(SUM('附表1-面积统计表'!$D$6)=0,SUM(T368)-SUM(W368),IF('附表1-面积统计表'!$D$29=0,"",IF(AND(V368="共同成本费用",Z368="总建筑面积法"),ROUND(T368/'附表1-面积统计表'!$D$29*'附表1-面积统计表'!$D$7,2),IF(AND(V368="共同成本费用",Z368="可售建筑面积法"),ROUND(T368/'附表1-面积统计表'!$F$29*'附表1-面积统计表'!$F$7,2),"请手工填写"))))</f>
        <v>5799.09999999999</v>
      </c>
      <c r="Z368" s="164" t="s">
        <v>282</v>
      </c>
      <c r="AA368" s="157"/>
      <c r="AB368" s="165" t="s">
        <v>1986</v>
      </c>
      <c r="AC368" s="165"/>
    </row>
    <row r="369" s="127" customFormat="1" ht="27" hidden="1" customHeight="1" spans="1:29">
      <c r="A369" s="152">
        <v>363</v>
      </c>
      <c r="B369" s="258" t="s">
        <v>2503</v>
      </c>
      <c r="C369" s="259" t="s">
        <v>3068</v>
      </c>
      <c r="D369" s="155" t="s">
        <v>2422</v>
      </c>
      <c r="E369" s="263" t="s">
        <v>3025</v>
      </c>
      <c r="F369" s="262" t="s">
        <v>3069</v>
      </c>
      <c r="G369" s="158" t="s">
        <v>3056</v>
      </c>
      <c r="H369" s="157" t="str">
        <f>IF(G369="","",VLOOKUP(G369,'附表8-合同明细采集底稿'!B:I,2,0))</f>
        <v>沁春锦苑12#-15#38#楼铝合金窗制作安装</v>
      </c>
      <c r="I369" s="121">
        <f>IF(G369="","",VLOOKUP(G369,'附表8-合同明细采集底稿'!B:I,3,0))</f>
        <v>0</v>
      </c>
      <c r="J369" s="157" t="str">
        <f>IF(G369="","",VLOOKUP(G369,'附表8-合同明细采集底稿'!B:I,4,0))</f>
        <v>库尔勒坚乐美建筑工程有限责任公司（郑长银）</v>
      </c>
      <c r="K369" s="157" t="s">
        <v>2007</v>
      </c>
      <c r="L369" s="166" t="s">
        <v>2546</v>
      </c>
      <c r="M369" s="158" t="s">
        <v>3076</v>
      </c>
      <c r="N369" s="187">
        <v>99115.04</v>
      </c>
      <c r="O369" s="255">
        <v>112000</v>
      </c>
      <c r="P369" s="255">
        <v>99115.04</v>
      </c>
      <c r="Q369" s="160"/>
      <c r="R369" s="160">
        <f t="shared" si="18"/>
        <v>99115.04</v>
      </c>
      <c r="S369" s="161">
        <f>IFERROR(VLOOKUP(G369,'附表8-合同明细采集底稿'!B:M,12,0),100%)</f>
        <v>1</v>
      </c>
      <c r="T369" s="160">
        <f t="shared" si="16"/>
        <v>99115.04</v>
      </c>
      <c r="U369" s="168" t="s">
        <v>2009</v>
      </c>
      <c r="V369" s="162" t="s">
        <v>309</v>
      </c>
      <c r="W369" s="163">
        <f>IF('附表1-面积统计表'!$D$29=0,"",IF(AND(V369="共同成本费用",Z369="总建筑面积法"),ROUND(T369/'附表1-面积统计表'!$D$29*'附表1-面积统计表'!$D$5,2),IF(AND(V369="共同成本费用",Z369="可售建筑面积法"),ROUND(T369/'附表1-面积统计表'!$F$29*'附表1-面积统计表'!$F$5,2),"请手工填写")))</f>
        <v>93315.94</v>
      </c>
      <c r="X369" s="163" t="str">
        <f>IF(SUM('附表1-面积统计表'!$D$6)=0,"",SUM(T369)-SUM(W369)-SUM(Y369))</f>
        <v/>
      </c>
      <c r="Y369" s="163">
        <f>IF(SUM('附表1-面积统计表'!$D$6)=0,SUM(T369)-SUM(W369),IF('附表1-面积统计表'!$D$29=0,"",IF(AND(V369="共同成本费用",Z369="总建筑面积法"),ROUND(T369/'附表1-面积统计表'!$D$29*'附表1-面积统计表'!$D$7,2),IF(AND(V369="共同成本费用",Z369="可售建筑面积法"),ROUND(T369/'附表1-面积统计表'!$F$29*'附表1-面积统计表'!$F$7,2),"请手工填写"))))</f>
        <v>5799.09999999999</v>
      </c>
      <c r="Z369" s="164" t="s">
        <v>282</v>
      </c>
      <c r="AA369" s="157"/>
      <c r="AB369" s="165" t="s">
        <v>1986</v>
      </c>
      <c r="AC369" s="165"/>
    </row>
    <row r="370" s="127" customFormat="1" ht="27" hidden="1" customHeight="1" spans="1:29">
      <c r="A370" s="152">
        <v>364</v>
      </c>
      <c r="B370" s="258" t="s">
        <v>2503</v>
      </c>
      <c r="C370" s="259" t="s">
        <v>3068</v>
      </c>
      <c r="D370" s="155" t="s">
        <v>2422</v>
      </c>
      <c r="E370" s="263" t="s">
        <v>3025</v>
      </c>
      <c r="F370" s="262" t="s">
        <v>3069</v>
      </c>
      <c r="G370" s="158" t="s">
        <v>3056</v>
      </c>
      <c r="H370" s="157" t="str">
        <f>IF(G370="","",VLOOKUP(G370,'附表8-合同明细采集底稿'!B:I,2,0))</f>
        <v>沁春锦苑12#-15#38#楼铝合金窗制作安装</v>
      </c>
      <c r="I370" s="121">
        <f>IF(G370="","",VLOOKUP(G370,'附表8-合同明细采集底稿'!B:I,3,0))</f>
        <v>0</v>
      </c>
      <c r="J370" s="157" t="str">
        <f>IF(G370="","",VLOOKUP(G370,'附表8-合同明细采集底稿'!B:I,4,0))</f>
        <v>库尔勒坚乐美建筑工程有限责任公司（郑长银）</v>
      </c>
      <c r="K370" s="157" t="s">
        <v>2007</v>
      </c>
      <c r="L370" s="166" t="s">
        <v>2546</v>
      </c>
      <c r="M370" s="158" t="s">
        <v>3077</v>
      </c>
      <c r="N370" s="187">
        <v>99115.04</v>
      </c>
      <c r="O370" s="255">
        <v>112000</v>
      </c>
      <c r="P370" s="255">
        <v>99115.04</v>
      </c>
      <c r="Q370" s="160"/>
      <c r="R370" s="160">
        <f t="shared" si="18"/>
        <v>99115.04</v>
      </c>
      <c r="S370" s="161">
        <f>IFERROR(VLOOKUP(G370,'附表8-合同明细采集底稿'!B:M,12,0),100%)</f>
        <v>1</v>
      </c>
      <c r="T370" s="160">
        <f t="shared" si="16"/>
        <v>99115.04</v>
      </c>
      <c r="U370" s="168" t="s">
        <v>2009</v>
      </c>
      <c r="V370" s="162" t="s">
        <v>309</v>
      </c>
      <c r="W370" s="163">
        <f>IF('附表1-面积统计表'!$D$29=0,"",IF(AND(V370="共同成本费用",Z370="总建筑面积法"),ROUND(T370/'附表1-面积统计表'!$D$29*'附表1-面积统计表'!$D$5,2),IF(AND(V370="共同成本费用",Z370="可售建筑面积法"),ROUND(T370/'附表1-面积统计表'!$F$29*'附表1-面积统计表'!$F$5,2),"请手工填写")))</f>
        <v>93315.94</v>
      </c>
      <c r="X370" s="163" t="str">
        <f>IF(SUM('附表1-面积统计表'!$D$6)=0,"",SUM(T370)-SUM(W370)-SUM(Y370))</f>
        <v/>
      </c>
      <c r="Y370" s="163">
        <f>IF(SUM('附表1-面积统计表'!$D$6)=0,SUM(T370)-SUM(W370),IF('附表1-面积统计表'!$D$29=0,"",IF(AND(V370="共同成本费用",Z370="总建筑面积法"),ROUND(T370/'附表1-面积统计表'!$D$29*'附表1-面积统计表'!$D$7,2),IF(AND(V370="共同成本费用",Z370="可售建筑面积法"),ROUND(T370/'附表1-面积统计表'!$F$29*'附表1-面积统计表'!$F$7,2),"请手工填写"))))</f>
        <v>5799.09999999999</v>
      </c>
      <c r="Z370" s="164" t="s">
        <v>282</v>
      </c>
      <c r="AA370" s="157"/>
      <c r="AB370" s="165" t="s">
        <v>1986</v>
      </c>
      <c r="AC370" s="165"/>
    </row>
    <row r="371" s="127" customFormat="1" ht="27" hidden="1" customHeight="1" spans="1:29">
      <c r="A371" s="152">
        <v>365</v>
      </c>
      <c r="B371" s="258" t="s">
        <v>2503</v>
      </c>
      <c r="C371" s="259" t="s">
        <v>3068</v>
      </c>
      <c r="D371" s="155" t="s">
        <v>2422</v>
      </c>
      <c r="E371" s="263" t="s">
        <v>3025</v>
      </c>
      <c r="F371" s="262" t="s">
        <v>3069</v>
      </c>
      <c r="G371" s="158" t="s">
        <v>3056</v>
      </c>
      <c r="H371" s="157" t="str">
        <f>IF(G371="","",VLOOKUP(G371,'附表8-合同明细采集底稿'!B:I,2,0))</f>
        <v>沁春锦苑12#-15#38#楼铝合金窗制作安装</v>
      </c>
      <c r="I371" s="121">
        <f>IF(G371="","",VLOOKUP(G371,'附表8-合同明细采集底稿'!B:I,3,0))</f>
        <v>0</v>
      </c>
      <c r="J371" s="157" t="str">
        <f>IF(G371="","",VLOOKUP(G371,'附表8-合同明细采集底稿'!B:I,4,0))</f>
        <v>库尔勒坚乐美建筑工程有限责任公司（郑长银）</v>
      </c>
      <c r="K371" s="157" t="s">
        <v>2007</v>
      </c>
      <c r="L371" s="166" t="s">
        <v>2546</v>
      </c>
      <c r="M371" s="158" t="s">
        <v>3078</v>
      </c>
      <c r="N371" s="187">
        <v>70635.4</v>
      </c>
      <c r="O371" s="255">
        <v>79818</v>
      </c>
      <c r="P371" s="255">
        <v>70635.4</v>
      </c>
      <c r="Q371" s="160"/>
      <c r="R371" s="160">
        <f t="shared" si="18"/>
        <v>70635.4</v>
      </c>
      <c r="S371" s="161">
        <f>IFERROR(VLOOKUP(G371,'附表8-合同明细采集底稿'!B:M,12,0),100%)</f>
        <v>1</v>
      </c>
      <c r="T371" s="160">
        <f t="shared" si="16"/>
        <v>70635.4</v>
      </c>
      <c r="U371" s="168" t="s">
        <v>2009</v>
      </c>
      <c r="V371" s="162" t="s">
        <v>309</v>
      </c>
      <c r="W371" s="163">
        <f>IF('附表1-面积统计表'!$D$29=0,"",IF(AND(V371="共同成本费用",Z371="总建筑面积法"),ROUND(T371/'附表1-面积统计表'!$D$29*'附表1-面积统计表'!$D$5,2),IF(AND(V371="共同成本费用",Z371="可售建筑面积法"),ROUND(T371/'附表1-面积统计表'!$F$29*'附表1-面积统计表'!$F$5,2),"请手工填写")))</f>
        <v>66502.61</v>
      </c>
      <c r="X371" s="163" t="str">
        <f>IF(SUM('附表1-面积统计表'!$D$6)=0,"",SUM(T371)-SUM(W371)-SUM(Y371))</f>
        <v/>
      </c>
      <c r="Y371" s="163">
        <f>IF(SUM('附表1-面积统计表'!$D$6)=0,SUM(T371)-SUM(W371),IF('附表1-面积统计表'!$D$29=0,"",IF(AND(V371="共同成本费用",Z371="总建筑面积法"),ROUND(T371/'附表1-面积统计表'!$D$29*'附表1-面积统计表'!$D$7,2),IF(AND(V371="共同成本费用",Z371="可售建筑面积法"),ROUND(T371/'附表1-面积统计表'!$F$29*'附表1-面积统计表'!$F$7,2),"请手工填写"))))</f>
        <v>4132.78999999999</v>
      </c>
      <c r="Z371" s="164" t="s">
        <v>282</v>
      </c>
      <c r="AA371" s="157"/>
      <c r="AB371" s="165" t="s">
        <v>1986</v>
      </c>
      <c r="AC371" s="165"/>
    </row>
    <row r="372" s="127" customFormat="1" ht="27" hidden="1" customHeight="1" spans="1:29">
      <c r="A372" s="152">
        <v>366</v>
      </c>
      <c r="B372" s="258" t="s">
        <v>2811</v>
      </c>
      <c r="C372" s="259">
        <v>20</v>
      </c>
      <c r="D372" s="155" t="s">
        <v>2422</v>
      </c>
      <c r="E372" s="263" t="s">
        <v>3025</v>
      </c>
      <c r="F372" s="262" t="s">
        <v>3079</v>
      </c>
      <c r="G372" s="158" t="s">
        <v>3056</v>
      </c>
      <c r="H372" s="157" t="str">
        <f>IF(G372="","",VLOOKUP(G372,'附表8-合同明细采集底稿'!B:I,2,0))</f>
        <v>沁春锦苑12#-15#38#楼铝合金窗制作安装</v>
      </c>
      <c r="I372" s="121">
        <f>IF(G372="","",VLOOKUP(G372,'附表8-合同明细采集底稿'!B:I,3,0))</f>
        <v>0</v>
      </c>
      <c r="J372" s="157" t="str">
        <f>IF(G372="","",VLOOKUP(G372,'附表8-合同明细采集底稿'!B:I,4,0))</f>
        <v>库尔勒坚乐美建筑工程有限责任公司（郑长银）</v>
      </c>
      <c r="K372" s="157" t="s">
        <v>2007</v>
      </c>
      <c r="L372" s="158"/>
      <c r="M372" s="158" t="s">
        <v>3080</v>
      </c>
      <c r="N372" s="187">
        <v>100872.61</v>
      </c>
      <c r="O372" s="255">
        <v>0</v>
      </c>
      <c r="P372" s="255">
        <v>100872.61</v>
      </c>
      <c r="Q372" s="160"/>
      <c r="R372" s="160">
        <f t="shared" si="18"/>
        <v>100872.61</v>
      </c>
      <c r="S372" s="161">
        <f>IFERROR(VLOOKUP(G372,'附表8-合同明细采集底稿'!B:M,12,0),100%)</f>
        <v>1</v>
      </c>
      <c r="T372" s="160">
        <f t="shared" si="16"/>
        <v>100872.61</v>
      </c>
      <c r="U372" s="168" t="s">
        <v>2009</v>
      </c>
      <c r="V372" s="162" t="s">
        <v>309</v>
      </c>
      <c r="W372" s="163">
        <f>IF('附表1-面积统计表'!$D$29=0,"",IF(AND(V372="共同成本费用",Z372="总建筑面积法"),ROUND(T372/'附表1-面积统计表'!$D$29*'附表1-面积统计表'!$D$5,2),IF(AND(V372="共同成本费用",Z372="可售建筑面积法"),ROUND(T372/'附表1-面积统计表'!$F$29*'附表1-面积统计表'!$F$5,2),"请手工填写")))</f>
        <v>94970.68</v>
      </c>
      <c r="X372" s="163" t="str">
        <f>IF(SUM('附表1-面积统计表'!$D$6)=0,"",SUM(T372)-SUM(W372)-SUM(Y372))</f>
        <v/>
      </c>
      <c r="Y372" s="163">
        <f>IF(SUM('附表1-面积统计表'!$D$6)=0,SUM(T372)-SUM(W372),IF('附表1-面积统计表'!$D$29=0,"",IF(AND(V372="共同成本费用",Z372="总建筑面积法"),ROUND(T372/'附表1-面积统计表'!$D$29*'附表1-面积统计表'!$D$7,2),IF(AND(V372="共同成本费用",Z372="可售建筑面积法"),ROUND(T372/'附表1-面积统计表'!$F$29*'附表1-面积统计表'!$F$7,2),"请手工填写"))))</f>
        <v>5901.93000000001</v>
      </c>
      <c r="Z372" s="164" t="s">
        <v>282</v>
      </c>
      <c r="AA372" s="157"/>
      <c r="AB372" s="165" t="s">
        <v>1986</v>
      </c>
      <c r="AC372" s="165"/>
    </row>
    <row r="373" s="127" customFormat="1" ht="27" hidden="1" customHeight="1" spans="1:29">
      <c r="A373" s="152">
        <v>367</v>
      </c>
      <c r="B373" s="258" t="s">
        <v>2890</v>
      </c>
      <c r="C373" s="259" t="s">
        <v>3081</v>
      </c>
      <c r="D373" s="155" t="s">
        <v>2422</v>
      </c>
      <c r="E373" s="263" t="s">
        <v>3025</v>
      </c>
      <c r="F373" s="262" t="s">
        <v>3082</v>
      </c>
      <c r="G373" s="158" t="s">
        <v>3083</v>
      </c>
      <c r="H373" s="157" t="str">
        <f>IF(G373="","",VLOOKUP(G373,'附表8-合同明细采集底稿'!B:I,2,0))</f>
        <v>沁春锦苑18、21、22#楼铝合金门窗制作安装合同</v>
      </c>
      <c r="I373" s="121">
        <f>IF(G373="","",VLOOKUP(G373,'附表8-合同明细采集底稿'!B:I,3,0))</f>
        <v>0</v>
      </c>
      <c r="J373" s="157" t="str">
        <f>IF(G373="","",VLOOKUP(G373,'附表8-合同明细采集底稿'!B:I,4,0))</f>
        <v>库尔勒坚乐美建筑工程有限责任公司（郑长银）</v>
      </c>
      <c r="K373" s="157" t="s">
        <v>2007</v>
      </c>
      <c r="L373" s="268" t="s">
        <v>2853</v>
      </c>
      <c r="M373" s="158" t="s">
        <v>3084</v>
      </c>
      <c r="N373" s="187">
        <v>595272.05</v>
      </c>
      <c r="O373" s="255">
        <v>672657.38</v>
      </c>
      <c r="P373" s="255">
        <v>595272.05</v>
      </c>
      <c r="Q373" s="160"/>
      <c r="R373" s="160">
        <f t="shared" si="18"/>
        <v>595272.05</v>
      </c>
      <c r="S373" s="161">
        <f>IFERROR(VLOOKUP(G373,'附表8-合同明细采集底稿'!B:M,12,0),100%)</f>
        <v>1</v>
      </c>
      <c r="T373" s="160">
        <f t="shared" si="16"/>
        <v>595272.05</v>
      </c>
      <c r="U373" s="168" t="s">
        <v>2009</v>
      </c>
      <c r="V373" s="162" t="s">
        <v>309</v>
      </c>
      <c r="W373" s="163">
        <f>IF('附表1-面积统计表'!$D$29=0,"",IF(AND(V373="共同成本费用",Z373="总建筑面积法"),ROUND(T373/'附表1-面积统计表'!$D$29*'附表1-面积统计表'!$D$5,2),IF(AND(V373="共同成本费用",Z373="可售建筑面积法"),ROUND(T373/'附表1-面积统计表'!$F$29*'附表1-面积统计表'!$F$5,2),"请手工填写")))</f>
        <v>560443.42</v>
      </c>
      <c r="X373" s="163" t="str">
        <f>IF(SUM('附表1-面积统计表'!$D$6)=0,"",SUM(T373)-SUM(W373)-SUM(Y373))</f>
        <v/>
      </c>
      <c r="Y373" s="163">
        <f>IF(SUM('附表1-面积统计表'!$D$6)=0,SUM(T373)-SUM(W373),IF('附表1-面积统计表'!$D$29=0,"",IF(AND(V373="共同成本费用",Z373="总建筑面积法"),ROUND(T373/'附表1-面积统计表'!$D$29*'附表1-面积统计表'!$D$7,2),IF(AND(V373="共同成本费用",Z373="可售建筑面积法"),ROUND(T373/'附表1-面积统计表'!$F$29*'附表1-面积统计表'!$F$7,2),"请手工填写"))))</f>
        <v>34828.63</v>
      </c>
      <c r="Z373" s="164" t="s">
        <v>282</v>
      </c>
      <c r="AA373" s="157"/>
      <c r="AB373" s="165" t="s">
        <v>1986</v>
      </c>
      <c r="AC373" s="165"/>
    </row>
    <row r="374" s="127" customFormat="1" ht="27" hidden="1" customHeight="1" spans="1:29">
      <c r="A374" s="152">
        <v>368</v>
      </c>
      <c r="B374" s="258" t="s">
        <v>3085</v>
      </c>
      <c r="C374" s="259" t="s">
        <v>2514</v>
      </c>
      <c r="D374" s="155" t="s">
        <v>2422</v>
      </c>
      <c r="E374" s="263" t="s">
        <v>3025</v>
      </c>
      <c r="F374" s="262" t="s">
        <v>3086</v>
      </c>
      <c r="G374" s="158" t="s">
        <v>3083</v>
      </c>
      <c r="H374" s="157" t="str">
        <f>IF(G374="","",VLOOKUP(G374,'附表8-合同明细采集底稿'!B:I,2,0))</f>
        <v>沁春锦苑18、21、22#楼铝合金门窗制作安装合同</v>
      </c>
      <c r="I374" s="121">
        <f>IF(G374="","",VLOOKUP(G374,'附表8-合同明细采集底稿'!B:I,3,0))</f>
        <v>0</v>
      </c>
      <c r="J374" s="157" t="str">
        <f>IF(G374="","",VLOOKUP(G374,'附表8-合同明细采集底稿'!B:I,4,0))</f>
        <v>库尔勒坚乐美建筑工程有限责任公司（郑长银）</v>
      </c>
      <c r="K374" s="157" t="s">
        <v>2007</v>
      </c>
      <c r="L374" s="166" t="s">
        <v>2546</v>
      </c>
      <c r="M374" s="158" t="s">
        <v>3087</v>
      </c>
      <c r="N374" s="187">
        <v>98761.06</v>
      </c>
      <c r="O374" s="255">
        <v>111600</v>
      </c>
      <c r="P374" s="255">
        <v>98761.06</v>
      </c>
      <c r="Q374" s="160"/>
      <c r="R374" s="160">
        <f t="shared" si="18"/>
        <v>98761.06</v>
      </c>
      <c r="S374" s="161">
        <f>IFERROR(VLOOKUP(G374,'附表8-合同明细采集底稿'!B:M,12,0),100%)</f>
        <v>1</v>
      </c>
      <c r="T374" s="160">
        <f t="shared" si="16"/>
        <v>98761.06</v>
      </c>
      <c r="U374" s="168" t="s">
        <v>2009</v>
      </c>
      <c r="V374" s="162" t="s">
        <v>309</v>
      </c>
      <c r="W374" s="163">
        <f>IF('附表1-面积统计表'!$D$29=0,"",IF(AND(V374="共同成本费用",Z374="总建筑面积法"),ROUND(T374/'附表1-面积统计表'!$D$29*'附表1-面积统计表'!$D$5,2),IF(AND(V374="共同成本费用",Z374="可售建筑面积法"),ROUND(T374/'附表1-面积统计表'!$F$29*'附表1-面积统计表'!$F$5,2),"请手工填写")))</f>
        <v>92982.67</v>
      </c>
      <c r="X374" s="163" t="str">
        <f>IF(SUM('附表1-面积统计表'!$D$6)=0,"",SUM(T374)-SUM(W374)-SUM(Y374))</f>
        <v/>
      </c>
      <c r="Y374" s="163">
        <f>IF(SUM('附表1-面积统计表'!$D$6)=0,SUM(T374)-SUM(W374),IF('附表1-面积统计表'!$D$29=0,"",IF(AND(V374="共同成本费用",Z374="总建筑面积法"),ROUND(T374/'附表1-面积统计表'!$D$29*'附表1-面积统计表'!$D$7,2),IF(AND(V374="共同成本费用",Z374="可售建筑面积法"),ROUND(T374/'附表1-面积统计表'!$F$29*'附表1-面积统计表'!$F$7,2),"请手工填写"))))</f>
        <v>5778.39</v>
      </c>
      <c r="Z374" s="164" t="s">
        <v>282</v>
      </c>
      <c r="AA374" s="157"/>
      <c r="AB374" s="165" t="s">
        <v>1986</v>
      </c>
      <c r="AC374" s="165"/>
    </row>
    <row r="375" s="127" customFormat="1" ht="27" hidden="1" customHeight="1" spans="1:29">
      <c r="A375" s="152">
        <v>369</v>
      </c>
      <c r="B375" s="258" t="s">
        <v>3085</v>
      </c>
      <c r="C375" s="259" t="s">
        <v>2514</v>
      </c>
      <c r="D375" s="155" t="s">
        <v>2422</v>
      </c>
      <c r="E375" s="263" t="s">
        <v>3025</v>
      </c>
      <c r="F375" s="262" t="s">
        <v>3086</v>
      </c>
      <c r="G375" s="158" t="s">
        <v>3083</v>
      </c>
      <c r="H375" s="157" t="str">
        <f>IF(G375="","",VLOOKUP(G375,'附表8-合同明细采集底稿'!B:I,2,0))</f>
        <v>沁春锦苑18、21、22#楼铝合金门窗制作安装合同</v>
      </c>
      <c r="I375" s="121">
        <f>IF(G375="","",VLOOKUP(G375,'附表8-合同明细采集底稿'!B:I,3,0))</f>
        <v>0</v>
      </c>
      <c r="J375" s="157" t="str">
        <f>IF(G375="","",VLOOKUP(G375,'附表8-合同明细采集底稿'!B:I,4,0))</f>
        <v>库尔勒坚乐美建筑工程有限责任公司（郑长银）</v>
      </c>
      <c r="K375" s="157" t="s">
        <v>2007</v>
      </c>
      <c r="L375" s="166" t="s">
        <v>2546</v>
      </c>
      <c r="M375" s="158" t="s">
        <v>3088</v>
      </c>
      <c r="N375" s="187">
        <v>98762.06</v>
      </c>
      <c r="O375" s="255">
        <v>111601.13</v>
      </c>
      <c r="P375" s="255">
        <v>98762.06</v>
      </c>
      <c r="Q375" s="160">
        <v>-1</v>
      </c>
      <c r="R375" s="160">
        <f t="shared" si="18"/>
        <v>98761.06</v>
      </c>
      <c r="S375" s="161">
        <f>IFERROR(VLOOKUP(G375,'附表8-合同明细采集底稿'!B:M,12,0),100%)</f>
        <v>1</v>
      </c>
      <c r="T375" s="160">
        <f t="shared" si="16"/>
        <v>98761.06</v>
      </c>
      <c r="U375" s="168" t="s">
        <v>2009</v>
      </c>
      <c r="V375" s="162" t="s">
        <v>309</v>
      </c>
      <c r="W375" s="163">
        <f>IF('附表1-面积统计表'!$D$29=0,"",IF(AND(V375="共同成本费用",Z375="总建筑面积法"),ROUND(T375/'附表1-面积统计表'!$D$29*'附表1-面积统计表'!$D$5,2),IF(AND(V375="共同成本费用",Z375="可售建筑面积法"),ROUND(T375/'附表1-面积统计表'!$F$29*'附表1-面积统计表'!$F$5,2),"请手工填写")))</f>
        <v>92982.67</v>
      </c>
      <c r="X375" s="163" t="str">
        <f>IF(SUM('附表1-面积统计表'!$D$6)=0,"",SUM(T375)-SUM(W375)-SUM(Y375))</f>
        <v/>
      </c>
      <c r="Y375" s="163">
        <f>IF(SUM('附表1-面积统计表'!$D$6)=0,SUM(T375)-SUM(W375),IF('附表1-面积统计表'!$D$29=0,"",IF(AND(V375="共同成本费用",Z375="总建筑面积法"),ROUND(T375/'附表1-面积统计表'!$D$29*'附表1-面积统计表'!$D$7,2),IF(AND(V375="共同成本费用",Z375="可售建筑面积法"),ROUND(T375/'附表1-面积统计表'!$F$29*'附表1-面积统计表'!$F$7,2),"请手工填写"))))</f>
        <v>5778.39</v>
      </c>
      <c r="Z375" s="164" t="s">
        <v>282</v>
      </c>
      <c r="AA375" s="157"/>
      <c r="AB375" s="165" t="s">
        <v>1986</v>
      </c>
      <c r="AC375" s="165"/>
    </row>
    <row r="376" s="127" customFormat="1" ht="27" hidden="1" customHeight="1" spans="1:29">
      <c r="A376" s="152">
        <v>370</v>
      </c>
      <c r="B376" s="258" t="s">
        <v>3085</v>
      </c>
      <c r="C376" s="259" t="s">
        <v>2514</v>
      </c>
      <c r="D376" s="155" t="s">
        <v>2422</v>
      </c>
      <c r="E376" s="263" t="s">
        <v>3025</v>
      </c>
      <c r="F376" s="262" t="s">
        <v>3086</v>
      </c>
      <c r="G376" s="158" t="s">
        <v>3083</v>
      </c>
      <c r="H376" s="157" t="str">
        <f>IF(G376="","",VLOOKUP(G376,'附表8-合同明细采集底稿'!B:I,2,0))</f>
        <v>沁春锦苑18、21、22#楼铝合金门窗制作安装合同</v>
      </c>
      <c r="I376" s="121">
        <f>IF(G376="","",VLOOKUP(G376,'附表8-合同明细采集底稿'!B:I,3,0))</f>
        <v>0</v>
      </c>
      <c r="J376" s="157" t="str">
        <f>IF(G376="","",VLOOKUP(G376,'附表8-合同明细采集底稿'!B:I,4,0))</f>
        <v>库尔勒坚乐美建筑工程有限责任公司（郑长银）</v>
      </c>
      <c r="K376" s="157" t="s">
        <v>2007</v>
      </c>
      <c r="L376" s="166" t="s">
        <v>2546</v>
      </c>
      <c r="M376" s="158" t="s">
        <v>3089</v>
      </c>
      <c r="N376" s="187">
        <v>98763.06</v>
      </c>
      <c r="O376" s="255">
        <v>111602.26</v>
      </c>
      <c r="P376" s="255">
        <v>98763.06</v>
      </c>
      <c r="Q376" s="160">
        <v>-2</v>
      </c>
      <c r="R376" s="160">
        <f t="shared" si="18"/>
        <v>98761.06</v>
      </c>
      <c r="S376" s="161">
        <f>IFERROR(VLOOKUP(G376,'附表8-合同明细采集底稿'!B:M,12,0),100%)</f>
        <v>1</v>
      </c>
      <c r="T376" s="160">
        <f t="shared" si="16"/>
        <v>98761.06</v>
      </c>
      <c r="U376" s="168" t="s">
        <v>2009</v>
      </c>
      <c r="V376" s="162" t="s">
        <v>309</v>
      </c>
      <c r="W376" s="163">
        <f>IF('附表1-面积统计表'!$D$29=0,"",IF(AND(V376="共同成本费用",Z376="总建筑面积法"),ROUND(T376/'附表1-面积统计表'!$D$29*'附表1-面积统计表'!$D$5,2),IF(AND(V376="共同成本费用",Z376="可售建筑面积法"),ROUND(T376/'附表1-面积统计表'!$F$29*'附表1-面积统计表'!$F$5,2),"请手工填写")))</f>
        <v>92982.67</v>
      </c>
      <c r="X376" s="163" t="str">
        <f>IF(SUM('附表1-面积统计表'!$D$6)=0,"",SUM(T376)-SUM(W376)-SUM(Y376))</f>
        <v/>
      </c>
      <c r="Y376" s="163">
        <f>IF(SUM('附表1-面积统计表'!$D$6)=0,SUM(T376)-SUM(W376),IF('附表1-面积统计表'!$D$29=0,"",IF(AND(V376="共同成本费用",Z376="总建筑面积法"),ROUND(T376/'附表1-面积统计表'!$D$29*'附表1-面积统计表'!$D$7,2),IF(AND(V376="共同成本费用",Z376="可售建筑面积法"),ROUND(T376/'附表1-面积统计表'!$F$29*'附表1-面积统计表'!$F$7,2),"请手工填写"))))</f>
        <v>5778.39</v>
      </c>
      <c r="Z376" s="164" t="s">
        <v>282</v>
      </c>
      <c r="AA376" s="157"/>
      <c r="AB376" s="165" t="s">
        <v>1986</v>
      </c>
      <c r="AC376" s="165"/>
    </row>
    <row r="377" s="127" customFormat="1" ht="27" hidden="1" customHeight="1" spans="1:29">
      <c r="A377" s="152">
        <v>371</v>
      </c>
      <c r="B377" s="258" t="s">
        <v>3085</v>
      </c>
      <c r="C377" s="259" t="s">
        <v>2514</v>
      </c>
      <c r="D377" s="155" t="s">
        <v>2422</v>
      </c>
      <c r="E377" s="263" t="s">
        <v>3025</v>
      </c>
      <c r="F377" s="262" t="s">
        <v>3086</v>
      </c>
      <c r="G377" s="158" t="s">
        <v>3083</v>
      </c>
      <c r="H377" s="157" t="str">
        <f>IF(G377="","",VLOOKUP(G377,'附表8-合同明细采集底稿'!B:I,2,0))</f>
        <v>沁春锦苑18、21、22#楼铝合金门窗制作安装合同</v>
      </c>
      <c r="I377" s="121">
        <f>IF(G377="","",VLOOKUP(G377,'附表8-合同明细采集底稿'!B:I,3,0))</f>
        <v>0</v>
      </c>
      <c r="J377" s="157" t="str">
        <f>IF(G377="","",VLOOKUP(G377,'附表8-合同明细采集底稿'!B:I,4,0))</f>
        <v>库尔勒坚乐美建筑工程有限责任公司（郑长银）</v>
      </c>
      <c r="K377" s="157" t="s">
        <v>2007</v>
      </c>
      <c r="L377" s="166" t="s">
        <v>2546</v>
      </c>
      <c r="M377" s="158" t="s">
        <v>3090</v>
      </c>
      <c r="N377" s="187">
        <v>85290.88</v>
      </c>
      <c r="O377" s="255">
        <v>96378.69</v>
      </c>
      <c r="P377" s="255">
        <v>85290.88</v>
      </c>
      <c r="Q377" s="160"/>
      <c r="R377" s="160">
        <f t="shared" si="18"/>
        <v>85290.88</v>
      </c>
      <c r="S377" s="161">
        <f>IFERROR(VLOOKUP(G377,'附表8-合同明细采集底稿'!B:M,12,0),100%)</f>
        <v>1</v>
      </c>
      <c r="T377" s="160">
        <f t="shared" si="16"/>
        <v>85290.88</v>
      </c>
      <c r="U377" s="168" t="s">
        <v>2009</v>
      </c>
      <c r="V377" s="162" t="s">
        <v>309</v>
      </c>
      <c r="W377" s="163">
        <f>IF('附表1-面积统计表'!$D$29=0,"",IF(AND(V377="共同成本费用",Z377="总建筑面积法"),ROUND(T377/'附表1-面积统计表'!$D$29*'附表1-面积统计表'!$D$5,2),IF(AND(V377="共同成本费用",Z377="可售建筑面积法"),ROUND(T377/'附表1-面积统计表'!$F$29*'附表1-面积统计表'!$F$5,2),"请手工填写")))</f>
        <v>80300.62</v>
      </c>
      <c r="X377" s="163" t="str">
        <f>IF(SUM('附表1-面积统计表'!$D$6)=0,"",SUM(T377)-SUM(W377)-SUM(Y377))</f>
        <v/>
      </c>
      <c r="Y377" s="163">
        <f>IF(SUM('附表1-面积统计表'!$D$6)=0,SUM(T377)-SUM(W377),IF('附表1-面积统计表'!$D$29=0,"",IF(AND(V377="共同成本费用",Z377="总建筑面积法"),ROUND(T377/'附表1-面积统计表'!$D$29*'附表1-面积统计表'!$D$7,2),IF(AND(V377="共同成本费用",Z377="可售建筑面积法"),ROUND(T377/'附表1-面积统计表'!$F$29*'附表1-面积统计表'!$F$7,2),"请手工填写"))))</f>
        <v>4990.26000000001</v>
      </c>
      <c r="Z377" s="164" t="s">
        <v>282</v>
      </c>
      <c r="AA377" s="157"/>
      <c r="AB377" s="165" t="s">
        <v>1986</v>
      </c>
      <c r="AC377" s="165"/>
    </row>
    <row r="378" s="127" customFormat="1" ht="27" hidden="1" customHeight="1" spans="1:29">
      <c r="A378" s="152">
        <v>372</v>
      </c>
      <c r="B378" s="258" t="s">
        <v>2459</v>
      </c>
      <c r="C378" s="259" t="s">
        <v>3091</v>
      </c>
      <c r="D378" s="155" t="s">
        <v>2422</v>
      </c>
      <c r="E378" s="263" t="s">
        <v>3025</v>
      </c>
      <c r="F378" s="262" t="s">
        <v>3092</v>
      </c>
      <c r="G378" s="158" t="s">
        <v>3083</v>
      </c>
      <c r="H378" s="157" t="str">
        <f>IF(G378="","",VLOOKUP(G378,'附表8-合同明细采集底稿'!B:I,2,0))</f>
        <v>沁春锦苑18、21、22#楼铝合金门窗制作安装合同</v>
      </c>
      <c r="I378" s="121">
        <f>IF(G378="","",VLOOKUP(G378,'附表8-合同明细采集底稿'!B:I,3,0))</f>
        <v>0</v>
      </c>
      <c r="J378" s="157" t="str">
        <f>IF(G378="","",VLOOKUP(G378,'附表8-合同明细采集底稿'!B:I,4,0))</f>
        <v>库尔勒坚乐美建筑工程有限责任公司（郑长银）</v>
      </c>
      <c r="K378" s="157" t="s">
        <v>2007</v>
      </c>
      <c r="L378" s="268" t="s">
        <v>2848</v>
      </c>
      <c r="M378" s="158" t="s">
        <v>3093</v>
      </c>
      <c r="N378" s="187">
        <v>167876.11</v>
      </c>
      <c r="O378" s="255">
        <v>189700</v>
      </c>
      <c r="P378" s="255">
        <v>167876.11</v>
      </c>
      <c r="Q378" s="160"/>
      <c r="R378" s="160">
        <f t="shared" si="18"/>
        <v>167876.11</v>
      </c>
      <c r="S378" s="161">
        <f>IFERROR(VLOOKUP(G378,'附表8-合同明细采集底稿'!B:M,12,0),100%)</f>
        <v>1</v>
      </c>
      <c r="T378" s="160">
        <f t="shared" si="16"/>
        <v>167876.11</v>
      </c>
      <c r="U378" s="168" t="s">
        <v>2009</v>
      </c>
      <c r="V378" s="162" t="s">
        <v>309</v>
      </c>
      <c r="W378" s="163">
        <f>IF('附表1-面积统计表'!$D$29=0,"",IF(AND(V378="共同成本费用",Z378="总建筑面积法"),ROUND(T378/'附表1-面积统计表'!$D$29*'附表1-面积统计表'!$D$5,2),IF(AND(V378="共同成本费用",Z378="可售建筑面积法"),ROUND(T378/'附表1-面积统计表'!$F$29*'附表1-面积统计表'!$F$5,2),"请手工填写")))</f>
        <v>158053.89</v>
      </c>
      <c r="X378" s="163" t="str">
        <f>IF(SUM('附表1-面积统计表'!$D$6)=0,"",SUM(T378)-SUM(W378)-SUM(Y378))</f>
        <v/>
      </c>
      <c r="Y378" s="163">
        <f>IF(SUM('附表1-面积统计表'!$D$6)=0,SUM(T378)-SUM(W378),IF('附表1-面积统计表'!$D$29=0,"",IF(AND(V378="共同成本费用",Z378="总建筑面积法"),ROUND(T378/'附表1-面积统计表'!$D$29*'附表1-面积统计表'!$D$7,2),IF(AND(V378="共同成本费用",Z378="可售建筑面积法"),ROUND(T378/'附表1-面积统计表'!$F$29*'附表1-面积统计表'!$F$7,2),"请手工填写"))))</f>
        <v>9822.21999999997</v>
      </c>
      <c r="Z378" s="164" t="s">
        <v>282</v>
      </c>
      <c r="AA378" s="157"/>
      <c r="AB378" s="165" t="s">
        <v>1986</v>
      </c>
      <c r="AC378" s="165"/>
    </row>
    <row r="379" s="127" customFormat="1" ht="27" hidden="1" customHeight="1" spans="1:29">
      <c r="A379" s="152">
        <v>373</v>
      </c>
      <c r="B379" s="258" t="s">
        <v>3094</v>
      </c>
      <c r="C379" s="259" t="s">
        <v>473</v>
      </c>
      <c r="D379" s="155" t="s">
        <v>2422</v>
      </c>
      <c r="E379" s="263" t="s">
        <v>3025</v>
      </c>
      <c r="F379" s="262" t="s">
        <v>3095</v>
      </c>
      <c r="G379" s="158" t="s">
        <v>3083</v>
      </c>
      <c r="H379" s="157" t="str">
        <f>IF(G379="","",VLOOKUP(G379,'附表8-合同明细采集底稿'!B:I,2,0))</f>
        <v>沁春锦苑18、21、22#楼铝合金门窗制作安装合同</v>
      </c>
      <c r="I379" s="121">
        <f>IF(G379="","",VLOOKUP(G379,'附表8-合同明细采集底稿'!B:I,3,0))</f>
        <v>0</v>
      </c>
      <c r="J379" s="157" t="str">
        <f>IF(G379="","",VLOOKUP(G379,'附表8-合同明细采集底稿'!B:I,4,0))</f>
        <v>库尔勒坚乐美建筑工程有限责任公司（郑长银）</v>
      </c>
      <c r="K379" s="157" t="s">
        <v>2007</v>
      </c>
      <c r="L379" s="158"/>
      <c r="M379" s="158" t="s">
        <v>3096</v>
      </c>
      <c r="N379" s="187">
        <v>371681.42</v>
      </c>
      <c r="O379" s="255">
        <v>420000</v>
      </c>
      <c r="P379" s="255">
        <v>371681.42</v>
      </c>
      <c r="Q379" s="160"/>
      <c r="R379" s="160">
        <f t="shared" si="18"/>
        <v>371681.42</v>
      </c>
      <c r="S379" s="161">
        <f>IFERROR(VLOOKUP(G379,'附表8-合同明细采集底稿'!B:M,12,0),100%)</f>
        <v>1</v>
      </c>
      <c r="T379" s="160">
        <f t="shared" si="16"/>
        <v>371681.42</v>
      </c>
      <c r="U379" s="168" t="s">
        <v>2009</v>
      </c>
      <c r="V379" s="162" t="s">
        <v>309</v>
      </c>
      <c r="W379" s="163">
        <f>IF('附表1-面积统计表'!$D$29=0,"",IF(AND(V379="共同成本费用",Z379="总建筑面积法"),ROUND(T379/'附表1-面积统计表'!$D$29*'附表1-面积统计表'!$D$5,2),IF(AND(V379="共同成本费用",Z379="可售建筑面积法"),ROUND(T379/'附表1-面积统计表'!$F$29*'附表1-面积统计表'!$F$5,2),"请手工填写")))</f>
        <v>349934.8</v>
      </c>
      <c r="X379" s="163" t="str">
        <f>IF(SUM('附表1-面积统计表'!$D$6)=0,"",SUM(T379)-SUM(W379)-SUM(Y379))</f>
        <v/>
      </c>
      <c r="Y379" s="163">
        <f>IF(SUM('附表1-面积统计表'!$D$6)=0,SUM(T379)-SUM(W379),IF('附表1-面积统计表'!$D$29=0,"",IF(AND(V379="共同成本费用",Z379="总建筑面积法"),ROUND(T379/'附表1-面积统计表'!$D$29*'附表1-面积统计表'!$D$7,2),IF(AND(V379="共同成本费用",Z379="可售建筑面积法"),ROUND(T379/'附表1-面积统计表'!$F$29*'附表1-面积统计表'!$F$7,2),"请手工填写"))))</f>
        <v>21746.62</v>
      </c>
      <c r="Z379" s="164" t="s">
        <v>282</v>
      </c>
      <c r="AA379" s="157"/>
      <c r="AB379" s="165" t="s">
        <v>1986</v>
      </c>
      <c r="AC379" s="165"/>
    </row>
    <row r="380" s="127" customFormat="1" ht="27" hidden="1" customHeight="1" spans="1:29">
      <c r="A380" s="152">
        <v>374</v>
      </c>
      <c r="B380" s="258" t="s">
        <v>2811</v>
      </c>
      <c r="C380" s="259">
        <v>20</v>
      </c>
      <c r="D380" s="155" t="s">
        <v>2422</v>
      </c>
      <c r="E380" s="263" t="s">
        <v>3025</v>
      </c>
      <c r="F380" s="262" t="s">
        <v>3079</v>
      </c>
      <c r="G380" s="158" t="s">
        <v>3083</v>
      </c>
      <c r="H380" s="157" t="str">
        <f>IF(G380="","",VLOOKUP(G380,'附表8-合同明细采集底稿'!B:I,2,0))</f>
        <v>沁春锦苑18、21、22#楼铝合金门窗制作安装合同</v>
      </c>
      <c r="I380" s="121">
        <f>IF(G380="","",VLOOKUP(G380,'附表8-合同明细采集底稿'!B:I,3,0))</f>
        <v>0</v>
      </c>
      <c r="J380" s="157" t="str">
        <f>IF(G380="","",VLOOKUP(G380,'附表8-合同明细采集底稿'!B:I,4,0))</f>
        <v>库尔勒坚乐美建筑工程有限责任公司（郑长银）</v>
      </c>
      <c r="K380" s="157" t="s">
        <v>2007</v>
      </c>
      <c r="L380" s="158"/>
      <c r="M380" s="158" t="s">
        <v>3097</v>
      </c>
      <c r="N380" s="187">
        <v>937148.63</v>
      </c>
      <c r="O380" s="255">
        <v>0</v>
      </c>
      <c r="P380" s="255">
        <v>937148.63</v>
      </c>
      <c r="Q380" s="160"/>
      <c r="R380" s="160">
        <f t="shared" si="18"/>
        <v>937148.63</v>
      </c>
      <c r="S380" s="161">
        <f>IFERROR(VLOOKUP(G380,'附表8-合同明细采集底稿'!B:M,12,0),100%)</f>
        <v>1</v>
      </c>
      <c r="T380" s="160">
        <f t="shared" si="16"/>
        <v>937148.63</v>
      </c>
      <c r="U380" s="168" t="s">
        <v>2009</v>
      </c>
      <c r="V380" s="162" t="s">
        <v>309</v>
      </c>
      <c r="W380" s="163">
        <f>IF('附表1-面积统计表'!$D$29=0,"",IF(AND(V380="共同成本费用",Z380="总建筑面积法"),ROUND(T380/'附表1-面积统计表'!$D$29*'附表1-面积统计表'!$D$5,2),IF(AND(V380="共同成本费用",Z380="可售建筑面积法"),ROUND(T380/'附表1-面积统计表'!$F$29*'附表1-面积统计表'!$F$5,2),"请手工填写")))</f>
        <v>882317.23</v>
      </c>
      <c r="X380" s="163" t="str">
        <f>IF(SUM('附表1-面积统计表'!$D$6)=0,"",SUM(T380)-SUM(W380)-SUM(Y380))</f>
        <v/>
      </c>
      <c r="Y380" s="163">
        <f>IF(SUM('附表1-面积统计表'!$D$6)=0,SUM(T380)-SUM(W380),IF('附表1-面积统计表'!$D$29=0,"",IF(AND(V380="共同成本费用",Z380="总建筑面积法"),ROUND(T380/'附表1-面积统计表'!$D$29*'附表1-面积统计表'!$D$7,2),IF(AND(V380="共同成本费用",Z380="可售建筑面积法"),ROUND(T380/'附表1-面积统计表'!$F$29*'附表1-面积统计表'!$F$7,2),"请手工填写"))))</f>
        <v>54831.4</v>
      </c>
      <c r="Z380" s="164" t="s">
        <v>282</v>
      </c>
      <c r="AA380" s="157"/>
      <c r="AB380" s="165" t="s">
        <v>1986</v>
      </c>
      <c r="AC380" s="165"/>
    </row>
    <row r="381" s="127" customFormat="1" ht="27" hidden="1" customHeight="1" spans="1:29">
      <c r="A381" s="152">
        <v>375</v>
      </c>
      <c r="B381" s="258" t="s">
        <v>2775</v>
      </c>
      <c r="C381" s="259">
        <v>7</v>
      </c>
      <c r="D381" s="155" t="s">
        <v>2422</v>
      </c>
      <c r="E381" s="263" t="s">
        <v>3025</v>
      </c>
      <c r="F381" s="262" t="s">
        <v>3098</v>
      </c>
      <c r="G381" s="158" t="s">
        <v>3083</v>
      </c>
      <c r="H381" s="157" t="str">
        <f>IF(G381="","",VLOOKUP(G381,'附表8-合同明细采集底稿'!B:I,2,0))</f>
        <v>沁春锦苑18、21、22#楼铝合金门窗制作安装合同</v>
      </c>
      <c r="I381" s="121">
        <f>IF(G381="","",VLOOKUP(G381,'附表8-合同明细采集底稿'!B:I,3,0))</f>
        <v>0</v>
      </c>
      <c r="J381" s="157" t="str">
        <f>IF(G381="","",VLOOKUP(G381,'附表8-合同明细采集底稿'!B:I,4,0))</f>
        <v>库尔勒坚乐美建筑工程有限责任公司（郑长银）</v>
      </c>
      <c r="K381" s="157" t="s">
        <v>2007</v>
      </c>
      <c r="L381" s="158"/>
      <c r="M381" s="158" t="s">
        <v>3099</v>
      </c>
      <c r="N381" s="187">
        <v>27413.43</v>
      </c>
      <c r="O381" s="255">
        <v>0</v>
      </c>
      <c r="P381" s="255">
        <v>27413.43</v>
      </c>
      <c r="Q381" s="160">
        <v>-49406.2800000003</v>
      </c>
      <c r="R381" s="160">
        <f t="shared" si="18"/>
        <v>-21992.8500000003</v>
      </c>
      <c r="S381" s="161">
        <f>IFERROR(VLOOKUP(G381,'附表8-合同明细采集底稿'!B:M,12,0),100%)</f>
        <v>1</v>
      </c>
      <c r="T381" s="160">
        <f t="shared" si="16"/>
        <v>-21992.85</v>
      </c>
      <c r="U381" s="168" t="s">
        <v>3100</v>
      </c>
      <c r="V381" s="162" t="s">
        <v>309</v>
      </c>
      <c r="W381" s="163">
        <f>IF('附表1-面积统计表'!$D$29=0,"",IF(AND(V381="共同成本费用",Z381="总建筑面积法"),ROUND(T381/'附表1-面积统计表'!$D$29*'附表1-面积统计表'!$D$5,2),IF(AND(V381="共同成本费用",Z381="可售建筑面积法"),ROUND(T381/'附表1-面积统计表'!$F$29*'附表1-面积统计表'!$F$5,2),"请手工填写")))</f>
        <v>-20706.08</v>
      </c>
      <c r="X381" s="163" t="str">
        <f>IF(SUM('附表1-面积统计表'!$D$6)=0,"",SUM(T381)-SUM(W381)-SUM(Y381))</f>
        <v/>
      </c>
      <c r="Y381" s="163">
        <f>IF(SUM('附表1-面积统计表'!$D$6)=0,SUM(T381)-SUM(W381),IF('附表1-面积统计表'!$D$29=0,"",IF(AND(V381="共同成本费用",Z381="总建筑面积法"),ROUND(T381/'附表1-面积统计表'!$D$29*'附表1-面积统计表'!$D$7,2),IF(AND(V381="共同成本费用",Z381="可售建筑面积法"),ROUND(T381/'附表1-面积统计表'!$F$29*'附表1-面积统计表'!$F$7,2),"请手工填写"))))</f>
        <v>-1286.77</v>
      </c>
      <c r="Z381" s="164" t="s">
        <v>282</v>
      </c>
      <c r="AA381" s="157"/>
      <c r="AB381" s="165" t="s">
        <v>1986</v>
      </c>
      <c r="AC381" s="165"/>
    </row>
    <row r="382" s="127" customFormat="1" ht="27" hidden="1" customHeight="1" spans="1:29">
      <c r="A382" s="152">
        <v>376</v>
      </c>
      <c r="B382" s="258" t="s">
        <v>2517</v>
      </c>
      <c r="C382" s="259" t="s">
        <v>2514</v>
      </c>
      <c r="D382" s="155" t="s">
        <v>2422</v>
      </c>
      <c r="E382" s="263" t="s">
        <v>3025</v>
      </c>
      <c r="F382" s="262" t="s">
        <v>3041</v>
      </c>
      <c r="G382" s="158" t="s">
        <v>3042</v>
      </c>
      <c r="H382" s="157" t="str">
        <f>IF(G382="","",VLOOKUP(G382,'附表8-合同明细采集底稿'!B:I,2,0))</f>
        <v>沁春锦苑21#、18#楼二单元门斗装修</v>
      </c>
      <c r="I382" s="121" t="str">
        <f>IF(G382="","",VLOOKUP(G382,'附表8-合同明细采集底稿'!B:I,3,0))</f>
        <v>技术合同</v>
      </c>
      <c r="J382" s="157" t="str">
        <f>IF(G382="","",VLOOKUP(G382,'附表8-合同明细采集底稿'!B:I,4,0))</f>
        <v>山东冠驰装饰有限公司</v>
      </c>
      <c r="K382" s="157" t="s">
        <v>2007</v>
      </c>
      <c r="L382" s="166" t="s">
        <v>3043</v>
      </c>
      <c r="M382" s="158" t="s">
        <v>3101</v>
      </c>
      <c r="N382" s="187">
        <v>91559.63</v>
      </c>
      <c r="O382" s="255">
        <v>99800</v>
      </c>
      <c r="P382" s="255">
        <v>183302.75</v>
      </c>
      <c r="Q382" s="160"/>
      <c r="R382" s="160">
        <f t="shared" si="18"/>
        <v>183302.75</v>
      </c>
      <c r="S382" s="161">
        <f>IFERROR(VLOOKUP(G382,'附表8-合同明细采集底稿'!B:M,12,0),100%)</f>
        <v>1</v>
      </c>
      <c r="T382" s="160">
        <f t="shared" si="16"/>
        <v>183302.75</v>
      </c>
      <c r="U382" s="168" t="s">
        <v>3045</v>
      </c>
      <c r="V382" s="162" t="s">
        <v>309</v>
      </c>
      <c r="W382" s="163">
        <f>IF('附表1-面积统计表'!$D$29=0,"",IF(AND(V382="共同成本费用",Z382="总建筑面积法"),ROUND(T382/'附表1-面积统计表'!$D$29*'附表1-面积统计表'!$D$5,2),IF(AND(V382="共同成本费用",Z382="可售建筑面积法"),ROUND(T382/'附表1-面积统计表'!$F$29*'附表1-面积统计表'!$F$5,2),"请手工填写")))</f>
        <v>172577.93</v>
      </c>
      <c r="X382" s="163" t="str">
        <f>IF(SUM('附表1-面积统计表'!$D$6)=0,"",SUM(T382)-SUM(W382)-SUM(Y382))</f>
        <v/>
      </c>
      <c r="Y382" s="163">
        <f>IF(SUM('附表1-面积统计表'!$D$6)=0,SUM(T382)-SUM(W382),IF('附表1-面积统计表'!$D$29=0,"",IF(AND(V382="共同成本费用",Z382="总建筑面积法"),ROUND(T382/'附表1-面积统计表'!$D$29*'附表1-面积统计表'!$D$7,2),IF(AND(V382="共同成本费用",Z382="可售建筑面积法"),ROUND(T382/'附表1-面积统计表'!$F$29*'附表1-面积统计表'!$F$7,2),"请手工填写"))))</f>
        <v>10724.82</v>
      </c>
      <c r="Z382" s="164" t="s">
        <v>282</v>
      </c>
      <c r="AA382" s="157"/>
      <c r="AB382" s="165" t="s">
        <v>1986</v>
      </c>
      <c r="AC382" s="165"/>
    </row>
    <row r="383" s="127" customFormat="1" ht="27" hidden="1" customHeight="1" spans="1:29">
      <c r="A383" s="152">
        <v>377</v>
      </c>
      <c r="B383" s="258" t="s">
        <v>2868</v>
      </c>
      <c r="C383" s="259" t="s">
        <v>2437</v>
      </c>
      <c r="D383" s="155" t="s">
        <v>2422</v>
      </c>
      <c r="E383" s="263" t="s">
        <v>3025</v>
      </c>
      <c r="F383" s="262" t="s">
        <v>3102</v>
      </c>
      <c r="G383" s="158" t="s">
        <v>3042</v>
      </c>
      <c r="H383" s="157" t="str">
        <f>IF(G383="","",VLOOKUP(G383,'附表8-合同明细采集底稿'!B:I,2,0))</f>
        <v>沁春锦苑21#、18#楼二单元门斗装修</v>
      </c>
      <c r="I383" s="121" t="str">
        <f>IF(G383="","",VLOOKUP(G383,'附表8-合同明细采集底稿'!B:I,3,0))</f>
        <v>技术合同</v>
      </c>
      <c r="J383" s="157" t="str">
        <f>IF(G383="","",VLOOKUP(G383,'附表8-合同明细采集底稿'!B:I,4,0))</f>
        <v>山东冠驰装饰有限公司</v>
      </c>
      <c r="K383" s="157" t="s">
        <v>2007</v>
      </c>
      <c r="L383" s="268" t="s">
        <v>3103</v>
      </c>
      <c r="M383" s="158" t="s">
        <v>3104</v>
      </c>
      <c r="N383" s="187">
        <v>162935.78</v>
      </c>
      <c r="O383" s="255">
        <v>177600</v>
      </c>
      <c r="P383" s="255">
        <v>162935.78</v>
      </c>
      <c r="Q383" s="160"/>
      <c r="R383" s="160">
        <f t="shared" si="18"/>
        <v>162935.78</v>
      </c>
      <c r="S383" s="161">
        <f>IFERROR(VLOOKUP(G383,'附表8-合同明细采集底稿'!B:M,12,0),100%)</f>
        <v>1</v>
      </c>
      <c r="T383" s="160">
        <f t="shared" si="16"/>
        <v>162935.78</v>
      </c>
      <c r="U383" s="168" t="s">
        <v>3045</v>
      </c>
      <c r="V383" s="162" t="s">
        <v>309</v>
      </c>
      <c r="W383" s="163">
        <f>IF('附表1-面积统计表'!$D$29=0,"",IF(AND(V383="共同成本费用",Z383="总建筑面积法"),ROUND(T383/'附表1-面积统计表'!$D$29*'附表1-面积统计表'!$D$5,2),IF(AND(V383="共同成本费用",Z383="可售建筑面积法"),ROUND(T383/'附表1-面积统计表'!$F$29*'附表1-面积统计表'!$F$5,2),"请手工填写")))</f>
        <v>153402.61</v>
      </c>
      <c r="X383" s="163" t="str">
        <f>IF(SUM('附表1-面积统计表'!$D$6)=0,"",SUM(T383)-SUM(W383)-SUM(Y383))</f>
        <v/>
      </c>
      <c r="Y383" s="163">
        <f>IF(SUM('附表1-面积统计表'!$D$6)=0,SUM(T383)-SUM(W383),IF('附表1-面积统计表'!$D$29=0,"",IF(AND(V383="共同成本费用",Z383="总建筑面积法"),ROUND(T383/'附表1-面积统计表'!$D$29*'附表1-面积统计表'!$D$7,2),IF(AND(V383="共同成本费用",Z383="可售建筑面积法"),ROUND(T383/'附表1-面积统计表'!$F$29*'附表1-面积统计表'!$F$7,2),"请手工填写"))))</f>
        <v>9533.17000000001</v>
      </c>
      <c r="Z383" s="164" t="s">
        <v>282</v>
      </c>
      <c r="AA383" s="157"/>
      <c r="AB383" s="165" t="s">
        <v>1986</v>
      </c>
      <c r="AC383" s="165"/>
    </row>
    <row r="384" s="127" customFormat="1" ht="27" hidden="1" customHeight="1" spans="1:29">
      <c r="A384" s="152">
        <v>378</v>
      </c>
      <c r="B384" s="258" t="s">
        <v>3105</v>
      </c>
      <c r="C384" s="259" t="s">
        <v>290</v>
      </c>
      <c r="D384" s="155" t="s">
        <v>2422</v>
      </c>
      <c r="E384" s="263" t="s">
        <v>3025</v>
      </c>
      <c r="F384" s="262" t="s">
        <v>3106</v>
      </c>
      <c r="G384" s="158" t="s">
        <v>3042</v>
      </c>
      <c r="H384" s="157" t="str">
        <f>IF(G384="","",VLOOKUP(G384,'附表8-合同明细采集底稿'!B:I,2,0))</f>
        <v>沁春锦苑21#、18#楼二单元门斗装修</v>
      </c>
      <c r="I384" s="121" t="str">
        <f>IF(G384="","",VLOOKUP(G384,'附表8-合同明细采集底稿'!B:I,3,0))</f>
        <v>技术合同</v>
      </c>
      <c r="J384" s="157" t="str">
        <f>IF(G384="","",VLOOKUP(G384,'附表8-合同明细采集底稿'!B:I,4,0))</f>
        <v>山东冠驰装饰有限公司</v>
      </c>
      <c r="K384" s="157" t="s">
        <v>2007</v>
      </c>
      <c r="L384" s="158"/>
      <c r="M384" s="158" t="s">
        <v>3107</v>
      </c>
      <c r="N384" s="187">
        <v>61100.92</v>
      </c>
      <c r="O384" s="255">
        <v>66600</v>
      </c>
      <c r="P384" s="255">
        <v>61100.92</v>
      </c>
      <c r="Q384" s="160"/>
      <c r="R384" s="160">
        <f t="shared" si="18"/>
        <v>61100.92</v>
      </c>
      <c r="S384" s="161">
        <f>IFERROR(VLOOKUP(G384,'附表8-合同明细采集底稿'!B:M,12,0),100%)</f>
        <v>1</v>
      </c>
      <c r="T384" s="160">
        <f t="shared" si="16"/>
        <v>61100.92</v>
      </c>
      <c r="U384" s="168" t="s">
        <v>3045</v>
      </c>
      <c r="V384" s="162" t="s">
        <v>309</v>
      </c>
      <c r="W384" s="163">
        <f>IF('附表1-面积统计表'!$D$29=0,"",IF(AND(V384="共同成本费用",Z384="总建筑面积法"),ROUND(T384/'附表1-面积统计表'!$D$29*'附表1-面积统计表'!$D$5,2),IF(AND(V384="共同成本费用",Z384="可售建筑面积法"),ROUND(T384/'附表1-面积统计表'!$F$29*'附表1-面积统计表'!$F$5,2),"请手工填写")))</f>
        <v>57525.98</v>
      </c>
      <c r="X384" s="163" t="str">
        <f>IF(SUM('附表1-面积统计表'!$D$6)=0,"",SUM(T384)-SUM(W384)-SUM(Y384))</f>
        <v/>
      </c>
      <c r="Y384" s="163">
        <f>IF(SUM('附表1-面积统计表'!$D$6)=0,SUM(T384)-SUM(W384),IF('附表1-面积统计表'!$D$29=0,"",IF(AND(V384="共同成本费用",Z384="总建筑面积法"),ROUND(T384/'附表1-面积统计表'!$D$29*'附表1-面积统计表'!$D$7,2),IF(AND(V384="共同成本费用",Z384="可售建筑面积法"),ROUND(T384/'附表1-面积统计表'!$F$29*'附表1-面积统计表'!$F$7,2),"请手工填写"))))</f>
        <v>3574.94</v>
      </c>
      <c r="Z384" s="164" t="s">
        <v>282</v>
      </c>
      <c r="AA384" s="157"/>
      <c r="AB384" s="165" t="s">
        <v>1986</v>
      </c>
      <c r="AC384" s="165"/>
    </row>
    <row r="385" s="127" customFormat="1" ht="27" customHeight="1" spans="1:29">
      <c r="A385" s="152">
        <v>379</v>
      </c>
      <c r="B385" s="258" t="s">
        <v>3108</v>
      </c>
      <c r="C385" s="259" t="s">
        <v>2321</v>
      </c>
      <c r="D385" s="155" t="s">
        <v>2422</v>
      </c>
      <c r="E385" s="263" t="s">
        <v>2423</v>
      </c>
      <c r="F385" s="262" t="s">
        <v>3109</v>
      </c>
      <c r="G385" s="158" t="s">
        <v>3110</v>
      </c>
      <c r="H385" s="157" t="str">
        <f>IF(G385="","",VLOOKUP(G385,'附表8-合同明细采集底稿'!B:I,2,0))</f>
        <v>建设工程施工合同12-15#楼38#楼、</v>
      </c>
      <c r="I385" s="121">
        <f>IF(G385="","",VLOOKUP(G385,'附表8-合同明细采集底稿'!B:I,3,0))</f>
        <v>0</v>
      </c>
      <c r="J385" s="157" t="str">
        <f>IF(G385="","",VLOOKUP(G385,'附表8-合同明细采集底稿'!B:I,4,0))</f>
        <v>新疆通力建设集团股份有限公司（顾）</v>
      </c>
      <c r="K385" s="157" t="s">
        <v>2007</v>
      </c>
      <c r="L385" s="268" t="s">
        <v>2230</v>
      </c>
      <c r="M385" s="158" t="s">
        <v>3111</v>
      </c>
      <c r="N385" s="187">
        <v>11453943.12</v>
      </c>
      <c r="O385" s="255">
        <v>12484798</v>
      </c>
      <c r="P385" s="255">
        <v>11453943.12</v>
      </c>
      <c r="Q385" s="160"/>
      <c r="R385" s="160">
        <f t="shared" si="18"/>
        <v>11453943.12</v>
      </c>
      <c r="S385" s="161">
        <f>IFERROR(VLOOKUP(G385,'附表8-合同明细采集底稿'!B:M,12,0),100%)</f>
        <v>1</v>
      </c>
      <c r="T385" s="160">
        <f t="shared" si="16"/>
        <v>11453943.12</v>
      </c>
      <c r="U385" s="157"/>
      <c r="V385" s="162" t="s">
        <v>309</v>
      </c>
      <c r="W385" s="163">
        <f>IF('附表1-面积统计表'!$D$29=0,"",IF(AND(V385="共同成本费用",Z385="总建筑面积法"),ROUND(T385/'附表1-面积统计表'!$D$29*'附表1-面积统计表'!$D$5,2),IF(AND(V385="共同成本费用",Z385="可售建筑面积法"),ROUND(T385/'附表1-面积统计表'!$F$29*'附表1-面积统计表'!$F$5,2),"请手工填写")))</f>
        <v>10783787.19</v>
      </c>
      <c r="X385" s="163" t="str">
        <f>IF(SUM('附表1-面积统计表'!$D$6)=0,"",SUM(T385)-SUM(W385)-SUM(Y385))</f>
        <v/>
      </c>
      <c r="Y385" s="163">
        <f>IF(SUM('附表1-面积统计表'!$D$6)=0,SUM(T385)-SUM(W385),IF('附表1-面积统计表'!$D$29=0,"",IF(AND(V385="共同成本费用",Z385="总建筑面积法"),ROUND(T385/'附表1-面积统计表'!$D$29*'附表1-面积统计表'!$D$7,2),IF(AND(V385="共同成本费用",Z385="可售建筑面积法"),ROUND(T385/'附表1-面积统计表'!$F$29*'附表1-面积统计表'!$F$7,2),"请手工填写"))))</f>
        <v>670155.93</v>
      </c>
      <c r="Z385" s="164" t="s">
        <v>282</v>
      </c>
      <c r="AA385" s="157"/>
      <c r="AB385" s="165" t="s">
        <v>1986</v>
      </c>
      <c r="AC385" s="165"/>
    </row>
    <row r="386" s="127" customFormat="1" ht="27" customHeight="1" spans="1:29">
      <c r="A386" s="152">
        <v>380</v>
      </c>
      <c r="B386" s="258" t="s">
        <v>2341</v>
      </c>
      <c r="C386" s="259" t="s">
        <v>2342</v>
      </c>
      <c r="D386" s="155" t="s">
        <v>2422</v>
      </c>
      <c r="E386" s="263" t="s">
        <v>2423</v>
      </c>
      <c r="F386" s="262" t="s">
        <v>2343</v>
      </c>
      <c r="G386" s="158" t="s">
        <v>3110</v>
      </c>
      <c r="H386" s="157" t="str">
        <f>IF(G386="","",VLOOKUP(G386,'附表8-合同明细采集底稿'!B:I,2,0))</f>
        <v>建设工程施工合同12-15#楼38#楼、</v>
      </c>
      <c r="I386" s="121">
        <f>IF(G386="","",VLOOKUP(G386,'附表8-合同明细采集底稿'!B:I,3,0))</f>
        <v>0</v>
      </c>
      <c r="J386" s="157" t="str">
        <f>IF(G386="","",VLOOKUP(G386,'附表8-合同明细采集底稿'!B:I,4,0))</f>
        <v>新疆通力建设集团股份有限公司（顾）</v>
      </c>
      <c r="K386" s="157" t="s">
        <v>2007</v>
      </c>
      <c r="L386" s="166" t="s">
        <v>2230</v>
      </c>
      <c r="M386" s="158" t="s">
        <v>3112</v>
      </c>
      <c r="N386" s="187">
        <v>1220183.49</v>
      </c>
      <c r="O386" s="255">
        <v>1330000</v>
      </c>
      <c r="P386" s="255">
        <v>1220183.49</v>
      </c>
      <c r="Q386" s="160"/>
      <c r="R386" s="160">
        <f t="shared" si="18"/>
        <v>1220183.49</v>
      </c>
      <c r="S386" s="161">
        <f>IFERROR(VLOOKUP(G386,'附表8-合同明细采集底稿'!B:M,12,0),100%)</f>
        <v>1</v>
      </c>
      <c r="T386" s="160">
        <f t="shared" si="16"/>
        <v>1220183.49</v>
      </c>
      <c r="U386" s="157"/>
      <c r="V386" s="162" t="s">
        <v>309</v>
      </c>
      <c r="W386" s="163">
        <f>IF('附表1-面积统计表'!$D$29=0,"",IF(AND(V386="共同成本费用",Z386="总建筑面积法"),ROUND(T386/'附表1-面积统计表'!$D$29*'附表1-面积统计表'!$D$5,2),IF(AND(V386="共同成本费用",Z386="可售建筑面积法"),ROUND(T386/'附表1-面积统计表'!$F$29*'附表1-面积统计表'!$F$5,2),"请手工填写")))</f>
        <v>1148792.08</v>
      </c>
      <c r="X386" s="163" t="str">
        <f>IF(SUM('附表1-面积统计表'!$D$6)=0,"",SUM(T386)-SUM(W386)-SUM(Y386))</f>
        <v/>
      </c>
      <c r="Y386" s="163">
        <f>IF(SUM('附表1-面积统计表'!$D$6)=0,SUM(T386)-SUM(W386),IF('附表1-面积统计表'!$D$29=0,"",IF(AND(V386="共同成本费用",Z386="总建筑面积法"),ROUND(T386/'附表1-面积统计表'!$D$29*'附表1-面积统计表'!$D$7,2),IF(AND(V386="共同成本费用",Z386="可售建筑面积法"),ROUND(T386/'附表1-面积统计表'!$F$29*'附表1-面积统计表'!$F$7,2),"请手工填写"))))</f>
        <v>71391.4099999999</v>
      </c>
      <c r="Z386" s="164" t="s">
        <v>282</v>
      </c>
      <c r="AA386" s="157"/>
      <c r="AB386" s="165" t="s">
        <v>1986</v>
      </c>
      <c r="AC386" s="165"/>
    </row>
    <row r="387" s="127" customFormat="1" ht="27" customHeight="1" spans="1:29">
      <c r="A387" s="152">
        <v>381</v>
      </c>
      <c r="B387" s="258" t="s">
        <v>1439</v>
      </c>
      <c r="C387" s="259" t="s">
        <v>3113</v>
      </c>
      <c r="D387" s="155" t="s">
        <v>2422</v>
      </c>
      <c r="E387" s="263" t="s">
        <v>2423</v>
      </c>
      <c r="F387" s="262" t="s">
        <v>3114</v>
      </c>
      <c r="G387" s="158" t="s">
        <v>3110</v>
      </c>
      <c r="H387" s="157" t="str">
        <f>IF(G387="","",VLOOKUP(G387,'附表8-合同明细采集底稿'!B:I,2,0))</f>
        <v>建设工程施工合同12-15#楼38#楼、</v>
      </c>
      <c r="I387" s="121">
        <f>IF(G387="","",VLOOKUP(G387,'附表8-合同明细采集底稿'!B:I,3,0))</f>
        <v>0</v>
      </c>
      <c r="J387" s="157" t="str">
        <f>IF(G387="","",VLOOKUP(G387,'附表8-合同明细采集底稿'!B:I,4,0))</f>
        <v>新疆通力建设集团股份有限公司（顾）</v>
      </c>
      <c r="K387" s="157" t="s">
        <v>2007</v>
      </c>
      <c r="L387" s="166" t="s">
        <v>2230</v>
      </c>
      <c r="M387" s="158" t="s">
        <v>3115</v>
      </c>
      <c r="N387" s="187">
        <v>1834862.39</v>
      </c>
      <c r="O387" s="255">
        <v>2000000</v>
      </c>
      <c r="P387" s="255">
        <v>1834862.39</v>
      </c>
      <c r="Q387" s="160"/>
      <c r="R387" s="160">
        <f t="shared" si="18"/>
        <v>1834862.39</v>
      </c>
      <c r="S387" s="161">
        <f>IFERROR(VLOOKUP(G387,'附表8-合同明细采集底稿'!B:M,12,0),100%)</f>
        <v>1</v>
      </c>
      <c r="T387" s="160">
        <f t="shared" si="16"/>
        <v>1834862.39</v>
      </c>
      <c r="U387" s="157"/>
      <c r="V387" s="162" t="s">
        <v>309</v>
      </c>
      <c r="W387" s="163">
        <f>IF('附表1-面积统计表'!$D$29=0,"",IF(AND(V387="共同成本费用",Z387="总建筑面积法"),ROUND(T387/'附表1-面积统计表'!$D$29*'附表1-面积统计表'!$D$5,2),IF(AND(V387="共同成本费用",Z387="可售建筑面积法"),ROUND(T387/'附表1-面积统计表'!$F$29*'附表1-面积统计表'!$F$5,2),"请手工填写")))</f>
        <v>1727506.88</v>
      </c>
      <c r="X387" s="163" t="str">
        <f>IF(SUM('附表1-面积统计表'!$D$6)=0,"",SUM(T387)-SUM(W387)-SUM(Y387))</f>
        <v/>
      </c>
      <c r="Y387" s="163">
        <f>IF(SUM('附表1-面积统计表'!$D$6)=0,SUM(T387)-SUM(W387),IF('附表1-面积统计表'!$D$29=0,"",IF(AND(V387="共同成本费用",Z387="总建筑面积法"),ROUND(T387/'附表1-面积统计表'!$D$29*'附表1-面积统计表'!$D$7,2),IF(AND(V387="共同成本费用",Z387="可售建筑面积法"),ROUND(T387/'附表1-面积统计表'!$F$29*'附表1-面积统计表'!$F$7,2),"请手工填写"))))</f>
        <v>107355.51</v>
      </c>
      <c r="Z387" s="164" t="s">
        <v>282</v>
      </c>
      <c r="AA387" s="157"/>
      <c r="AB387" s="165" t="s">
        <v>1986</v>
      </c>
      <c r="AC387" s="165"/>
    </row>
    <row r="388" s="127" customFormat="1" ht="27" customHeight="1" spans="1:29">
      <c r="A388" s="152">
        <v>382</v>
      </c>
      <c r="B388" s="258" t="s">
        <v>126</v>
      </c>
      <c r="C388" s="259" t="s">
        <v>3116</v>
      </c>
      <c r="D388" s="155" t="s">
        <v>2422</v>
      </c>
      <c r="E388" s="263" t="s">
        <v>2423</v>
      </c>
      <c r="F388" s="262" t="s">
        <v>3117</v>
      </c>
      <c r="G388" s="158" t="s">
        <v>3110</v>
      </c>
      <c r="H388" s="157" t="str">
        <f>IF(G388="","",VLOOKUP(G388,'附表8-合同明细采集底稿'!B:I,2,0))</f>
        <v>建设工程施工合同12-15#楼38#楼、</v>
      </c>
      <c r="I388" s="121">
        <f>IF(G388="","",VLOOKUP(G388,'附表8-合同明细采集底稿'!B:I,3,0))</f>
        <v>0</v>
      </c>
      <c r="J388" s="157" t="str">
        <f>IF(G388="","",VLOOKUP(G388,'附表8-合同明细采集底稿'!B:I,4,0))</f>
        <v>新疆通力建设集团股份有限公司（顾）</v>
      </c>
      <c r="K388" s="157" t="s">
        <v>2007</v>
      </c>
      <c r="L388" s="166" t="s">
        <v>2230</v>
      </c>
      <c r="M388" s="158" t="s">
        <v>3118</v>
      </c>
      <c r="N388" s="187">
        <v>2972477.06</v>
      </c>
      <c r="O388" s="255">
        <v>3240000</v>
      </c>
      <c r="P388" s="255">
        <v>2972477.06</v>
      </c>
      <c r="Q388" s="160"/>
      <c r="R388" s="160">
        <f t="shared" si="18"/>
        <v>2972477.06</v>
      </c>
      <c r="S388" s="161">
        <f>IFERROR(VLOOKUP(G388,'附表8-合同明细采集底稿'!B:M,12,0),100%)</f>
        <v>1</v>
      </c>
      <c r="T388" s="160">
        <f t="shared" si="16"/>
        <v>2972477.06</v>
      </c>
      <c r="U388" s="157"/>
      <c r="V388" s="162" t="s">
        <v>309</v>
      </c>
      <c r="W388" s="163">
        <f>IF('附表1-面积统计表'!$D$29=0,"",IF(AND(V388="共同成本费用",Z388="总建筑面积法"),ROUND(T388/'附表1-面积统计表'!$D$29*'附表1-面积统计表'!$D$5,2),IF(AND(V388="共同成本费用",Z388="可售建筑面积法"),ROUND(T388/'附表1-面积统计表'!$F$29*'附表1-面积统计表'!$F$5,2),"请手工填写")))</f>
        <v>2798561.13</v>
      </c>
      <c r="X388" s="163" t="str">
        <f>IF(SUM('附表1-面积统计表'!$D$6)=0,"",SUM(T388)-SUM(W388)-SUM(Y388))</f>
        <v/>
      </c>
      <c r="Y388" s="163">
        <f>IF(SUM('附表1-面积统计表'!$D$6)=0,SUM(T388)-SUM(W388),IF('附表1-面积统计表'!$D$29=0,"",IF(AND(V388="共同成本费用",Z388="总建筑面积法"),ROUND(T388/'附表1-面积统计表'!$D$29*'附表1-面积统计表'!$D$7,2),IF(AND(V388="共同成本费用",Z388="可售建筑面积法"),ROUND(T388/'附表1-面积统计表'!$F$29*'附表1-面积统计表'!$F$7,2),"请手工填写"))))</f>
        <v>173915.93</v>
      </c>
      <c r="Z388" s="164" t="s">
        <v>282</v>
      </c>
      <c r="AA388" s="157"/>
      <c r="AB388" s="165" t="s">
        <v>1986</v>
      </c>
      <c r="AC388" s="165"/>
    </row>
    <row r="389" s="127" customFormat="1" ht="27" customHeight="1" spans="1:29">
      <c r="A389" s="152">
        <v>383</v>
      </c>
      <c r="B389" s="258" t="s">
        <v>1629</v>
      </c>
      <c r="C389" s="259" t="s">
        <v>3119</v>
      </c>
      <c r="D389" s="155" t="s">
        <v>2422</v>
      </c>
      <c r="E389" s="263" t="s">
        <v>2423</v>
      </c>
      <c r="F389" s="262" t="s">
        <v>3120</v>
      </c>
      <c r="G389" s="158" t="s">
        <v>3110</v>
      </c>
      <c r="H389" s="157" t="str">
        <f>IF(G389="","",VLOOKUP(G389,'附表8-合同明细采集底稿'!B:I,2,0))</f>
        <v>建设工程施工合同12-15#楼38#楼、</v>
      </c>
      <c r="I389" s="121">
        <f>IF(G389="","",VLOOKUP(G389,'附表8-合同明细采集底稿'!B:I,3,0))</f>
        <v>0</v>
      </c>
      <c r="J389" s="157" t="str">
        <f>IF(G389="","",VLOOKUP(G389,'附表8-合同明细采集底稿'!B:I,4,0))</f>
        <v>新疆通力建设集团股份有限公司（顾）</v>
      </c>
      <c r="K389" s="157" t="s">
        <v>2007</v>
      </c>
      <c r="L389" s="166" t="s">
        <v>2631</v>
      </c>
      <c r="M389" s="158" t="s">
        <v>3121</v>
      </c>
      <c r="N389" s="187">
        <v>5064950.46</v>
      </c>
      <c r="O389" s="255">
        <v>5520796</v>
      </c>
      <c r="P389" s="255">
        <v>5064950.46</v>
      </c>
      <c r="Q389" s="160"/>
      <c r="R389" s="160">
        <f t="shared" si="18"/>
        <v>5064950.46</v>
      </c>
      <c r="S389" s="161">
        <f>IFERROR(VLOOKUP(G389,'附表8-合同明细采集底稿'!B:M,12,0),100%)</f>
        <v>1</v>
      </c>
      <c r="T389" s="160">
        <f t="shared" si="16"/>
        <v>5064950.46</v>
      </c>
      <c r="U389" s="157"/>
      <c r="V389" s="162" t="s">
        <v>309</v>
      </c>
      <c r="W389" s="163">
        <f>IF('附表1-面积统计表'!$D$29=0,"",IF(AND(V389="共同成本费用",Z389="总建筑面积法"),ROUND(T389/'附表1-面积统计表'!$D$29*'附表1-面积统计表'!$D$5,2),IF(AND(V389="共同成本费用",Z389="可售建筑面积法"),ROUND(T389/'附表1-面积统计表'!$F$29*'附表1-面积统计表'!$F$5,2),"请手工填写")))</f>
        <v>4768606.53</v>
      </c>
      <c r="X389" s="163" t="str">
        <f>IF(SUM('附表1-面积统计表'!$D$6)=0,"",SUM(T389)-SUM(W389)-SUM(Y389))</f>
        <v/>
      </c>
      <c r="Y389" s="163">
        <f>IF(SUM('附表1-面积统计表'!$D$6)=0,SUM(T389)-SUM(W389),IF('附表1-面积统计表'!$D$29=0,"",IF(AND(V389="共同成本费用",Z389="总建筑面积法"),ROUND(T389/'附表1-面积统计表'!$D$29*'附表1-面积统计表'!$D$7,2),IF(AND(V389="共同成本费用",Z389="可售建筑面积法"),ROUND(T389/'附表1-面积统计表'!$F$29*'附表1-面积统计表'!$F$7,2),"请手工填写"))))</f>
        <v>296343.93</v>
      </c>
      <c r="Z389" s="164" t="s">
        <v>282</v>
      </c>
      <c r="AA389" s="157"/>
      <c r="AB389" s="165" t="s">
        <v>1986</v>
      </c>
      <c r="AC389" s="165"/>
    </row>
    <row r="390" s="127" customFormat="1" ht="27" customHeight="1" spans="1:29">
      <c r="A390" s="152">
        <v>384</v>
      </c>
      <c r="B390" s="258" t="s">
        <v>3122</v>
      </c>
      <c r="C390" s="259" t="s">
        <v>2188</v>
      </c>
      <c r="D390" s="155" t="s">
        <v>2422</v>
      </c>
      <c r="E390" s="263" t="s">
        <v>2423</v>
      </c>
      <c r="F390" s="262" t="s">
        <v>3123</v>
      </c>
      <c r="G390" s="158" t="s">
        <v>3110</v>
      </c>
      <c r="H390" s="157" t="str">
        <f>IF(G390="","",VLOOKUP(G390,'附表8-合同明细采集底稿'!B:I,2,0))</f>
        <v>建设工程施工合同12-15#楼38#楼、</v>
      </c>
      <c r="I390" s="121">
        <f>IF(G390="","",VLOOKUP(G390,'附表8-合同明细采集底稿'!B:I,3,0))</f>
        <v>0</v>
      </c>
      <c r="J390" s="157" t="str">
        <f>IF(G390="","",VLOOKUP(G390,'附表8-合同明细采集底稿'!B:I,4,0))</f>
        <v>新疆通力建设集团股份有限公司（顾）</v>
      </c>
      <c r="K390" s="157" t="s">
        <v>2007</v>
      </c>
      <c r="L390" s="166" t="s">
        <v>2848</v>
      </c>
      <c r="M390" s="158" t="s">
        <v>3124</v>
      </c>
      <c r="N390" s="187">
        <v>2548622.02</v>
      </c>
      <c r="O390" s="255">
        <v>2777998</v>
      </c>
      <c r="P390" s="255">
        <v>2548622.02</v>
      </c>
      <c r="Q390" s="160"/>
      <c r="R390" s="160">
        <f t="shared" si="18"/>
        <v>2548622.02</v>
      </c>
      <c r="S390" s="161">
        <f>IFERROR(VLOOKUP(G390,'附表8-合同明细采集底稿'!B:M,12,0),100%)</f>
        <v>1</v>
      </c>
      <c r="T390" s="160">
        <f t="shared" si="16"/>
        <v>2548622.02</v>
      </c>
      <c r="U390" s="157"/>
      <c r="V390" s="162" t="s">
        <v>309</v>
      </c>
      <c r="W390" s="163">
        <f>IF('附表1-面积统计表'!$D$29=0,"",IF(AND(V390="共同成本费用",Z390="总建筑面积法"),ROUND(T390/'附表1-面积统计表'!$D$29*'附表1-面积统计表'!$D$5,2),IF(AND(V390="共同成本费用",Z390="可售建筑面积法"),ROUND(T390/'附表1-面积统计表'!$F$29*'附表1-面积统计表'!$F$5,2),"请手工填写")))</f>
        <v>2399505.32</v>
      </c>
      <c r="X390" s="163" t="str">
        <f>IF(SUM('附表1-面积统计表'!$D$6)=0,"",SUM(T390)-SUM(W390)-SUM(Y390))</f>
        <v/>
      </c>
      <c r="Y390" s="163">
        <f>IF(SUM('附表1-面积统计表'!$D$6)=0,SUM(T390)-SUM(W390),IF('附表1-面积统计表'!$D$29=0,"",IF(AND(V390="共同成本费用",Z390="总建筑面积法"),ROUND(T390/'附表1-面积统计表'!$D$29*'附表1-面积统计表'!$D$7,2),IF(AND(V390="共同成本费用",Z390="可售建筑面积法"),ROUND(T390/'附表1-面积统计表'!$F$29*'附表1-面积统计表'!$F$7,2),"请手工填写"))))</f>
        <v>149116.7</v>
      </c>
      <c r="Z390" s="164" t="s">
        <v>282</v>
      </c>
      <c r="AA390" s="157"/>
      <c r="AB390" s="165" t="s">
        <v>1986</v>
      </c>
      <c r="AC390" s="165"/>
    </row>
    <row r="391" s="127" customFormat="1" ht="27" customHeight="1" spans="1:29">
      <c r="A391" s="152">
        <v>385</v>
      </c>
      <c r="B391" s="258" t="s">
        <v>2402</v>
      </c>
      <c r="C391" s="259" t="s">
        <v>2403</v>
      </c>
      <c r="D391" s="155" t="s">
        <v>2422</v>
      </c>
      <c r="E391" s="263" t="s">
        <v>2423</v>
      </c>
      <c r="F391" s="262" t="s">
        <v>3125</v>
      </c>
      <c r="G391" s="158" t="s">
        <v>3110</v>
      </c>
      <c r="H391" s="157" t="str">
        <f>IF(G391="","",VLOOKUP(G391,'附表8-合同明细采集底稿'!B:I,2,0))</f>
        <v>建设工程施工合同12-15#楼38#楼、</v>
      </c>
      <c r="I391" s="121">
        <f>IF(G391="","",VLOOKUP(G391,'附表8-合同明细采集底稿'!B:I,3,0))</f>
        <v>0</v>
      </c>
      <c r="J391" s="157" t="str">
        <f>IF(G391="","",VLOOKUP(G391,'附表8-合同明细采集底稿'!B:I,4,0))</f>
        <v>新疆通力建设集团股份有限公司（顾）</v>
      </c>
      <c r="K391" s="157" t="s">
        <v>2007</v>
      </c>
      <c r="L391" s="166" t="s">
        <v>2848</v>
      </c>
      <c r="M391" s="158" t="s">
        <v>3126</v>
      </c>
      <c r="N391" s="187">
        <v>899576.15</v>
      </c>
      <c r="O391" s="255">
        <v>980538</v>
      </c>
      <c r="P391" s="255">
        <v>899576.15</v>
      </c>
      <c r="Q391" s="160"/>
      <c r="R391" s="160">
        <f t="shared" si="18"/>
        <v>899576.15</v>
      </c>
      <c r="S391" s="161">
        <f>IFERROR(VLOOKUP(G391,'附表8-合同明细采集底稿'!B:M,12,0),100%)</f>
        <v>1</v>
      </c>
      <c r="T391" s="160">
        <f t="shared" si="16"/>
        <v>899576.15</v>
      </c>
      <c r="U391" s="157"/>
      <c r="V391" s="162" t="s">
        <v>309</v>
      </c>
      <c r="W391" s="163">
        <f>IF('附表1-面积统计表'!$D$29=0,"",IF(AND(V391="共同成本费用",Z391="总建筑面积法"),ROUND(T391/'附表1-面积统计表'!$D$29*'附表1-面积统计表'!$D$5,2),IF(AND(V391="共同成本费用",Z391="可售建筑面积法"),ROUND(T391/'附表1-面积统计表'!$F$29*'附表1-面积统计表'!$F$5,2),"请手工填写")))</f>
        <v>846943.07</v>
      </c>
      <c r="X391" s="163" t="str">
        <f>IF(SUM('附表1-面积统计表'!$D$6)=0,"",SUM(T391)-SUM(W391)-SUM(Y391))</f>
        <v/>
      </c>
      <c r="Y391" s="163">
        <f>IF(SUM('附表1-面积统计表'!$D$6)=0,SUM(T391)-SUM(W391),IF('附表1-面积统计表'!$D$29=0,"",IF(AND(V391="共同成本费用",Z391="总建筑面积法"),ROUND(T391/'附表1-面积统计表'!$D$29*'附表1-面积统计表'!$D$7,2),IF(AND(V391="共同成本费用",Z391="可售建筑面积法"),ROUND(T391/'附表1-面积统计表'!$F$29*'附表1-面积统计表'!$F$7,2),"请手工填写"))))</f>
        <v>52633.0800000001</v>
      </c>
      <c r="Z391" s="164" t="s">
        <v>282</v>
      </c>
      <c r="AA391" s="157"/>
      <c r="AB391" s="165" t="s">
        <v>1986</v>
      </c>
      <c r="AC391" s="165"/>
    </row>
    <row r="392" s="128" customFormat="1" ht="27" customHeight="1" spans="1:29">
      <c r="A392" s="172">
        <v>386</v>
      </c>
      <c r="B392" s="264" t="s">
        <v>3127</v>
      </c>
      <c r="C392" s="265" t="s">
        <v>3128</v>
      </c>
      <c r="D392" s="175" t="s">
        <v>2422</v>
      </c>
      <c r="E392" s="274" t="s">
        <v>2423</v>
      </c>
      <c r="F392" s="266" t="s">
        <v>3129</v>
      </c>
      <c r="G392" s="178" t="s">
        <v>3110</v>
      </c>
      <c r="H392" s="177" t="str">
        <f>IF(G392="","",VLOOKUP(G392,'附表8-合同明细采集底稿'!B:I,2,0))</f>
        <v>建设工程施工合同12-15#楼38#楼、</v>
      </c>
      <c r="I392" s="179">
        <f>IF(G392="","",VLOOKUP(G392,'附表8-合同明细采集底稿'!B:I,3,0))</f>
        <v>0</v>
      </c>
      <c r="J392" s="177" t="str">
        <f>IF(G392="","",VLOOKUP(G392,'附表8-合同明细采集底稿'!B:I,4,0))</f>
        <v>新疆通力建设集团股份有限公司（顾）</v>
      </c>
      <c r="K392" s="177" t="s">
        <v>2007</v>
      </c>
      <c r="L392" s="275" t="s">
        <v>2546</v>
      </c>
      <c r="M392" s="178" t="s">
        <v>3130</v>
      </c>
      <c r="N392" s="188">
        <v>4453093.58</v>
      </c>
      <c r="O392" s="267">
        <v>4853872</v>
      </c>
      <c r="P392" s="267">
        <v>4453093.58</v>
      </c>
      <c r="Q392" s="181"/>
      <c r="R392" s="181">
        <f t="shared" si="18"/>
        <v>4453093.58</v>
      </c>
      <c r="S392" s="182">
        <f>IFERROR(VLOOKUP(G392,'附表8-合同明细采集底稿'!B:M,12,0),100%)</f>
        <v>1</v>
      </c>
      <c r="T392" s="181">
        <f t="shared" ref="T392:T455" si="19">ROUND(SUM(R392)*SUM(S392),2)</f>
        <v>4453093.58</v>
      </c>
      <c r="U392" s="177"/>
      <c r="V392" s="183" t="s">
        <v>309</v>
      </c>
      <c r="W392" s="184">
        <f>IF('附表1-面积统计表'!$D$29=0,"",IF(AND(V392="共同成本费用",Z392="总建筑面积法"),ROUND(T392/'附表1-面积统计表'!$D$29*'附表1-面积统计表'!$D$5,2),IF(AND(V392="共同成本费用",Z392="可售建筑面积法"),ROUND(T392/'附表1-面积统计表'!$F$29*'附表1-面积统计表'!$F$5,2),"请手工填写")))</f>
        <v>4192548.63</v>
      </c>
      <c r="X392" s="184" t="str">
        <f>IF(SUM('附表1-面积统计表'!$D$6)=0,"",SUM(T392)-SUM(W392)-SUM(Y392))</f>
        <v/>
      </c>
      <c r="Y392" s="184">
        <f>IF(SUM('附表1-面积统计表'!$D$6)=0,SUM(T392)-SUM(W392),IF('附表1-面积统计表'!$D$29=0,"",IF(AND(V392="共同成本费用",Z392="总建筑面积法"),ROUND(T392/'附表1-面积统计表'!$D$29*'附表1-面积统计表'!$D$7,2),IF(AND(V392="共同成本费用",Z392="可售建筑面积法"),ROUND(T392/'附表1-面积统计表'!$F$29*'附表1-面积统计表'!$F$7,2),"请手工填写"))))</f>
        <v>260544.95</v>
      </c>
      <c r="Z392" s="185" t="s">
        <v>282</v>
      </c>
      <c r="AA392" s="177"/>
      <c r="AB392" s="186" t="s">
        <v>1986</v>
      </c>
      <c r="AC392" s="186"/>
    </row>
    <row r="393" s="127" customFormat="1" ht="27" customHeight="1" spans="1:29">
      <c r="A393" s="152">
        <v>387</v>
      </c>
      <c r="B393" s="258" t="s">
        <v>3131</v>
      </c>
      <c r="C393" s="259">
        <v>30</v>
      </c>
      <c r="D393" s="155" t="s">
        <v>2422</v>
      </c>
      <c r="E393" s="263" t="s">
        <v>2423</v>
      </c>
      <c r="F393" s="262" t="s">
        <v>3132</v>
      </c>
      <c r="G393" s="158" t="s">
        <v>3110</v>
      </c>
      <c r="H393" s="157" t="str">
        <f>IF(G393="","",VLOOKUP(G393,'附表8-合同明细采集底稿'!B:I,2,0))</f>
        <v>建设工程施工合同12-15#楼38#楼、</v>
      </c>
      <c r="I393" s="121">
        <f>IF(G393="","",VLOOKUP(G393,'附表8-合同明细采集底稿'!B:I,3,0))</f>
        <v>0</v>
      </c>
      <c r="J393" s="157" t="str">
        <f>IF(G393="","",VLOOKUP(G393,'附表8-合同明细采集底稿'!B:I,4,0))</f>
        <v>新疆通力建设集团股份有限公司（顾）</v>
      </c>
      <c r="K393" s="157" t="s">
        <v>2007</v>
      </c>
      <c r="L393" s="158"/>
      <c r="M393" s="158" t="s">
        <v>3133</v>
      </c>
      <c r="N393" s="187">
        <v>544836.7</v>
      </c>
      <c r="O393" s="255">
        <v>593872</v>
      </c>
      <c r="P393" s="255">
        <v>544836.7</v>
      </c>
      <c r="Q393" s="160"/>
      <c r="R393" s="160">
        <f t="shared" si="18"/>
        <v>544836.7</v>
      </c>
      <c r="S393" s="161">
        <f>IFERROR(VLOOKUP(G393,'附表8-合同明细采集底稿'!B:M,12,0),100%)</f>
        <v>1</v>
      </c>
      <c r="T393" s="160">
        <f t="shared" si="19"/>
        <v>544836.7</v>
      </c>
      <c r="U393" s="157"/>
      <c r="V393" s="162" t="s">
        <v>309</v>
      </c>
      <c r="W393" s="163">
        <f>IF('附表1-面积统计表'!$D$29=0,"",IF(AND(V393="共同成本费用",Z393="总建筑面积法"),ROUND(T393/'附表1-面积统计表'!$D$29*'附表1-面积统计表'!$D$5,2),IF(AND(V393="共同成本费用",Z393="可售建筑面积法"),ROUND(T393/'附表1-面积统计表'!$F$29*'附表1-面积统计表'!$F$5,2),"请手工填写")))</f>
        <v>512958.98</v>
      </c>
      <c r="X393" s="163" t="str">
        <f>IF(SUM('附表1-面积统计表'!$D$6)=0,"",SUM(T393)-SUM(W393)-SUM(Y393))</f>
        <v/>
      </c>
      <c r="Y393" s="163">
        <f>IF(SUM('附表1-面积统计表'!$D$6)=0,SUM(T393)-SUM(W393),IF('附表1-面积统计表'!$D$29=0,"",IF(AND(V393="共同成本费用",Z393="总建筑面积法"),ROUND(T393/'附表1-面积统计表'!$D$29*'附表1-面积统计表'!$D$7,2),IF(AND(V393="共同成本费用",Z393="可售建筑面积法"),ROUND(T393/'附表1-面积统计表'!$F$29*'附表1-面积统计表'!$F$7,2),"请手工填写"))))</f>
        <v>31877.72</v>
      </c>
      <c r="Z393" s="164" t="s">
        <v>282</v>
      </c>
      <c r="AA393" s="157"/>
      <c r="AB393" s="165" t="s">
        <v>1986</v>
      </c>
      <c r="AC393" s="165"/>
    </row>
    <row r="394" s="127" customFormat="1" ht="27" customHeight="1" spans="1:29">
      <c r="A394" s="152">
        <v>388</v>
      </c>
      <c r="B394" s="298" t="s">
        <v>3134</v>
      </c>
      <c r="C394" s="259" t="s">
        <v>581</v>
      </c>
      <c r="D394" s="155" t="s">
        <v>2422</v>
      </c>
      <c r="E394" s="263" t="s">
        <v>2423</v>
      </c>
      <c r="F394" s="298" t="s">
        <v>3135</v>
      </c>
      <c r="G394" s="158" t="s">
        <v>3110</v>
      </c>
      <c r="H394" s="157" t="str">
        <f>IF(G394="","",VLOOKUP(G394,'附表8-合同明细采集底稿'!B:I,2,0))</f>
        <v>建设工程施工合同12-15#楼38#楼、</v>
      </c>
      <c r="I394" s="121">
        <f>IF(G394="","",VLOOKUP(G394,'附表8-合同明细采集底稿'!B:I,3,0))</f>
        <v>0</v>
      </c>
      <c r="J394" s="157" t="str">
        <f>IF(G394="","",VLOOKUP(G394,'附表8-合同明细采集底稿'!B:I,4,0))</f>
        <v>新疆通力建设集团股份有限公司（顾）</v>
      </c>
      <c r="K394" s="157" t="s">
        <v>2007</v>
      </c>
      <c r="L394" s="158"/>
      <c r="M394" s="167" t="s">
        <v>3136</v>
      </c>
      <c r="N394" s="299">
        <v>1224264.22</v>
      </c>
      <c r="O394" s="255">
        <v>0</v>
      </c>
      <c r="P394" s="300">
        <v>1224264.22</v>
      </c>
      <c r="Q394" s="160"/>
      <c r="R394" s="160">
        <f t="shared" si="18"/>
        <v>1224264.22</v>
      </c>
      <c r="S394" s="161">
        <f>IFERROR(VLOOKUP(G394,'附表8-合同明细采集底稿'!B:M,12,0),100%)</f>
        <v>1</v>
      </c>
      <c r="T394" s="160">
        <f t="shared" si="19"/>
        <v>1224264.22</v>
      </c>
      <c r="U394" s="157"/>
      <c r="V394" s="162" t="s">
        <v>309</v>
      </c>
      <c r="W394" s="163">
        <f>IF('附表1-面积统计表'!$D$29=0,"",IF(AND(V394="共同成本费用",Z394="总建筑面积法"),ROUND(T394/'附表1-面积统计表'!$D$29*'附表1-面积统计表'!$D$5,2),IF(AND(V394="共同成本费用",Z394="可售建筑面积法"),ROUND(T394/'附表1-面积统计表'!$F$29*'附表1-面积统计表'!$F$5,2),"请手工填写")))</f>
        <v>1152634.05</v>
      </c>
      <c r="X394" s="163" t="str">
        <f>IF(SUM('附表1-面积统计表'!$D$6)=0,"",SUM(T394)-SUM(W394)-SUM(Y394))</f>
        <v/>
      </c>
      <c r="Y394" s="163">
        <f>IF(SUM('附表1-面积统计表'!$D$6)=0,SUM(T394)-SUM(W394),IF('附表1-面积统计表'!$D$29=0,"",IF(AND(V394="共同成本费用",Z394="总建筑面积法"),ROUND(T394/'附表1-面积统计表'!$D$29*'附表1-面积统计表'!$D$7,2),IF(AND(V394="共同成本费用",Z394="可售建筑面积法"),ROUND(T394/'附表1-面积统计表'!$F$29*'附表1-面积统计表'!$F$7,2),"请手工填写"))))</f>
        <v>71630.1699999999</v>
      </c>
      <c r="Z394" s="164" t="s">
        <v>282</v>
      </c>
      <c r="AA394" s="157"/>
      <c r="AB394" s="165" t="s">
        <v>1986</v>
      </c>
      <c r="AC394" s="165"/>
    </row>
    <row r="395" s="127" customFormat="1" ht="27" customHeight="1" spans="1:29">
      <c r="A395" s="152">
        <v>389</v>
      </c>
      <c r="B395" s="258" t="s">
        <v>3137</v>
      </c>
      <c r="C395" s="259">
        <v>52</v>
      </c>
      <c r="D395" s="155" t="s">
        <v>2422</v>
      </c>
      <c r="E395" s="263" t="s">
        <v>2423</v>
      </c>
      <c r="F395" s="262" t="s">
        <v>3138</v>
      </c>
      <c r="G395" s="158" t="s">
        <v>3110</v>
      </c>
      <c r="H395" s="157" t="str">
        <f>IF(G395="","",VLOOKUP(G395,'附表8-合同明细采集底稿'!B:I,2,0))</f>
        <v>建设工程施工合同12-15#楼38#楼、</v>
      </c>
      <c r="I395" s="121">
        <f>IF(G395="","",VLOOKUP(G395,'附表8-合同明细采集底稿'!B:I,3,0))</f>
        <v>0</v>
      </c>
      <c r="J395" s="157" t="str">
        <f>IF(G395="","",VLOOKUP(G395,'附表8-合同明细采集底稿'!B:I,4,0))</f>
        <v>新疆通力建设集团股份有限公司（顾）</v>
      </c>
      <c r="K395" s="157" t="s">
        <v>2007</v>
      </c>
      <c r="L395" s="158"/>
      <c r="M395" s="581" t="s">
        <v>3139</v>
      </c>
      <c r="N395" s="187">
        <v>268806.89</v>
      </c>
      <c r="O395" s="255">
        <v>292999.51</v>
      </c>
      <c r="P395" s="255">
        <v>268806.89</v>
      </c>
      <c r="Q395" s="160"/>
      <c r="R395" s="160">
        <f t="shared" si="18"/>
        <v>268806.89</v>
      </c>
      <c r="S395" s="161">
        <f>IFERROR(VLOOKUP(G395,'附表8-合同明细采集底稿'!B:M,12,0),100%)</f>
        <v>1</v>
      </c>
      <c r="T395" s="160">
        <f t="shared" si="19"/>
        <v>268806.89</v>
      </c>
      <c r="U395" s="157"/>
      <c r="V395" s="162" t="s">
        <v>309</v>
      </c>
      <c r="W395" s="163">
        <f>IF('附表1-面积统计表'!$D$29=0,"",IF(AND(V395="共同成本费用",Z395="总建筑面积法"),ROUND(T395/'附表1-面积统计表'!$D$29*'附表1-面积统计表'!$D$5,2),IF(AND(V395="共同成本费用",Z395="可售建筑面积法"),ROUND(T395/'附表1-面积统计表'!$F$29*'附表1-面积统计表'!$F$5,2),"请手工填写")))</f>
        <v>253079.33</v>
      </c>
      <c r="X395" s="163" t="str">
        <f>IF(SUM('附表1-面积统计表'!$D$6)=0,"",SUM(T395)-SUM(W395)-SUM(Y395))</f>
        <v/>
      </c>
      <c r="Y395" s="163">
        <f>IF(SUM('附表1-面积统计表'!$D$6)=0,SUM(T395)-SUM(W395),IF('附表1-面积统计表'!$D$29=0,"",IF(AND(V395="共同成本费用",Z395="总建筑面积法"),ROUND(T395/'附表1-面积统计表'!$D$29*'附表1-面积统计表'!$D$7,2),IF(AND(V395="共同成本费用",Z395="可售建筑面积法"),ROUND(T395/'附表1-面积统计表'!$F$29*'附表1-面积统计表'!$F$7,2),"请手工填写"))))</f>
        <v>15727.56</v>
      </c>
      <c r="Z395" s="164" t="s">
        <v>282</v>
      </c>
      <c r="AA395" s="157"/>
      <c r="AB395" s="165" t="s">
        <v>1986</v>
      </c>
      <c r="AC395" s="165"/>
    </row>
    <row r="396" s="127" customFormat="1" ht="27" customHeight="1" spans="1:29">
      <c r="A396" s="152">
        <v>390</v>
      </c>
      <c r="B396" s="258" t="s">
        <v>2794</v>
      </c>
      <c r="C396" s="259">
        <v>28</v>
      </c>
      <c r="D396" s="155" t="s">
        <v>2422</v>
      </c>
      <c r="E396" s="263" t="s">
        <v>2423</v>
      </c>
      <c r="F396" s="262" t="s">
        <v>3140</v>
      </c>
      <c r="G396" s="158" t="s">
        <v>3110</v>
      </c>
      <c r="H396" s="157" t="str">
        <f>IF(G396="","",VLOOKUP(G396,'附表8-合同明细采集底稿'!B:I,2,0))</f>
        <v>建设工程施工合同12-15#楼38#楼、</v>
      </c>
      <c r="I396" s="121">
        <f>IF(G396="","",VLOOKUP(G396,'附表8-合同明细采集底稿'!B:I,3,0))</f>
        <v>0</v>
      </c>
      <c r="J396" s="157" t="str">
        <f>IF(G396="","",VLOOKUP(G396,'附表8-合同明细采集底稿'!B:I,4,0))</f>
        <v>新疆通力建设集团股份有限公司（顾）</v>
      </c>
      <c r="K396" s="157" t="s">
        <v>2007</v>
      </c>
      <c r="L396" s="158"/>
      <c r="M396" s="158" t="s">
        <v>3141</v>
      </c>
      <c r="N396" s="187">
        <v>7754914.5</v>
      </c>
      <c r="O396" s="255">
        <v>8452856.81</v>
      </c>
      <c r="P396" s="255">
        <v>7754914.5</v>
      </c>
      <c r="Q396" s="160"/>
      <c r="R396" s="160">
        <f t="shared" si="18"/>
        <v>7754914.5</v>
      </c>
      <c r="S396" s="161">
        <f>IFERROR(VLOOKUP(G396,'附表8-合同明细采集底稿'!B:M,12,0),100%)</f>
        <v>1</v>
      </c>
      <c r="T396" s="160">
        <f t="shared" si="19"/>
        <v>7754914.5</v>
      </c>
      <c r="U396" s="157"/>
      <c r="V396" s="162" t="s">
        <v>309</v>
      </c>
      <c r="W396" s="163">
        <f>IF('附表1-面积统计表'!$D$29=0,"",IF(AND(V396="共同成本费用",Z396="总建筑面积法"),ROUND(T396/'附表1-面积统计表'!$D$29*'附表1-面积统计表'!$D$5,2),IF(AND(V396="共同成本费用",Z396="可售建筑面积法"),ROUND(T396/'附表1-面积统计表'!$F$29*'附表1-面积统计表'!$F$5,2),"请手工填写")))</f>
        <v>7301184.13</v>
      </c>
      <c r="X396" s="163" t="str">
        <f>IF(SUM('附表1-面积统计表'!$D$6)=0,"",SUM(T396)-SUM(W396)-SUM(Y396))</f>
        <v/>
      </c>
      <c r="Y396" s="163">
        <f>IF(SUM('附表1-面积统计表'!$D$6)=0,SUM(T396)-SUM(W396),IF('附表1-面积统计表'!$D$29=0,"",IF(AND(V396="共同成本费用",Z396="总建筑面积法"),ROUND(T396/'附表1-面积统计表'!$D$29*'附表1-面积统计表'!$D$7,2),IF(AND(V396="共同成本费用",Z396="可售建筑面积法"),ROUND(T396/'附表1-面积统计表'!$F$29*'附表1-面积统计表'!$F$7,2),"请手工填写"))))</f>
        <v>453730.37</v>
      </c>
      <c r="Z396" s="164" t="s">
        <v>282</v>
      </c>
      <c r="AA396" s="157"/>
      <c r="AB396" s="165" t="s">
        <v>1986</v>
      </c>
      <c r="AC396" s="165"/>
    </row>
    <row r="397" s="127" customFormat="1" ht="27" customHeight="1" spans="1:29">
      <c r="A397" s="152">
        <v>391</v>
      </c>
      <c r="B397" s="258" t="s">
        <v>2794</v>
      </c>
      <c r="C397" s="259">
        <v>28</v>
      </c>
      <c r="D397" s="155" t="s">
        <v>2422</v>
      </c>
      <c r="E397" s="263" t="s">
        <v>2423</v>
      </c>
      <c r="F397" s="262" t="s">
        <v>3140</v>
      </c>
      <c r="G397" s="158" t="s">
        <v>3110</v>
      </c>
      <c r="H397" s="157" t="str">
        <f>IF(G397="","",VLOOKUP(G397,'附表8-合同明细采集底稿'!B:I,2,0))</f>
        <v>建设工程施工合同12-15#楼38#楼、</v>
      </c>
      <c r="I397" s="121">
        <f>IF(G397="","",VLOOKUP(G397,'附表8-合同明细采集底稿'!B:I,3,0))</f>
        <v>0</v>
      </c>
      <c r="J397" s="157" t="str">
        <f>IF(G397="","",VLOOKUP(G397,'附表8-合同明细采集底稿'!B:I,4,0))</f>
        <v>新疆通力建设集团股份有限公司（顾）</v>
      </c>
      <c r="K397" s="157" t="s">
        <v>2007</v>
      </c>
      <c r="L397" s="158"/>
      <c r="M397" s="158" t="s">
        <v>3142</v>
      </c>
      <c r="N397" s="187">
        <v>7769840.17</v>
      </c>
      <c r="O397" s="255">
        <v>8469125.79</v>
      </c>
      <c r="P397" s="255">
        <v>7769840.17</v>
      </c>
      <c r="Q397" s="160"/>
      <c r="R397" s="160">
        <f t="shared" si="18"/>
        <v>7769840.17</v>
      </c>
      <c r="S397" s="161">
        <f>IFERROR(VLOOKUP(G397,'附表8-合同明细采集底稿'!B:M,12,0),100%)</f>
        <v>1</v>
      </c>
      <c r="T397" s="160">
        <f t="shared" si="19"/>
        <v>7769840.17</v>
      </c>
      <c r="U397" s="157"/>
      <c r="V397" s="162" t="s">
        <v>309</v>
      </c>
      <c r="W397" s="163">
        <f>IF('附表1-面积统计表'!$D$29=0,"",IF(AND(V397="共同成本费用",Z397="总建筑面积法"),ROUND(T397/'附表1-面积统计表'!$D$29*'附表1-面积统计表'!$D$5,2),IF(AND(V397="共同成本费用",Z397="可售建筑面积法"),ROUND(T397/'附表1-面积统计表'!$F$29*'附表1-面积统计表'!$F$5,2),"请手工填写")))</f>
        <v>7315236.51</v>
      </c>
      <c r="X397" s="163" t="str">
        <f>IF(SUM('附表1-面积统计表'!$D$6)=0,"",SUM(T397)-SUM(W397)-SUM(Y397))</f>
        <v/>
      </c>
      <c r="Y397" s="163">
        <f>IF(SUM('附表1-面积统计表'!$D$6)=0,SUM(T397)-SUM(W397),IF('附表1-面积统计表'!$D$29=0,"",IF(AND(V397="共同成本费用",Z397="总建筑面积法"),ROUND(T397/'附表1-面积统计表'!$D$29*'附表1-面积统计表'!$D$7,2),IF(AND(V397="共同成本费用",Z397="可售建筑面积法"),ROUND(T397/'附表1-面积统计表'!$F$29*'附表1-面积统计表'!$F$7,2),"请手工填写"))))</f>
        <v>454603.66</v>
      </c>
      <c r="Z397" s="164" t="s">
        <v>282</v>
      </c>
      <c r="AA397" s="157"/>
      <c r="AB397" s="165" t="s">
        <v>1986</v>
      </c>
      <c r="AC397" s="165"/>
    </row>
    <row r="398" s="127" customFormat="1" ht="27" customHeight="1" spans="1:29">
      <c r="A398" s="152">
        <v>392</v>
      </c>
      <c r="B398" s="258" t="s">
        <v>3143</v>
      </c>
      <c r="C398" s="259">
        <v>21</v>
      </c>
      <c r="D398" s="155" t="s">
        <v>2422</v>
      </c>
      <c r="E398" s="263" t="s">
        <v>2423</v>
      </c>
      <c r="F398" s="262" t="s">
        <v>3144</v>
      </c>
      <c r="G398" s="158" t="s">
        <v>3110</v>
      </c>
      <c r="H398" s="157" t="str">
        <f>IF(G398="","",VLOOKUP(G398,'附表8-合同明细采集底稿'!B:I,2,0))</f>
        <v>建设工程施工合同12-15#楼38#楼、</v>
      </c>
      <c r="I398" s="121">
        <f>IF(G398="","",VLOOKUP(G398,'附表8-合同明细采集底稿'!B:I,3,0))</f>
        <v>0</v>
      </c>
      <c r="J398" s="157" t="str">
        <f>IF(G398="","",VLOOKUP(G398,'附表8-合同明细采集底稿'!B:I,4,0))</f>
        <v>新疆通力建设集团股份有限公司（顾）</v>
      </c>
      <c r="K398" s="157" t="s">
        <v>2007</v>
      </c>
      <c r="L398" s="158"/>
      <c r="M398" s="158" t="s">
        <v>3145</v>
      </c>
      <c r="N398" s="187">
        <v>1075469.88</v>
      </c>
      <c r="O398" s="255">
        <v>1172262.17</v>
      </c>
      <c r="P398" s="255">
        <v>1075469.88</v>
      </c>
      <c r="Q398" s="160"/>
      <c r="R398" s="160">
        <f t="shared" si="18"/>
        <v>1075469.88</v>
      </c>
      <c r="S398" s="161">
        <f>IFERROR(VLOOKUP(G398,'附表8-合同明细采集底稿'!B:M,12,0),100%)</f>
        <v>1</v>
      </c>
      <c r="T398" s="160">
        <f t="shared" si="19"/>
        <v>1075469.88</v>
      </c>
      <c r="U398" s="157"/>
      <c r="V398" s="162" t="s">
        <v>309</v>
      </c>
      <c r="W398" s="163">
        <f>IF('附表1-面积统计表'!$D$29=0,"",IF(AND(V398="共同成本费用",Z398="总建筑面积法"),ROUND(T398/'附表1-面积统计表'!$D$29*'附表1-面积统计表'!$D$5,2),IF(AND(V398="共同成本费用",Z398="可售建筑面积法"),ROUND(T398/'附表1-面积统计表'!$F$29*'附表1-面积统计表'!$F$5,2),"请手工填写")))</f>
        <v>1012545.48</v>
      </c>
      <c r="X398" s="163" t="str">
        <f>IF(SUM('附表1-面积统计表'!$D$6)=0,"",SUM(T398)-SUM(W398)-SUM(Y398))</f>
        <v/>
      </c>
      <c r="Y398" s="163">
        <f>IF(SUM('附表1-面积统计表'!$D$6)=0,SUM(T398)-SUM(W398),IF('附表1-面积统计表'!$D$29=0,"",IF(AND(V398="共同成本费用",Z398="总建筑面积法"),ROUND(T398/'附表1-面积统计表'!$D$29*'附表1-面积统计表'!$D$7,2),IF(AND(V398="共同成本费用",Z398="可售建筑面积法"),ROUND(T398/'附表1-面积统计表'!$F$29*'附表1-面积统计表'!$F$7,2),"请手工填写"))))</f>
        <v>62924.3999999999</v>
      </c>
      <c r="Z398" s="164" t="s">
        <v>282</v>
      </c>
      <c r="AA398" s="157"/>
      <c r="AB398" s="165" t="s">
        <v>1986</v>
      </c>
      <c r="AC398" s="165"/>
    </row>
    <row r="399" s="127" customFormat="1" ht="27" customHeight="1" spans="1:29">
      <c r="A399" s="152">
        <v>393</v>
      </c>
      <c r="B399" s="258" t="s">
        <v>2517</v>
      </c>
      <c r="C399" s="259" t="s">
        <v>2485</v>
      </c>
      <c r="D399" s="155" t="s">
        <v>2422</v>
      </c>
      <c r="E399" s="263" t="s">
        <v>2423</v>
      </c>
      <c r="F399" s="262" t="s">
        <v>3146</v>
      </c>
      <c r="G399" s="158" t="s">
        <v>2425</v>
      </c>
      <c r="H399" s="157" t="str">
        <f>IF(G399="","",VLOOKUP(G399,'附表8-合同明细采集底稿'!B:I,2,0))</f>
        <v>沁春锦苑18#、21#、22#楼、37#社区、地下车库及人防部分建设工程（不含人防）</v>
      </c>
      <c r="I399" s="121">
        <f>IF(G399="","",VLOOKUP(G399,'附表8-合同明细采集底稿'!B:I,3,0))</f>
        <v>0</v>
      </c>
      <c r="J399" s="157" t="str">
        <f>IF(G399="","",VLOOKUP(G399,'附表8-合同明细采集底稿'!B:I,4,0))</f>
        <v>新疆通力建设集团股份有限公司（高）</v>
      </c>
      <c r="K399" s="157" t="s">
        <v>2007</v>
      </c>
      <c r="L399" s="166" t="s">
        <v>2546</v>
      </c>
      <c r="M399" s="158" t="s">
        <v>3147</v>
      </c>
      <c r="N399" s="187">
        <v>1477064.22</v>
      </c>
      <c r="O399" s="255">
        <v>1610000</v>
      </c>
      <c r="P399" s="255">
        <v>1477064.22</v>
      </c>
      <c r="Q399" s="160"/>
      <c r="R399" s="160">
        <f t="shared" si="18"/>
        <v>1477064.22</v>
      </c>
      <c r="S399" s="161">
        <f>IFERROR(VLOOKUP(G399,'附表8-合同明细采集底稿'!B:M,12,0),100%)</f>
        <v>1</v>
      </c>
      <c r="T399" s="160">
        <f t="shared" si="19"/>
        <v>1477064.22</v>
      </c>
      <c r="U399" s="157"/>
      <c r="V399" s="162" t="s">
        <v>309</v>
      </c>
      <c r="W399" s="163">
        <f>IF('附表1-面积统计表'!$D$29=0,"",IF(AND(V399="共同成本费用",Z399="总建筑面积法"),ROUND(T399/'附表1-面积统计表'!$D$29*'附表1-面积统计表'!$D$5,2),IF(AND(V399="共同成本费用",Z399="可售建筑面积法"),ROUND(T399/'附表1-面积统计表'!$F$29*'附表1-面积统计表'!$F$5,2),"请手工填写")))</f>
        <v>1390643.03</v>
      </c>
      <c r="X399" s="163" t="str">
        <f>IF(SUM('附表1-面积统计表'!$D$6)=0,"",SUM(T399)-SUM(W399)-SUM(Y399))</f>
        <v/>
      </c>
      <c r="Y399" s="163">
        <f>IF(SUM('附表1-面积统计表'!$D$6)=0,SUM(T399)-SUM(W399),IF('附表1-面积统计表'!$D$29=0,"",IF(AND(V399="共同成本费用",Z399="总建筑面积法"),ROUND(T399/'附表1-面积统计表'!$D$29*'附表1-面积统计表'!$D$7,2),IF(AND(V399="共同成本费用",Z399="可售建筑面积法"),ROUND(T399/'附表1-面积统计表'!$F$29*'附表1-面积统计表'!$F$7,2),"请手工填写"))))</f>
        <v>86421.1899999999</v>
      </c>
      <c r="Z399" s="164" t="s">
        <v>282</v>
      </c>
      <c r="AA399" s="157"/>
      <c r="AB399" s="165" t="s">
        <v>1986</v>
      </c>
      <c r="AC399" s="165"/>
    </row>
    <row r="400" s="127" customFormat="1" ht="27" customHeight="1" spans="1:29">
      <c r="A400" s="152">
        <v>394</v>
      </c>
      <c r="B400" s="258" t="s">
        <v>2586</v>
      </c>
      <c r="C400" s="259" t="s">
        <v>2432</v>
      </c>
      <c r="D400" s="155" t="s">
        <v>2422</v>
      </c>
      <c r="E400" s="263" t="s">
        <v>2423</v>
      </c>
      <c r="F400" s="262" t="s">
        <v>3148</v>
      </c>
      <c r="G400" s="158" t="s">
        <v>2425</v>
      </c>
      <c r="H400" s="157" t="str">
        <f>IF(G400="","",VLOOKUP(G400,'附表8-合同明细采集底稿'!B:I,2,0))</f>
        <v>沁春锦苑18#、21#、22#楼、37#社区、地下车库及人防部分建设工程（不含人防）</v>
      </c>
      <c r="I400" s="121">
        <f>IF(G400="","",VLOOKUP(G400,'附表8-合同明细采集底稿'!B:I,3,0))</f>
        <v>0</v>
      </c>
      <c r="J400" s="157" t="str">
        <f>IF(G400="","",VLOOKUP(G400,'附表8-合同明细采集底稿'!B:I,4,0))</f>
        <v>新疆通力建设集团股份有限公司（高）</v>
      </c>
      <c r="K400" s="157" t="s">
        <v>2007</v>
      </c>
      <c r="L400" s="166" t="s">
        <v>2558</v>
      </c>
      <c r="M400" s="158" t="s">
        <v>3149</v>
      </c>
      <c r="N400" s="187">
        <v>256880.73</v>
      </c>
      <c r="O400" s="255">
        <v>280000</v>
      </c>
      <c r="P400" s="255">
        <v>256880.73</v>
      </c>
      <c r="Q400" s="160"/>
      <c r="R400" s="160">
        <f t="shared" si="18"/>
        <v>256880.73</v>
      </c>
      <c r="S400" s="161">
        <f>IFERROR(VLOOKUP(G400,'附表8-合同明细采集底稿'!B:M,12,0),100%)</f>
        <v>1</v>
      </c>
      <c r="T400" s="160">
        <f t="shared" si="19"/>
        <v>256880.73</v>
      </c>
      <c r="U400" s="157"/>
      <c r="V400" s="162" t="s">
        <v>309</v>
      </c>
      <c r="W400" s="163">
        <f>IF('附表1-面积统计表'!$D$29=0,"",IF(AND(V400="共同成本费用",Z400="总建筑面积法"),ROUND(T400/'附表1-面积统计表'!$D$29*'附表1-面积统计表'!$D$5,2),IF(AND(V400="共同成本费用",Z400="可售建筑面积法"),ROUND(T400/'附表1-面积统计表'!$F$29*'附表1-面积统计表'!$F$5,2),"请手工填写")))</f>
        <v>241850.96</v>
      </c>
      <c r="X400" s="163" t="str">
        <f>IF(SUM('附表1-面积统计表'!$D$6)=0,"",SUM(T400)-SUM(W400)-SUM(Y400))</f>
        <v/>
      </c>
      <c r="Y400" s="163">
        <f>IF(SUM('附表1-面积统计表'!$D$6)=0,SUM(T400)-SUM(W400),IF('附表1-面积统计表'!$D$29=0,"",IF(AND(V400="共同成本费用",Z400="总建筑面积法"),ROUND(T400/'附表1-面积统计表'!$D$29*'附表1-面积统计表'!$D$7,2),IF(AND(V400="共同成本费用",Z400="可售建筑面积法"),ROUND(T400/'附表1-面积统计表'!$F$29*'附表1-面积统计表'!$F$7,2),"请手工填写"))))</f>
        <v>15029.77</v>
      </c>
      <c r="Z400" s="164" t="s">
        <v>282</v>
      </c>
      <c r="AA400" s="157"/>
      <c r="AB400" s="165" t="s">
        <v>1986</v>
      </c>
      <c r="AC400" s="165"/>
    </row>
    <row r="401" s="127" customFormat="1" ht="27" customHeight="1" spans="1:1024 1025:16376">
      <c r="A401" s="152">
        <v>395</v>
      </c>
      <c r="B401" s="258" t="s">
        <v>2540</v>
      </c>
      <c r="C401" s="259" t="s">
        <v>2479</v>
      </c>
      <c r="D401" s="155" t="s">
        <v>2422</v>
      </c>
      <c r="E401" s="263" t="s">
        <v>2423</v>
      </c>
      <c r="F401" s="262" t="s">
        <v>3150</v>
      </c>
      <c r="G401" s="158" t="s">
        <v>2425</v>
      </c>
      <c r="H401" s="157" t="str">
        <f>IF(G401="","",VLOOKUP(G401,'附表8-合同明细采集底稿'!B:I,2,0))</f>
        <v>沁春锦苑18#、21#、22#楼、37#社区、地下车库及人防部分建设工程（不含人防）</v>
      </c>
      <c r="I401" s="121">
        <f>IF(G401="","",VLOOKUP(G401,'附表8-合同明细采集底稿'!B:I,3,0))</f>
        <v>0</v>
      </c>
      <c r="J401" s="157" t="str">
        <f>IF(G401="","",VLOOKUP(G401,'附表8-合同明细采集底稿'!B:I,4,0))</f>
        <v>新疆通力建设集团股份有限公司（高）</v>
      </c>
      <c r="K401" s="157" t="s">
        <v>2007</v>
      </c>
      <c r="L401" s="166" t="s">
        <v>2546</v>
      </c>
      <c r="M401" s="158" t="s">
        <v>3151</v>
      </c>
      <c r="N401" s="187">
        <v>1477064.22</v>
      </c>
      <c r="O401" s="255">
        <v>1610000</v>
      </c>
      <c r="P401" s="255">
        <v>1477064.22</v>
      </c>
      <c r="Q401" s="160"/>
      <c r="R401" s="160">
        <f t="shared" si="18"/>
        <v>1477064.22</v>
      </c>
      <c r="S401" s="161">
        <f>IFERROR(VLOOKUP(G401,'附表8-合同明细采集底稿'!B:M,12,0),100%)</f>
        <v>1</v>
      </c>
      <c r="T401" s="160">
        <f t="shared" si="19"/>
        <v>1477064.22</v>
      </c>
      <c r="U401" s="157"/>
      <c r="V401" s="162" t="s">
        <v>309</v>
      </c>
      <c r="W401" s="163">
        <f>IF('附表1-面积统计表'!$D$29=0,"",IF(AND(V401="共同成本费用",Z401="总建筑面积法"),ROUND(T401/'附表1-面积统计表'!$D$29*'附表1-面积统计表'!$D$5,2),IF(AND(V401="共同成本费用",Z401="可售建筑面积法"),ROUND(T401/'附表1-面积统计表'!$F$29*'附表1-面积统计表'!$F$5,2),"请手工填写")))</f>
        <v>1390643.03</v>
      </c>
      <c r="X401" s="163" t="str">
        <f>IF(SUM('附表1-面积统计表'!$D$6)=0,"",SUM(T401)-SUM(W401)-SUM(Y401))</f>
        <v/>
      </c>
      <c r="Y401" s="163">
        <f>IF(SUM('附表1-面积统计表'!$D$6)=0,SUM(T401)-SUM(W401),IF('附表1-面积统计表'!$D$29=0,"",IF(AND(V401="共同成本费用",Z401="总建筑面积法"),ROUND(T401/'附表1-面积统计表'!$D$29*'附表1-面积统计表'!$D$7,2),IF(AND(V401="共同成本费用",Z401="可售建筑面积法"),ROUND(T401/'附表1-面积统计表'!$F$29*'附表1-面积统计表'!$F$7,2),"请手工填写"))))</f>
        <v>86421.1899999999</v>
      </c>
      <c r="Z401" s="164" t="s">
        <v>282</v>
      </c>
      <c r="AA401" s="157"/>
      <c r="AB401" s="165" t="s">
        <v>1986</v>
      </c>
      <c r="AC401" s="165"/>
    </row>
    <row r="402" s="127" customFormat="1" ht="27" customHeight="1" spans="1:1024 1025:16376">
      <c r="A402" s="152">
        <v>396</v>
      </c>
      <c r="B402" s="258" t="s">
        <v>2472</v>
      </c>
      <c r="C402" s="259" t="s">
        <v>2477</v>
      </c>
      <c r="D402" s="155" t="s">
        <v>2422</v>
      </c>
      <c r="E402" s="263" t="s">
        <v>2423</v>
      </c>
      <c r="F402" s="262" t="s">
        <v>3152</v>
      </c>
      <c r="G402" s="158" t="s">
        <v>2425</v>
      </c>
      <c r="H402" s="157" t="str">
        <f>IF(G402="","",VLOOKUP(G402,'附表8-合同明细采集底稿'!B:I,2,0))</f>
        <v>沁春锦苑18#、21#、22#楼、37#社区、地下车库及人防部分建设工程（不含人防）</v>
      </c>
      <c r="I402" s="121">
        <f>IF(G402="","",VLOOKUP(G402,'附表8-合同明细采集底稿'!B:I,3,0))</f>
        <v>0</v>
      </c>
      <c r="J402" s="157" t="str">
        <f>IF(G402="","",VLOOKUP(G402,'附表8-合同明细采集底稿'!B:I,4,0))</f>
        <v>新疆通力建设集团股份有限公司（高）</v>
      </c>
      <c r="K402" s="157" t="s">
        <v>2007</v>
      </c>
      <c r="L402" s="166" t="s">
        <v>2853</v>
      </c>
      <c r="M402" s="158" t="s">
        <v>3153</v>
      </c>
      <c r="N402" s="187">
        <v>2548206.7</v>
      </c>
      <c r="O402" s="255">
        <v>2777545.3</v>
      </c>
      <c r="P402" s="255">
        <v>2548206.7</v>
      </c>
      <c r="Q402" s="160"/>
      <c r="R402" s="160">
        <f t="shared" ref="R402:R465" si="20">P402+Q402</f>
        <v>2548206.7</v>
      </c>
      <c r="S402" s="161">
        <f>IFERROR(VLOOKUP(G402,'附表8-合同明细采集底稿'!B:M,12,0),100%)</f>
        <v>1</v>
      </c>
      <c r="T402" s="160">
        <f t="shared" si="19"/>
        <v>2548206.7</v>
      </c>
      <c r="U402" s="157"/>
      <c r="V402" s="162" t="s">
        <v>309</v>
      </c>
      <c r="W402" s="163">
        <f>IF('附表1-面积统计表'!$D$29=0,"",IF(AND(V402="共同成本费用",Z402="总建筑面积法"),ROUND(T402/'附表1-面积统计表'!$D$29*'附表1-面积统计表'!$D$5,2),IF(AND(V402="共同成本费用",Z402="可售建筑面积法"),ROUND(T402/'附表1-面积统计表'!$F$29*'附表1-面积统计表'!$F$5,2),"请手工填写")))</f>
        <v>2399114.3</v>
      </c>
      <c r="X402" s="163" t="str">
        <f>IF(SUM('附表1-面积统计表'!$D$6)=0,"",SUM(T402)-SUM(W402)-SUM(Y402))</f>
        <v/>
      </c>
      <c r="Y402" s="163">
        <f>IF(SUM('附表1-面积统计表'!$D$6)=0,SUM(T402)-SUM(W402),IF('附表1-面积统计表'!$D$29=0,"",IF(AND(V402="共同成本费用",Z402="总建筑面积法"),ROUND(T402/'附表1-面积统计表'!$D$29*'附表1-面积统计表'!$D$7,2),IF(AND(V402="共同成本费用",Z402="可售建筑面积法"),ROUND(T402/'附表1-面积统计表'!$F$29*'附表1-面积统计表'!$F$7,2),"请手工填写"))))</f>
        <v>149092.4</v>
      </c>
      <c r="Z402" s="164" t="s">
        <v>282</v>
      </c>
      <c r="AA402" s="157"/>
      <c r="AB402" s="165" t="s">
        <v>1986</v>
      </c>
      <c r="AC402" s="165"/>
    </row>
    <row r="403" s="127" customFormat="1" ht="27" customHeight="1" spans="1:1024 1025:16376">
      <c r="A403" s="152">
        <v>397</v>
      </c>
      <c r="B403" s="258" t="s">
        <v>3154</v>
      </c>
      <c r="C403" s="259" t="s">
        <v>3155</v>
      </c>
      <c r="D403" s="155" t="s">
        <v>2422</v>
      </c>
      <c r="E403" s="263" t="s">
        <v>2423</v>
      </c>
      <c r="F403" s="262" t="s">
        <v>3156</v>
      </c>
      <c r="G403" s="158" t="s">
        <v>2425</v>
      </c>
      <c r="H403" s="157" t="str">
        <f>IF(G403="","",VLOOKUP(G403,'附表8-合同明细采集底稿'!B:I,2,0))</f>
        <v>沁春锦苑18#、21#、22#楼、37#社区、地下车库及人防部分建设工程（不含人防）</v>
      </c>
      <c r="I403" s="121">
        <f>IF(G403="","",VLOOKUP(G403,'附表8-合同明细采集底稿'!B:I,3,0))</f>
        <v>0</v>
      </c>
      <c r="J403" s="157" t="str">
        <f>IF(G403="","",VLOOKUP(G403,'附表8-合同明细采集底稿'!B:I,4,0))</f>
        <v>新疆通力建设集团股份有限公司（高）</v>
      </c>
      <c r="K403" s="157" t="s">
        <v>2007</v>
      </c>
      <c r="L403" s="166" t="s">
        <v>2853</v>
      </c>
      <c r="M403" s="158" t="s">
        <v>3157</v>
      </c>
      <c r="N403" s="187">
        <v>2605784.13</v>
      </c>
      <c r="O403" s="255">
        <v>2840304.7</v>
      </c>
      <c r="P403" s="255">
        <v>2605784.13</v>
      </c>
      <c r="Q403" s="160"/>
      <c r="R403" s="160">
        <f t="shared" si="20"/>
        <v>2605784.13</v>
      </c>
      <c r="S403" s="161">
        <f>IFERROR(VLOOKUP(G403,'附表8-合同明细采集底稿'!B:M,12,0),100%)</f>
        <v>1</v>
      </c>
      <c r="T403" s="160">
        <f t="shared" si="19"/>
        <v>2605784.13</v>
      </c>
      <c r="U403" s="157"/>
      <c r="V403" s="162" t="s">
        <v>309</v>
      </c>
      <c r="W403" s="163">
        <f>IF('附表1-面积统计表'!$D$29=0,"",IF(AND(V403="共同成本费用",Z403="总建筑面积法"),ROUND(T403/'附表1-面积统计表'!$D$29*'附表1-面积统计表'!$D$5,2),IF(AND(V403="共同成本费用",Z403="可售建筑面积法"),ROUND(T403/'附表1-面积统计表'!$F$29*'附表1-面积统计表'!$F$5,2),"请手工填写")))</f>
        <v>2453322.95</v>
      </c>
      <c r="X403" s="163" t="str">
        <f>IF(SUM('附表1-面积统计表'!$D$6)=0,"",SUM(T403)-SUM(W403)-SUM(Y403))</f>
        <v/>
      </c>
      <c r="Y403" s="163">
        <f>IF(SUM('附表1-面积统计表'!$D$6)=0,SUM(T403)-SUM(W403),IF('附表1-面积统计表'!$D$29=0,"",IF(AND(V403="共同成本费用",Z403="总建筑面积法"),ROUND(T403/'附表1-面积统计表'!$D$29*'附表1-面积统计表'!$D$7,2),IF(AND(V403="共同成本费用",Z403="可售建筑面积法"),ROUND(T403/'附表1-面积统计表'!$F$29*'附表1-面积统计表'!$F$7,2),"请手工填写"))))</f>
        <v>152461.18</v>
      </c>
      <c r="Z403" s="164" t="s">
        <v>282</v>
      </c>
      <c r="AA403" s="157"/>
      <c r="AB403" s="165" t="s">
        <v>1986</v>
      </c>
      <c r="AC403" s="165"/>
    </row>
    <row r="404" s="127" customFormat="1" ht="27" customHeight="1" spans="1:1024 1025:16376">
      <c r="A404" s="152">
        <v>398</v>
      </c>
      <c r="B404" s="258" t="s">
        <v>3158</v>
      </c>
      <c r="C404" s="259" t="s">
        <v>3159</v>
      </c>
      <c r="D404" s="155" t="s">
        <v>2422</v>
      </c>
      <c r="E404" s="263" t="s">
        <v>2423</v>
      </c>
      <c r="F404" s="262" t="s">
        <v>3160</v>
      </c>
      <c r="G404" s="158" t="s">
        <v>2425</v>
      </c>
      <c r="H404" s="157" t="str">
        <f>IF(G404="","",VLOOKUP(G404,'附表8-合同明细采集底稿'!B:I,2,0))</f>
        <v>沁春锦苑18#、21#、22#楼、37#社区、地下车库及人防部分建设工程（不含人防）</v>
      </c>
      <c r="I404" s="121">
        <f>IF(G404="","",VLOOKUP(G404,'附表8-合同明细采集底稿'!B:I,3,0))</f>
        <v>0</v>
      </c>
      <c r="J404" s="157" t="str">
        <f>IF(G404="","",VLOOKUP(G404,'附表8-合同明细采集底稿'!B:I,4,0))</f>
        <v>新疆通力建设集团股份有限公司（高）</v>
      </c>
      <c r="K404" s="157" t="s">
        <v>2007</v>
      </c>
      <c r="L404" s="166" t="s">
        <v>2853</v>
      </c>
      <c r="M404" s="158" t="s">
        <v>3161</v>
      </c>
      <c r="N404" s="187">
        <v>1917977.98</v>
      </c>
      <c r="O404" s="255">
        <v>2090596</v>
      </c>
      <c r="P404" s="255">
        <v>1917977.98</v>
      </c>
      <c r="Q404" s="160"/>
      <c r="R404" s="160">
        <f t="shared" si="20"/>
        <v>1917977.98</v>
      </c>
      <c r="S404" s="161">
        <f>IFERROR(VLOOKUP(G404,'附表8-合同明细采集底稿'!B:M,12,0),100%)</f>
        <v>1</v>
      </c>
      <c r="T404" s="160">
        <f t="shared" si="19"/>
        <v>1917977.98</v>
      </c>
      <c r="U404" s="157"/>
      <c r="V404" s="162" t="s">
        <v>309</v>
      </c>
      <c r="W404" s="163">
        <f>IF('附表1-面积统计表'!$D$29=0,"",IF(AND(V404="共同成本费用",Z404="总建筑面积法"),ROUND(T404/'附表1-面积统计表'!$D$29*'附表1-面积统计表'!$D$5,2),IF(AND(V404="共同成本费用",Z404="可售建筑面积法"),ROUND(T404/'附表1-面积统计表'!$F$29*'附表1-面积统计表'!$F$5,2),"请手工填写")))</f>
        <v>1805759.48</v>
      </c>
      <c r="X404" s="163" t="str">
        <f>IF(SUM('附表1-面积统计表'!$D$6)=0,"",SUM(T404)-SUM(W404)-SUM(Y404))</f>
        <v/>
      </c>
      <c r="Y404" s="163">
        <f>IF(SUM('附表1-面积统计表'!$D$6)=0,SUM(T404)-SUM(W404),IF('附表1-面积统计表'!$D$29=0,"",IF(AND(V404="共同成本费用",Z404="总建筑面积法"),ROUND(T404/'附表1-面积统计表'!$D$29*'附表1-面积统计表'!$D$7,2),IF(AND(V404="共同成本费用",Z404="可售建筑面积法"),ROUND(T404/'附表1-面积统计表'!$F$29*'附表1-面积统计表'!$F$7,2),"请手工填写"))))</f>
        <v>112218.5</v>
      </c>
      <c r="Z404" s="164" t="s">
        <v>282</v>
      </c>
      <c r="AA404" s="157"/>
      <c r="AB404" s="165" t="s">
        <v>1986</v>
      </c>
      <c r="AC404" s="165"/>
    </row>
    <row r="405" s="127" customFormat="1" ht="27" customHeight="1" spans="1:1024 1025:16376">
      <c r="A405" s="152">
        <v>399</v>
      </c>
      <c r="B405" s="258" t="s">
        <v>2868</v>
      </c>
      <c r="C405" s="259" t="s">
        <v>2541</v>
      </c>
      <c r="D405" s="155" t="s">
        <v>2422</v>
      </c>
      <c r="E405" s="263" t="s">
        <v>2423</v>
      </c>
      <c r="F405" s="262" t="s">
        <v>3162</v>
      </c>
      <c r="G405" s="158" t="s">
        <v>2425</v>
      </c>
      <c r="H405" s="157" t="str">
        <f>IF(G405="","",VLOOKUP(G405,'附表8-合同明细采集底稿'!B:I,2,0))</f>
        <v>沁春锦苑18#、21#、22#楼、37#社区、地下车库及人防部分建设工程（不含人防）</v>
      </c>
      <c r="I405" s="121">
        <f>IF(G405="","",VLOOKUP(G405,'附表8-合同明细采集底稿'!B:I,3,0))</f>
        <v>0</v>
      </c>
      <c r="J405" s="157" t="str">
        <f>IF(G405="","",VLOOKUP(G405,'附表8-合同明细采集底稿'!B:I,4,0))</f>
        <v>新疆通力建设集团股份有限公司（高）</v>
      </c>
      <c r="K405" s="157" t="s">
        <v>2007</v>
      </c>
      <c r="L405" s="166" t="s">
        <v>2546</v>
      </c>
      <c r="M405" s="158" t="s">
        <v>3163</v>
      </c>
      <c r="N405" s="187">
        <v>2245122.02</v>
      </c>
      <c r="O405" s="255">
        <v>2447183</v>
      </c>
      <c r="P405" s="255">
        <v>2245122.02</v>
      </c>
      <c r="Q405" s="160"/>
      <c r="R405" s="160">
        <f t="shared" si="20"/>
        <v>2245122.02</v>
      </c>
      <c r="S405" s="161">
        <f>IFERROR(VLOOKUP(G405,'附表8-合同明细采集底稿'!B:M,12,0),100%)</f>
        <v>1</v>
      </c>
      <c r="T405" s="160">
        <f t="shared" si="19"/>
        <v>2245122.02</v>
      </c>
      <c r="U405" s="157"/>
      <c r="V405" s="162" t="s">
        <v>309</v>
      </c>
      <c r="W405" s="163">
        <f>IF('附表1-面积统计表'!$D$29=0,"",IF(AND(V405="共同成本费用",Z405="总建筑面积法"),ROUND(T405/'附表1-面积统计表'!$D$29*'附表1-面积统计表'!$D$5,2),IF(AND(V405="共同成本费用",Z405="可售建筑面积法"),ROUND(T405/'附表1-面积统计表'!$F$29*'附表1-面积统计表'!$F$5,2),"请手工填写")))</f>
        <v>2113762.73</v>
      </c>
      <c r="X405" s="163" t="str">
        <f>IF(SUM('附表1-面积统计表'!$D$6)=0,"",SUM(T405)-SUM(W405)-SUM(Y405))</f>
        <v/>
      </c>
      <c r="Y405" s="163">
        <f>IF(SUM('附表1-面积统计表'!$D$6)=0,SUM(T405)-SUM(W405),IF('附表1-面积统计表'!$D$29=0,"",IF(AND(V405="共同成本费用",Z405="总建筑面积法"),ROUND(T405/'附表1-面积统计表'!$D$29*'附表1-面积统计表'!$D$7,2),IF(AND(V405="共同成本费用",Z405="可售建筑面积法"),ROUND(T405/'附表1-面积统计表'!$F$29*'附表1-面积统计表'!$F$7,2),"请手工填写"))))</f>
        <v>131359.29</v>
      </c>
      <c r="Z405" s="164" t="s">
        <v>282</v>
      </c>
      <c r="AA405" s="157"/>
      <c r="AB405" s="165" t="s">
        <v>1986</v>
      </c>
      <c r="AC405" s="165"/>
    </row>
    <row r="406" s="127" customFormat="1" ht="27" customHeight="1" spans="1:1024 1025:16376">
      <c r="A406" s="152">
        <v>400</v>
      </c>
      <c r="B406" s="258" t="s">
        <v>2770</v>
      </c>
      <c r="C406" s="259" t="s">
        <v>2871</v>
      </c>
      <c r="D406" s="155" t="s">
        <v>2422</v>
      </c>
      <c r="E406" s="263" t="s">
        <v>2423</v>
      </c>
      <c r="F406" s="262" t="s">
        <v>3164</v>
      </c>
      <c r="G406" s="158" t="s">
        <v>2425</v>
      </c>
      <c r="H406" s="157" t="str">
        <f>IF(G406="","",VLOOKUP(G406,'附表8-合同明细采集底稿'!B:I,2,0))</f>
        <v>沁春锦苑18#、21#、22#楼、37#社区、地下车库及人防部分建设工程（不含人防）</v>
      </c>
      <c r="I406" s="121">
        <f>IF(G406="","",VLOOKUP(G406,'附表8-合同明细采集底稿'!B:I,3,0))</f>
        <v>0</v>
      </c>
      <c r="J406" s="157" t="str">
        <f>IF(G406="","",VLOOKUP(G406,'附表8-合同明细采集底稿'!B:I,4,0))</f>
        <v>新疆通力建设集团股份有限公司（高）</v>
      </c>
      <c r="K406" s="157" t="s">
        <v>2007</v>
      </c>
      <c r="L406" s="166" t="s">
        <v>2546</v>
      </c>
      <c r="M406" s="158" t="s">
        <v>3165</v>
      </c>
      <c r="N406" s="187">
        <v>997183.49</v>
      </c>
      <c r="O406" s="255">
        <v>1086930</v>
      </c>
      <c r="P406" s="255">
        <v>997183.49</v>
      </c>
      <c r="Q406" s="160"/>
      <c r="R406" s="160">
        <f t="shared" si="20"/>
        <v>997183.49</v>
      </c>
      <c r="S406" s="161">
        <f>IFERROR(VLOOKUP(G406,'附表8-合同明细采集底稿'!B:M,12,0),100%)</f>
        <v>1</v>
      </c>
      <c r="T406" s="160">
        <f t="shared" si="19"/>
        <v>997183.49</v>
      </c>
      <c r="U406" s="157" t="s">
        <v>3166</v>
      </c>
      <c r="V406" s="162" t="s">
        <v>309</v>
      </c>
      <c r="W406" s="163">
        <f>IF('附表1-面积统计表'!$D$29=0,"",IF(AND(V406="共同成本费用",Z406="总建筑面积法"),ROUND(T406/'附表1-面积统计表'!$D$29*'附表1-面积统计表'!$D$5,2),IF(AND(V406="共同成本费用",Z406="可售建筑面积法"),ROUND(T406/'附表1-面积统计表'!$F$29*'附表1-面积统计表'!$F$5,2),"请手工填写")))</f>
        <v>938839.53</v>
      </c>
      <c r="X406" s="163" t="str">
        <f>IF(SUM('附表1-面积统计表'!$D$6)=0,"",SUM(T406)-SUM(W406)-SUM(Y406))</f>
        <v/>
      </c>
      <c r="Y406" s="163">
        <f>IF(SUM('附表1-面积统计表'!$D$6)=0,SUM(T406)-SUM(W406),IF('附表1-面积统计表'!$D$29=0,"",IF(AND(V406="共同成本费用",Z406="总建筑面积法"),ROUND(T406/'附表1-面积统计表'!$D$29*'附表1-面积统计表'!$D$7,2),IF(AND(V406="共同成本费用",Z406="可售建筑面积法"),ROUND(T406/'附表1-面积统计表'!$F$29*'附表1-面积统计表'!$F$7,2),"请手工填写"))))</f>
        <v>58343.96</v>
      </c>
      <c r="Z406" s="164" t="s">
        <v>282</v>
      </c>
      <c r="AA406" s="157"/>
      <c r="AB406" s="165" t="s">
        <v>1986</v>
      </c>
      <c r="AC406" s="165"/>
    </row>
    <row r="407" s="127" customFormat="1" ht="27" customHeight="1" spans="1:1024 1025:16376">
      <c r="A407" s="152">
        <v>401</v>
      </c>
      <c r="B407" s="258" t="s">
        <v>2596</v>
      </c>
      <c r="C407" s="259" t="s">
        <v>3167</v>
      </c>
      <c r="D407" s="155" t="s">
        <v>2422</v>
      </c>
      <c r="E407" s="263" t="s">
        <v>2423</v>
      </c>
      <c r="F407" s="262" t="s">
        <v>3168</v>
      </c>
      <c r="G407" s="158" t="s">
        <v>2425</v>
      </c>
      <c r="H407" s="157" t="str">
        <f>IF(G407="","",VLOOKUP(G407,'附表8-合同明细采集底稿'!B:I,2,0))</f>
        <v>沁春锦苑18#、21#、22#楼、37#社区、地下车库及人防部分建设工程（不含人防）</v>
      </c>
      <c r="I407" s="121">
        <f>IF(G407="","",VLOOKUP(G407,'附表8-合同明细采集底稿'!B:I,3,0))</f>
        <v>0</v>
      </c>
      <c r="J407" s="157" t="str">
        <f>IF(G407="","",VLOOKUP(G407,'附表8-合同明细采集底稿'!B:I,4,0))</f>
        <v>新疆通力建设集团股份有限公司（高）</v>
      </c>
      <c r="K407" s="157" t="s">
        <v>2007</v>
      </c>
      <c r="L407" s="167" t="s">
        <v>2558</v>
      </c>
      <c r="M407" s="167" t="s">
        <v>3169</v>
      </c>
      <c r="N407" s="187">
        <v>559633.03</v>
      </c>
      <c r="O407" s="255">
        <v>610000</v>
      </c>
      <c r="P407" s="255">
        <v>559633.03</v>
      </c>
      <c r="Q407" s="160"/>
      <c r="R407" s="160">
        <f t="shared" si="20"/>
        <v>559633.03</v>
      </c>
      <c r="S407" s="161">
        <f>IFERROR(VLOOKUP(G407,'附表8-合同明细采集底稿'!B:M,12,0),100%)</f>
        <v>1</v>
      </c>
      <c r="T407" s="160">
        <f t="shared" si="19"/>
        <v>559633.03</v>
      </c>
      <c r="U407" s="157"/>
      <c r="V407" s="162" t="s">
        <v>309</v>
      </c>
      <c r="W407" s="163">
        <f>IF('附表1-面积统计表'!$D$29=0,"",IF(AND(V407="共同成本费用",Z407="总建筑面积法"),ROUND(T407/'附表1-面积统计表'!$D$29*'附表1-面积统计表'!$D$5,2),IF(AND(V407="共同成本费用",Z407="可售建筑面积法"),ROUND(T407/'附表1-面积统计表'!$F$29*'附表1-面积统计表'!$F$5,2),"请手工填写")))</f>
        <v>526889.6</v>
      </c>
      <c r="X407" s="163" t="str">
        <f>IF(SUM('附表1-面积统计表'!$D$6)=0,"",SUM(T407)-SUM(W407)-SUM(Y407))</f>
        <v/>
      </c>
      <c r="Y407" s="163">
        <f>IF(SUM('附表1-面积统计表'!$D$6)=0,SUM(T407)-SUM(W407),IF('附表1-面积统计表'!$D$29=0,"",IF(AND(V407="共同成本费用",Z407="总建筑面积法"),ROUND(T407/'附表1-面积统计表'!$D$29*'附表1-面积统计表'!$D$7,2),IF(AND(V407="共同成本费用",Z407="可售建筑面积法"),ROUND(T407/'附表1-面积统计表'!$F$29*'附表1-面积统计表'!$F$7,2),"请手工填写"))))</f>
        <v>32743.4300000001</v>
      </c>
      <c r="Z407" s="164" t="s">
        <v>282</v>
      </c>
      <c r="AA407" s="157"/>
      <c r="AB407" s="165" t="s">
        <v>1986</v>
      </c>
      <c r="AC407" s="165"/>
    </row>
    <row r="408" s="127" customFormat="1" ht="27" customHeight="1" spans="1:1024 1025:16376">
      <c r="A408" s="152">
        <v>402</v>
      </c>
      <c r="B408" s="258" t="s">
        <v>2945</v>
      </c>
      <c r="C408" s="259">
        <v>25</v>
      </c>
      <c r="D408" s="155" t="s">
        <v>2422</v>
      </c>
      <c r="E408" s="263" t="s">
        <v>2423</v>
      </c>
      <c r="F408" s="262" t="s">
        <v>3170</v>
      </c>
      <c r="G408" s="158" t="s">
        <v>2425</v>
      </c>
      <c r="H408" s="157" t="str">
        <f>IF(G408="","",VLOOKUP(G408,'附表8-合同明细采集底稿'!B:I,2,0))</f>
        <v>沁春锦苑18#、21#、22#楼、37#社区、地下车库及人防部分建设工程（不含人防）</v>
      </c>
      <c r="I408" s="121">
        <f>IF(G408="","",VLOOKUP(G408,'附表8-合同明细采集底稿'!B:I,3,0))</f>
        <v>0</v>
      </c>
      <c r="J408" s="157" t="str">
        <f>IF(G408="","",VLOOKUP(G408,'附表8-合同明细采集底稿'!B:I,4,0))</f>
        <v>新疆通力建设集团股份有限公司（高）</v>
      </c>
      <c r="K408" s="157" t="s">
        <v>2007</v>
      </c>
      <c r="L408" s="158"/>
      <c r="M408" s="158" t="s">
        <v>3171</v>
      </c>
      <c r="N408" s="187">
        <v>1137977.98</v>
      </c>
      <c r="O408" s="255">
        <v>1240396</v>
      </c>
      <c r="P408" s="255">
        <v>1137977.98</v>
      </c>
      <c r="Q408" s="160"/>
      <c r="R408" s="160">
        <f t="shared" si="20"/>
        <v>1137977.98</v>
      </c>
      <c r="S408" s="161">
        <f>IFERROR(VLOOKUP(G408,'附表8-合同明细采集底稿'!B:M,12,0),100%)</f>
        <v>1</v>
      </c>
      <c r="T408" s="160">
        <f t="shared" si="19"/>
        <v>1137977.98</v>
      </c>
      <c r="U408" s="157"/>
      <c r="V408" s="162" t="s">
        <v>309</v>
      </c>
      <c r="W408" s="163">
        <f>IF('附表1-面积统计表'!$D$29=0,"",IF(AND(V408="共同成本费用",Z408="总建筑面积法"),ROUND(T408/'附表1-面积统计表'!$D$29*'附表1-面积统计表'!$D$5,2),IF(AND(V408="共同成本费用",Z408="可售建筑面积法"),ROUND(T408/'附表1-面积统计表'!$F$29*'附表1-面积统计表'!$F$5,2),"请手工填写")))</f>
        <v>1071396.31</v>
      </c>
      <c r="X408" s="163" t="str">
        <f>IF(SUM('附表1-面积统计表'!$D$6)=0,"",SUM(T408)-SUM(W408)-SUM(Y408))</f>
        <v/>
      </c>
      <c r="Y408" s="163">
        <f>IF(SUM('附表1-面积统计表'!$D$6)=0,SUM(T408)-SUM(W408),IF('附表1-面积统计表'!$D$29=0,"",IF(AND(V408="共同成本费用",Z408="总建筑面积法"),ROUND(T408/'附表1-面积统计表'!$D$29*'附表1-面积统计表'!$D$7,2),IF(AND(V408="共同成本费用",Z408="可售建筑面积法"),ROUND(T408/'附表1-面积统计表'!$F$29*'附表1-面积统计表'!$F$7,2),"请手工填写"))))</f>
        <v>66581.6699999999</v>
      </c>
      <c r="Z408" s="164" t="s">
        <v>282</v>
      </c>
      <c r="AA408" s="157"/>
      <c r="AB408" s="165" t="s">
        <v>1986</v>
      </c>
      <c r="AC408" s="165"/>
    </row>
    <row r="409" s="127" customFormat="1" ht="27" customHeight="1" spans="1:1024 1025:16376">
      <c r="A409" s="152">
        <v>403</v>
      </c>
      <c r="B409" s="258" t="s">
        <v>3172</v>
      </c>
      <c r="C409" s="259" t="s">
        <v>101</v>
      </c>
      <c r="D409" s="155" t="s">
        <v>2422</v>
      </c>
      <c r="E409" s="263" t="s">
        <v>2423</v>
      </c>
      <c r="F409" s="262" t="s">
        <v>3173</v>
      </c>
      <c r="G409" s="158" t="s">
        <v>2425</v>
      </c>
      <c r="H409" s="157" t="str">
        <f>IF(G409="","",VLOOKUP(G409,'附表8-合同明细采集底稿'!B:I,2,0))</f>
        <v>沁春锦苑18#、21#、22#楼、37#社区、地下车库及人防部分建设工程（不含人防）</v>
      </c>
      <c r="I409" s="121">
        <f>IF(G409="","",VLOOKUP(G409,'附表8-合同明细采集底稿'!B:I,3,0))</f>
        <v>0</v>
      </c>
      <c r="J409" s="157" t="str">
        <f>IF(G409="","",VLOOKUP(G409,'附表8-合同明细采集底稿'!B:I,4,0))</f>
        <v>新疆通力建设集团股份有限公司（高）</v>
      </c>
      <c r="K409" s="157" t="s">
        <v>2007</v>
      </c>
      <c r="L409" s="158"/>
      <c r="M409" s="158" t="s">
        <v>3174</v>
      </c>
      <c r="N409" s="187">
        <v>5795435.78</v>
      </c>
      <c r="O409" s="255">
        <v>6317025</v>
      </c>
      <c r="P409" s="255">
        <v>5795435.78</v>
      </c>
      <c r="Q409" s="160"/>
      <c r="R409" s="160">
        <f t="shared" si="20"/>
        <v>5795435.78</v>
      </c>
      <c r="S409" s="161">
        <f>IFERROR(VLOOKUP(G409,'附表8-合同明细采集底稿'!B:M,12,0),100%)</f>
        <v>1</v>
      </c>
      <c r="T409" s="160">
        <f t="shared" si="19"/>
        <v>5795435.78</v>
      </c>
      <c r="U409" s="157"/>
      <c r="V409" s="162" t="s">
        <v>309</v>
      </c>
      <c r="W409" s="163">
        <f>IF('附表1-面积统计表'!$D$29=0,"",IF(AND(V409="共同成本费用",Z409="总建筑面积法"),ROUND(T409/'附表1-面积统计表'!$D$29*'附表1-面积统计表'!$D$5,2),IF(AND(V409="共同成本费用",Z409="可售建筑面积法"),ROUND(T409/'附表1-面积统计表'!$F$29*'附表1-面积统计表'!$F$5,2),"请手工填写")))</f>
        <v>5456352.06</v>
      </c>
      <c r="X409" s="163" t="str">
        <f>IF(SUM('附表1-面积统计表'!$D$6)=0,"",SUM(T409)-SUM(W409)-SUM(Y409))</f>
        <v/>
      </c>
      <c r="Y409" s="163">
        <f>IF(SUM('附表1-面积统计表'!$D$6)=0,SUM(T409)-SUM(W409),IF('附表1-面积统计表'!$D$29=0,"",IF(AND(V409="共同成本费用",Z409="总建筑面积法"),ROUND(T409/'附表1-面积统计表'!$D$29*'附表1-面积统计表'!$D$7,2),IF(AND(V409="共同成本费用",Z409="可售建筑面积法"),ROUND(T409/'附表1-面积统计表'!$F$29*'附表1-面积统计表'!$F$7,2),"请手工填写"))))</f>
        <v>339083.720000001</v>
      </c>
      <c r="Z409" s="164" t="s">
        <v>282</v>
      </c>
      <c r="AA409" s="157"/>
      <c r="AB409" s="165" t="s">
        <v>1986</v>
      </c>
      <c r="AC409" s="165"/>
    </row>
    <row r="410" s="129" customFormat="1" ht="27" customHeight="1" spans="1:1024 1025:16376">
      <c r="A410" s="205">
        <v>404</v>
      </c>
      <c r="B410" s="301" t="s">
        <v>2341</v>
      </c>
      <c r="C410" s="302" t="s">
        <v>3175</v>
      </c>
      <c r="D410" s="208" t="s">
        <v>2422</v>
      </c>
      <c r="E410" s="237" t="s">
        <v>2423</v>
      </c>
      <c r="F410" s="303" t="s">
        <v>3176</v>
      </c>
      <c r="G410" s="211" t="s">
        <v>2425</v>
      </c>
      <c r="H410" s="210" t="str">
        <f>IF(G410="","",VLOOKUP(G410,'附表8-合同明细采集底稿'!B:I,2,0))</f>
        <v>沁春锦苑18#、21#、22#楼、37#社区、地下车库及人防部分建设工程（不含人防）</v>
      </c>
      <c r="I410" s="212">
        <f>IF(G410="","",VLOOKUP(G410,'附表8-合同明细采集底稿'!B:I,3,0))</f>
        <v>0</v>
      </c>
      <c r="J410" s="210" t="str">
        <f>IF(G410="","",VLOOKUP(G410,'附表8-合同明细采集底稿'!B:I,4,0))</f>
        <v>新疆通力建设集团股份有限公司（高）</v>
      </c>
      <c r="K410" s="210" t="s">
        <v>2007</v>
      </c>
      <c r="L410" s="304" t="s">
        <v>2230</v>
      </c>
      <c r="M410" s="211" t="s">
        <v>3177</v>
      </c>
      <c r="N410" s="236">
        <v>9260546.79</v>
      </c>
      <c r="O410" s="305">
        <v>10093996</v>
      </c>
      <c r="P410" s="305">
        <v>9260546.79</v>
      </c>
      <c r="Q410" s="214"/>
      <c r="R410" s="214">
        <f t="shared" si="20"/>
        <v>9260546.79</v>
      </c>
      <c r="S410" s="215">
        <f>IFERROR(VLOOKUP(G410,'附表8-合同明细采集底稿'!B:M,12,0),100%)</f>
        <v>1</v>
      </c>
      <c r="T410" s="214">
        <f t="shared" si="19"/>
        <v>9260546.79</v>
      </c>
      <c r="U410" s="210"/>
      <c r="V410" s="216" t="s">
        <v>309</v>
      </c>
      <c r="W410" s="217">
        <f>IF('附表1-面积统计表'!$D$29=0,"",IF(AND(V410="共同成本费用",Z410="总建筑面积法"),ROUND(T410/'附表1-面积统计表'!$D$29*'附表1-面积统计表'!$D$5,2),IF(AND(V410="共同成本费用",Z410="可售建筑面积法"),ROUND(T410/'附表1-面积统计表'!$F$29*'附表1-面积统计表'!$F$5,2),"请手工填写")))</f>
        <v>8718723.75</v>
      </c>
      <c r="X410" s="217" t="str">
        <f>IF(SUM('附表1-面积统计表'!$D$6)=0,"",SUM(T410)-SUM(W410)-SUM(Y410))</f>
        <v/>
      </c>
      <c r="Y410" s="217">
        <f>IF(SUM('附表1-面积统计表'!$D$6)=0,SUM(T410)-SUM(W410),IF('附表1-面积统计表'!$D$29=0,"",IF(AND(V410="共同成本费用",Z410="总建筑面积法"),ROUND(T410/'附表1-面积统计表'!$D$29*'附表1-面积统计表'!$D$7,2),IF(AND(V410="共同成本费用",Z410="可售建筑面积法"),ROUND(T410/'附表1-面积统计表'!$F$29*'附表1-面积统计表'!$F$7,2),"请手工填写"))))</f>
        <v>541823.039999999</v>
      </c>
      <c r="Z410" s="218" t="s">
        <v>282</v>
      </c>
      <c r="AA410" s="210"/>
      <c r="AB410" s="219" t="s">
        <v>1986</v>
      </c>
      <c r="AC410" s="219"/>
      <c r="AD410" s="220"/>
      <c r="AE410" s="220"/>
      <c r="AF410" s="220"/>
      <c r="AG410" s="220"/>
      <c r="AH410" s="220"/>
      <c r="AI410" s="220"/>
      <c r="AJ410" s="220"/>
      <c r="AK410" s="220"/>
      <c r="AL410" s="220"/>
      <c r="AM410" s="220"/>
      <c r="AN410" s="220"/>
      <c r="AO410" s="220"/>
      <c r="AP410" s="220"/>
      <c r="AQ410" s="220"/>
      <c r="AR410" s="220"/>
      <c r="AS410" s="220"/>
      <c r="AT410" s="220"/>
      <c r="AU410" s="220"/>
      <c r="AV410" s="220"/>
      <c r="AW410" s="220"/>
      <c r="AX410" s="220"/>
      <c r="AY410" s="220"/>
      <c r="AZ410" s="220"/>
      <c r="BA410" s="220"/>
      <c r="BB410" s="220"/>
      <c r="BC410" s="220"/>
      <c r="BD410" s="220"/>
      <c r="BE410" s="220"/>
      <c r="BF410" s="220"/>
      <c r="BG410" s="220"/>
      <c r="BH410" s="220"/>
      <c r="BI410" s="220"/>
      <c r="BJ410" s="220"/>
      <c r="BK410" s="220"/>
      <c r="BL410" s="220"/>
      <c r="BM410" s="220"/>
      <c r="BN410" s="220"/>
      <c r="BO410" s="220"/>
      <c r="BP410" s="220"/>
      <c r="BQ410" s="220"/>
      <c r="BR410" s="220"/>
      <c r="BS410" s="220"/>
      <c r="BT410" s="220"/>
      <c r="BU410" s="220"/>
      <c r="BV410" s="220"/>
      <c r="BW410" s="220"/>
      <c r="BX410" s="220"/>
      <c r="BY410" s="220"/>
      <c r="BZ410" s="220"/>
      <c r="CA410" s="220"/>
      <c r="CB410" s="220"/>
      <c r="CC410" s="220"/>
      <c r="CD410" s="220"/>
      <c r="CE410" s="220"/>
      <c r="CF410" s="220"/>
      <c r="CG410" s="220"/>
      <c r="CH410" s="220"/>
      <c r="CI410" s="220"/>
      <c r="CJ410" s="220"/>
      <c r="CK410" s="220"/>
      <c r="CL410" s="220"/>
      <c r="CM410" s="220"/>
      <c r="CN410" s="220"/>
      <c r="CO410" s="220"/>
      <c r="CP410" s="220"/>
      <c r="CQ410" s="220"/>
      <c r="CR410" s="220"/>
      <c r="CS410" s="220"/>
      <c r="CT410" s="220"/>
      <c r="CU410" s="220"/>
      <c r="CV410" s="220"/>
      <c r="CW410" s="220"/>
      <c r="CX410" s="220"/>
      <c r="CY410" s="220"/>
      <c r="CZ410" s="220"/>
      <c r="DA410" s="220"/>
      <c r="DB410" s="220"/>
      <c r="DC410" s="220"/>
      <c r="DD410" s="220"/>
      <c r="DE410" s="220"/>
      <c r="DF410" s="220"/>
      <c r="DG410" s="220"/>
      <c r="DH410" s="220"/>
      <c r="DI410" s="220"/>
      <c r="DJ410" s="220"/>
      <c r="DK410" s="220"/>
      <c r="DL410" s="220"/>
      <c r="DM410" s="220"/>
      <c r="DN410" s="220"/>
      <c r="DO410" s="220"/>
      <c r="DP410" s="220"/>
      <c r="DQ410" s="220"/>
      <c r="DR410" s="220"/>
      <c r="DS410" s="220"/>
      <c r="DT410" s="220"/>
      <c r="DU410" s="220"/>
      <c r="DV410" s="220"/>
      <c r="DW410" s="220"/>
      <c r="DX410" s="220"/>
      <c r="DY410" s="220"/>
      <c r="DZ410" s="220"/>
      <c r="EA410" s="220"/>
      <c r="EB410" s="220"/>
      <c r="EC410" s="220"/>
      <c r="ED410" s="220"/>
      <c r="EE410" s="220"/>
      <c r="EF410" s="220"/>
      <c r="EG410" s="220"/>
      <c r="EH410" s="220"/>
      <c r="EI410" s="220"/>
      <c r="EJ410" s="220"/>
      <c r="EK410" s="220"/>
      <c r="EL410" s="220"/>
      <c r="EM410" s="220"/>
      <c r="EN410" s="220"/>
      <c r="EO410" s="220"/>
      <c r="EP410" s="220"/>
      <c r="EQ410" s="220"/>
      <c r="ER410" s="220"/>
      <c r="ES410" s="220"/>
      <c r="ET410" s="220"/>
      <c r="EU410" s="220"/>
      <c r="EV410" s="220"/>
      <c r="EW410" s="220"/>
      <c r="EX410" s="220"/>
      <c r="EY410" s="220"/>
      <c r="EZ410" s="220"/>
      <c r="FA410" s="220"/>
      <c r="FB410" s="220"/>
      <c r="FC410" s="220"/>
      <c r="FD410" s="220"/>
      <c r="FE410" s="220"/>
      <c r="FF410" s="220"/>
      <c r="FG410" s="220"/>
      <c r="FH410" s="220"/>
      <c r="FI410" s="220"/>
      <c r="FJ410" s="220"/>
      <c r="FK410" s="220"/>
      <c r="FL410" s="220"/>
      <c r="FM410" s="220"/>
      <c r="FN410" s="220"/>
      <c r="FO410" s="220"/>
      <c r="FP410" s="220"/>
      <c r="FQ410" s="220"/>
      <c r="FR410" s="220"/>
      <c r="FS410" s="220"/>
      <c r="FT410" s="220"/>
      <c r="FU410" s="220"/>
      <c r="FV410" s="220"/>
      <c r="FW410" s="220"/>
      <c r="FX410" s="220"/>
      <c r="FY410" s="220"/>
      <c r="FZ410" s="220"/>
      <c r="GA410" s="220"/>
      <c r="GB410" s="220"/>
      <c r="GC410" s="220"/>
      <c r="GD410" s="220"/>
      <c r="GE410" s="220"/>
      <c r="GF410" s="220"/>
      <c r="GG410" s="220"/>
      <c r="GH410" s="220"/>
      <c r="GI410" s="220"/>
      <c r="GJ410" s="220"/>
      <c r="GK410" s="220"/>
      <c r="GL410" s="220"/>
      <c r="GM410" s="220"/>
      <c r="GN410" s="220"/>
      <c r="GO410" s="220"/>
      <c r="GP410" s="220"/>
      <c r="GQ410" s="220"/>
      <c r="GR410" s="220"/>
      <c r="GS410" s="220"/>
      <c r="GT410" s="220"/>
      <c r="GU410" s="220"/>
      <c r="GV410" s="220"/>
      <c r="GW410" s="220"/>
      <c r="GX410" s="220"/>
      <c r="GY410" s="220"/>
      <c r="GZ410" s="220"/>
      <c r="HA410" s="220"/>
      <c r="HB410" s="220"/>
      <c r="HC410" s="220"/>
      <c r="HD410" s="220"/>
      <c r="HE410" s="220"/>
      <c r="HF410" s="220"/>
      <c r="HG410" s="220"/>
      <c r="HH410" s="220"/>
      <c r="HI410" s="220"/>
      <c r="HJ410" s="220"/>
      <c r="HK410" s="220"/>
      <c r="HL410" s="220"/>
      <c r="HM410" s="220"/>
      <c r="HN410" s="220"/>
      <c r="HO410" s="220"/>
      <c r="HP410" s="220"/>
      <c r="HQ410" s="220"/>
      <c r="HR410" s="220"/>
      <c r="HS410" s="220"/>
      <c r="HT410" s="220"/>
      <c r="HU410" s="220"/>
      <c r="HV410" s="220"/>
      <c r="HW410" s="220"/>
      <c r="HX410" s="220"/>
      <c r="HY410" s="220"/>
      <c r="HZ410" s="220"/>
      <c r="IA410" s="220"/>
      <c r="IB410" s="220"/>
      <c r="IC410" s="220"/>
      <c r="ID410" s="220"/>
      <c r="IE410" s="220"/>
      <c r="IF410" s="220"/>
      <c r="IG410" s="220"/>
      <c r="IH410" s="220"/>
      <c r="II410" s="220"/>
      <c r="IJ410" s="220"/>
      <c r="IK410" s="220"/>
      <c r="IL410" s="220"/>
      <c r="IM410" s="220"/>
      <c r="IN410" s="220"/>
      <c r="IO410" s="220"/>
      <c r="IP410" s="220"/>
      <c r="IQ410" s="220"/>
      <c r="IR410" s="220"/>
      <c r="IS410" s="220"/>
      <c r="IT410" s="220"/>
      <c r="IU410" s="220"/>
      <c r="IV410" s="220"/>
      <c r="IW410" s="220"/>
      <c r="IX410" s="220"/>
      <c r="IY410" s="220"/>
      <c r="IZ410" s="220"/>
      <c r="JA410" s="220"/>
      <c r="JB410" s="220"/>
      <c r="JC410" s="220"/>
      <c r="JD410" s="220"/>
      <c r="JE410" s="220"/>
      <c r="JF410" s="220"/>
      <c r="JG410" s="220"/>
      <c r="JH410" s="220"/>
      <c r="JI410" s="220"/>
      <c r="JJ410" s="220"/>
      <c r="JK410" s="220"/>
      <c r="JL410" s="220"/>
      <c r="JM410" s="220"/>
      <c r="JN410" s="220"/>
      <c r="JO410" s="220"/>
      <c r="JP410" s="220"/>
      <c r="JQ410" s="220"/>
      <c r="JR410" s="220"/>
      <c r="JS410" s="220"/>
      <c r="JT410" s="220"/>
      <c r="JU410" s="220"/>
      <c r="JV410" s="220"/>
      <c r="JW410" s="220"/>
      <c r="JX410" s="220"/>
      <c r="JY410" s="220"/>
      <c r="JZ410" s="220"/>
      <c r="KA410" s="220"/>
      <c r="KB410" s="220"/>
      <c r="KC410" s="220"/>
      <c r="KD410" s="220"/>
      <c r="KE410" s="220"/>
      <c r="KF410" s="220"/>
      <c r="KG410" s="220"/>
      <c r="KH410" s="220"/>
      <c r="KI410" s="220"/>
      <c r="KJ410" s="220"/>
      <c r="KK410" s="220"/>
      <c r="KL410" s="220"/>
      <c r="KM410" s="220"/>
      <c r="KN410" s="220"/>
      <c r="KO410" s="220"/>
      <c r="KP410" s="220"/>
      <c r="KQ410" s="220"/>
      <c r="KR410" s="220"/>
      <c r="KS410" s="220"/>
      <c r="KT410" s="220"/>
      <c r="KU410" s="220"/>
      <c r="KV410" s="220"/>
      <c r="KW410" s="220"/>
      <c r="KX410" s="220"/>
      <c r="KY410" s="220"/>
      <c r="KZ410" s="220"/>
      <c r="LA410" s="220"/>
      <c r="LB410" s="220"/>
      <c r="LC410" s="220"/>
      <c r="LD410" s="220"/>
      <c r="LE410" s="220"/>
      <c r="LF410" s="220"/>
      <c r="LG410" s="220"/>
      <c r="LH410" s="220"/>
      <c r="LI410" s="220"/>
      <c r="LJ410" s="220"/>
      <c r="LK410" s="220"/>
      <c r="LL410" s="220"/>
      <c r="LM410" s="220"/>
      <c r="LN410" s="220"/>
      <c r="LO410" s="220"/>
      <c r="LP410" s="220"/>
      <c r="LQ410" s="220"/>
      <c r="LR410" s="220"/>
      <c r="LS410" s="220"/>
      <c r="LT410" s="220"/>
      <c r="LU410" s="220"/>
      <c r="LV410" s="220"/>
      <c r="LW410" s="220"/>
      <c r="LX410" s="220"/>
      <c r="LY410" s="220"/>
      <c r="LZ410" s="220"/>
      <c r="MA410" s="220"/>
      <c r="MB410" s="220"/>
      <c r="MC410" s="220"/>
      <c r="MD410" s="220"/>
      <c r="ME410" s="220"/>
      <c r="MF410" s="220"/>
      <c r="MG410" s="220"/>
      <c r="MH410" s="220"/>
      <c r="MI410" s="220"/>
      <c r="MJ410" s="220"/>
      <c r="MK410" s="220"/>
      <c r="ML410" s="220"/>
      <c r="MM410" s="220"/>
      <c r="MN410" s="220"/>
      <c r="MO410" s="220"/>
      <c r="MP410" s="220"/>
      <c r="MQ410" s="220"/>
      <c r="MR410" s="220"/>
      <c r="MS410" s="220"/>
      <c r="MT410" s="220"/>
      <c r="MU410" s="220"/>
      <c r="MV410" s="220"/>
      <c r="MW410" s="220"/>
      <c r="MX410" s="220"/>
      <c r="MY410" s="220"/>
      <c r="MZ410" s="220"/>
      <c r="NA410" s="220"/>
      <c r="NB410" s="220"/>
      <c r="NC410" s="220"/>
      <c r="ND410" s="220"/>
      <c r="NE410" s="220"/>
      <c r="NF410" s="220"/>
      <c r="NG410" s="220"/>
      <c r="NH410" s="220"/>
      <c r="NI410" s="220"/>
      <c r="NJ410" s="220"/>
      <c r="NK410" s="220"/>
      <c r="NL410" s="220"/>
      <c r="NM410" s="220"/>
      <c r="NN410" s="220"/>
      <c r="NO410" s="220"/>
      <c r="NP410" s="220"/>
      <c r="NQ410" s="220"/>
      <c r="NR410" s="220"/>
      <c r="NS410" s="220"/>
      <c r="NT410" s="220"/>
      <c r="NU410" s="220"/>
      <c r="NV410" s="220"/>
      <c r="NW410" s="220"/>
      <c r="NX410" s="220"/>
      <c r="NY410" s="220"/>
      <c r="NZ410" s="220"/>
      <c r="OA410" s="220"/>
      <c r="OB410" s="220"/>
      <c r="OC410" s="220"/>
      <c r="OD410" s="220"/>
      <c r="OE410" s="220"/>
      <c r="OF410" s="220"/>
      <c r="OG410" s="220"/>
      <c r="OH410" s="220"/>
      <c r="OI410" s="220"/>
      <c r="OJ410" s="220"/>
      <c r="OK410" s="220"/>
      <c r="OL410" s="220"/>
      <c r="OM410" s="220"/>
      <c r="ON410" s="220"/>
      <c r="OO410" s="220"/>
      <c r="OP410" s="220"/>
      <c r="OQ410" s="220"/>
      <c r="OR410" s="220"/>
      <c r="OS410" s="220"/>
      <c r="OT410" s="220"/>
      <c r="OU410" s="220"/>
      <c r="OV410" s="220"/>
      <c r="OW410" s="220"/>
      <c r="OX410" s="220"/>
      <c r="OY410" s="220"/>
      <c r="OZ410" s="220"/>
      <c r="PA410" s="220"/>
      <c r="PB410" s="220"/>
      <c r="PC410" s="220"/>
      <c r="PD410" s="220"/>
      <c r="PE410" s="220"/>
      <c r="PF410" s="220"/>
      <c r="PG410" s="220"/>
      <c r="PH410" s="220"/>
      <c r="PI410" s="220"/>
      <c r="PJ410" s="220"/>
      <c r="PK410" s="220"/>
      <c r="PL410" s="220"/>
      <c r="PM410" s="220"/>
      <c r="PN410" s="220"/>
      <c r="PO410" s="220"/>
      <c r="PP410" s="220"/>
      <c r="PQ410" s="220"/>
      <c r="PR410" s="220"/>
      <c r="PS410" s="220"/>
      <c r="PT410" s="220"/>
      <c r="PU410" s="220"/>
      <c r="PV410" s="220"/>
      <c r="PW410" s="220"/>
      <c r="PX410" s="220"/>
      <c r="PY410" s="220"/>
      <c r="PZ410" s="220"/>
      <c r="QA410" s="220"/>
      <c r="QB410" s="220"/>
      <c r="QC410" s="220"/>
      <c r="QD410" s="220"/>
      <c r="QE410" s="220"/>
      <c r="QF410" s="220"/>
      <c r="QG410" s="220"/>
      <c r="QH410" s="220"/>
      <c r="QI410" s="220"/>
      <c r="QJ410" s="220"/>
      <c r="QK410" s="220"/>
      <c r="QL410" s="220"/>
      <c r="QM410" s="220"/>
      <c r="QN410" s="220"/>
      <c r="QO410" s="220"/>
      <c r="QP410" s="220"/>
      <c r="QQ410" s="220"/>
      <c r="QR410" s="220"/>
      <c r="QS410" s="220"/>
      <c r="QT410" s="220"/>
      <c r="QU410" s="220"/>
      <c r="QV410" s="220"/>
      <c r="QW410" s="220"/>
      <c r="QX410" s="220"/>
      <c r="QY410" s="220"/>
      <c r="QZ410" s="220"/>
      <c r="RA410" s="220"/>
      <c r="RB410" s="220"/>
      <c r="RC410" s="220"/>
      <c r="RD410" s="220"/>
      <c r="RE410" s="220"/>
      <c r="RF410" s="220"/>
      <c r="RG410" s="220"/>
      <c r="RH410" s="220"/>
      <c r="RI410" s="220"/>
      <c r="RJ410" s="220"/>
      <c r="RK410" s="220"/>
      <c r="RL410" s="220"/>
      <c r="RM410" s="220"/>
      <c r="RN410" s="220"/>
      <c r="RO410" s="220"/>
      <c r="RP410" s="220"/>
      <c r="RQ410" s="220"/>
      <c r="RR410" s="220"/>
      <c r="RS410" s="220"/>
      <c r="RT410" s="220"/>
      <c r="RU410" s="220"/>
      <c r="RV410" s="220"/>
      <c r="RW410" s="220"/>
      <c r="RX410" s="220"/>
      <c r="RY410" s="220"/>
      <c r="RZ410" s="220"/>
      <c r="SA410" s="220"/>
      <c r="SB410" s="220"/>
      <c r="SC410" s="220"/>
      <c r="SD410" s="220"/>
      <c r="SE410" s="220"/>
      <c r="SF410" s="220"/>
      <c r="SG410" s="220"/>
      <c r="SH410" s="220"/>
      <c r="SI410" s="220"/>
      <c r="SJ410" s="220"/>
      <c r="SK410" s="220"/>
      <c r="SL410" s="220"/>
      <c r="SM410" s="220"/>
      <c r="SN410" s="220"/>
      <c r="SO410" s="220"/>
      <c r="SP410" s="220"/>
      <c r="SQ410" s="220"/>
      <c r="SR410" s="220"/>
      <c r="SS410" s="220"/>
      <c r="ST410" s="220"/>
      <c r="SU410" s="220"/>
      <c r="SV410" s="220"/>
      <c r="SW410" s="220"/>
      <c r="SX410" s="220"/>
      <c r="SY410" s="220"/>
      <c r="SZ410" s="220"/>
      <c r="TA410" s="220"/>
      <c r="TB410" s="220"/>
      <c r="TC410" s="220"/>
      <c r="TD410" s="220"/>
      <c r="TE410" s="220"/>
      <c r="TF410" s="220"/>
      <c r="TG410" s="220"/>
      <c r="TH410" s="220"/>
      <c r="TI410" s="220"/>
      <c r="TJ410" s="220"/>
      <c r="TK410" s="220"/>
      <c r="TL410" s="220"/>
      <c r="TM410" s="220"/>
      <c r="TN410" s="220"/>
      <c r="TO410" s="220"/>
      <c r="TP410" s="220"/>
      <c r="TQ410" s="220"/>
      <c r="TR410" s="220"/>
      <c r="TS410" s="220"/>
      <c r="TT410" s="220"/>
      <c r="TU410" s="220"/>
      <c r="TV410" s="220"/>
      <c r="TW410" s="220"/>
      <c r="TX410" s="220"/>
      <c r="TY410" s="220"/>
      <c r="TZ410" s="220"/>
      <c r="UA410" s="220"/>
      <c r="UB410" s="220"/>
      <c r="UC410" s="220"/>
      <c r="UD410" s="220"/>
      <c r="UE410" s="220"/>
      <c r="UF410" s="220"/>
      <c r="UG410" s="220"/>
      <c r="UH410" s="220"/>
      <c r="UI410" s="220"/>
      <c r="UJ410" s="220"/>
      <c r="UK410" s="220"/>
      <c r="UL410" s="220"/>
      <c r="UM410" s="220"/>
      <c r="UN410" s="220"/>
      <c r="UO410" s="220"/>
      <c r="UP410" s="220"/>
      <c r="UQ410" s="220"/>
      <c r="UR410" s="220"/>
      <c r="US410" s="220"/>
      <c r="UT410" s="220"/>
      <c r="UU410" s="220"/>
      <c r="UV410" s="220"/>
      <c r="UW410" s="220"/>
      <c r="UX410" s="220"/>
      <c r="UY410" s="220"/>
      <c r="UZ410" s="220"/>
      <c r="VA410" s="220"/>
      <c r="VB410" s="220"/>
      <c r="VC410" s="220"/>
      <c r="VD410" s="220"/>
      <c r="VE410" s="220"/>
      <c r="VF410" s="220"/>
      <c r="VG410" s="220"/>
      <c r="VH410" s="220"/>
      <c r="VI410" s="220"/>
      <c r="VJ410" s="220"/>
      <c r="VK410" s="220"/>
      <c r="VL410" s="220"/>
      <c r="VM410" s="220"/>
      <c r="VN410" s="220"/>
      <c r="VO410" s="220"/>
      <c r="VP410" s="220"/>
      <c r="VQ410" s="220"/>
      <c r="VR410" s="220"/>
      <c r="VS410" s="220"/>
      <c r="VT410" s="220"/>
      <c r="VU410" s="220"/>
      <c r="VV410" s="220"/>
      <c r="VW410" s="220"/>
      <c r="VX410" s="220"/>
      <c r="VY410" s="220"/>
      <c r="VZ410" s="220"/>
      <c r="WA410" s="220"/>
      <c r="WB410" s="220"/>
      <c r="WC410" s="220"/>
      <c r="WD410" s="220"/>
      <c r="WE410" s="220"/>
      <c r="WF410" s="220"/>
      <c r="WG410" s="220"/>
      <c r="WH410" s="220"/>
      <c r="WI410" s="220"/>
      <c r="WJ410" s="220"/>
      <c r="WK410" s="220"/>
      <c r="WL410" s="220"/>
      <c r="WM410" s="220"/>
      <c r="WN410" s="220"/>
      <c r="WO410" s="220"/>
      <c r="WP410" s="220"/>
      <c r="WQ410" s="220"/>
      <c r="WR410" s="220"/>
      <c r="WS410" s="220"/>
      <c r="WT410" s="220"/>
      <c r="WU410" s="220"/>
      <c r="WV410" s="220"/>
      <c r="WW410" s="220"/>
      <c r="WX410" s="220"/>
      <c r="WY410" s="220"/>
      <c r="WZ410" s="220"/>
      <c r="XA410" s="220"/>
      <c r="XB410" s="220"/>
      <c r="XC410" s="220"/>
      <c r="XD410" s="220"/>
      <c r="XE410" s="220"/>
      <c r="XF410" s="220"/>
      <c r="XG410" s="220"/>
      <c r="XH410" s="220"/>
      <c r="XI410" s="220"/>
      <c r="XJ410" s="220"/>
      <c r="XK410" s="220"/>
      <c r="XL410" s="220"/>
      <c r="XM410" s="220"/>
      <c r="XN410" s="220"/>
      <c r="XO410" s="220"/>
      <c r="XP410" s="220"/>
      <c r="XQ410" s="220"/>
      <c r="XR410" s="220"/>
      <c r="XS410" s="220"/>
      <c r="XT410" s="220"/>
      <c r="XU410" s="220"/>
      <c r="XV410" s="220"/>
      <c r="XW410" s="220"/>
      <c r="XX410" s="220"/>
      <c r="XY410" s="220"/>
      <c r="XZ410" s="220"/>
      <c r="YA410" s="220"/>
      <c r="YB410" s="220"/>
      <c r="YC410" s="220"/>
      <c r="YD410" s="220"/>
      <c r="YE410" s="220"/>
      <c r="YF410" s="220"/>
      <c r="YG410" s="220"/>
      <c r="YH410" s="220"/>
      <c r="YI410" s="220"/>
      <c r="YJ410" s="220"/>
      <c r="YK410" s="220"/>
      <c r="YL410" s="220"/>
      <c r="YM410" s="220"/>
      <c r="YN410" s="220"/>
      <c r="YO410" s="220"/>
      <c r="YP410" s="220"/>
      <c r="YQ410" s="220"/>
      <c r="YR410" s="220"/>
      <c r="YS410" s="220"/>
      <c r="YT410" s="220"/>
      <c r="YU410" s="220"/>
      <c r="YV410" s="220"/>
      <c r="YW410" s="220"/>
      <c r="YX410" s="220"/>
      <c r="YY410" s="220"/>
      <c r="YZ410" s="220"/>
      <c r="ZA410" s="220"/>
      <c r="ZB410" s="220"/>
      <c r="ZC410" s="220"/>
      <c r="ZD410" s="220"/>
      <c r="ZE410" s="220"/>
      <c r="ZF410" s="220"/>
      <c r="ZG410" s="220"/>
      <c r="ZH410" s="220"/>
      <c r="ZI410" s="220"/>
      <c r="ZJ410" s="220"/>
      <c r="ZK410" s="220"/>
      <c r="ZL410" s="220"/>
      <c r="ZM410" s="220"/>
      <c r="ZN410" s="220"/>
      <c r="ZO410" s="220"/>
      <c r="ZP410" s="220"/>
      <c r="ZQ410" s="220"/>
      <c r="ZR410" s="220"/>
      <c r="ZS410" s="220"/>
      <c r="ZT410" s="220"/>
      <c r="ZU410" s="220"/>
      <c r="ZV410" s="220"/>
      <c r="ZW410" s="220"/>
      <c r="ZX410" s="220"/>
      <c r="ZY410" s="220"/>
      <c r="ZZ410" s="220"/>
      <c r="AAA410" s="220"/>
      <c r="AAB410" s="220"/>
      <c r="AAC410" s="220"/>
      <c r="AAD410" s="220"/>
      <c r="AAE410" s="220"/>
      <c r="AAF410" s="220"/>
      <c r="AAG410" s="220"/>
      <c r="AAH410" s="220"/>
      <c r="AAI410" s="220"/>
      <c r="AAJ410" s="220"/>
      <c r="AAK410" s="220"/>
      <c r="AAL410" s="220"/>
      <c r="AAM410" s="220"/>
      <c r="AAN410" s="220"/>
      <c r="AAO410" s="220"/>
      <c r="AAP410" s="220"/>
      <c r="AAQ410" s="220"/>
      <c r="AAR410" s="220"/>
      <c r="AAS410" s="220"/>
      <c r="AAT410" s="220"/>
      <c r="AAU410" s="220"/>
      <c r="AAV410" s="220"/>
      <c r="AAW410" s="220"/>
      <c r="AAX410" s="220"/>
      <c r="AAY410" s="220"/>
      <c r="AAZ410" s="220"/>
      <c r="ABA410" s="220"/>
      <c r="ABB410" s="220"/>
      <c r="ABC410" s="220"/>
      <c r="ABD410" s="220"/>
      <c r="ABE410" s="220"/>
      <c r="ABF410" s="220"/>
      <c r="ABG410" s="220"/>
      <c r="ABH410" s="220"/>
      <c r="ABI410" s="220"/>
      <c r="ABJ410" s="220"/>
      <c r="ABK410" s="220"/>
      <c r="ABL410" s="220"/>
      <c r="ABM410" s="220"/>
      <c r="ABN410" s="220"/>
      <c r="ABO410" s="220"/>
      <c r="ABP410" s="220"/>
      <c r="ABQ410" s="220"/>
      <c r="ABR410" s="220"/>
      <c r="ABS410" s="220"/>
      <c r="ABT410" s="220"/>
      <c r="ABU410" s="220"/>
      <c r="ABV410" s="220"/>
      <c r="ABW410" s="220"/>
      <c r="ABX410" s="220"/>
      <c r="ABY410" s="220"/>
      <c r="ABZ410" s="220"/>
      <c r="ACA410" s="220"/>
      <c r="ACB410" s="220"/>
      <c r="ACC410" s="220"/>
      <c r="ACD410" s="220"/>
      <c r="ACE410" s="220"/>
      <c r="ACF410" s="220"/>
      <c r="ACG410" s="220"/>
      <c r="ACH410" s="220"/>
      <c r="ACI410" s="220"/>
      <c r="ACJ410" s="220"/>
      <c r="ACK410" s="220"/>
      <c r="ACL410" s="220"/>
      <c r="ACM410" s="220"/>
      <c r="ACN410" s="220"/>
      <c r="ACO410" s="220"/>
      <c r="ACP410" s="220"/>
      <c r="ACQ410" s="220"/>
      <c r="ACR410" s="220"/>
      <c r="ACS410" s="220"/>
      <c r="ACT410" s="220"/>
      <c r="ACU410" s="220"/>
      <c r="ACV410" s="220"/>
      <c r="ACW410" s="220"/>
      <c r="ACX410" s="220"/>
      <c r="ACY410" s="220"/>
      <c r="ACZ410" s="220"/>
      <c r="ADA410" s="220"/>
      <c r="ADB410" s="220"/>
      <c r="ADC410" s="220"/>
      <c r="ADD410" s="220"/>
      <c r="ADE410" s="220"/>
      <c r="ADF410" s="220"/>
      <c r="ADG410" s="220"/>
      <c r="ADH410" s="220"/>
      <c r="ADI410" s="220"/>
      <c r="ADJ410" s="220"/>
      <c r="ADK410" s="220"/>
      <c r="ADL410" s="220"/>
      <c r="ADM410" s="220"/>
      <c r="ADN410" s="220"/>
      <c r="ADO410" s="220"/>
      <c r="ADP410" s="220"/>
      <c r="ADQ410" s="220"/>
      <c r="ADR410" s="220"/>
      <c r="ADS410" s="220"/>
      <c r="ADT410" s="220"/>
      <c r="ADU410" s="220"/>
      <c r="ADV410" s="220"/>
      <c r="ADW410" s="220"/>
      <c r="ADX410" s="220"/>
      <c r="ADY410" s="220"/>
      <c r="ADZ410" s="220"/>
      <c r="AEA410" s="220"/>
      <c r="AEB410" s="220"/>
      <c r="AEC410" s="220"/>
      <c r="AED410" s="220"/>
      <c r="AEE410" s="220"/>
      <c r="AEF410" s="220"/>
      <c r="AEG410" s="220"/>
      <c r="AEH410" s="220"/>
      <c r="AEI410" s="220"/>
      <c r="AEJ410" s="220"/>
      <c r="AEK410" s="220"/>
      <c r="AEL410" s="220"/>
      <c r="AEM410" s="220"/>
      <c r="AEN410" s="220"/>
      <c r="AEO410" s="220"/>
      <c r="AEP410" s="220"/>
      <c r="AEQ410" s="220"/>
      <c r="AER410" s="220"/>
      <c r="AES410" s="220"/>
      <c r="AET410" s="220"/>
      <c r="AEU410" s="220"/>
      <c r="AEV410" s="220"/>
      <c r="AEW410" s="220"/>
      <c r="AEX410" s="220"/>
      <c r="AEY410" s="220"/>
      <c r="AEZ410" s="220"/>
      <c r="AFA410" s="220"/>
      <c r="AFB410" s="220"/>
      <c r="AFC410" s="220"/>
      <c r="AFD410" s="220"/>
      <c r="AFE410" s="220"/>
      <c r="AFF410" s="220"/>
      <c r="AFG410" s="220"/>
      <c r="AFH410" s="220"/>
      <c r="AFI410" s="220"/>
      <c r="AFJ410" s="220"/>
      <c r="AFK410" s="220"/>
      <c r="AFL410" s="220"/>
      <c r="AFM410" s="220"/>
      <c r="AFN410" s="220"/>
      <c r="AFO410" s="220"/>
      <c r="AFP410" s="220"/>
      <c r="AFQ410" s="220"/>
      <c r="AFR410" s="220"/>
      <c r="AFS410" s="220"/>
      <c r="AFT410" s="220"/>
      <c r="AFU410" s="220"/>
      <c r="AFV410" s="220"/>
      <c r="AFW410" s="220"/>
      <c r="AFX410" s="220"/>
      <c r="AFY410" s="220"/>
      <c r="AFZ410" s="220"/>
      <c r="AGA410" s="220"/>
      <c r="AGB410" s="220"/>
      <c r="AGC410" s="220"/>
      <c r="AGD410" s="220"/>
      <c r="AGE410" s="220"/>
      <c r="AGF410" s="220"/>
      <c r="AGG410" s="220"/>
      <c r="AGH410" s="220"/>
      <c r="AGI410" s="220"/>
      <c r="AGJ410" s="220"/>
      <c r="AGK410" s="220"/>
      <c r="AGL410" s="220"/>
      <c r="AGM410" s="220"/>
      <c r="AGN410" s="220"/>
      <c r="AGO410" s="220"/>
      <c r="AGP410" s="220"/>
      <c r="AGQ410" s="220"/>
      <c r="AGR410" s="220"/>
      <c r="AGS410" s="220"/>
      <c r="AGT410" s="220"/>
      <c r="AGU410" s="220"/>
      <c r="AGV410" s="220"/>
      <c r="AGW410" s="220"/>
      <c r="AGX410" s="220"/>
      <c r="AGY410" s="220"/>
      <c r="AGZ410" s="220"/>
      <c r="AHA410" s="220"/>
      <c r="AHB410" s="220"/>
      <c r="AHC410" s="220"/>
      <c r="AHD410" s="220"/>
      <c r="AHE410" s="220"/>
      <c r="AHF410" s="220"/>
      <c r="AHG410" s="220"/>
      <c r="AHH410" s="220"/>
      <c r="AHI410" s="220"/>
      <c r="AHJ410" s="220"/>
      <c r="AHK410" s="220"/>
      <c r="AHL410" s="220"/>
      <c r="AHM410" s="220"/>
      <c r="AHN410" s="220"/>
      <c r="AHO410" s="220"/>
      <c r="AHP410" s="220"/>
      <c r="AHQ410" s="220"/>
      <c r="AHR410" s="220"/>
      <c r="AHS410" s="220"/>
      <c r="AHT410" s="220"/>
      <c r="AHU410" s="220"/>
      <c r="AHV410" s="220"/>
      <c r="AHW410" s="220"/>
      <c r="AHX410" s="220"/>
      <c r="AHY410" s="220"/>
      <c r="AHZ410" s="220"/>
      <c r="AIA410" s="220"/>
      <c r="AIB410" s="220"/>
      <c r="AIC410" s="220"/>
      <c r="AID410" s="220"/>
      <c r="AIE410" s="220"/>
      <c r="AIF410" s="220"/>
      <c r="AIG410" s="220"/>
      <c r="AIH410" s="220"/>
      <c r="AII410" s="220"/>
      <c r="AIJ410" s="220"/>
      <c r="AIK410" s="220"/>
      <c r="AIL410" s="220"/>
      <c r="AIM410" s="220"/>
      <c r="AIN410" s="220"/>
      <c r="AIO410" s="220"/>
      <c r="AIP410" s="220"/>
      <c r="AIQ410" s="220"/>
      <c r="AIR410" s="220"/>
      <c r="AIS410" s="220"/>
      <c r="AIT410" s="220"/>
      <c r="AIU410" s="220"/>
      <c r="AIV410" s="220"/>
      <c r="AIW410" s="220"/>
      <c r="AIX410" s="220"/>
      <c r="AIY410" s="220"/>
      <c r="AIZ410" s="220"/>
      <c r="AJA410" s="220"/>
      <c r="AJB410" s="220"/>
      <c r="AJC410" s="220"/>
      <c r="AJD410" s="220"/>
      <c r="AJE410" s="220"/>
      <c r="AJF410" s="220"/>
      <c r="AJG410" s="220"/>
      <c r="AJH410" s="220"/>
      <c r="AJI410" s="220"/>
      <c r="AJJ410" s="220"/>
      <c r="AJK410" s="220"/>
      <c r="AJL410" s="220"/>
      <c r="AJM410" s="220"/>
      <c r="AJN410" s="220"/>
      <c r="AJO410" s="220"/>
      <c r="AJP410" s="220"/>
      <c r="AJQ410" s="220"/>
      <c r="AJR410" s="220"/>
      <c r="AJS410" s="220"/>
      <c r="AJT410" s="220"/>
      <c r="AJU410" s="220"/>
      <c r="AJV410" s="220"/>
      <c r="AJW410" s="220"/>
      <c r="AJX410" s="220"/>
      <c r="AJY410" s="220"/>
      <c r="AJZ410" s="220"/>
      <c r="AKA410" s="220"/>
      <c r="AKB410" s="220"/>
      <c r="AKC410" s="220"/>
      <c r="AKD410" s="220"/>
      <c r="AKE410" s="220"/>
      <c r="AKF410" s="220"/>
      <c r="AKG410" s="220"/>
      <c r="AKH410" s="220"/>
      <c r="AKI410" s="220"/>
      <c r="AKJ410" s="220"/>
      <c r="AKK410" s="220"/>
      <c r="AKL410" s="220"/>
      <c r="AKM410" s="220"/>
      <c r="AKN410" s="220"/>
      <c r="AKO410" s="220"/>
      <c r="AKP410" s="220"/>
      <c r="AKQ410" s="220"/>
      <c r="AKR410" s="220"/>
      <c r="AKS410" s="220"/>
      <c r="AKT410" s="220"/>
      <c r="AKU410" s="220"/>
      <c r="AKV410" s="220"/>
      <c r="AKW410" s="220"/>
      <c r="AKX410" s="220"/>
      <c r="AKY410" s="220"/>
      <c r="AKZ410" s="220"/>
      <c r="ALA410" s="220"/>
      <c r="ALB410" s="220"/>
      <c r="ALC410" s="220"/>
      <c r="ALD410" s="220"/>
      <c r="ALE410" s="220"/>
      <c r="ALF410" s="220"/>
      <c r="ALG410" s="220"/>
      <c r="ALH410" s="220"/>
      <c r="ALI410" s="220"/>
      <c r="ALJ410" s="220"/>
      <c r="ALK410" s="220"/>
      <c r="ALL410" s="220"/>
      <c r="ALM410" s="220"/>
      <c r="ALN410" s="220"/>
      <c r="ALO410" s="220"/>
      <c r="ALP410" s="220"/>
      <c r="ALQ410" s="220"/>
      <c r="ALR410" s="220"/>
      <c r="ALS410" s="220"/>
      <c r="ALT410" s="220"/>
      <c r="ALU410" s="220"/>
      <c r="ALV410" s="220"/>
      <c r="ALW410" s="220"/>
      <c r="ALX410" s="220"/>
      <c r="ALY410" s="220"/>
      <c r="ALZ410" s="220"/>
      <c r="AMA410" s="220"/>
      <c r="AMB410" s="220"/>
      <c r="AMC410" s="220"/>
      <c r="AMD410" s="220"/>
      <c r="AME410" s="220"/>
      <c r="AMF410" s="220"/>
      <c r="AMG410" s="220"/>
      <c r="AMH410" s="220"/>
      <c r="AMI410" s="220"/>
      <c r="AMJ410" s="220"/>
      <c r="AMK410" s="220"/>
      <c r="AML410" s="220"/>
      <c r="AMM410" s="220"/>
      <c r="AMN410" s="220"/>
      <c r="AMO410" s="220"/>
      <c r="AMP410" s="220"/>
      <c r="AMQ410" s="220"/>
      <c r="AMR410" s="220"/>
      <c r="AMS410" s="220"/>
      <c r="AMT410" s="220"/>
      <c r="AMU410" s="220"/>
      <c r="AMV410" s="220"/>
      <c r="AMW410" s="220"/>
      <c r="AMX410" s="220"/>
      <c r="AMY410" s="220"/>
      <c r="AMZ410" s="220"/>
      <c r="ANA410" s="220"/>
      <c r="ANB410" s="220"/>
      <c r="ANC410" s="220"/>
      <c r="AND410" s="220"/>
      <c r="ANE410" s="220"/>
      <c r="ANF410" s="220"/>
      <c r="ANG410" s="220"/>
      <c r="ANH410" s="220"/>
      <c r="ANI410" s="220"/>
      <c r="ANJ410" s="220"/>
      <c r="ANK410" s="220"/>
      <c r="ANL410" s="220"/>
      <c r="ANM410" s="220"/>
      <c r="ANN410" s="220"/>
      <c r="ANO410" s="220"/>
      <c r="ANP410" s="220"/>
      <c r="ANQ410" s="220"/>
      <c r="ANR410" s="220"/>
      <c r="ANS410" s="220"/>
      <c r="ANT410" s="220"/>
      <c r="ANU410" s="220"/>
      <c r="ANV410" s="220"/>
      <c r="ANW410" s="220"/>
      <c r="ANX410" s="220"/>
      <c r="ANY410" s="220"/>
      <c r="ANZ410" s="220"/>
      <c r="AOA410" s="220"/>
      <c r="AOB410" s="220"/>
      <c r="AOC410" s="220"/>
      <c r="AOD410" s="220"/>
      <c r="AOE410" s="220"/>
      <c r="AOF410" s="220"/>
      <c r="AOG410" s="220"/>
      <c r="AOH410" s="220"/>
      <c r="AOI410" s="220"/>
      <c r="AOJ410" s="220"/>
      <c r="AOK410" s="220"/>
      <c r="AOL410" s="220"/>
      <c r="AOM410" s="220"/>
      <c r="AON410" s="220"/>
      <c r="AOO410" s="220"/>
      <c r="AOP410" s="220"/>
      <c r="AOQ410" s="220"/>
      <c r="AOR410" s="220"/>
      <c r="AOS410" s="220"/>
      <c r="AOT410" s="220"/>
      <c r="AOU410" s="220"/>
      <c r="AOV410" s="220"/>
      <c r="AOW410" s="220"/>
      <c r="AOX410" s="220"/>
      <c r="AOY410" s="220"/>
      <c r="AOZ410" s="220"/>
      <c r="APA410" s="220"/>
      <c r="APB410" s="220"/>
      <c r="APC410" s="220"/>
      <c r="APD410" s="220"/>
      <c r="APE410" s="220"/>
      <c r="APF410" s="220"/>
      <c r="APG410" s="220"/>
      <c r="APH410" s="220"/>
      <c r="API410" s="220"/>
      <c r="APJ410" s="220"/>
      <c r="APK410" s="220"/>
      <c r="APL410" s="220"/>
      <c r="APM410" s="220"/>
      <c r="APN410" s="220"/>
      <c r="APO410" s="220"/>
      <c r="APP410" s="220"/>
      <c r="APQ410" s="220"/>
      <c r="APR410" s="220"/>
      <c r="APS410" s="220"/>
      <c r="APT410" s="220"/>
      <c r="APU410" s="220"/>
      <c r="APV410" s="220"/>
      <c r="APW410" s="220"/>
      <c r="APX410" s="220"/>
      <c r="APY410" s="220"/>
      <c r="APZ410" s="220"/>
      <c r="AQA410" s="220"/>
      <c r="AQB410" s="220"/>
      <c r="AQC410" s="220"/>
      <c r="AQD410" s="220"/>
      <c r="AQE410" s="220"/>
      <c r="AQF410" s="220"/>
      <c r="AQG410" s="220"/>
      <c r="AQH410" s="220"/>
      <c r="AQI410" s="220"/>
      <c r="AQJ410" s="220"/>
      <c r="AQK410" s="220"/>
      <c r="AQL410" s="220"/>
      <c r="AQM410" s="220"/>
      <c r="AQN410" s="220"/>
      <c r="AQO410" s="220"/>
      <c r="AQP410" s="220"/>
      <c r="AQQ410" s="220"/>
      <c r="AQR410" s="220"/>
      <c r="AQS410" s="220"/>
      <c r="AQT410" s="220"/>
      <c r="AQU410" s="220"/>
      <c r="AQV410" s="220"/>
      <c r="AQW410" s="220"/>
      <c r="AQX410" s="220"/>
      <c r="AQY410" s="220"/>
      <c r="AQZ410" s="220"/>
      <c r="ARA410" s="220"/>
      <c r="ARB410" s="220"/>
      <c r="ARC410" s="220"/>
      <c r="ARD410" s="220"/>
      <c r="ARE410" s="220"/>
      <c r="ARF410" s="220"/>
      <c r="ARG410" s="220"/>
      <c r="ARH410" s="220"/>
      <c r="ARI410" s="220"/>
      <c r="ARJ410" s="220"/>
      <c r="ARK410" s="220"/>
      <c r="ARL410" s="220"/>
      <c r="ARM410" s="220"/>
      <c r="ARN410" s="220"/>
      <c r="ARO410" s="220"/>
      <c r="ARP410" s="220"/>
      <c r="ARQ410" s="220"/>
      <c r="ARR410" s="220"/>
      <c r="ARS410" s="220"/>
      <c r="ART410" s="220"/>
      <c r="ARU410" s="220"/>
      <c r="ARV410" s="220"/>
      <c r="ARW410" s="220"/>
      <c r="ARX410" s="220"/>
      <c r="ARY410" s="220"/>
      <c r="ARZ410" s="220"/>
      <c r="ASA410" s="220"/>
      <c r="ASB410" s="220"/>
      <c r="ASC410" s="220"/>
      <c r="ASD410" s="220"/>
      <c r="ASE410" s="220"/>
      <c r="ASF410" s="220"/>
      <c r="ASG410" s="220"/>
      <c r="ASH410" s="220"/>
      <c r="ASI410" s="220"/>
      <c r="ASJ410" s="220"/>
      <c r="ASK410" s="220"/>
      <c r="ASL410" s="220"/>
      <c r="ASM410" s="220"/>
      <c r="ASN410" s="220"/>
      <c r="ASO410" s="220"/>
      <c r="ASP410" s="220"/>
      <c r="ASQ410" s="220"/>
      <c r="ASR410" s="220"/>
      <c r="ASS410" s="220"/>
      <c r="AST410" s="220"/>
      <c r="ASU410" s="220"/>
      <c r="ASV410" s="220"/>
      <c r="ASW410" s="220"/>
      <c r="ASX410" s="220"/>
      <c r="ASY410" s="220"/>
      <c r="ASZ410" s="220"/>
      <c r="ATA410" s="220"/>
      <c r="ATB410" s="220"/>
      <c r="ATC410" s="220"/>
      <c r="ATD410" s="220"/>
      <c r="ATE410" s="220"/>
      <c r="ATF410" s="220"/>
      <c r="ATG410" s="220"/>
      <c r="ATH410" s="220"/>
      <c r="ATI410" s="220"/>
      <c r="ATJ410" s="220"/>
      <c r="ATK410" s="220"/>
      <c r="ATL410" s="220"/>
      <c r="ATM410" s="220"/>
      <c r="ATN410" s="220"/>
      <c r="ATO410" s="220"/>
      <c r="ATP410" s="220"/>
      <c r="ATQ410" s="220"/>
      <c r="ATR410" s="220"/>
      <c r="ATS410" s="220"/>
      <c r="ATT410" s="220"/>
      <c r="ATU410" s="220"/>
      <c r="ATV410" s="220"/>
      <c r="ATW410" s="220"/>
      <c r="ATX410" s="220"/>
      <c r="ATY410" s="220"/>
      <c r="ATZ410" s="220"/>
      <c r="AUA410" s="220"/>
      <c r="AUB410" s="220"/>
      <c r="AUC410" s="220"/>
      <c r="AUD410" s="220"/>
      <c r="AUE410" s="220"/>
      <c r="AUF410" s="220"/>
      <c r="AUG410" s="220"/>
      <c r="AUH410" s="220"/>
      <c r="AUI410" s="220"/>
      <c r="AUJ410" s="220"/>
      <c r="AUK410" s="220"/>
      <c r="AUL410" s="220"/>
      <c r="AUM410" s="220"/>
      <c r="AUN410" s="220"/>
      <c r="AUO410" s="220"/>
      <c r="AUP410" s="220"/>
      <c r="AUQ410" s="220"/>
      <c r="AUR410" s="220"/>
      <c r="AUS410" s="220"/>
      <c r="AUT410" s="220"/>
      <c r="AUU410" s="220"/>
      <c r="AUV410" s="220"/>
      <c r="AUW410" s="220"/>
      <c r="AUX410" s="220"/>
      <c r="AUY410" s="220"/>
      <c r="AUZ410" s="220"/>
      <c r="AVA410" s="220"/>
      <c r="AVB410" s="220"/>
      <c r="AVC410" s="220"/>
      <c r="AVD410" s="220"/>
      <c r="AVE410" s="220"/>
      <c r="AVF410" s="220"/>
      <c r="AVG410" s="220"/>
      <c r="AVH410" s="220"/>
      <c r="AVI410" s="220"/>
      <c r="AVJ410" s="220"/>
      <c r="AVK410" s="220"/>
      <c r="AVL410" s="220"/>
      <c r="AVM410" s="220"/>
      <c r="AVN410" s="220"/>
      <c r="AVO410" s="220"/>
      <c r="AVP410" s="220"/>
      <c r="AVQ410" s="220"/>
      <c r="AVR410" s="220"/>
      <c r="AVS410" s="220"/>
      <c r="AVT410" s="220"/>
      <c r="AVU410" s="220"/>
      <c r="AVV410" s="220"/>
      <c r="AVW410" s="220"/>
      <c r="AVX410" s="220"/>
      <c r="AVY410" s="220"/>
      <c r="AVZ410" s="220"/>
      <c r="AWA410" s="220"/>
      <c r="AWB410" s="220"/>
      <c r="AWC410" s="220"/>
      <c r="AWD410" s="220"/>
      <c r="AWE410" s="220"/>
      <c r="AWF410" s="220"/>
      <c r="AWG410" s="220"/>
      <c r="AWH410" s="220"/>
      <c r="AWI410" s="220"/>
      <c r="AWJ410" s="220"/>
      <c r="AWK410" s="220"/>
      <c r="AWL410" s="220"/>
      <c r="AWM410" s="220"/>
      <c r="AWN410" s="220"/>
      <c r="AWO410" s="220"/>
      <c r="AWP410" s="220"/>
      <c r="AWQ410" s="220"/>
      <c r="AWR410" s="220"/>
      <c r="AWS410" s="220"/>
      <c r="AWT410" s="220"/>
      <c r="AWU410" s="220"/>
      <c r="AWV410" s="220"/>
      <c r="AWW410" s="220"/>
      <c r="AWX410" s="220"/>
      <c r="AWY410" s="220"/>
      <c r="AWZ410" s="220"/>
      <c r="AXA410" s="220"/>
      <c r="AXB410" s="220"/>
      <c r="AXC410" s="220"/>
      <c r="AXD410" s="220"/>
      <c r="AXE410" s="220"/>
      <c r="AXF410" s="220"/>
      <c r="AXG410" s="220"/>
      <c r="AXH410" s="220"/>
      <c r="AXI410" s="220"/>
      <c r="AXJ410" s="220"/>
      <c r="AXK410" s="220"/>
      <c r="AXL410" s="220"/>
      <c r="AXM410" s="220"/>
      <c r="AXN410" s="220"/>
      <c r="AXO410" s="220"/>
      <c r="AXP410" s="220"/>
      <c r="AXQ410" s="220"/>
      <c r="AXR410" s="220"/>
      <c r="AXS410" s="220"/>
      <c r="AXT410" s="220"/>
      <c r="AXU410" s="220"/>
      <c r="AXV410" s="220"/>
      <c r="AXW410" s="220"/>
      <c r="AXX410" s="220"/>
      <c r="AXY410" s="220"/>
      <c r="AXZ410" s="220"/>
      <c r="AYA410" s="220"/>
      <c r="AYB410" s="220"/>
      <c r="AYC410" s="220"/>
      <c r="AYD410" s="220"/>
      <c r="AYE410" s="220"/>
      <c r="AYF410" s="220"/>
      <c r="AYG410" s="220"/>
      <c r="AYH410" s="220"/>
      <c r="AYI410" s="220"/>
      <c r="AYJ410" s="220"/>
      <c r="AYK410" s="220"/>
      <c r="AYL410" s="220"/>
      <c r="AYM410" s="220"/>
      <c r="AYN410" s="220"/>
      <c r="AYO410" s="220"/>
      <c r="AYP410" s="220"/>
      <c r="AYQ410" s="220"/>
      <c r="AYR410" s="220"/>
      <c r="AYS410" s="220"/>
      <c r="AYT410" s="220"/>
      <c r="AYU410" s="220"/>
      <c r="AYV410" s="220"/>
      <c r="AYW410" s="220"/>
      <c r="AYX410" s="220"/>
      <c r="AYY410" s="220"/>
      <c r="AYZ410" s="220"/>
      <c r="AZA410" s="220"/>
      <c r="AZB410" s="220"/>
      <c r="AZC410" s="220"/>
      <c r="AZD410" s="220"/>
      <c r="AZE410" s="220"/>
      <c r="AZF410" s="220"/>
      <c r="AZG410" s="220"/>
      <c r="AZH410" s="220"/>
      <c r="AZI410" s="220"/>
      <c r="AZJ410" s="220"/>
      <c r="AZK410" s="220"/>
      <c r="AZL410" s="220"/>
      <c r="AZM410" s="220"/>
      <c r="AZN410" s="220"/>
      <c r="AZO410" s="220"/>
      <c r="AZP410" s="220"/>
      <c r="AZQ410" s="220"/>
      <c r="AZR410" s="220"/>
      <c r="AZS410" s="220"/>
      <c r="AZT410" s="220"/>
      <c r="AZU410" s="220"/>
      <c r="AZV410" s="220"/>
      <c r="AZW410" s="220"/>
      <c r="AZX410" s="220"/>
      <c r="AZY410" s="220"/>
      <c r="AZZ410" s="220"/>
      <c r="BAA410" s="220"/>
      <c r="BAB410" s="220"/>
      <c r="BAC410" s="220"/>
      <c r="BAD410" s="220"/>
      <c r="BAE410" s="220"/>
      <c r="BAF410" s="220"/>
      <c r="BAG410" s="220"/>
      <c r="BAH410" s="220"/>
      <c r="BAI410" s="220"/>
      <c r="BAJ410" s="220"/>
      <c r="BAK410" s="220"/>
      <c r="BAL410" s="220"/>
      <c r="BAM410" s="220"/>
      <c r="BAN410" s="220"/>
      <c r="BAO410" s="220"/>
      <c r="BAP410" s="220"/>
      <c r="BAQ410" s="220"/>
      <c r="BAR410" s="220"/>
      <c r="BAS410" s="220"/>
      <c r="BAT410" s="220"/>
      <c r="BAU410" s="220"/>
      <c r="BAV410" s="220"/>
      <c r="BAW410" s="220"/>
      <c r="BAX410" s="220"/>
      <c r="BAY410" s="220"/>
      <c r="BAZ410" s="220"/>
      <c r="BBA410" s="220"/>
      <c r="BBB410" s="220"/>
      <c r="BBC410" s="220"/>
      <c r="BBD410" s="220"/>
      <c r="BBE410" s="220"/>
      <c r="BBF410" s="220"/>
      <c r="BBG410" s="220"/>
      <c r="BBH410" s="220"/>
      <c r="BBI410" s="220"/>
      <c r="BBJ410" s="220"/>
      <c r="BBK410" s="220"/>
      <c r="BBL410" s="220"/>
      <c r="BBM410" s="220"/>
      <c r="BBN410" s="220"/>
      <c r="BBO410" s="220"/>
      <c r="BBP410" s="220"/>
      <c r="BBQ410" s="220"/>
      <c r="BBR410" s="220"/>
      <c r="BBS410" s="220"/>
      <c r="BBT410" s="220"/>
      <c r="BBU410" s="220"/>
      <c r="BBV410" s="220"/>
      <c r="BBW410" s="220"/>
      <c r="BBX410" s="220"/>
      <c r="BBY410" s="220"/>
      <c r="BBZ410" s="220"/>
      <c r="BCA410" s="220"/>
      <c r="BCB410" s="220"/>
      <c r="BCC410" s="220"/>
      <c r="BCD410" s="220"/>
      <c r="BCE410" s="220"/>
      <c r="BCF410" s="220"/>
      <c r="BCG410" s="220"/>
      <c r="BCH410" s="220"/>
      <c r="BCI410" s="220"/>
      <c r="BCJ410" s="220"/>
      <c r="BCK410" s="220"/>
      <c r="BCL410" s="220"/>
      <c r="BCM410" s="220"/>
      <c r="BCN410" s="220"/>
      <c r="BCO410" s="220"/>
      <c r="BCP410" s="220"/>
      <c r="BCQ410" s="220"/>
      <c r="BCR410" s="220"/>
      <c r="BCS410" s="220"/>
      <c r="BCT410" s="220"/>
      <c r="BCU410" s="220"/>
      <c r="BCV410" s="220"/>
      <c r="BCW410" s="220"/>
      <c r="BCX410" s="220"/>
      <c r="BCY410" s="220"/>
      <c r="BCZ410" s="220"/>
      <c r="BDA410" s="220"/>
      <c r="BDB410" s="220"/>
      <c r="BDC410" s="220"/>
      <c r="BDD410" s="220"/>
      <c r="BDE410" s="220"/>
      <c r="BDF410" s="220"/>
      <c r="BDG410" s="220"/>
      <c r="BDH410" s="220"/>
      <c r="BDI410" s="220"/>
      <c r="BDJ410" s="220"/>
      <c r="BDK410" s="220"/>
      <c r="BDL410" s="220"/>
      <c r="BDM410" s="220"/>
      <c r="BDN410" s="220"/>
      <c r="BDO410" s="220"/>
      <c r="BDP410" s="220"/>
      <c r="BDQ410" s="220"/>
      <c r="BDR410" s="220"/>
      <c r="BDS410" s="220"/>
      <c r="BDT410" s="220"/>
      <c r="BDU410" s="220"/>
      <c r="BDV410" s="220"/>
      <c r="BDW410" s="220"/>
      <c r="BDX410" s="220"/>
      <c r="BDY410" s="220"/>
      <c r="BDZ410" s="220"/>
      <c r="BEA410" s="220"/>
      <c r="BEB410" s="220"/>
      <c r="BEC410" s="220"/>
      <c r="BED410" s="220"/>
      <c r="BEE410" s="220"/>
      <c r="BEF410" s="220"/>
      <c r="BEG410" s="220"/>
      <c r="BEH410" s="220"/>
      <c r="BEI410" s="220"/>
      <c r="BEJ410" s="220"/>
      <c r="BEK410" s="220"/>
      <c r="BEL410" s="220"/>
      <c r="BEM410" s="220"/>
      <c r="BEN410" s="220"/>
      <c r="BEO410" s="220"/>
      <c r="BEP410" s="220"/>
      <c r="BEQ410" s="220"/>
      <c r="BER410" s="220"/>
      <c r="BES410" s="220"/>
      <c r="BET410" s="220"/>
      <c r="BEU410" s="220"/>
      <c r="BEV410" s="220"/>
      <c r="BEW410" s="220"/>
      <c r="BEX410" s="220"/>
      <c r="BEY410" s="220"/>
      <c r="BEZ410" s="220"/>
      <c r="BFA410" s="220"/>
      <c r="BFB410" s="220"/>
      <c r="BFC410" s="220"/>
      <c r="BFD410" s="220"/>
      <c r="BFE410" s="220"/>
      <c r="BFF410" s="220"/>
      <c r="BFG410" s="220"/>
      <c r="BFH410" s="220"/>
      <c r="BFI410" s="220"/>
      <c r="BFJ410" s="220"/>
      <c r="BFK410" s="220"/>
      <c r="BFL410" s="220"/>
      <c r="BFM410" s="220"/>
      <c r="BFN410" s="220"/>
      <c r="BFO410" s="220"/>
      <c r="BFP410" s="220"/>
      <c r="BFQ410" s="220"/>
      <c r="BFR410" s="220"/>
      <c r="BFS410" s="220"/>
      <c r="BFT410" s="220"/>
      <c r="BFU410" s="220"/>
      <c r="BFV410" s="220"/>
      <c r="BFW410" s="220"/>
      <c r="BFX410" s="220"/>
      <c r="BFY410" s="220"/>
      <c r="BFZ410" s="220"/>
      <c r="BGA410" s="220"/>
      <c r="BGB410" s="220"/>
      <c r="BGC410" s="220"/>
      <c r="BGD410" s="220"/>
      <c r="BGE410" s="220"/>
      <c r="BGF410" s="220"/>
      <c r="BGG410" s="220"/>
      <c r="BGH410" s="220"/>
      <c r="BGI410" s="220"/>
      <c r="BGJ410" s="220"/>
      <c r="BGK410" s="220"/>
      <c r="BGL410" s="220"/>
      <c r="BGM410" s="220"/>
      <c r="BGN410" s="220"/>
      <c r="BGO410" s="220"/>
      <c r="BGP410" s="220"/>
      <c r="BGQ410" s="220"/>
      <c r="BGR410" s="220"/>
      <c r="BGS410" s="220"/>
      <c r="BGT410" s="220"/>
      <c r="BGU410" s="220"/>
      <c r="BGV410" s="220"/>
      <c r="BGW410" s="220"/>
      <c r="BGX410" s="220"/>
      <c r="BGY410" s="220"/>
      <c r="BGZ410" s="220"/>
      <c r="BHA410" s="220"/>
      <c r="BHB410" s="220"/>
      <c r="BHC410" s="220"/>
      <c r="BHD410" s="220"/>
      <c r="BHE410" s="220"/>
      <c r="BHF410" s="220"/>
      <c r="BHG410" s="220"/>
      <c r="BHH410" s="220"/>
      <c r="BHI410" s="220"/>
      <c r="BHJ410" s="220"/>
      <c r="BHK410" s="220"/>
      <c r="BHL410" s="220"/>
      <c r="BHM410" s="220"/>
      <c r="BHN410" s="220"/>
      <c r="BHO410" s="220"/>
      <c r="BHP410" s="220"/>
      <c r="BHQ410" s="220"/>
      <c r="BHR410" s="220"/>
      <c r="BHS410" s="220"/>
      <c r="BHT410" s="220"/>
      <c r="BHU410" s="220"/>
      <c r="BHV410" s="220"/>
      <c r="BHW410" s="220"/>
      <c r="BHX410" s="220"/>
      <c r="BHY410" s="220"/>
      <c r="BHZ410" s="220"/>
      <c r="BIA410" s="220"/>
      <c r="BIB410" s="220"/>
      <c r="BIC410" s="220"/>
      <c r="BID410" s="220"/>
      <c r="BIE410" s="220"/>
      <c r="BIF410" s="220"/>
      <c r="BIG410" s="220"/>
      <c r="BIH410" s="220"/>
      <c r="BII410" s="220"/>
      <c r="BIJ410" s="220"/>
      <c r="BIK410" s="220"/>
      <c r="BIL410" s="220"/>
      <c r="BIM410" s="220"/>
      <c r="BIN410" s="220"/>
      <c r="BIO410" s="220"/>
      <c r="BIP410" s="220"/>
      <c r="BIQ410" s="220"/>
      <c r="BIR410" s="220"/>
      <c r="BIS410" s="220"/>
      <c r="BIT410" s="220"/>
      <c r="BIU410" s="220"/>
      <c r="BIV410" s="220"/>
      <c r="BIW410" s="220"/>
      <c r="BIX410" s="220"/>
      <c r="BIY410" s="220"/>
      <c r="BIZ410" s="220"/>
      <c r="BJA410" s="220"/>
      <c r="BJB410" s="220"/>
      <c r="BJC410" s="220"/>
      <c r="BJD410" s="220"/>
      <c r="BJE410" s="220"/>
      <c r="BJF410" s="220"/>
      <c r="BJG410" s="220"/>
      <c r="BJH410" s="220"/>
      <c r="BJI410" s="220"/>
      <c r="BJJ410" s="220"/>
      <c r="BJK410" s="220"/>
      <c r="BJL410" s="220"/>
      <c r="BJM410" s="220"/>
      <c r="BJN410" s="220"/>
      <c r="BJO410" s="220"/>
      <c r="BJP410" s="220"/>
      <c r="BJQ410" s="220"/>
      <c r="BJR410" s="220"/>
      <c r="BJS410" s="220"/>
      <c r="BJT410" s="220"/>
      <c r="BJU410" s="220"/>
      <c r="BJV410" s="220"/>
      <c r="BJW410" s="220"/>
      <c r="BJX410" s="220"/>
      <c r="BJY410" s="220"/>
      <c r="BJZ410" s="220"/>
      <c r="BKA410" s="220"/>
      <c r="BKB410" s="220"/>
      <c r="BKC410" s="220"/>
      <c r="BKD410" s="220"/>
      <c r="BKE410" s="220"/>
      <c r="BKF410" s="220"/>
      <c r="BKG410" s="220"/>
      <c r="BKH410" s="220"/>
      <c r="BKI410" s="220"/>
      <c r="BKJ410" s="220"/>
      <c r="BKK410" s="220"/>
      <c r="BKL410" s="220"/>
      <c r="BKM410" s="220"/>
      <c r="BKN410" s="220"/>
      <c r="BKO410" s="220"/>
      <c r="BKP410" s="220"/>
      <c r="BKQ410" s="220"/>
      <c r="BKR410" s="220"/>
      <c r="BKS410" s="220"/>
      <c r="BKT410" s="220"/>
      <c r="BKU410" s="220"/>
      <c r="BKV410" s="220"/>
      <c r="BKW410" s="220"/>
      <c r="BKX410" s="220"/>
      <c r="BKY410" s="220"/>
      <c r="BKZ410" s="220"/>
      <c r="BLA410" s="220"/>
      <c r="BLB410" s="220"/>
      <c r="BLC410" s="220"/>
      <c r="BLD410" s="220"/>
      <c r="BLE410" s="220"/>
      <c r="BLF410" s="220"/>
      <c r="BLG410" s="220"/>
      <c r="BLH410" s="220"/>
      <c r="BLI410" s="220"/>
      <c r="BLJ410" s="220"/>
      <c r="BLK410" s="220"/>
      <c r="BLL410" s="220"/>
      <c r="BLM410" s="220"/>
      <c r="BLN410" s="220"/>
      <c r="BLO410" s="220"/>
      <c r="BLP410" s="220"/>
      <c r="BLQ410" s="220"/>
      <c r="BLR410" s="220"/>
      <c r="BLS410" s="220"/>
      <c r="BLT410" s="220"/>
      <c r="BLU410" s="220"/>
      <c r="BLV410" s="220"/>
      <c r="BLW410" s="220"/>
      <c r="BLX410" s="220"/>
      <c r="BLY410" s="220"/>
      <c r="BLZ410" s="220"/>
      <c r="BMA410" s="220"/>
      <c r="BMB410" s="220"/>
      <c r="BMC410" s="220"/>
      <c r="BMD410" s="220"/>
      <c r="BME410" s="220"/>
      <c r="BMF410" s="220"/>
      <c r="BMG410" s="220"/>
      <c r="BMH410" s="220"/>
      <c r="BMI410" s="220"/>
      <c r="BMJ410" s="220"/>
      <c r="BMK410" s="220"/>
      <c r="BML410" s="220"/>
      <c r="BMM410" s="220"/>
      <c r="BMN410" s="220"/>
      <c r="BMO410" s="220"/>
      <c r="BMP410" s="220"/>
      <c r="BMQ410" s="220"/>
      <c r="BMR410" s="220"/>
      <c r="BMS410" s="220"/>
      <c r="BMT410" s="220"/>
      <c r="BMU410" s="220"/>
      <c r="BMV410" s="220"/>
      <c r="BMW410" s="220"/>
      <c r="BMX410" s="220"/>
      <c r="BMY410" s="220"/>
      <c r="BMZ410" s="220"/>
      <c r="BNA410" s="220"/>
      <c r="BNB410" s="220"/>
      <c r="BNC410" s="220"/>
      <c r="BND410" s="220"/>
      <c r="BNE410" s="220"/>
      <c r="BNF410" s="220"/>
      <c r="BNG410" s="220"/>
      <c r="BNH410" s="220"/>
      <c r="BNI410" s="220"/>
      <c r="BNJ410" s="220"/>
      <c r="BNK410" s="220"/>
      <c r="BNL410" s="220"/>
      <c r="BNM410" s="220"/>
      <c r="BNN410" s="220"/>
      <c r="BNO410" s="220"/>
      <c r="BNP410" s="220"/>
      <c r="BNQ410" s="220"/>
      <c r="BNR410" s="220"/>
      <c r="BNS410" s="220"/>
      <c r="BNT410" s="220"/>
      <c r="BNU410" s="220"/>
      <c r="BNV410" s="220"/>
      <c r="BNW410" s="220"/>
      <c r="BNX410" s="220"/>
      <c r="BNY410" s="220"/>
      <c r="BNZ410" s="220"/>
      <c r="BOA410" s="220"/>
      <c r="BOB410" s="220"/>
      <c r="BOC410" s="220"/>
      <c r="BOD410" s="220"/>
      <c r="BOE410" s="220"/>
      <c r="BOF410" s="220"/>
      <c r="BOG410" s="220"/>
      <c r="BOH410" s="220"/>
      <c r="BOI410" s="220"/>
      <c r="BOJ410" s="220"/>
      <c r="BOK410" s="220"/>
      <c r="BOL410" s="220"/>
      <c r="BOM410" s="220"/>
      <c r="BON410" s="220"/>
      <c r="BOO410" s="220"/>
      <c r="BOP410" s="220"/>
      <c r="BOQ410" s="220"/>
      <c r="BOR410" s="220"/>
      <c r="BOS410" s="220"/>
      <c r="BOT410" s="220"/>
      <c r="BOU410" s="220"/>
      <c r="BOV410" s="220"/>
      <c r="BOW410" s="220"/>
      <c r="BOX410" s="220"/>
      <c r="BOY410" s="220"/>
      <c r="BOZ410" s="220"/>
      <c r="BPA410" s="220"/>
      <c r="BPB410" s="220"/>
      <c r="BPC410" s="220"/>
      <c r="BPD410" s="220"/>
      <c r="BPE410" s="220"/>
      <c r="BPF410" s="220"/>
      <c r="BPG410" s="220"/>
      <c r="BPH410" s="220"/>
      <c r="BPI410" s="220"/>
      <c r="BPJ410" s="220"/>
      <c r="BPK410" s="220"/>
      <c r="BPL410" s="220"/>
      <c r="BPM410" s="220"/>
      <c r="BPN410" s="220"/>
      <c r="BPO410" s="220"/>
      <c r="BPP410" s="220"/>
      <c r="BPQ410" s="220"/>
      <c r="BPR410" s="220"/>
      <c r="BPS410" s="220"/>
      <c r="BPT410" s="220"/>
      <c r="BPU410" s="220"/>
      <c r="BPV410" s="220"/>
      <c r="BPW410" s="220"/>
      <c r="BPX410" s="220"/>
      <c r="BPY410" s="220"/>
      <c r="BPZ410" s="220"/>
      <c r="BQA410" s="220"/>
      <c r="BQB410" s="220"/>
      <c r="BQC410" s="220"/>
      <c r="BQD410" s="220"/>
      <c r="BQE410" s="220"/>
      <c r="BQF410" s="220"/>
      <c r="BQG410" s="220"/>
      <c r="BQH410" s="220"/>
      <c r="BQI410" s="220"/>
      <c r="BQJ410" s="220"/>
      <c r="BQK410" s="220"/>
      <c r="BQL410" s="220"/>
      <c r="BQM410" s="220"/>
      <c r="BQN410" s="220"/>
      <c r="BQO410" s="220"/>
      <c r="BQP410" s="220"/>
      <c r="BQQ410" s="220"/>
      <c r="BQR410" s="220"/>
      <c r="BQS410" s="220"/>
      <c r="BQT410" s="220"/>
      <c r="BQU410" s="220"/>
      <c r="BQV410" s="220"/>
      <c r="BQW410" s="220"/>
      <c r="BQX410" s="220"/>
      <c r="BQY410" s="220"/>
      <c r="BQZ410" s="220"/>
      <c r="BRA410" s="220"/>
      <c r="BRB410" s="220"/>
      <c r="BRC410" s="220"/>
      <c r="BRD410" s="220"/>
      <c r="BRE410" s="220"/>
      <c r="BRF410" s="220"/>
      <c r="BRG410" s="220"/>
      <c r="BRH410" s="220"/>
      <c r="BRI410" s="220"/>
      <c r="BRJ410" s="220"/>
      <c r="BRK410" s="220"/>
      <c r="BRL410" s="220"/>
      <c r="BRM410" s="220"/>
      <c r="BRN410" s="220"/>
      <c r="BRO410" s="220"/>
      <c r="BRP410" s="220"/>
      <c r="BRQ410" s="220"/>
      <c r="BRR410" s="220"/>
      <c r="BRS410" s="220"/>
      <c r="BRT410" s="220"/>
      <c r="BRU410" s="220"/>
      <c r="BRV410" s="220"/>
      <c r="BRW410" s="220"/>
      <c r="BRX410" s="220"/>
      <c r="BRY410" s="220"/>
      <c r="BRZ410" s="220"/>
      <c r="BSA410" s="220"/>
      <c r="BSB410" s="220"/>
      <c r="BSC410" s="220"/>
      <c r="BSD410" s="220"/>
      <c r="BSE410" s="220"/>
      <c r="BSF410" s="220"/>
      <c r="BSG410" s="220"/>
      <c r="BSH410" s="220"/>
      <c r="BSI410" s="220"/>
      <c r="BSJ410" s="220"/>
      <c r="BSK410" s="220"/>
      <c r="BSL410" s="220"/>
      <c r="BSM410" s="220"/>
      <c r="BSN410" s="220"/>
      <c r="BSO410" s="220"/>
      <c r="BSP410" s="220"/>
      <c r="BSQ410" s="220"/>
      <c r="BSR410" s="220"/>
      <c r="BSS410" s="220"/>
      <c r="BST410" s="220"/>
      <c r="BSU410" s="220"/>
      <c r="BSV410" s="220"/>
      <c r="BSW410" s="220"/>
      <c r="BSX410" s="220"/>
      <c r="BSY410" s="220"/>
      <c r="BSZ410" s="220"/>
      <c r="BTA410" s="220"/>
      <c r="BTB410" s="220"/>
      <c r="BTC410" s="220"/>
      <c r="BTD410" s="220"/>
      <c r="BTE410" s="220"/>
      <c r="BTF410" s="220"/>
      <c r="BTG410" s="220"/>
      <c r="BTH410" s="220"/>
      <c r="BTI410" s="220"/>
      <c r="BTJ410" s="220"/>
      <c r="BTK410" s="220"/>
      <c r="BTL410" s="220"/>
      <c r="BTM410" s="220"/>
      <c r="BTN410" s="220"/>
      <c r="BTO410" s="220"/>
      <c r="BTP410" s="220"/>
      <c r="BTQ410" s="220"/>
      <c r="BTR410" s="220"/>
      <c r="BTS410" s="220"/>
      <c r="BTT410" s="220"/>
      <c r="BTU410" s="220"/>
      <c r="BTV410" s="220"/>
      <c r="BTW410" s="220"/>
      <c r="BTX410" s="220"/>
      <c r="BTY410" s="220"/>
      <c r="BTZ410" s="220"/>
      <c r="BUA410" s="220"/>
      <c r="BUB410" s="220"/>
      <c r="BUC410" s="220"/>
      <c r="BUD410" s="220"/>
      <c r="BUE410" s="220"/>
      <c r="BUF410" s="220"/>
      <c r="BUG410" s="220"/>
      <c r="BUH410" s="220"/>
      <c r="BUI410" s="220"/>
      <c r="BUJ410" s="220"/>
      <c r="BUK410" s="220"/>
      <c r="BUL410" s="220"/>
      <c r="BUM410" s="220"/>
      <c r="BUN410" s="220"/>
      <c r="BUO410" s="220"/>
      <c r="BUP410" s="220"/>
      <c r="BUQ410" s="220"/>
      <c r="BUR410" s="220"/>
      <c r="BUS410" s="220"/>
      <c r="BUT410" s="220"/>
      <c r="BUU410" s="220"/>
      <c r="BUV410" s="220"/>
      <c r="BUW410" s="220"/>
      <c r="BUX410" s="220"/>
      <c r="BUY410" s="220"/>
      <c r="BUZ410" s="220"/>
      <c r="BVA410" s="220"/>
      <c r="BVB410" s="220"/>
      <c r="BVC410" s="220"/>
      <c r="BVD410" s="220"/>
      <c r="BVE410" s="220"/>
      <c r="BVF410" s="220"/>
      <c r="BVG410" s="220"/>
      <c r="BVH410" s="220"/>
      <c r="BVI410" s="220"/>
      <c r="BVJ410" s="220"/>
      <c r="BVK410" s="220"/>
      <c r="BVL410" s="220"/>
      <c r="BVM410" s="220"/>
      <c r="BVN410" s="220"/>
      <c r="BVO410" s="220"/>
      <c r="BVP410" s="220"/>
      <c r="BVQ410" s="220"/>
      <c r="BVR410" s="220"/>
      <c r="BVS410" s="220"/>
      <c r="BVT410" s="220"/>
      <c r="BVU410" s="220"/>
      <c r="BVV410" s="220"/>
      <c r="BVW410" s="220"/>
      <c r="BVX410" s="220"/>
      <c r="BVY410" s="220"/>
      <c r="BVZ410" s="220"/>
      <c r="BWA410" s="220"/>
      <c r="BWB410" s="220"/>
      <c r="BWC410" s="220"/>
      <c r="BWD410" s="220"/>
      <c r="BWE410" s="220"/>
      <c r="BWF410" s="220"/>
      <c r="BWG410" s="220"/>
      <c r="BWH410" s="220"/>
      <c r="BWI410" s="220"/>
      <c r="BWJ410" s="220"/>
      <c r="BWK410" s="220"/>
      <c r="BWL410" s="220"/>
      <c r="BWM410" s="220"/>
      <c r="BWN410" s="220"/>
      <c r="BWO410" s="220"/>
      <c r="BWP410" s="220"/>
      <c r="BWQ410" s="220"/>
      <c r="BWR410" s="220"/>
      <c r="BWS410" s="220"/>
      <c r="BWT410" s="220"/>
      <c r="BWU410" s="220"/>
      <c r="BWV410" s="220"/>
      <c r="BWW410" s="220"/>
      <c r="BWX410" s="220"/>
      <c r="BWY410" s="220"/>
      <c r="BWZ410" s="220"/>
      <c r="BXA410" s="220"/>
      <c r="BXB410" s="220"/>
      <c r="BXC410" s="220"/>
      <c r="BXD410" s="220"/>
      <c r="BXE410" s="220"/>
      <c r="BXF410" s="220"/>
      <c r="BXG410" s="220"/>
      <c r="BXH410" s="220"/>
      <c r="BXI410" s="220"/>
      <c r="BXJ410" s="220"/>
      <c r="BXK410" s="220"/>
      <c r="BXL410" s="220"/>
      <c r="BXM410" s="220"/>
      <c r="BXN410" s="220"/>
      <c r="BXO410" s="220"/>
      <c r="BXP410" s="220"/>
      <c r="BXQ410" s="220"/>
      <c r="BXR410" s="220"/>
      <c r="BXS410" s="220"/>
      <c r="BXT410" s="220"/>
      <c r="BXU410" s="220"/>
      <c r="BXV410" s="220"/>
      <c r="BXW410" s="220"/>
      <c r="BXX410" s="220"/>
      <c r="BXY410" s="220"/>
      <c r="BXZ410" s="220"/>
      <c r="BYA410" s="220"/>
      <c r="BYB410" s="220"/>
      <c r="BYC410" s="220"/>
      <c r="BYD410" s="220"/>
      <c r="BYE410" s="220"/>
      <c r="BYF410" s="220"/>
      <c r="BYG410" s="220"/>
      <c r="BYH410" s="220"/>
      <c r="BYI410" s="220"/>
      <c r="BYJ410" s="220"/>
      <c r="BYK410" s="220"/>
      <c r="BYL410" s="220"/>
      <c r="BYM410" s="220"/>
      <c r="BYN410" s="220"/>
      <c r="BYO410" s="220"/>
      <c r="BYP410" s="220"/>
      <c r="BYQ410" s="220"/>
      <c r="BYR410" s="220"/>
      <c r="BYS410" s="220"/>
      <c r="BYT410" s="220"/>
      <c r="BYU410" s="220"/>
      <c r="BYV410" s="220"/>
      <c r="BYW410" s="220"/>
      <c r="BYX410" s="220"/>
      <c r="BYY410" s="220"/>
      <c r="BYZ410" s="220"/>
      <c r="BZA410" s="220"/>
      <c r="BZB410" s="220"/>
      <c r="BZC410" s="220"/>
      <c r="BZD410" s="220"/>
      <c r="BZE410" s="220"/>
      <c r="BZF410" s="220"/>
      <c r="BZG410" s="220"/>
      <c r="BZH410" s="220"/>
      <c r="BZI410" s="220"/>
      <c r="BZJ410" s="220"/>
      <c r="BZK410" s="220"/>
      <c r="BZL410" s="220"/>
      <c r="BZM410" s="220"/>
      <c r="BZN410" s="220"/>
      <c r="BZO410" s="220"/>
      <c r="BZP410" s="220"/>
      <c r="BZQ410" s="220"/>
      <c r="BZR410" s="220"/>
      <c r="BZS410" s="220"/>
      <c r="BZT410" s="220"/>
      <c r="BZU410" s="220"/>
      <c r="BZV410" s="220"/>
      <c r="BZW410" s="220"/>
      <c r="BZX410" s="220"/>
      <c r="BZY410" s="220"/>
      <c r="BZZ410" s="220"/>
      <c r="CAA410" s="220"/>
      <c r="CAB410" s="220"/>
      <c r="CAC410" s="220"/>
      <c r="CAD410" s="220"/>
      <c r="CAE410" s="220"/>
      <c r="CAF410" s="220"/>
      <c r="CAG410" s="220"/>
      <c r="CAH410" s="220"/>
      <c r="CAI410" s="220"/>
      <c r="CAJ410" s="220"/>
      <c r="CAK410" s="220"/>
      <c r="CAL410" s="220"/>
      <c r="CAM410" s="220"/>
      <c r="CAN410" s="220"/>
      <c r="CAO410" s="220"/>
      <c r="CAP410" s="220"/>
      <c r="CAQ410" s="220"/>
      <c r="CAR410" s="220"/>
      <c r="CAS410" s="220"/>
      <c r="CAT410" s="220"/>
      <c r="CAU410" s="220"/>
      <c r="CAV410" s="220"/>
      <c r="CAW410" s="220"/>
      <c r="CAX410" s="220"/>
      <c r="CAY410" s="220"/>
      <c r="CAZ410" s="220"/>
      <c r="CBA410" s="220"/>
      <c r="CBB410" s="220"/>
      <c r="CBC410" s="220"/>
      <c r="CBD410" s="220"/>
      <c r="CBE410" s="220"/>
      <c r="CBF410" s="220"/>
      <c r="CBG410" s="220"/>
      <c r="CBH410" s="220"/>
      <c r="CBI410" s="220"/>
      <c r="CBJ410" s="220"/>
      <c r="CBK410" s="220"/>
      <c r="CBL410" s="220"/>
      <c r="CBM410" s="220"/>
      <c r="CBN410" s="220"/>
      <c r="CBO410" s="220"/>
      <c r="CBP410" s="220"/>
      <c r="CBQ410" s="220"/>
      <c r="CBR410" s="220"/>
      <c r="CBS410" s="220"/>
      <c r="CBT410" s="220"/>
      <c r="CBU410" s="220"/>
      <c r="CBV410" s="220"/>
      <c r="CBW410" s="220"/>
      <c r="CBX410" s="220"/>
      <c r="CBY410" s="220"/>
      <c r="CBZ410" s="220"/>
      <c r="CCA410" s="220"/>
      <c r="CCB410" s="220"/>
      <c r="CCC410" s="220"/>
      <c r="CCD410" s="220"/>
      <c r="CCE410" s="220"/>
      <c r="CCF410" s="220"/>
      <c r="CCG410" s="220"/>
      <c r="CCH410" s="220"/>
      <c r="CCI410" s="220"/>
      <c r="CCJ410" s="220"/>
      <c r="CCK410" s="220"/>
      <c r="CCL410" s="220"/>
      <c r="CCM410" s="220"/>
      <c r="CCN410" s="220"/>
      <c r="CCO410" s="220"/>
      <c r="CCP410" s="220"/>
      <c r="CCQ410" s="220"/>
      <c r="CCR410" s="220"/>
      <c r="CCS410" s="220"/>
      <c r="CCT410" s="220"/>
      <c r="CCU410" s="220"/>
      <c r="CCV410" s="220"/>
      <c r="CCW410" s="220"/>
      <c r="CCX410" s="220"/>
      <c r="CCY410" s="220"/>
      <c r="CCZ410" s="220"/>
      <c r="CDA410" s="220"/>
      <c r="CDB410" s="220"/>
      <c r="CDC410" s="220"/>
      <c r="CDD410" s="220"/>
      <c r="CDE410" s="220"/>
      <c r="CDF410" s="220"/>
      <c r="CDG410" s="220"/>
      <c r="CDH410" s="220"/>
      <c r="CDI410" s="220"/>
      <c r="CDJ410" s="220"/>
      <c r="CDK410" s="220"/>
      <c r="CDL410" s="220"/>
      <c r="CDM410" s="220"/>
      <c r="CDN410" s="220"/>
      <c r="CDO410" s="220"/>
      <c r="CDP410" s="220"/>
      <c r="CDQ410" s="220"/>
      <c r="CDR410" s="220"/>
      <c r="CDS410" s="220"/>
      <c r="CDT410" s="220"/>
      <c r="CDU410" s="220"/>
      <c r="CDV410" s="220"/>
      <c r="CDW410" s="220"/>
      <c r="CDX410" s="220"/>
      <c r="CDY410" s="220"/>
      <c r="CDZ410" s="220"/>
      <c r="CEA410" s="220"/>
      <c r="CEB410" s="220"/>
      <c r="CEC410" s="220"/>
      <c r="CED410" s="220"/>
      <c r="CEE410" s="220"/>
      <c r="CEF410" s="220"/>
      <c r="CEG410" s="220"/>
      <c r="CEH410" s="220"/>
      <c r="CEI410" s="220"/>
      <c r="CEJ410" s="220"/>
      <c r="CEK410" s="220"/>
      <c r="CEL410" s="220"/>
      <c r="CEM410" s="220"/>
      <c r="CEN410" s="220"/>
      <c r="CEO410" s="220"/>
      <c r="CEP410" s="220"/>
      <c r="CEQ410" s="220"/>
      <c r="CER410" s="220"/>
      <c r="CES410" s="220"/>
      <c r="CET410" s="220"/>
      <c r="CEU410" s="220"/>
      <c r="CEV410" s="220"/>
      <c r="CEW410" s="220"/>
      <c r="CEX410" s="220"/>
      <c r="CEY410" s="220"/>
      <c r="CEZ410" s="220"/>
      <c r="CFA410" s="220"/>
      <c r="CFB410" s="220"/>
      <c r="CFC410" s="220"/>
      <c r="CFD410" s="220"/>
      <c r="CFE410" s="220"/>
      <c r="CFF410" s="220"/>
      <c r="CFG410" s="220"/>
      <c r="CFH410" s="220"/>
      <c r="CFI410" s="220"/>
      <c r="CFJ410" s="220"/>
      <c r="CFK410" s="220"/>
      <c r="CFL410" s="220"/>
      <c r="CFM410" s="220"/>
      <c r="CFN410" s="220"/>
      <c r="CFO410" s="220"/>
      <c r="CFP410" s="220"/>
      <c r="CFQ410" s="220"/>
      <c r="CFR410" s="220"/>
      <c r="CFS410" s="220"/>
      <c r="CFT410" s="220"/>
      <c r="CFU410" s="220"/>
      <c r="CFV410" s="220"/>
      <c r="CFW410" s="220"/>
      <c r="CFX410" s="220"/>
      <c r="CFY410" s="220"/>
      <c r="CFZ410" s="220"/>
      <c r="CGA410" s="220"/>
      <c r="CGB410" s="220"/>
      <c r="CGC410" s="220"/>
      <c r="CGD410" s="220"/>
      <c r="CGE410" s="220"/>
      <c r="CGF410" s="220"/>
      <c r="CGG410" s="220"/>
      <c r="CGH410" s="220"/>
      <c r="CGI410" s="220"/>
      <c r="CGJ410" s="220"/>
      <c r="CGK410" s="220"/>
      <c r="CGL410" s="220"/>
      <c r="CGM410" s="220"/>
      <c r="CGN410" s="220"/>
      <c r="CGO410" s="220"/>
      <c r="CGP410" s="220"/>
      <c r="CGQ410" s="220"/>
      <c r="CGR410" s="220"/>
      <c r="CGS410" s="220"/>
      <c r="CGT410" s="220"/>
      <c r="CGU410" s="220"/>
      <c r="CGV410" s="220"/>
      <c r="CGW410" s="220"/>
      <c r="CGX410" s="220"/>
      <c r="CGY410" s="220"/>
      <c r="CGZ410" s="220"/>
      <c r="CHA410" s="220"/>
      <c r="CHB410" s="220"/>
      <c r="CHC410" s="220"/>
      <c r="CHD410" s="220"/>
      <c r="CHE410" s="220"/>
      <c r="CHF410" s="220"/>
      <c r="CHG410" s="220"/>
      <c r="CHH410" s="220"/>
      <c r="CHI410" s="220"/>
      <c r="CHJ410" s="220"/>
      <c r="CHK410" s="220"/>
      <c r="CHL410" s="220"/>
      <c r="CHM410" s="220"/>
      <c r="CHN410" s="220"/>
      <c r="CHO410" s="220"/>
      <c r="CHP410" s="220"/>
      <c r="CHQ410" s="220"/>
      <c r="CHR410" s="220"/>
      <c r="CHS410" s="220"/>
      <c r="CHT410" s="220"/>
      <c r="CHU410" s="220"/>
      <c r="CHV410" s="220"/>
      <c r="CHW410" s="220"/>
      <c r="CHX410" s="220"/>
      <c r="CHY410" s="220"/>
      <c r="CHZ410" s="220"/>
      <c r="CIA410" s="220"/>
      <c r="CIB410" s="220"/>
      <c r="CIC410" s="220"/>
      <c r="CID410" s="220"/>
      <c r="CIE410" s="220"/>
      <c r="CIF410" s="220"/>
      <c r="CIG410" s="220"/>
      <c r="CIH410" s="220"/>
      <c r="CII410" s="220"/>
      <c r="CIJ410" s="220"/>
      <c r="CIK410" s="220"/>
      <c r="CIL410" s="220"/>
      <c r="CIM410" s="220"/>
      <c r="CIN410" s="220"/>
      <c r="CIO410" s="220"/>
      <c r="CIP410" s="220"/>
      <c r="CIQ410" s="220"/>
      <c r="CIR410" s="220"/>
      <c r="CIS410" s="220"/>
      <c r="CIT410" s="220"/>
      <c r="CIU410" s="220"/>
      <c r="CIV410" s="220"/>
      <c r="CIW410" s="220"/>
      <c r="CIX410" s="220"/>
      <c r="CIY410" s="220"/>
      <c r="CIZ410" s="220"/>
      <c r="CJA410" s="220"/>
      <c r="CJB410" s="220"/>
      <c r="CJC410" s="220"/>
      <c r="CJD410" s="220"/>
      <c r="CJE410" s="220"/>
      <c r="CJF410" s="220"/>
      <c r="CJG410" s="220"/>
      <c r="CJH410" s="220"/>
      <c r="CJI410" s="220"/>
      <c r="CJJ410" s="220"/>
      <c r="CJK410" s="220"/>
      <c r="CJL410" s="220"/>
      <c r="CJM410" s="220"/>
      <c r="CJN410" s="220"/>
      <c r="CJO410" s="220"/>
      <c r="CJP410" s="220"/>
      <c r="CJQ410" s="220"/>
      <c r="CJR410" s="220"/>
      <c r="CJS410" s="220"/>
      <c r="CJT410" s="220"/>
      <c r="CJU410" s="220"/>
      <c r="CJV410" s="220"/>
      <c r="CJW410" s="220"/>
      <c r="CJX410" s="220"/>
      <c r="CJY410" s="220"/>
      <c r="CJZ410" s="220"/>
      <c r="CKA410" s="220"/>
      <c r="CKB410" s="220"/>
      <c r="CKC410" s="220"/>
      <c r="CKD410" s="220"/>
      <c r="CKE410" s="220"/>
      <c r="CKF410" s="220"/>
      <c r="CKG410" s="220"/>
      <c r="CKH410" s="220"/>
      <c r="CKI410" s="220"/>
      <c r="CKJ410" s="220"/>
      <c r="CKK410" s="220"/>
      <c r="CKL410" s="220"/>
      <c r="CKM410" s="220"/>
      <c r="CKN410" s="220"/>
      <c r="CKO410" s="220"/>
      <c r="CKP410" s="220"/>
      <c r="CKQ410" s="220"/>
      <c r="CKR410" s="220"/>
      <c r="CKS410" s="220"/>
      <c r="CKT410" s="220"/>
      <c r="CKU410" s="220"/>
      <c r="CKV410" s="220"/>
      <c r="CKW410" s="220"/>
      <c r="CKX410" s="220"/>
      <c r="CKY410" s="220"/>
      <c r="CKZ410" s="220"/>
      <c r="CLA410" s="220"/>
      <c r="CLB410" s="220"/>
      <c r="CLC410" s="220"/>
      <c r="CLD410" s="220"/>
      <c r="CLE410" s="220"/>
      <c r="CLF410" s="220"/>
      <c r="CLG410" s="220"/>
      <c r="CLH410" s="220"/>
      <c r="CLI410" s="220"/>
      <c r="CLJ410" s="220"/>
      <c r="CLK410" s="220"/>
      <c r="CLL410" s="220"/>
      <c r="CLM410" s="220"/>
      <c r="CLN410" s="220"/>
      <c r="CLO410" s="220"/>
      <c r="CLP410" s="220"/>
      <c r="CLQ410" s="220"/>
      <c r="CLR410" s="220"/>
      <c r="CLS410" s="220"/>
      <c r="CLT410" s="220"/>
      <c r="CLU410" s="220"/>
      <c r="CLV410" s="220"/>
      <c r="CLW410" s="220"/>
      <c r="CLX410" s="220"/>
      <c r="CLY410" s="220"/>
      <c r="CLZ410" s="220"/>
      <c r="CMA410" s="220"/>
      <c r="CMB410" s="220"/>
      <c r="CMC410" s="220"/>
      <c r="CMD410" s="220"/>
      <c r="CME410" s="220"/>
      <c r="CMF410" s="220"/>
      <c r="CMG410" s="220"/>
      <c r="CMH410" s="220"/>
      <c r="CMI410" s="220"/>
      <c r="CMJ410" s="220"/>
      <c r="CMK410" s="220"/>
      <c r="CML410" s="220"/>
      <c r="CMM410" s="220"/>
      <c r="CMN410" s="220"/>
      <c r="CMO410" s="220"/>
      <c r="CMP410" s="220"/>
      <c r="CMQ410" s="220"/>
      <c r="CMR410" s="220"/>
      <c r="CMS410" s="220"/>
      <c r="CMT410" s="220"/>
      <c r="CMU410" s="220"/>
      <c r="CMV410" s="220"/>
      <c r="CMW410" s="220"/>
      <c r="CMX410" s="220"/>
      <c r="CMY410" s="220"/>
      <c r="CMZ410" s="220"/>
      <c r="CNA410" s="220"/>
      <c r="CNB410" s="220"/>
      <c r="CNC410" s="220"/>
      <c r="CND410" s="220"/>
      <c r="CNE410" s="220"/>
      <c r="CNF410" s="220"/>
      <c r="CNG410" s="220"/>
      <c r="CNH410" s="220"/>
      <c r="CNI410" s="220"/>
      <c r="CNJ410" s="220"/>
      <c r="CNK410" s="220"/>
      <c r="CNL410" s="220"/>
      <c r="CNM410" s="220"/>
      <c r="CNN410" s="220"/>
      <c r="CNO410" s="220"/>
      <c r="CNP410" s="220"/>
      <c r="CNQ410" s="220"/>
      <c r="CNR410" s="220"/>
      <c r="CNS410" s="220"/>
      <c r="CNT410" s="220"/>
      <c r="CNU410" s="220"/>
      <c r="CNV410" s="220"/>
      <c r="CNW410" s="220"/>
      <c r="CNX410" s="220"/>
      <c r="CNY410" s="220"/>
      <c r="CNZ410" s="220"/>
      <c r="COA410" s="220"/>
      <c r="COB410" s="220"/>
      <c r="COC410" s="220"/>
      <c r="COD410" s="220"/>
      <c r="COE410" s="220"/>
      <c r="COF410" s="220"/>
      <c r="COG410" s="220"/>
      <c r="COH410" s="220"/>
      <c r="COI410" s="220"/>
      <c r="COJ410" s="220"/>
      <c r="COK410" s="220"/>
      <c r="COL410" s="220"/>
      <c r="COM410" s="220"/>
      <c r="CON410" s="220"/>
      <c r="COO410" s="220"/>
      <c r="COP410" s="220"/>
      <c r="COQ410" s="220"/>
      <c r="COR410" s="220"/>
      <c r="COS410" s="220"/>
      <c r="COT410" s="220"/>
      <c r="COU410" s="220"/>
      <c r="COV410" s="220"/>
      <c r="COW410" s="220"/>
      <c r="COX410" s="220"/>
      <c r="COY410" s="220"/>
      <c r="COZ410" s="220"/>
      <c r="CPA410" s="220"/>
      <c r="CPB410" s="220"/>
      <c r="CPC410" s="220"/>
      <c r="CPD410" s="220"/>
      <c r="CPE410" s="220"/>
      <c r="CPF410" s="220"/>
      <c r="CPG410" s="220"/>
      <c r="CPH410" s="220"/>
      <c r="CPI410" s="220"/>
      <c r="CPJ410" s="220"/>
      <c r="CPK410" s="220"/>
      <c r="CPL410" s="220"/>
      <c r="CPM410" s="220"/>
      <c r="CPN410" s="220"/>
      <c r="CPO410" s="220"/>
      <c r="CPP410" s="220"/>
      <c r="CPQ410" s="220"/>
      <c r="CPR410" s="220"/>
      <c r="CPS410" s="220"/>
      <c r="CPT410" s="220"/>
      <c r="CPU410" s="220"/>
      <c r="CPV410" s="220"/>
      <c r="CPW410" s="220"/>
      <c r="CPX410" s="220"/>
      <c r="CPY410" s="220"/>
      <c r="CPZ410" s="220"/>
      <c r="CQA410" s="220"/>
      <c r="CQB410" s="220"/>
      <c r="CQC410" s="220"/>
      <c r="CQD410" s="220"/>
      <c r="CQE410" s="220"/>
      <c r="CQF410" s="220"/>
      <c r="CQG410" s="220"/>
      <c r="CQH410" s="220"/>
      <c r="CQI410" s="220"/>
      <c r="CQJ410" s="220"/>
      <c r="CQK410" s="220"/>
      <c r="CQL410" s="220"/>
      <c r="CQM410" s="220"/>
      <c r="CQN410" s="220"/>
      <c r="CQO410" s="220"/>
      <c r="CQP410" s="220"/>
      <c r="CQQ410" s="220"/>
      <c r="CQR410" s="220"/>
      <c r="CQS410" s="220"/>
      <c r="CQT410" s="220"/>
      <c r="CQU410" s="220"/>
      <c r="CQV410" s="220"/>
      <c r="CQW410" s="220"/>
      <c r="CQX410" s="220"/>
      <c r="CQY410" s="220"/>
      <c r="CQZ410" s="220"/>
      <c r="CRA410" s="220"/>
      <c r="CRB410" s="220"/>
      <c r="CRC410" s="220"/>
      <c r="CRD410" s="220"/>
      <c r="CRE410" s="220"/>
      <c r="CRF410" s="220"/>
      <c r="CRG410" s="220"/>
      <c r="CRH410" s="220"/>
      <c r="CRI410" s="220"/>
      <c r="CRJ410" s="220"/>
      <c r="CRK410" s="220"/>
      <c r="CRL410" s="220"/>
      <c r="CRM410" s="220"/>
      <c r="CRN410" s="220"/>
      <c r="CRO410" s="220"/>
      <c r="CRP410" s="220"/>
      <c r="CRQ410" s="220"/>
      <c r="CRR410" s="220"/>
      <c r="CRS410" s="220"/>
      <c r="CRT410" s="220"/>
      <c r="CRU410" s="220"/>
      <c r="CRV410" s="220"/>
      <c r="CRW410" s="220"/>
      <c r="CRX410" s="220"/>
      <c r="CRY410" s="220"/>
      <c r="CRZ410" s="220"/>
      <c r="CSA410" s="220"/>
      <c r="CSB410" s="220"/>
      <c r="CSC410" s="220"/>
      <c r="CSD410" s="220"/>
      <c r="CSE410" s="220"/>
      <c r="CSF410" s="220"/>
      <c r="CSG410" s="220"/>
      <c r="CSH410" s="220"/>
      <c r="CSI410" s="220"/>
      <c r="CSJ410" s="220"/>
      <c r="CSK410" s="220"/>
      <c r="CSL410" s="220"/>
      <c r="CSM410" s="220"/>
      <c r="CSN410" s="220"/>
      <c r="CSO410" s="220"/>
      <c r="CSP410" s="220"/>
      <c r="CSQ410" s="220"/>
      <c r="CSR410" s="220"/>
      <c r="CSS410" s="220"/>
      <c r="CST410" s="220"/>
      <c r="CSU410" s="220"/>
      <c r="CSV410" s="220"/>
      <c r="CSW410" s="220"/>
      <c r="CSX410" s="220"/>
      <c r="CSY410" s="220"/>
      <c r="CSZ410" s="220"/>
      <c r="CTA410" s="220"/>
      <c r="CTB410" s="220"/>
      <c r="CTC410" s="220"/>
      <c r="CTD410" s="220"/>
      <c r="CTE410" s="220"/>
      <c r="CTF410" s="220"/>
      <c r="CTG410" s="220"/>
      <c r="CTH410" s="220"/>
      <c r="CTI410" s="220"/>
      <c r="CTJ410" s="220"/>
      <c r="CTK410" s="220"/>
      <c r="CTL410" s="220"/>
      <c r="CTM410" s="220"/>
      <c r="CTN410" s="220"/>
      <c r="CTO410" s="220"/>
      <c r="CTP410" s="220"/>
      <c r="CTQ410" s="220"/>
      <c r="CTR410" s="220"/>
      <c r="CTS410" s="220"/>
      <c r="CTT410" s="220"/>
      <c r="CTU410" s="220"/>
      <c r="CTV410" s="220"/>
      <c r="CTW410" s="220"/>
      <c r="CTX410" s="220"/>
      <c r="CTY410" s="220"/>
      <c r="CTZ410" s="220"/>
      <c r="CUA410" s="220"/>
      <c r="CUB410" s="220"/>
      <c r="CUC410" s="220"/>
      <c r="CUD410" s="220"/>
      <c r="CUE410" s="220"/>
      <c r="CUF410" s="220"/>
      <c r="CUG410" s="220"/>
      <c r="CUH410" s="220"/>
      <c r="CUI410" s="220"/>
      <c r="CUJ410" s="220"/>
      <c r="CUK410" s="220"/>
      <c r="CUL410" s="220"/>
      <c r="CUM410" s="220"/>
      <c r="CUN410" s="220"/>
      <c r="CUO410" s="220"/>
      <c r="CUP410" s="220"/>
      <c r="CUQ410" s="220"/>
      <c r="CUR410" s="220"/>
      <c r="CUS410" s="220"/>
      <c r="CUT410" s="220"/>
      <c r="CUU410" s="220"/>
      <c r="CUV410" s="220"/>
      <c r="CUW410" s="220"/>
      <c r="CUX410" s="220"/>
      <c r="CUY410" s="220"/>
      <c r="CUZ410" s="220"/>
      <c r="CVA410" s="220"/>
      <c r="CVB410" s="220"/>
      <c r="CVC410" s="220"/>
      <c r="CVD410" s="220"/>
      <c r="CVE410" s="220"/>
      <c r="CVF410" s="220"/>
      <c r="CVG410" s="220"/>
      <c r="CVH410" s="220"/>
      <c r="CVI410" s="220"/>
      <c r="CVJ410" s="220"/>
      <c r="CVK410" s="220"/>
      <c r="CVL410" s="220"/>
      <c r="CVM410" s="220"/>
      <c r="CVN410" s="220"/>
      <c r="CVO410" s="220"/>
      <c r="CVP410" s="220"/>
      <c r="CVQ410" s="220"/>
      <c r="CVR410" s="220"/>
      <c r="CVS410" s="220"/>
      <c r="CVT410" s="220"/>
      <c r="CVU410" s="220"/>
      <c r="CVV410" s="220"/>
      <c r="CVW410" s="220"/>
      <c r="CVX410" s="220"/>
      <c r="CVY410" s="220"/>
      <c r="CVZ410" s="220"/>
      <c r="CWA410" s="220"/>
      <c r="CWB410" s="220"/>
      <c r="CWC410" s="220"/>
      <c r="CWD410" s="220"/>
      <c r="CWE410" s="220"/>
      <c r="CWF410" s="220"/>
      <c r="CWG410" s="220"/>
      <c r="CWH410" s="220"/>
      <c r="CWI410" s="220"/>
      <c r="CWJ410" s="220"/>
      <c r="CWK410" s="220"/>
      <c r="CWL410" s="220"/>
      <c r="CWM410" s="220"/>
      <c r="CWN410" s="220"/>
      <c r="CWO410" s="220"/>
      <c r="CWP410" s="220"/>
      <c r="CWQ410" s="220"/>
      <c r="CWR410" s="220"/>
      <c r="CWS410" s="220"/>
      <c r="CWT410" s="220"/>
      <c r="CWU410" s="220"/>
      <c r="CWV410" s="220"/>
      <c r="CWW410" s="220"/>
      <c r="CWX410" s="220"/>
      <c r="CWY410" s="220"/>
      <c r="CWZ410" s="220"/>
      <c r="CXA410" s="220"/>
      <c r="CXB410" s="220"/>
      <c r="CXC410" s="220"/>
      <c r="CXD410" s="220"/>
      <c r="CXE410" s="220"/>
      <c r="CXF410" s="220"/>
      <c r="CXG410" s="220"/>
      <c r="CXH410" s="220"/>
      <c r="CXI410" s="220"/>
      <c r="CXJ410" s="220"/>
      <c r="CXK410" s="220"/>
      <c r="CXL410" s="220"/>
      <c r="CXM410" s="220"/>
      <c r="CXN410" s="220"/>
      <c r="CXO410" s="220"/>
      <c r="CXP410" s="220"/>
      <c r="CXQ410" s="220"/>
      <c r="CXR410" s="220"/>
      <c r="CXS410" s="220"/>
      <c r="CXT410" s="220"/>
      <c r="CXU410" s="220"/>
      <c r="CXV410" s="220"/>
      <c r="CXW410" s="220"/>
      <c r="CXX410" s="220"/>
      <c r="CXY410" s="220"/>
      <c r="CXZ410" s="220"/>
      <c r="CYA410" s="220"/>
      <c r="CYB410" s="220"/>
      <c r="CYC410" s="220"/>
      <c r="CYD410" s="220"/>
      <c r="CYE410" s="220"/>
      <c r="CYF410" s="220"/>
      <c r="CYG410" s="220"/>
      <c r="CYH410" s="220"/>
      <c r="CYI410" s="220"/>
      <c r="CYJ410" s="220"/>
      <c r="CYK410" s="220"/>
      <c r="CYL410" s="220"/>
      <c r="CYM410" s="220"/>
      <c r="CYN410" s="220"/>
      <c r="CYO410" s="220"/>
      <c r="CYP410" s="220"/>
      <c r="CYQ410" s="220"/>
      <c r="CYR410" s="220"/>
      <c r="CYS410" s="220"/>
      <c r="CYT410" s="220"/>
      <c r="CYU410" s="220"/>
      <c r="CYV410" s="220"/>
      <c r="CYW410" s="220"/>
      <c r="CYX410" s="220"/>
      <c r="CYY410" s="220"/>
      <c r="CYZ410" s="220"/>
      <c r="CZA410" s="220"/>
      <c r="CZB410" s="220"/>
      <c r="CZC410" s="220"/>
      <c r="CZD410" s="220"/>
      <c r="CZE410" s="220"/>
      <c r="CZF410" s="220"/>
      <c r="CZG410" s="220"/>
      <c r="CZH410" s="220"/>
      <c r="CZI410" s="220"/>
      <c r="CZJ410" s="220"/>
      <c r="CZK410" s="220"/>
      <c r="CZL410" s="220"/>
      <c r="CZM410" s="220"/>
      <c r="CZN410" s="220"/>
      <c r="CZO410" s="220"/>
      <c r="CZP410" s="220"/>
      <c r="CZQ410" s="220"/>
      <c r="CZR410" s="220"/>
      <c r="CZS410" s="220"/>
      <c r="CZT410" s="220"/>
      <c r="CZU410" s="220"/>
      <c r="CZV410" s="220"/>
      <c r="CZW410" s="220"/>
      <c r="CZX410" s="220"/>
      <c r="CZY410" s="220"/>
      <c r="CZZ410" s="220"/>
      <c r="DAA410" s="220"/>
      <c r="DAB410" s="220"/>
      <c r="DAC410" s="220"/>
      <c r="DAD410" s="220"/>
      <c r="DAE410" s="220"/>
      <c r="DAF410" s="220"/>
      <c r="DAG410" s="220"/>
      <c r="DAH410" s="220"/>
      <c r="DAI410" s="220"/>
      <c r="DAJ410" s="220"/>
      <c r="DAK410" s="220"/>
      <c r="DAL410" s="220"/>
      <c r="DAM410" s="220"/>
      <c r="DAN410" s="220"/>
      <c r="DAO410" s="220"/>
      <c r="DAP410" s="220"/>
      <c r="DAQ410" s="220"/>
      <c r="DAR410" s="220"/>
      <c r="DAS410" s="220"/>
      <c r="DAT410" s="220"/>
      <c r="DAU410" s="220"/>
      <c r="DAV410" s="220"/>
      <c r="DAW410" s="220"/>
      <c r="DAX410" s="220"/>
      <c r="DAY410" s="220"/>
      <c r="DAZ410" s="220"/>
      <c r="DBA410" s="220"/>
      <c r="DBB410" s="220"/>
      <c r="DBC410" s="220"/>
      <c r="DBD410" s="220"/>
      <c r="DBE410" s="220"/>
      <c r="DBF410" s="220"/>
      <c r="DBG410" s="220"/>
      <c r="DBH410" s="220"/>
      <c r="DBI410" s="220"/>
      <c r="DBJ410" s="220"/>
      <c r="DBK410" s="220"/>
      <c r="DBL410" s="220"/>
      <c r="DBM410" s="220"/>
      <c r="DBN410" s="220"/>
      <c r="DBO410" s="220"/>
      <c r="DBP410" s="220"/>
      <c r="DBQ410" s="220"/>
      <c r="DBR410" s="220"/>
      <c r="DBS410" s="220"/>
      <c r="DBT410" s="220"/>
      <c r="DBU410" s="220"/>
      <c r="DBV410" s="220"/>
      <c r="DBW410" s="220"/>
      <c r="DBX410" s="220"/>
      <c r="DBY410" s="220"/>
      <c r="DBZ410" s="220"/>
      <c r="DCA410" s="220"/>
      <c r="DCB410" s="220"/>
      <c r="DCC410" s="220"/>
      <c r="DCD410" s="220"/>
      <c r="DCE410" s="220"/>
      <c r="DCF410" s="220"/>
      <c r="DCG410" s="220"/>
      <c r="DCH410" s="220"/>
      <c r="DCI410" s="220"/>
      <c r="DCJ410" s="220"/>
      <c r="DCK410" s="220"/>
      <c r="DCL410" s="220"/>
      <c r="DCM410" s="220"/>
      <c r="DCN410" s="220"/>
      <c r="DCO410" s="220"/>
      <c r="DCP410" s="220"/>
      <c r="DCQ410" s="220"/>
      <c r="DCR410" s="220"/>
      <c r="DCS410" s="220"/>
      <c r="DCT410" s="220"/>
      <c r="DCU410" s="220"/>
      <c r="DCV410" s="220"/>
      <c r="DCW410" s="220"/>
      <c r="DCX410" s="220"/>
      <c r="DCY410" s="220"/>
      <c r="DCZ410" s="220"/>
      <c r="DDA410" s="220"/>
      <c r="DDB410" s="220"/>
      <c r="DDC410" s="220"/>
      <c r="DDD410" s="220"/>
      <c r="DDE410" s="220"/>
      <c r="DDF410" s="220"/>
      <c r="DDG410" s="220"/>
      <c r="DDH410" s="220"/>
      <c r="DDI410" s="220"/>
      <c r="DDJ410" s="220"/>
      <c r="DDK410" s="220"/>
      <c r="DDL410" s="220"/>
      <c r="DDM410" s="220"/>
      <c r="DDN410" s="220"/>
      <c r="DDO410" s="220"/>
      <c r="DDP410" s="220"/>
      <c r="DDQ410" s="220"/>
      <c r="DDR410" s="220"/>
      <c r="DDS410" s="220"/>
      <c r="DDT410" s="220"/>
      <c r="DDU410" s="220"/>
      <c r="DDV410" s="220"/>
      <c r="DDW410" s="220"/>
      <c r="DDX410" s="220"/>
      <c r="DDY410" s="220"/>
      <c r="DDZ410" s="220"/>
      <c r="DEA410" s="220"/>
      <c r="DEB410" s="220"/>
      <c r="DEC410" s="220"/>
      <c r="DED410" s="220"/>
      <c r="DEE410" s="220"/>
      <c r="DEF410" s="220"/>
      <c r="DEG410" s="220"/>
      <c r="DEH410" s="220"/>
      <c r="DEI410" s="220"/>
      <c r="DEJ410" s="220"/>
      <c r="DEK410" s="220"/>
      <c r="DEL410" s="220"/>
      <c r="DEM410" s="220"/>
      <c r="DEN410" s="220"/>
      <c r="DEO410" s="220"/>
      <c r="DEP410" s="220"/>
      <c r="DEQ410" s="220"/>
      <c r="DER410" s="220"/>
      <c r="DES410" s="220"/>
      <c r="DET410" s="220"/>
      <c r="DEU410" s="220"/>
      <c r="DEV410" s="220"/>
      <c r="DEW410" s="220"/>
      <c r="DEX410" s="220"/>
      <c r="DEY410" s="220"/>
      <c r="DEZ410" s="220"/>
      <c r="DFA410" s="220"/>
      <c r="DFB410" s="220"/>
      <c r="DFC410" s="220"/>
      <c r="DFD410" s="220"/>
      <c r="DFE410" s="220"/>
      <c r="DFF410" s="220"/>
      <c r="DFG410" s="220"/>
      <c r="DFH410" s="220"/>
      <c r="DFI410" s="220"/>
      <c r="DFJ410" s="220"/>
      <c r="DFK410" s="220"/>
      <c r="DFL410" s="220"/>
      <c r="DFM410" s="220"/>
      <c r="DFN410" s="220"/>
      <c r="DFO410" s="220"/>
      <c r="DFP410" s="220"/>
      <c r="DFQ410" s="220"/>
      <c r="DFR410" s="220"/>
      <c r="DFS410" s="220"/>
      <c r="DFT410" s="220"/>
      <c r="DFU410" s="220"/>
      <c r="DFV410" s="220"/>
      <c r="DFW410" s="220"/>
      <c r="DFX410" s="220"/>
      <c r="DFY410" s="220"/>
      <c r="DFZ410" s="220"/>
      <c r="DGA410" s="220"/>
      <c r="DGB410" s="220"/>
      <c r="DGC410" s="220"/>
      <c r="DGD410" s="220"/>
      <c r="DGE410" s="220"/>
      <c r="DGF410" s="220"/>
      <c r="DGG410" s="220"/>
      <c r="DGH410" s="220"/>
      <c r="DGI410" s="220"/>
      <c r="DGJ410" s="220"/>
      <c r="DGK410" s="220"/>
      <c r="DGL410" s="220"/>
      <c r="DGM410" s="220"/>
      <c r="DGN410" s="220"/>
      <c r="DGO410" s="220"/>
      <c r="DGP410" s="220"/>
      <c r="DGQ410" s="220"/>
      <c r="DGR410" s="220"/>
      <c r="DGS410" s="220"/>
      <c r="DGT410" s="220"/>
      <c r="DGU410" s="220"/>
      <c r="DGV410" s="220"/>
      <c r="DGW410" s="220"/>
      <c r="DGX410" s="220"/>
      <c r="DGY410" s="220"/>
      <c r="DGZ410" s="220"/>
      <c r="DHA410" s="220"/>
      <c r="DHB410" s="220"/>
      <c r="DHC410" s="220"/>
      <c r="DHD410" s="220"/>
      <c r="DHE410" s="220"/>
      <c r="DHF410" s="220"/>
      <c r="DHG410" s="220"/>
      <c r="DHH410" s="220"/>
      <c r="DHI410" s="220"/>
      <c r="DHJ410" s="220"/>
      <c r="DHK410" s="220"/>
      <c r="DHL410" s="220"/>
      <c r="DHM410" s="220"/>
      <c r="DHN410" s="220"/>
      <c r="DHO410" s="220"/>
      <c r="DHP410" s="220"/>
      <c r="DHQ410" s="220"/>
      <c r="DHR410" s="220"/>
      <c r="DHS410" s="220"/>
      <c r="DHT410" s="220"/>
      <c r="DHU410" s="220"/>
      <c r="DHV410" s="220"/>
      <c r="DHW410" s="220"/>
      <c r="DHX410" s="220"/>
      <c r="DHY410" s="220"/>
      <c r="DHZ410" s="220"/>
      <c r="DIA410" s="220"/>
      <c r="DIB410" s="220"/>
      <c r="DIC410" s="220"/>
      <c r="DID410" s="220"/>
      <c r="DIE410" s="220"/>
      <c r="DIF410" s="220"/>
      <c r="DIG410" s="220"/>
      <c r="DIH410" s="220"/>
      <c r="DII410" s="220"/>
      <c r="DIJ410" s="220"/>
      <c r="DIK410" s="220"/>
      <c r="DIL410" s="220"/>
      <c r="DIM410" s="220"/>
      <c r="DIN410" s="220"/>
      <c r="DIO410" s="220"/>
      <c r="DIP410" s="220"/>
      <c r="DIQ410" s="220"/>
      <c r="DIR410" s="220"/>
      <c r="DIS410" s="220"/>
      <c r="DIT410" s="220"/>
      <c r="DIU410" s="220"/>
      <c r="DIV410" s="220"/>
      <c r="DIW410" s="220"/>
      <c r="DIX410" s="220"/>
      <c r="DIY410" s="220"/>
      <c r="DIZ410" s="220"/>
      <c r="DJA410" s="220"/>
      <c r="DJB410" s="220"/>
      <c r="DJC410" s="220"/>
      <c r="DJD410" s="220"/>
      <c r="DJE410" s="220"/>
      <c r="DJF410" s="220"/>
      <c r="DJG410" s="220"/>
      <c r="DJH410" s="220"/>
      <c r="DJI410" s="220"/>
      <c r="DJJ410" s="220"/>
      <c r="DJK410" s="220"/>
      <c r="DJL410" s="220"/>
      <c r="DJM410" s="220"/>
      <c r="DJN410" s="220"/>
      <c r="DJO410" s="220"/>
      <c r="DJP410" s="220"/>
      <c r="DJQ410" s="220"/>
      <c r="DJR410" s="220"/>
      <c r="DJS410" s="220"/>
      <c r="DJT410" s="220"/>
      <c r="DJU410" s="220"/>
      <c r="DJV410" s="220"/>
      <c r="DJW410" s="220"/>
      <c r="DJX410" s="220"/>
      <c r="DJY410" s="220"/>
      <c r="DJZ410" s="220"/>
      <c r="DKA410" s="220"/>
      <c r="DKB410" s="220"/>
      <c r="DKC410" s="220"/>
      <c r="DKD410" s="220"/>
      <c r="DKE410" s="220"/>
      <c r="DKF410" s="220"/>
      <c r="DKG410" s="220"/>
      <c r="DKH410" s="220"/>
      <c r="DKI410" s="220"/>
      <c r="DKJ410" s="220"/>
      <c r="DKK410" s="220"/>
      <c r="DKL410" s="220"/>
      <c r="DKM410" s="220"/>
      <c r="DKN410" s="220"/>
      <c r="DKO410" s="220"/>
      <c r="DKP410" s="220"/>
      <c r="DKQ410" s="220"/>
      <c r="DKR410" s="220"/>
      <c r="DKS410" s="220"/>
      <c r="DKT410" s="220"/>
      <c r="DKU410" s="220"/>
      <c r="DKV410" s="220"/>
      <c r="DKW410" s="220"/>
      <c r="DKX410" s="220"/>
      <c r="DKY410" s="220"/>
      <c r="DKZ410" s="220"/>
      <c r="DLA410" s="220"/>
      <c r="DLB410" s="220"/>
      <c r="DLC410" s="220"/>
      <c r="DLD410" s="220"/>
      <c r="DLE410" s="220"/>
      <c r="DLF410" s="220"/>
      <c r="DLG410" s="220"/>
      <c r="DLH410" s="220"/>
      <c r="DLI410" s="220"/>
      <c r="DLJ410" s="220"/>
      <c r="DLK410" s="220"/>
      <c r="DLL410" s="220"/>
      <c r="DLM410" s="220"/>
      <c r="DLN410" s="220"/>
      <c r="DLO410" s="220"/>
      <c r="DLP410" s="220"/>
      <c r="DLQ410" s="220"/>
      <c r="DLR410" s="220"/>
      <c r="DLS410" s="220"/>
      <c r="DLT410" s="220"/>
      <c r="DLU410" s="220"/>
      <c r="DLV410" s="220"/>
      <c r="DLW410" s="220"/>
      <c r="DLX410" s="220"/>
      <c r="DLY410" s="220"/>
      <c r="DLZ410" s="220"/>
      <c r="DMA410" s="220"/>
      <c r="DMB410" s="220"/>
      <c r="DMC410" s="220"/>
      <c r="DMD410" s="220"/>
      <c r="DME410" s="220"/>
      <c r="DMF410" s="220"/>
      <c r="DMG410" s="220"/>
      <c r="DMH410" s="220"/>
      <c r="DMI410" s="220"/>
      <c r="DMJ410" s="220"/>
      <c r="DMK410" s="220"/>
      <c r="DML410" s="220"/>
      <c r="DMM410" s="220"/>
      <c r="DMN410" s="220"/>
      <c r="DMO410" s="220"/>
      <c r="DMP410" s="220"/>
      <c r="DMQ410" s="220"/>
      <c r="DMR410" s="220"/>
      <c r="DMS410" s="220"/>
      <c r="DMT410" s="220"/>
      <c r="DMU410" s="220"/>
      <c r="DMV410" s="220"/>
      <c r="DMW410" s="220"/>
      <c r="DMX410" s="220"/>
      <c r="DMY410" s="220"/>
      <c r="DMZ410" s="220"/>
      <c r="DNA410" s="220"/>
      <c r="DNB410" s="220"/>
      <c r="DNC410" s="220"/>
      <c r="DND410" s="220"/>
      <c r="DNE410" s="220"/>
      <c r="DNF410" s="220"/>
      <c r="DNG410" s="220"/>
      <c r="DNH410" s="220"/>
      <c r="DNI410" s="220"/>
      <c r="DNJ410" s="220"/>
      <c r="DNK410" s="220"/>
      <c r="DNL410" s="220"/>
      <c r="DNM410" s="220"/>
      <c r="DNN410" s="220"/>
      <c r="DNO410" s="220"/>
      <c r="DNP410" s="220"/>
      <c r="DNQ410" s="220"/>
      <c r="DNR410" s="220"/>
      <c r="DNS410" s="220"/>
      <c r="DNT410" s="220"/>
      <c r="DNU410" s="220"/>
      <c r="DNV410" s="220"/>
      <c r="DNW410" s="220"/>
      <c r="DNX410" s="220"/>
      <c r="DNY410" s="220"/>
      <c r="DNZ410" s="220"/>
      <c r="DOA410" s="220"/>
      <c r="DOB410" s="220"/>
      <c r="DOC410" s="220"/>
      <c r="DOD410" s="220"/>
      <c r="DOE410" s="220"/>
      <c r="DOF410" s="220"/>
      <c r="DOG410" s="220"/>
      <c r="DOH410" s="220"/>
      <c r="DOI410" s="220"/>
      <c r="DOJ410" s="220"/>
      <c r="DOK410" s="220"/>
      <c r="DOL410" s="220"/>
      <c r="DOM410" s="220"/>
      <c r="DON410" s="220"/>
      <c r="DOO410" s="220"/>
      <c r="DOP410" s="220"/>
      <c r="DOQ410" s="220"/>
      <c r="DOR410" s="220"/>
      <c r="DOS410" s="220"/>
      <c r="DOT410" s="220"/>
      <c r="DOU410" s="220"/>
      <c r="DOV410" s="220"/>
      <c r="DOW410" s="220"/>
      <c r="DOX410" s="220"/>
      <c r="DOY410" s="220"/>
      <c r="DOZ410" s="220"/>
      <c r="DPA410" s="220"/>
      <c r="DPB410" s="220"/>
      <c r="DPC410" s="220"/>
      <c r="DPD410" s="220"/>
      <c r="DPE410" s="220"/>
      <c r="DPF410" s="220"/>
      <c r="DPG410" s="220"/>
      <c r="DPH410" s="220"/>
      <c r="DPI410" s="220"/>
      <c r="DPJ410" s="220"/>
      <c r="DPK410" s="220"/>
      <c r="DPL410" s="220"/>
      <c r="DPM410" s="220"/>
      <c r="DPN410" s="220"/>
      <c r="DPO410" s="220"/>
      <c r="DPP410" s="220"/>
      <c r="DPQ410" s="220"/>
      <c r="DPR410" s="220"/>
      <c r="DPS410" s="220"/>
      <c r="DPT410" s="220"/>
      <c r="DPU410" s="220"/>
      <c r="DPV410" s="220"/>
      <c r="DPW410" s="220"/>
      <c r="DPX410" s="220"/>
      <c r="DPY410" s="220"/>
      <c r="DPZ410" s="220"/>
      <c r="DQA410" s="220"/>
      <c r="DQB410" s="220"/>
      <c r="DQC410" s="220"/>
      <c r="DQD410" s="220"/>
      <c r="DQE410" s="220"/>
      <c r="DQF410" s="220"/>
      <c r="DQG410" s="220"/>
      <c r="DQH410" s="220"/>
      <c r="DQI410" s="220"/>
      <c r="DQJ410" s="220"/>
      <c r="DQK410" s="220"/>
      <c r="DQL410" s="220"/>
      <c r="DQM410" s="220"/>
      <c r="DQN410" s="220"/>
      <c r="DQO410" s="220"/>
      <c r="DQP410" s="220"/>
      <c r="DQQ410" s="220"/>
      <c r="DQR410" s="220"/>
      <c r="DQS410" s="220"/>
      <c r="DQT410" s="220"/>
      <c r="DQU410" s="220"/>
      <c r="DQV410" s="220"/>
      <c r="DQW410" s="220"/>
      <c r="DQX410" s="220"/>
      <c r="DQY410" s="220"/>
      <c r="DQZ410" s="220"/>
      <c r="DRA410" s="220"/>
      <c r="DRB410" s="220"/>
      <c r="DRC410" s="220"/>
      <c r="DRD410" s="220"/>
      <c r="DRE410" s="220"/>
      <c r="DRF410" s="220"/>
      <c r="DRG410" s="220"/>
      <c r="DRH410" s="220"/>
      <c r="DRI410" s="220"/>
      <c r="DRJ410" s="220"/>
      <c r="DRK410" s="220"/>
      <c r="DRL410" s="220"/>
      <c r="DRM410" s="220"/>
      <c r="DRN410" s="220"/>
      <c r="DRO410" s="220"/>
      <c r="DRP410" s="220"/>
      <c r="DRQ410" s="220"/>
      <c r="DRR410" s="220"/>
      <c r="DRS410" s="220"/>
      <c r="DRT410" s="220"/>
      <c r="DRU410" s="220"/>
      <c r="DRV410" s="220"/>
      <c r="DRW410" s="220"/>
      <c r="DRX410" s="220"/>
      <c r="DRY410" s="220"/>
      <c r="DRZ410" s="220"/>
      <c r="DSA410" s="220"/>
      <c r="DSB410" s="220"/>
      <c r="DSC410" s="220"/>
      <c r="DSD410" s="220"/>
      <c r="DSE410" s="220"/>
      <c r="DSF410" s="220"/>
      <c r="DSG410" s="220"/>
      <c r="DSH410" s="220"/>
      <c r="DSI410" s="220"/>
      <c r="DSJ410" s="220"/>
      <c r="DSK410" s="220"/>
      <c r="DSL410" s="220"/>
      <c r="DSM410" s="220"/>
      <c r="DSN410" s="220"/>
      <c r="DSO410" s="220"/>
      <c r="DSP410" s="220"/>
      <c r="DSQ410" s="220"/>
      <c r="DSR410" s="220"/>
      <c r="DSS410" s="220"/>
      <c r="DST410" s="220"/>
      <c r="DSU410" s="220"/>
      <c r="DSV410" s="220"/>
      <c r="DSW410" s="220"/>
      <c r="DSX410" s="220"/>
      <c r="DSY410" s="220"/>
      <c r="DSZ410" s="220"/>
      <c r="DTA410" s="220"/>
      <c r="DTB410" s="220"/>
      <c r="DTC410" s="220"/>
      <c r="DTD410" s="220"/>
      <c r="DTE410" s="220"/>
      <c r="DTF410" s="220"/>
      <c r="DTG410" s="220"/>
      <c r="DTH410" s="220"/>
      <c r="DTI410" s="220"/>
      <c r="DTJ410" s="220"/>
      <c r="DTK410" s="220"/>
      <c r="DTL410" s="220"/>
      <c r="DTM410" s="220"/>
      <c r="DTN410" s="220"/>
      <c r="DTO410" s="220"/>
      <c r="DTP410" s="220"/>
      <c r="DTQ410" s="220"/>
      <c r="DTR410" s="220"/>
      <c r="DTS410" s="220"/>
      <c r="DTT410" s="220"/>
      <c r="DTU410" s="220"/>
      <c r="DTV410" s="220"/>
      <c r="DTW410" s="220"/>
      <c r="DTX410" s="220"/>
      <c r="DTY410" s="220"/>
      <c r="DTZ410" s="220"/>
      <c r="DUA410" s="220"/>
      <c r="DUB410" s="220"/>
      <c r="DUC410" s="220"/>
      <c r="DUD410" s="220"/>
      <c r="DUE410" s="220"/>
      <c r="DUF410" s="220"/>
      <c r="DUG410" s="220"/>
      <c r="DUH410" s="220"/>
      <c r="DUI410" s="220"/>
      <c r="DUJ410" s="220"/>
      <c r="DUK410" s="220"/>
      <c r="DUL410" s="220"/>
      <c r="DUM410" s="220"/>
      <c r="DUN410" s="220"/>
      <c r="DUO410" s="220"/>
      <c r="DUP410" s="220"/>
      <c r="DUQ410" s="220"/>
      <c r="DUR410" s="220"/>
      <c r="DUS410" s="220"/>
      <c r="DUT410" s="220"/>
      <c r="DUU410" s="220"/>
      <c r="DUV410" s="220"/>
      <c r="DUW410" s="220"/>
      <c r="DUX410" s="220"/>
      <c r="DUY410" s="220"/>
      <c r="DUZ410" s="220"/>
      <c r="DVA410" s="220"/>
      <c r="DVB410" s="220"/>
      <c r="DVC410" s="220"/>
      <c r="DVD410" s="220"/>
      <c r="DVE410" s="220"/>
      <c r="DVF410" s="220"/>
      <c r="DVG410" s="220"/>
      <c r="DVH410" s="220"/>
      <c r="DVI410" s="220"/>
      <c r="DVJ410" s="220"/>
      <c r="DVK410" s="220"/>
      <c r="DVL410" s="220"/>
      <c r="DVM410" s="220"/>
      <c r="DVN410" s="220"/>
      <c r="DVO410" s="220"/>
      <c r="DVP410" s="220"/>
      <c r="DVQ410" s="220"/>
      <c r="DVR410" s="220"/>
      <c r="DVS410" s="220"/>
      <c r="DVT410" s="220"/>
      <c r="DVU410" s="220"/>
      <c r="DVV410" s="220"/>
      <c r="DVW410" s="220"/>
      <c r="DVX410" s="220"/>
      <c r="DVY410" s="220"/>
      <c r="DVZ410" s="220"/>
      <c r="DWA410" s="220"/>
      <c r="DWB410" s="220"/>
      <c r="DWC410" s="220"/>
      <c r="DWD410" s="220"/>
      <c r="DWE410" s="220"/>
      <c r="DWF410" s="220"/>
      <c r="DWG410" s="220"/>
      <c r="DWH410" s="220"/>
      <c r="DWI410" s="220"/>
      <c r="DWJ410" s="220"/>
      <c r="DWK410" s="220"/>
      <c r="DWL410" s="220"/>
      <c r="DWM410" s="220"/>
      <c r="DWN410" s="220"/>
      <c r="DWO410" s="220"/>
      <c r="DWP410" s="220"/>
      <c r="DWQ410" s="220"/>
      <c r="DWR410" s="220"/>
      <c r="DWS410" s="220"/>
      <c r="DWT410" s="220"/>
      <c r="DWU410" s="220"/>
      <c r="DWV410" s="220"/>
      <c r="DWW410" s="220"/>
      <c r="DWX410" s="220"/>
      <c r="DWY410" s="220"/>
      <c r="DWZ410" s="220"/>
      <c r="DXA410" s="220"/>
      <c r="DXB410" s="220"/>
      <c r="DXC410" s="220"/>
      <c r="DXD410" s="220"/>
      <c r="DXE410" s="220"/>
      <c r="DXF410" s="220"/>
      <c r="DXG410" s="220"/>
      <c r="DXH410" s="220"/>
      <c r="DXI410" s="220"/>
      <c r="DXJ410" s="220"/>
      <c r="DXK410" s="220"/>
      <c r="DXL410" s="220"/>
      <c r="DXM410" s="220"/>
      <c r="DXN410" s="220"/>
      <c r="DXO410" s="220"/>
      <c r="DXP410" s="220"/>
      <c r="DXQ410" s="220"/>
      <c r="DXR410" s="220"/>
      <c r="DXS410" s="220"/>
      <c r="DXT410" s="220"/>
      <c r="DXU410" s="220"/>
      <c r="DXV410" s="220"/>
      <c r="DXW410" s="220"/>
      <c r="DXX410" s="220"/>
      <c r="DXY410" s="220"/>
      <c r="DXZ410" s="220"/>
      <c r="DYA410" s="220"/>
      <c r="DYB410" s="220"/>
      <c r="DYC410" s="220"/>
      <c r="DYD410" s="220"/>
      <c r="DYE410" s="220"/>
      <c r="DYF410" s="220"/>
      <c r="DYG410" s="220"/>
      <c r="DYH410" s="220"/>
      <c r="DYI410" s="220"/>
      <c r="DYJ410" s="220"/>
      <c r="DYK410" s="220"/>
      <c r="DYL410" s="220"/>
      <c r="DYM410" s="220"/>
      <c r="DYN410" s="220"/>
      <c r="DYO410" s="220"/>
      <c r="DYP410" s="220"/>
      <c r="DYQ410" s="220"/>
      <c r="DYR410" s="220"/>
      <c r="DYS410" s="220"/>
      <c r="DYT410" s="220"/>
      <c r="DYU410" s="220"/>
      <c r="DYV410" s="220"/>
      <c r="DYW410" s="220"/>
      <c r="DYX410" s="220"/>
      <c r="DYY410" s="220"/>
      <c r="DYZ410" s="220"/>
      <c r="DZA410" s="220"/>
      <c r="DZB410" s="220"/>
      <c r="DZC410" s="220"/>
      <c r="DZD410" s="220"/>
      <c r="DZE410" s="220"/>
      <c r="DZF410" s="220"/>
      <c r="DZG410" s="220"/>
      <c r="DZH410" s="220"/>
      <c r="DZI410" s="220"/>
      <c r="DZJ410" s="220"/>
      <c r="DZK410" s="220"/>
      <c r="DZL410" s="220"/>
      <c r="DZM410" s="220"/>
      <c r="DZN410" s="220"/>
      <c r="DZO410" s="220"/>
      <c r="DZP410" s="220"/>
      <c r="DZQ410" s="220"/>
      <c r="DZR410" s="220"/>
      <c r="DZS410" s="220"/>
      <c r="DZT410" s="220"/>
      <c r="DZU410" s="220"/>
      <c r="DZV410" s="220"/>
      <c r="DZW410" s="220"/>
      <c r="DZX410" s="220"/>
      <c r="DZY410" s="220"/>
      <c r="DZZ410" s="220"/>
      <c r="EAA410" s="220"/>
      <c r="EAB410" s="220"/>
      <c r="EAC410" s="220"/>
      <c r="EAD410" s="220"/>
      <c r="EAE410" s="220"/>
      <c r="EAF410" s="220"/>
      <c r="EAG410" s="220"/>
      <c r="EAH410" s="220"/>
      <c r="EAI410" s="220"/>
      <c r="EAJ410" s="220"/>
      <c r="EAK410" s="220"/>
      <c r="EAL410" s="220"/>
      <c r="EAM410" s="220"/>
      <c r="EAN410" s="220"/>
      <c r="EAO410" s="220"/>
      <c r="EAP410" s="220"/>
      <c r="EAQ410" s="220"/>
      <c r="EAR410" s="220"/>
      <c r="EAS410" s="220"/>
      <c r="EAT410" s="220"/>
      <c r="EAU410" s="220"/>
      <c r="EAV410" s="220"/>
      <c r="EAW410" s="220"/>
      <c r="EAX410" s="220"/>
      <c r="EAY410" s="220"/>
      <c r="EAZ410" s="220"/>
      <c r="EBA410" s="220"/>
      <c r="EBB410" s="220"/>
      <c r="EBC410" s="220"/>
      <c r="EBD410" s="220"/>
      <c r="EBE410" s="220"/>
      <c r="EBF410" s="220"/>
      <c r="EBG410" s="220"/>
      <c r="EBH410" s="220"/>
      <c r="EBI410" s="220"/>
      <c r="EBJ410" s="220"/>
      <c r="EBK410" s="220"/>
      <c r="EBL410" s="220"/>
      <c r="EBM410" s="220"/>
      <c r="EBN410" s="220"/>
      <c r="EBO410" s="220"/>
      <c r="EBP410" s="220"/>
      <c r="EBQ410" s="220"/>
      <c r="EBR410" s="220"/>
      <c r="EBS410" s="220"/>
      <c r="EBT410" s="220"/>
      <c r="EBU410" s="220"/>
      <c r="EBV410" s="220"/>
      <c r="EBW410" s="220"/>
      <c r="EBX410" s="220"/>
      <c r="EBY410" s="220"/>
      <c r="EBZ410" s="220"/>
      <c r="ECA410" s="220"/>
      <c r="ECB410" s="220"/>
      <c r="ECC410" s="220"/>
      <c r="ECD410" s="220"/>
      <c r="ECE410" s="220"/>
      <c r="ECF410" s="220"/>
      <c r="ECG410" s="220"/>
      <c r="ECH410" s="220"/>
      <c r="ECI410" s="220"/>
      <c r="ECJ410" s="220"/>
      <c r="ECK410" s="220"/>
      <c r="ECL410" s="220"/>
      <c r="ECM410" s="220"/>
      <c r="ECN410" s="220"/>
      <c r="ECO410" s="220"/>
      <c r="ECP410" s="220"/>
      <c r="ECQ410" s="220"/>
      <c r="ECR410" s="220"/>
      <c r="ECS410" s="220"/>
      <c r="ECT410" s="220"/>
      <c r="ECU410" s="220"/>
      <c r="ECV410" s="220"/>
      <c r="ECW410" s="220"/>
      <c r="ECX410" s="220"/>
      <c r="ECY410" s="220"/>
      <c r="ECZ410" s="220"/>
      <c r="EDA410" s="220"/>
      <c r="EDB410" s="220"/>
      <c r="EDC410" s="220"/>
      <c r="EDD410" s="220"/>
      <c r="EDE410" s="220"/>
      <c r="EDF410" s="220"/>
      <c r="EDG410" s="220"/>
      <c r="EDH410" s="220"/>
      <c r="EDI410" s="220"/>
      <c r="EDJ410" s="220"/>
      <c r="EDK410" s="220"/>
      <c r="EDL410" s="220"/>
      <c r="EDM410" s="220"/>
      <c r="EDN410" s="220"/>
      <c r="EDO410" s="220"/>
      <c r="EDP410" s="220"/>
      <c r="EDQ410" s="220"/>
      <c r="EDR410" s="220"/>
      <c r="EDS410" s="220"/>
      <c r="EDT410" s="220"/>
      <c r="EDU410" s="220"/>
      <c r="EDV410" s="220"/>
      <c r="EDW410" s="220"/>
      <c r="EDX410" s="220"/>
      <c r="EDY410" s="220"/>
      <c r="EDZ410" s="220"/>
      <c r="EEA410" s="220"/>
      <c r="EEB410" s="220"/>
      <c r="EEC410" s="220"/>
      <c r="EED410" s="220"/>
      <c r="EEE410" s="220"/>
      <c r="EEF410" s="220"/>
      <c r="EEG410" s="220"/>
      <c r="EEH410" s="220"/>
      <c r="EEI410" s="220"/>
      <c r="EEJ410" s="220"/>
      <c r="EEK410" s="220"/>
      <c r="EEL410" s="220"/>
      <c r="EEM410" s="220"/>
      <c r="EEN410" s="220"/>
      <c r="EEO410" s="220"/>
      <c r="EEP410" s="220"/>
      <c r="EEQ410" s="220"/>
      <c r="EER410" s="220"/>
      <c r="EES410" s="220"/>
      <c r="EET410" s="220"/>
      <c r="EEU410" s="220"/>
      <c r="EEV410" s="220"/>
      <c r="EEW410" s="220"/>
      <c r="EEX410" s="220"/>
      <c r="EEY410" s="220"/>
      <c r="EEZ410" s="220"/>
      <c r="EFA410" s="220"/>
      <c r="EFB410" s="220"/>
      <c r="EFC410" s="220"/>
      <c r="EFD410" s="220"/>
      <c r="EFE410" s="220"/>
      <c r="EFF410" s="220"/>
      <c r="EFG410" s="220"/>
      <c r="EFH410" s="220"/>
      <c r="EFI410" s="220"/>
      <c r="EFJ410" s="220"/>
      <c r="EFK410" s="220"/>
      <c r="EFL410" s="220"/>
      <c r="EFM410" s="220"/>
      <c r="EFN410" s="220"/>
      <c r="EFO410" s="220"/>
      <c r="EFP410" s="220"/>
      <c r="EFQ410" s="220"/>
      <c r="EFR410" s="220"/>
      <c r="EFS410" s="220"/>
      <c r="EFT410" s="220"/>
      <c r="EFU410" s="220"/>
      <c r="EFV410" s="220"/>
      <c r="EFW410" s="220"/>
      <c r="EFX410" s="220"/>
      <c r="EFY410" s="220"/>
      <c r="EFZ410" s="220"/>
      <c r="EGA410" s="220"/>
      <c r="EGB410" s="220"/>
      <c r="EGC410" s="220"/>
      <c r="EGD410" s="220"/>
      <c r="EGE410" s="220"/>
      <c r="EGF410" s="220"/>
      <c r="EGG410" s="220"/>
      <c r="EGH410" s="220"/>
      <c r="EGI410" s="220"/>
      <c r="EGJ410" s="220"/>
      <c r="EGK410" s="220"/>
      <c r="EGL410" s="220"/>
      <c r="EGM410" s="220"/>
      <c r="EGN410" s="220"/>
      <c r="EGO410" s="220"/>
      <c r="EGP410" s="220"/>
      <c r="EGQ410" s="220"/>
      <c r="EGR410" s="220"/>
      <c r="EGS410" s="220"/>
      <c r="EGT410" s="220"/>
      <c r="EGU410" s="220"/>
      <c r="EGV410" s="220"/>
      <c r="EGW410" s="220"/>
      <c r="EGX410" s="220"/>
      <c r="EGY410" s="220"/>
      <c r="EGZ410" s="220"/>
      <c r="EHA410" s="220"/>
      <c r="EHB410" s="220"/>
      <c r="EHC410" s="220"/>
      <c r="EHD410" s="220"/>
      <c r="EHE410" s="220"/>
      <c r="EHF410" s="220"/>
      <c r="EHG410" s="220"/>
      <c r="EHH410" s="220"/>
      <c r="EHI410" s="220"/>
      <c r="EHJ410" s="220"/>
      <c r="EHK410" s="220"/>
      <c r="EHL410" s="220"/>
      <c r="EHM410" s="220"/>
      <c r="EHN410" s="220"/>
      <c r="EHO410" s="220"/>
      <c r="EHP410" s="220"/>
      <c r="EHQ410" s="220"/>
      <c r="EHR410" s="220"/>
      <c r="EHS410" s="220"/>
      <c r="EHT410" s="220"/>
      <c r="EHU410" s="220"/>
      <c r="EHV410" s="220"/>
      <c r="EHW410" s="220"/>
      <c r="EHX410" s="220"/>
      <c r="EHY410" s="220"/>
      <c r="EHZ410" s="220"/>
      <c r="EIA410" s="220"/>
      <c r="EIB410" s="220"/>
      <c r="EIC410" s="220"/>
      <c r="EID410" s="220"/>
      <c r="EIE410" s="220"/>
      <c r="EIF410" s="220"/>
      <c r="EIG410" s="220"/>
      <c r="EIH410" s="220"/>
      <c r="EII410" s="220"/>
      <c r="EIJ410" s="220"/>
      <c r="EIK410" s="220"/>
      <c r="EIL410" s="220"/>
      <c r="EIM410" s="220"/>
      <c r="EIN410" s="220"/>
      <c r="EIO410" s="220"/>
      <c r="EIP410" s="220"/>
      <c r="EIQ410" s="220"/>
      <c r="EIR410" s="220"/>
      <c r="EIS410" s="220"/>
      <c r="EIT410" s="220"/>
      <c r="EIU410" s="220"/>
      <c r="EIV410" s="220"/>
      <c r="EIW410" s="220"/>
      <c r="EIX410" s="220"/>
      <c r="EIY410" s="220"/>
      <c r="EIZ410" s="220"/>
      <c r="EJA410" s="220"/>
      <c r="EJB410" s="220"/>
      <c r="EJC410" s="220"/>
      <c r="EJD410" s="220"/>
      <c r="EJE410" s="220"/>
      <c r="EJF410" s="220"/>
      <c r="EJG410" s="220"/>
      <c r="EJH410" s="220"/>
      <c r="EJI410" s="220"/>
      <c r="EJJ410" s="220"/>
      <c r="EJK410" s="220"/>
      <c r="EJL410" s="220"/>
      <c r="EJM410" s="220"/>
      <c r="EJN410" s="220"/>
      <c r="EJO410" s="220"/>
      <c r="EJP410" s="220"/>
      <c r="EJQ410" s="220"/>
      <c r="EJR410" s="220"/>
      <c r="EJS410" s="220"/>
      <c r="EJT410" s="220"/>
      <c r="EJU410" s="220"/>
      <c r="EJV410" s="220"/>
      <c r="EJW410" s="220"/>
      <c r="EJX410" s="220"/>
      <c r="EJY410" s="220"/>
      <c r="EJZ410" s="220"/>
      <c r="EKA410" s="220"/>
      <c r="EKB410" s="220"/>
      <c r="EKC410" s="220"/>
      <c r="EKD410" s="220"/>
      <c r="EKE410" s="220"/>
      <c r="EKF410" s="220"/>
      <c r="EKG410" s="220"/>
      <c r="EKH410" s="220"/>
      <c r="EKI410" s="220"/>
      <c r="EKJ410" s="220"/>
      <c r="EKK410" s="220"/>
      <c r="EKL410" s="220"/>
      <c r="EKM410" s="220"/>
      <c r="EKN410" s="220"/>
      <c r="EKO410" s="220"/>
      <c r="EKP410" s="220"/>
      <c r="EKQ410" s="220"/>
      <c r="EKR410" s="220"/>
      <c r="EKS410" s="220"/>
      <c r="EKT410" s="220"/>
      <c r="EKU410" s="220"/>
      <c r="EKV410" s="220"/>
      <c r="EKW410" s="220"/>
      <c r="EKX410" s="220"/>
      <c r="EKY410" s="220"/>
      <c r="EKZ410" s="220"/>
      <c r="ELA410" s="220"/>
      <c r="ELB410" s="220"/>
      <c r="ELC410" s="220"/>
      <c r="ELD410" s="220"/>
      <c r="ELE410" s="220"/>
      <c r="ELF410" s="220"/>
      <c r="ELG410" s="220"/>
      <c r="ELH410" s="220"/>
      <c r="ELI410" s="220"/>
      <c r="ELJ410" s="220"/>
      <c r="ELK410" s="220"/>
      <c r="ELL410" s="220"/>
      <c r="ELM410" s="220"/>
      <c r="ELN410" s="220"/>
      <c r="ELO410" s="220"/>
      <c r="ELP410" s="220"/>
      <c r="ELQ410" s="220"/>
      <c r="ELR410" s="220"/>
      <c r="ELS410" s="220"/>
      <c r="ELT410" s="220"/>
      <c r="ELU410" s="220"/>
      <c r="ELV410" s="220"/>
      <c r="ELW410" s="220"/>
      <c r="ELX410" s="220"/>
      <c r="ELY410" s="220"/>
      <c r="ELZ410" s="220"/>
      <c r="EMA410" s="220"/>
      <c r="EMB410" s="220"/>
      <c r="EMC410" s="220"/>
      <c r="EMD410" s="220"/>
      <c r="EME410" s="220"/>
      <c r="EMF410" s="220"/>
      <c r="EMG410" s="220"/>
      <c r="EMH410" s="220"/>
      <c r="EMI410" s="220"/>
      <c r="EMJ410" s="220"/>
      <c r="EMK410" s="220"/>
      <c r="EML410" s="220"/>
      <c r="EMM410" s="220"/>
      <c r="EMN410" s="220"/>
      <c r="EMO410" s="220"/>
      <c r="EMP410" s="220"/>
      <c r="EMQ410" s="220"/>
      <c r="EMR410" s="220"/>
      <c r="EMS410" s="220"/>
      <c r="EMT410" s="220"/>
      <c r="EMU410" s="220"/>
      <c r="EMV410" s="220"/>
      <c r="EMW410" s="220"/>
      <c r="EMX410" s="220"/>
      <c r="EMY410" s="220"/>
      <c r="EMZ410" s="220"/>
      <c r="ENA410" s="220"/>
      <c r="ENB410" s="220"/>
      <c r="ENC410" s="220"/>
      <c r="END410" s="220"/>
      <c r="ENE410" s="220"/>
      <c r="ENF410" s="220"/>
      <c r="ENG410" s="220"/>
      <c r="ENH410" s="220"/>
      <c r="ENI410" s="220"/>
      <c r="ENJ410" s="220"/>
      <c r="ENK410" s="220"/>
      <c r="ENL410" s="220"/>
      <c r="ENM410" s="220"/>
      <c r="ENN410" s="220"/>
      <c r="ENO410" s="220"/>
      <c r="ENP410" s="220"/>
      <c r="ENQ410" s="220"/>
      <c r="ENR410" s="220"/>
      <c r="ENS410" s="220"/>
      <c r="ENT410" s="220"/>
      <c r="ENU410" s="220"/>
      <c r="ENV410" s="220"/>
      <c r="ENW410" s="220"/>
      <c r="ENX410" s="220"/>
      <c r="ENY410" s="220"/>
      <c r="ENZ410" s="220"/>
      <c r="EOA410" s="220"/>
      <c r="EOB410" s="220"/>
      <c r="EOC410" s="220"/>
      <c r="EOD410" s="220"/>
      <c r="EOE410" s="220"/>
      <c r="EOF410" s="220"/>
      <c r="EOG410" s="220"/>
      <c r="EOH410" s="220"/>
      <c r="EOI410" s="220"/>
      <c r="EOJ410" s="220"/>
      <c r="EOK410" s="220"/>
      <c r="EOL410" s="220"/>
      <c r="EOM410" s="220"/>
      <c r="EON410" s="220"/>
      <c r="EOO410" s="220"/>
      <c r="EOP410" s="220"/>
      <c r="EOQ410" s="220"/>
      <c r="EOR410" s="220"/>
      <c r="EOS410" s="220"/>
      <c r="EOT410" s="220"/>
      <c r="EOU410" s="220"/>
      <c r="EOV410" s="220"/>
      <c r="EOW410" s="220"/>
      <c r="EOX410" s="220"/>
      <c r="EOY410" s="220"/>
      <c r="EOZ410" s="220"/>
      <c r="EPA410" s="220"/>
      <c r="EPB410" s="220"/>
      <c r="EPC410" s="220"/>
      <c r="EPD410" s="220"/>
      <c r="EPE410" s="220"/>
      <c r="EPF410" s="220"/>
      <c r="EPG410" s="220"/>
      <c r="EPH410" s="220"/>
      <c r="EPI410" s="220"/>
      <c r="EPJ410" s="220"/>
      <c r="EPK410" s="220"/>
      <c r="EPL410" s="220"/>
      <c r="EPM410" s="220"/>
      <c r="EPN410" s="220"/>
      <c r="EPO410" s="220"/>
      <c r="EPP410" s="220"/>
      <c r="EPQ410" s="220"/>
      <c r="EPR410" s="220"/>
      <c r="EPS410" s="220"/>
      <c r="EPT410" s="220"/>
      <c r="EPU410" s="220"/>
      <c r="EPV410" s="220"/>
      <c r="EPW410" s="220"/>
      <c r="EPX410" s="220"/>
      <c r="EPY410" s="220"/>
      <c r="EPZ410" s="220"/>
      <c r="EQA410" s="220"/>
      <c r="EQB410" s="220"/>
      <c r="EQC410" s="220"/>
      <c r="EQD410" s="220"/>
      <c r="EQE410" s="220"/>
      <c r="EQF410" s="220"/>
      <c r="EQG410" s="220"/>
      <c r="EQH410" s="220"/>
      <c r="EQI410" s="220"/>
      <c r="EQJ410" s="220"/>
      <c r="EQK410" s="220"/>
      <c r="EQL410" s="220"/>
      <c r="EQM410" s="220"/>
      <c r="EQN410" s="220"/>
      <c r="EQO410" s="220"/>
      <c r="EQP410" s="220"/>
      <c r="EQQ410" s="220"/>
      <c r="EQR410" s="220"/>
      <c r="EQS410" s="220"/>
      <c r="EQT410" s="220"/>
      <c r="EQU410" s="220"/>
      <c r="EQV410" s="220"/>
      <c r="EQW410" s="220"/>
      <c r="EQX410" s="220"/>
      <c r="EQY410" s="220"/>
      <c r="EQZ410" s="220"/>
      <c r="ERA410" s="220"/>
      <c r="ERB410" s="220"/>
      <c r="ERC410" s="220"/>
      <c r="ERD410" s="220"/>
      <c r="ERE410" s="220"/>
      <c r="ERF410" s="220"/>
      <c r="ERG410" s="220"/>
      <c r="ERH410" s="220"/>
      <c r="ERI410" s="220"/>
      <c r="ERJ410" s="220"/>
      <c r="ERK410" s="220"/>
      <c r="ERL410" s="220"/>
      <c r="ERM410" s="220"/>
      <c r="ERN410" s="220"/>
      <c r="ERO410" s="220"/>
      <c r="ERP410" s="220"/>
      <c r="ERQ410" s="220"/>
      <c r="ERR410" s="220"/>
      <c r="ERS410" s="220"/>
      <c r="ERT410" s="220"/>
      <c r="ERU410" s="220"/>
      <c r="ERV410" s="220"/>
      <c r="ERW410" s="220"/>
      <c r="ERX410" s="220"/>
      <c r="ERY410" s="220"/>
      <c r="ERZ410" s="220"/>
      <c r="ESA410" s="220"/>
      <c r="ESB410" s="220"/>
      <c r="ESC410" s="220"/>
      <c r="ESD410" s="220"/>
      <c r="ESE410" s="220"/>
      <c r="ESF410" s="220"/>
      <c r="ESG410" s="220"/>
      <c r="ESH410" s="220"/>
      <c r="ESI410" s="220"/>
      <c r="ESJ410" s="220"/>
      <c r="ESK410" s="220"/>
      <c r="ESL410" s="220"/>
      <c r="ESM410" s="220"/>
      <c r="ESN410" s="220"/>
      <c r="ESO410" s="220"/>
      <c r="ESP410" s="220"/>
      <c r="ESQ410" s="220"/>
      <c r="ESR410" s="220"/>
      <c r="ESS410" s="220"/>
      <c r="EST410" s="220"/>
      <c r="ESU410" s="220"/>
      <c r="ESV410" s="220"/>
      <c r="ESW410" s="220"/>
      <c r="ESX410" s="220"/>
      <c r="ESY410" s="220"/>
      <c r="ESZ410" s="220"/>
      <c r="ETA410" s="220"/>
      <c r="ETB410" s="220"/>
      <c r="ETC410" s="220"/>
      <c r="ETD410" s="220"/>
      <c r="ETE410" s="220"/>
      <c r="ETF410" s="220"/>
      <c r="ETG410" s="220"/>
      <c r="ETH410" s="220"/>
      <c r="ETI410" s="220"/>
      <c r="ETJ410" s="220"/>
      <c r="ETK410" s="220"/>
      <c r="ETL410" s="220"/>
      <c r="ETM410" s="220"/>
      <c r="ETN410" s="220"/>
      <c r="ETO410" s="220"/>
      <c r="ETP410" s="220"/>
      <c r="ETQ410" s="220"/>
      <c r="ETR410" s="220"/>
      <c r="ETS410" s="220"/>
      <c r="ETT410" s="220"/>
      <c r="ETU410" s="220"/>
      <c r="ETV410" s="220"/>
      <c r="ETW410" s="220"/>
      <c r="ETX410" s="220"/>
      <c r="ETY410" s="220"/>
      <c r="ETZ410" s="220"/>
      <c r="EUA410" s="220"/>
      <c r="EUB410" s="220"/>
      <c r="EUC410" s="220"/>
      <c r="EUD410" s="220"/>
      <c r="EUE410" s="220"/>
      <c r="EUF410" s="220"/>
      <c r="EUG410" s="220"/>
      <c r="EUH410" s="220"/>
      <c r="EUI410" s="220"/>
      <c r="EUJ410" s="220"/>
      <c r="EUK410" s="220"/>
      <c r="EUL410" s="220"/>
      <c r="EUM410" s="220"/>
      <c r="EUN410" s="220"/>
      <c r="EUO410" s="220"/>
      <c r="EUP410" s="220"/>
      <c r="EUQ410" s="220"/>
      <c r="EUR410" s="220"/>
      <c r="EUS410" s="220"/>
      <c r="EUT410" s="220"/>
      <c r="EUU410" s="220"/>
      <c r="EUV410" s="220"/>
      <c r="EUW410" s="220"/>
      <c r="EUX410" s="220"/>
      <c r="EUY410" s="220"/>
      <c r="EUZ410" s="220"/>
      <c r="EVA410" s="220"/>
      <c r="EVB410" s="220"/>
      <c r="EVC410" s="220"/>
      <c r="EVD410" s="220"/>
      <c r="EVE410" s="220"/>
      <c r="EVF410" s="220"/>
      <c r="EVG410" s="220"/>
      <c r="EVH410" s="220"/>
      <c r="EVI410" s="220"/>
      <c r="EVJ410" s="220"/>
      <c r="EVK410" s="220"/>
      <c r="EVL410" s="220"/>
      <c r="EVM410" s="220"/>
      <c r="EVN410" s="220"/>
      <c r="EVO410" s="220"/>
      <c r="EVP410" s="220"/>
      <c r="EVQ410" s="220"/>
      <c r="EVR410" s="220"/>
      <c r="EVS410" s="220"/>
      <c r="EVT410" s="220"/>
      <c r="EVU410" s="220"/>
      <c r="EVV410" s="220"/>
      <c r="EVW410" s="220"/>
      <c r="EVX410" s="220"/>
      <c r="EVY410" s="220"/>
      <c r="EVZ410" s="220"/>
      <c r="EWA410" s="220"/>
      <c r="EWB410" s="220"/>
      <c r="EWC410" s="220"/>
      <c r="EWD410" s="220"/>
      <c r="EWE410" s="220"/>
      <c r="EWF410" s="220"/>
      <c r="EWG410" s="220"/>
      <c r="EWH410" s="220"/>
      <c r="EWI410" s="220"/>
      <c r="EWJ410" s="220"/>
      <c r="EWK410" s="220"/>
      <c r="EWL410" s="220"/>
      <c r="EWM410" s="220"/>
      <c r="EWN410" s="220"/>
      <c r="EWO410" s="220"/>
      <c r="EWP410" s="220"/>
      <c r="EWQ410" s="220"/>
      <c r="EWR410" s="220"/>
      <c r="EWS410" s="220"/>
      <c r="EWT410" s="220"/>
      <c r="EWU410" s="220"/>
      <c r="EWV410" s="220"/>
      <c r="EWW410" s="220"/>
      <c r="EWX410" s="220"/>
      <c r="EWY410" s="220"/>
      <c r="EWZ410" s="220"/>
      <c r="EXA410" s="220"/>
      <c r="EXB410" s="220"/>
      <c r="EXC410" s="220"/>
      <c r="EXD410" s="220"/>
      <c r="EXE410" s="220"/>
      <c r="EXF410" s="220"/>
      <c r="EXG410" s="220"/>
      <c r="EXH410" s="220"/>
      <c r="EXI410" s="220"/>
      <c r="EXJ410" s="220"/>
      <c r="EXK410" s="220"/>
      <c r="EXL410" s="220"/>
      <c r="EXM410" s="220"/>
      <c r="EXN410" s="220"/>
      <c r="EXO410" s="220"/>
      <c r="EXP410" s="220"/>
      <c r="EXQ410" s="220"/>
      <c r="EXR410" s="220"/>
      <c r="EXS410" s="220"/>
      <c r="EXT410" s="220"/>
      <c r="EXU410" s="220"/>
      <c r="EXV410" s="220"/>
      <c r="EXW410" s="220"/>
      <c r="EXX410" s="220"/>
      <c r="EXY410" s="220"/>
      <c r="EXZ410" s="220"/>
      <c r="EYA410" s="220"/>
      <c r="EYB410" s="220"/>
      <c r="EYC410" s="220"/>
      <c r="EYD410" s="220"/>
      <c r="EYE410" s="220"/>
      <c r="EYF410" s="220"/>
      <c r="EYG410" s="220"/>
      <c r="EYH410" s="220"/>
      <c r="EYI410" s="220"/>
      <c r="EYJ410" s="220"/>
      <c r="EYK410" s="220"/>
      <c r="EYL410" s="220"/>
      <c r="EYM410" s="220"/>
      <c r="EYN410" s="220"/>
      <c r="EYO410" s="220"/>
      <c r="EYP410" s="220"/>
      <c r="EYQ410" s="220"/>
      <c r="EYR410" s="220"/>
      <c r="EYS410" s="220"/>
      <c r="EYT410" s="220"/>
      <c r="EYU410" s="220"/>
      <c r="EYV410" s="220"/>
      <c r="EYW410" s="220"/>
      <c r="EYX410" s="220"/>
      <c r="EYY410" s="220"/>
      <c r="EYZ410" s="220"/>
      <c r="EZA410" s="220"/>
      <c r="EZB410" s="220"/>
      <c r="EZC410" s="220"/>
      <c r="EZD410" s="220"/>
      <c r="EZE410" s="220"/>
      <c r="EZF410" s="220"/>
      <c r="EZG410" s="220"/>
      <c r="EZH410" s="220"/>
      <c r="EZI410" s="220"/>
      <c r="EZJ410" s="220"/>
      <c r="EZK410" s="220"/>
      <c r="EZL410" s="220"/>
      <c r="EZM410" s="220"/>
      <c r="EZN410" s="220"/>
      <c r="EZO410" s="220"/>
      <c r="EZP410" s="220"/>
      <c r="EZQ410" s="220"/>
      <c r="EZR410" s="220"/>
      <c r="EZS410" s="220"/>
      <c r="EZT410" s="220"/>
      <c r="EZU410" s="220"/>
      <c r="EZV410" s="220"/>
      <c r="EZW410" s="220"/>
      <c r="EZX410" s="220"/>
      <c r="EZY410" s="220"/>
      <c r="EZZ410" s="220"/>
      <c r="FAA410" s="220"/>
      <c r="FAB410" s="220"/>
      <c r="FAC410" s="220"/>
      <c r="FAD410" s="220"/>
      <c r="FAE410" s="220"/>
      <c r="FAF410" s="220"/>
      <c r="FAG410" s="220"/>
      <c r="FAH410" s="220"/>
      <c r="FAI410" s="220"/>
      <c r="FAJ410" s="220"/>
      <c r="FAK410" s="220"/>
      <c r="FAL410" s="220"/>
      <c r="FAM410" s="220"/>
      <c r="FAN410" s="220"/>
      <c r="FAO410" s="220"/>
      <c r="FAP410" s="220"/>
      <c r="FAQ410" s="220"/>
      <c r="FAR410" s="220"/>
      <c r="FAS410" s="220"/>
      <c r="FAT410" s="220"/>
      <c r="FAU410" s="220"/>
      <c r="FAV410" s="220"/>
      <c r="FAW410" s="220"/>
      <c r="FAX410" s="220"/>
      <c r="FAY410" s="220"/>
      <c r="FAZ410" s="220"/>
      <c r="FBA410" s="220"/>
      <c r="FBB410" s="220"/>
      <c r="FBC410" s="220"/>
      <c r="FBD410" s="220"/>
      <c r="FBE410" s="220"/>
      <c r="FBF410" s="220"/>
      <c r="FBG410" s="220"/>
      <c r="FBH410" s="220"/>
      <c r="FBI410" s="220"/>
      <c r="FBJ410" s="220"/>
      <c r="FBK410" s="220"/>
      <c r="FBL410" s="220"/>
      <c r="FBM410" s="220"/>
      <c r="FBN410" s="220"/>
      <c r="FBO410" s="220"/>
      <c r="FBP410" s="220"/>
      <c r="FBQ410" s="220"/>
      <c r="FBR410" s="220"/>
      <c r="FBS410" s="220"/>
      <c r="FBT410" s="220"/>
      <c r="FBU410" s="220"/>
      <c r="FBV410" s="220"/>
      <c r="FBW410" s="220"/>
      <c r="FBX410" s="220"/>
      <c r="FBY410" s="220"/>
      <c r="FBZ410" s="220"/>
      <c r="FCA410" s="220"/>
      <c r="FCB410" s="220"/>
      <c r="FCC410" s="220"/>
      <c r="FCD410" s="220"/>
      <c r="FCE410" s="220"/>
      <c r="FCF410" s="220"/>
      <c r="FCG410" s="220"/>
      <c r="FCH410" s="220"/>
      <c r="FCI410" s="220"/>
      <c r="FCJ410" s="220"/>
      <c r="FCK410" s="220"/>
      <c r="FCL410" s="220"/>
      <c r="FCM410" s="220"/>
      <c r="FCN410" s="220"/>
      <c r="FCO410" s="220"/>
      <c r="FCP410" s="220"/>
      <c r="FCQ410" s="220"/>
      <c r="FCR410" s="220"/>
      <c r="FCS410" s="220"/>
      <c r="FCT410" s="220"/>
      <c r="FCU410" s="220"/>
      <c r="FCV410" s="220"/>
      <c r="FCW410" s="220"/>
      <c r="FCX410" s="220"/>
      <c r="FCY410" s="220"/>
      <c r="FCZ410" s="220"/>
      <c r="FDA410" s="220"/>
      <c r="FDB410" s="220"/>
      <c r="FDC410" s="220"/>
      <c r="FDD410" s="220"/>
      <c r="FDE410" s="220"/>
      <c r="FDF410" s="220"/>
      <c r="FDG410" s="220"/>
      <c r="FDH410" s="220"/>
      <c r="FDI410" s="220"/>
      <c r="FDJ410" s="220"/>
      <c r="FDK410" s="220"/>
      <c r="FDL410" s="220"/>
      <c r="FDM410" s="220"/>
      <c r="FDN410" s="220"/>
      <c r="FDO410" s="220"/>
      <c r="FDP410" s="220"/>
      <c r="FDQ410" s="220"/>
      <c r="FDR410" s="220"/>
      <c r="FDS410" s="220"/>
      <c r="FDT410" s="220"/>
      <c r="FDU410" s="220"/>
      <c r="FDV410" s="220"/>
      <c r="FDW410" s="220"/>
      <c r="FDX410" s="220"/>
      <c r="FDY410" s="220"/>
      <c r="FDZ410" s="220"/>
      <c r="FEA410" s="220"/>
      <c r="FEB410" s="220"/>
      <c r="FEC410" s="220"/>
      <c r="FED410" s="220"/>
      <c r="FEE410" s="220"/>
      <c r="FEF410" s="220"/>
      <c r="FEG410" s="220"/>
      <c r="FEH410" s="220"/>
      <c r="FEI410" s="220"/>
      <c r="FEJ410" s="220"/>
      <c r="FEK410" s="220"/>
      <c r="FEL410" s="220"/>
      <c r="FEM410" s="220"/>
      <c r="FEN410" s="220"/>
      <c r="FEO410" s="220"/>
      <c r="FEP410" s="220"/>
      <c r="FEQ410" s="220"/>
      <c r="FER410" s="220"/>
      <c r="FES410" s="220"/>
      <c r="FET410" s="220"/>
      <c r="FEU410" s="220"/>
      <c r="FEV410" s="220"/>
      <c r="FEW410" s="220"/>
      <c r="FEX410" s="220"/>
      <c r="FEY410" s="220"/>
      <c r="FEZ410" s="220"/>
      <c r="FFA410" s="220"/>
      <c r="FFB410" s="220"/>
      <c r="FFC410" s="220"/>
      <c r="FFD410" s="220"/>
      <c r="FFE410" s="220"/>
      <c r="FFF410" s="220"/>
      <c r="FFG410" s="220"/>
      <c r="FFH410" s="220"/>
      <c r="FFI410" s="220"/>
      <c r="FFJ410" s="220"/>
      <c r="FFK410" s="220"/>
      <c r="FFL410" s="220"/>
      <c r="FFM410" s="220"/>
      <c r="FFN410" s="220"/>
      <c r="FFO410" s="220"/>
      <c r="FFP410" s="220"/>
      <c r="FFQ410" s="220"/>
      <c r="FFR410" s="220"/>
      <c r="FFS410" s="220"/>
      <c r="FFT410" s="220"/>
      <c r="FFU410" s="220"/>
      <c r="FFV410" s="220"/>
      <c r="FFW410" s="220"/>
      <c r="FFX410" s="220"/>
      <c r="FFY410" s="220"/>
      <c r="FFZ410" s="220"/>
      <c r="FGA410" s="220"/>
      <c r="FGB410" s="220"/>
      <c r="FGC410" s="220"/>
      <c r="FGD410" s="220"/>
      <c r="FGE410" s="220"/>
      <c r="FGF410" s="220"/>
      <c r="FGG410" s="220"/>
      <c r="FGH410" s="220"/>
      <c r="FGI410" s="220"/>
      <c r="FGJ410" s="220"/>
      <c r="FGK410" s="220"/>
      <c r="FGL410" s="220"/>
      <c r="FGM410" s="220"/>
      <c r="FGN410" s="220"/>
      <c r="FGO410" s="220"/>
      <c r="FGP410" s="220"/>
      <c r="FGQ410" s="220"/>
      <c r="FGR410" s="220"/>
      <c r="FGS410" s="220"/>
      <c r="FGT410" s="220"/>
      <c r="FGU410" s="220"/>
      <c r="FGV410" s="220"/>
      <c r="FGW410" s="220"/>
      <c r="FGX410" s="220"/>
      <c r="FGY410" s="220"/>
      <c r="FGZ410" s="220"/>
      <c r="FHA410" s="220"/>
      <c r="FHB410" s="220"/>
      <c r="FHC410" s="220"/>
      <c r="FHD410" s="220"/>
      <c r="FHE410" s="220"/>
      <c r="FHF410" s="220"/>
      <c r="FHG410" s="220"/>
      <c r="FHH410" s="220"/>
      <c r="FHI410" s="220"/>
      <c r="FHJ410" s="220"/>
      <c r="FHK410" s="220"/>
      <c r="FHL410" s="220"/>
      <c r="FHM410" s="220"/>
      <c r="FHN410" s="220"/>
      <c r="FHO410" s="220"/>
      <c r="FHP410" s="220"/>
      <c r="FHQ410" s="220"/>
      <c r="FHR410" s="220"/>
      <c r="FHS410" s="220"/>
      <c r="FHT410" s="220"/>
      <c r="FHU410" s="220"/>
      <c r="FHV410" s="220"/>
      <c r="FHW410" s="220"/>
      <c r="FHX410" s="220"/>
      <c r="FHY410" s="220"/>
      <c r="FHZ410" s="220"/>
      <c r="FIA410" s="220"/>
      <c r="FIB410" s="220"/>
      <c r="FIC410" s="220"/>
      <c r="FID410" s="220"/>
      <c r="FIE410" s="220"/>
      <c r="FIF410" s="220"/>
      <c r="FIG410" s="220"/>
      <c r="FIH410" s="220"/>
      <c r="FII410" s="220"/>
      <c r="FIJ410" s="220"/>
      <c r="FIK410" s="220"/>
      <c r="FIL410" s="220"/>
      <c r="FIM410" s="220"/>
      <c r="FIN410" s="220"/>
      <c r="FIO410" s="220"/>
      <c r="FIP410" s="220"/>
      <c r="FIQ410" s="220"/>
      <c r="FIR410" s="220"/>
      <c r="FIS410" s="220"/>
      <c r="FIT410" s="220"/>
      <c r="FIU410" s="220"/>
      <c r="FIV410" s="220"/>
      <c r="FIW410" s="220"/>
      <c r="FIX410" s="220"/>
      <c r="FIY410" s="220"/>
      <c r="FIZ410" s="220"/>
      <c r="FJA410" s="220"/>
      <c r="FJB410" s="220"/>
      <c r="FJC410" s="220"/>
      <c r="FJD410" s="220"/>
      <c r="FJE410" s="220"/>
      <c r="FJF410" s="220"/>
      <c r="FJG410" s="220"/>
      <c r="FJH410" s="220"/>
      <c r="FJI410" s="220"/>
      <c r="FJJ410" s="220"/>
      <c r="FJK410" s="220"/>
      <c r="FJL410" s="220"/>
      <c r="FJM410" s="220"/>
      <c r="FJN410" s="220"/>
      <c r="FJO410" s="220"/>
      <c r="FJP410" s="220"/>
      <c r="FJQ410" s="220"/>
      <c r="FJR410" s="220"/>
      <c r="FJS410" s="220"/>
      <c r="FJT410" s="220"/>
      <c r="FJU410" s="220"/>
      <c r="FJV410" s="220"/>
      <c r="FJW410" s="220"/>
      <c r="FJX410" s="220"/>
      <c r="FJY410" s="220"/>
      <c r="FJZ410" s="220"/>
      <c r="FKA410" s="220"/>
      <c r="FKB410" s="220"/>
      <c r="FKC410" s="220"/>
      <c r="FKD410" s="220"/>
      <c r="FKE410" s="220"/>
      <c r="FKF410" s="220"/>
      <c r="FKG410" s="220"/>
      <c r="FKH410" s="220"/>
      <c r="FKI410" s="220"/>
      <c r="FKJ410" s="220"/>
      <c r="FKK410" s="220"/>
      <c r="FKL410" s="220"/>
      <c r="FKM410" s="220"/>
      <c r="FKN410" s="220"/>
      <c r="FKO410" s="220"/>
      <c r="FKP410" s="220"/>
      <c r="FKQ410" s="220"/>
      <c r="FKR410" s="220"/>
      <c r="FKS410" s="220"/>
      <c r="FKT410" s="220"/>
      <c r="FKU410" s="220"/>
      <c r="FKV410" s="220"/>
      <c r="FKW410" s="220"/>
      <c r="FKX410" s="220"/>
      <c r="FKY410" s="220"/>
      <c r="FKZ410" s="220"/>
      <c r="FLA410" s="220"/>
      <c r="FLB410" s="220"/>
      <c r="FLC410" s="220"/>
      <c r="FLD410" s="220"/>
      <c r="FLE410" s="220"/>
      <c r="FLF410" s="220"/>
      <c r="FLG410" s="220"/>
      <c r="FLH410" s="220"/>
      <c r="FLI410" s="220"/>
      <c r="FLJ410" s="220"/>
      <c r="FLK410" s="220"/>
      <c r="FLL410" s="220"/>
      <c r="FLM410" s="220"/>
      <c r="FLN410" s="220"/>
      <c r="FLO410" s="220"/>
      <c r="FLP410" s="220"/>
      <c r="FLQ410" s="220"/>
      <c r="FLR410" s="220"/>
      <c r="FLS410" s="220"/>
      <c r="FLT410" s="220"/>
      <c r="FLU410" s="220"/>
      <c r="FLV410" s="220"/>
      <c r="FLW410" s="220"/>
      <c r="FLX410" s="220"/>
      <c r="FLY410" s="220"/>
      <c r="FLZ410" s="220"/>
      <c r="FMA410" s="220"/>
      <c r="FMB410" s="220"/>
      <c r="FMC410" s="220"/>
      <c r="FMD410" s="220"/>
      <c r="FME410" s="220"/>
      <c r="FMF410" s="220"/>
      <c r="FMG410" s="220"/>
      <c r="FMH410" s="220"/>
      <c r="FMI410" s="220"/>
      <c r="FMJ410" s="220"/>
      <c r="FMK410" s="220"/>
      <c r="FML410" s="220"/>
      <c r="FMM410" s="220"/>
      <c r="FMN410" s="220"/>
      <c r="FMO410" s="220"/>
      <c r="FMP410" s="220"/>
      <c r="FMQ410" s="220"/>
      <c r="FMR410" s="220"/>
      <c r="FMS410" s="220"/>
      <c r="FMT410" s="220"/>
      <c r="FMU410" s="220"/>
      <c r="FMV410" s="220"/>
      <c r="FMW410" s="220"/>
      <c r="FMX410" s="220"/>
      <c r="FMY410" s="220"/>
      <c r="FMZ410" s="220"/>
      <c r="FNA410" s="220"/>
      <c r="FNB410" s="220"/>
      <c r="FNC410" s="220"/>
      <c r="FND410" s="220"/>
      <c r="FNE410" s="220"/>
      <c r="FNF410" s="220"/>
      <c r="FNG410" s="220"/>
      <c r="FNH410" s="220"/>
      <c r="FNI410" s="220"/>
      <c r="FNJ410" s="220"/>
      <c r="FNK410" s="220"/>
      <c r="FNL410" s="220"/>
      <c r="FNM410" s="220"/>
      <c r="FNN410" s="220"/>
      <c r="FNO410" s="220"/>
      <c r="FNP410" s="220"/>
      <c r="FNQ410" s="220"/>
      <c r="FNR410" s="220"/>
      <c r="FNS410" s="220"/>
      <c r="FNT410" s="220"/>
      <c r="FNU410" s="220"/>
      <c r="FNV410" s="220"/>
      <c r="FNW410" s="220"/>
      <c r="FNX410" s="220"/>
      <c r="FNY410" s="220"/>
      <c r="FNZ410" s="220"/>
      <c r="FOA410" s="220"/>
      <c r="FOB410" s="220"/>
      <c r="FOC410" s="220"/>
      <c r="FOD410" s="220"/>
      <c r="FOE410" s="220"/>
      <c r="FOF410" s="220"/>
      <c r="FOG410" s="220"/>
      <c r="FOH410" s="220"/>
      <c r="FOI410" s="220"/>
      <c r="FOJ410" s="220"/>
      <c r="FOK410" s="220"/>
      <c r="FOL410" s="220"/>
      <c r="FOM410" s="220"/>
      <c r="FON410" s="220"/>
      <c r="FOO410" s="220"/>
      <c r="FOP410" s="220"/>
      <c r="FOQ410" s="220"/>
      <c r="FOR410" s="220"/>
      <c r="FOS410" s="220"/>
      <c r="FOT410" s="220"/>
      <c r="FOU410" s="220"/>
      <c r="FOV410" s="220"/>
      <c r="FOW410" s="220"/>
      <c r="FOX410" s="220"/>
      <c r="FOY410" s="220"/>
      <c r="FOZ410" s="220"/>
      <c r="FPA410" s="220"/>
      <c r="FPB410" s="220"/>
      <c r="FPC410" s="220"/>
      <c r="FPD410" s="220"/>
      <c r="FPE410" s="220"/>
      <c r="FPF410" s="220"/>
      <c r="FPG410" s="220"/>
      <c r="FPH410" s="220"/>
      <c r="FPI410" s="220"/>
      <c r="FPJ410" s="220"/>
      <c r="FPK410" s="220"/>
      <c r="FPL410" s="220"/>
      <c r="FPM410" s="220"/>
      <c r="FPN410" s="220"/>
      <c r="FPO410" s="220"/>
      <c r="FPP410" s="220"/>
      <c r="FPQ410" s="220"/>
      <c r="FPR410" s="220"/>
      <c r="FPS410" s="220"/>
      <c r="FPT410" s="220"/>
      <c r="FPU410" s="220"/>
      <c r="FPV410" s="220"/>
      <c r="FPW410" s="220"/>
      <c r="FPX410" s="220"/>
      <c r="FPY410" s="220"/>
      <c r="FPZ410" s="220"/>
      <c r="FQA410" s="220"/>
      <c r="FQB410" s="220"/>
      <c r="FQC410" s="220"/>
      <c r="FQD410" s="220"/>
      <c r="FQE410" s="220"/>
      <c r="FQF410" s="220"/>
      <c r="FQG410" s="220"/>
      <c r="FQH410" s="220"/>
      <c r="FQI410" s="220"/>
      <c r="FQJ410" s="220"/>
      <c r="FQK410" s="220"/>
      <c r="FQL410" s="220"/>
      <c r="FQM410" s="220"/>
      <c r="FQN410" s="220"/>
      <c r="FQO410" s="220"/>
      <c r="FQP410" s="220"/>
      <c r="FQQ410" s="220"/>
      <c r="FQR410" s="220"/>
      <c r="FQS410" s="220"/>
      <c r="FQT410" s="220"/>
      <c r="FQU410" s="220"/>
      <c r="FQV410" s="220"/>
      <c r="FQW410" s="220"/>
      <c r="FQX410" s="220"/>
      <c r="FQY410" s="220"/>
      <c r="FQZ410" s="220"/>
      <c r="FRA410" s="220"/>
      <c r="FRB410" s="220"/>
      <c r="FRC410" s="220"/>
      <c r="FRD410" s="220"/>
      <c r="FRE410" s="220"/>
      <c r="FRF410" s="220"/>
      <c r="FRG410" s="220"/>
      <c r="FRH410" s="220"/>
      <c r="FRI410" s="220"/>
      <c r="FRJ410" s="220"/>
      <c r="FRK410" s="220"/>
      <c r="FRL410" s="220"/>
      <c r="FRM410" s="220"/>
      <c r="FRN410" s="220"/>
      <c r="FRO410" s="220"/>
      <c r="FRP410" s="220"/>
      <c r="FRQ410" s="220"/>
      <c r="FRR410" s="220"/>
      <c r="FRS410" s="220"/>
      <c r="FRT410" s="220"/>
      <c r="FRU410" s="220"/>
      <c r="FRV410" s="220"/>
      <c r="FRW410" s="220"/>
      <c r="FRX410" s="220"/>
      <c r="FRY410" s="220"/>
      <c r="FRZ410" s="220"/>
      <c r="FSA410" s="220"/>
      <c r="FSB410" s="220"/>
      <c r="FSC410" s="220"/>
      <c r="FSD410" s="220"/>
      <c r="FSE410" s="220"/>
      <c r="FSF410" s="220"/>
      <c r="FSG410" s="220"/>
      <c r="FSH410" s="220"/>
      <c r="FSI410" s="220"/>
      <c r="FSJ410" s="220"/>
      <c r="FSK410" s="220"/>
      <c r="FSL410" s="220"/>
      <c r="FSM410" s="220"/>
      <c r="FSN410" s="220"/>
      <c r="FSO410" s="220"/>
      <c r="FSP410" s="220"/>
      <c r="FSQ410" s="220"/>
      <c r="FSR410" s="220"/>
      <c r="FSS410" s="220"/>
      <c r="FST410" s="220"/>
      <c r="FSU410" s="220"/>
      <c r="FSV410" s="220"/>
      <c r="FSW410" s="220"/>
      <c r="FSX410" s="220"/>
      <c r="FSY410" s="220"/>
      <c r="FSZ410" s="220"/>
      <c r="FTA410" s="220"/>
      <c r="FTB410" s="220"/>
      <c r="FTC410" s="220"/>
      <c r="FTD410" s="220"/>
      <c r="FTE410" s="220"/>
      <c r="FTF410" s="220"/>
      <c r="FTG410" s="220"/>
      <c r="FTH410" s="220"/>
      <c r="FTI410" s="220"/>
      <c r="FTJ410" s="220"/>
      <c r="FTK410" s="220"/>
      <c r="FTL410" s="220"/>
      <c r="FTM410" s="220"/>
      <c r="FTN410" s="220"/>
      <c r="FTO410" s="220"/>
      <c r="FTP410" s="220"/>
      <c r="FTQ410" s="220"/>
      <c r="FTR410" s="220"/>
      <c r="FTS410" s="220"/>
      <c r="FTT410" s="220"/>
      <c r="FTU410" s="220"/>
      <c r="FTV410" s="220"/>
      <c r="FTW410" s="220"/>
      <c r="FTX410" s="220"/>
      <c r="FTY410" s="220"/>
      <c r="FTZ410" s="220"/>
      <c r="FUA410" s="220"/>
      <c r="FUB410" s="220"/>
      <c r="FUC410" s="220"/>
      <c r="FUD410" s="220"/>
      <c r="FUE410" s="220"/>
      <c r="FUF410" s="220"/>
      <c r="FUG410" s="220"/>
      <c r="FUH410" s="220"/>
      <c r="FUI410" s="220"/>
      <c r="FUJ410" s="220"/>
      <c r="FUK410" s="220"/>
      <c r="FUL410" s="220"/>
      <c r="FUM410" s="220"/>
      <c r="FUN410" s="220"/>
      <c r="FUO410" s="220"/>
      <c r="FUP410" s="220"/>
      <c r="FUQ410" s="220"/>
      <c r="FUR410" s="220"/>
      <c r="FUS410" s="220"/>
      <c r="FUT410" s="220"/>
      <c r="FUU410" s="220"/>
      <c r="FUV410" s="220"/>
      <c r="FUW410" s="220"/>
      <c r="FUX410" s="220"/>
      <c r="FUY410" s="220"/>
      <c r="FUZ410" s="220"/>
      <c r="FVA410" s="220"/>
      <c r="FVB410" s="220"/>
      <c r="FVC410" s="220"/>
      <c r="FVD410" s="220"/>
      <c r="FVE410" s="220"/>
      <c r="FVF410" s="220"/>
      <c r="FVG410" s="220"/>
      <c r="FVH410" s="220"/>
      <c r="FVI410" s="220"/>
      <c r="FVJ410" s="220"/>
      <c r="FVK410" s="220"/>
      <c r="FVL410" s="220"/>
      <c r="FVM410" s="220"/>
      <c r="FVN410" s="220"/>
      <c r="FVO410" s="220"/>
      <c r="FVP410" s="220"/>
      <c r="FVQ410" s="220"/>
      <c r="FVR410" s="220"/>
      <c r="FVS410" s="220"/>
      <c r="FVT410" s="220"/>
      <c r="FVU410" s="220"/>
      <c r="FVV410" s="220"/>
      <c r="FVW410" s="220"/>
      <c r="FVX410" s="220"/>
      <c r="FVY410" s="220"/>
      <c r="FVZ410" s="220"/>
      <c r="FWA410" s="220"/>
      <c r="FWB410" s="220"/>
      <c r="FWC410" s="220"/>
      <c r="FWD410" s="220"/>
      <c r="FWE410" s="220"/>
      <c r="FWF410" s="220"/>
      <c r="FWG410" s="220"/>
      <c r="FWH410" s="220"/>
      <c r="FWI410" s="220"/>
      <c r="FWJ410" s="220"/>
      <c r="FWK410" s="220"/>
      <c r="FWL410" s="220"/>
      <c r="FWM410" s="220"/>
      <c r="FWN410" s="220"/>
      <c r="FWO410" s="220"/>
      <c r="FWP410" s="220"/>
      <c r="FWQ410" s="220"/>
      <c r="FWR410" s="220"/>
      <c r="FWS410" s="220"/>
      <c r="FWT410" s="220"/>
      <c r="FWU410" s="220"/>
      <c r="FWV410" s="220"/>
      <c r="FWW410" s="220"/>
      <c r="FWX410" s="220"/>
      <c r="FWY410" s="220"/>
      <c r="FWZ410" s="220"/>
      <c r="FXA410" s="220"/>
      <c r="FXB410" s="220"/>
      <c r="FXC410" s="220"/>
      <c r="FXD410" s="220"/>
      <c r="FXE410" s="220"/>
      <c r="FXF410" s="220"/>
      <c r="FXG410" s="220"/>
      <c r="FXH410" s="220"/>
      <c r="FXI410" s="220"/>
      <c r="FXJ410" s="220"/>
      <c r="FXK410" s="220"/>
      <c r="FXL410" s="220"/>
      <c r="FXM410" s="220"/>
      <c r="FXN410" s="220"/>
      <c r="FXO410" s="220"/>
      <c r="FXP410" s="220"/>
      <c r="FXQ410" s="220"/>
      <c r="FXR410" s="220"/>
      <c r="FXS410" s="220"/>
      <c r="FXT410" s="220"/>
      <c r="FXU410" s="220"/>
      <c r="FXV410" s="220"/>
      <c r="FXW410" s="220"/>
      <c r="FXX410" s="220"/>
      <c r="FXY410" s="220"/>
      <c r="FXZ410" s="220"/>
      <c r="FYA410" s="220"/>
      <c r="FYB410" s="220"/>
      <c r="FYC410" s="220"/>
      <c r="FYD410" s="220"/>
      <c r="FYE410" s="220"/>
      <c r="FYF410" s="220"/>
      <c r="FYG410" s="220"/>
      <c r="FYH410" s="220"/>
      <c r="FYI410" s="220"/>
      <c r="FYJ410" s="220"/>
      <c r="FYK410" s="220"/>
      <c r="FYL410" s="220"/>
      <c r="FYM410" s="220"/>
      <c r="FYN410" s="220"/>
      <c r="FYO410" s="220"/>
      <c r="FYP410" s="220"/>
      <c r="FYQ410" s="220"/>
      <c r="FYR410" s="220"/>
      <c r="FYS410" s="220"/>
      <c r="FYT410" s="220"/>
      <c r="FYU410" s="220"/>
      <c r="FYV410" s="220"/>
      <c r="FYW410" s="220"/>
      <c r="FYX410" s="220"/>
      <c r="FYY410" s="220"/>
      <c r="FYZ410" s="220"/>
      <c r="FZA410" s="220"/>
      <c r="FZB410" s="220"/>
      <c r="FZC410" s="220"/>
      <c r="FZD410" s="220"/>
      <c r="FZE410" s="220"/>
      <c r="FZF410" s="220"/>
      <c r="FZG410" s="220"/>
      <c r="FZH410" s="220"/>
      <c r="FZI410" s="220"/>
      <c r="FZJ410" s="220"/>
      <c r="FZK410" s="220"/>
      <c r="FZL410" s="220"/>
      <c r="FZM410" s="220"/>
      <c r="FZN410" s="220"/>
      <c r="FZO410" s="220"/>
      <c r="FZP410" s="220"/>
      <c r="FZQ410" s="220"/>
      <c r="FZR410" s="220"/>
      <c r="FZS410" s="220"/>
      <c r="FZT410" s="220"/>
      <c r="FZU410" s="220"/>
      <c r="FZV410" s="220"/>
      <c r="FZW410" s="220"/>
      <c r="FZX410" s="220"/>
      <c r="FZY410" s="220"/>
      <c r="FZZ410" s="220"/>
      <c r="GAA410" s="220"/>
      <c r="GAB410" s="220"/>
      <c r="GAC410" s="220"/>
      <c r="GAD410" s="220"/>
      <c r="GAE410" s="220"/>
      <c r="GAF410" s="220"/>
      <c r="GAG410" s="220"/>
      <c r="GAH410" s="220"/>
      <c r="GAI410" s="220"/>
      <c r="GAJ410" s="220"/>
      <c r="GAK410" s="220"/>
      <c r="GAL410" s="220"/>
      <c r="GAM410" s="220"/>
      <c r="GAN410" s="220"/>
      <c r="GAO410" s="220"/>
      <c r="GAP410" s="220"/>
      <c r="GAQ410" s="220"/>
      <c r="GAR410" s="220"/>
      <c r="GAS410" s="220"/>
      <c r="GAT410" s="220"/>
      <c r="GAU410" s="220"/>
      <c r="GAV410" s="220"/>
      <c r="GAW410" s="220"/>
      <c r="GAX410" s="220"/>
      <c r="GAY410" s="220"/>
      <c r="GAZ410" s="220"/>
      <c r="GBA410" s="220"/>
      <c r="GBB410" s="220"/>
      <c r="GBC410" s="220"/>
      <c r="GBD410" s="220"/>
      <c r="GBE410" s="220"/>
      <c r="GBF410" s="220"/>
      <c r="GBG410" s="220"/>
      <c r="GBH410" s="220"/>
      <c r="GBI410" s="220"/>
      <c r="GBJ410" s="220"/>
      <c r="GBK410" s="220"/>
      <c r="GBL410" s="220"/>
      <c r="GBM410" s="220"/>
      <c r="GBN410" s="220"/>
      <c r="GBO410" s="220"/>
      <c r="GBP410" s="220"/>
      <c r="GBQ410" s="220"/>
      <c r="GBR410" s="220"/>
      <c r="GBS410" s="220"/>
      <c r="GBT410" s="220"/>
      <c r="GBU410" s="220"/>
      <c r="GBV410" s="220"/>
      <c r="GBW410" s="220"/>
      <c r="GBX410" s="220"/>
      <c r="GBY410" s="220"/>
      <c r="GBZ410" s="220"/>
      <c r="GCA410" s="220"/>
      <c r="GCB410" s="220"/>
      <c r="GCC410" s="220"/>
      <c r="GCD410" s="220"/>
      <c r="GCE410" s="220"/>
      <c r="GCF410" s="220"/>
      <c r="GCG410" s="220"/>
      <c r="GCH410" s="220"/>
      <c r="GCI410" s="220"/>
      <c r="GCJ410" s="220"/>
      <c r="GCK410" s="220"/>
      <c r="GCL410" s="220"/>
      <c r="GCM410" s="220"/>
      <c r="GCN410" s="220"/>
      <c r="GCO410" s="220"/>
      <c r="GCP410" s="220"/>
      <c r="GCQ410" s="220"/>
      <c r="GCR410" s="220"/>
      <c r="GCS410" s="220"/>
      <c r="GCT410" s="220"/>
      <c r="GCU410" s="220"/>
      <c r="GCV410" s="220"/>
      <c r="GCW410" s="220"/>
      <c r="GCX410" s="220"/>
      <c r="GCY410" s="220"/>
      <c r="GCZ410" s="220"/>
      <c r="GDA410" s="220"/>
      <c r="GDB410" s="220"/>
      <c r="GDC410" s="220"/>
      <c r="GDD410" s="220"/>
      <c r="GDE410" s="220"/>
      <c r="GDF410" s="220"/>
      <c r="GDG410" s="220"/>
      <c r="GDH410" s="220"/>
      <c r="GDI410" s="220"/>
      <c r="GDJ410" s="220"/>
      <c r="GDK410" s="220"/>
      <c r="GDL410" s="220"/>
      <c r="GDM410" s="220"/>
      <c r="GDN410" s="220"/>
      <c r="GDO410" s="220"/>
      <c r="GDP410" s="220"/>
      <c r="GDQ410" s="220"/>
      <c r="GDR410" s="220"/>
      <c r="GDS410" s="220"/>
      <c r="GDT410" s="220"/>
      <c r="GDU410" s="220"/>
      <c r="GDV410" s="220"/>
      <c r="GDW410" s="220"/>
      <c r="GDX410" s="220"/>
      <c r="GDY410" s="220"/>
      <c r="GDZ410" s="220"/>
      <c r="GEA410" s="220"/>
      <c r="GEB410" s="220"/>
      <c r="GEC410" s="220"/>
      <c r="GED410" s="220"/>
      <c r="GEE410" s="220"/>
      <c r="GEF410" s="220"/>
      <c r="GEG410" s="220"/>
      <c r="GEH410" s="220"/>
      <c r="GEI410" s="220"/>
      <c r="GEJ410" s="220"/>
      <c r="GEK410" s="220"/>
      <c r="GEL410" s="220"/>
      <c r="GEM410" s="220"/>
      <c r="GEN410" s="220"/>
      <c r="GEO410" s="220"/>
      <c r="GEP410" s="220"/>
      <c r="GEQ410" s="220"/>
      <c r="GER410" s="220"/>
      <c r="GES410" s="220"/>
      <c r="GET410" s="220"/>
      <c r="GEU410" s="220"/>
      <c r="GEV410" s="220"/>
      <c r="GEW410" s="220"/>
      <c r="GEX410" s="220"/>
      <c r="GEY410" s="220"/>
      <c r="GEZ410" s="220"/>
      <c r="GFA410" s="220"/>
      <c r="GFB410" s="220"/>
      <c r="GFC410" s="220"/>
      <c r="GFD410" s="220"/>
      <c r="GFE410" s="220"/>
      <c r="GFF410" s="220"/>
      <c r="GFG410" s="220"/>
      <c r="GFH410" s="220"/>
      <c r="GFI410" s="220"/>
      <c r="GFJ410" s="220"/>
      <c r="GFK410" s="220"/>
      <c r="GFL410" s="220"/>
      <c r="GFM410" s="220"/>
      <c r="GFN410" s="220"/>
      <c r="GFO410" s="220"/>
      <c r="GFP410" s="220"/>
      <c r="GFQ410" s="220"/>
      <c r="GFR410" s="220"/>
      <c r="GFS410" s="220"/>
      <c r="GFT410" s="220"/>
      <c r="GFU410" s="220"/>
      <c r="GFV410" s="220"/>
      <c r="GFW410" s="220"/>
      <c r="GFX410" s="220"/>
      <c r="GFY410" s="220"/>
      <c r="GFZ410" s="220"/>
      <c r="GGA410" s="220"/>
      <c r="GGB410" s="220"/>
      <c r="GGC410" s="220"/>
      <c r="GGD410" s="220"/>
      <c r="GGE410" s="220"/>
      <c r="GGF410" s="220"/>
      <c r="GGG410" s="220"/>
      <c r="GGH410" s="220"/>
      <c r="GGI410" s="220"/>
      <c r="GGJ410" s="220"/>
      <c r="GGK410" s="220"/>
      <c r="GGL410" s="220"/>
      <c r="GGM410" s="220"/>
      <c r="GGN410" s="220"/>
      <c r="GGO410" s="220"/>
      <c r="GGP410" s="220"/>
      <c r="GGQ410" s="220"/>
      <c r="GGR410" s="220"/>
      <c r="GGS410" s="220"/>
      <c r="GGT410" s="220"/>
      <c r="GGU410" s="220"/>
      <c r="GGV410" s="220"/>
      <c r="GGW410" s="220"/>
      <c r="GGX410" s="220"/>
      <c r="GGY410" s="220"/>
      <c r="GGZ410" s="220"/>
      <c r="GHA410" s="220"/>
      <c r="GHB410" s="220"/>
      <c r="GHC410" s="220"/>
      <c r="GHD410" s="220"/>
      <c r="GHE410" s="220"/>
      <c r="GHF410" s="220"/>
      <c r="GHG410" s="220"/>
      <c r="GHH410" s="220"/>
      <c r="GHI410" s="220"/>
      <c r="GHJ410" s="220"/>
      <c r="GHK410" s="220"/>
      <c r="GHL410" s="220"/>
      <c r="GHM410" s="220"/>
      <c r="GHN410" s="220"/>
      <c r="GHO410" s="220"/>
      <c r="GHP410" s="220"/>
      <c r="GHQ410" s="220"/>
      <c r="GHR410" s="220"/>
      <c r="GHS410" s="220"/>
      <c r="GHT410" s="220"/>
      <c r="GHU410" s="220"/>
      <c r="GHV410" s="220"/>
      <c r="GHW410" s="220"/>
      <c r="GHX410" s="220"/>
      <c r="GHY410" s="220"/>
      <c r="GHZ410" s="220"/>
      <c r="GIA410" s="220"/>
      <c r="GIB410" s="220"/>
      <c r="GIC410" s="220"/>
      <c r="GID410" s="220"/>
      <c r="GIE410" s="220"/>
      <c r="GIF410" s="220"/>
      <c r="GIG410" s="220"/>
      <c r="GIH410" s="220"/>
      <c r="GII410" s="220"/>
      <c r="GIJ410" s="220"/>
      <c r="GIK410" s="220"/>
      <c r="GIL410" s="220"/>
      <c r="GIM410" s="220"/>
      <c r="GIN410" s="220"/>
      <c r="GIO410" s="220"/>
      <c r="GIP410" s="220"/>
      <c r="GIQ410" s="220"/>
      <c r="GIR410" s="220"/>
      <c r="GIS410" s="220"/>
      <c r="GIT410" s="220"/>
      <c r="GIU410" s="220"/>
      <c r="GIV410" s="220"/>
      <c r="GIW410" s="220"/>
      <c r="GIX410" s="220"/>
      <c r="GIY410" s="220"/>
      <c r="GIZ410" s="220"/>
      <c r="GJA410" s="220"/>
      <c r="GJB410" s="220"/>
      <c r="GJC410" s="220"/>
      <c r="GJD410" s="220"/>
      <c r="GJE410" s="220"/>
      <c r="GJF410" s="220"/>
      <c r="GJG410" s="220"/>
      <c r="GJH410" s="220"/>
      <c r="GJI410" s="220"/>
      <c r="GJJ410" s="220"/>
      <c r="GJK410" s="220"/>
      <c r="GJL410" s="220"/>
      <c r="GJM410" s="220"/>
      <c r="GJN410" s="220"/>
      <c r="GJO410" s="220"/>
      <c r="GJP410" s="220"/>
      <c r="GJQ410" s="220"/>
      <c r="GJR410" s="220"/>
      <c r="GJS410" s="220"/>
      <c r="GJT410" s="220"/>
      <c r="GJU410" s="220"/>
      <c r="GJV410" s="220"/>
      <c r="GJW410" s="220"/>
      <c r="GJX410" s="220"/>
      <c r="GJY410" s="220"/>
      <c r="GJZ410" s="220"/>
      <c r="GKA410" s="220"/>
      <c r="GKB410" s="220"/>
      <c r="GKC410" s="220"/>
      <c r="GKD410" s="220"/>
      <c r="GKE410" s="220"/>
      <c r="GKF410" s="220"/>
      <c r="GKG410" s="220"/>
      <c r="GKH410" s="220"/>
      <c r="GKI410" s="220"/>
      <c r="GKJ410" s="220"/>
      <c r="GKK410" s="220"/>
      <c r="GKL410" s="220"/>
      <c r="GKM410" s="220"/>
      <c r="GKN410" s="220"/>
      <c r="GKO410" s="220"/>
      <c r="GKP410" s="220"/>
      <c r="GKQ410" s="220"/>
      <c r="GKR410" s="220"/>
      <c r="GKS410" s="220"/>
      <c r="GKT410" s="220"/>
      <c r="GKU410" s="220"/>
      <c r="GKV410" s="220"/>
      <c r="GKW410" s="220"/>
      <c r="GKX410" s="220"/>
      <c r="GKY410" s="220"/>
      <c r="GKZ410" s="220"/>
      <c r="GLA410" s="220"/>
      <c r="GLB410" s="220"/>
      <c r="GLC410" s="220"/>
      <c r="GLD410" s="220"/>
      <c r="GLE410" s="220"/>
      <c r="GLF410" s="220"/>
      <c r="GLG410" s="220"/>
      <c r="GLH410" s="220"/>
      <c r="GLI410" s="220"/>
      <c r="GLJ410" s="220"/>
      <c r="GLK410" s="220"/>
      <c r="GLL410" s="220"/>
      <c r="GLM410" s="220"/>
      <c r="GLN410" s="220"/>
      <c r="GLO410" s="220"/>
      <c r="GLP410" s="220"/>
      <c r="GLQ410" s="220"/>
      <c r="GLR410" s="220"/>
      <c r="GLS410" s="220"/>
      <c r="GLT410" s="220"/>
      <c r="GLU410" s="220"/>
      <c r="GLV410" s="220"/>
      <c r="GLW410" s="220"/>
      <c r="GLX410" s="220"/>
      <c r="GLY410" s="220"/>
      <c r="GLZ410" s="220"/>
      <c r="GMA410" s="220"/>
      <c r="GMB410" s="220"/>
      <c r="GMC410" s="220"/>
      <c r="GMD410" s="220"/>
      <c r="GME410" s="220"/>
      <c r="GMF410" s="220"/>
      <c r="GMG410" s="220"/>
      <c r="GMH410" s="220"/>
      <c r="GMI410" s="220"/>
      <c r="GMJ410" s="220"/>
      <c r="GMK410" s="220"/>
      <c r="GML410" s="220"/>
      <c r="GMM410" s="220"/>
      <c r="GMN410" s="220"/>
      <c r="GMO410" s="220"/>
      <c r="GMP410" s="220"/>
      <c r="GMQ410" s="220"/>
      <c r="GMR410" s="220"/>
      <c r="GMS410" s="220"/>
      <c r="GMT410" s="220"/>
      <c r="GMU410" s="220"/>
      <c r="GMV410" s="220"/>
      <c r="GMW410" s="220"/>
      <c r="GMX410" s="220"/>
      <c r="GMY410" s="220"/>
      <c r="GMZ410" s="220"/>
      <c r="GNA410" s="220"/>
      <c r="GNB410" s="220"/>
      <c r="GNC410" s="220"/>
      <c r="GND410" s="220"/>
      <c r="GNE410" s="220"/>
      <c r="GNF410" s="220"/>
      <c r="GNG410" s="220"/>
      <c r="GNH410" s="220"/>
      <c r="GNI410" s="220"/>
      <c r="GNJ410" s="220"/>
      <c r="GNK410" s="220"/>
      <c r="GNL410" s="220"/>
      <c r="GNM410" s="220"/>
      <c r="GNN410" s="220"/>
      <c r="GNO410" s="220"/>
      <c r="GNP410" s="220"/>
      <c r="GNQ410" s="220"/>
      <c r="GNR410" s="220"/>
      <c r="GNS410" s="220"/>
      <c r="GNT410" s="220"/>
      <c r="GNU410" s="220"/>
      <c r="GNV410" s="220"/>
      <c r="GNW410" s="220"/>
      <c r="GNX410" s="220"/>
      <c r="GNY410" s="220"/>
      <c r="GNZ410" s="220"/>
      <c r="GOA410" s="220"/>
      <c r="GOB410" s="220"/>
      <c r="GOC410" s="220"/>
      <c r="GOD410" s="220"/>
      <c r="GOE410" s="220"/>
      <c r="GOF410" s="220"/>
      <c r="GOG410" s="220"/>
      <c r="GOH410" s="220"/>
      <c r="GOI410" s="220"/>
      <c r="GOJ410" s="220"/>
      <c r="GOK410" s="220"/>
      <c r="GOL410" s="220"/>
      <c r="GOM410" s="220"/>
      <c r="GON410" s="220"/>
      <c r="GOO410" s="220"/>
      <c r="GOP410" s="220"/>
      <c r="GOQ410" s="220"/>
      <c r="GOR410" s="220"/>
      <c r="GOS410" s="220"/>
      <c r="GOT410" s="220"/>
      <c r="GOU410" s="220"/>
      <c r="GOV410" s="220"/>
      <c r="GOW410" s="220"/>
      <c r="GOX410" s="220"/>
      <c r="GOY410" s="220"/>
      <c r="GOZ410" s="220"/>
      <c r="GPA410" s="220"/>
      <c r="GPB410" s="220"/>
      <c r="GPC410" s="220"/>
      <c r="GPD410" s="220"/>
      <c r="GPE410" s="220"/>
      <c r="GPF410" s="220"/>
      <c r="GPG410" s="220"/>
      <c r="GPH410" s="220"/>
      <c r="GPI410" s="220"/>
      <c r="GPJ410" s="220"/>
      <c r="GPK410" s="220"/>
      <c r="GPL410" s="220"/>
      <c r="GPM410" s="220"/>
      <c r="GPN410" s="220"/>
      <c r="GPO410" s="220"/>
      <c r="GPP410" s="220"/>
      <c r="GPQ410" s="220"/>
      <c r="GPR410" s="220"/>
      <c r="GPS410" s="220"/>
      <c r="GPT410" s="220"/>
      <c r="GPU410" s="220"/>
      <c r="GPV410" s="220"/>
      <c r="GPW410" s="220"/>
      <c r="GPX410" s="220"/>
      <c r="GPY410" s="220"/>
      <c r="GPZ410" s="220"/>
      <c r="GQA410" s="220"/>
      <c r="GQB410" s="220"/>
      <c r="GQC410" s="220"/>
      <c r="GQD410" s="220"/>
      <c r="GQE410" s="220"/>
      <c r="GQF410" s="220"/>
      <c r="GQG410" s="220"/>
      <c r="GQH410" s="220"/>
      <c r="GQI410" s="220"/>
      <c r="GQJ410" s="220"/>
      <c r="GQK410" s="220"/>
      <c r="GQL410" s="220"/>
      <c r="GQM410" s="220"/>
      <c r="GQN410" s="220"/>
      <c r="GQO410" s="220"/>
      <c r="GQP410" s="220"/>
      <c r="GQQ410" s="220"/>
      <c r="GQR410" s="220"/>
      <c r="GQS410" s="220"/>
      <c r="GQT410" s="220"/>
      <c r="GQU410" s="220"/>
      <c r="GQV410" s="220"/>
      <c r="GQW410" s="220"/>
      <c r="GQX410" s="220"/>
      <c r="GQY410" s="220"/>
      <c r="GQZ410" s="220"/>
      <c r="GRA410" s="220"/>
      <c r="GRB410" s="220"/>
      <c r="GRC410" s="220"/>
      <c r="GRD410" s="220"/>
      <c r="GRE410" s="220"/>
      <c r="GRF410" s="220"/>
      <c r="GRG410" s="220"/>
      <c r="GRH410" s="220"/>
      <c r="GRI410" s="220"/>
      <c r="GRJ410" s="220"/>
      <c r="GRK410" s="220"/>
      <c r="GRL410" s="220"/>
      <c r="GRM410" s="220"/>
      <c r="GRN410" s="220"/>
      <c r="GRO410" s="220"/>
      <c r="GRP410" s="220"/>
      <c r="GRQ410" s="220"/>
      <c r="GRR410" s="220"/>
      <c r="GRS410" s="220"/>
      <c r="GRT410" s="220"/>
      <c r="GRU410" s="220"/>
      <c r="GRV410" s="220"/>
      <c r="GRW410" s="220"/>
      <c r="GRX410" s="220"/>
      <c r="GRY410" s="220"/>
      <c r="GRZ410" s="220"/>
      <c r="GSA410" s="220"/>
      <c r="GSB410" s="220"/>
      <c r="GSC410" s="220"/>
      <c r="GSD410" s="220"/>
      <c r="GSE410" s="220"/>
      <c r="GSF410" s="220"/>
      <c r="GSG410" s="220"/>
      <c r="GSH410" s="220"/>
      <c r="GSI410" s="220"/>
      <c r="GSJ410" s="220"/>
      <c r="GSK410" s="220"/>
      <c r="GSL410" s="220"/>
      <c r="GSM410" s="220"/>
      <c r="GSN410" s="220"/>
      <c r="GSO410" s="220"/>
      <c r="GSP410" s="220"/>
      <c r="GSQ410" s="220"/>
      <c r="GSR410" s="220"/>
      <c r="GSS410" s="220"/>
      <c r="GST410" s="220"/>
      <c r="GSU410" s="220"/>
      <c r="GSV410" s="220"/>
      <c r="GSW410" s="220"/>
      <c r="GSX410" s="220"/>
      <c r="GSY410" s="220"/>
      <c r="GSZ410" s="220"/>
      <c r="GTA410" s="220"/>
      <c r="GTB410" s="220"/>
      <c r="GTC410" s="220"/>
      <c r="GTD410" s="220"/>
      <c r="GTE410" s="220"/>
      <c r="GTF410" s="220"/>
      <c r="GTG410" s="220"/>
      <c r="GTH410" s="220"/>
      <c r="GTI410" s="220"/>
      <c r="GTJ410" s="220"/>
      <c r="GTK410" s="220"/>
      <c r="GTL410" s="220"/>
      <c r="GTM410" s="220"/>
      <c r="GTN410" s="220"/>
      <c r="GTO410" s="220"/>
      <c r="GTP410" s="220"/>
      <c r="GTQ410" s="220"/>
      <c r="GTR410" s="220"/>
      <c r="GTS410" s="220"/>
      <c r="GTT410" s="220"/>
      <c r="GTU410" s="220"/>
      <c r="GTV410" s="220"/>
      <c r="GTW410" s="220"/>
      <c r="GTX410" s="220"/>
      <c r="GTY410" s="220"/>
      <c r="GTZ410" s="220"/>
      <c r="GUA410" s="220"/>
      <c r="GUB410" s="220"/>
      <c r="GUC410" s="220"/>
      <c r="GUD410" s="220"/>
      <c r="GUE410" s="220"/>
      <c r="GUF410" s="220"/>
      <c r="GUG410" s="220"/>
      <c r="GUH410" s="220"/>
      <c r="GUI410" s="220"/>
      <c r="GUJ410" s="220"/>
      <c r="GUK410" s="220"/>
      <c r="GUL410" s="220"/>
      <c r="GUM410" s="220"/>
      <c r="GUN410" s="220"/>
      <c r="GUO410" s="220"/>
      <c r="GUP410" s="220"/>
      <c r="GUQ410" s="220"/>
      <c r="GUR410" s="220"/>
      <c r="GUS410" s="220"/>
      <c r="GUT410" s="220"/>
      <c r="GUU410" s="220"/>
      <c r="GUV410" s="220"/>
      <c r="GUW410" s="220"/>
      <c r="GUX410" s="220"/>
      <c r="GUY410" s="220"/>
      <c r="GUZ410" s="220"/>
      <c r="GVA410" s="220"/>
      <c r="GVB410" s="220"/>
      <c r="GVC410" s="220"/>
      <c r="GVD410" s="220"/>
      <c r="GVE410" s="220"/>
      <c r="GVF410" s="220"/>
      <c r="GVG410" s="220"/>
      <c r="GVH410" s="220"/>
      <c r="GVI410" s="220"/>
      <c r="GVJ410" s="220"/>
      <c r="GVK410" s="220"/>
      <c r="GVL410" s="220"/>
      <c r="GVM410" s="220"/>
      <c r="GVN410" s="220"/>
      <c r="GVO410" s="220"/>
      <c r="GVP410" s="220"/>
      <c r="GVQ410" s="220"/>
      <c r="GVR410" s="220"/>
      <c r="GVS410" s="220"/>
      <c r="GVT410" s="220"/>
      <c r="GVU410" s="220"/>
      <c r="GVV410" s="220"/>
      <c r="GVW410" s="220"/>
      <c r="GVX410" s="220"/>
      <c r="GVY410" s="220"/>
      <c r="GVZ410" s="220"/>
      <c r="GWA410" s="220"/>
      <c r="GWB410" s="220"/>
      <c r="GWC410" s="220"/>
      <c r="GWD410" s="220"/>
      <c r="GWE410" s="220"/>
      <c r="GWF410" s="220"/>
      <c r="GWG410" s="220"/>
      <c r="GWH410" s="220"/>
      <c r="GWI410" s="220"/>
      <c r="GWJ410" s="220"/>
      <c r="GWK410" s="220"/>
      <c r="GWL410" s="220"/>
      <c r="GWM410" s="220"/>
      <c r="GWN410" s="220"/>
      <c r="GWO410" s="220"/>
      <c r="GWP410" s="220"/>
      <c r="GWQ410" s="220"/>
      <c r="GWR410" s="220"/>
      <c r="GWS410" s="220"/>
      <c r="GWT410" s="220"/>
      <c r="GWU410" s="220"/>
      <c r="GWV410" s="220"/>
      <c r="GWW410" s="220"/>
      <c r="GWX410" s="220"/>
      <c r="GWY410" s="220"/>
      <c r="GWZ410" s="220"/>
      <c r="GXA410" s="220"/>
      <c r="GXB410" s="220"/>
      <c r="GXC410" s="220"/>
      <c r="GXD410" s="220"/>
      <c r="GXE410" s="220"/>
      <c r="GXF410" s="220"/>
      <c r="GXG410" s="220"/>
      <c r="GXH410" s="220"/>
      <c r="GXI410" s="220"/>
      <c r="GXJ410" s="220"/>
      <c r="GXK410" s="220"/>
      <c r="GXL410" s="220"/>
      <c r="GXM410" s="220"/>
      <c r="GXN410" s="220"/>
      <c r="GXO410" s="220"/>
      <c r="GXP410" s="220"/>
      <c r="GXQ410" s="220"/>
      <c r="GXR410" s="220"/>
      <c r="GXS410" s="220"/>
      <c r="GXT410" s="220"/>
      <c r="GXU410" s="220"/>
      <c r="GXV410" s="220"/>
      <c r="GXW410" s="220"/>
      <c r="GXX410" s="220"/>
      <c r="GXY410" s="220"/>
      <c r="GXZ410" s="220"/>
      <c r="GYA410" s="220"/>
      <c r="GYB410" s="220"/>
      <c r="GYC410" s="220"/>
      <c r="GYD410" s="220"/>
      <c r="GYE410" s="220"/>
      <c r="GYF410" s="220"/>
      <c r="GYG410" s="220"/>
      <c r="GYH410" s="220"/>
      <c r="GYI410" s="220"/>
      <c r="GYJ410" s="220"/>
      <c r="GYK410" s="220"/>
      <c r="GYL410" s="220"/>
      <c r="GYM410" s="220"/>
      <c r="GYN410" s="220"/>
      <c r="GYO410" s="220"/>
      <c r="GYP410" s="220"/>
      <c r="GYQ410" s="220"/>
      <c r="GYR410" s="220"/>
      <c r="GYS410" s="220"/>
      <c r="GYT410" s="220"/>
      <c r="GYU410" s="220"/>
      <c r="GYV410" s="220"/>
      <c r="GYW410" s="220"/>
      <c r="GYX410" s="220"/>
      <c r="GYY410" s="220"/>
      <c r="GYZ410" s="220"/>
      <c r="GZA410" s="220"/>
      <c r="GZB410" s="220"/>
      <c r="GZC410" s="220"/>
      <c r="GZD410" s="220"/>
      <c r="GZE410" s="220"/>
      <c r="GZF410" s="220"/>
      <c r="GZG410" s="220"/>
      <c r="GZH410" s="220"/>
      <c r="GZI410" s="220"/>
      <c r="GZJ410" s="220"/>
      <c r="GZK410" s="220"/>
      <c r="GZL410" s="220"/>
      <c r="GZM410" s="220"/>
      <c r="GZN410" s="220"/>
      <c r="GZO410" s="220"/>
      <c r="GZP410" s="220"/>
      <c r="GZQ410" s="220"/>
      <c r="GZR410" s="220"/>
      <c r="GZS410" s="220"/>
      <c r="GZT410" s="220"/>
      <c r="GZU410" s="220"/>
      <c r="GZV410" s="220"/>
      <c r="GZW410" s="220"/>
      <c r="GZX410" s="220"/>
      <c r="GZY410" s="220"/>
      <c r="GZZ410" s="220"/>
      <c r="HAA410" s="220"/>
      <c r="HAB410" s="220"/>
      <c r="HAC410" s="220"/>
      <c r="HAD410" s="220"/>
      <c r="HAE410" s="220"/>
      <c r="HAF410" s="220"/>
      <c r="HAG410" s="220"/>
      <c r="HAH410" s="220"/>
      <c r="HAI410" s="220"/>
      <c r="HAJ410" s="220"/>
      <c r="HAK410" s="220"/>
      <c r="HAL410" s="220"/>
      <c r="HAM410" s="220"/>
      <c r="HAN410" s="220"/>
      <c r="HAO410" s="220"/>
      <c r="HAP410" s="220"/>
      <c r="HAQ410" s="220"/>
      <c r="HAR410" s="220"/>
      <c r="HAS410" s="220"/>
      <c r="HAT410" s="220"/>
      <c r="HAU410" s="220"/>
      <c r="HAV410" s="220"/>
      <c r="HAW410" s="220"/>
      <c r="HAX410" s="220"/>
      <c r="HAY410" s="220"/>
      <c r="HAZ410" s="220"/>
      <c r="HBA410" s="220"/>
      <c r="HBB410" s="220"/>
      <c r="HBC410" s="220"/>
      <c r="HBD410" s="220"/>
      <c r="HBE410" s="220"/>
      <c r="HBF410" s="220"/>
      <c r="HBG410" s="220"/>
      <c r="HBH410" s="220"/>
      <c r="HBI410" s="220"/>
      <c r="HBJ410" s="220"/>
      <c r="HBK410" s="220"/>
      <c r="HBL410" s="220"/>
      <c r="HBM410" s="220"/>
      <c r="HBN410" s="220"/>
      <c r="HBO410" s="220"/>
      <c r="HBP410" s="220"/>
      <c r="HBQ410" s="220"/>
      <c r="HBR410" s="220"/>
      <c r="HBS410" s="220"/>
      <c r="HBT410" s="220"/>
      <c r="HBU410" s="220"/>
      <c r="HBV410" s="220"/>
      <c r="HBW410" s="220"/>
      <c r="HBX410" s="220"/>
      <c r="HBY410" s="220"/>
      <c r="HBZ410" s="220"/>
      <c r="HCA410" s="220"/>
      <c r="HCB410" s="220"/>
      <c r="HCC410" s="220"/>
      <c r="HCD410" s="220"/>
      <c r="HCE410" s="220"/>
      <c r="HCF410" s="220"/>
      <c r="HCG410" s="220"/>
      <c r="HCH410" s="220"/>
      <c r="HCI410" s="220"/>
      <c r="HCJ410" s="220"/>
      <c r="HCK410" s="220"/>
      <c r="HCL410" s="220"/>
      <c r="HCM410" s="220"/>
      <c r="HCN410" s="220"/>
      <c r="HCO410" s="220"/>
      <c r="HCP410" s="220"/>
      <c r="HCQ410" s="220"/>
      <c r="HCR410" s="220"/>
      <c r="HCS410" s="220"/>
      <c r="HCT410" s="220"/>
      <c r="HCU410" s="220"/>
      <c r="HCV410" s="220"/>
      <c r="HCW410" s="220"/>
      <c r="HCX410" s="220"/>
      <c r="HCY410" s="220"/>
      <c r="HCZ410" s="220"/>
      <c r="HDA410" s="220"/>
      <c r="HDB410" s="220"/>
      <c r="HDC410" s="220"/>
      <c r="HDD410" s="220"/>
      <c r="HDE410" s="220"/>
      <c r="HDF410" s="220"/>
      <c r="HDG410" s="220"/>
      <c r="HDH410" s="220"/>
      <c r="HDI410" s="220"/>
      <c r="HDJ410" s="220"/>
      <c r="HDK410" s="220"/>
      <c r="HDL410" s="220"/>
      <c r="HDM410" s="220"/>
      <c r="HDN410" s="220"/>
      <c r="HDO410" s="220"/>
      <c r="HDP410" s="220"/>
      <c r="HDQ410" s="220"/>
      <c r="HDR410" s="220"/>
      <c r="HDS410" s="220"/>
      <c r="HDT410" s="220"/>
      <c r="HDU410" s="220"/>
      <c r="HDV410" s="220"/>
      <c r="HDW410" s="220"/>
      <c r="HDX410" s="220"/>
      <c r="HDY410" s="220"/>
      <c r="HDZ410" s="220"/>
      <c r="HEA410" s="220"/>
      <c r="HEB410" s="220"/>
      <c r="HEC410" s="220"/>
      <c r="HED410" s="220"/>
      <c r="HEE410" s="220"/>
      <c r="HEF410" s="220"/>
      <c r="HEG410" s="220"/>
      <c r="HEH410" s="220"/>
      <c r="HEI410" s="220"/>
      <c r="HEJ410" s="220"/>
      <c r="HEK410" s="220"/>
      <c r="HEL410" s="220"/>
      <c r="HEM410" s="220"/>
      <c r="HEN410" s="220"/>
      <c r="HEO410" s="220"/>
      <c r="HEP410" s="220"/>
      <c r="HEQ410" s="220"/>
      <c r="HER410" s="220"/>
      <c r="HES410" s="220"/>
      <c r="HET410" s="220"/>
      <c r="HEU410" s="220"/>
      <c r="HEV410" s="220"/>
      <c r="HEW410" s="220"/>
      <c r="HEX410" s="220"/>
      <c r="HEY410" s="220"/>
      <c r="HEZ410" s="220"/>
      <c r="HFA410" s="220"/>
      <c r="HFB410" s="220"/>
      <c r="HFC410" s="220"/>
      <c r="HFD410" s="220"/>
      <c r="HFE410" s="220"/>
      <c r="HFF410" s="220"/>
      <c r="HFG410" s="220"/>
      <c r="HFH410" s="220"/>
      <c r="HFI410" s="220"/>
      <c r="HFJ410" s="220"/>
      <c r="HFK410" s="220"/>
      <c r="HFL410" s="220"/>
      <c r="HFM410" s="220"/>
      <c r="HFN410" s="220"/>
      <c r="HFO410" s="220"/>
      <c r="HFP410" s="220"/>
      <c r="HFQ410" s="220"/>
      <c r="HFR410" s="220"/>
      <c r="HFS410" s="220"/>
      <c r="HFT410" s="220"/>
      <c r="HFU410" s="220"/>
      <c r="HFV410" s="220"/>
      <c r="HFW410" s="220"/>
      <c r="HFX410" s="220"/>
      <c r="HFY410" s="220"/>
      <c r="HFZ410" s="220"/>
      <c r="HGA410" s="220"/>
      <c r="HGB410" s="220"/>
      <c r="HGC410" s="220"/>
      <c r="HGD410" s="220"/>
      <c r="HGE410" s="220"/>
      <c r="HGF410" s="220"/>
      <c r="HGG410" s="220"/>
      <c r="HGH410" s="220"/>
      <c r="HGI410" s="220"/>
      <c r="HGJ410" s="220"/>
      <c r="HGK410" s="220"/>
      <c r="HGL410" s="220"/>
      <c r="HGM410" s="220"/>
      <c r="HGN410" s="220"/>
      <c r="HGO410" s="220"/>
      <c r="HGP410" s="220"/>
      <c r="HGQ410" s="220"/>
      <c r="HGR410" s="220"/>
      <c r="HGS410" s="220"/>
      <c r="HGT410" s="220"/>
      <c r="HGU410" s="220"/>
      <c r="HGV410" s="220"/>
      <c r="HGW410" s="220"/>
      <c r="HGX410" s="220"/>
      <c r="HGY410" s="220"/>
      <c r="HGZ410" s="220"/>
      <c r="HHA410" s="220"/>
      <c r="HHB410" s="220"/>
      <c r="HHC410" s="220"/>
      <c r="HHD410" s="220"/>
      <c r="HHE410" s="220"/>
      <c r="HHF410" s="220"/>
      <c r="HHG410" s="220"/>
      <c r="HHH410" s="220"/>
      <c r="HHI410" s="220"/>
      <c r="HHJ410" s="220"/>
      <c r="HHK410" s="220"/>
      <c r="HHL410" s="220"/>
      <c r="HHM410" s="220"/>
      <c r="HHN410" s="220"/>
      <c r="HHO410" s="220"/>
      <c r="HHP410" s="220"/>
      <c r="HHQ410" s="220"/>
      <c r="HHR410" s="220"/>
      <c r="HHS410" s="220"/>
      <c r="HHT410" s="220"/>
      <c r="HHU410" s="220"/>
      <c r="HHV410" s="220"/>
      <c r="HHW410" s="220"/>
      <c r="HHX410" s="220"/>
      <c r="HHY410" s="220"/>
      <c r="HHZ410" s="220"/>
      <c r="HIA410" s="220"/>
      <c r="HIB410" s="220"/>
      <c r="HIC410" s="220"/>
      <c r="HID410" s="220"/>
      <c r="HIE410" s="220"/>
      <c r="HIF410" s="220"/>
      <c r="HIG410" s="220"/>
      <c r="HIH410" s="220"/>
      <c r="HII410" s="220"/>
      <c r="HIJ410" s="220"/>
      <c r="HIK410" s="220"/>
      <c r="HIL410" s="220"/>
      <c r="HIM410" s="220"/>
      <c r="HIN410" s="220"/>
      <c r="HIO410" s="220"/>
      <c r="HIP410" s="220"/>
      <c r="HIQ410" s="220"/>
      <c r="HIR410" s="220"/>
      <c r="HIS410" s="220"/>
      <c r="HIT410" s="220"/>
      <c r="HIU410" s="220"/>
      <c r="HIV410" s="220"/>
      <c r="HIW410" s="220"/>
      <c r="HIX410" s="220"/>
      <c r="HIY410" s="220"/>
      <c r="HIZ410" s="220"/>
      <c r="HJA410" s="220"/>
      <c r="HJB410" s="220"/>
      <c r="HJC410" s="220"/>
      <c r="HJD410" s="220"/>
      <c r="HJE410" s="220"/>
      <c r="HJF410" s="220"/>
      <c r="HJG410" s="220"/>
      <c r="HJH410" s="220"/>
      <c r="HJI410" s="220"/>
      <c r="HJJ410" s="220"/>
      <c r="HJK410" s="220"/>
      <c r="HJL410" s="220"/>
      <c r="HJM410" s="220"/>
      <c r="HJN410" s="220"/>
      <c r="HJO410" s="220"/>
      <c r="HJP410" s="220"/>
      <c r="HJQ410" s="220"/>
      <c r="HJR410" s="220"/>
      <c r="HJS410" s="220"/>
      <c r="HJT410" s="220"/>
      <c r="HJU410" s="220"/>
      <c r="HJV410" s="220"/>
      <c r="HJW410" s="220"/>
      <c r="HJX410" s="220"/>
      <c r="HJY410" s="220"/>
      <c r="HJZ410" s="220"/>
      <c r="HKA410" s="220"/>
      <c r="HKB410" s="220"/>
      <c r="HKC410" s="220"/>
      <c r="HKD410" s="220"/>
      <c r="HKE410" s="220"/>
      <c r="HKF410" s="220"/>
      <c r="HKG410" s="220"/>
      <c r="HKH410" s="220"/>
      <c r="HKI410" s="220"/>
      <c r="HKJ410" s="220"/>
      <c r="HKK410" s="220"/>
      <c r="HKL410" s="220"/>
      <c r="HKM410" s="220"/>
      <c r="HKN410" s="220"/>
      <c r="HKO410" s="220"/>
      <c r="HKP410" s="220"/>
      <c r="HKQ410" s="220"/>
      <c r="HKR410" s="220"/>
      <c r="HKS410" s="220"/>
      <c r="HKT410" s="220"/>
      <c r="HKU410" s="220"/>
      <c r="HKV410" s="220"/>
      <c r="HKW410" s="220"/>
      <c r="HKX410" s="220"/>
      <c r="HKY410" s="220"/>
      <c r="HKZ410" s="220"/>
      <c r="HLA410" s="220"/>
      <c r="HLB410" s="220"/>
      <c r="HLC410" s="220"/>
      <c r="HLD410" s="220"/>
      <c r="HLE410" s="220"/>
      <c r="HLF410" s="220"/>
      <c r="HLG410" s="220"/>
      <c r="HLH410" s="220"/>
      <c r="HLI410" s="220"/>
      <c r="HLJ410" s="220"/>
      <c r="HLK410" s="220"/>
      <c r="HLL410" s="220"/>
      <c r="HLM410" s="220"/>
      <c r="HLN410" s="220"/>
      <c r="HLO410" s="220"/>
      <c r="HLP410" s="220"/>
      <c r="HLQ410" s="220"/>
      <c r="HLR410" s="220"/>
      <c r="HLS410" s="220"/>
      <c r="HLT410" s="220"/>
      <c r="HLU410" s="220"/>
      <c r="HLV410" s="220"/>
      <c r="HLW410" s="220"/>
      <c r="HLX410" s="220"/>
      <c r="HLY410" s="220"/>
      <c r="HLZ410" s="220"/>
      <c r="HMA410" s="220"/>
      <c r="HMB410" s="220"/>
      <c r="HMC410" s="220"/>
      <c r="HMD410" s="220"/>
      <c r="HME410" s="220"/>
      <c r="HMF410" s="220"/>
      <c r="HMG410" s="220"/>
      <c r="HMH410" s="220"/>
      <c r="HMI410" s="220"/>
      <c r="HMJ410" s="220"/>
      <c r="HMK410" s="220"/>
      <c r="HML410" s="220"/>
      <c r="HMM410" s="220"/>
      <c r="HMN410" s="220"/>
      <c r="HMO410" s="220"/>
      <c r="HMP410" s="220"/>
      <c r="HMQ410" s="220"/>
      <c r="HMR410" s="220"/>
      <c r="HMS410" s="220"/>
      <c r="HMT410" s="220"/>
      <c r="HMU410" s="220"/>
      <c r="HMV410" s="220"/>
      <c r="HMW410" s="220"/>
      <c r="HMX410" s="220"/>
      <c r="HMY410" s="220"/>
      <c r="HMZ410" s="220"/>
      <c r="HNA410" s="220"/>
      <c r="HNB410" s="220"/>
      <c r="HNC410" s="220"/>
      <c r="HND410" s="220"/>
      <c r="HNE410" s="220"/>
      <c r="HNF410" s="220"/>
      <c r="HNG410" s="220"/>
      <c r="HNH410" s="220"/>
      <c r="HNI410" s="220"/>
      <c r="HNJ410" s="220"/>
      <c r="HNK410" s="220"/>
      <c r="HNL410" s="220"/>
      <c r="HNM410" s="220"/>
      <c r="HNN410" s="220"/>
      <c r="HNO410" s="220"/>
      <c r="HNP410" s="220"/>
      <c r="HNQ410" s="220"/>
      <c r="HNR410" s="220"/>
      <c r="HNS410" s="220"/>
      <c r="HNT410" s="220"/>
      <c r="HNU410" s="220"/>
      <c r="HNV410" s="220"/>
      <c r="HNW410" s="220"/>
      <c r="HNX410" s="220"/>
      <c r="HNY410" s="220"/>
      <c r="HNZ410" s="220"/>
      <c r="HOA410" s="220"/>
      <c r="HOB410" s="220"/>
      <c r="HOC410" s="220"/>
      <c r="HOD410" s="220"/>
      <c r="HOE410" s="220"/>
      <c r="HOF410" s="220"/>
      <c r="HOG410" s="220"/>
      <c r="HOH410" s="220"/>
      <c r="HOI410" s="220"/>
      <c r="HOJ410" s="220"/>
      <c r="HOK410" s="220"/>
      <c r="HOL410" s="220"/>
      <c r="HOM410" s="220"/>
      <c r="HON410" s="220"/>
      <c r="HOO410" s="220"/>
      <c r="HOP410" s="220"/>
      <c r="HOQ410" s="220"/>
      <c r="HOR410" s="220"/>
      <c r="HOS410" s="220"/>
      <c r="HOT410" s="220"/>
      <c r="HOU410" s="220"/>
      <c r="HOV410" s="220"/>
      <c r="HOW410" s="220"/>
      <c r="HOX410" s="220"/>
      <c r="HOY410" s="220"/>
      <c r="HOZ410" s="220"/>
      <c r="HPA410" s="220"/>
      <c r="HPB410" s="220"/>
      <c r="HPC410" s="220"/>
      <c r="HPD410" s="220"/>
      <c r="HPE410" s="220"/>
      <c r="HPF410" s="220"/>
      <c r="HPG410" s="220"/>
      <c r="HPH410" s="220"/>
      <c r="HPI410" s="220"/>
      <c r="HPJ410" s="220"/>
      <c r="HPK410" s="220"/>
      <c r="HPL410" s="220"/>
      <c r="HPM410" s="220"/>
      <c r="HPN410" s="220"/>
      <c r="HPO410" s="220"/>
      <c r="HPP410" s="220"/>
      <c r="HPQ410" s="220"/>
      <c r="HPR410" s="220"/>
      <c r="HPS410" s="220"/>
      <c r="HPT410" s="220"/>
      <c r="HPU410" s="220"/>
      <c r="HPV410" s="220"/>
      <c r="HPW410" s="220"/>
      <c r="HPX410" s="220"/>
      <c r="HPY410" s="220"/>
      <c r="HPZ410" s="220"/>
      <c r="HQA410" s="220"/>
      <c r="HQB410" s="220"/>
      <c r="HQC410" s="220"/>
      <c r="HQD410" s="220"/>
      <c r="HQE410" s="220"/>
      <c r="HQF410" s="220"/>
      <c r="HQG410" s="220"/>
      <c r="HQH410" s="220"/>
      <c r="HQI410" s="220"/>
      <c r="HQJ410" s="220"/>
      <c r="HQK410" s="220"/>
      <c r="HQL410" s="220"/>
      <c r="HQM410" s="220"/>
      <c r="HQN410" s="220"/>
      <c r="HQO410" s="220"/>
      <c r="HQP410" s="220"/>
      <c r="HQQ410" s="220"/>
      <c r="HQR410" s="220"/>
      <c r="HQS410" s="220"/>
      <c r="HQT410" s="220"/>
      <c r="HQU410" s="220"/>
      <c r="HQV410" s="220"/>
      <c r="HQW410" s="220"/>
      <c r="HQX410" s="220"/>
      <c r="HQY410" s="220"/>
      <c r="HQZ410" s="220"/>
      <c r="HRA410" s="220"/>
      <c r="HRB410" s="220"/>
      <c r="HRC410" s="220"/>
      <c r="HRD410" s="220"/>
      <c r="HRE410" s="220"/>
      <c r="HRF410" s="220"/>
      <c r="HRG410" s="220"/>
      <c r="HRH410" s="220"/>
      <c r="HRI410" s="220"/>
      <c r="HRJ410" s="220"/>
      <c r="HRK410" s="220"/>
      <c r="HRL410" s="220"/>
      <c r="HRM410" s="220"/>
      <c r="HRN410" s="220"/>
      <c r="HRO410" s="220"/>
      <c r="HRP410" s="220"/>
      <c r="HRQ410" s="220"/>
      <c r="HRR410" s="220"/>
      <c r="HRS410" s="220"/>
      <c r="HRT410" s="220"/>
      <c r="HRU410" s="220"/>
      <c r="HRV410" s="220"/>
      <c r="HRW410" s="220"/>
      <c r="HRX410" s="220"/>
      <c r="HRY410" s="220"/>
      <c r="HRZ410" s="220"/>
      <c r="HSA410" s="220"/>
      <c r="HSB410" s="220"/>
      <c r="HSC410" s="220"/>
      <c r="HSD410" s="220"/>
      <c r="HSE410" s="220"/>
      <c r="HSF410" s="220"/>
      <c r="HSG410" s="220"/>
      <c r="HSH410" s="220"/>
      <c r="HSI410" s="220"/>
      <c r="HSJ410" s="220"/>
      <c r="HSK410" s="220"/>
      <c r="HSL410" s="220"/>
      <c r="HSM410" s="220"/>
      <c r="HSN410" s="220"/>
      <c r="HSO410" s="220"/>
      <c r="HSP410" s="220"/>
      <c r="HSQ410" s="220"/>
      <c r="HSR410" s="220"/>
      <c r="HSS410" s="220"/>
      <c r="HST410" s="220"/>
      <c r="HSU410" s="220"/>
      <c r="HSV410" s="220"/>
      <c r="HSW410" s="220"/>
      <c r="HSX410" s="220"/>
      <c r="HSY410" s="220"/>
      <c r="HSZ410" s="220"/>
      <c r="HTA410" s="220"/>
      <c r="HTB410" s="220"/>
      <c r="HTC410" s="220"/>
      <c r="HTD410" s="220"/>
      <c r="HTE410" s="220"/>
      <c r="HTF410" s="220"/>
      <c r="HTG410" s="220"/>
      <c r="HTH410" s="220"/>
      <c r="HTI410" s="220"/>
      <c r="HTJ410" s="220"/>
      <c r="HTK410" s="220"/>
      <c r="HTL410" s="220"/>
      <c r="HTM410" s="220"/>
      <c r="HTN410" s="220"/>
      <c r="HTO410" s="220"/>
      <c r="HTP410" s="220"/>
      <c r="HTQ410" s="220"/>
      <c r="HTR410" s="220"/>
      <c r="HTS410" s="220"/>
      <c r="HTT410" s="220"/>
      <c r="HTU410" s="220"/>
      <c r="HTV410" s="220"/>
      <c r="HTW410" s="220"/>
      <c r="HTX410" s="220"/>
      <c r="HTY410" s="220"/>
      <c r="HTZ410" s="220"/>
      <c r="HUA410" s="220"/>
      <c r="HUB410" s="220"/>
      <c r="HUC410" s="220"/>
      <c r="HUD410" s="220"/>
      <c r="HUE410" s="220"/>
      <c r="HUF410" s="220"/>
      <c r="HUG410" s="220"/>
      <c r="HUH410" s="220"/>
      <c r="HUI410" s="220"/>
      <c r="HUJ410" s="220"/>
      <c r="HUK410" s="220"/>
      <c r="HUL410" s="220"/>
      <c r="HUM410" s="220"/>
      <c r="HUN410" s="220"/>
      <c r="HUO410" s="220"/>
      <c r="HUP410" s="220"/>
      <c r="HUQ410" s="220"/>
      <c r="HUR410" s="220"/>
      <c r="HUS410" s="220"/>
      <c r="HUT410" s="220"/>
      <c r="HUU410" s="220"/>
      <c r="HUV410" s="220"/>
      <c r="HUW410" s="220"/>
      <c r="HUX410" s="220"/>
      <c r="HUY410" s="220"/>
      <c r="HUZ410" s="220"/>
      <c r="HVA410" s="220"/>
      <c r="HVB410" s="220"/>
      <c r="HVC410" s="220"/>
      <c r="HVD410" s="220"/>
      <c r="HVE410" s="220"/>
      <c r="HVF410" s="220"/>
      <c r="HVG410" s="220"/>
      <c r="HVH410" s="220"/>
      <c r="HVI410" s="220"/>
      <c r="HVJ410" s="220"/>
      <c r="HVK410" s="220"/>
      <c r="HVL410" s="220"/>
      <c r="HVM410" s="220"/>
      <c r="HVN410" s="220"/>
      <c r="HVO410" s="220"/>
      <c r="HVP410" s="220"/>
      <c r="HVQ410" s="220"/>
      <c r="HVR410" s="220"/>
      <c r="HVS410" s="220"/>
      <c r="HVT410" s="220"/>
      <c r="HVU410" s="220"/>
      <c r="HVV410" s="220"/>
      <c r="HVW410" s="220"/>
      <c r="HVX410" s="220"/>
      <c r="HVY410" s="220"/>
      <c r="HVZ410" s="220"/>
      <c r="HWA410" s="220"/>
      <c r="HWB410" s="220"/>
      <c r="HWC410" s="220"/>
      <c r="HWD410" s="220"/>
      <c r="HWE410" s="220"/>
      <c r="HWF410" s="220"/>
      <c r="HWG410" s="220"/>
      <c r="HWH410" s="220"/>
      <c r="HWI410" s="220"/>
      <c r="HWJ410" s="220"/>
      <c r="HWK410" s="220"/>
      <c r="HWL410" s="220"/>
      <c r="HWM410" s="220"/>
      <c r="HWN410" s="220"/>
      <c r="HWO410" s="220"/>
      <c r="HWP410" s="220"/>
      <c r="HWQ410" s="220"/>
      <c r="HWR410" s="220"/>
      <c r="HWS410" s="220"/>
      <c r="HWT410" s="220"/>
      <c r="HWU410" s="220"/>
      <c r="HWV410" s="220"/>
      <c r="HWW410" s="220"/>
      <c r="HWX410" s="220"/>
      <c r="HWY410" s="220"/>
      <c r="HWZ410" s="220"/>
      <c r="HXA410" s="220"/>
      <c r="HXB410" s="220"/>
      <c r="HXC410" s="220"/>
      <c r="HXD410" s="220"/>
      <c r="HXE410" s="220"/>
      <c r="HXF410" s="220"/>
      <c r="HXG410" s="220"/>
      <c r="HXH410" s="220"/>
      <c r="HXI410" s="220"/>
      <c r="HXJ410" s="220"/>
      <c r="HXK410" s="220"/>
      <c r="HXL410" s="220"/>
      <c r="HXM410" s="220"/>
      <c r="HXN410" s="220"/>
      <c r="HXO410" s="220"/>
      <c r="HXP410" s="220"/>
      <c r="HXQ410" s="220"/>
      <c r="HXR410" s="220"/>
      <c r="HXS410" s="220"/>
      <c r="HXT410" s="220"/>
      <c r="HXU410" s="220"/>
      <c r="HXV410" s="220"/>
      <c r="HXW410" s="220"/>
      <c r="HXX410" s="220"/>
      <c r="HXY410" s="220"/>
      <c r="HXZ410" s="220"/>
      <c r="HYA410" s="220"/>
      <c r="HYB410" s="220"/>
      <c r="HYC410" s="220"/>
      <c r="HYD410" s="220"/>
      <c r="HYE410" s="220"/>
      <c r="HYF410" s="220"/>
      <c r="HYG410" s="220"/>
      <c r="HYH410" s="220"/>
      <c r="HYI410" s="220"/>
      <c r="HYJ410" s="220"/>
      <c r="HYK410" s="220"/>
      <c r="HYL410" s="220"/>
      <c r="HYM410" s="220"/>
      <c r="HYN410" s="220"/>
      <c r="HYO410" s="220"/>
      <c r="HYP410" s="220"/>
      <c r="HYQ410" s="220"/>
      <c r="HYR410" s="220"/>
      <c r="HYS410" s="220"/>
      <c r="HYT410" s="220"/>
      <c r="HYU410" s="220"/>
      <c r="HYV410" s="220"/>
      <c r="HYW410" s="220"/>
      <c r="HYX410" s="220"/>
      <c r="HYY410" s="220"/>
      <c r="HYZ410" s="220"/>
      <c r="HZA410" s="220"/>
      <c r="HZB410" s="220"/>
      <c r="HZC410" s="220"/>
      <c r="HZD410" s="220"/>
      <c r="HZE410" s="220"/>
      <c r="HZF410" s="220"/>
      <c r="HZG410" s="220"/>
      <c r="HZH410" s="220"/>
      <c r="HZI410" s="220"/>
      <c r="HZJ410" s="220"/>
      <c r="HZK410" s="220"/>
      <c r="HZL410" s="220"/>
      <c r="HZM410" s="220"/>
      <c r="HZN410" s="220"/>
      <c r="HZO410" s="220"/>
      <c r="HZP410" s="220"/>
      <c r="HZQ410" s="220"/>
      <c r="HZR410" s="220"/>
      <c r="HZS410" s="220"/>
      <c r="HZT410" s="220"/>
      <c r="HZU410" s="220"/>
      <c r="HZV410" s="220"/>
      <c r="HZW410" s="220"/>
      <c r="HZX410" s="220"/>
      <c r="HZY410" s="220"/>
      <c r="HZZ410" s="220"/>
      <c r="IAA410" s="220"/>
      <c r="IAB410" s="220"/>
      <c r="IAC410" s="220"/>
      <c r="IAD410" s="220"/>
      <c r="IAE410" s="220"/>
      <c r="IAF410" s="220"/>
      <c r="IAG410" s="220"/>
      <c r="IAH410" s="220"/>
      <c r="IAI410" s="220"/>
      <c r="IAJ410" s="220"/>
      <c r="IAK410" s="220"/>
      <c r="IAL410" s="220"/>
      <c r="IAM410" s="220"/>
      <c r="IAN410" s="220"/>
      <c r="IAO410" s="220"/>
      <c r="IAP410" s="220"/>
      <c r="IAQ410" s="220"/>
      <c r="IAR410" s="220"/>
      <c r="IAS410" s="220"/>
      <c r="IAT410" s="220"/>
      <c r="IAU410" s="220"/>
      <c r="IAV410" s="220"/>
      <c r="IAW410" s="220"/>
      <c r="IAX410" s="220"/>
      <c r="IAY410" s="220"/>
      <c r="IAZ410" s="220"/>
      <c r="IBA410" s="220"/>
      <c r="IBB410" s="220"/>
      <c r="IBC410" s="220"/>
      <c r="IBD410" s="220"/>
      <c r="IBE410" s="220"/>
      <c r="IBF410" s="220"/>
      <c r="IBG410" s="220"/>
      <c r="IBH410" s="220"/>
      <c r="IBI410" s="220"/>
      <c r="IBJ410" s="220"/>
      <c r="IBK410" s="220"/>
      <c r="IBL410" s="220"/>
      <c r="IBM410" s="220"/>
      <c r="IBN410" s="220"/>
      <c r="IBO410" s="220"/>
      <c r="IBP410" s="220"/>
      <c r="IBQ410" s="220"/>
      <c r="IBR410" s="220"/>
      <c r="IBS410" s="220"/>
      <c r="IBT410" s="220"/>
      <c r="IBU410" s="220"/>
      <c r="IBV410" s="220"/>
      <c r="IBW410" s="220"/>
      <c r="IBX410" s="220"/>
      <c r="IBY410" s="220"/>
      <c r="IBZ410" s="220"/>
      <c r="ICA410" s="220"/>
      <c r="ICB410" s="220"/>
      <c r="ICC410" s="220"/>
      <c r="ICD410" s="220"/>
      <c r="ICE410" s="220"/>
      <c r="ICF410" s="220"/>
      <c r="ICG410" s="220"/>
      <c r="ICH410" s="220"/>
      <c r="ICI410" s="220"/>
      <c r="ICJ410" s="220"/>
      <c r="ICK410" s="220"/>
      <c r="ICL410" s="220"/>
      <c r="ICM410" s="220"/>
      <c r="ICN410" s="220"/>
      <c r="ICO410" s="220"/>
      <c r="ICP410" s="220"/>
      <c r="ICQ410" s="220"/>
      <c r="ICR410" s="220"/>
      <c r="ICS410" s="220"/>
      <c r="ICT410" s="220"/>
      <c r="ICU410" s="220"/>
      <c r="ICV410" s="220"/>
      <c r="ICW410" s="220"/>
      <c r="ICX410" s="220"/>
      <c r="ICY410" s="220"/>
      <c r="ICZ410" s="220"/>
      <c r="IDA410" s="220"/>
      <c r="IDB410" s="220"/>
      <c r="IDC410" s="220"/>
      <c r="IDD410" s="220"/>
      <c r="IDE410" s="220"/>
      <c r="IDF410" s="220"/>
      <c r="IDG410" s="220"/>
      <c r="IDH410" s="220"/>
      <c r="IDI410" s="220"/>
      <c r="IDJ410" s="220"/>
      <c r="IDK410" s="220"/>
      <c r="IDL410" s="220"/>
      <c r="IDM410" s="220"/>
      <c r="IDN410" s="220"/>
      <c r="IDO410" s="220"/>
      <c r="IDP410" s="220"/>
      <c r="IDQ410" s="220"/>
      <c r="IDR410" s="220"/>
      <c r="IDS410" s="220"/>
      <c r="IDT410" s="220"/>
      <c r="IDU410" s="220"/>
      <c r="IDV410" s="220"/>
      <c r="IDW410" s="220"/>
      <c r="IDX410" s="220"/>
      <c r="IDY410" s="220"/>
      <c r="IDZ410" s="220"/>
      <c r="IEA410" s="220"/>
      <c r="IEB410" s="220"/>
      <c r="IEC410" s="220"/>
      <c r="IED410" s="220"/>
      <c r="IEE410" s="220"/>
      <c r="IEF410" s="220"/>
      <c r="IEG410" s="220"/>
      <c r="IEH410" s="220"/>
      <c r="IEI410" s="220"/>
      <c r="IEJ410" s="220"/>
      <c r="IEK410" s="220"/>
      <c r="IEL410" s="220"/>
      <c r="IEM410" s="220"/>
      <c r="IEN410" s="220"/>
      <c r="IEO410" s="220"/>
      <c r="IEP410" s="220"/>
      <c r="IEQ410" s="220"/>
      <c r="IER410" s="220"/>
      <c r="IES410" s="220"/>
      <c r="IET410" s="220"/>
      <c r="IEU410" s="220"/>
      <c r="IEV410" s="220"/>
      <c r="IEW410" s="220"/>
      <c r="IEX410" s="220"/>
      <c r="IEY410" s="220"/>
      <c r="IEZ410" s="220"/>
      <c r="IFA410" s="220"/>
      <c r="IFB410" s="220"/>
      <c r="IFC410" s="220"/>
      <c r="IFD410" s="220"/>
      <c r="IFE410" s="220"/>
      <c r="IFF410" s="220"/>
      <c r="IFG410" s="220"/>
      <c r="IFH410" s="220"/>
      <c r="IFI410" s="220"/>
      <c r="IFJ410" s="220"/>
      <c r="IFK410" s="220"/>
      <c r="IFL410" s="220"/>
      <c r="IFM410" s="220"/>
      <c r="IFN410" s="220"/>
      <c r="IFO410" s="220"/>
      <c r="IFP410" s="220"/>
      <c r="IFQ410" s="220"/>
      <c r="IFR410" s="220"/>
      <c r="IFS410" s="220"/>
      <c r="IFT410" s="220"/>
      <c r="IFU410" s="220"/>
      <c r="IFV410" s="220"/>
      <c r="IFW410" s="220"/>
      <c r="IFX410" s="220"/>
      <c r="IFY410" s="220"/>
      <c r="IFZ410" s="220"/>
      <c r="IGA410" s="220"/>
      <c r="IGB410" s="220"/>
      <c r="IGC410" s="220"/>
      <c r="IGD410" s="220"/>
      <c r="IGE410" s="220"/>
      <c r="IGF410" s="220"/>
      <c r="IGG410" s="220"/>
      <c r="IGH410" s="220"/>
      <c r="IGI410" s="220"/>
      <c r="IGJ410" s="220"/>
      <c r="IGK410" s="220"/>
      <c r="IGL410" s="220"/>
      <c r="IGM410" s="220"/>
      <c r="IGN410" s="220"/>
      <c r="IGO410" s="220"/>
      <c r="IGP410" s="220"/>
      <c r="IGQ410" s="220"/>
      <c r="IGR410" s="220"/>
      <c r="IGS410" s="220"/>
      <c r="IGT410" s="220"/>
      <c r="IGU410" s="220"/>
      <c r="IGV410" s="220"/>
      <c r="IGW410" s="220"/>
      <c r="IGX410" s="220"/>
      <c r="IGY410" s="220"/>
      <c r="IGZ410" s="220"/>
      <c r="IHA410" s="220"/>
      <c r="IHB410" s="220"/>
      <c r="IHC410" s="220"/>
      <c r="IHD410" s="220"/>
      <c r="IHE410" s="220"/>
      <c r="IHF410" s="220"/>
      <c r="IHG410" s="220"/>
      <c r="IHH410" s="220"/>
      <c r="IHI410" s="220"/>
      <c r="IHJ410" s="220"/>
      <c r="IHK410" s="220"/>
      <c r="IHL410" s="220"/>
      <c r="IHM410" s="220"/>
      <c r="IHN410" s="220"/>
      <c r="IHO410" s="220"/>
      <c r="IHP410" s="220"/>
      <c r="IHQ410" s="220"/>
      <c r="IHR410" s="220"/>
      <c r="IHS410" s="220"/>
      <c r="IHT410" s="220"/>
      <c r="IHU410" s="220"/>
      <c r="IHV410" s="220"/>
      <c r="IHW410" s="220"/>
      <c r="IHX410" s="220"/>
      <c r="IHY410" s="220"/>
      <c r="IHZ410" s="220"/>
      <c r="IIA410" s="220"/>
      <c r="IIB410" s="220"/>
      <c r="IIC410" s="220"/>
      <c r="IID410" s="220"/>
      <c r="IIE410" s="220"/>
      <c r="IIF410" s="220"/>
      <c r="IIG410" s="220"/>
      <c r="IIH410" s="220"/>
      <c r="III410" s="220"/>
      <c r="IIJ410" s="220"/>
      <c r="IIK410" s="220"/>
      <c r="IIL410" s="220"/>
      <c r="IIM410" s="220"/>
      <c r="IIN410" s="220"/>
      <c r="IIO410" s="220"/>
      <c r="IIP410" s="220"/>
      <c r="IIQ410" s="220"/>
      <c r="IIR410" s="220"/>
      <c r="IIS410" s="220"/>
      <c r="IIT410" s="220"/>
      <c r="IIU410" s="220"/>
      <c r="IIV410" s="220"/>
      <c r="IIW410" s="220"/>
      <c r="IIX410" s="220"/>
      <c r="IIY410" s="220"/>
      <c r="IIZ410" s="220"/>
      <c r="IJA410" s="220"/>
      <c r="IJB410" s="220"/>
      <c r="IJC410" s="220"/>
      <c r="IJD410" s="220"/>
      <c r="IJE410" s="220"/>
      <c r="IJF410" s="220"/>
      <c r="IJG410" s="220"/>
      <c r="IJH410" s="220"/>
      <c r="IJI410" s="220"/>
      <c r="IJJ410" s="220"/>
      <c r="IJK410" s="220"/>
      <c r="IJL410" s="220"/>
      <c r="IJM410" s="220"/>
      <c r="IJN410" s="220"/>
      <c r="IJO410" s="220"/>
      <c r="IJP410" s="220"/>
      <c r="IJQ410" s="220"/>
      <c r="IJR410" s="220"/>
      <c r="IJS410" s="220"/>
      <c r="IJT410" s="220"/>
      <c r="IJU410" s="220"/>
      <c r="IJV410" s="220"/>
      <c r="IJW410" s="220"/>
      <c r="IJX410" s="220"/>
      <c r="IJY410" s="220"/>
      <c r="IJZ410" s="220"/>
      <c r="IKA410" s="220"/>
      <c r="IKB410" s="220"/>
      <c r="IKC410" s="220"/>
      <c r="IKD410" s="220"/>
      <c r="IKE410" s="220"/>
      <c r="IKF410" s="220"/>
      <c r="IKG410" s="220"/>
      <c r="IKH410" s="220"/>
      <c r="IKI410" s="220"/>
      <c r="IKJ410" s="220"/>
      <c r="IKK410" s="220"/>
      <c r="IKL410" s="220"/>
      <c r="IKM410" s="220"/>
      <c r="IKN410" s="220"/>
      <c r="IKO410" s="220"/>
      <c r="IKP410" s="220"/>
      <c r="IKQ410" s="220"/>
      <c r="IKR410" s="220"/>
      <c r="IKS410" s="220"/>
      <c r="IKT410" s="220"/>
      <c r="IKU410" s="220"/>
      <c r="IKV410" s="220"/>
      <c r="IKW410" s="220"/>
      <c r="IKX410" s="220"/>
      <c r="IKY410" s="220"/>
      <c r="IKZ410" s="220"/>
      <c r="ILA410" s="220"/>
      <c r="ILB410" s="220"/>
      <c r="ILC410" s="220"/>
      <c r="ILD410" s="220"/>
      <c r="ILE410" s="220"/>
      <c r="ILF410" s="220"/>
      <c r="ILG410" s="220"/>
      <c r="ILH410" s="220"/>
      <c r="ILI410" s="220"/>
      <c r="ILJ410" s="220"/>
      <c r="ILK410" s="220"/>
      <c r="ILL410" s="220"/>
      <c r="ILM410" s="220"/>
      <c r="ILN410" s="220"/>
      <c r="ILO410" s="220"/>
      <c r="ILP410" s="220"/>
      <c r="ILQ410" s="220"/>
      <c r="ILR410" s="220"/>
      <c r="ILS410" s="220"/>
      <c r="ILT410" s="220"/>
      <c r="ILU410" s="220"/>
      <c r="ILV410" s="220"/>
      <c r="ILW410" s="220"/>
      <c r="ILX410" s="220"/>
      <c r="ILY410" s="220"/>
      <c r="ILZ410" s="220"/>
      <c r="IMA410" s="220"/>
      <c r="IMB410" s="220"/>
      <c r="IMC410" s="220"/>
      <c r="IMD410" s="220"/>
      <c r="IME410" s="220"/>
      <c r="IMF410" s="220"/>
      <c r="IMG410" s="220"/>
      <c r="IMH410" s="220"/>
      <c r="IMI410" s="220"/>
      <c r="IMJ410" s="220"/>
      <c r="IMK410" s="220"/>
      <c r="IML410" s="220"/>
      <c r="IMM410" s="220"/>
      <c r="IMN410" s="220"/>
      <c r="IMO410" s="220"/>
      <c r="IMP410" s="220"/>
      <c r="IMQ410" s="220"/>
      <c r="IMR410" s="220"/>
      <c r="IMS410" s="220"/>
      <c r="IMT410" s="220"/>
      <c r="IMU410" s="220"/>
      <c r="IMV410" s="220"/>
      <c r="IMW410" s="220"/>
      <c r="IMX410" s="220"/>
      <c r="IMY410" s="220"/>
      <c r="IMZ410" s="220"/>
      <c r="INA410" s="220"/>
      <c r="INB410" s="220"/>
      <c r="INC410" s="220"/>
      <c r="IND410" s="220"/>
      <c r="INE410" s="220"/>
      <c r="INF410" s="220"/>
      <c r="ING410" s="220"/>
      <c r="INH410" s="220"/>
      <c r="INI410" s="220"/>
      <c r="INJ410" s="220"/>
      <c r="INK410" s="220"/>
      <c r="INL410" s="220"/>
      <c r="INM410" s="220"/>
      <c r="INN410" s="220"/>
      <c r="INO410" s="220"/>
      <c r="INP410" s="220"/>
      <c r="INQ410" s="220"/>
      <c r="INR410" s="220"/>
      <c r="INS410" s="220"/>
      <c r="INT410" s="220"/>
      <c r="INU410" s="220"/>
      <c r="INV410" s="220"/>
      <c r="INW410" s="220"/>
      <c r="INX410" s="220"/>
      <c r="INY410" s="220"/>
      <c r="INZ410" s="220"/>
      <c r="IOA410" s="220"/>
      <c r="IOB410" s="220"/>
      <c r="IOC410" s="220"/>
      <c r="IOD410" s="220"/>
      <c r="IOE410" s="220"/>
      <c r="IOF410" s="220"/>
      <c r="IOG410" s="220"/>
      <c r="IOH410" s="220"/>
      <c r="IOI410" s="220"/>
      <c r="IOJ410" s="220"/>
      <c r="IOK410" s="220"/>
      <c r="IOL410" s="220"/>
      <c r="IOM410" s="220"/>
      <c r="ION410" s="220"/>
      <c r="IOO410" s="220"/>
      <c r="IOP410" s="220"/>
      <c r="IOQ410" s="220"/>
      <c r="IOR410" s="220"/>
      <c r="IOS410" s="220"/>
      <c r="IOT410" s="220"/>
      <c r="IOU410" s="220"/>
      <c r="IOV410" s="220"/>
      <c r="IOW410" s="220"/>
      <c r="IOX410" s="220"/>
      <c r="IOY410" s="220"/>
      <c r="IOZ410" s="220"/>
      <c r="IPA410" s="220"/>
      <c r="IPB410" s="220"/>
      <c r="IPC410" s="220"/>
      <c r="IPD410" s="220"/>
      <c r="IPE410" s="220"/>
      <c r="IPF410" s="220"/>
      <c r="IPG410" s="220"/>
      <c r="IPH410" s="220"/>
      <c r="IPI410" s="220"/>
      <c r="IPJ410" s="220"/>
      <c r="IPK410" s="220"/>
      <c r="IPL410" s="220"/>
      <c r="IPM410" s="220"/>
      <c r="IPN410" s="220"/>
      <c r="IPO410" s="220"/>
      <c r="IPP410" s="220"/>
      <c r="IPQ410" s="220"/>
      <c r="IPR410" s="220"/>
      <c r="IPS410" s="220"/>
      <c r="IPT410" s="220"/>
      <c r="IPU410" s="220"/>
      <c r="IPV410" s="220"/>
      <c r="IPW410" s="220"/>
      <c r="IPX410" s="220"/>
      <c r="IPY410" s="220"/>
      <c r="IPZ410" s="220"/>
      <c r="IQA410" s="220"/>
      <c r="IQB410" s="220"/>
      <c r="IQC410" s="220"/>
      <c r="IQD410" s="220"/>
      <c r="IQE410" s="220"/>
      <c r="IQF410" s="220"/>
      <c r="IQG410" s="220"/>
      <c r="IQH410" s="220"/>
      <c r="IQI410" s="220"/>
      <c r="IQJ410" s="220"/>
      <c r="IQK410" s="220"/>
      <c r="IQL410" s="220"/>
      <c r="IQM410" s="220"/>
      <c r="IQN410" s="220"/>
      <c r="IQO410" s="220"/>
      <c r="IQP410" s="220"/>
      <c r="IQQ410" s="220"/>
      <c r="IQR410" s="220"/>
      <c r="IQS410" s="220"/>
      <c r="IQT410" s="220"/>
      <c r="IQU410" s="220"/>
      <c r="IQV410" s="220"/>
      <c r="IQW410" s="220"/>
      <c r="IQX410" s="220"/>
      <c r="IQY410" s="220"/>
      <c r="IQZ410" s="220"/>
      <c r="IRA410" s="220"/>
      <c r="IRB410" s="220"/>
      <c r="IRC410" s="220"/>
      <c r="IRD410" s="220"/>
      <c r="IRE410" s="220"/>
      <c r="IRF410" s="220"/>
      <c r="IRG410" s="220"/>
      <c r="IRH410" s="220"/>
      <c r="IRI410" s="220"/>
      <c r="IRJ410" s="220"/>
      <c r="IRK410" s="220"/>
      <c r="IRL410" s="220"/>
      <c r="IRM410" s="220"/>
      <c r="IRN410" s="220"/>
      <c r="IRO410" s="220"/>
      <c r="IRP410" s="220"/>
      <c r="IRQ410" s="220"/>
      <c r="IRR410" s="220"/>
      <c r="IRS410" s="220"/>
      <c r="IRT410" s="220"/>
      <c r="IRU410" s="220"/>
      <c r="IRV410" s="220"/>
      <c r="IRW410" s="220"/>
      <c r="IRX410" s="220"/>
      <c r="IRY410" s="220"/>
      <c r="IRZ410" s="220"/>
      <c r="ISA410" s="220"/>
      <c r="ISB410" s="220"/>
      <c r="ISC410" s="220"/>
      <c r="ISD410" s="220"/>
      <c r="ISE410" s="220"/>
      <c r="ISF410" s="220"/>
      <c r="ISG410" s="220"/>
      <c r="ISH410" s="220"/>
      <c r="ISI410" s="220"/>
      <c r="ISJ410" s="220"/>
      <c r="ISK410" s="220"/>
      <c r="ISL410" s="220"/>
      <c r="ISM410" s="220"/>
      <c r="ISN410" s="220"/>
      <c r="ISO410" s="220"/>
      <c r="ISP410" s="220"/>
      <c r="ISQ410" s="220"/>
      <c r="ISR410" s="220"/>
      <c r="ISS410" s="220"/>
      <c r="IST410" s="220"/>
      <c r="ISU410" s="220"/>
      <c r="ISV410" s="220"/>
      <c r="ISW410" s="220"/>
      <c r="ISX410" s="220"/>
      <c r="ISY410" s="220"/>
      <c r="ISZ410" s="220"/>
      <c r="ITA410" s="220"/>
      <c r="ITB410" s="220"/>
      <c r="ITC410" s="220"/>
      <c r="ITD410" s="220"/>
      <c r="ITE410" s="220"/>
      <c r="ITF410" s="220"/>
      <c r="ITG410" s="220"/>
      <c r="ITH410" s="220"/>
      <c r="ITI410" s="220"/>
      <c r="ITJ410" s="220"/>
      <c r="ITK410" s="220"/>
      <c r="ITL410" s="220"/>
      <c r="ITM410" s="220"/>
      <c r="ITN410" s="220"/>
      <c r="ITO410" s="220"/>
      <c r="ITP410" s="220"/>
      <c r="ITQ410" s="220"/>
      <c r="ITR410" s="220"/>
      <c r="ITS410" s="220"/>
      <c r="ITT410" s="220"/>
      <c r="ITU410" s="220"/>
      <c r="ITV410" s="220"/>
      <c r="ITW410" s="220"/>
      <c r="ITX410" s="220"/>
      <c r="ITY410" s="220"/>
      <c r="ITZ410" s="220"/>
      <c r="IUA410" s="220"/>
      <c r="IUB410" s="220"/>
      <c r="IUC410" s="220"/>
      <c r="IUD410" s="220"/>
      <c r="IUE410" s="220"/>
      <c r="IUF410" s="220"/>
      <c r="IUG410" s="220"/>
      <c r="IUH410" s="220"/>
      <c r="IUI410" s="220"/>
      <c r="IUJ410" s="220"/>
      <c r="IUK410" s="220"/>
      <c r="IUL410" s="220"/>
      <c r="IUM410" s="220"/>
      <c r="IUN410" s="220"/>
      <c r="IUO410" s="220"/>
      <c r="IUP410" s="220"/>
      <c r="IUQ410" s="220"/>
      <c r="IUR410" s="220"/>
      <c r="IUS410" s="220"/>
      <c r="IUT410" s="220"/>
      <c r="IUU410" s="220"/>
      <c r="IUV410" s="220"/>
      <c r="IUW410" s="220"/>
      <c r="IUX410" s="220"/>
      <c r="IUY410" s="220"/>
      <c r="IUZ410" s="220"/>
      <c r="IVA410" s="220"/>
      <c r="IVB410" s="220"/>
      <c r="IVC410" s="220"/>
      <c r="IVD410" s="220"/>
      <c r="IVE410" s="220"/>
      <c r="IVF410" s="220"/>
      <c r="IVG410" s="220"/>
      <c r="IVH410" s="220"/>
      <c r="IVI410" s="220"/>
      <c r="IVJ410" s="220"/>
      <c r="IVK410" s="220"/>
      <c r="IVL410" s="220"/>
      <c r="IVM410" s="220"/>
      <c r="IVN410" s="220"/>
      <c r="IVO410" s="220"/>
      <c r="IVP410" s="220"/>
      <c r="IVQ410" s="220"/>
      <c r="IVR410" s="220"/>
      <c r="IVS410" s="220"/>
      <c r="IVT410" s="220"/>
      <c r="IVU410" s="220"/>
      <c r="IVV410" s="220"/>
      <c r="IVW410" s="220"/>
      <c r="IVX410" s="220"/>
      <c r="IVY410" s="220"/>
      <c r="IVZ410" s="220"/>
      <c r="IWA410" s="220"/>
      <c r="IWB410" s="220"/>
      <c r="IWC410" s="220"/>
      <c r="IWD410" s="220"/>
      <c r="IWE410" s="220"/>
      <c r="IWF410" s="220"/>
      <c r="IWG410" s="220"/>
      <c r="IWH410" s="220"/>
      <c r="IWI410" s="220"/>
      <c r="IWJ410" s="220"/>
      <c r="IWK410" s="220"/>
      <c r="IWL410" s="220"/>
      <c r="IWM410" s="220"/>
      <c r="IWN410" s="220"/>
      <c r="IWO410" s="220"/>
      <c r="IWP410" s="220"/>
      <c r="IWQ410" s="220"/>
      <c r="IWR410" s="220"/>
      <c r="IWS410" s="220"/>
      <c r="IWT410" s="220"/>
      <c r="IWU410" s="220"/>
      <c r="IWV410" s="220"/>
      <c r="IWW410" s="220"/>
      <c r="IWX410" s="220"/>
      <c r="IWY410" s="220"/>
      <c r="IWZ410" s="220"/>
      <c r="IXA410" s="220"/>
      <c r="IXB410" s="220"/>
      <c r="IXC410" s="220"/>
      <c r="IXD410" s="220"/>
      <c r="IXE410" s="220"/>
      <c r="IXF410" s="220"/>
      <c r="IXG410" s="220"/>
      <c r="IXH410" s="220"/>
      <c r="IXI410" s="220"/>
      <c r="IXJ410" s="220"/>
      <c r="IXK410" s="220"/>
      <c r="IXL410" s="220"/>
      <c r="IXM410" s="220"/>
      <c r="IXN410" s="220"/>
      <c r="IXO410" s="220"/>
      <c r="IXP410" s="220"/>
      <c r="IXQ410" s="220"/>
      <c r="IXR410" s="220"/>
      <c r="IXS410" s="220"/>
      <c r="IXT410" s="220"/>
      <c r="IXU410" s="220"/>
      <c r="IXV410" s="220"/>
      <c r="IXW410" s="220"/>
      <c r="IXX410" s="220"/>
      <c r="IXY410" s="220"/>
      <c r="IXZ410" s="220"/>
      <c r="IYA410" s="220"/>
      <c r="IYB410" s="220"/>
      <c r="IYC410" s="220"/>
      <c r="IYD410" s="220"/>
      <c r="IYE410" s="220"/>
      <c r="IYF410" s="220"/>
      <c r="IYG410" s="220"/>
      <c r="IYH410" s="220"/>
      <c r="IYI410" s="220"/>
      <c r="IYJ410" s="220"/>
      <c r="IYK410" s="220"/>
      <c r="IYL410" s="220"/>
      <c r="IYM410" s="220"/>
      <c r="IYN410" s="220"/>
      <c r="IYO410" s="220"/>
      <c r="IYP410" s="220"/>
      <c r="IYQ410" s="220"/>
      <c r="IYR410" s="220"/>
      <c r="IYS410" s="220"/>
      <c r="IYT410" s="220"/>
      <c r="IYU410" s="220"/>
      <c r="IYV410" s="220"/>
      <c r="IYW410" s="220"/>
      <c r="IYX410" s="220"/>
      <c r="IYY410" s="220"/>
      <c r="IYZ410" s="220"/>
      <c r="IZA410" s="220"/>
      <c r="IZB410" s="220"/>
      <c r="IZC410" s="220"/>
      <c r="IZD410" s="220"/>
      <c r="IZE410" s="220"/>
      <c r="IZF410" s="220"/>
      <c r="IZG410" s="220"/>
      <c r="IZH410" s="220"/>
      <c r="IZI410" s="220"/>
      <c r="IZJ410" s="220"/>
      <c r="IZK410" s="220"/>
      <c r="IZL410" s="220"/>
      <c r="IZM410" s="220"/>
      <c r="IZN410" s="220"/>
      <c r="IZO410" s="220"/>
      <c r="IZP410" s="220"/>
      <c r="IZQ410" s="220"/>
      <c r="IZR410" s="220"/>
      <c r="IZS410" s="220"/>
      <c r="IZT410" s="220"/>
      <c r="IZU410" s="220"/>
      <c r="IZV410" s="220"/>
      <c r="IZW410" s="220"/>
      <c r="IZX410" s="220"/>
      <c r="IZY410" s="220"/>
      <c r="IZZ410" s="220"/>
      <c r="JAA410" s="220"/>
      <c r="JAB410" s="220"/>
      <c r="JAC410" s="220"/>
      <c r="JAD410" s="220"/>
      <c r="JAE410" s="220"/>
      <c r="JAF410" s="220"/>
      <c r="JAG410" s="220"/>
      <c r="JAH410" s="220"/>
      <c r="JAI410" s="220"/>
      <c r="JAJ410" s="220"/>
      <c r="JAK410" s="220"/>
      <c r="JAL410" s="220"/>
      <c r="JAM410" s="220"/>
      <c r="JAN410" s="220"/>
      <c r="JAO410" s="220"/>
      <c r="JAP410" s="220"/>
      <c r="JAQ410" s="220"/>
      <c r="JAR410" s="220"/>
      <c r="JAS410" s="220"/>
      <c r="JAT410" s="220"/>
      <c r="JAU410" s="220"/>
      <c r="JAV410" s="220"/>
      <c r="JAW410" s="220"/>
      <c r="JAX410" s="220"/>
      <c r="JAY410" s="220"/>
      <c r="JAZ410" s="220"/>
      <c r="JBA410" s="220"/>
      <c r="JBB410" s="220"/>
      <c r="JBC410" s="220"/>
      <c r="JBD410" s="220"/>
      <c r="JBE410" s="220"/>
      <c r="JBF410" s="220"/>
      <c r="JBG410" s="220"/>
      <c r="JBH410" s="220"/>
      <c r="JBI410" s="220"/>
      <c r="JBJ410" s="220"/>
      <c r="JBK410" s="220"/>
      <c r="JBL410" s="220"/>
      <c r="JBM410" s="220"/>
      <c r="JBN410" s="220"/>
      <c r="JBO410" s="220"/>
      <c r="JBP410" s="220"/>
      <c r="JBQ410" s="220"/>
      <c r="JBR410" s="220"/>
      <c r="JBS410" s="220"/>
      <c r="JBT410" s="220"/>
      <c r="JBU410" s="220"/>
      <c r="JBV410" s="220"/>
      <c r="JBW410" s="220"/>
      <c r="JBX410" s="220"/>
      <c r="JBY410" s="220"/>
      <c r="JBZ410" s="220"/>
      <c r="JCA410" s="220"/>
      <c r="JCB410" s="220"/>
      <c r="JCC410" s="220"/>
      <c r="JCD410" s="220"/>
      <c r="JCE410" s="220"/>
      <c r="JCF410" s="220"/>
      <c r="JCG410" s="220"/>
      <c r="JCH410" s="220"/>
      <c r="JCI410" s="220"/>
      <c r="JCJ410" s="220"/>
      <c r="JCK410" s="220"/>
      <c r="JCL410" s="220"/>
      <c r="JCM410" s="220"/>
      <c r="JCN410" s="220"/>
      <c r="JCO410" s="220"/>
      <c r="JCP410" s="220"/>
      <c r="JCQ410" s="220"/>
      <c r="JCR410" s="220"/>
      <c r="JCS410" s="220"/>
      <c r="JCT410" s="220"/>
      <c r="JCU410" s="220"/>
      <c r="JCV410" s="220"/>
      <c r="JCW410" s="220"/>
      <c r="JCX410" s="220"/>
      <c r="JCY410" s="220"/>
      <c r="JCZ410" s="220"/>
      <c r="JDA410" s="220"/>
      <c r="JDB410" s="220"/>
      <c r="JDC410" s="220"/>
      <c r="JDD410" s="220"/>
      <c r="JDE410" s="220"/>
      <c r="JDF410" s="220"/>
      <c r="JDG410" s="220"/>
      <c r="JDH410" s="220"/>
      <c r="JDI410" s="220"/>
      <c r="JDJ410" s="220"/>
      <c r="JDK410" s="220"/>
      <c r="JDL410" s="220"/>
      <c r="JDM410" s="220"/>
      <c r="JDN410" s="220"/>
      <c r="JDO410" s="220"/>
      <c r="JDP410" s="220"/>
      <c r="JDQ410" s="220"/>
      <c r="JDR410" s="220"/>
      <c r="JDS410" s="220"/>
      <c r="JDT410" s="220"/>
      <c r="JDU410" s="220"/>
      <c r="JDV410" s="220"/>
      <c r="JDW410" s="220"/>
      <c r="JDX410" s="220"/>
      <c r="JDY410" s="220"/>
      <c r="JDZ410" s="220"/>
      <c r="JEA410" s="220"/>
      <c r="JEB410" s="220"/>
      <c r="JEC410" s="220"/>
      <c r="JED410" s="220"/>
      <c r="JEE410" s="220"/>
      <c r="JEF410" s="220"/>
      <c r="JEG410" s="220"/>
      <c r="JEH410" s="220"/>
      <c r="JEI410" s="220"/>
      <c r="JEJ410" s="220"/>
      <c r="JEK410" s="220"/>
      <c r="JEL410" s="220"/>
      <c r="JEM410" s="220"/>
      <c r="JEN410" s="220"/>
      <c r="JEO410" s="220"/>
      <c r="JEP410" s="220"/>
      <c r="JEQ410" s="220"/>
      <c r="JER410" s="220"/>
      <c r="JES410" s="220"/>
      <c r="JET410" s="220"/>
      <c r="JEU410" s="220"/>
      <c r="JEV410" s="220"/>
      <c r="JEW410" s="220"/>
      <c r="JEX410" s="220"/>
      <c r="JEY410" s="220"/>
      <c r="JEZ410" s="220"/>
      <c r="JFA410" s="220"/>
      <c r="JFB410" s="220"/>
      <c r="JFC410" s="220"/>
      <c r="JFD410" s="220"/>
      <c r="JFE410" s="220"/>
      <c r="JFF410" s="220"/>
      <c r="JFG410" s="220"/>
      <c r="JFH410" s="220"/>
      <c r="JFI410" s="220"/>
      <c r="JFJ410" s="220"/>
      <c r="JFK410" s="220"/>
      <c r="JFL410" s="220"/>
      <c r="JFM410" s="220"/>
      <c r="JFN410" s="220"/>
      <c r="JFO410" s="220"/>
      <c r="JFP410" s="220"/>
      <c r="JFQ410" s="220"/>
      <c r="JFR410" s="220"/>
      <c r="JFS410" s="220"/>
      <c r="JFT410" s="220"/>
      <c r="JFU410" s="220"/>
      <c r="JFV410" s="220"/>
      <c r="JFW410" s="220"/>
      <c r="JFX410" s="220"/>
      <c r="JFY410" s="220"/>
      <c r="JFZ410" s="220"/>
      <c r="JGA410" s="220"/>
      <c r="JGB410" s="220"/>
      <c r="JGC410" s="220"/>
      <c r="JGD410" s="220"/>
      <c r="JGE410" s="220"/>
      <c r="JGF410" s="220"/>
      <c r="JGG410" s="220"/>
      <c r="JGH410" s="220"/>
      <c r="JGI410" s="220"/>
      <c r="JGJ410" s="220"/>
      <c r="JGK410" s="220"/>
      <c r="JGL410" s="220"/>
      <c r="JGM410" s="220"/>
      <c r="JGN410" s="220"/>
      <c r="JGO410" s="220"/>
      <c r="JGP410" s="220"/>
      <c r="JGQ410" s="220"/>
      <c r="JGR410" s="220"/>
      <c r="JGS410" s="220"/>
      <c r="JGT410" s="220"/>
      <c r="JGU410" s="220"/>
      <c r="JGV410" s="220"/>
      <c r="JGW410" s="220"/>
      <c r="JGX410" s="220"/>
      <c r="JGY410" s="220"/>
      <c r="JGZ410" s="220"/>
      <c r="JHA410" s="220"/>
      <c r="JHB410" s="220"/>
      <c r="JHC410" s="220"/>
      <c r="JHD410" s="220"/>
      <c r="JHE410" s="220"/>
      <c r="JHF410" s="220"/>
      <c r="JHG410" s="220"/>
      <c r="JHH410" s="220"/>
      <c r="JHI410" s="220"/>
      <c r="JHJ410" s="220"/>
      <c r="JHK410" s="220"/>
      <c r="JHL410" s="220"/>
      <c r="JHM410" s="220"/>
      <c r="JHN410" s="220"/>
      <c r="JHO410" s="220"/>
      <c r="JHP410" s="220"/>
      <c r="JHQ410" s="220"/>
      <c r="JHR410" s="220"/>
      <c r="JHS410" s="220"/>
      <c r="JHT410" s="220"/>
      <c r="JHU410" s="220"/>
      <c r="JHV410" s="220"/>
      <c r="JHW410" s="220"/>
      <c r="JHX410" s="220"/>
      <c r="JHY410" s="220"/>
      <c r="JHZ410" s="220"/>
      <c r="JIA410" s="220"/>
      <c r="JIB410" s="220"/>
      <c r="JIC410" s="220"/>
      <c r="JID410" s="220"/>
      <c r="JIE410" s="220"/>
      <c r="JIF410" s="220"/>
      <c r="JIG410" s="220"/>
      <c r="JIH410" s="220"/>
      <c r="JII410" s="220"/>
      <c r="JIJ410" s="220"/>
      <c r="JIK410" s="220"/>
      <c r="JIL410" s="220"/>
      <c r="JIM410" s="220"/>
      <c r="JIN410" s="220"/>
      <c r="JIO410" s="220"/>
      <c r="JIP410" s="220"/>
      <c r="JIQ410" s="220"/>
      <c r="JIR410" s="220"/>
      <c r="JIS410" s="220"/>
      <c r="JIT410" s="220"/>
      <c r="JIU410" s="220"/>
      <c r="JIV410" s="220"/>
      <c r="JIW410" s="220"/>
      <c r="JIX410" s="220"/>
      <c r="JIY410" s="220"/>
      <c r="JIZ410" s="220"/>
      <c r="JJA410" s="220"/>
      <c r="JJB410" s="220"/>
      <c r="JJC410" s="220"/>
      <c r="JJD410" s="220"/>
      <c r="JJE410" s="220"/>
      <c r="JJF410" s="220"/>
      <c r="JJG410" s="220"/>
      <c r="JJH410" s="220"/>
      <c r="JJI410" s="220"/>
      <c r="JJJ410" s="220"/>
      <c r="JJK410" s="220"/>
      <c r="JJL410" s="220"/>
      <c r="JJM410" s="220"/>
      <c r="JJN410" s="220"/>
      <c r="JJO410" s="220"/>
      <c r="JJP410" s="220"/>
      <c r="JJQ410" s="220"/>
      <c r="JJR410" s="220"/>
      <c r="JJS410" s="220"/>
      <c r="JJT410" s="220"/>
      <c r="JJU410" s="220"/>
      <c r="JJV410" s="220"/>
      <c r="JJW410" s="220"/>
      <c r="JJX410" s="220"/>
      <c r="JJY410" s="220"/>
      <c r="JJZ410" s="220"/>
      <c r="JKA410" s="220"/>
      <c r="JKB410" s="220"/>
      <c r="JKC410" s="220"/>
      <c r="JKD410" s="220"/>
      <c r="JKE410" s="220"/>
      <c r="JKF410" s="220"/>
      <c r="JKG410" s="220"/>
      <c r="JKH410" s="220"/>
      <c r="JKI410" s="220"/>
      <c r="JKJ410" s="220"/>
      <c r="JKK410" s="220"/>
      <c r="JKL410" s="220"/>
      <c r="JKM410" s="220"/>
      <c r="JKN410" s="220"/>
      <c r="JKO410" s="220"/>
      <c r="JKP410" s="220"/>
      <c r="JKQ410" s="220"/>
      <c r="JKR410" s="220"/>
      <c r="JKS410" s="220"/>
      <c r="JKT410" s="220"/>
      <c r="JKU410" s="220"/>
      <c r="JKV410" s="220"/>
      <c r="JKW410" s="220"/>
      <c r="JKX410" s="220"/>
      <c r="JKY410" s="220"/>
      <c r="JKZ410" s="220"/>
      <c r="JLA410" s="220"/>
      <c r="JLB410" s="220"/>
      <c r="JLC410" s="220"/>
      <c r="JLD410" s="220"/>
      <c r="JLE410" s="220"/>
      <c r="JLF410" s="220"/>
      <c r="JLG410" s="220"/>
      <c r="JLH410" s="220"/>
      <c r="JLI410" s="220"/>
      <c r="JLJ410" s="220"/>
      <c r="JLK410" s="220"/>
      <c r="JLL410" s="220"/>
      <c r="JLM410" s="220"/>
      <c r="JLN410" s="220"/>
      <c r="JLO410" s="220"/>
      <c r="JLP410" s="220"/>
      <c r="JLQ410" s="220"/>
      <c r="JLR410" s="220"/>
      <c r="JLS410" s="220"/>
      <c r="JLT410" s="220"/>
      <c r="JLU410" s="220"/>
      <c r="JLV410" s="220"/>
      <c r="JLW410" s="220"/>
      <c r="JLX410" s="220"/>
      <c r="JLY410" s="220"/>
      <c r="JLZ410" s="220"/>
      <c r="JMA410" s="220"/>
      <c r="JMB410" s="220"/>
      <c r="JMC410" s="220"/>
      <c r="JMD410" s="220"/>
      <c r="JME410" s="220"/>
      <c r="JMF410" s="220"/>
      <c r="JMG410" s="220"/>
      <c r="JMH410" s="220"/>
      <c r="JMI410" s="220"/>
      <c r="JMJ410" s="220"/>
      <c r="JMK410" s="220"/>
      <c r="JML410" s="220"/>
      <c r="JMM410" s="220"/>
      <c r="JMN410" s="220"/>
      <c r="JMO410" s="220"/>
      <c r="JMP410" s="220"/>
      <c r="JMQ410" s="220"/>
      <c r="JMR410" s="220"/>
      <c r="JMS410" s="220"/>
      <c r="JMT410" s="220"/>
      <c r="JMU410" s="220"/>
      <c r="JMV410" s="220"/>
      <c r="JMW410" s="220"/>
      <c r="JMX410" s="220"/>
      <c r="JMY410" s="220"/>
      <c r="JMZ410" s="220"/>
      <c r="JNA410" s="220"/>
      <c r="JNB410" s="220"/>
      <c r="JNC410" s="220"/>
      <c r="JND410" s="220"/>
      <c r="JNE410" s="220"/>
      <c r="JNF410" s="220"/>
      <c r="JNG410" s="220"/>
      <c r="JNH410" s="220"/>
      <c r="JNI410" s="220"/>
      <c r="JNJ410" s="220"/>
      <c r="JNK410" s="220"/>
      <c r="JNL410" s="220"/>
      <c r="JNM410" s="220"/>
      <c r="JNN410" s="220"/>
      <c r="JNO410" s="220"/>
      <c r="JNP410" s="220"/>
      <c r="JNQ410" s="220"/>
      <c r="JNR410" s="220"/>
      <c r="JNS410" s="220"/>
      <c r="JNT410" s="220"/>
      <c r="JNU410" s="220"/>
      <c r="JNV410" s="220"/>
      <c r="JNW410" s="220"/>
      <c r="JNX410" s="220"/>
      <c r="JNY410" s="220"/>
      <c r="JNZ410" s="220"/>
      <c r="JOA410" s="220"/>
      <c r="JOB410" s="220"/>
      <c r="JOC410" s="220"/>
      <c r="JOD410" s="220"/>
      <c r="JOE410" s="220"/>
      <c r="JOF410" s="220"/>
      <c r="JOG410" s="220"/>
      <c r="JOH410" s="220"/>
      <c r="JOI410" s="220"/>
      <c r="JOJ410" s="220"/>
      <c r="JOK410" s="220"/>
      <c r="JOL410" s="220"/>
      <c r="JOM410" s="220"/>
      <c r="JON410" s="220"/>
      <c r="JOO410" s="220"/>
      <c r="JOP410" s="220"/>
      <c r="JOQ410" s="220"/>
      <c r="JOR410" s="220"/>
      <c r="JOS410" s="220"/>
      <c r="JOT410" s="220"/>
      <c r="JOU410" s="220"/>
      <c r="JOV410" s="220"/>
      <c r="JOW410" s="220"/>
      <c r="JOX410" s="220"/>
      <c r="JOY410" s="220"/>
      <c r="JOZ410" s="220"/>
      <c r="JPA410" s="220"/>
      <c r="JPB410" s="220"/>
      <c r="JPC410" s="220"/>
      <c r="JPD410" s="220"/>
      <c r="JPE410" s="220"/>
      <c r="JPF410" s="220"/>
      <c r="JPG410" s="220"/>
      <c r="JPH410" s="220"/>
      <c r="JPI410" s="220"/>
      <c r="JPJ410" s="220"/>
      <c r="JPK410" s="220"/>
      <c r="JPL410" s="220"/>
      <c r="JPM410" s="220"/>
      <c r="JPN410" s="220"/>
      <c r="JPO410" s="220"/>
      <c r="JPP410" s="220"/>
      <c r="JPQ410" s="220"/>
      <c r="JPR410" s="220"/>
      <c r="JPS410" s="220"/>
      <c r="JPT410" s="220"/>
      <c r="JPU410" s="220"/>
      <c r="JPV410" s="220"/>
      <c r="JPW410" s="220"/>
      <c r="JPX410" s="220"/>
      <c r="JPY410" s="220"/>
      <c r="JPZ410" s="220"/>
      <c r="JQA410" s="220"/>
      <c r="JQB410" s="220"/>
      <c r="JQC410" s="220"/>
      <c r="JQD410" s="220"/>
      <c r="JQE410" s="220"/>
      <c r="JQF410" s="220"/>
      <c r="JQG410" s="220"/>
      <c r="JQH410" s="220"/>
      <c r="JQI410" s="220"/>
      <c r="JQJ410" s="220"/>
      <c r="JQK410" s="220"/>
      <c r="JQL410" s="220"/>
      <c r="JQM410" s="220"/>
      <c r="JQN410" s="220"/>
      <c r="JQO410" s="220"/>
      <c r="JQP410" s="220"/>
      <c r="JQQ410" s="220"/>
      <c r="JQR410" s="220"/>
      <c r="JQS410" s="220"/>
      <c r="JQT410" s="220"/>
      <c r="JQU410" s="220"/>
      <c r="JQV410" s="220"/>
      <c r="JQW410" s="220"/>
      <c r="JQX410" s="220"/>
      <c r="JQY410" s="220"/>
      <c r="JQZ410" s="220"/>
      <c r="JRA410" s="220"/>
      <c r="JRB410" s="220"/>
      <c r="JRC410" s="220"/>
      <c r="JRD410" s="220"/>
      <c r="JRE410" s="220"/>
      <c r="JRF410" s="220"/>
      <c r="JRG410" s="220"/>
      <c r="JRH410" s="220"/>
      <c r="JRI410" s="220"/>
      <c r="JRJ410" s="220"/>
      <c r="JRK410" s="220"/>
      <c r="JRL410" s="220"/>
      <c r="JRM410" s="220"/>
      <c r="JRN410" s="220"/>
      <c r="JRO410" s="220"/>
      <c r="JRP410" s="220"/>
      <c r="JRQ410" s="220"/>
      <c r="JRR410" s="220"/>
      <c r="JRS410" s="220"/>
      <c r="JRT410" s="220"/>
      <c r="JRU410" s="220"/>
      <c r="JRV410" s="220"/>
      <c r="JRW410" s="220"/>
      <c r="JRX410" s="220"/>
      <c r="JRY410" s="220"/>
      <c r="JRZ410" s="220"/>
      <c r="JSA410" s="220"/>
      <c r="JSB410" s="220"/>
      <c r="JSC410" s="220"/>
      <c r="JSD410" s="220"/>
      <c r="JSE410" s="220"/>
      <c r="JSF410" s="220"/>
      <c r="JSG410" s="220"/>
      <c r="JSH410" s="220"/>
      <c r="JSI410" s="220"/>
      <c r="JSJ410" s="220"/>
      <c r="JSK410" s="220"/>
      <c r="JSL410" s="220"/>
      <c r="JSM410" s="220"/>
      <c r="JSN410" s="220"/>
      <c r="JSO410" s="220"/>
      <c r="JSP410" s="220"/>
      <c r="JSQ410" s="220"/>
      <c r="JSR410" s="220"/>
      <c r="JSS410" s="220"/>
      <c r="JST410" s="220"/>
      <c r="JSU410" s="220"/>
      <c r="JSV410" s="220"/>
      <c r="JSW410" s="220"/>
      <c r="JSX410" s="220"/>
      <c r="JSY410" s="220"/>
      <c r="JSZ410" s="220"/>
      <c r="JTA410" s="220"/>
      <c r="JTB410" s="220"/>
      <c r="JTC410" s="220"/>
      <c r="JTD410" s="220"/>
      <c r="JTE410" s="220"/>
      <c r="JTF410" s="220"/>
      <c r="JTG410" s="220"/>
      <c r="JTH410" s="220"/>
      <c r="JTI410" s="220"/>
      <c r="JTJ410" s="220"/>
      <c r="JTK410" s="220"/>
      <c r="JTL410" s="220"/>
      <c r="JTM410" s="220"/>
      <c r="JTN410" s="220"/>
      <c r="JTO410" s="220"/>
      <c r="JTP410" s="220"/>
      <c r="JTQ410" s="220"/>
      <c r="JTR410" s="220"/>
      <c r="JTS410" s="220"/>
      <c r="JTT410" s="220"/>
      <c r="JTU410" s="220"/>
      <c r="JTV410" s="220"/>
      <c r="JTW410" s="220"/>
      <c r="JTX410" s="220"/>
      <c r="JTY410" s="220"/>
      <c r="JTZ410" s="220"/>
      <c r="JUA410" s="220"/>
      <c r="JUB410" s="220"/>
      <c r="JUC410" s="220"/>
      <c r="JUD410" s="220"/>
      <c r="JUE410" s="220"/>
      <c r="JUF410" s="220"/>
      <c r="JUG410" s="220"/>
      <c r="JUH410" s="220"/>
      <c r="JUI410" s="220"/>
      <c r="JUJ410" s="220"/>
      <c r="JUK410" s="220"/>
      <c r="JUL410" s="220"/>
      <c r="JUM410" s="220"/>
      <c r="JUN410" s="220"/>
      <c r="JUO410" s="220"/>
      <c r="JUP410" s="220"/>
      <c r="JUQ410" s="220"/>
      <c r="JUR410" s="220"/>
      <c r="JUS410" s="220"/>
      <c r="JUT410" s="220"/>
      <c r="JUU410" s="220"/>
      <c r="JUV410" s="220"/>
      <c r="JUW410" s="220"/>
      <c r="JUX410" s="220"/>
      <c r="JUY410" s="220"/>
      <c r="JUZ410" s="220"/>
      <c r="JVA410" s="220"/>
      <c r="JVB410" s="220"/>
      <c r="JVC410" s="220"/>
      <c r="JVD410" s="220"/>
      <c r="JVE410" s="220"/>
      <c r="JVF410" s="220"/>
      <c r="JVG410" s="220"/>
      <c r="JVH410" s="220"/>
      <c r="JVI410" s="220"/>
      <c r="JVJ410" s="220"/>
      <c r="JVK410" s="220"/>
      <c r="JVL410" s="220"/>
      <c r="JVM410" s="220"/>
      <c r="JVN410" s="220"/>
      <c r="JVO410" s="220"/>
      <c r="JVP410" s="220"/>
      <c r="JVQ410" s="220"/>
      <c r="JVR410" s="220"/>
      <c r="JVS410" s="220"/>
      <c r="JVT410" s="220"/>
      <c r="JVU410" s="220"/>
      <c r="JVV410" s="220"/>
      <c r="JVW410" s="220"/>
      <c r="JVX410" s="220"/>
      <c r="JVY410" s="220"/>
      <c r="JVZ410" s="220"/>
      <c r="JWA410" s="220"/>
      <c r="JWB410" s="220"/>
      <c r="JWC410" s="220"/>
      <c r="JWD410" s="220"/>
      <c r="JWE410" s="220"/>
      <c r="JWF410" s="220"/>
      <c r="JWG410" s="220"/>
      <c r="JWH410" s="220"/>
      <c r="JWI410" s="220"/>
      <c r="JWJ410" s="220"/>
      <c r="JWK410" s="220"/>
      <c r="JWL410" s="220"/>
      <c r="JWM410" s="220"/>
      <c r="JWN410" s="220"/>
      <c r="JWO410" s="220"/>
      <c r="JWP410" s="220"/>
      <c r="JWQ410" s="220"/>
      <c r="JWR410" s="220"/>
      <c r="JWS410" s="220"/>
      <c r="JWT410" s="220"/>
      <c r="JWU410" s="220"/>
      <c r="JWV410" s="220"/>
      <c r="JWW410" s="220"/>
      <c r="JWX410" s="220"/>
      <c r="JWY410" s="220"/>
      <c r="JWZ410" s="220"/>
      <c r="JXA410" s="220"/>
      <c r="JXB410" s="220"/>
      <c r="JXC410" s="220"/>
      <c r="JXD410" s="220"/>
      <c r="JXE410" s="220"/>
      <c r="JXF410" s="220"/>
      <c r="JXG410" s="220"/>
      <c r="JXH410" s="220"/>
      <c r="JXI410" s="220"/>
      <c r="JXJ410" s="220"/>
      <c r="JXK410" s="220"/>
      <c r="JXL410" s="220"/>
      <c r="JXM410" s="220"/>
      <c r="JXN410" s="220"/>
      <c r="JXO410" s="220"/>
      <c r="JXP410" s="220"/>
      <c r="JXQ410" s="220"/>
      <c r="JXR410" s="220"/>
      <c r="JXS410" s="220"/>
      <c r="JXT410" s="220"/>
      <c r="JXU410" s="220"/>
      <c r="JXV410" s="220"/>
      <c r="JXW410" s="220"/>
      <c r="JXX410" s="220"/>
      <c r="JXY410" s="220"/>
      <c r="JXZ410" s="220"/>
      <c r="JYA410" s="220"/>
      <c r="JYB410" s="220"/>
      <c r="JYC410" s="220"/>
      <c r="JYD410" s="220"/>
      <c r="JYE410" s="220"/>
      <c r="JYF410" s="220"/>
      <c r="JYG410" s="220"/>
      <c r="JYH410" s="220"/>
      <c r="JYI410" s="220"/>
      <c r="JYJ410" s="220"/>
      <c r="JYK410" s="220"/>
      <c r="JYL410" s="220"/>
      <c r="JYM410" s="220"/>
      <c r="JYN410" s="220"/>
      <c r="JYO410" s="220"/>
      <c r="JYP410" s="220"/>
      <c r="JYQ410" s="220"/>
      <c r="JYR410" s="220"/>
      <c r="JYS410" s="220"/>
      <c r="JYT410" s="220"/>
      <c r="JYU410" s="220"/>
      <c r="JYV410" s="220"/>
      <c r="JYW410" s="220"/>
      <c r="JYX410" s="220"/>
      <c r="JYY410" s="220"/>
      <c r="JYZ410" s="220"/>
      <c r="JZA410" s="220"/>
      <c r="JZB410" s="220"/>
      <c r="JZC410" s="220"/>
      <c r="JZD410" s="220"/>
      <c r="JZE410" s="220"/>
      <c r="JZF410" s="220"/>
      <c r="JZG410" s="220"/>
      <c r="JZH410" s="220"/>
      <c r="JZI410" s="220"/>
      <c r="JZJ410" s="220"/>
      <c r="JZK410" s="220"/>
      <c r="JZL410" s="220"/>
      <c r="JZM410" s="220"/>
      <c r="JZN410" s="220"/>
      <c r="JZO410" s="220"/>
      <c r="JZP410" s="220"/>
      <c r="JZQ410" s="220"/>
      <c r="JZR410" s="220"/>
      <c r="JZS410" s="220"/>
      <c r="JZT410" s="220"/>
      <c r="JZU410" s="220"/>
      <c r="JZV410" s="220"/>
      <c r="JZW410" s="220"/>
      <c r="JZX410" s="220"/>
      <c r="JZY410" s="220"/>
      <c r="JZZ410" s="220"/>
      <c r="KAA410" s="220"/>
      <c r="KAB410" s="220"/>
      <c r="KAC410" s="220"/>
      <c r="KAD410" s="220"/>
      <c r="KAE410" s="220"/>
      <c r="KAF410" s="220"/>
      <c r="KAG410" s="220"/>
      <c r="KAH410" s="220"/>
      <c r="KAI410" s="220"/>
      <c r="KAJ410" s="220"/>
      <c r="KAK410" s="220"/>
      <c r="KAL410" s="220"/>
      <c r="KAM410" s="220"/>
      <c r="KAN410" s="220"/>
      <c r="KAO410" s="220"/>
      <c r="KAP410" s="220"/>
      <c r="KAQ410" s="220"/>
      <c r="KAR410" s="220"/>
      <c r="KAS410" s="220"/>
      <c r="KAT410" s="220"/>
      <c r="KAU410" s="220"/>
      <c r="KAV410" s="220"/>
      <c r="KAW410" s="220"/>
      <c r="KAX410" s="220"/>
      <c r="KAY410" s="220"/>
      <c r="KAZ410" s="220"/>
      <c r="KBA410" s="220"/>
      <c r="KBB410" s="220"/>
      <c r="KBC410" s="220"/>
      <c r="KBD410" s="220"/>
      <c r="KBE410" s="220"/>
      <c r="KBF410" s="220"/>
      <c r="KBG410" s="220"/>
      <c r="KBH410" s="220"/>
      <c r="KBI410" s="220"/>
      <c r="KBJ410" s="220"/>
      <c r="KBK410" s="220"/>
      <c r="KBL410" s="220"/>
      <c r="KBM410" s="220"/>
      <c r="KBN410" s="220"/>
      <c r="KBO410" s="220"/>
      <c r="KBP410" s="220"/>
      <c r="KBQ410" s="220"/>
      <c r="KBR410" s="220"/>
      <c r="KBS410" s="220"/>
      <c r="KBT410" s="220"/>
      <c r="KBU410" s="220"/>
      <c r="KBV410" s="220"/>
      <c r="KBW410" s="220"/>
      <c r="KBX410" s="220"/>
      <c r="KBY410" s="220"/>
      <c r="KBZ410" s="220"/>
      <c r="KCA410" s="220"/>
      <c r="KCB410" s="220"/>
      <c r="KCC410" s="220"/>
      <c r="KCD410" s="220"/>
      <c r="KCE410" s="220"/>
      <c r="KCF410" s="220"/>
      <c r="KCG410" s="220"/>
      <c r="KCH410" s="220"/>
      <c r="KCI410" s="220"/>
      <c r="KCJ410" s="220"/>
      <c r="KCK410" s="220"/>
      <c r="KCL410" s="220"/>
      <c r="KCM410" s="220"/>
      <c r="KCN410" s="220"/>
      <c r="KCO410" s="220"/>
      <c r="KCP410" s="220"/>
      <c r="KCQ410" s="220"/>
      <c r="KCR410" s="220"/>
      <c r="KCS410" s="220"/>
      <c r="KCT410" s="220"/>
      <c r="KCU410" s="220"/>
      <c r="KCV410" s="220"/>
      <c r="KCW410" s="220"/>
      <c r="KCX410" s="220"/>
      <c r="KCY410" s="220"/>
      <c r="KCZ410" s="220"/>
      <c r="KDA410" s="220"/>
      <c r="KDB410" s="220"/>
      <c r="KDC410" s="220"/>
      <c r="KDD410" s="220"/>
      <c r="KDE410" s="220"/>
      <c r="KDF410" s="220"/>
      <c r="KDG410" s="220"/>
      <c r="KDH410" s="220"/>
      <c r="KDI410" s="220"/>
      <c r="KDJ410" s="220"/>
      <c r="KDK410" s="220"/>
      <c r="KDL410" s="220"/>
      <c r="KDM410" s="220"/>
      <c r="KDN410" s="220"/>
      <c r="KDO410" s="220"/>
      <c r="KDP410" s="220"/>
      <c r="KDQ410" s="220"/>
      <c r="KDR410" s="220"/>
      <c r="KDS410" s="220"/>
      <c r="KDT410" s="220"/>
      <c r="KDU410" s="220"/>
      <c r="KDV410" s="220"/>
      <c r="KDW410" s="220"/>
      <c r="KDX410" s="220"/>
      <c r="KDY410" s="220"/>
      <c r="KDZ410" s="220"/>
      <c r="KEA410" s="220"/>
      <c r="KEB410" s="220"/>
      <c r="KEC410" s="220"/>
      <c r="KED410" s="220"/>
      <c r="KEE410" s="220"/>
      <c r="KEF410" s="220"/>
      <c r="KEG410" s="220"/>
      <c r="KEH410" s="220"/>
      <c r="KEI410" s="220"/>
      <c r="KEJ410" s="220"/>
      <c r="KEK410" s="220"/>
      <c r="KEL410" s="220"/>
      <c r="KEM410" s="220"/>
      <c r="KEN410" s="220"/>
      <c r="KEO410" s="220"/>
      <c r="KEP410" s="220"/>
      <c r="KEQ410" s="220"/>
      <c r="KER410" s="220"/>
      <c r="KES410" s="220"/>
      <c r="KET410" s="220"/>
      <c r="KEU410" s="220"/>
      <c r="KEV410" s="220"/>
      <c r="KEW410" s="220"/>
      <c r="KEX410" s="220"/>
      <c r="KEY410" s="220"/>
      <c r="KEZ410" s="220"/>
      <c r="KFA410" s="220"/>
      <c r="KFB410" s="220"/>
      <c r="KFC410" s="220"/>
      <c r="KFD410" s="220"/>
      <c r="KFE410" s="220"/>
      <c r="KFF410" s="220"/>
      <c r="KFG410" s="220"/>
      <c r="KFH410" s="220"/>
      <c r="KFI410" s="220"/>
      <c r="KFJ410" s="220"/>
      <c r="KFK410" s="220"/>
      <c r="KFL410" s="220"/>
      <c r="KFM410" s="220"/>
      <c r="KFN410" s="220"/>
      <c r="KFO410" s="220"/>
      <c r="KFP410" s="220"/>
      <c r="KFQ410" s="220"/>
      <c r="KFR410" s="220"/>
      <c r="KFS410" s="220"/>
      <c r="KFT410" s="220"/>
      <c r="KFU410" s="220"/>
      <c r="KFV410" s="220"/>
      <c r="KFW410" s="220"/>
      <c r="KFX410" s="220"/>
      <c r="KFY410" s="220"/>
      <c r="KFZ410" s="220"/>
      <c r="KGA410" s="220"/>
      <c r="KGB410" s="220"/>
      <c r="KGC410" s="220"/>
      <c r="KGD410" s="220"/>
      <c r="KGE410" s="220"/>
      <c r="KGF410" s="220"/>
      <c r="KGG410" s="220"/>
      <c r="KGH410" s="220"/>
      <c r="KGI410" s="220"/>
      <c r="KGJ410" s="220"/>
      <c r="KGK410" s="220"/>
      <c r="KGL410" s="220"/>
      <c r="KGM410" s="220"/>
      <c r="KGN410" s="220"/>
      <c r="KGO410" s="220"/>
      <c r="KGP410" s="220"/>
      <c r="KGQ410" s="220"/>
      <c r="KGR410" s="220"/>
      <c r="KGS410" s="220"/>
      <c r="KGT410" s="220"/>
      <c r="KGU410" s="220"/>
      <c r="KGV410" s="220"/>
      <c r="KGW410" s="220"/>
      <c r="KGX410" s="220"/>
      <c r="KGY410" s="220"/>
      <c r="KGZ410" s="220"/>
      <c r="KHA410" s="220"/>
      <c r="KHB410" s="220"/>
      <c r="KHC410" s="220"/>
      <c r="KHD410" s="220"/>
      <c r="KHE410" s="220"/>
      <c r="KHF410" s="220"/>
      <c r="KHG410" s="220"/>
      <c r="KHH410" s="220"/>
      <c r="KHI410" s="220"/>
      <c r="KHJ410" s="220"/>
      <c r="KHK410" s="220"/>
      <c r="KHL410" s="220"/>
      <c r="KHM410" s="220"/>
      <c r="KHN410" s="220"/>
      <c r="KHO410" s="220"/>
      <c r="KHP410" s="220"/>
      <c r="KHQ410" s="220"/>
      <c r="KHR410" s="220"/>
      <c r="KHS410" s="220"/>
      <c r="KHT410" s="220"/>
      <c r="KHU410" s="220"/>
      <c r="KHV410" s="220"/>
      <c r="KHW410" s="220"/>
      <c r="KHX410" s="220"/>
      <c r="KHY410" s="220"/>
      <c r="KHZ410" s="220"/>
      <c r="KIA410" s="220"/>
      <c r="KIB410" s="220"/>
      <c r="KIC410" s="220"/>
      <c r="KID410" s="220"/>
      <c r="KIE410" s="220"/>
      <c r="KIF410" s="220"/>
      <c r="KIG410" s="220"/>
      <c r="KIH410" s="220"/>
      <c r="KII410" s="220"/>
      <c r="KIJ410" s="220"/>
      <c r="KIK410" s="220"/>
      <c r="KIL410" s="220"/>
      <c r="KIM410" s="220"/>
      <c r="KIN410" s="220"/>
      <c r="KIO410" s="220"/>
      <c r="KIP410" s="220"/>
      <c r="KIQ410" s="220"/>
      <c r="KIR410" s="220"/>
      <c r="KIS410" s="220"/>
      <c r="KIT410" s="220"/>
      <c r="KIU410" s="220"/>
      <c r="KIV410" s="220"/>
      <c r="KIW410" s="220"/>
      <c r="KIX410" s="220"/>
      <c r="KIY410" s="220"/>
      <c r="KIZ410" s="220"/>
      <c r="KJA410" s="220"/>
      <c r="KJB410" s="220"/>
      <c r="KJC410" s="220"/>
      <c r="KJD410" s="220"/>
      <c r="KJE410" s="220"/>
      <c r="KJF410" s="220"/>
      <c r="KJG410" s="220"/>
      <c r="KJH410" s="220"/>
      <c r="KJI410" s="220"/>
      <c r="KJJ410" s="220"/>
      <c r="KJK410" s="220"/>
      <c r="KJL410" s="220"/>
      <c r="KJM410" s="220"/>
      <c r="KJN410" s="220"/>
      <c r="KJO410" s="220"/>
      <c r="KJP410" s="220"/>
      <c r="KJQ410" s="220"/>
      <c r="KJR410" s="220"/>
      <c r="KJS410" s="220"/>
      <c r="KJT410" s="220"/>
      <c r="KJU410" s="220"/>
      <c r="KJV410" s="220"/>
      <c r="KJW410" s="220"/>
      <c r="KJX410" s="220"/>
      <c r="KJY410" s="220"/>
      <c r="KJZ410" s="220"/>
      <c r="KKA410" s="220"/>
      <c r="KKB410" s="220"/>
      <c r="KKC410" s="220"/>
      <c r="KKD410" s="220"/>
      <c r="KKE410" s="220"/>
      <c r="KKF410" s="220"/>
      <c r="KKG410" s="220"/>
      <c r="KKH410" s="220"/>
      <c r="KKI410" s="220"/>
      <c r="KKJ410" s="220"/>
      <c r="KKK410" s="220"/>
      <c r="KKL410" s="220"/>
      <c r="KKM410" s="220"/>
      <c r="KKN410" s="220"/>
      <c r="KKO410" s="220"/>
      <c r="KKP410" s="220"/>
      <c r="KKQ410" s="220"/>
      <c r="KKR410" s="220"/>
      <c r="KKS410" s="220"/>
      <c r="KKT410" s="220"/>
      <c r="KKU410" s="220"/>
      <c r="KKV410" s="220"/>
      <c r="KKW410" s="220"/>
      <c r="KKX410" s="220"/>
      <c r="KKY410" s="220"/>
      <c r="KKZ410" s="220"/>
      <c r="KLA410" s="220"/>
      <c r="KLB410" s="220"/>
      <c r="KLC410" s="220"/>
      <c r="KLD410" s="220"/>
      <c r="KLE410" s="220"/>
      <c r="KLF410" s="220"/>
      <c r="KLG410" s="220"/>
      <c r="KLH410" s="220"/>
      <c r="KLI410" s="220"/>
      <c r="KLJ410" s="220"/>
      <c r="KLK410" s="220"/>
      <c r="KLL410" s="220"/>
      <c r="KLM410" s="220"/>
      <c r="KLN410" s="220"/>
      <c r="KLO410" s="220"/>
      <c r="KLP410" s="220"/>
      <c r="KLQ410" s="220"/>
      <c r="KLR410" s="220"/>
      <c r="KLS410" s="220"/>
      <c r="KLT410" s="220"/>
      <c r="KLU410" s="220"/>
      <c r="KLV410" s="220"/>
      <c r="KLW410" s="220"/>
      <c r="KLX410" s="220"/>
      <c r="KLY410" s="220"/>
      <c r="KLZ410" s="220"/>
      <c r="KMA410" s="220"/>
      <c r="KMB410" s="220"/>
      <c r="KMC410" s="220"/>
      <c r="KMD410" s="220"/>
      <c r="KME410" s="220"/>
      <c r="KMF410" s="220"/>
      <c r="KMG410" s="220"/>
      <c r="KMH410" s="220"/>
      <c r="KMI410" s="220"/>
      <c r="KMJ410" s="220"/>
      <c r="KMK410" s="220"/>
      <c r="KML410" s="220"/>
      <c r="KMM410" s="220"/>
      <c r="KMN410" s="220"/>
      <c r="KMO410" s="220"/>
      <c r="KMP410" s="220"/>
      <c r="KMQ410" s="220"/>
      <c r="KMR410" s="220"/>
      <c r="KMS410" s="220"/>
      <c r="KMT410" s="220"/>
      <c r="KMU410" s="220"/>
      <c r="KMV410" s="220"/>
      <c r="KMW410" s="220"/>
      <c r="KMX410" s="220"/>
      <c r="KMY410" s="220"/>
      <c r="KMZ410" s="220"/>
      <c r="KNA410" s="220"/>
      <c r="KNB410" s="220"/>
      <c r="KNC410" s="220"/>
      <c r="KND410" s="220"/>
      <c r="KNE410" s="220"/>
      <c r="KNF410" s="220"/>
      <c r="KNG410" s="220"/>
      <c r="KNH410" s="220"/>
      <c r="KNI410" s="220"/>
      <c r="KNJ410" s="220"/>
      <c r="KNK410" s="220"/>
      <c r="KNL410" s="220"/>
      <c r="KNM410" s="220"/>
      <c r="KNN410" s="220"/>
      <c r="KNO410" s="220"/>
      <c r="KNP410" s="220"/>
      <c r="KNQ410" s="220"/>
      <c r="KNR410" s="220"/>
      <c r="KNS410" s="220"/>
      <c r="KNT410" s="220"/>
      <c r="KNU410" s="220"/>
      <c r="KNV410" s="220"/>
      <c r="KNW410" s="220"/>
      <c r="KNX410" s="220"/>
      <c r="KNY410" s="220"/>
      <c r="KNZ410" s="220"/>
      <c r="KOA410" s="220"/>
      <c r="KOB410" s="220"/>
      <c r="KOC410" s="220"/>
      <c r="KOD410" s="220"/>
      <c r="KOE410" s="220"/>
      <c r="KOF410" s="220"/>
      <c r="KOG410" s="220"/>
      <c r="KOH410" s="220"/>
      <c r="KOI410" s="220"/>
      <c r="KOJ410" s="220"/>
      <c r="KOK410" s="220"/>
      <c r="KOL410" s="220"/>
      <c r="KOM410" s="220"/>
      <c r="KON410" s="220"/>
      <c r="KOO410" s="220"/>
      <c r="KOP410" s="220"/>
      <c r="KOQ410" s="220"/>
      <c r="KOR410" s="220"/>
      <c r="KOS410" s="220"/>
      <c r="KOT410" s="220"/>
      <c r="KOU410" s="220"/>
      <c r="KOV410" s="220"/>
      <c r="KOW410" s="220"/>
      <c r="KOX410" s="220"/>
      <c r="KOY410" s="220"/>
      <c r="KOZ410" s="220"/>
      <c r="KPA410" s="220"/>
      <c r="KPB410" s="220"/>
      <c r="KPC410" s="220"/>
      <c r="KPD410" s="220"/>
      <c r="KPE410" s="220"/>
      <c r="KPF410" s="220"/>
      <c r="KPG410" s="220"/>
      <c r="KPH410" s="220"/>
      <c r="KPI410" s="220"/>
      <c r="KPJ410" s="220"/>
      <c r="KPK410" s="220"/>
      <c r="KPL410" s="220"/>
      <c r="KPM410" s="220"/>
      <c r="KPN410" s="220"/>
      <c r="KPO410" s="220"/>
      <c r="KPP410" s="220"/>
      <c r="KPQ410" s="220"/>
      <c r="KPR410" s="220"/>
      <c r="KPS410" s="220"/>
      <c r="KPT410" s="220"/>
      <c r="KPU410" s="220"/>
      <c r="KPV410" s="220"/>
      <c r="KPW410" s="220"/>
      <c r="KPX410" s="220"/>
      <c r="KPY410" s="220"/>
      <c r="KPZ410" s="220"/>
      <c r="KQA410" s="220"/>
      <c r="KQB410" s="220"/>
      <c r="KQC410" s="220"/>
      <c r="KQD410" s="220"/>
      <c r="KQE410" s="220"/>
      <c r="KQF410" s="220"/>
      <c r="KQG410" s="220"/>
      <c r="KQH410" s="220"/>
      <c r="KQI410" s="220"/>
      <c r="KQJ410" s="220"/>
      <c r="KQK410" s="220"/>
      <c r="KQL410" s="220"/>
      <c r="KQM410" s="220"/>
      <c r="KQN410" s="220"/>
      <c r="KQO410" s="220"/>
      <c r="KQP410" s="220"/>
      <c r="KQQ410" s="220"/>
      <c r="KQR410" s="220"/>
      <c r="KQS410" s="220"/>
      <c r="KQT410" s="220"/>
      <c r="KQU410" s="220"/>
      <c r="KQV410" s="220"/>
      <c r="KQW410" s="220"/>
      <c r="KQX410" s="220"/>
      <c r="KQY410" s="220"/>
      <c r="KQZ410" s="220"/>
      <c r="KRA410" s="220"/>
      <c r="KRB410" s="220"/>
      <c r="KRC410" s="220"/>
      <c r="KRD410" s="220"/>
      <c r="KRE410" s="220"/>
      <c r="KRF410" s="220"/>
      <c r="KRG410" s="220"/>
      <c r="KRH410" s="220"/>
      <c r="KRI410" s="220"/>
      <c r="KRJ410" s="220"/>
      <c r="KRK410" s="220"/>
      <c r="KRL410" s="220"/>
      <c r="KRM410" s="220"/>
      <c r="KRN410" s="220"/>
      <c r="KRO410" s="220"/>
      <c r="KRP410" s="220"/>
      <c r="KRQ410" s="220"/>
      <c r="KRR410" s="220"/>
      <c r="KRS410" s="220"/>
      <c r="KRT410" s="220"/>
      <c r="KRU410" s="220"/>
      <c r="KRV410" s="220"/>
      <c r="KRW410" s="220"/>
      <c r="KRX410" s="220"/>
      <c r="KRY410" s="220"/>
      <c r="KRZ410" s="220"/>
      <c r="KSA410" s="220"/>
      <c r="KSB410" s="220"/>
      <c r="KSC410" s="220"/>
      <c r="KSD410" s="220"/>
      <c r="KSE410" s="220"/>
      <c r="KSF410" s="220"/>
      <c r="KSG410" s="220"/>
      <c r="KSH410" s="220"/>
      <c r="KSI410" s="220"/>
      <c r="KSJ410" s="220"/>
      <c r="KSK410" s="220"/>
      <c r="KSL410" s="220"/>
      <c r="KSM410" s="220"/>
      <c r="KSN410" s="220"/>
      <c r="KSO410" s="220"/>
      <c r="KSP410" s="220"/>
      <c r="KSQ410" s="220"/>
      <c r="KSR410" s="220"/>
      <c r="KSS410" s="220"/>
      <c r="KST410" s="220"/>
      <c r="KSU410" s="220"/>
      <c r="KSV410" s="220"/>
      <c r="KSW410" s="220"/>
      <c r="KSX410" s="220"/>
      <c r="KSY410" s="220"/>
      <c r="KSZ410" s="220"/>
      <c r="KTA410" s="220"/>
      <c r="KTB410" s="220"/>
      <c r="KTC410" s="220"/>
      <c r="KTD410" s="220"/>
      <c r="KTE410" s="220"/>
      <c r="KTF410" s="220"/>
      <c r="KTG410" s="220"/>
      <c r="KTH410" s="220"/>
      <c r="KTI410" s="220"/>
      <c r="KTJ410" s="220"/>
      <c r="KTK410" s="220"/>
      <c r="KTL410" s="220"/>
      <c r="KTM410" s="220"/>
      <c r="KTN410" s="220"/>
      <c r="KTO410" s="220"/>
      <c r="KTP410" s="220"/>
      <c r="KTQ410" s="220"/>
      <c r="KTR410" s="220"/>
      <c r="KTS410" s="220"/>
      <c r="KTT410" s="220"/>
      <c r="KTU410" s="220"/>
      <c r="KTV410" s="220"/>
      <c r="KTW410" s="220"/>
      <c r="KTX410" s="220"/>
      <c r="KTY410" s="220"/>
      <c r="KTZ410" s="220"/>
      <c r="KUA410" s="220"/>
      <c r="KUB410" s="220"/>
      <c r="KUC410" s="220"/>
      <c r="KUD410" s="220"/>
      <c r="KUE410" s="220"/>
      <c r="KUF410" s="220"/>
      <c r="KUG410" s="220"/>
      <c r="KUH410" s="220"/>
      <c r="KUI410" s="220"/>
      <c r="KUJ410" s="220"/>
      <c r="KUK410" s="220"/>
      <c r="KUL410" s="220"/>
      <c r="KUM410" s="220"/>
      <c r="KUN410" s="220"/>
      <c r="KUO410" s="220"/>
      <c r="KUP410" s="220"/>
      <c r="KUQ410" s="220"/>
      <c r="KUR410" s="220"/>
      <c r="KUS410" s="220"/>
      <c r="KUT410" s="220"/>
      <c r="KUU410" s="220"/>
      <c r="KUV410" s="220"/>
      <c r="KUW410" s="220"/>
      <c r="KUX410" s="220"/>
      <c r="KUY410" s="220"/>
      <c r="KUZ410" s="220"/>
      <c r="KVA410" s="220"/>
      <c r="KVB410" s="220"/>
      <c r="KVC410" s="220"/>
      <c r="KVD410" s="220"/>
      <c r="KVE410" s="220"/>
      <c r="KVF410" s="220"/>
      <c r="KVG410" s="220"/>
      <c r="KVH410" s="220"/>
      <c r="KVI410" s="220"/>
      <c r="KVJ410" s="220"/>
      <c r="KVK410" s="220"/>
      <c r="KVL410" s="220"/>
      <c r="KVM410" s="220"/>
      <c r="KVN410" s="220"/>
      <c r="KVO410" s="220"/>
      <c r="KVP410" s="220"/>
      <c r="KVQ410" s="220"/>
      <c r="KVR410" s="220"/>
      <c r="KVS410" s="220"/>
      <c r="KVT410" s="220"/>
      <c r="KVU410" s="220"/>
      <c r="KVV410" s="220"/>
      <c r="KVW410" s="220"/>
      <c r="KVX410" s="220"/>
      <c r="KVY410" s="220"/>
      <c r="KVZ410" s="220"/>
      <c r="KWA410" s="220"/>
      <c r="KWB410" s="220"/>
      <c r="KWC410" s="220"/>
      <c r="KWD410" s="220"/>
      <c r="KWE410" s="220"/>
      <c r="KWF410" s="220"/>
      <c r="KWG410" s="220"/>
      <c r="KWH410" s="220"/>
      <c r="KWI410" s="220"/>
      <c r="KWJ410" s="220"/>
      <c r="KWK410" s="220"/>
      <c r="KWL410" s="220"/>
      <c r="KWM410" s="220"/>
      <c r="KWN410" s="220"/>
      <c r="KWO410" s="220"/>
      <c r="KWP410" s="220"/>
      <c r="KWQ410" s="220"/>
      <c r="KWR410" s="220"/>
      <c r="KWS410" s="220"/>
      <c r="KWT410" s="220"/>
      <c r="KWU410" s="220"/>
      <c r="KWV410" s="220"/>
      <c r="KWW410" s="220"/>
      <c r="KWX410" s="220"/>
      <c r="KWY410" s="220"/>
      <c r="KWZ410" s="220"/>
      <c r="KXA410" s="220"/>
      <c r="KXB410" s="220"/>
      <c r="KXC410" s="220"/>
      <c r="KXD410" s="220"/>
      <c r="KXE410" s="220"/>
      <c r="KXF410" s="220"/>
      <c r="KXG410" s="220"/>
      <c r="KXH410" s="220"/>
      <c r="KXI410" s="220"/>
      <c r="KXJ410" s="220"/>
      <c r="KXK410" s="220"/>
      <c r="KXL410" s="220"/>
      <c r="KXM410" s="220"/>
      <c r="KXN410" s="220"/>
      <c r="KXO410" s="220"/>
      <c r="KXP410" s="220"/>
      <c r="KXQ410" s="220"/>
      <c r="KXR410" s="220"/>
      <c r="KXS410" s="220"/>
      <c r="KXT410" s="220"/>
      <c r="KXU410" s="220"/>
      <c r="KXV410" s="220"/>
      <c r="KXW410" s="220"/>
      <c r="KXX410" s="220"/>
      <c r="KXY410" s="220"/>
      <c r="KXZ410" s="220"/>
      <c r="KYA410" s="220"/>
      <c r="KYB410" s="220"/>
      <c r="KYC410" s="220"/>
      <c r="KYD410" s="220"/>
      <c r="KYE410" s="220"/>
      <c r="KYF410" s="220"/>
      <c r="KYG410" s="220"/>
      <c r="KYH410" s="220"/>
      <c r="KYI410" s="220"/>
      <c r="KYJ410" s="220"/>
      <c r="KYK410" s="220"/>
      <c r="KYL410" s="220"/>
      <c r="KYM410" s="220"/>
      <c r="KYN410" s="220"/>
      <c r="KYO410" s="220"/>
      <c r="KYP410" s="220"/>
      <c r="KYQ410" s="220"/>
      <c r="KYR410" s="220"/>
      <c r="KYS410" s="220"/>
      <c r="KYT410" s="220"/>
      <c r="KYU410" s="220"/>
      <c r="KYV410" s="220"/>
      <c r="KYW410" s="220"/>
      <c r="KYX410" s="220"/>
      <c r="KYY410" s="220"/>
      <c r="KYZ410" s="220"/>
      <c r="KZA410" s="220"/>
      <c r="KZB410" s="220"/>
      <c r="KZC410" s="220"/>
      <c r="KZD410" s="220"/>
      <c r="KZE410" s="220"/>
      <c r="KZF410" s="220"/>
      <c r="KZG410" s="220"/>
      <c r="KZH410" s="220"/>
      <c r="KZI410" s="220"/>
      <c r="KZJ410" s="220"/>
      <c r="KZK410" s="220"/>
      <c r="KZL410" s="220"/>
      <c r="KZM410" s="220"/>
      <c r="KZN410" s="220"/>
      <c r="KZO410" s="220"/>
      <c r="KZP410" s="220"/>
      <c r="KZQ410" s="220"/>
      <c r="KZR410" s="220"/>
      <c r="KZS410" s="220"/>
      <c r="KZT410" s="220"/>
      <c r="KZU410" s="220"/>
      <c r="KZV410" s="220"/>
      <c r="KZW410" s="220"/>
      <c r="KZX410" s="220"/>
      <c r="KZY410" s="220"/>
      <c r="KZZ410" s="220"/>
      <c r="LAA410" s="220"/>
      <c r="LAB410" s="220"/>
      <c r="LAC410" s="220"/>
      <c r="LAD410" s="220"/>
      <c r="LAE410" s="220"/>
      <c r="LAF410" s="220"/>
      <c r="LAG410" s="220"/>
      <c r="LAH410" s="220"/>
      <c r="LAI410" s="220"/>
      <c r="LAJ410" s="220"/>
      <c r="LAK410" s="220"/>
      <c r="LAL410" s="220"/>
      <c r="LAM410" s="220"/>
      <c r="LAN410" s="220"/>
      <c r="LAO410" s="220"/>
      <c r="LAP410" s="220"/>
      <c r="LAQ410" s="220"/>
      <c r="LAR410" s="220"/>
      <c r="LAS410" s="220"/>
      <c r="LAT410" s="220"/>
      <c r="LAU410" s="220"/>
      <c r="LAV410" s="220"/>
      <c r="LAW410" s="220"/>
      <c r="LAX410" s="220"/>
      <c r="LAY410" s="220"/>
      <c r="LAZ410" s="220"/>
      <c r="LBA410" s="220"/>
      <c r="LBB410" s="220"/>
      <c r="LBC410" s="220"/>
      <c r="LBD410" s="220"/>
      <c r="LBE410" s="220"/>
      <c r="LBF410" s="220"/>
      <c r="LBG410" s="220"/>
      <c r="LBH410" s="220"/>
      <c r="LBI410" s="220"/>
      <c r="LBJ410" s="220"/>
      <c r="LBK410" s="220"/>
      <c r="LBL410" s="220"/>
      <c r="LBM410" s="220"/>
      <c r="LBN410" s="220"/>
      <c r="LBO410" s="220"/>
      <c r="LBP410" s="220"/>
      <c r="LBQ410" s="220"/>
      <c r="LBR410" s="220"/>
      <c r="LBS410" s="220"/>
      <c r="LBT410" s="220"/>
      <c r="LBU410" s="220"/>
      <c r="LBV410" s="220"/>
      <c r="LBW410" s="220"/>
      <c r="LBX410" s="220"/>
      <c r="LBY410" s="220"/>
      <c r="LBZ410" s="220"/>
      <c r="LCA410" s="220"/>
      <c r="LCB410" s="220"/>
      <c r="LCC410" s="220"/>
      <c r="LCD410" s="220"/>
      <c r="LCE410" s="220"/>
      <c r="LCF410" s="220"/>
      <c r="LCG410" s="220"/>
      <c r="LCH410" s="220"/>
      <c r="LCI410" s="220"/>
      <c r="LCJ410" s="220"/>
      <c r="LCK410" s="220"/>
      <c r="LCL410" s="220"/>
      <c r="LCM410" s="220"/>
      <c r="LCN410" s="220"/>
      <c r="LCO410" s="220"/>
      <c r="LCP410" s="220"/>
      <c r="LCQ410" s="220"/>
      <c r="LCR410" s="220"/>
      <c r="LCS410" s="220"/>
      <c r="LCT410" s="220"/>
      <c r="LCU410" s="220"/>
      <c r="LCV410" s="220"/>
      <c r="LCW410" s="220"/>
      <c r="LCX410" s="220"/>
      <c r="LCY410" s="220"/>
      <c r="LCZ410" s="220"/>
      <c r="LDA410" s="220"/>
      <c r="LDB410" s="220"/>
      <c r="LDC410" s="220"/>
      <c r="LDD410" s="220"/>
      <c r="LDE410" s="220"/>
      <c r="LDF410" s="220"/>
      <c r="LDG410" s="220"/>
      <c r="LDH410" s="220"/>
      <c r="LDI410" s="220"/>
      <c r="LDJ410" s="220"/>
      <c r="LDK410" s="220"/>
      <c r="LDL410" s="220"/>
      <c r="LDM410" s="220"/>
      <c r="LDN410" s="220"/>
      <c r="LDO410" s="220"/>
      <c r="LDP410" s="220"/>
      <c r="LDQ410" s="220"/>
      <c r="LDR410" s="220"/>
      <c r="LDS410" s="220"/>
      <c r="LDT410" s="220"/>
      <c r="LDU410" s="220"/>
      <c r="LDV410" s="220"/>
      <c r="LDW410" s="220"/>
      <c r="LDX410" s="220"/>
      <c r="LDY410" s="220"/>
      <c r="LDZ410" s="220"/>
      <c r="LEA410" s="220"/>
      <c r="LEB410" s="220"/>
      <c r="LEC410" s="220"/>
      <c r="LED410" s="220"/>
      <c r="LEE410" s="220"/>
      <c r="LEF410" s="220"/>
      <c r="LEG410" s="220"/>
      <c r="LEH410" s="220"/>
      <c r="LEI410" s="220"/>
      <c r="LEJ410" s="220"/>
      <c r="LEK410" s="220"/>
      <c r="LEL410" s="220"/>
      <c r="LEM410" s="220"/>
      <c r="LEN410" s="220"/>
      <c r="LEO410" s="220"/>
      <c r="LEP410" s="220"/>
      <c r="LEQ410" s="220"/>
      <c r="LER410" s="220"/>
      <c r="LES410" s="220"/>
      <c r="LET410" s="220"/>
      <c r="LEU410" s="220"/>
      <c r="LEV410" s="220"/>
      <c r="LEW410" s="220"/>
      <c r="LEX410" s="220"/>
      <c r="LEY410" s="220"/>
      <c r="LEZ410" s="220"/>
      <c r="LFA410" s="220"/>
      <c r="LFB410" s="220"/>
      <c r="LFC410" s="220"/>
      <c r="LFD410" s="220"/>
      <c r="LFE410" s="220"/>
      <c r="LFF410" s="220"/>
      <c r="LFG410" s="220"/>
      <c r="LFH410" s="220"/>
      <c r="LFI410" s="220"/>
      <c r="LFJ410" s="220"/>
      <c r="LFK410" s="220"/>
      <c r="LFL410" s="220"/>
      <c r="LFM410" s="220"/>
      <c r="LFN410" s="220"/>
      <c r="LFO410" s="220"/>
      <c r="LFP410" s="220"/>
      <c r="LFQ410" s="220"/>
      <c r="LFR410" s="220"/>
      <c r="LFS410" s="220"/>
      <c r="LFT410" s="220"/>
      <c r="LFU410" s="220"/>
      <c r="LFV410" s="220"/>
      <c r="LFW410" s="220"/>
      <c r="LFX410" s="220"/>
      <c r="LFY410" s="220"/>
      <c r="LFZ410" s="220"/>
      <c r="LGA410" s="220"/>
      <c r="LGB410" s="220"/>
      <c r="LGC410" s="220"/>
      <c r="LGD410" s="220"/>
      <c r="LGE410" s="220"/>
      <c r="LGF410" s="220"/>
      <c r="LGG410" s="220"/>
      <c r="LGH410" s="220"/>
      <c r="LGI410" s="220"/>
      <c r="LGJ410" s="220"/>
      <c r="LGK410" s="220"/>
      <c r="LGL410" s="220"/>
      <c r="LGM410" s="220"/>
      <c r="LGN410" s="220"/>
      <c r="LGO410" s="220"/>
      <c r="LGP410" s="220"/>
      <c r="LGQ410" s="220"/>
      <c r="LGR410" s="220"/>
      <c r="LGS410" s="220"/>
      <c r="LGT410" s="220"/>
      <c r="LGU410" s="220"/>
      <c r="LGV410" s="220"/>
      <c r="LGW410" s="220"/>
      <c r="LGX410" s="220"/>
      <c r="LGY410" s="220"/>
      <c r="LGZ410" s="220"/>
      <c r="LHA410" s="220"/>
      <c r="LHB410" s="220"/>
      <c r="LHC410" s="220"/>
      <c r="LHD410" s="220"/>
      <c r="LHE410" s="220"/>
      <c r="LHF410" s="220"/>
      <c r="LHG410" s="220"/>
      <c r="LHH410" s="220"/>
      <c r="LHI410" s="220"/>
      <c r="LHJ410" s="220"/>
      <c r="LHK410" s="220"/>
      <c r="LHL410" s="220"/>
      <c r="LHM410" s="220"/>
      <c r="LHN410" s="220"/>
      <c r="LHO410" s="220"/>
      <c r="LHP410" s="220"/>
      <c r="LHQ410" s="220"/>
      <c r="LHR410" s="220"/>
      <c r="LHS410" s="220"/>
      <c r="LHT410" s="220"/>
      <c r="LHU410" s="220"/>
      <c r="LHV410" s="220"/>
      <c r="LHW410" s="220"/>
      <c r="LHX410" s="220"/>
      <c r="LHY410" s="220"/>
      <c r="LHZ410" s="220"/>
      <c r="LIA410" s="220"/>
      <c r="LIB410" s="220"/>
      <c r="LIC410" s="220"/>
      <c r="LID410" s="220"/>
      <c r="LIE410" s="220"/>
      <c r="LIF410" s="220"/>
      <c r="LIG410" s="220"/>
      <c r="LIH410" s="220"/>
      <c r="LII410" s="220"/>
      <c r="LIJ410" s="220"/>
      <c r="LIK410" s="220"/>
      <c r="LIL410" s="220"/>
      <c r="LIM410" s="220"/>
      <c r="LIN410" s="220"/>
      <c r="LIO410" s="220"/>
      <c r="LIP410" s="220"/>
      <c r="LIQ410" s="220"/>
      <c r="LIR410" s="220"/>
      <c r="LIS410" s="220"/>
      <c r="LIT410" s="220"/>
      <c r="LIU410" s="220"/>
      <c r="LIV410" s="220"/>
      <c r="LIW410" s="220"/>
      <c r="LIX410" s="220"/>
      <c r="LIY410" s="220"/>
      <c r="LIZ410" s="220"/>
      <c r="LJA410" s="220"/>
      <c r="LJB410" s="220"/>
      <c r="LJC410" s="220"/>
      <c r="LJD410" s="220"/>
      <c r="LJE410" s="220"/>
      <c r="LJF410" s="220"/>
      <c r="LJG410" s="220"/>
      <c r="LJH410" s="220"/>
      <c r="LJI410" s="220"/>
      <c r="LJJ410" s="220"/>
      <c r="LJK410" s="220"/>
      <c r="LJL410" s="220"/>
      <c r="LJM410" s="220"/>
      <c r="LJN410" s="220"/>
      <c r="LJO410" s="220"/>
      <c r="LJP410" s="220"/>
      <c r="LJQ410" s="220"/>
      <c r="LJR410" s="220"/>
      <c r="LJS410" s="220"/>
      <c r="LJT410" s="220"/>
      <c r="LJU410" s="220"/>
      <c r="LJV410" s="220"/>
      <c r="LJW410" s="220"/>
      <c r="LJX410" s="220"/>
      <c r="LJY410" s="220"/>
      <c r="LJZ410" s="220"/>
      <c r="LKA410" s="220"/>
      <c r="LKB410" s="220"/>
      <c r="LKC410" s="220"/>
      <c r="LKD410" s="220"/>
      <c r="LKE410" s="220"/>
      <c r="LKF410" s="220"/>
      <c r="LKG410" s="220"/>
      <c r="LKH410" s="220"/>
      <c r="LKI410" s="220"/>
      <c r="LKJ410" s="220"/>
      <c r="LKK410" s="220"/>
      <c r="LKL410" s="220"/>
      <c r="LKM410" s="220"/>
      <c r="LKN410" s="220"/>
      <c r="LKO410" s="220"/>
      <c r="LKP410" s="220"/>
      <c r="LKQ410" s="220"/>
      <c r="LKR410" s="220"/>
      <c r="LKS410" s="220"/>
      <c r="LKT410" s="220"/>
      <c r="LKU410" s="220"/>
      <c r="LKV410" s="220"/>
      <c r="LKW410" s="220"/>
      <c r="LKX410" s="220"/>
      <c r="LKY410" s="220"/>
      <c r="LKZ410" s="220"/>
      <c r="LLA410" s="220"/>
      <c r="LLB410" s="220"/>
      <c r="LLC410" s="220"/>
      <c r="LLD410" s="220"/>
      <c r="LLE410" s="220"/>
      <c r="LLF410" s="220"/>
      <c r="LLG410" s="220"/>
      <c r="LLH410" s="220"/>
      <c r="LLI410" s="220"/>
      <c r="LLJ410" s="220"/>
      <c r="LLK410" s="220"/>
      <c r="LLL410" s="220"/>
      <c r="LLM410" s="220"/>
      <c r="LLN410" s="220"/>
      <c r="LLO410" s="220"/>
      <c r="LLP410" s="220"/>
      <c r="LLQ410" s="220"/>
      <c r="LLR410" s="220"/>
      <c r="LLS410" s="220"/>
      <c r="LLT410" s="220"/>
      <c r="LLU410" s="220"/>
      <c r="LLV410" s="220"/>
      <c r="LLW410" s="220"/>
      <c r="LLX410" s="220"/>
      <c r="LLY410" s="220"/>
      <c r="LLZ410" s="220"/>
      <c r="LMA410" s="220"/>
      <c r="LMB410" s="220"/>
      <c r="LMC410" s="220"/>
      <c r="LMD410" s="220"/>
      <c r="LME410" s="220"/>
      <c r="LMF410" s="220"/>
      <c r="LMG410" s="220"/>
      <c r="LMH410" s="220"/>
      <c r="LMI410" s="220"/>
      <c r="LMJ410" s="220"/>
      <c r="LMK410" s="220"/>
      <c r="LML410" s="220"/>
      <c r="LMM410" s="220"/>
      <c r="LMN410" s="220"/>
      <c r="LMO410" s="220"/>
      <c r="LMP410" s="220"/>
      <c r="LMQ410" s="220"/>
      <c r="LMR410" s="220"/>
      <c r="LMS410" s="220"/>
      <c r="LMT410" s="220"/>
      <c r="LMU410" s="220"/>
      <c r="LMV410" s="220"/>
      <c r="LMW410" s="220"/>
      <c r="LMX410" s="220"/>
      <c r="LMY410" s="220"/>
      <c r="LMZ410" s="220"/>
      <c r="LNA410" s="220"/>
      <c r="LNB410" s="220"/>
      <c r="LNC410" s="220"/>
      <c r="LND410" s="220"/>
      <c r="LNE410" s="220"/>
      <c r="LNF410" s="220"/>
      <c r="LNG410" s="220"/>
      <c r="LNH410" s="220"/>
      <c r="LNI410" s="220"/>
      <c r="LNJ410" s="220"/>
      <c r="LNK410" s="220"/>
      <c r="LNL410" s="220"/>
      <c r="LNM410" s="220"/>
      <c r="LNN410" s="220"/>
      <c r="LNO410" s="220"/>
      <c r="LNP410" s="220"/>
      <c r="LNQ410" s="220"/>
      <c r="LNR410" s="220"/>
      <c r="LNS410" s="220"/>
      <c r="LNT410" s="220"/>
      <c r="LNU410" s="220"/>
      <c r="LNV410" s="220"/>
      <c r="LNW410" s="220"/>
      <c r="LNX410" s="220"/>
      <c r="LNY410" s="220"/>
      <c r="LNZ410" s="220"/>
      <c r="LOA410" s="220"/>
      <c r="LOB410" s="220"/>
      <c r="LOC410" s="220"/>
      <c r="LOD410" s="220"/>
      <c r="LOE410" s="220"/>
      <c r="LOF410" s="220"/>
      <c r="LOG410" s="220"/>
      <c r="LOH410" s="220"/>
      <c r="LOI410" s="220"/>
      <c r="LOJ410" s="220"/>
      <c r="LOK410" s="220"/>
      <c r="LOL410" s="220"/>
      <c r="LOM410" s="220"/>
      <c r="LON410" s="220"/>
      <c r="LOO410" s="220"/>
      <c r="LOP410" s="220"/>
      <c r="LOQ410" s="220"/>
      <c r="LOR410" s="220"/>
      <c r="LOS410" s="220"/>
      <c r="LOT410" s="220"/>
      <c r="LOU410" s="220"/>
      <c r="LOV410" s="220"/>
      <c r="LOW410" s="220"/>
      <c r="LOX410" s="220"/>
      <c r="LOY410" s="220"/>
      <c r="LOZ410" s="220"/>
      <c r="LPA410" s="220"/>
      <c r="LPB410" s="220"/>
      <c r="LPC410" s="220"/>
      <c r="LPD410" s="220"/>
      <c r="LPE410" s="220"/>
      <c r="LPF410" s="220"/>
      <c r="LPG410" s="220"/>
      <c r="LPH410" s="220"/>
      <c r="LPI410" s="220"/>
      <c r="LPJ410" s="220"/>
      <c r="LPK410" s="220"/>
      <c r="LPL410" s="220"/>
      <c r="LPM410" s="220"/>
      <c r="LPN410" s="220"/>
      <c r="LPO410" s="220"/>
      <c r="LPP410" s="220"/>
      <c r="LPQ410" s="220"/>
      <c r="LPR410" s="220"/>
      <c r="LPS410" s="220"/>
      <c r="LPT410" s="220"/>
      <c r="LPU410" s="220"/>
      <c r="LPV410" s="220"/>
      <c r="LPW410" s="220"/>
      <c r="LPX410" s="220"/>
      <c r="LPY410" s="220"/>
      <c r="LPZ410" s="220"/>
      <c r="LQA410" s="220"/>
      <c r="LQB410" s="220"/>
      <c r="LQC410" s="220"/>
      <c r="LQD410" s="220"/>
      <c r="LQE410" s="220"/>
      <c r="LQF410" s="220"/>
      <c r="LQG410" s="220"/>
      <c r="LQH410" s="220"/>
      <c r="LQI410" s="220"/>
      <c r="LQJ410" s="220"/>
      <c r="LQK410" s="220"/>
      <c r="LQL410" s="220"/>
      <c r="LQM410" s="220"/>
      <c r="LQN410" s="220"/>
      <c r="LQO410" s="220"/>
      <c r="LQP410" s="220"/>
      <c r="LQQ410" s="220"/>
      <c r="LQR410" s="220"/>
      <c r="LQS410" s="220"/>
      <c r="LQT410" s="220"/>
      <c r="LQU410" s="220"/>
      <c r="LQV410" s="220"/>
      <c r="LQW410" s="220"/>
      <c r="LQX410" s="220"/>
      <c r="LQY410" s="220"/>
      <c r="LQZ410" s="220"/>
      <c r="LRA410" s="220"/>
      <c r="LRB410" s="220"/>
      <c r="LRC410" s="220"/>
      <c r="LRD410" s="220"/>
      <c r="LRE410" s="220"/>
      <c r="LRF410" s="220"/>
      <c r="LRG410" s="220"/>
      <c r="LRH410" s="220"/>
      <c r="LRI410" s="220"/>
      <c r="LRJ410" s="220"/>
      <c r="LRK410" s="220"/>
      <c r="LRL410" s="220"/>
      <c r="LRM410" s="220"/>
      <c r="LRN410" s="220"/>
      <c r="LRO410" s="220"/>
      <c r="LRP410" s="220"/>
      <c r="LRQ410" s="220"/>
      <c r="LRR410" s="220"/>
      <c r="LRS410" s="220"/>
      <c r="LRT410" s="220"/>
      <c r="LRU410" s="220"/>
      <c r="LRV410" s="220"/>
      <c r="LRW410" s="220"/>
      <c r="LRX410" s="220"/>
      <c r="LRY410" s="220"/>
      <c r="LRZ410" s="220"/>
      <c r="LSA410" s="220"/>
      <c r="LSB410" s="220"/>
      <c r="LSC410" s="220"/>
      <c r="LSD410" s="220"/>
      <c r="LSE410" s="220"/>
      <c r="LSF410" s="220"/>
      <c r="LSG410" s="220"/>
      <c r="LSH410" s="220"/>
      <c r="LSI410" s="220"/>
      <c r="LSJ410" s="220"/>
      <c r="LSK410" s="220"/>
      <c r="LSL410" s="220"/>
      <c r="LSM410" s="220"/>
      <c r="LSN410" s="220"/>
      <c r="LSO410" s="220"/>
      <c r="LSP410" s="220"/>
      <c r="LSQ410" s="220"/>
      <c r="LSR410" s="220"/>
      <c r="LSS410" s="220"/>
      <c r="LST410" s="220"/>
      <c r="LSU410" s="220"/>
      <c r="LSV410" s="220"/>
      <c r="LSW410" s="220"/>
      <c r="LSX410" s="220"/>
      <c r="LSY410" s="220"/>
      <c r="LSZ410" s="220"/>
      <c r="LTA410" s="220"/>
      <c r="LTB410" s="220"/>
      <c r="LTC410" s="220"/>
      <c r="LTD410" s="220"/>
      <c r="LTE410" s="220"/>
      <c r="LTF410" s="220"/>
      <c r="LTG410" s="220"/>
      <c r="LTH410" s="220"/>
      <c r="LTI410" s="220"/>
      <c r="LTJ410" s="220"/>
      <c r="LTK410" s="220"/>
      <c r="LTL410" s="220"/>
      <c r="LTM410" s="220"/>
      <c r="LTN410" s="220"/>
      <c r="LTO410" s="220"/>
      <c r="LTP410" s="220"/>
      <c r="LTQ410" s="220"/>
      <c r="LTR410" s="220"/>
      <c r="LTS410" s="220"/>
      <c r="LTT410" s="220"/>
      <c r="LTU410" s="220"/>
      <c r="LTV410" s="220"/>
      <c r="LTW410" s="220"/>
      <c r="LTX410" s="220"/>
      <c r="LTY410" s="220"/>
      <c r="LTZ410" s="220"/>
      <c r="LUA410" s="220"/>
      <c r="LUB410" s="220"/>
      <c r="LUC410" s="220"/>
      <c r="LUD410" s="220"/>
      <c r="LUE410" s="220"/>
      <c r="LUF410" s="220"/>
      <c r="LUG410" s="220"/>
      <c r="LUH410" s="220"/>
      <c r="LUI410" s="220"/>
      <c r="LUJ410" s="220"/>
      <c r="LUK410" s="220"/>
      <c r="LUL410" s="220"/>
      <c r="LUM410" s="220"/>
      <c r="LUN410" s="220"/>
      <c r="LUO410" s="220"/>
      <c r="LUP410" s="220"/>
      <c r="LUQ410" s="220"/>
      <c r="LUR410" s="220"/>
      <c r="LUS410" s="220"/>
      <c r="LUT410" s="220"/>
      <c r="LUU410" s="220"/>
      <c r="LUV410" s="220"/>
      <c r="LUW410" s="220"/>
      <c r="LUX410" s="220"/>
      <c r="LUY410" s="220"/>
      <c r="LUZ410" s="220"/>
      <c r="LVA410" s="220"/>
      <c r="LVB410" s="220"/>
      <c r="LVC410" s="220"/>
      <c r="LVD410" s="220"/>
      <c r="LVE410" s="220"/>
      <c r="LVF410" s="220"/>
      <c r="LVG410" s="220"/>
      <c r="LVH410" s="220"/>
      <c r="LVI410" s="220"/>
      <c r="LVJ410" s="220"/>
      <c r="LVK410" s="220"/>
      <c r="LVL410" s="220"/>
      <c r="LVM410" s="220"/>
      <c r="LVN410" s="220"/>
      <c r="LVO410" s="220"/>
      <c r="LVP410" s="220"/>
      <c r="LVQ410" s="220"/>
      <c r="LVR410" s="220"/>
      <c r="LVS410" s="220"/>
      <c r="LVT410" s="220"/>
      <c r="LVU410" s="220"/>
      <c r="LVV410" s="220"/>
      <c r="LVW410" s="220"/>
      <c r="LVX410" s="220"/>
      <c r="LVY410" s="220"/>
      <c r="LVZ410" s="220"/>
      <c r="LWA410" s="220"/>
      <c r="LWB410" s="220"/>
      <c r="LWC410" s="220"/>
      <c r="LWD410" s="220"/>
      <c r="LWE410" s="220"/>
      <c r="LWF410" s="220"/>
      <c r="LWG410" s="220"/>
      <c r="LWH410" s="220"/>
      <c r="LWI410" s="220"/>
      <c r="LWJ410" s="220"/>
      <c r="LWK410" s="220"/>
      <c r="LWL410" s="220"/>
      <c r="LWM410" s="220"/>
      <c r="LWN410" s="220"/>
      <c r="LWO410" s="220"/>
      <c r="LWP410" s="220"/>
      <c r="LWQ410" s="220"/>
      <c r="LWR410" s="220"/>
      <c r="LWS410" s="220"/>
      <c r="LWT410" s="220"/>
      <c r="LWU410" s="220"/>
      <c r="LWV410" s="220"/>
      <c r="LWW410" s="220"/>
      <c r="LWX410" s="220"/>
      <c r="LWY410" s="220"/>
      <c r="LWZ410" s="220"/>
      <c r="LXA410" s="220"/>
      <c r="LXB410" s="220"/>
      <c r="LXC410" s="220"/>
      <c r="LXD410" s="220"/>
      <c r="LXE410" s="220"/>
      <c r="LXF410" s="220"/>
      <c r="LXG410" s="220"/>
      <c r="LXH410" s="220"/>
      <c r="LXI410" s="220"/>
      <c r="LXJ410" s="220"/>
      <c r="LXK410" s="220"/>
      <c r="LXL410" s="220"/>
      <c r="LXM410" s="220"/>
      <c r="LXN410" s="220"/>
      <c r="LXO410" s="220"/>
      <c r="LXP410" s="220"/>
      <c r="LXQ410" s="220"/>
      <c r="LXR410" s="220"/>
      <c r="LXS410" s="220"/>
      <c r="LXT410" s="220"/>
      <c r="LXU410" s="220"/>
      <c r="LXV410" s="220"/>
      <c r="LXW410" s="220"/>
      <c r="LXX410" s="220"/>
      <c r="LXY410" s="220"/>
      <c r="LXZ410" s="220"/>
      <c r="LYA410" s="220"/>
      <c r="LYB410" s="220"/>
      <c r="LYC410" s="220"/>
      <c r="LYD410" s="220"/>
      <c r="LYE410" s="220"/>
      <c r="LYF410" s="220"/>
      <c r="LYG410" s="220"/>
      <c r="LYH410" s="220"/>
      <c r="LYI410" s="220"/>
      <c r="LYJ410" s="220"/>
      <c r="LYK410" s="220"/>
      <c r="LYL410" s="220"/>
      <c r="LYM410" s="220"/>
      <c r="LYN410" s="220"/>
      <c r="LYO410" s="220"/>
      <c r="LYP410" s="220"/>
      <c r="LYQ410" s="220"/>
      <c r="LYR410" s="220"/>
      <c r="LYS410" s="220"/>
      <c r="LYT410" s="220"/>
      <c r="LYU410" s="220"/>
      <c r="LYV410" s="220"/>
      <c r="LYW410" s="220"/>
      <c r="LYX410" s="220"/>
      <c r="LYY410" s="220"/>
      <c r="LYZ410" s="220"/>
      <c r="LZA410" s="220"/>
      <c r="LZB410" s="220"/>
      <c r="LZC410" s="220"/>
      <c r="LZD410" s="220"/>
      <c r="LZE410" s="220"/>
      <c r="LZF410" s="220"/>
      <c r="LZG410" s="220"/>
      <c r="LZH410" s="220"/>
      <c r="LZI410" s="220"/>
      <c r="LZJ410" s="220"/>
      <c r="LZK410" s="220"/>
      <c r="LZL410" s="220"/>
      <c r="LZM410" s="220"/>
      <c r="LZN410" s="220"/>
      <c r="LZO410" s="220"/>
      <c r="LZP410" s="220"/>
      <c r="LZQ410" s="220"/>
      <c r="LZR410" s="220"/>
      <c r="LZS410" s="220"/>
      <c r="LZT410" s="220"/>
      <c r="LZU410" s="220"/>
      <c r="LZV410" s="220"/>
      <c r="LZW410" s="220"/>
      <c r="LZX410" s="220"/>
      <c r="LZY410" s="220"/>
      <c r="LZZ410" s="220"/>
      <c r="MAA410" s="220"/>
      <c r="MAB410" s="220"/>
      <c r="MAC410" s="220"/>
      <c r="MAD410" s="220"/>
      <c r="MAE410" s="220"/>
      <c r="MAF410" s="220"/>
      <c r="MAG410" s="220"/>
      <c r="MAH410" s="220"/>
      <c r="MAI410" s="220"/>
      <c r="MAJ410" s="220"/>
      <c r="MAK410" s="220"/>
      <c r="MAL410" s="220"/>
      <c r="MAM410" s="220"/>
      <c r="MAN410" s="220"/>
      <c r="MAO410" s="220"/>
      <c r="MAP410" s="220"/>
      <c r="MAQ410" s="220"/>
      <c r="MAR410" s="220"/>
      <c r="MAS410" s="220"/>
      <c r="MAT410" s="220"/>
      <c r="MAU410" s="220"/>
      <c r="MAV410" s="220"/>
      <c r="MAW410" s="220"/>
      <c r="MAX410" s="220"/>
      <c r="MAY410" s="220"/>
      <c r="MAZ410" s="220"/>
      <c r="MBA410" s="220"/>
      <c r="MBB410" s="220"/>
      <c r="MBC410" s="220"/>
      <c r="MBD410" s="220"/>
      <c r="MBE410" s="220"/>
      <c r="MBF410" s="220"/>
      <c r="MBG410" s="220"/>
      <c r="MBH410" s="220"/>
      <c r="MBI410" s="220"/>
      <c r="MBJ410" s="220"/>
      <c r="MBK410" s="220"/>
      <c r="MBL410" s="220"/>
      <c r="MBM410" s="220"/>
      <c r="MBN410" s="220"/>
      <c r="MBO410" s="220"/>
      <c r="MBP410" s="220"/>
      <c r="MBQ410" s="220"/>
      <c r="MBR410" s="220"/>
      <c r="MBS410" s="220"/>
      <c r="MBT410" s="220"/>
      <c r="MBU410" s="220"/>
      <c r="MBV410" s="220"/>
      <c r="MBW410" s="220"/>
      <c r="MBX410" s="220"/>
      <c r="MBY410" s="220"/>
      <c r="MBZ410" s="220"/>
      <c r="MCA410" s="220"/>
      <c r="MCB410" s="220"/>
      <c r="MCC410" s="220"/>
      <c r="MCD410" s="220"/>
      <c r="MCE410" s="220"/>
      <c r="MCF410" s="220"/>
      <c r="MCG410" s="220"/>
      <c r="MCH410" s="220"/>
      <c r="MCI410" s="220"/>
      <c r="MCJ410" s="220"/>
      <c r="MCK410" s="220"/>
      <c r="MCL410" s="220"/>
      <c r="MCM410" s="220"/>
      <c r="MCN410" s="220"/>
      <c r="MCO410" s="220"/>
      <c r="MCP410" s="220"/>
      <c r="MCQ410" s="220"/>
      <c r="MCR410" s="220"/>
      <c r="MCS410" s="220"/>
      <c r="MCT410" s="220"/>
      <c r="MCU410" s="220"/>
      <c r="MCV410" s="220"/>
      <c r="MCW410" s="220"/>
      <c r="MCX410" s="220"/>
      <c r="MCY410" s="220"/>
      <c r="MCZ410" s="220"/>
      <c r="MDA410" s="220"/>
      <c r="MDB410" s="220"/>
      <c r="MDC410" s="220"/>
      <c r="MDD410" s="220"/>
      <c r="MDE410" s="220"/>
      <c r="MDF410" s="220"/>
      <c r="MDG410" s="220"/>
      <c r="MDH410" s="220"/>
      <c r="MDI410" s="220"/>
      <c r="MDJ410" s="220"/>
      <c r="MDK410" s="220"/>
      <c r="MDL410" s="220"/>
      <c r="MDM410" s="220"/>
      <c r="MDN410" s="220"/>
      <c r="MDO410" s="220"/>
      <c r="MDP410" s="220"/>
      <c r="MDQ410" s="220"/>
      <c r="MDR410" s="220"/>
      <c r="MDS410" s="220"/>
      <c r="MDT410" s="220"/>
      <c r="MDU410" s="220"/>
      <c r="MDV410" s="220"/>
      <c r="MDW410" s="220"/>
      <c r="MDX410" s="220"/>
      <c r="MDY410" s="220"/>
      <c r="MDZ410" s="220"/>
      <c r="MEA410" s="220"/>
      <c r="MEB410" s="220"/>
      <c r="MEC410" s="220"/>
      <c r="MED410" s="220"/>
      <c r="MEE410" s="220"/>
      <c r="MEF410" s="220"/>
      <c r="MEG410" s="220"/>
      <c r="MEH410" s="220"/>
      <c r="MEI410" s="220"/>
      <c r="MEJ410" s="220"/>
      <c r="MEK410" s="220"/>
      <c r="MEL410" s="220"/>
      <c r="MEM410" s="220"/>
      <c r="MEN410" s="220"/>
      <c r="MEO410" s="220"/>
      <c r="MEP410" s="220"/>
      <c r="MEQ410" s="220"/>
      <c r="MER410" s="220"/>
      <c r="MES410" s="220"/>
      <c r="MET410" s="220"/>
      <c r="MEU410" s="220"/>
      <c r="MEV410" s="220"/>
      <c r="MEW410" s="220"/>
      <c r="MEX410" s="220"/>
      <c r="MEY410" s="220"/>
      <c r="MEZ410" s="220"/>
      <c r="MFA410" s="220"/>
      <c r="MFB410" s="220"/>
      <c r="MFC410" s="220"/>
      <c r="MFD410" s="220"/>
      <c r="MFE410" s="220"/>
      <c r="MFF410" s="220"/>
      <c r="MFG410" s="220"/>
      <c r="MFH410" s="220"/>
      <c r="MFI410" s="220"/>
      <c r="MFJ410" s="220"/>
      <c r="MFK410" s="220"/>
      <c r="MFL410" s="220"/>
      <c r="MFM410" s="220"/>
      <c r="MFN410" s="220"/>
      <c r="MFO410" s="220"/>
      <c r="MFP410" s="220"/>
      <c r="MFQ410" s="220"/>
      <c r="MFR410" s="220"/>
      <c r="MFS410" s="220"/>
      <c r="MFT410" s="220"/>
      <c r="MFU410" s="220"/>
      <c r="MFV410" s="220"/>
      <c r="MFW410" s="220"/>
      <c r="MFX410" s="220"/>
      <c r="MFY410" s="220"/>
      <c r="MFZ410" s="220"/>
      <c r="MGA410" s="220"/>
      <c r="MGB410" s="220"/>
      <c r="MGC410" s="220"/>
      <c r="MGD410" s="220"/>
      <c r="MGE410" s="220"/>
      <c r="MGF410" s="220"/>
      <c r="MGG410" s="220"/>
      <c r="MGH410" s="220"/>
      <c r="MGI410" s="220"/>
      <c r="MGJ410" s="220"/>
      <c r="MGK410" s="220"/>
      <c r="MGL410" s="220"/>
      <c r="MGM410" s="220"/>
      <c r="MGN410" s="220"/>
      <c r="MGO410" s="220"/>
      <c r="MGP410" s="220"/>
      <c r="MGQ410" s="220"/>
      <c r="MGR410" s="220"/>
      <c r="MGS410" s="220"/>
      <c r="MGT410" s="220"/>
      <c r="MGU410" s="220"/>
      <c r="MGV410" s="220"/>
      <c r="MGW410" s="220"/>
      <c r="MGX410" s="220"/>
      <c r="MGY410" s="220"/>
      <c r="MGZ410" s="220"/>
      <c r="MHA410" s="220"/>
      <c r="MHB410" s="220"/>
      <c r="MHC410" s="220"/>
      <c r="MHD410" s="220"/>
      <c r="MHE410" s="220"/>
      <c r="MHF410" s="220"/>
      <c r="MHG410" s="220"/>
      <c r="MHH410" s="220"/>
      <c r="MHI410" s="220"/>
      <c r="MHJ410" s="220"/>
      <c r="MHK410" s="220"/>
      <c r="MHL410" s="220"/>
      <c r="MHM410" s="220"/>
      <c r="MHN410" s="220"/>
      <c r="MHO410" s="220"/>
      <c r="MHP410" s="220"/>
      <c r="MHQ410" s="220"/>
      <c r="MHR410" s="220"/>
      <c r="MHS410" s="220"/>
      <c r="MHT410" s="220"/>
      <c r="MHU410" s="220"/>
      <c r="MHV410" s="220"/>
      <c r="MHW410" s="220"/>
      <c r="MHX410" s="220"/>
      <c r="MHY410" s="220"/>
      <c r="MHZ410" s="220"/>
      <c r="MIA410" s="220"/>
      <c r="MIB410" s="220"/>
      <c r="MIC410" s="220"/>
      <c r="MID410" s="220"/>
      <c r="MIE410" s="220"/>
      <c r="MIF410" s="220"/>
      <c r="MIG410" s="220"/>
      <c r="MIH410" s="220"/>
      <c r="MII410" s="220"/>
      <c r="MIJ410" s="220"/>
      <c r="MIK410" s="220"/>
      <c r="MIL410" s="220"/>
      <c r="MIM410" s="220"/>
      <c r="MIN410" s="220"/>
      <c r="MIO410" s="220"/>
      <c r="MIP410" s="220"/>
      <c r="MIQ410" s="220"/>
      <c r="MIR410" s="220"/>
      <c r="MIS410" s="220"/>
      <c r="MIT410" s="220"/>
      <c r="MIU410" s="220"/>
      <c r="MIV410" s="220"/>
      <c r="MIW410" s="220"/>
      <c r="MIX410" s="220"/>
      <c r="MIY410" s="220"/>
      <c r="MIZ410" s="220"/>
      <c r="MJA410" s="220"/>
      <c r="MJB410" s="220"/>
      <c r="MJC410" s="220"/>
      <c r="MJD410" s="220"/>
      <c r="MJE410" s="220"/>
      <c r="MJF410" s="220"/>
      <c r="MJG410" s="220"/>
      <c r="MJH410" s="220"/>
      <c r="MJI410" s="220"/>
      <c r="MJJ410" s="220"/>
      <c r="MJK410" s="220"/>
      <c r="MJL410" s="220"/>
      <c r="MJM410" s="220"/>
      <c r="MJN410" s="220"/>
      <c r="MJO410" s="220"/>
      <c r="MJP410" s="220"/>
      <c r="MJQ410" s="220"/>
      <c r="MJR410" s="220"/>
      <c r="MJS410" s="220"/>
      <c r="MJT410" s="220"/>
      <c r="MJU410" s="220"/>
      <c r="MJV410" s="220"/>
      <c r="MJW410" s="220"/>
      <c r="MJX410" s="220"/>
      <c r="MJY410" s="220"/>
      <c r="MJZ410" s="220"/>
      <c r="MKA410" s="220"/>
      <c r="MKB410" s="220"/>
      <c r="MKC410" s="220"/>
      <c r="MKD410" s="220"/>
      <c r="MKE410" s="220"/>
      <c r="MKF410" s="220"/>
      <c r="MKG410" s="220"/>
      <c r="MKH410" s="220"/>
      <c r="MKI410" s="220"/>
      <c r="MKJ410" s="220"/>
      <c r="MKK410" s="220"/>
      <c r="MKL410" s="220"/>
      <c r="MKM410" s="220"/>
      <c r="MKN410" s="220"/>
      <c r="MKO410" s="220"/>
      <c r="MKP410" s="220"/>
      <c r="MKQ410" s="220"/>
      <c r="MKR410" s="220"/>
      <c r="MKS410" s="220"/>
      <c r="MKT410" s="220"/>
      <c r="MKU410" s="220"/>
      <c r="MKV410" s="220"/>
      <c r="MKW410" s="220"/>
      <c r="MKX410" s="220"/>
      <c r="MKY410" s="220"/>
      <c r="MKZ410" s="220"/>
      <c r="MLA410" s="220"/>
      <c r="MLB410" s="220"/>
      <c r="MLC410" s="220"/>
      <c r="MLD410" s="220"/>
      <c r="MLE410" s="220"/>
      <c r="MLF410" s="220"/>
      <c r="MLG410" s="220"/>
      <c r="MLH410" s="220"/>
      <c r="MLI410" s="220"/>
      <c r="MLJ410" s="220"/>
      <c r="MLK410" s="220"/>
      <c r="MLL410" s="220"/>
      <c r="MLM410" s="220"/>
      <c r="MLN410" s="220"/>
      <c r="MLO410" s="220"/>
      <c r="MLP410" s="220"/>
      <c r="MLQ410" s="220"/>
      <c r="MLR410" s="220"/>
      <c r="MLS410" s="220"/>
      <c r="MLT410" s="220"/>
      <c r="MLU410" s="220"/>
      <c r="MLV410" s="220"/>
      <c r="MLW410" s="220"/>
      <c r="MLX410" s="220"/>
      <c r="MLY410" s="220"/>
      <c r="MLZ410" s="220"/>
      <c r="MMA410" s="220"/>
      <c r="MMB410" s="220"/>
      <c r="MMC410" s="220"/>
      <c r="MMD410" s="220"/>
      <c r="MME410" s="220"/>
      <c r="MMF410" s="220"/>
      <c r="MMG410" s="220"/>
      <c r="MMH410" s="220"/>
      <c r="MMI410" s="220"/>
      <c r="MMJ410" s="220"/>
      <c r="MMK410" s="220"/>
      <c r="MML410" s="220"/>
      <c r="MMM410" s="220"/>
      <c r="MMN410" s="220"/>
      <c r="MMO410" s="220"/>
      <c r="MMP410" s="220"/>
      <c r="MMQ410" s="220"/>
      <c r="MMR410" s="220"/>
      <c r="MMS410" s="220"/>
      <c r="MMT410" s="220"/>
      <c r="MMU410" s="220"/>
      <c r="MMV410" s="220"/>
      <c r="MMW410" s="220"/>
      <c r="MMX410" s="220"/>
      <c r="MMY410" s="220"/>
      <c r="MMZ410" s="220"/>
      <c r="MNA410" s="220"/>
      <c r="MNB410" s="220"/>
      <c r="MNC410" s="220"/>
      <c r="MND410" s="220"/>
      <c r="MNE410" s="220"/>
      <c r="MNF410" s="220"/>
      <c r="MNG410" s="220"/>
      <c r="MNH410" s="220"/>
      <c r="MNI410" s="220"/>
      <c r="MNJ410" s="220"/>
      <c r="MNK410" s="220"/>
      <c r="MNL410" s="220"/>
      <c r="MNM410" s="220"/>
      <c r="MNN410" s="220"/>
      <c r="MNO410" s="220"/>
      <c r="MNP410" s="220"/>
      <c r="MNQ410" s="220"/>
      <c r="MNR410" s="220"/>
      <c r="MNS410" s="220"/>
      <c r="MNT410" s="220"/>
      <c r="MNU410" s="220"/>
      <c r="MNV410" s="220"/>
      <c r="MNW410" s="220"/>
      <c r="MNX410" s="220"/>
      <c r="MNY410" s="220"/>
      <c r="MNZ410" s="220"/>
      <c r="MOA410" s="220"/>
      <c r="MOB410" s="220"/>
      <c r="MOC410" s="220"/>
      <c r="MOD410" s="220"/>
      <c r="MOE410" s="220"/>
      <c r="MOF410" s="220"/>
      <c r="MOG410" s="220"/>
      <c r="MOH410" s="220"/>
      <c r="MOI410" s="220"/>
      <c r="MOJ410" s="220"/>
      <c r="MOK410" s="220"/>
      <c r="MOL410" s="220"/>
      <c r="MOM410" s="220"/>
      <c r="MON410" s="220"/>
      <c r="MOO410" s="220"/>
      <c r="MOP410" s="220"/>
      <c r="MOQ410" s="220"/>
      <c r="MOR410" s="220"/>
      <c r="MOS410" s="220"/>
      <c r="MOT410" s="220"/>
      <c r="MOU410" s="220"/>
      <c r="MOV410" s="220"/>
      <c r="MOW410" s="220"/>
      <c r="MOX410" s="220"/>
      <c r="MOY410" s="220"/>
      <c r="MOZ410" s="220"/>
      <c r="MPA410" s="220"/>
      <c r="MPB410" s="220"/>
      <c r="MPC410" s="220"/>
      <c r="MPD410" s="220"/>
      <c r="MPE410" s="220"/>
      <c r="MPF410" s="220"/>
      <c r="MPG410" s="220"/>
      <c r="MPH410" s="220"/>
      <c r="MPI410" s="220"/>
      <c r="MPJ410" s="220"/>
      <c r="MPK410" s="220"/>
      <c r="MPL410" s="220"/>
      <c r="MPM410" s="220"/>
      <c r="MPN410" s="220"/>
      <c r="MPO410" s="220"/>
      <c r="MPP410" s="220"/>
      <c r="MPQ410" s="220"/>
      <c r="MPR410" s="220"/>
      <c r="MPS410" s="220"/>
      <c r="MPT410" s="220"/>
      <c r="MPU410" s="220"/>
      <c r="MPV410" s="220"/>
      <c r="MPW410" s="220"/>
      <c r="MPX410" s="220"/>
      <c r="MPY410" s="220"/>
      <c r="MPZ410" s="220"/>
      <c r="MQA410" s="220"/>
      <c r="MQB410" s="220"/>
      <c r="MQC410" s="220"/>
      <c r="MQD410" s="220"/>
      <c r="MQE410" s="220"/>
      <c r="MQF410" s="220"/>
      <c r="MQG410" s="220"/>
      <c r="MQH410" s="220"/>
      <c r="MQI410" s="220"/>
      <c r="MQJ410" s="220"/>
      <c r="MQK410" s="220"/>
      <c r="MQL410" s="220"/>
      <c r="MQM410" s="220"/>
      <c r="MQN410" s="220"/>
      <c r="MQO410" s="220"/>
      <c r="MQP410" s="220"/>
      <c r="MQQ410" s="220"/>
      <c r="MQR410" s="220"/>
      <c r="MQS410" s="220"/>
      <c r="MQT410" s="220"/>
      <c r="MQU410" s="220"/>
      <c r="MQV410" s="220"/>
      <c r="MQW410" s="220"/>
      <c r="MQX410" s="220"/>
      <c r="MQY410" s="220"/>
      <c r="MQZ410" s="220"/>
      <c r="MRA410" s="220"/>
      <c r="MRB410" s="220"/>
      <c r="MRC410" s="220"/>
      <c r="MRD410" s="220"/>
      <c r="MRE410" s="220"/>
      <c r="MRF410" s="220"/>
      <c r="MRG410" s="220"/>
      <c r="MRH410" s="220"/>
      <c r="MRI410" s="220"/>
      <c r="MRJ410" s="220"/>
      <c r="MRK410" s="220"/>
      <c r="MRL410" s="220"/>
      <c r="MRM410" s="220"/>
      <c r="MRN410" s="220"/>
      <c r="MRO410" s="220"/>
      <c r="MRP410" s="220"/>
      <c r="MRQ410" s="220"/>
      <c r="MRR410" s="220"/>
      <c r="MRS410" s="220"/>
      <c r="MRT410" s="220"/>
      <c r="MRU410" s="220"/>
      <c r="MRV410" s="220"/>
      <c r="MRW410" s="220"/>
      <c r="MRX410" s="220"/>
      <c r="MRY410" s="220"/>
      <c r="MRZ410" s="220"/>
      <c r="MSA410" s="220"/>
      <c r="MSB410" s="220"/>
      <c r="MSC410" s="220"/>
      <c r="MSD410" s="220"/>
      <c r="MSE410" s="220"/>
      <c r="MSF410" s="220"/>
      <c r="MSG410" s="220"/>
      <c r="MSH410" s="220"/>
      <c r="MSI410" s="220"/>
      <c r="MSJ410" s="220"/>
      <c r="MSK410" s="220"/>
      <c r="MSL410" s="220"/>
      <c r="MSM410" s="220"/>
      <c r="MSN410" s="220"/>
      <c r="MSO410" s="220"/>
      <c r="MSP410" s="220"/>
      <c r="MSQ410" s="220"/>
      <c r="MSR410" s="220"/>
      <c r="MSS410" s="220"/>
      <c r="MST410" s="220"/>
      <c r="MSU410" s="220"/>
      <c r="MSV410" s="220"/>
      <c r="MSW410" s="220"/>
      <c r="MSX410" s="220"/>
      <c r="MSY410" s="220"/>
      <c r="MSZ410" s="220"/>
      <c r="MTA410" s="220"/>
      <c r="MTB410" s="220"/>
      <c r="MTC410" s="220"/>
      <c r="MTD410" s="220"/>
      <c r="MTE410" s="220"/>
      <c r="MTF410" s="220"/>
      <c r="MTG410" s="220"/>
      <c r="MTH410" s="220"/>
      <c r="MTI410" s="220"/>
      <c r="MTJ410" s="220"/>
      <c r="MTK410" s="220"/>
      <c r="MTL410" s="220"/>
      <c r="MTM410" s="220"/>
      <c r="MTN410" s="220"/>
      <c r="MTO410" s="220"/>
      <c r="MTP410" s="220"/>
      <c r="MTQ410" s="220"/>
      <c r="MTR410" s="220"/>
      <c r="MTS410" s="220"/>
      <c r="MTT410" s="220"/>
      <c r="MTU410" s="220"/>
      <c r="MTV410" s="220"/>
      <c r="MTW410" s="220"/>
      <c r="MTX410" s="220"/>
      <c r="MTY410" s="220"/>
      <c r="MTZ410" s="220"/>
      <c r="MUA410" s="220"/>
      <c r="MUB410" s="220"/>
      <c r="MUC410" s="220"/>
      <c r="MUD410" s="220"/>
      <c r="MUE410" s="220"/>
      <c r="MUF410" s="220"/>
      <c r="MUG410" s="220"/>
      <c r="MUH410" s="220"/>
      <c r="MUI410" s="220"/>
      <c r="MUJ410" s="220"/>
      <c r="MUK410" s="220"/>
      <c r="MUL410" s="220"/>
      <c r="MUM410" s="220"/>
      <c r="MUN410" s="220"/>
      <c r="MUO410" s="220"/>
      <c r="MUP410" s="220"/>
      <c r="MUQ410" s="220"/>
      <c r="MUR410" s="220"/>
      <c r="MUS410" s="220"/>
      <c r="MUT410" s="220"/>
      <c r="MUU410" s="220"/>
      <c r="MUV410" s="220"/>
      <c r="MUW410" s="220"/>
      <c r="MUX410" s="220"/>
      <c r="MUY410" s="220"/>
      <c r="MUZ410" s="220"/>
      <c r="MVA410" s="220"/>
      <c r="MVB410" s="220"/>
      <c r="MVC410" s="220"/>
      <c r="MVD410" s="220"/>
      <c r="MVE410" s="220"/>
      <c r="MVF410" s="220"/>
      <c r="MVG410" s="220"/>
      <c r="MVH410" s="220"/>
      <c r="MVI410" s="220"/>
      <c r="MVJ410" s="220"/>
      <c r="MVK410" s="220"/>
      <c r="MVL410" s="220"/>
      <c r="MVM410" s="220"/>
      <c r="MVN410" s="220"/>
      <c r="MVO410" s="220"/>
      <c r="MVP410" s="220"/>
      <c r="MVQ410" s="220"/>
      <c r="MVR410" s="220"/>
      <c r="MVS410" s="220"/>
      <c r="MVT410" s="220"/>
      <c r="MVU410" s="220"/>
      <c r="MVV410" s="220"/>
      <c r="MVW410" s="220"/>
      <c r="MVX410" s="220"/>
      <c r="MVY410" s="220"/>
      <c r="MVZ410" s="220"/>
      <c r="MWA410" s="220"/>
      <c r="MWB410" s="220"/>
      <c r="MWC410" s="220"/>
      <c r="MWD410" s="220"/>
      <c r="MWE410" s="220"/>
      <c r="MWF410" s="220"/>
      <c r="MWG410" s="220"/>
      <c r="MWH410" s="220"/>
      <c r="MWI410" s="220"/>
      <c r="MWJ410" s="220"/>
      <c r="MWK410" s="220"/>
      <c r="MWL410" s="220"/>
      <c r="MWM410" s="220"/>
      <c r="MWN410" s="220"/>
      <c r="MWO410" s="220"/>
      <c r="MWP410" s="220"/>
      <c r="MWQ410" s="220"/>
      <c r="MWR410" s="220"/>
      <c r="MWS410" s="220"/>
      <c r="MWT410" s="220"/>
      <c r="MWU410" s="220"/>
      <c r="MWV410" s="220"/>
      <c r="MWW410" s="220"/>
      <c r="MWX410" s="220"/>
      <c r="MWY410" s="220"/>
      <c r="MWZ410" s="220"/>
      <c r="MXA410" s="220"/>
      <c r="MXB410" s="220"/>
      <c r="MXC410" s="220"/>
      <c r="MXD410" s="220"/>
      <c r="MXE410" s="220"/>
      <c r="MXF410" s="220"/>
      <c r="MXG410" s="220"/>
      <c r="MXH410" s="220"/>
      <c r="MXI410" s="220"/>
      <c r="MXJ410" s="220"/>
      <c r="MXK410" s="220"/>
      <c r="MXL410" s="220"/>
      <c r="MXM410" s="220"/>
      <c r="MXN410" s="220"/>
      <c r="MXO410" s="220"/>
      <c r="MXP410" s="220"/>
      <c r="MXQ410" s="220"/>
      <c r="MXR410" s="220"/>
      <c r="MXS410" s="220"/>
      <c r="MXT410" s="220"/>
      <c r="MXU410" s="220"/>
      <c r="MXV410" s="220"/>
      <c r="MXW410" s="220"/>
      <c r="MXX410" s="220"/>
      <c r="MXY410" s="220"/>
      <c r="MXZ410" s="220"/>
      <c r="MYA410" s="220"/>
      <c r="MYB410" s="220"/>
      <c r="MYC410" s="220"/>
      <c r="MYD410" s="220"/>
      <c r="MYE410" s="220"/>
      <c r="MYF410" s="220"/>
      <c r="MYG410" s="220"/>
      <c r="MYH410" s="220"/>
      <c r="MYI410" s="220"/>
      <c r="MYJ410" s="220"/>
      <c r="MYK410" s="220"/>
      <c r="MYL410" s="220"/>
      <c r="MYM410" s="220"/>
      <c r="MYN410" s="220"/>
      <c r="MYO410" s="220"/>
      <c r="MYP410" s="220"/>
      <c r="MYQ410" s="220"/>
      <c r="MYR410" s="220"/>
      <c r="MYS410" s="220"/>
      <c r="MYT410" s="220"/>
      <c r="MYU410" s="220"/>
      <c r="MYV410" s="220"/>
      <c r="MYW410" s="220"/>
      <c r="MYX410" s="220"/>
      <c r="MYY410" s="220"/>
      <c r="MYZ410" s="220"/>
      <c r="MZA410" s="220"/>
      <c r="MZB410" s="220"/>
      <c r="MZC410" s="220"/>
      <c r="MZD410" s="220"/>
      <c r="MZE410" s="220"/>
      <c r="MZF410" s="220"/>
      <c r="MZG410" s="220"/>
      <c r="MZH410" s="220"/>
      <c r="MZI410" s="220"/>
      <c r="MZJ410" s="220"/>
      <c r="MZK410" s="220"/>
      <c r="MZL410" s="220"/>
      <c r="MZM410" s="220"/>
      <c r="MZN410" s="220"/>
      <c r="MZO410" s="220"/>
      <c r="MZP410" s="220"/>
      <c r="MZQ410" s="220"/>
      <c r="MZR410" s="220"/>
      <c r="MZS410" s="220"/>
      <c r="MZT410" s="220"/>
      <c r="MZU410" s="220"/>
      <c r="MZV410" s="220"/>
      <c r="MZW410" s="220"/>
      <c r="MZX410" s="220"/>
      <c r="MZY410" s="220"/>
      <c r="MZZ410" s="220"/>
      <c r="NAA410" s="220"/>
      <c r="NAB410" s="220"/>
      <c r="NAC410" s="220"/>
      <c r="NAD410" s="220"/>
      <c r="NAE410" s="220"/>
      <c r="NAF410" s="220"/>
      <c r="NAG410" s="220"/>
      <c r="NAH410" s="220"/>
      <c r="NAI410" s="220"/>
      <c r="NAJ410" s="220"/>
      <c r="NAK410" s="220"/>
      <c r="NAL410" s="220"/>
      <c r="NAM410" s="220"/>
      <c r="NAN410" s="220"/>
      <c r="NAO410" s="220"/>
      <c r="NAP410" s="220"/>
      <c r="NAQ410" s="220"/>
      <c r="NAR410" s="220"/>
      <c r="NAS410" s="220"/>
      <c r="NAT410" s="220"/>
      <c r="NAU410" s="220"/>
      <c r="NAV410" s="220"/>
      <c r="NAW410" s="220"/>
      <c r="NAX410" s="220"/>
      <c r="NAY410" s="220"/>
      <c r="NAZ410" s="220"/>
      <c r="NBA410" s="220"/>
      <c r="NBB410" s="220"/>
      <c r="NBC410" s="220"/>
      <c r="NBD410" s="220"/>
      <c r="NBE410" s="220"/>
      <c r="NBF410" s="220"/>
      <c r="NBG410" s="220"/>
      <c r="NBH410" s="220"/>
      <c r="NBI410" s="220"/>
      <c r="NBJ410" s="220"/>
      <c r="NBK410" s="220"/>
      <c r="NBL410" s="220"/>
      <c r="NBM410" s="220"/>
      <c r="NBN410" s="220"/>
      <c r="NBO410" s="220"/>
      <c r="NBP410" s="220"/>
      <c r="NBQ410" s="220"/>
      <c r="NBR410" s="220"/>
      <c r="NBS410" s="220"/>
      <c r="NBT410" s="220"/>
      <c r="NBU410" s="220"/>
      <c r="NBV410" s="220"/>
      <c r="NBW410" s="220"/>
      <c r="NBX410" s="220"/>
      <c r="NBY410" s="220"/>
      <c r="NBZ410" s="220"/>
      <c r="NCA410" s="220"/>
      <c r="NCB410" s="220"/>
      <c r="NCC410" s="220"/>
      <c r="NCD410" s="220"/>
      <c r="NCE410" s="220"/>
      <c r="NCF410" s="220"/>
      <c r="NCG410" s="220"/>
      <c r="NCH410" s="220"/>
      <c r="NCI410" s="220"/>
      <c r="NCJ410" s="220"/>
      <c r="NCK410" s="220"/>
      <c r="NCL410" s="220"/>
      <c r="NCM410" s="220"/>
      <c r="NCN410" s="220"/>
      <c r="NCO410" s="220"/>
      <c r="NCP410" s="220"/>
      <c r="NCQ410" s="220"/>
      <c r="NCR410" s="220"/>
      <c r="NCS410" s="220"/>
      <c r="NCT410" s="220"/>
      <c r="NCU410" s="220"/>
      <c r="NCV410" s="220"/>
      <c r="NCW410" s="220"/>
      <c r="NCX410" s="220"/>
      <c r="NCY410" s="220"/>
      <c r="NCZ410" s="220"/>
      <c r="NDA410" s="220"/>
      <c r="NDB410" s="220"/>
      <c r="NDC410" s="220"/>
      <c r="NDD410" s="220"/>
      <c r="NDE410" s="220"/>
      <c r="NDF410" s="220"/>
      <c r="NDG410" s="220"/>
      <c r="NDH410" s="220"/>
      <c r="NDI410" s="220"/>
      <c r="NDJ410" s="220"/>
      <c r="NDK410" s="220"/>
      <c r="NDL410" s="220"/>
      <c r="NDM410" s="220"/>
      <c r="NDN410" s="220"/>
      <c r="NDO410" s="220"/>
      <c r="NDP410" s="220"/>
      <c r="NDQ410" s="220"/>
      <c r="NDR410" s="220"/>
      <c r="NDS410" s="220"/>
      <c r="NDT410" s="220"/>
      <c r="NDU410" s="220"/>
      <c r="NDV410" s="220"/>
      <c r="NDW410" s="220"/>
      <c r="NDX410" s="220"/>
      <c r="NDY410" s="220"/>
      <c r="NDZ410" s="220"/>
      <c r="NEA410" s="220"/>
      <c r="NEB410" s="220"/>
      <c r="NEC410" s="220"/>
      <c r="NED410" s="220"/>
      <c r="NEE410" s="220"/>
      <c r="NEF410" s="220"/>
      <c r="NEG410" s="220"/>
      <c r="NEH410" s="220"/>
      <c r="NEI410" s="220"/>
      <c r="NEJ410" s="220"/>
      <c r="NEK410" s="220"/>
      <c r="NEL410" s="220"/>
      <c r="NEM410" s="220"/>
      <c r="NEN410" s="220"/>
      <c r="NEO410" s="220"/>
      <c r="NEP410" s="220"/>
      <c r="NEQ410" s="220"/>
      <c r="NER410" s="220"/>
      <c r="NES410" s="220"/>
      <c r="NET410" s="220"/>
      <c r="NEU410" s="220"/>
      <c r="NEV410" s="220"/>
      <c r="NEW410" s="220"/>
      <c r="NEX410" s="220"/>
      <c r="NEY410" s="220"/>
      <c r="NEZ410" s="220"/>
      <c r="NFA410" s="220"/>
      <c r="NFB410" s="220"/>
      <c r="NFC410" s="220"/>
      <c r="NFD410" s="220"/>
      <c r="NFE410" s="220"/>
      <c r="NFF410" s="220"/>
      <c r="NFG410" s="220"/>
      <c r="NFH410" s="220"/>
      <c r="NFI410" s="220"/>
      <c r="NFJ410" s="220"/>
      <c r="NFK410" s="220"/>
      <c r="NFL410" s="220"/>
      <c r="NFM410" s="220"/>
      <c r="NFN410" s="220"/>
      <c r="NFO410" s="220"/>
      <c r="NFP410" s="220"/>
      <c r="NFQ410" s="220"/>
      <c r="NFR410" s="220"/>
      <c r="NFS410" s="220"/>
      <c r="NFT410" s="220"/>
      <c r="NFU410" s="220"/>
      <c r="NFV410" s="220"/>
      <c r="NFW410" s="220"/>
      <c r="NFX410" s="220"/>
      <c r="NFY410" s="220"/>
      <c r="NFZ410" s="220"/>
      <c r="NGA410" s="220"/>
      <c r="NGB410" s="220"/>
      <c r="NGC410" s="220"/>
      <c r="NGD410" s="220"/>
      <c r="NGE410" s="220"/>
      <c r="NGF410" s="220"/>
      <c r="NGG410" s="220"/>
      <c r="NGH410" s="220"/>
      <c r="NGI410" s="220"/>
      <c r="NGJ410" s="220"/>
      <c r="NGK410" s="220"/>
      <c r="NGL410" s="220"/>
      <c r="NGM410" s="220"/>
      <c r="NGN410" s="220"/>
      <c r="NGO410" s="220"/>
      <c r="NGP410" s="220"/>
      <c r="NGQ410" s="220"/>
      <c r="NGR410" s="220"/>
      <c r="NGS410" s="220"/>
      <c r="NGT410" s="220"/>
      <c r="NGU410" s="220"/>
      <c r="NGV410" s="220"/>
      <c r="NGW410" s="220"/>
      <c r="NGX410" s="220"/>
      <c r="NGY410" s="220"/>
      <c r="NGZ410" s="220"/>
      <c r="NHA410" s="220"/>
      <c r="NHB410" s="220"/>
      <c r="NHC410" s="220"/>
      <c r="NHD410" s="220"/>
      <c r="NHE410" s="220"/>
      <c r="NHF410" s="220"/>
      <c r="NHG410" s="220"/>
      <c r="NHH410" s="220"/>
      <c r="NHI410" s="220"/>
      <c r="NHJ410" s="220"/>
      <c r="NHK410" s="220"/>
      <c r="NHL410" s="220"/>
      <c r="NHM410" s="220"/>
      <c r="NHN410" s="220"/>
      <c r="NHO410" s="220"/>
      <c r="NHP410" s="220"/>
      <c r="NHQ410" s="220"/>
      <c r="NHR410" s="220"/>
      <c r="NHS410" s="220"/>
      <c r="NHT410" s="220"/>
      <c r="NHU410" s="220"/>
      <c r="NHV410" s="220"/>
      <c r="NHW410" s="220"/>
      <c r="NHX410" s="220"/>
      <c r="NHY410" s="220"/>
      <c r="NHZ410" s="220"/>
      <c r="NIA410" s="220"/>
      <c r="NIB410" s="220"/>
      <c r="NIC410" s="220"/>
      <c r="NID410" s="220"/>
      <c r="NIE410" s="220"/>
      <c r="NIF410" s="220"/>
      <c r="NIG410" s="220"/>
      <c r="NIH410" s="220"/>
      <c r="NII410" s="220"/>
      <c r="NIJ410" s="220"/>
      <c r="NIK410" s="220"/>
      <c r="NIL410" s="220"/>
      <c r="NIM410" s="220"/>
      <c r="NIN410" s="220"/>
      <c r="NIO410" s="220"/>
      <c r="NIP410" s="220"/>
      <c r="NIQ410" s="220"/>
      <c r="NIR410" s="220"/>
      <c r="NIS410" s="220"/>
      <c r="NIT410" s="220"/>
      <c r="NIU410" s="220"/>
      <c r="NIV410" s="220"/>
      <c r="NIW410" s="220"/>
      <c r="NIX410" s="220"/>
      <c r="NIY410" s="220"/>
      <c r="NIZ410" s="220"/>
      <c r="NJA410" s="220"/>
      <c r="NJB410" s="220"/>
      <c r="NJC410" s="220"/>
      <c r="NJD410" s="220"/>
      <c r="NJE410" s="220"/>
      <c r="NJF410" s="220"/>
      <c r="NJG410" s="220"/>
      <c r="NJH410" s="220"/>
      <c r="NJI410" s="220"/>
      <c r="NJJ410" s="220"/>
      <c r="NJK410" s="220"/>
      <c r="NJL410" s="220"/>
      <c r="NJM410" s="220"/>
      <c r="NJN410" s="220"/>
      <c r="NJO410" s="220"/>
      <c r="NJP410" s="220"/>
      <c r="NJQ410" s="220"/>
      <c r="NJR410" s="220"/>
      <c r="NJS410" s="220"/>
      <c r="NJT410" s="220"/>
      <c r="NJU410" s="220"/>
      <c r="NJV410" s="220"/>
      <c r="NJW410" s="220"/>
      <c r="NJX410" s="220"/>
      <c r="NJY410" s="220"/>
      <c r="NJZ410" s="220"/>
      <c r="NKA410" s="220"/>
      <c r="NKB410" s="220"/>
      <c r="NKC410" s="220"/>
      <c r="NKD410" s="220"/>
      <c r="NKE410" s="220"/>
      <c r="NKF410" s="220"/>
      <c r="NKG410" s="220"/>
      <c r="NKH410" s="220"/>
      <c r="NKI410" s="220"/>
      <c r="NKJ410" s="220"/>
      <c r="NKK410" s="220"/>
      <c r="NKL410" s="220"/>
      <c r="NKM410" s="220"/>
      <c r="NKN410" s="220"/>
      <c r="NKO410" s="220"/>
      <c r="NKP410" s="220"/>
      <c r="NKQ410" s="220"/>
      <c r="NKR410" s="220"/>
      <c r="NKS410" s="220"/>
      <c r="NKT410" s="220"/>
      <c r="NKU410" s="220"/>
      <c r="NKV410" s="220"/>
      <c r="NKW410" s="220"/>
      <c r="NKX410" s="220"/>
      <c r="NKY410" s="220"/>
      <c r="NKZ410" s="220"/>
      <c r="NLA410" s="220"/>
      <c r="NLB410" s="220"/>
      <c r="NLC410" s="220"/>
      <c r="NLD410" s="220"/>
      <c r="NLE410" s="220"/>
      <c r="NLF410" s="220"/>
      <c r="NLG410" s="220"/>
      <c r="NLH410" s="220"/>
      <c r="NLI410" s="220"/>
      <c r="NLJ410" s="220"/>
      <c r="NLK410" s="220"/>
      <c r="NLL410" s="220"/>
      <c r="NLM410" s="220"/>
      <c r="NLN410" s="220"/>
      <c r="NLO410" s="220"/>
      <c r="NLP410" s="220"/>
      <c r="NLQ410" s="220"/>
      <c r="NLR410" s="220"/>
      <c r="NLS410" s="220"/>
      <c r="NLT410" s="220"/>
      <c r="NLU410" s="220"/>
      <c r="NLV410" s="220"/>
      <c r="NLW410" s="220"/>
      <c r="NLX410" s="220"/>
      <c r="NLY410" s="220"/>
      <c r="NLZ410" s="220"/>
      <c r="NMA410" s="220"/>
      <c r="NMB410" s="220"/>
      <c r="NMC410" s="220"/>
      <c r="NMD410" s="220"/>
      <c r="NME410" s="220"/>
      <c r="NMF410" s="220"/>
      <c r="NMG410" s="220"/>
      <c r="NMH410" s="220"/>
      <c r="NMI410" s="220"/>
      <c r="NMJ410" s="220"/>
      <c r="NMK410" s="220"/>
      <c r="NML410" s="220"/>
      <c r="NMM410" s="220"/>
      <c r="NMN410" s="220"/>
      <c r="NMO410" s="220"/>
      <c r="NMP410" s="220"/>
      <c r="NMQ410" s="220"/>
      <c r="NMR410" s="220"/>
      <c r="NMS410" s="220"/>
      <c r="NMT410" s="220"/>
      <c r="NMU410" s="220"/>
      <c r="NMV410" s="220"/>
      <c r="NMW410" s="220"/>
      <c r="NMX410" s="220"/>
      <c r="NMY410" s="220"/>
      <c r="NMZ410" s="220"/>
      <c r="NNA410" s="220"/>
      <c r="NNB410" s="220"/>
      <c r="NNC410" s="220"/>
      <c r="NND410" s="220"/>
      <c r="NNE410" s="220"/>
      <c r="NNF410" s="220"/>
      <c r="NNG410" s="220"/>
      <c r="NNH410" s="220"/>
      <c r="NNI410" s="220"/>
      <c r="NNJ410" s="220"/>
      <c r="NNK410" s="220"/>
      <c r="NNL410" s="220"/>
      <c r="NNM410" s="220"/>
      <c r="NNN410" s="220"/>
      <c r="NNO410" s="220"/>
      <c r="NNP410" s="220"/>
      <c r="NNQ410" s="220"/>
      <c r="NNR410" s="220"/>
      <c r="NNS410" s="220"/>
      <c r="NNT410" s="220"/>
      <c r="NNU410" s="220"/>
      <c r="NNV410" s="220"/>
      <c r="NNW410" s="220"/>
      <c r="NNX410" s="220"/>
      <c r="NNY410" s="220"/>
      <c r="NNZ410" s="220"/>
      <c r="NOA410" s="220"/>
      <c r="NOB410" s="220"/>
      <c r="NOC410" s="220"/>
      <c r="NOD410" s="220"/>
      <c r="NOE410" s="220"/>
      <c r="NOF410" s="220"/>
      <c r="NOG410" s="220"/>
      <c r="NOH410" s="220"/>
      <c r="NOI410" s="220"/>
      <c r="NOJ410" s="220"/>
      <c r="NOK410" s="220"/>
      <c r="NOL410" s="220"/>
      <c r="NOM410" s="220"/>
      <c r="NON410" s="220"/>
      <c r="NOO410" s="220"/>
      <c r="NOP410" s="220"/>
      <c r="NOQ410" s="220"/>
      <c r="NOR410" s="220"/>
      <c r="NOS410" s="220"/>
      <c r="NOT410" s="220"/>
      <c r="NOU410" s="220"/>
      <c r="NOV410" s="220"/>
      <c r="NOW410" s="220"/>
      <c r="NOX410" s="220"/>
      <c r="NOY410" s="220"/>
      <c r="NOZ410" s="220"/>
      <c r="NPA410" s="220"/>
      <c r="NPB410" s="220"/>
      <c r="NPC410" s="220"/>
      <c r="NPD410" s="220"/>
      <c r="NPE410" s="220"/>
      <c r="NPF410" s="220"/>
      <c r="NPG410" s="220"/>
      <c r="NPH410" s="220"/>
      <c r="NPI410" s="220"/>
      <c r="NPJ410" s="220"/>
      <c r="NPK410" s="220"/>
      <c r="NPL410" s="220"/>
      <c r="NPM410" s="220"/>
      <c r="NPN410" s="220"/>
      <c r="NPO410" s="220"/>
      <c r="NPP410" s="220"/>
      <c r="NPQ410" s="220"/>
      <c r="NPR410" s="220"/>
      <c r="NPS410" s="220"/>
      <c r="NPT410" s="220"/>
      <c r="NPU410" s="220"/>
      <c r="NPV410" s="220"/>
      <c r="NPW410" s="220"/>
      <c r="NPX410" s="220"/>
      <c r="NPY410" s="220"/>
      <c r="NPZ410" s="220"/>
      <c r="NQA410" s="220"/>
      <c r="NQB410" s="220"/>
      <c r="NQC410" s="220"/>
      <c r="NQD410" s="220"/>
      <c r="NQE410" s="220"/>
      <c r="NQF410" s="220"/>
      <c r="NQG410" s="220"/>
      <c r="NQH410" s="220"/>
      <c r="NQI410" s="220"/>
      <c r="NQJ410" s="220"/>
      <c r="NQK410" s="220"/>
      <c r="NQL410" s="220"/>
      <c r="NQM410" s="220"/>
      <c r="NQN410" s="220"/>
      <c r="NQO410" s="220"/>
      <c r="NQP410" s="220"/>
      <c r="NQQ410" s="220"/>
      <c r="NQR410" s="220"/>
      <c r="NQS410" s="220"/>
      <c r="NQT410" s="220"/>
      <c r="NQU410" s="220"/>
      <c r="NQV410" s="220"/>
      <c r="NQW410" s="220"/>
      <c r="NQX410" s="220"/>
      <c r="NQY410" s="220"/>
      <c r="NQZ410" s="220"/>
      <c r="NRA410" s="220"/>
      <c r="NRB410" s="220"/>
      <c r="NRC410" s="220"/>
      <c r="NRD410" s="220"/>
      <c r="NRE410" s="220"/>
      <c r="NRF410" s="220"/>
      <c r="NRG410" s="220"/>
      <c r="NRH410" s="220"/>
      <c r="NRI410" s="220"/>
      <c r="NRJ410" s="220"/>
      <c r="NRK410" s="220"/>
      <c r="NRL410" s="220"/>
      <c r="NRM410" s="220"/>
      <c r="NRN410" s="220"/>
      <c r="NRO410" s="220"/>
      <c r="NRP410" s="220"/>
      <c r="NRQ410" s="220"/>
      <c r="NRR410" s="220"/>
      <c r="NRS410" s="220"/>
      <c r="NRT410" s="220"/>
      <c r="NRU410" s="220"/>
      <c r="NRV410" s="220"/>
      <c r="NRW410" s="220"/>
      <c r="NRX410" s="220"/>
      <c r="NRY410" s="220"/>
      <c r="NRZ410" s="220"/>
      <c r="NSA410" s="220"/>
      <c r="NSB410" s="220"/>
      <c r="NSC410" s="220"/>
      <c r="NSD410" s="220"/>
      <c r="NSE410" s="220"/>
      <c r="NSF410" s="220"/>
      <c r="NSG410" s="220"/>
      <c r="NSH410" s="220"/>
      <c r="NSI410" s="220"/>
      <c r="NSJ410" s="220"/>
      <c r="NSK410" s="220"/>
      <c r="NSL410" s="220"/>
      <c r="NSM410" s="220"/>
      <c r="NSN410" s="220"/>
      <c r="NSO410" s="220"/>
      <c r="NSP410" s="220"/>
      <c r="NSQ410" s="220"/>
      <c r="NSR410" s="220"/>
      <c r="NSS410" s="220"/>
      <c r="NST410" s="220"/>
      <c r="NSU410" s="220"/>
      <c r="NSV410" s="220"/>
      <c r="NSW410" s="220"/>
      <c r="NSX410" s="220"/>
      <c r="NSY410" s="220"/>
      <c r="NSZ410" s="220"/>
      <c r="NTA410" s="220"/>
      <c r="NTB410" s="220"/>
      <c r="NTC410" s="220"/>
      <c r="NTD410" s="220"/>
      <c r="NTE410" s="220"/>
      <c r="NTF410" s="220"/>
      <c r="NTG410" s="220"/>
      <c r="NTH410" s="220"/>
      <c r="NTI410" s="220"/>
      <c r="NTJ410" s="220"/>
      <c r="NTK410" s="220"/>
      <c r="NTL410" s="220"/>
      <c r="NTM410" s="220"/>
      <c r="NTN410" s="220"/>
      <c r="NTO410" s="220"/>
      <c r="NTP410" s="220"/>
      <c r="NTQ410" s="220"/>
      <c r="NTR410" s="220"/>
      <c r="NTS410" s="220"/>
      <c r="NTT410" s="220"/>
      <c r="NTU410" s="220"/>
      <c r="NTV410" s="220"/>
      <c r="NTW410" s="220"/>
      <c r="NTX410" s="220"/>
      <c r="NTY410" s="220"/>
      <c r="NTZ410" s="220"/>
      <c r="NUA410" s="220"/>
      <c r="NUB410" s="220"/>
      <c r="NUC410" s="220"/>
      <c r="NUD410" s="220"/>
      <c r="NUE410" s="220"/>
      <c r="NUF410" s="220"/>
      <c r="NUG410" s="220"/>
      <c r="NUH410" s="220"/>
      <c r="NUI410" s="220"/>
      <c r="NUJ410" s="220"/>
      <c r="NUK410" s="220"/>
      <c r="NUL410" s="220"/>
      <c r="NUM410" s="220"/>
      <c r="NUN410" s="220"/>
      <c r="NUO410" s="220"/>
      <c r="NUP410" s="220"/>
      <c r="NUQ410" s="220"/>
      <c r="NUR410" s="220"/>
      <c r="NUS410" s="220"/>
      <c r="NUT410" s="220"/>
      <c r="NUU410" s="220"/>
      <c r="NUV410" s="220"/>
      <c r="NUW410" s="220"/>
      <c r="NUX410" s="220"/>
      <c r="NUY410" s="220"/>
      <c r="NUZ410" s="220"/>
      <c r="NVA410" s="220"/>
      <c r="NVB410" s="220"/>
      <c r="NVC410" s="220"/>
      <c r="NVD410" s="220"/>
      <c r="NVE410" s="220"/>
      <c r="NVF410" s="220"/>
      <c r="NVG410" s="220"/>
      <c r="NVH410" s="220"/>
      <c r="NVI410" s="220"/>
      <c r="NVJ410" s="220"/>
      <c r="NVK410" s="220"/>
      <c r="NVL410" s="220"/>
      <c r="NVM410" s="220"/>
      <c r="NVN410" s="220"/>
      <c r="NVO410" s="220"/>
      <c r="NVP410" s="220"/>
      <c r="NVQ410" s="220"/>
      <c r="NVR410" s="220"/>
      <c r="NVS410" s="220"/>
      <c r="NVT410" s="220"/>
      <c r="NVU410" s="220"/>
      <c r="NVV410" s="220"/>
      <c r="NVW410" s="220"/>
      <c r="NVX410" s="220"/>
      <c r="NVY410" s="220"/>
      <c r="NVZ410" s="220"/>
      <c r="NWA410" s="220"/>
      <c r="NWB410" s="220"/>
      <c r="NWC410" s="220"/>
      <c r="NWD410" s="220"/>
      <c r="NWE410" s="220"/>
      <c r="NWF410" s="220"/>
      <c r="NWG410" s="220"/>
      <c r="NWH410" s="220"/>
      <c r="NWI410" s="220"/>
      <c r="NWJ410" s="220"/>
      <c r="NWK410" s="220"/>
      <c r="NWL410" s="220"/>
      <c r="NWM410" s="220"/>
      <c r="NWN410" s="220"/>
      <c r="NWO410" s="220"/>
      <c r="NWP410" s="220"/>
      <c r="NWQ410" s="220"/>
      <c r="NWR410" s="220"/>
      <c r="NWS410" s="220"/>
      <c r="NWT410" s="220"/>
      <c r="NWU410" s="220"/>
      <c r="NWV410" s="220"/>
      <c r="NWW410" s="220"/>
      <c r="NWX410" s="220"/>
      <c r="NWY410" s="220"/>
      <c r="NWZ410" s="220"/>
      <c r="NXA410" s="220"/>
      <c r="NXB410" s="220"/>
      <c r="NXC410" s="220"/>
      <c r="NXD410" s="220"/>
      <c r="NXE410" s="220"/>
      <c r="NXF410" s="220"/>
      <c r="NXG410" s="220"/>
      <c r="NXH410" s="220"/>
      <c r="NXI410" s="220"/>
      <c r="NXJ410" s="220"/>
      <c r="NXK410" s="220"/>
      <c r="NXL410" s="220"/>
      <c r="NXM410" s="220"/>
      <c r="NXN410" s="220"/>
      <c r="NXO410" s="220"/>
      <c r="NXP410" s="220"/>
      <c r="NXQ410" s="220"/>
      <c r="NXR410" s="220"/>
      <c r="NXS410" s="220"/>
      <c r="NXT410" s="220"/>
      <c r="NXU410" s="220"/>
      <c r="NXV410" s="220"/>
      <c r="NXW410" s="220"/>
      <c r="NXX410" s="220"/>
      <c r="NXY410" s="220"/>
      <c r="NXZ410" s="220"/>
      <c r="NYA410" s="220"/>
      <c r="NYB410" s="220"/>
      <c r="NYC410" s="220"/>
      <c r="NYD410" s="220"/>
      <c r="NYE410" s="220"/>
      <c r="NYF410" s="220"/>
      <c r="NYG410" s="220"/>
      <c r="NYH410" s="220"/>
      <c r="NYI410" s="220"/>
      <c r="NYJ410" s="220"/>
      <c r="NYK410" s="220"/>
      <c r="NYL410" s="220"/>
      <c r="NYM410" s="220"/>
      <c r="NYN410" s="220"/>
      <c r="NYO410" s="220"/>
      <c r="NYP410" s="220"/>
      <c r="NYQ410" s="220"/>
      <c r="NYR410" s="220"/>
      <c r="NYS410" s="220"/>
      <c r="NYT410" s="220"/>
      <c r="NYU410" s="220"/>
      <c r="NYV410" s="220"/>
      <c r="NYW410" s="220"/>
      <c r="NYX410" s="220"/>
      <c r="NYY410" s="220"/>
      <c r="NYZ410" s="220"/>
      <c r="NZA410" s="220"/>
      <c r="NZB410" s="220"/>
      <c r="NZC410" s="220"/>
      <c r="NZD410" s="220"/>
      <c r="NZE410" s="220"/>
      <c r="NZF410" s="220"/>
      <c r="NZG410" s="220"/>
      <c r="NZH410" s="220"/>
      <c r="NZI410" s="220"/>
      <c r="NZJ410" s="220"/>
      <c r="NZK410" s="220"/>
      <c r="NZL410" s="220"/>
      <c r="NZM410" s="220"/>
      <c r="NZN410" s="220"/>
      <c r="NZO410" s="220"/>
      <c r="NZP410" s="220"/>
      <c r="NZQ410" s="220"/>
      <c r="NZR410" s="220"/>
      <c r="NZS410" s="220"/>
      <c r="NZT410" s="220"/>
      <c r="NZU410" s="220"/>
      <c r="NZV410" s="220"/>
      <c r="NZW410" s="220"/>
      <c r="NZX410" s="220"/>
      <c r="NZY410" s="220"/>
      <c r="NZZ410" s="220"/>
      <c r="OAA410" s="220"/>
      <c r="OAB410" s="220"/>
      <c r="OAC410" s="220"/>
      <c r="OAD410" s="220"/>
      <c r="OAE410" s="220"/>
      <c r="OAF410" s="220"/>
      <c r="OAG410" s="220"/>
      <c r="OAH410" s="220"/>
      <c r="OAI410" s="220"/>
      <c r="OAJ410" s="220"/>
      <c r="OAK410" s="220"/>
      <c r="OAL410" s="220"/>
      <c r="OAM410" s="220"/>
      <c r="OAN410" s="220"/>
      <c r="OAO410" s="220"/>
      <c r="OAP410" s="220"/>
      <c r="OAQ410" s="220"/>
      <c r="OAR410" s="220"/>
      <c r="OAS410" s="220"/>
      <c r="OAT410" s="220"/>
      <c r="OAU410" s="220"/>
      <c r="OAV410" s="220"/>
      <c r="OAW410" s="220"/>
      <c r="OAX410" s="220"/>
      <c r="OAY410" s="220"/>
      <c r="OAZ410" s="220"/>
      <c r="OBA410" s="220"/>
      <c r="OBB410" s="220"/>
      <c r="OBC410" s="220"/>
      <c r="OBD410" s="220"/>
      <c r="OBE410" s="220"/>
      <c r="OBF410" s="220"/>
      <c r="OBG410" s="220"/>
      <c r="OBH410" s="220"/>
      <c r="OBI410" s="220"/>
      <c r="OBJ410" s="220"/>
      <c r="OBK410" s="220"/>
      <c r="OBL410" s="220"/>
      <c r="OBM410" s="220"/>
      <c r="OBN410" s="220"/>
      <c r="OBO410" s="220"/>
      <c r="OBP410" s="220"/>
      <c r="OBQ410" s="220"/>
      <c r="OBR410" s="220"/>
      <c r="OBS410" s="220"/>
      <c r="OBT410" s="220"/>
      <c r="OBU410" s="220"/>
      <c r="OBV410" s="220"/>
      <c r="OBW410" s="220"/>
      <c r="OBX410" s="220"/>
      <c r="OBY410" s="220"/>
      <c r="OBZ410" s="220"/>
      <c r="OCA410" s="220"/>
      <c r="OCB410" s="220"/>
      <c r="OCC410" s="220"/>
      <c r="OCD410" s="220"/>
      <c r="OCE410" s="220"/>
      <c r="OCF410" s="220"/>
      <c r="OCG410" s="220"/>
      <c r="OCH410" s="220"/>
      <c r="OCI410" s="220"/>
      <c r="OCJ410" s="220"/>
      <c r="OCK410" s="220"/>
      <c r="OCL410" s="220"/>
      <c r="OCM410" s="220"/>
      <c r="OCN410" s="220"/>
      <c r="OCO410" s="220"/>
      <c r="OCP410" s="220"/>
      <c r="OCQ410" s="220"/>
      <c r="OCR410" s="220"/>
      <c r="OCS410" s="220"/>
      <c r="OCT410" s="220"/>
      <c r="OCU410" s="220"/>
      <c r="OCV410" s="220"/>
      <c r="OCW410" s="220"/>
      <c r="OCX410" s="220"/>
      <c r="OCY410" s="220"/>
      <c r="OCZ410" s="220"/>
      <c r="ODA410" s="220"/>
      <c r="ODB410" s="220"/>
      <c r="ODC410" s="220"/>
      <c r="ODD410" s="220"/>
      <c r="ODE410" s="220"/>
      <c r="ODF410" s="220"/>
      <c r="ODG410" s="220"/>
      <c r="ODH410" s="220"/>
      <c r="ODI410" s="220"/>
      <c r="ODJ410" s="220"/>
      <c r="ODK410" s="220"/>
      <c r="ODL410" s="220"/>
      <c r="ODM410" s="220"/>
      <c r="ODN410" s="220"/>
      <c r="ODO410" s="220"/>
      <c r="ODP410" s="220"/>
      <c r="ODQ410" s="220"/>
      <c r="ODR410" s="220"/>
      <c r="ODS410" s="220"/>
      <c r="ODT410" s="220"/>
      <c r="ODU410" s="220"/>
      <c r="ODV410" s="220"/>
      <c r="ODW410" s="220"/>
      <c r="ODX410" s="220"/>
      <c r="ODY410" s="220"/>
      <c r="ODZ410" s="220"/>
      <c r="OEA410" s="220"/>
      <c r="OEB410" s="220"/>
      <c r="OEC410" s="220"/>
      <c r="OED410" s="220"/>
      <c r="OEE410" s="220"/>
      <c r="OEF410" s="220"/>
      <c r="OEG410" s="220"/>
      <c r="OEH410" s="220"/>
      <c r="OEI410" s="220"/>
      <c r="OEJ410" s="220"/>
      <c r="OEK410" s="220"/>
      <c r="OEL410" s="220"/>
      <c r="OEM410" s="220"/>
      <c r="OEN410" s="220"/>
      <c r="OEO410" s="220"/>
      <c r="OEP410" s="220"/>
      <c r="OEQ410" s="220"/>
      <c r="OER410" s="220"/>
      <c r="OES410" s="220"/>
      <c r="OET410" s="220"/>
      <c r="OEU410" s="220"/>
      <c r="OEV410" s="220"/>
      <c r="OEW410" s="220"/>
      <c r="OEX410" s="220"/>
      <c r="OEY410" s="220"/>
      <c r="OEZ410" s="220"/>
      <c r="OFA410" s="220"/>
      <c r="OFB410" s="220"/>
      <c r="OFC410" s="220"/>
      <c r="OFD410" s="220"/>
      <c r="OFE410" s="220"/>
      <c r="OFF410" s="220"/>
      <c r="OFG410" s="220"/>
      <c r="OFH410" s="220"/>
      <c r="OFI410" s="220"/>
      <c r="OFJ410" s="220"/>
      <c r="OFK410" s="220"/>
      <c r="OFL410" s="220"/>
      <c r="OFM410" s="220"/>
      <c r="OFN410" s="220"/>
      <c r="OFO410" s="220"/>
      <c r="OFP410" s="220"/>
      <c r="OFQ410" s="220"/>
      <c r="OFR410" s="220"/>
      <c r="OFS410" s="220"/>
      <c r="OFT410" s="220"/>
      <c r="OFU410" s="220"/>
      <c r="OFV410" s="220"/>
      <c r="OFW410" s="220"/>
      <c r="OFX410" s="220"/>
      <c r="OFY410" s="220"/>
      <c r="OFZ410" s="220"/>
      <c r="OGA410" s="220"/>
      <c r="OGB410" s="220"/>
      <c r="OGC410" s="220"/>
      <c r="OGD410" s="220"/>
      <c r="OGE410" s="220"/>
      <c r="OGF410" s="220"/>
      <c r="OGG410" s="220"/>
      <c r="OGH410" s="220"/>
      <c r="OGI410" s="220"/>
      <c r="OGJ410" s="220"/>
      <c r="OGK410" s="220"/>
      <c r="OGL410" s="220"/>
      <c r="OGM410" s="220"/>
      <c r="OGN410" s="220"/>
      <c r="OGO410" s="220"/>
      <c r="OGP410" s="220"/>
      <c r="OGQ410" s="220"/>
      <c r="OGR410" s="220"/>
      <c r="OGS410" s="220"/>
      <c r="OGT410" s="220"/>
      <c r="OGU410" s="220"/>
      <c r="OGV410" s="220"/>
      <c r="OGW410" s="220"/>
      <c r="OGX410" s="220"/>
      <c r="OGY410" s="220"/>
      <c r="OGZ410" s="220"/>
      <c r="OHA410" s="220"/>
      <c r="OHB410" s="220"/>
      <c r="OHC410" s="220"/>
      <c r="OHD410" s="220"/>
      <c r="OHE410" s="220"/>
      <c r="OHF410" s="220"/>
      <c r="OHG410" s="220"/>
      <c r="OHH410" s="220"/>
      <c r="OHI410" s="220"/>
      <c r="OHJ410" s="220"/>
      <c r="OHK410" s="220"/>
      <c r="OHL410" s="220"/>
      <c r="OHM410" s="220"/>
      <c r="OHN410" s="220"/>
      <c r="OHO410" s="220"/>
      <c r="OHP410" s="220"/>
      <c r="OHQ410" s="220"/>
      <c r="OHR410" s="220"/>
      <c r="OHS410" s="220"/>
      <c r="OHT410" s="220"/>
      <c r="OHU410" s="220"/>
      <c r="OHV410" s="220"/>
      <c r="OHW410" s="220"/>
      <c r="OHX410" s="220"/>
      <c r="OHY410" s="220"/>
      <c r="OHZ410" s="220"/>
      <c r="OIA410" s="220"/>
      <c r="OIB410" s="220"/>
      <c r="OIC410" s="220"/>
      <c r="OID410" s="220"/>
      <c r="OIE410" s="220"/>
      <c r="OIF410" s="220"/>
      <c r="OIG410" s="220"/>
      <c r="OIH410" s="220"/>
      <c r="OII410" s="220"/>
      <c r="OIJ410" s="220"/>
      <c r="OIK410" s="220"/>
      <c r="OIL410" s="220"/>
      <c r="OIM410" s="220"/>
      <c r="OIN410" s="220"/>
      <c r="OIO410" s="220"/>
      <c r="OIP410" s="220"/>
      <c r="OIQ410" s="220"/>
      <c r="OIR410" s="220"/>
      <c r="OIS410" s="220"/>
      <c r="OIT410" s="220"/>
      <c r="OIU410" s="220"/>
      <c r="OIV410" s="220"/>
      <c r="OIW410" s="220"/>
      <c r="OIX410" s="220"/>
      <c r="OIY410" s="220"/>
      <c r="OIZ410" s="220"/>
      <c r="OJA410" s="220"/>
      <c r="OJB410" s="220"/>
      <c r="OJC410" s="220"/>
      <c r="OJD410" s="220"/>
      <c r="OJE410" s="220"/>
      <c r="OJF410" s="220"/>
      <c r="OJG410" s="220"/>
      <c r="OJH410" s="220"/>
      <c r="OJI410" s="220"/>
      <c r="OJJ410" s="220"/>
      <c r="OJK410" s="220"/>
      <c r="OJL410" s="220"/>
      <c r="OJM410" s="220"/>
      <c r="OJN410" s="220"/>
      <c r="OJO410" s="220"/>
      <c r="OJP410" s="220"/>
      <c r="OJQ410" s="220"/>
      <c r="OJR410" s="220"/>
      <c r="OJS410" s="220"/>
      <c r="OJT410" s="220"/>
      <c r="OJU410" s="220"/>
      <c r="OJV410" s="220"/>
      <c r="OJW410" s="220"/>
      <c r="OJX410" s="220"/>
      <c r="OJY410" s="220"/>
      <c r="OJZ410" s="220"/>
      <c r="OKA410" s="220"/>
      <c r="OKB410" s="220"/>
      <c r="OKC410" s="220"/>
      <c r="OKD410" s="220"/>
      <c r="OKE410" s="220"/>
      <c r="OKF410" s="220"/>
      <c r="OKG410" s="220"/>
      <c r="OKH410" s="220"/>
      <c r="OKI410" s="220"/>
      <c r="OKJ410" s="220"/>
      <c r="OKK410" s="220"/>
      <c r="OKL410" s="220"/>
      <c r="OKM410" s="220"/>
      <c r="OKN410" s="220"/>
      <c r="OKO410" s="220"/>
      <c r="OKP410" s="220"/>
      <c r="OKQ410" s="220"/>
      <c r="OKR410" s="220"/>
      <c r="OKS410" s="220"/>
      <c r="OKT410" s="220"/>
      <c r="OKU410" s="220"/>
      <c r="OKV410" s="220"/>
      <c r="OKW410" s="220"/>
      <c r="OKX410" s="220"/>
      <c r="OKY410" s="220"/>
      <c r="OKZ410" s="220"/>
      <c r="OLA410" s="220"/>
      <c r="OLB410" s="220"/>
      <c r="OLC410" s="220"/>
      <c r="OLD410" s="220"/>
      <c r="OLE410" s="220"/>
      <c r="OLF410" s="220"/>
      <c r="OLG410" s="220"/>
      <c r="OLH410" s="220"/>
      <c r="OLI410" s="220"/>
      <c r="OLJ410" s="220"/>
      <c r="OLK410" s="220"/>
      <c r="OLL410" s="220"/>
      <c r="OLM410" s="220"/>
      <c r="OLN410" s="220"/>
      <c r="OLO410" s="220"/>
      <c r="OLP410" s="220"/>
      <c r="OLQ410" s="220"/>
      <c r="OLR410" s="220"/>
      <c r="OLS410" s="220"/>
      <c r="OLT410" s="220"/>
      <c r="OLU410" s="220"/>
      <c r="OLV410" s="220"/>
      <c r="OLW410" s="220"/>
      <c r="OLX410" s="220"/>
      <c r="OLY410" s="220"/>
      <c r="OLZ410" s="220"/>
      <c r="OMA410" s="220"/>
      <c r="OMB410" s="220"/>
      <c r="OMC410" s="220"/>
      <c r="OMD410" s="220"/>
      <c r="OME410" s="220"/>
      <c r="OMF410" s="220"/>
      <c r="OMG410" s="220"/>
      <c r="OMH410" s="220"/>
      <c r="OMI410" s="220"/>
      <c r="OMJ410" s="220"/>
      <c r="OMK410" s="220"/>
      <c r="OML410" s="220"/>
      <c r="OMM410" s="220"/>
      <c r="OMN410" s="220"/>
      <c r="OMO410" s="220"/>
      <c r="OMP410" s="220"/>
      <c r="OMQ410" s="220"/>
      <c r="OMR410" s="220"/>
      <c r="OMS410" s="220"/>
      <c r="OMT410" s="220"/>
      <c r="OMU410" s="220"/>
      <c r="OMV410" s="220"/>
      <c r="OMW410" s="220"/>
      <c r="OMX410" s="220"/>
      <c r="OMY410" s="220"/>
      <c r="OMZ410" s="220"/>
      <c r="ONA410" s="220"/>
      <c r="ONB410" s="220"/>
      <c r="ONC410" s="220"/>
      <c r="OND410" s="220"/>
      <c r="ONE410" s="220"/>
      <c r="ONF410" s="220"/>
      <c r="ONG410" s="220"/>
      <c r="ONH410" s="220"/>
      <c r="ONI410" s="220"/>
      <c r="ONJ410" s="220"/>
      <c r="ONK410" s="220"/>
      <c r="ONL410" s="220"/>
      <c r="ONM410" s="220"/>
      <c r="ONN410" s="220"/>
      <c r="ONO410" s="220"/>
      <c r="ONP410" s="220"/>
      <c r="ONQ410" s="220"/>
      <c r="ONR410" s="220"/>
      <c r="ONS410" s="220"/>
      <c r="ONT410" s="220"/>
      <c r="ONU410" s="220"/>
      <c r="ONV410" s="220"/>
      <c r="ONW410" s="220"/>
      <c r="ONX410" s="220"/>
      <c r="ONY410" s="220"/>
      <c r="ONZ410" s="220"/>
      <c r="OOA410" s="220"/>
      <c r="OOB410" s="220"/>
      <c r="OOC410" s="220"/>
      <c r="OOD410" s="220"/>
      <c r="OOE410" s="220"/>
      <c r="OOF410" s="220"/>
      <c r="OOG410" s="220"/>
      <c r="OOH410" s="220"/>
      <c r="OOI410" s="220"/>
      <c r="OOJ410" s="220"/>
      <c r="OOK410" s="220"/>
      <c r="OOL410" s="220"/>
      <c r="OOM410" s="220"/>
      <c r="OON410" s="220"/>
      <c r="OOO410" s="220"/>
      <c r="OOP410" s="220"/>
      <c r="OOQ410" s="220"/>
      <c r="OOR410" s="220"/>
      <c r="OOS410" s="220"/>
      <c r="OOT410" s="220"/>
      <c r="OOU410" s="220"/>
      <c r="OOV410" s="220"/>
      <c r="OOW410" s="220"/>
      <c r="OOX410" s="220"/>
      <c r="OOY410" s="220"/>
      <c r="OOZ410" s="220"/>
      <c r="OPA410" s="220"/>
      <c r="OPB410" s="220"/>
      <c r="OPC410" s="220"/>
      <c r="OPD410" s="220"/>
      <c r="OPE410" s="220"/>
      <c r="OPF410" s="220"/>
      <c r="OPG410" s="220"/>
      <c r="OPH410" s="220"/>
      <c r="OPI410" s="220"/>
      <c r="OPJ410" s="220"/>
      <c r="OPK410" s="220"/>
      <c r="OPL410" s="220"/>
      <c r="OPM410" s="220"/>
      <c r="OPN410" s="220"/>
      <c r="OPO410" s="220"/>
      <c r="OPP410" s="220"/>
      <c r="OPQ410" s="220"/>
      <c r="OPR410" s="220"/>
      <c r="OPS410" s="220"/>
      <c r="OPT410" s="220"/>
      <c r="OPU410" s="220"/>
      <c r="OPV410" s="220"/>
      <c r="OPW410" s="220"/>
      <c r="OPX410" s="220"/>
      <c r="OPY410" s="220"/>
      <c r="OPZ410" s="220"/>
      <c r="OQA410" s="220"/>
      <c r="OQB410" s="220"/>
      <c r="OQC410" s="220"/>
      <c r="OQD410" s="220"/>
      <c r="OQE410" s="220"/>
      <c r="OQF410" s="220"/>
      <c r="OQG410" s="220"/>
      <c r="OQH410" s="220"/>
      <c r="OQI410" s="220"/>
      <c r="OQJ410" s="220"/>
      <c r="OQK410" s="220"/>
      <c r="OQL410" s="220"/>
      <c r="OQM410" s="220"/>
      <c r="OQN410" s="220"/>
      <c r="OQO410" s="220"/>
      <c r="OQP410" s="220"/>
      <c r="OQQ410" s="220"/>
      <c r="OQR410" s="220"/>
      <c r="OQS410" s="220"/>
      <c r="OQT410" s="220"/>
      <c r="OQU410" s="220"/>
      <c r="OQV410" s="220"/>
      <c r="OQW410" s="220"/>
      <c r="OQX410" s="220"/>
      <c r="OQY410" s="220"/>
      <c r="OQZ410" s="220"/>
      <c r="ORA410" s="220"/>
      <c r="ORB410" s="220"/>
      <c r="ORC410" s="220"/>
      <c r="ORD410" s="220"/>
      <c r="ORE410" s="220"/>
      <c r="ORF410" s="220"/>
      <c r="ORG410" s="220"/>
      <c r="ORH410" s="220"/>
      <c r="ORI410" s="220"/>
      <c r="ORJ410" s="220"/>
      <c r="ORK410" s="220"/>
      <c r="ORL410" s="220"/>
      <c r="ORM410" s="220"/>
      <c r="ORN410" s="220"/>
      <c r="ORO410" s="220"/>
      <c r="ORP410" s="220"/>
      <c r="ORQ410" s="220"/>
      <c r="ORR410" s="220"/>
      <c r="ORS410" s="220"/>
      <c r="ORT410" s="220"/>
      <c r="ORU410" s="220"/>
      <c r="ORV410" s="220"/>
      <c r="ORW410" s="220"/>
      <c r="ORX410" s="220"/>
      <c r="ORY410" s="220"/>
      <c r="ORZ410" s="220"/>
      <c r="OSA410" s="220"/>
      <c r="OSB410" s="220"/>
      <c r="OSC410" s="220"/>
      <c r="OSD410" s="220"/>
      <c r="OSE410" s="220"/>
      <c r="OSF410" s="220"/>
      <c r="OSG410" s="220"/>
      <c r="OSH410" s="220"/>
      <c r="OSI410" s="220"/>
      <c r="OSJ410" s="220"/>
      <c r="OSK410" s="220"/>
      <c r="OSL410" s="220"/>
      <c r="OSM410" s="220"/>
      <c r="OSN410" s="220"/>
      <c r="OSO410" s="220"/>
      <c r="OSP410" s="220"/>
      <c r="OSQ410" s="220"/>
      <c r="OSR410" s="220"/>
      <c r="OSS410" s="220"/>
      <c r="OST410" s="220"/>
      <c r="OSU410" s="220"/>
      <c r="OSV410" s="220"/>
      <c r="OSW410" s="220"/>
      <c r="OSX410" s="220"/>
      <c r="OSY410" s="220"/>
      <c r="OSZ410" s="220"/>
      <c r="OTA410" s="220"/>
      <c r="OTB410" s="220"/>
      <c r="OTC410" s="220"/>
      <c r="OTD410" s="220"/>
      <c r="OTE410" s="220"/>
      <c r="OTF410" s="220"/>
      <c r="OTG410" s="220"/>
      <c r="OTH410" s="220"/>
      <c r="OTI410" s="220"/>
      <c r="OTJ410" s="220"/>
      <c r="OTK410" s="220"/>
      <c r="OTL410" s="220"/>
      <c r="OTM410" s="220"/>
      <c r="OTN410" s="220"/>
      <c r="OTO410" s="220"/>
      <c r="OTP410" s="220"/>
      <c r="OTQ410" s="220"/>
      <c r="OTR410" s="220"/>
      <c r="OTS410" s="220"/>
      <c r="OTT410" s="220"/>
      <c r="OTU410" s="220"/>
      <c r="OTV410" s="220"/>
      <c r="OTW410" s="220"/>
      <c r="OTX410" s="220"/>
      <c r="OTY410" s="220"/>
      <c r="OTZ410" s="220"/>
      <c r="OUA410" s="220"/>
      <c r="OUB410" s="220"/>
      <c r="OUC410" s="220"/>
      <c r="OUD410" s="220"/>
      <c r="OUE410" s="220"/>
      <c r="OUF410" s="220"/>
      <c r="OUG410" s="220"/>
      <c r="OUH410" s="220"/>
      <c r="OUI410" s="220"/>
      <c r="OUJ410" s="220"/>
      <c r="OUK410" s="220"/>
      <c r="OUL410" s="220"/>
      <c r="OUM410" s="220"/>
      <c r="OUN410" s="220"/>
      <c r="OUO410" s="220"/>
      <c r="OUP410" s="220"/>
      <c r="OUQ410" s="220"/>
      <c r="OUR410" s="220"/>
      <c r="OUS410" s="220"/>
      <c r="OUT410" s="220"/>
      <c r="OUU410" s="220"/>
      <c r="OUV410" s="220"/>
      <c r="OUW410" s="220"/>
      <c r="OUX410" s="220"/>
      <c r="OUY410" s="220"/>
      <c r="OUZ410" s="220"/>
      <c r="OVA410" s="220"/>
      <c r="OVB410" s="220"/>
      <c r="OVC410" s="220"/>
      <c r="OVD410" s="220"/>
      <c r="OVE410" s="220"/>
      <c r="OVF410" s="220"/>
      <c r="OVG410" s="220"/>
      <c r="OVH410" s="220"/>
      <c r="OVI410" s="220"/>
      <c r="OVJ410" s="220"/>
      <c r="OVK410" s="220"/>
      <c r="OVL410" s="220"/>
      <c r="OVM410" s="220"/>
      <c r="OVN410" s="220"/>
      <c r="OVO410" s="220"/>
      <c r="OVP410" s="220"/>
      <c r="OVQ410" s="220"/>
      <c r="OVR410" s="220"/>
      <c r="OVS410" s="220"/>
      <c r="OVT410" s="220"/>
      <c r="OVU410" s="220"/>
      <c r="OVV410" s="220"/>
      <c r="OVW410" s="220"/>
      <c r="OVX410" s="220"/>
      <c r="OVY410" s="220"/>
      <c r="OVZ410" s="220"/>
      <c r="OWA410" s="220"/>
      <c r="OWB410" s="220"/>
      <c r="OWC410" s="220"/>
      <c r="OWD410" s="220"/>
      <c r="OWE410" s="220"/>
      <c r="OWF410" s="220"/>
      <c r="OWG410" s="220"/>
      <c r="OWH410" s="220"/>
      <c r="OWI410" s="220"/>
      <c r="OWJ410" s="220"/>
      <c r="OWK410" s="220"/>
      <c r="OWL410" s="220"/>
      <c r="OWM410" s="220"/>
      <c r="OWN410" s="220"/>
      <c r="OWO410" s="220"/>
      <c r="OWP410" s="220"/>
      <c r="OWQ410" s="220"/>
      <c r="OWR410" s="220"/>
      <c r="OWS410" s="220"/>
      <c r="OWT410" s="220"/>
      <c r="OWU410" s="220"/>
      <c r="OWV410" s="220"/>
      <c r="OWW410" s="220"/>
      <c r="OWX410" s="220"/>
      <c r="OWY410" s="220"/>
      <c r="OWZ410" s="220"/>
      <c r="OXA410" s="220"/>
      <c r="OXB410" s="220"/>
      <c r="OXC410" s="220"/>
      <c r="OXD410" s="220"/>
      <c r="OXE410" s="220"/>
      <c r="OXF410" s="220"/>
      <c r="OXG410" s="220"/>
      <c r="OXH410" s="220"/>
      <c r="OXI410" s="220"/>
      <c r="OXJ410" s="220"/>
      <c r="OXK410" s="220"/>
      <c r="OXL410" s="220"/>
      <c r="OXM410" s="220"/>
      <c r="OXN410" s="220"/>
      <c r="OXO410" s="220"/>
      <c r="OXP410" s="220"/>
      <c r="OXQ410" s="220"/>
      <c r="OXR410" s="220"/>
      <c r="OXS410" s="220"/>
      <c r="OXT410" s="220"/>
      <c r="OXU410" s="220"/>
      <c r="OXV410" s="220"/>
      <c r="OXW410" s="220"/>
      <c r="OXX410" s="220"/>
      <c r="OXY410" s="220"/>
      <c r="OXZ410" s="220"/>
      <c r="OYA410" s="220"/>
      <c r="OYB410" s="220"/>
      <c r="OYC410" s="220"/>
      <c r="OYD410" s="220"/>
      <c r="OYE410" s="220"/>
      <c r="OYF410" s="220"/>
      <c r="OYG410" s="220"/>
      <c r="OYH410" s="220"/>
      <c r="OYI410" s="220"/>
      <c r="OYJ410" s="220"/>
      <c r="OYK410" s="220"/>
      <c r="OYL410" s="220"/>
      <c r="OYM410" s="220"/>
      <c r="OYN410" s="220"/>
      <c r="OYO410" s="220"/>
      <c r="OYP410" s="220"/>
      <c r="OYQ410" s="220"/>
      <c r="OYR410" s="220"/>
      <c r="OYS410" s="220"/>
      <c r="OYT410" s="220"/>
      <c r="OYU410" s="220"/>
      <c r="OYV410" s="220"/>
      <c r="OYW410" s="220"/>
      <c r="OYX410" s="220"/>
      <c r="OYY410" s="220"/>
      <c r="OYZ410" s="220"/>
      <c r="OZA410" s="220"/>
      <c r="OZB410" s="220"/>
      <c r="OZC410" s="220"/>
      <c r="OZD410" s="220"/>
      <c r="OZE410" s="220"/>
      <c r="OZF410" s="220"/>
      <c r="OZG410" s="220"/>
      <c r="OZH410" s="220"/>
      <c r="OZI410" s="220"/>
      <c r="OZJ410" s="220"/>
      <c r="OZK410" s="220"/>
      <c r="OZL410" s="220"/>
      <c r="OZM410" s="220"/>
      <c r="OZN410" s="220"/>
      <c r="OZO410" s="220"/>
      <c r="OZP410" s="220"/>
      <c r="OZQ410" s="220"/>
      <c r="OZR410" s="220"/>
      <c r="OZS410" s="220"/>
      <c r="OZT410" s="220"/>
      <c r="OZU410" s="220"/>
      <c r="OZV410" s="220"/>
      <c r="OZW410" s="220"/>
      <c r="OZX410" s="220"/>
      <c r="OZY410" s="220"/>
      <c r="OZZ410" s="220"/>
      <c r="PAA410" s="220"/>
      <c r="PAB410" s="220"/>
      <c r="PAC410" s="220"/>
      <c r="PAD410" s="220"/>
      <c r="PAE410" s="220"/>
      <c r="PAF410" s="220"/>
      <c r="PAG410" s="220"/>
      <c r="PAH410" s="220"/>
      <c r="PAI410" s="220"/>
      <c r="PAJ410" s="220"/>
      <c r="PAK410" s="220"/>
      <c r="PAL410" s="220"/>
      <c r="PAM410" s="220"/>
      <c r="PAN410" s="220"/>
      <c r="PAO410" s="220"/>
      <c r="PAP410" s="220"/>
      <c r="PAQ410" s="220"/>
      <c r="PAR410" s="220"/>
      <c r="PAS410" s="220"/>
      <c r="PAT410" s="220"/>
      <c r="PAU410" s="220"/>
      <c r="PAV410" s="220"/>
      <c r="PAW410" s="220"/>
      <c r="PAX410" s="220"/>
      <c r="PAY410" s="220"/>
      <c r="PAZ410" s="220"/>
      <c r="PBA410" s="220"/>
      <c r="PBB410" s="220"/>
      <c r="PBC410" s="220"/>
      <c r="PBD410" s="220"/>
      <c r="PBE410" s="220"/>
      <c r="PBF410" s="220"/>
      <c r="PBG410" s="220"/>
      <c r="PBH410" s="220"/>
      <c r="PBI410" s="220"/>
      <c r="PBJ410" s="220"/>
      <c r="PBK410" s="220"/>
      <c r="PBL410" s="220"/>
      <c r="PBM410" s="220"/>
      <c r="PBN410" s="220"/>
      <c r="PBO410" s="220"/>
      <c r="PBP410" s="220"/>
      <c r="PBQ410" s="220"/>
      <c r="PBR410" s="220"/>
      <c r="PBS410" s="220"/>
      <c r="PBT410" s="220"/>
      <c r="PBU410" s="220"/>
      <c r="PBV410" s="220"/>
      <c r="PBW410" s="220"/>
      <c r="PBX410" s="220"/>
      <c r="PBY410" s="220"/>
      <c r="PBZ410" s="220"/>
      <c r="PCA410" s="220"/>
      <c r="PCB410" s="220"/>
      <c r="PCC410" s="220"/>
      <c r="PCD410" s="220"/>
      <c r="PCE410" s="220"/>
      <c r="PCF410" s="220"/>
      <c r="PCG410" s="220"/>
      <c r="PCH410" s="220"/>
      <c r="PCI410" s="220"/>
      <c r="PCJ410" s="220"/>
      <c r="PCK410" s="220"/>
      <c r="PCL410" s="220"/>
      <c r="PCM410" s="220"/>
      <c r="PCN410" s="220"/>
      <c r="PCO410" s="220"/>
      <c r="PCP410" s="220"/>
      <c r="PCQ410" s="220"/>
      <c r="PCR410" s="220"/>
      <c r="PCS410" s="220"/>
      <c r="PCT410" s="220"/>
      <c r="PCU410" s="220"/>
      <c r="PCV410" s="220"/>
      <c r="PCW410" s="220"/>
      <c r="PCX410" s="220"/>
      <c r="PCY410" s="220"/>
      <c r="PCZ410" s="220"/>
      <c r="PDA410" s="220"/>
      <c r="PDB410" s="220"/>
      <c r="PDC410" s="220"/>
      <c r="PDD410" s="220"/>
      <c r="PDE410" s="220"/>
      <c r="PDF410" s="220"/>
      <c r="PDG410" s="220"/>
      <c r="PDH410" s="220"/>
      <c r="PDI410" s="220"/>
      <c r="PDJ410" s="220"/>
      <c r="PDK410" s="220"/>
      <c r="PDL410" s="220"/>
      <c r="PDM410" s="220"/>
      <c r="PDN410" s="220"/>
      <c r="PDO410" s="220"/>
      <c r="PDP410" s="220"/>
      <c r="PDQ410" s="220"/>
      <c r="PDR410" s="220"/>
      <c r="PDS410" s="220"/>
      <c r="PDT410" s="220"/>
      <c r="PDU410" s="220"/>
      <c r="PDV410" s="220"/>
      <c r="PDW410" s="220"/>
      <c r="PDX410" s="220"/>
      <c r="PDY410" s="220"/>
      <c r="PDZ410" s="220"/>
      <c r="PEA410" s="220"/>
      <c r="PEB410" s="220"/>
      <c r="PEC410" s="220"/>
      <c r="PED410" s="220"/>
      <c r="PEE410" s="220"/>
      <c r="PEF410" s="220"/>
      <c r="PEG410" s="220"/>
      <c r="PEH410" s="220"/>
      <c r="PEI410" s="220"/>
      <c r="PEJ410" s="220"/>
      <c r="PEK410" s="220"/>
      <c r="PEL410" s="220"/>
      <c r="PEM410" s="220"/>
      <c r="PEN410" s="220"/>
      <c r="PEO410" s="220"/>
      <c r="PEP410" s="220"/>
      <c r="PEQ410" s="220"/>
      <c r="PER410" s="220"/>
      <c r="PES410" s="220"/>
      <c r="PET410" s="220"/>
      <c r="PEU410" s="220"/>
      <c r="PEV410" s="220"/>
      <c r="PEW410" s="220"/>
      <c r="PEX410" s="220"/>
      <c r="PEY410" s="220"/>
      <c r="PEZ410" s="220"/>
      <c r="PFA410" s="220"/>
      <c r="PFB410" s="220"/>
      <c r="PFC410" s="220"/>
      <c r="PFD410" s="220"/>
      <c r="PFE410" s="220"/>
      <c r="PFF410" s="220"/>
      <c r="PFG410" s="220"/>
      <c r="PFH410" s="220"/>
      <c r="PFI410" s="220"/>
      <c r="PFJ410" s="220"/>
      <c r="PFK410" s="220"/>
      <c r="PFL410" s="220"/>
      <c r="PFM410" s="220"/>
      <c r="PFN410" s="220"/>
      <c r="PFO410" s="220"/>
      <c r="PFP410" s="220"/>
      <c r="PFQ410" s="220"/>
      <c r="PFR410" s="220"/>
      <c r="PFS410" s="220"/>
      <c r="PFT410" s="220"/>
      <c r="PFU410" s="220"/>
      <c r="PFV410" s="220"/>
      <c r="PFW410" s="220"/>
      <c r="PFX410" s="220"/>
      <c r="PFY410" s="220"/>
      <c r="PFZ410" s="220"/>
      <c r="PGA410" s="220"/>
      <c r="PGB410" s="220"/>
      <c r="PGC410" s="220"/>
      <c r="PGD410" s="220"/>
      <c r="PGE410" s="220"/>
      <c r="PGF410" s="220"/>
      <c r="PGG410" s="220"/>
      <c r="PGH410" s="220"/>
      <c r="PGI410" s="220"/>
      <c r="PGJ410" s="220"/>
      <c r="PGK410" s="220"/>
      <c r="PGL410" s="220"/>
      <c r="PGM410" s="220"/>
      <c r="PGN410" s="220"/>
      <c r="PGO410" s="220"/>
      <c r="PGP410" s="220"/>
      <c r="PGQ410" s="220"/>
      <c r="PGR410" s="220"/>
      <c r="PGS410" s="220"/>
      <c r="PGT410" s="220"/>
      <c r="PGU410" s="220"/>
      <c r="PGV410" s="220"/>
      <c r="PGW410" s="220"/>
      <c r="PGX410" s="220"/>
      <c r="PGY410" s="220"/>
      <c r="PGZ410" s="220"/>
      <c r="PHA410" s="220"/>
      <c r="PHB410" s="220"/>
      <c r="PHC410" s="220"/>
      <c r="PHD410" s="220"/>
      <c r="PHE410" s="220"/>
      <c r="PHF410" s="220"/>
      <c r="PHG410" s="220"/>
      <c r="PHH410" s="220"/>
      <c r="PHI410" s="220"/>
      <c r="PHJ410" s="220"/>
      <c r="PHK410" s="220"/>
      <c r="PHL410" s="220"/>
      <c r="PHM410" s="220"/>
      <c r="PHN410" s="220"/>
      <c r="PHO410" s="220"/>
      <c r="PHP410" s="220"/>
      <c r="PHQ410" s="220"/>
      <c r="PHR410" s="220"/>
      <c r="PHS410" s="220"/>
      <c r="PHT410" s="220"/>
      <c r="PHU410" s="220"/>
      <c r="PHV410" s="220"/>
      <c r="PHW410" s="220"/>
      <c r="PHX410" s="220"/>
      <c r="PHY410" s="220"/>
      <c r="PHZ410" s="220"/>
      <c r="PIA410" s="220"/>
      <c r="PIB410" s="220"/>
      <c r="PIC410" s="220"/>
      <c r="PID410" s="220"/>
      <c r="PIE410" s="220"/>
      <c r="PIF410" s="220"/>
      <c r="PIG410" s="220"/>
      <c r="PIH410" s="220"/>
      <c r="PII410" s="220"/>
      <c r="PIJ410" s="220"/>
      <c r="PIK410" s="220"/>
      <c r="PIL410" s="220"/>
      <c r="PIM410" s="220"/>
      <c r="PIN410" s="220"/>
      <c r="PIO410" s="220"/>
      <c r="PIP410" s="220"/>
      <c r="PIQ410" s="220"/>
      <c r="PIR410" s="220"/>
      <c r="PIS410" s="220"/>
      <c r="PIT410" s="220"/>
      <c r="PIU410" s="220"/>
      <c r="PIV410" s="220"/>
      <c r="PIW410" s="220"/>
      <c r="PIX410" s="220"/>
      <c r="PIY410" s="220"/>
      <c r="PIZ410" s="220"/>
      <c r="PJA410" s="220"/>
      <c r="PJB410" s="220"/>
      <c r="PJC410" s="220"/>
      <c r="PJD410" s="220"/>
      <c r="PJE410" s="220"/>
      <c r="PJF410" s="220"/>
      <c r="PJG410" s="220"/>
      <c r="PJH410" s="220"/>
      <c r="PJI410" s="220"/>
      <c r="PJJ410" s="220"/>
      <c r="PJK410" s="220"/>
      <c r="PJL410" s="220"/>
      <c r="PJM410" s="220"/>
      <c r="PJN410" s="220"/>
      <c r="PJO410" s="220"/>
      <c r="PJP410" s="220"/>
      <c r="PJQ410" s="220"/>
      <c r="PJR410" s="220"/>
      <c r="PJS410" s="220"/>
      <c r="PJT410" s="220"/>
      <c r="PJU410" s="220"/>
      <c r="PJV410" s="220"/>
      <c r="PJW410" s="220"/>
      <c r="PJX410" s="220"/>
      <c r="PJY410" s="220"/>
      <c r="PJZ410" s="220"/>
      <c r="PKA410" s="220"/>
      <c r="PKB410" s="220"/>
      <c r="PKC410" s="220"/>
      <c r="PKD410" s="220"/>
      <c r="PKE410" s="220"/>
      <c r="PKF410" s="220"/>
      <c r="PKG410" s="220"/>
      <c r="PKH410" s="220"/>
      <c r="PKI410" s="220"/>
      <c r="PKJ410" s="220"/>
      <c r="PKK410" s="220"/>
      <c r="PKL410" s="220"/>
      <c r="PKM410" s="220"/>
      <c r="PKN410" s="220"/>
      <c r="PKO410" s="220"/>
      <c r="PKP410" s="220"/>
      <c r="PKQ410" s="220"/>
      <c r="PKR410" s="220"/>
      <c r="PKS410" s="220"/>
      <c r="PKT410" s="220"/>
      <c r="PKU410" s="220"/>
      <c r="PKV410" s="220"/>
      <c r="PKW410" s="220"/>
      <c r="PKX410" s="220"/>
      <c r="PKY410" s="220"/>
      <c r="PKZ410" s="220"/>
      <c r="PLA410" s="220"/>
      <c r="PLB410" s="220"/>
      <c r="PLC410" s="220"/>
      <c r="PLD410" s="220"/>
      <c r="PLE410" s="220"/>
      <c r="PLF410" s="220"/>
      <c r="PLG410" s="220"/>
      <c r="PLH410" s="220"/>
      <c r="PLI410" s="220"/>
      <c r="PLJ410" s="220"/>
      <c r="PLK410" s="220"/>
      <c r="PLL410" s="220"/>
      <c r="PLM410" s="220"/>
      <c r="PLN410" s="220"/>
      <c r="PLO410" s="220"/>
      <c r="PLP410" s="220"/>
      <c r="PLQ410" s="220"/>
      <c r="PLR410" s="220"/>
      <c r="PLS410" s="220"/>
      <c r="PLT410" s="220"/>
      <c r="PLU410" s="220"/>
      <c r="PLV410" s="220"/>
      <c r="PLW410" s="220"/>
      <c r="PLX410" s="220"/>
      <c r="PLY410" s="220"/>
      <c r="PLZ410" s="220"/>
      <c r="PMA410" s="220"/>
      <c r="PMB410" s="220"/>
      <c r="PMC410" s="220"/>
      <c r="PMD410" s="220"/>
      <c r="PME410" s="220"/>
      <c r="PMF410" s="220"/>
      <c r="PMG410" s="220"/>
      <c r="PMH410" s="220"/>
      <c r="PMI410" s="220"/>
      <c r="PMJ410" s="220"/>
      <c r="PMK410" s="220"/>
      <c r="PML410" s="220"/>
      <c r="PMM410" s="220"/>
      <c r="PMN410" s="220"/>
      <c r="PMO410" s="220"/>
      <c r="PMP410" s="220"/>
      <c r="PMQ410" s="220"/>
      <c r="PMR410" s="220"/>
      <c r="PMS410" s="220"/>
      <c r="PMT410" s="220"/>
      <c r="PMU410" s="220"/>
      <c r="PMV410" s="220"/>
      <c r="PMW410" s="220"/>
      <c r="PMX410" s="220"/>
      <c r="PMY410" s="220"/>
      <c r="PMZ410" s="220"/>
      <c r="PNA410" s="220"/>
      <c r="PNB410" s="220"/>
      <c r="PNC410" s="220"/>
      <c r="PND410" s="220"/>
      <c r="PNE410" s="220"/>
      <c r="PNF410" s="220"/>
      <c r="PNG410" s="220"/>
      <c r="PNH410" s="220"/>
      <c r="PNI410" s="220"/>
      <c r="PNJ410" s="220"/>
      <c r="PNK410" s="220"/>
      <c r="PNL410" s="220"/>
      <c r="PNM410" s="220"/>
      <c r="PNN410" s="220"/>
      <c r="PNO410" s="220"/>
      <c r="PNP410" s="220"/>
      <c r="PNQ410" s="220"/>
      <c r="PNR410" s="220"/>
      <c r="PNS410" s="220"/>
      <c r="PNT410" s="220"/>
      <c r="PNU410" s="220"/>
      <c r="PNV410" s="220"/>
      <c r="PNW410" s="220"/>
      <c r="PNX410" s="220"/>
      <c r="PNY410" s="220"/>
      <c r="PNZ410" s="220"/>
      <c r="POA410" s="220"/>
      <c r="POB410" s="220"/>
      <c r="POC410" s="220"/>
      <c r="POD410" s="220"/>
      <c r="POE410" s="220"/>
      <c r="POF410" s="220"/>
      <c r="POG410" s="220"/>
      <c r="POH410" s="220"/>
      <c r="POI410" s="220"/>
      <c r="POJ410" s="220"/>
      <c r="POK410" s="220"/>
      <c r="POL410" s="220"/>
      <c r="POM410" s="220"/>
      <c r="PON410" s="220"/>
      <c r="POO410" s="220"/>
      <c r="POP410" s="220"/>
      <c r="POQ410" s="220"/>
      <c r="POR410" s="220"/>
      <c r="POS410" s="220"/>
      <c r="POT410" s="220"/>
      <c r="POU410" s="220"/>
      <c r="POV410" s="220"/>
      <c r="POW410" s="220"/>
      <c r="POX410" s="220"/>
      <c r="POY410" s="220"/>
      <c r="POZ410" s="220"/>
      <c r="PPA410" s="220"/>
      <c r="PPB410" s="220"/>
      <c r="PPC410" s="220"/>
      <c r="PPD410" s="220"/>
      <c r="PPE410" s="220"/>
      <c r="PPF410" s="220"/>
      <c r="PPG410" s="220"/>
      <c r="PPH410" s="220"/>
      <c r="PPI410" s="220"/>
      <c r="PPJ410" s="220"/>
      <c r="PPK410" s="220"/>
      <c r="PPL410" s="220"/>
      <c r="PPM410" s="220"/>
      <c r="PPN410" s="220"/>
      <c r="PPO410" s="220"/>
      <c r="PPP410" s="220"/>
      <c r="PPQ410" s="220"/>
      <c r="PPR410" s="220"/>
      <c r="PPS410" s="220"/>
      <c r="PPT410" s="220"/>
      <c r="PPU410" s="220"/>
      <c r="PPV410" s="220"/>
      <c r="PPW410" s="220"/>
      <c r="PPX410" s="220"/>
      <c r="PPY410" s="220"/>
      <c r="PPZ410" s="220"/>
      <c r="PQA410" s="220"/>
      <c r="PQB410" s="220"/>
      <c r="PQC410" s="220"/>
      <c r="PQD410" s="220"/>
      <c r="PQE410" s="220"/>
      <c r="PQF410" s="220"/>
      <c r="PQG410" s="220"/>
      <c r="PQH410" s="220"/>
      <c r="PQI410" s="220"/>
      <c r="PQJ410" s="220"/>
      <c r="PQK410" s="220"/>
      <c r="PQL410" s="220"/>
      <c r="PQM410" s="220"/>
      <c r="PQN410" s="220"/>
      <c r="PQO410" s="220"/>
      <c r="PQP410" s="220"/>
      <c r="PQQ410" s="220"/>
      <c r="PQR410" s="220"/>
      <c r="PQS410" s="220"/>
      <c r="PQT410" s="220"/>
      <c r="PQU410" s="220"/>
      <c r="PQV410" s="220"/>
      <c r="PQW410" s="220"/>
      <c r="PQX410" s="220"/>
      <c r="PQY410" s="220"/>
      <c r="PQZ410" s="220"/>
      <c r="PRA410" s="220"/>
      <c r="PRB410" s="220"/>
      <c r="PRC410" s="220"/>
      <c r="PRD410" s="220"/>
      <c r="PRE410" s="220"/>
      <c r="PRF410" s="220"/>
      <c r="PRG410" s="220"/>
      <c r="PRH410" s="220"/>
      <c r="PRI410" s="220"/>
      <c r="PRJ410" s="220"/>
      <c r="PRK410" s="220"/>
      <c r="PRL410" s="220"/>
      <c r="PRM410" s="220"/>
      <c r="PRN410" s="220"/>
      <c r="PRO410" s="220"/>
      <c r="PRP410" s="220"/>
      <c r="PRQ410" s="220"/>
      <c r="PRR410" s="220"/>
      <c r="PRS410" s="220"/>
      <c r="PRT410" s="220"/>
      <c r="PRU410" s="220"/>
      <c r="PRV410" s="220"/>
      <c r="PRW410" s="220"/>
      <c r="PRX410" s="220"/>
      <c r="PRY410" s="220"/>
      <c r="PRZ410" s="220"/>
      <c r="PSA410" s="220"/>
      <c r="PSB410" s="220"/>
      <c r="PSC410" s="220"/>
      <c r="PSD410" s="220"/>
      <c r="PSE410" s="220"/>
      <c r="PSF410" s="220"/>
      <c r="PSG410" s="220"/>
      <c r="PSH410" s="220"/>
      <c r="PSI410" s="220"/>
      <c r="PSJ410" s="220"/>
      <c r="PSK410" s="220"/>
      <c r="PSL410" s="220"/>
      <c r="PSM410" s="220"/>
      <c r="PSN410" s="220"/>
      <c r="PSO410" s="220"/>
      <c r="PSP410" s="220"/>
      <c r="PSQ410" s="220"/>
      <c r="PSR410" s="220"/>
      <c r="PSS410" s="220"/>
      <c r="PST410" s="220"/>
      <c r="PSU410" s="220"/>
      <c r="PSV410" s="220"/>
      <c r="PSW410" s="220"/>
      <c r="PSX410" s="220"/>
      <c r="PSY410" s="220"/>
      <c r="PSZ410" s="220"/>
      <c r="PTA410" s="220"/>
      <c r="PTB410" s="220"/>
      <c r="PTC410" s="220"/>
      <c r="PTD410" s="220"/>
      <c r="PTE410" s="220"/>
      <c r="PTF410" s="220"/>
      <c r="PTG410" s="220"/>
      <c r="PTH410" s="220"/>
      <c r="PTI410" s="220"/>
      <c r="PTJ410" s="220"/>
      <c r="PTK410" s="220"/>
      <c r="PTL410" s="220"/>
      <c r="PTM410" s="220"/>
      <c r="PTN410" s="220"/>
      <c r="PTO410" s="220"/>
      <c r="PTP410" s="220"/>
      <c r="PTQ410" s="220"/>
      <c r="PTR410" s="220"/>
      <c r="PTS410" s="220"/>
      <c r="PTT410" s="220"/>
      <c r="PTU410" s="220"/>
      <c r="PTV410" s="220"/>
      <c r="PTW410" s="220"/>
      <c r="PTX410" s="220"/>
      <c r="PTY410" s="220"/>
      <c r="PTZ410" s="220"/>
      <c r="PUA410" s="220"/>
      <c r="PUB410" s="220"/>
      <c r="PUC410" s="220"/>
      <c r="PUD410" s="220"/>
      <c r="PUE410" s="220"/>
      <c r="PUF410" s="220"/>
      <c r="PUG410" s="220"/>
      <c r="PUH410" s="220"/>
      <c r="PUI410" s="220"/>
      <c r="PUJ410" s="220"/>
      <c r="PUK410" s="220"/>
      <c r="PUL410" s="220"/>
      <c r="PUM410" s="220"/>
      <c r="PUN410" s="220"/>
      <c r="PUO410" s="220"/>
      <c r="PUP410" s="220"/>
      <c r="PUQ410" s="220"/>
      <c r="PUR410" s="220"/>
      <c r="PUS410" s="220"/>
      <c r="PUT410" s="220"/>
      <c r="PUU410" s="220"/>
      <c r="PUV410" s="220"/>
      <c r="PUW410" s="220"/>
      <c r="PUX410" s="220"/>
      <c r="PUY410" s="220"/>
      <c r="PUZ410" s="220"/>
      <c r="PVA410" s="220"/>
      <c r="PVB410" s="220"/>
      <c r="PVC410" s="220"/>
      <c r="PVD410" s="220"/>
      <c r="PVE410" s="220"/>
      <c r="PVF410" s="220"/>
      <c r="PVG410" s="220"/>
      <c r="PVH410" s="220"/>
      <c r="PVI410" s="220"/>
      <c r="PVJ410" s="220"/>
      <c r="PVK410" s="220"/>
      <c r="PVL410" s="220"/>
      <c r="PVM410" s="220"/>
      <c r="PVN410" s="220"/>
      <c r="PVO410" s="220"/>
      <c r="PVP410" s="220"/>
      <c r="PVQ410" s="220"/>
      <c r="PVR410" s="220"/>
      <c r="PVS410" s="220"/>
      <c r="PVT410" s="220"/>
      <c r="PVU410" s="220"/>
      <c r="PVV410" s="220"/>
      <c r="PVW410" s="220"/>
      <c r="PVX410" s="220"/>
      <c r="PVY410" s="220"/>
      <c r="PVZ410" s="220"/>
      <c r="PWA410" s="220"/>
      <c r="PWB410" s="220"/>
      <c r="PWC410" s="220"/>
      <c r="PWD410" s="220"/>
      <c r="PWE410" s="220"/>
      <c r="PWF410" s="220"/>
      <c r="PWG410" s="220"/>
      <c r="PWH410" s="220"/>
      <c r="PWI410" s="220"/>
      <c r="PWJ410" s="220"/>
      <c r="PWK410" s="220"/>
      <c r="PWL410" s="220"/>
      <c r="PWM410" s="220"/>
      <c r="PWN410" s="220"/>
      <c r="PWO410" s="220"/>
      <c r="PWP410" s="220"/>
      <c r="PWQ410" s="220"/>
      <c r="PWR410" s="220"/>
      <c r="PWS410" s="220"/>
      <c r="PWT410" s="220"/>
      <c r="PWU410" s="220"/>
      <c r="PWV410" s="220"/>
      <c r="PWW410" s="220"/>
      <c r="PWX410" s="220"/>
      <c r="PWY410" s="220"/>
      <c r="PWZ410" s="220"/>
      <c r="PXA410" s="220"/>
      <c r="PXB410" s="220"/>
      <c r="PXC410" s="220"/>
      <c r="PXD410" s="220"/>
      <c r="PXE410" s="220"/>
      <c r="PXF410" s="220"/>
      <c r="PXG410" s="220"/>
      <c r="PXH410" s="220"/>
      <c r="PXI410" s="220"/>
      <c r="PXJ410" s="220"/>
      <c r="PXK410" s="220"/>
      <c r="PXL410" s="220"/>
      <c r="PXM410" s="220"/>
      <c r="PXN410" s="220"/>
      <c r="PXO410" s="220"/>
      <c r="PXP410" s="220"/>
      <c r="PXQ410" s="220"/>
      <c r="PXR410" s="220"/>
      <c r="PXS410" s="220"/>
      <c r="PXT410" s="220"/>
      <c r="PXU410" s="220"/>
      <c r="PXV410" s="220"/>
      <c r="PXW410" s="220"/>
      <c r="PXX410" s="220"/>
      <c r="PXY410" s="220"/>
      <c r="PXZ410" s="220"/>
      <c r="PYA410" s="220"/>
      <c r="PYB410" s="220"/>
      <c r="PYC410" s="220"/>
      <c r="PYD410" s="220"/>
      <c r="PYE410" s="220"/>
      <c r="PYF410" s="220"/>
      <c r="PYG410" s="220"/>
      <c r="PYH410" s="220"/>
      <c r="PYI410" s="220"/>
      <c r="PYJ410" s="220"/>
      <c r="PYK410" s="220"/>
      <c r="PYL410" s="220"/>
      <c r="PYM410" s="220"/>
      <c r="PYN410" s="220"/>
      <c r="PYO410" s="220"/>
      <c r="PYP410" s="220"/>
      <c r="PYQ410" s="220"/>
      <c r="PYR410" s="220"/>
      <c r="PYS410" s="220"/>
      <c r="PYT410" s="220"/>
      <c r="PYU410" s="220"/>
      <c r="PYV410" s="220"/>
      <c r="PYW410" s="220"/>
      <c r="PYX410" s="220"/>
      <c r="PYY410" s="220"/>
      <c r="PYZ410" s="220"/>
      <c r="PZA410" s="220"/>
      <c r="PZB410" s="220"/>
      <c r="PZC410" s="220"/>
      <c r="PZD410" s="220"/>
      <c r="PZE410" s="220"/>
      <c r="PZF410" s="220"/>
      <c r="PZG410" s="220"/>
      <c r="PZH410" s="220"/>
      <c r="PZI410" s="220"/>
      <c r="PZJ410" s="220"/>
      <c r="PZK410" s="220"/>
      <c r="PZL410" s="220"/>
      <c r="PZM410" s="220"/>
      <c r="PZN410" s="220"/>
      <c r="PZO410" s="220"/>
      <c r="PZP410" s="220"/>
      <c r="PZQ410" s="220"/>
      <c r="PZR410" s="220"/>
      <c r="PZS410" s="220"/>
      <c r="PZT410" s="220"/>
      <c r="PZU410" s="220"/>
      <c r="PZV410" s="220"/>
      <c r="PZW410" s="220"/>
      <c r="PZX410" s="220"/>
      <c r="PZY410" s="220"/>
      <c r="PZZ410" s="220"/>
      <c r="QAA410" s="220"/>
      <c r="QAB410" s="220"/>
      <c r="QAC410" s="220"/>
      <c r="QAD410" s="220"/>
      <c r="QAE410" s="220"/>
      <c r="QAF410" s="220"/>
      <c r="QAG410" s="220"/>
      <c r="QAH410" s="220"/>
      <c r="QAI410" s="220"/>
      <c r="QAJ410" s="220"/>
      <c r="QAK410" s="220"/>
      <c r="QAL410" s="220"/>
      <c r="QAM410" s="220"/>
      <c r="QAN410" s="220"/>
      <c r="QAO410" s="220"/>
      <c r="QAP410" s="220"/>
      <c r="QAQ410" s="220"/>
      <c r="QAR410" s="220"/>
      <c r="QAS410" s="220"/>
      <c r="QAT410" s="220"/>
      <c r="QAU410" s="220"/>
      <c r="QAV410" s="220"/>
      <c r="QAW410" s="220"/>
      <c r="QAX410" s="220"/>
      <c r="QAY410" s="220"/>
      <c r="QAZ410" s="220"/>
      <c r="QBA410" s="220"/>
      <c r="QBB410" s="220"/>
      <c r="QBC410" s="220"/>
      <c r="QBD410" s="220"/>
      <c r="QBE410" s="220"/>
      <c r="QBF410" s="220"/>
      <c r="QBG410" s="220"/>
      <c r="QBH410" s="220"/>
      <c r="QBI410" s="220"/>
      <c r="QBJ410" s="220"/>
      <c r="QBK410" s="220"/>
      <c r="QBL410" s="220"/>
      <c r="QBM410" s="220"/>
      <c r="QBN410" s="220"/>
      <c r="QBO410" s="220"/>
      <c r="QBP410" s="220"/>
      <c r="QBQ410" s="220"/>
      <c r="QBR410" s="220"/>
      <c r="QBS410" s="220"/>
      <c r="QBT410" s="220"/>
      <c r="QBU410" s="220"/>
      <c r="QBV410" s="220"/>
      <c r="QBW410" s="220"/>
      <c r="QBX410" s="220"/>
      <c r="QBY410" s="220"/>
      <c r="QBZ410" s="220"/>
      <c r="QCA410" s="220"/>
      <c r="QCB410" s="220"/>
      <c r="QCC410" s="220"/>
      <c r="QCD410" s="220"/>
      <c r="QCE410" s="220"/>
      <c r="QCF410" s="220"/>
      <c r="QCG410" s="220"/>
      <c r="QCH410" s="220"/>
      <c r="QCI410" s="220"/>
      <c r="QCJ410" s="220"/>
      <c r="QCK410" s="220"/>
      <c r="QCL410" s="220"/>
      <c r="QCM410" s="220"/>
      <c r="QCN410" s="220"/>
      <c r="QCO410" s="220"/>
      <c r="QCP410" s="220"/>
      <c r="QCQ410" s="220"/>
      <c r="QCR410" s="220"/>
      <c r="QCS410" s="220"/>
      <c r="QCT410" s="220"/>
      <c r="QCU410" s="220"/>
      <c r="QCV410" s="220"/>
      <c r="QCW410" s="220"/>
      <c r="QCX410" s="220"/>
      <c r="QCY410" s="220"/>
      <c r="QCZ410" s="220"/>
      <c r="QDA410" s="220"/>
      <c r="QDB410" s="220"/>
      <c r="QDC410" s="220"/>
      <c r="QDD410" s="220"/>
      <c r="QDE410" s="220"/>
      <c r="QDF410" s="220"/>
      <c r="QDG410" s="220"/>
      <c r="QDH410" s="220"/>
      <c r="QDI410" s="220"/>
      <c r="QDJ410" s="220"/>
      <c r="QDK410" s="220"/>
      <c r="QDL410" s="220"/>
      <c r="QDM410" s="220"/>
      <c r="QDN410" s="220"/>
      <c r="QDO410" s="220"/>
      <c r="QDP410" s="220"/>
      <c r="QDQ410" s="220"/>
      <c r="QDR410" s="220"/>
      <c r="QDS410" s="220"/>
      <c r="QDT410" s="220"/>
      <c r="QDU410" s="220"/>
      <c r="QDV410" s="220"/>
      <c r="QDW410" s="220"/>
      <c r="QDX410" s="220"/>
      <c r="QDY410" s="220"/>
      <c r="QDZ410" s="220"/>
      <c r="QEA410" s="220"/>
      <c r="QEB410" s="220"/>
      <c r="QEC410" s="220"/>
      <c r="QED410" s="220"/>
      <c r="QEE410" s="220"/>
      <c r="QEF410" s="220"/>
      <c r="QEG410" s="220"/>
      <c r="QEH410" s="220"/>
      <c r="QEI410" s="220"/>
      <c r="QEJ410" s="220"/>
      <c r="QEK410" s="220"/>
      <c r="QEL410" s="220"/>
      <c r="QEM410" s="220"/>
      <c r="QEN410" s="220"/>
      <c r="QEO410" s="220"/>
      <c r="QEP410" s="220"/>
      <c r="QEQ410" s="220"/>
      <c r="QER410" s="220"/>
      <c r="QES410" s="220"/>
      <c r="QET410" s="220"/>
      <c r="QEU410" s="220"/>
      <c r="QEV410" s="220"/>
      <c r="QEW410" s="220"/>
      <c r="QEX410" s="220"/>
      <c r="QEY410" s="220"/>
      <c r="QEZ410" s="220"/>
      <c r="QFA410" s="220"/>
      <c r="QFB410" s="220"/>
      <c r="QFC410" s="220"/>
      <c r="QFD410" s="220"/>
      <c r="QFE410" s="220"/>
      <c r="QFF410" s="220"/>
      <c r="QFG410" s="220"/>
      <c r="QFH410" s="220"/>
      <c r="QFI410" s="220"/>
      <c r="QFJ410" s="220"/>
      <c r="QFK410" s="220"/>
      <c r="QFL410" s="220"/>
      <c r="QFM410" s="220"/>
      <c r="QFN410" s="220"/>
      <c r="QFO410" s="220"/>
      <c r="QFP410" s="220"/>
      <c r="QFQ410" s="220"/>
      <c r="QFR410" s="220"/>
      <c r="QFS410" s="220"/>
      <c r="QFT410" s="220"/>
      <c r="QFU410" s="220"/>
      <c r="QFV410" s="220"/>
      <c r="QFW410" s="220"/>
      <c r="QFX410" s="220"/>
      <c r="QFY410" s="220"/>
      <c r="QFZ410" s="220"/>
      <c r="QGA410" s="220"/>
      <c r="QGB410" s="220"/>
      <c r="QGC410" s="220"/>
      <c r="QGD410" s="220"/>
      <c r="QGE410" s="220"/>
      <c r="QGF410" s="220"/>
      <c r="QGG410" s="220"/>
      <c r="QGH410" s="220"/>
      <c r="QGI410" s="220"/>
      <c r="QGJ410" s="220"/>
      <c r="QGK410" s="220"/>
      <c r="QGL410" s="220"/>
      <c r="QGM410" s="220"/>
      <c r="QGN410" s="220"/>
      <c r="QGO410" s="220"/>
      <c r="QGP410" s="220"/>
      <c r="QGQ410" s="220"/>
      <c r="QGR410" s="220"/>
      <c r="QGS410" s="220"/>
      <c r="QGT410" s="220"/>
      <c r="QGU410" s="220"/>
      <c r="QGV410" s="220"/>
      <c r="QGW410" s="220"/>
      <c r="QGX410" s="220"/>
      <c r="QGY410" s="220"/>
      <c r="QGZ410" s="220"/>
      <c r="QHA410" s="220"/>
      <c r="QHB410" s="220"/>
      <c r="QHC410" s="220"/>
      <c r="QHD410" s="220"/>
      <c r="QHE410" s="220"/>
      <c r="QHF410" s="220"/>
      <c r="QHG410" s="220"/>
      <c r="QHH410" s="220"/>
      <c r="QHI410" s="220"/>
      <c r="QHJ410" s="220"/>
      <c r="QHK410" s="220"/>
      <c r="QHL410" s="220"/>
      <c r="QHM410" s="220"/>
      <c r="QHN410" s="220"/>
      <c r="QHO410" s="220"/>
      <c r="QHP410" s="220"/>
      <c r="QHQ410" s="220"/>
      <c r="QHR410" s="220"/>
      <c r="QHS410" s="220"/>
      <c r="QHT410" s="220"/>
      <c r="QHU410" s="220"/>
      <c r="QHV410" s="220"/>
      <c r="QHW410" s="220"/>
      <c r="QHX410" s="220"/>
      <c r="QHY410" s="220"/>
      <c r="QHZ410" s="220"/>
      <c r="QIA410" s="220"/>
      <c r="QIB410" s="220"/>
      <c r="QIC410" s="220"/>
      <c r="QID410" s="220"/>
      <c r="QIE410" s="220"/>
      <c r="QIF410" s="220"/>
      <c r="QIG410" s="220"/>
      <c r="QIH410" s="220"/>
      <c r="QII410" s="220"/>
      <c r="QIJ410" s="220"/>
      <c r="QIK410" s="220"/>
      <c r="QIL410" s="220"/>
      <c r="QIM410" s="220"/>
      <c r="QIN410" s="220"/>
      <c r="QIO410" s="220"/>
      <c r="QIP410" s="220"/>
      <c r="QIQ410" s="220"/>
      <c r="QIR410" s="220"/>
      <c r="QIS410" s="220"/>
      <c r="QIT410" s="220"/>
      <c r="QIU410" s="220"/>
      <c r="QIV410" s="220"/>
      <c r="QIW410" s="220"/>
      <c r="QIX410" s="220"/>
      <c r="QIY410" s="220"/>
      <c r="QIZ410" s="220"/>
      <c r="QJA410" s="220"/>
      <c r="QJB410" s="220"/>
      <c r="QJC410" s="220"/>
      <c r="QJD410" s="220"/>
      <c r="QJE410" s="220"/>
      <c r="QJF410" s="220"/>
      <c r="QJG410" s="220"/>
      <c r="QJH410" s="220"/>
      <c r="QJI410" s="220"/>
      <c r="QJJ410" s="220"/>
      <c r="QJK410" s="220"/>
      <c r="QJL410" s="220"/>
      <c r="QJM410" s="220"/>
      <c r="QJN410" s="220"/>
      <c r="QJO410" s="220"/>
      <c r="QJP410" s="220"/>
      <c r="QJQ410" s="220"/>
      <c r="QJR410" s="220"/>
      <c r="QJS410" s="220"/>
      <c r="QJT410" s="220"/>
      <c r="QJU410" s="220"/>
      <c r="QJV410" s="220"/>
      <c r="QJW410" s="220"/>
      <c r="QJX410" s="220"/>
      <c r="QJY410" s="220"/>
      <c r="QJZ410" s="220"/>
      <c r="QKA410" s="220"/>
      <c r="QKB410" s="220"/>
      <c r="QKC410" s="220"/>
      <c r="QKD410" s="220"/>
      <c r="QKE410" s="220"/>
      <c r="QKF410" s="220"/>
      <c r="QKG410" s="220"/>
      <c r="QKH410" s="220"/>
      <c r="QKI410" s="220"/>
      <c r="QKJ410" s="220"/>
      <c r="QKK410" s="220"/>
      <c r="QKL410" s="220"/>
      <c r="QKM410" s="220"/>
      <c r="QKN410" s="220"/>
      <c r="QKO410" s="220"/>
      <c r="QKP410" s="220"/>
      <c r="QKQ410" s="220"/>
      <c r="QKR410" s="220"/>
      <c r="QKS410" s="220"/>
      <c r="QKT410" s="220"/>
      <c r="QKU410" s="220"/>
      <c r="QKV410" s="220"/>
      <c r="QKW410" s="220"/>
      <c r="QKX410" s="220"/>
      <c r="QKY410" s="220"/>
      <c r="QKZ410" s="220"/>
      <c r="QLA410" s="220"/>
      <c r="QLB410" s="220"/>
      <c r="QLC410" s="220"/>
      <c r="QLD410" s="220"/>
      <c r="QLE410" s="220"/>
      <c r="QLF410" s="220"/>
      <c r="QLG410" s="220"/>
      <c r="QLH410" s="220"/>
      <c r="QLI410" s="220"/>
      <c r="QLJ410" s="220"/>
      <c r="QLK410" s="220"/>
      <c r="QLL410" s="220"/>
      <c r="QLM410" s="220"/>
      <c r="QLN410" s="220"/>
      <c r="QLO410" s="220"/>
      <c r="QLP410" s="220"/>
      <c r="QLQ410" s="220"/>
      <c r="QLR410" s="220"/>
      <c r="QLS410" s="220"/>
      <c r="QLT410" s="220"/>
      <c r="QLU410" s="220"/>
      <c r="QLV410" s="220"/>
      <c r="QLW410" s="220"/>
      <c r="QLX410" s="220"/>
      <c r="QLY410" s="220"/>
      <c r="QLZ410" s="220"/>
      <c r="QMA410" s="220"/>
      <c r="QMB410" s="220"/>
      <c r="QMC410" s="220"/>
      <c r="QMD410" s="220"/>
      <c r="QME410" s="220"/>
      <c r="QMF410" s="220"/>
      <c r="QMG410" s="220"/>
      <c r="QMH410" s="220"/>
      <c r="QMI410" s="220"/>
      <c r="QMJ410" s="220"/>
      <c r="QMK410" s="220"/>
      <c r="QML410" s="220"/>
      <c r="QMM410" s="220"/>
      <c r="QMN410" s="220"/>
      <c r="QMO410" s="220"/>
      <c r="QMP410" s="220"/>
      <c r="QMQ410" s="220"/>
      <c r="QMR410" s="220"/>
      <c r="QMS410" s="220"/>
      <c r="QMT410" s="220"/>
      <c r="QMU410" s="220"/>
      <c r="QMV410" s="220"/>
      <c r="QMW410" s="220"/>
      <c r="QMX410" s="220"/>
      <c r="QMY410" s="220"/>
      <c r="QMZ410" s="220"/>
      <c r="QNA410" s="220"/>
      <c r="QNB410" s="220"/>
      <c r="QNC410" s="220"/>
      <c r="QND410" s="220"/>
      <c r="QNE410" s="220"/>
      <c r="QNF410" s="220"/>
      <c r="QNG410" s="220"/>
      <c r="QNH410" s="220"/>
      <c r="QNI410" s="220"/>
      <c r="QNJ410" s="220"/>
      <c r="QNK410" s="220"/>
      <c r="QNL410" s="220"/>
      <c r="QNM410" s="220"/>
      <c r="QNN410" s="220"/>
      <c r="QNO410" s="220"/>
      <c r="QNP410" s="220"/>
      <c r="QNQ410" s="220"/>
      <c r="QNR410" s="220"/>
      <c r="QNS410" s="220"/>
      <c r="QNT410" s="220"/>
      <c r="QNU410" s="220"/>
      <c r="QNV410" s="220"/>
      <c r="QNW410" s="220"/>
      <c r="QNX410" s="220"/>
      <c r="QNY410" s="220"/>
      <c r="QNZ410" s="220"/>
      <c r="QOA410" s="220"/>
      <c r="QOB410" s="220"/>
      <c r="QOC410" s="220"/>
      <c r="QOD410" s="220"/>
      <c r="QOE410" s="220"/>
      <c r="QOF410" s="220"/>
      <c r="QOG410" s="220"/>
      <c r="QOH410" s="220"/>
      <c r="QOI410" s="220"/>
      <c r="QOJ410" s="220"/>
      <c r="QOK410" s="220"/>
      <c r="QOL410" s="220"/>
      <c r="QOM410" s="220"/>
      <c r="QON410" s="220"/>
      <c r="QOO410" s="220"/>
      <c r="QOP410" s="220"/>
      <c r="QOQ410" s="220"/>
      <c r="QOR410" s="220"/>
      <c r="QOS410" s="220"/>
      <c r="QOT410" s="220"/>
      <c r="QOU410" s="220"/>
      <c r="QOV410" s="220"/>
      <c r="QOW410" s="220"/>
      <c r="QOX410" s="220"/>
      <c r="QOY410" s="220"/>
      <c r="QOZ410" s="220"/>
      <c r="QPA410" s="220"/>
      <c r="QPB410" s="220"/>
      <c r="QPC410" s="220"/>
      <c r="QPD410" s="220"/>
      <c r="QPE410" s="220"/>
      <c r="QPF410" s="220"/>
      <c r="QPG410" s="220"/>
      <c r="QPH410" s="220"/>
      <c r="QPI410" s="220"/>
      <c r="QPJ410" s="220"/>
      <c r="QPK410" s="220"/>
      <c r="QPL410" s="220"/>
      <c r="QPM410" s="220"/>
      <c r="QPN410" s="220"/>
      <c r="QPO410" s="220"/>
      <c r="QPP410" s="220"/>
      <c r="QPQ410" s="220"/>
      <c r="QPR410" s="220"/>
      <c r="QPS410" s="220"/>
      <c r="QPT410" s="220"/>
      <c r="QPU410" s="220"/>
      <c r="QPV410" s="220"/>
      <c r="QPW410" s="220"/>
      <c r="QPX410" s="220"/>
      <c r="QPY410" s="220"/>
      <c r="QPZ410" s="220"/>
      <c r="QQA410" s="220"/>
      <c r="QQB410" s="220"/>
      <c r="QQC410" s="220"/>
      <c r="QQD410" s="220"/>
      <c r="QQE410" s="220"/>
      <c r="QQF410" s="220"/>
      <c r="QQG410" s="220"/>
      <c r="QQH410" s="220"/>
      <c r="QQI410" s="220"/>
      <c r="QQJ410" s="220"/>
      <c r="QQK410" s="220"/>
      <c r="QQL410" s="220"/>
      <c r="QQM410" s="220"/>
      <c r="QQN410" s="220"/>
      <c r="QQO410" s="220"/>
      <c r="QQP410" s="220"/>
      <c r="QQQ410" s="220"/>
      <c r="QQR410" s="220"/>
      <c r="QQS410" s="220"/>
      <c r="QQT410" s="220"/>
      <c r="QQU410" s="220"/>
      <c r="QQV410" s="220"/>
      <c r="QQW410" s="220"/>
      <c r="QQX410" s="220"/>
      <c r="QQY410" s="220"/>
      <c r="QQZ410" s="220"/>
      <c r="QRA410" s="220"/>
      <c r="QRB410" s="220"/>
      <c r="QRC410" s="220"/>
      <c r="QRD410" s="220"/>
      <c r="QRE410" s="220"/>
      <c r="QRF410" s="220"/>
      <c r="QRG410" s="220"/>
      <c r="QRH410" s="220"/>
      <c r="QRI410" s="220"/>
      <c r="QRJ410" s="220"/>
      <c r="QRK410" s="220"/>
      <c r="QRL410" s="220"/>
      <c r="QRM410" s="220"/>
      <c r="QRN410" s="220"/>
      <c r="QRO410" s="220"/>
      <c r="QRP410" s="220"/>
      <c r="QRQ410" s="220"/>
      <c r="QRR410" s="220"/>
      <c r="QRS410" s="220"/>
      <c r="QRT410" s="220"/>
      <c r="QRU410" s="220"/>
      <c r="QRV410" s="220"/>
      <c r="QRW410" s="220"/>
      <c r="QRX410" s="220"/>
      <c r="QRY410" s="220"/>
      <c r="QRZ410" s="220"/>
      <c r="QSA410" s="220"/>
      <c r="QSB410" s="220"/>
      <c r="QSC410" s="220"/>
      <c r="QSD410" s="220"/>
      <c r="QSE410" s="220"/>
      <c r="QSF410" s="220"/>
      <c r="QSG410" s="220"/>
      <c r="QSH410" s="220"/>
      <c r="QSI410" s="220"/>
      <c r="QSJ410" s="220"/>
      <c r="QSK410" s="220"/>
      <c r="QSL410" s="220"/>
      <c r="QSM410" s="220"/>
      <c r="QSN410" s="220"/>
      <c r="QSO410" s="220"/>
      <c r="QSP410" s="220"/>
      <c r="QSQ410" s="220"/>
      <c r="QSR410" s="220"/>
      <c r="QSS410" s="220"/>
      <c r="QST410" s="220"/>
      <c r="QSU410" s="220"/>
      <c r="QSV410" s="220"/>
      <c r="QSW410" s="220"/>
      <c r="QSX410" s="220"/>
      <c r="QSY410" s="220"/>
      <c r="QSZ410" s="220"/>
      <c r="QTA410" s="220"/>
      <c r="QTB410" s="220"/>
      <c r="QTC410" s="220"/>
      <c r="QTD410" s="220"/>
      <c r="QTE410" s="220"/>
      <c r="QTF410" s="220"/>
      <c r="QTG410" s="220"/>
      <c r="QTH410" s="220"/>
      <c r="QTI410" s="220"/>
      <c r="QTJ410" s="220"/>
      <c r="QTK410" s="220"/>
      <c r="QTL410" s="220"/>
      <c r="QTM410" s="220"/>
      <c r="QTN410" s="220"/>
      <c r="QTO410" s="220"/>
      <c r="QTP410" s="220"/>
      <c r="QTQ410" s="220"/>
      <c r="QTR410" s="220"/>
      <c r="QTS410" s="220"/>
      <c r="QTT410" s="220"/>
      <c r="QTU410" s="220"/>
      <c r="QTV410" s="220"/>
      <c r="QTW410" s="220"/>
      <c r="QTX410" s="220"/>
      <c r="QTY410" s="220"/>
      <c r="QTZ410" s="220"/>
      <c r="QUA410" s="220"/>
      <c r="QUB410" s="220"/>
      <c r="QUC410" s="220"/>
      <c r="QUD410" s="220"/>
      <c r="QUE410" s="220"/>
      <c r="QUF410" s="220"/>
      <c r="QUG410" s="220"/>
      <c r="QUH410" s="220"/>
      <c r="QUI410" s="220"/>
      <c r="QUJ410" s="220"/>
      <c r="QUK410" s="220"/>
      <c r="QUL410" s="220"/>
      <c r="QUM410" s="220"/>
      <c r="QUN410" s="220"/>
      <c r="QUO410" s="220"/>
      <c r="QUP410" s="220"/>
      <c r="QUQ410" s="220"/>
      <c r="QUR410" s="220"/>
      <c r="QUS410" s="220"/>
      <c r="QUT410" s="220"/>
      <c r="QUU410" s="220"/>
      <c r="QUV410" s="220"/>
      <c r="QUW410" s="220"/>
      <c r="QUX410" s="220"/>
      <c r="QUY410" s="220"/>
      <c r="QUZ410" s="220"/>
      <c r="QVA410" s="220"/>
      <c r="QVB410" s="220"/>
      <c r="QVC410" s="220"/>
      <c r="QVD410" s="220"/>
      <c r="QVE410" s="220"/>
      <c r="QVF410" s="220"/>
      <c r="QVG410" s="220"/>
      <c r="QVH410" s="220"/>
      <c r="QVI410" s="220"/>
      <c r="QVJ410" s="220"/>
      <c r="QVK410" s="220"/>
      <c r="QVL410" s="220"/>
      <c r="QVM410" s="220"/>
      <c r="QVN410" s="220"/>
      <c r="QVO410" s="220"/>
      <c r="QVP410" s="220"/>
      <c r="QVQ410" s="220"/>
      <c r="QVR410" s="220"/>
      <c r="QVS410" s="220"/>
      <c r="QVT410" s="220"/>
      <c r="QVU410" s="220"/>
      <c r="QVV410" s="220"/>
      <c r="QVW410" s="220"/>
      <c r="QVX410" s="220"/>
      <c r="QVY410" s="220"/>
      <c r="QVZ410" s="220"/>
      <c r="QWA410" s="220"/>
      <c r="QWB410" s="220"/>
      <c r="QWC410" s="220"/>
      <c r="QWD410" s="220"/>
      <c r="QWE410" s="220"/>
      <c r="QWF410" s="220"/>
      <c r="QWG410" s="220"/>
      <c r="QWH410" s="220"/>
      <c r="QWI410" s="220"/>
      <c r="QWJ410" s="220"/>
      <c r="QWK410" s="220"/>
      <c r="QWL410" s="220"/>
      <c r="QWM410" s="220"/>
      <c r="QWN410" s="220"/>
      <c r="QWO410" s="220"/>
      <c r="QWP410" s="220"/>
      <c r="QWQ410" s="220"/>
      <c r="QWR410" s="220"/>
      <c r="QWS410" s="220"/>
      <c r="QWT410" s="220"/>
      <c r="QWU410" s="220"/>
      <c r="QWV410" s="220"/>
      <c r="QWW410" s="220"/>
      <c r="QWX410" s="220"/>
      <c r="QWY410" s="220"/>
      <c r="QWZ410" s="220"/>
      <c r="QXA410" s="220"/>
      <c r="QXB410" s="220"/>
      <c r="QXC410" s="220"/>
      <c r="QXD410" s="220"/>
      <c r="QXE410" s="220"/>
      <c r="QXF410" s="220"/>
      <c r="QXG410" s="220"/>
      <c r="QXH410" s="220"/>
      <c r="QXI410" s="220"/>
      <c r="QXJ410" s="220"/>
      <c r="QXK410" s="220"/>
      <c r="QXL410" s="220"/>
      <c r="QXM410" s="220"/>
      <c r="QXN410" s="220"/>
      <c r="QXO410" s="220"/>
      <c r="QXP410" s="220"/>
      <c r="QXQ410" s="220"/>
      <c r="QXR410" s="220"/>
      <c r="QXS410" s="220"/>
      <c r="QXT410" s="220"/>
      <c r="QXU410" s="220"/>
      <c r="QXV410" s="220"/>
      <c r="QXW410" s="220"/>
      <c r="QXX410" s="220"/>
      <c r="QXY410" s="220"/>
      <c r="QXZ410" s="220"/>
      <c r="QYA410" s="220"/>
      <c r="QYB410" s="220"/>
      <c r="QYC410" s="220"/>
      <c r="QYD410" s="220"/>
      <c r="QYE410" s="220"/>
      <c r="QYF410" s="220"/>
      <c r="QYG410" s="220"/>
      <c r="QYH410" s="220"/>
      <c r="QYI410" s="220"/>
      <c r="QYJ410" s="220"/>
      <c r="QYK410" s="220"/>
      <c r="QYL410" s="220"/>
      <c r="QYM410" s="220"/>
      <c r="QYN410" s="220"/>
      <c r="QYO410" s="220"/>
      <c r="QYP410" s="220"/>
      <c r="QYQ410" s="220"/>
      <c r="QYR410" s="220"/>
      <c r="QYS410" s="220"/>
      <c r="QYT410" s="220"/>
      <c r="QYU410" s="220"/>
      <c r="QYV410" s="220"/>
      <c r="QYW410" s="220"/>
      <c r="QYX410" s="220"/>
      <c r="QYY410" s="220"/>
      <c r="QYZ410" s="220"/>
      <c r="QZA410" s="220"/>
      <c r="QZB410" s="220"/>
      <c r="QZC410" s="220"/>
      <c r="QZD410" s="220"/>
      <c r="QZE410" s="220"/>
      <c r="QZF410" s="220"/>
      <c r="QZG410" s="220"/>
      <c r="QZH410" s="220"/>
      <c r="QZI410" s="220"/>
      <c r="QZJ410" s="220"/>
      <c r="QZK410" s="220"/>
      <c r="QZL410" s="220"/>
      <c r="QZM410" s="220"/>
      <c r="QZN410" s="220"/>
      <c r="QZO410" s="220"/>
      <c r="QZP410" s="220"/>
      <c r="QZQ410" s="220"/>
      <c r="QZR410" s="220"/>
      <c r="QZS410" s="220"/>
      <c r="QZT410" s="220"/>
      <c r="QZU410" s="220"/>
      <c r="QZV410" s="220"/>
      <c r="QZW410" s="220"/>
      <c r="QZX410" s="220"/>
      <c r="QZY410" s="220"/>
      <c r="QZZ410" s="220"/>
      <c r="RAA410" s="220"/>
      <c r="RAB410" s="220"/>
      <c r="RAC410" s="220"/>
      <c r="RAD410" s="220"/>
      <c r="RAE410" s="220"/>
      <c r="RAF410" s="220"/>
      <c r="RAG410" s="220"/>
      <c r="RAH410" s="220"/>
      <c r="RAI410" s="220"/>
      <c r="RAJ410" s="220"/>
      <c r="RAK410" s="220"/>
      <c r="RAL410" s="220"/>
      <c r="RAM410" s="220"/>
      <c r="RAN410" s="220"/>
      <c r="RAO410" s="220"/>
      <c r="RAP410" s="220"/>
      <c r="RAQ410" s="220"/>
      <c r="RAR410" s="220"/>
      <c r="RAS410" s="220"/>
      <c r="RAT410" s="220"/>
      <c r="RAU410" s="220"/>
      <c r="RAV410" s="220"/>
      <c r="RAW410" s="220"/>
      <c r="RAX410" s="220"/>
      <c r="RAY410" s="220"/>
      <c r="RAZ410" s="220"/>
      <c r="RBA410" s="220"/>
      <c r="RBB410" s="220"/>
      <c r="RBC410" s="220"/>
      <c r="RBD410" s="220"/>
      <c r="RBE410" s="220"/>
      <c r="RBF410" s="220"/>
      <c r="RBG410" s="220"/>
      <c r="RBH410" s="220"/>
      <c r="RBI410" s="220"/>
      <c r="RBJ410" s="220"/>
      <c r="RBK410" s="220"/>
      <c r="RBL410" s="220"/>
      <c r="RBM410" s="220"/>
      <c r="RBN410" s="220"/>
      <c r="RBO410" s="220"/>
      <c r="RBP410" s="220"/>
      <c r="RBQ410" s="220"/>
      <c r="RBR410" s="220"/>
      <c r="RBS410" s="220"/>
      <c r="RBT410" s="220"/>
      <c r="RBU410" s="220"/>
      <c r="RBV410" s="220"/>
      <c r="RBW410" s="220"/>
      <c r="RBX410" s="220"/>
      <c r="RBY410" s="220"/>
      <c r="RBZ410" s="220"/>
      <c r="RCA410" s="220"/>
      <c r="RCB410" s="220"/>
      <c r="RCC410" s="220"/>
      <c r="RCD410" s="220"/>
      <c r="RCE410" s="220"/>
      <c r="RCF410" s="220"/>
      <c r="RCG410" s="220"/>
      <c r="RCH410" s="220"/>
      <c r="RCI410" s="220"/>
      <c r="RCJ410" s="220"/>
      <c r="RCK410" s="220"/>
      <c r="RCL410" s="220"/>
      <c r="RCM410" s="220"/>
      <c r="RCN410" s="220"/>
      <c r="RCO410" s="220"/>
      <c r="RCP410" s="220"/>
      <c r="RCQ410" s="220"/>
      <c r="RCR410" s="220"/>
      <c r="RCS410" s="220"/>
      <c r="RCT410" s="220"/>
      <c r="RCU410" s="220"/>
      <c r="RCV410" s="220"/>
      <c r="RCW410" s="220"/>
      <c r="RCX410" s="220"/>
      <c r="RCY410" s="220"/>
      <c r="RCZ410" s="220"/>
      <c r="RDA410" s="220"/>
      <c r="RDB410" s="220"/>
      <c r="RDC410" s="220"/>
      <c r="RDD410" s="220"/>
      <c r="RDE410" s="220"/>
      <c r="RDF410" s="220"/>
      <c r="RDG410" s="220"/>
      <c r="RDH410" s="220"/>
      <c r="RDI410" s="220"/>
      <c r="RDJ410" s="220"/>
      <c r="RDK410" s="220"/>
      <c r="RDL410" s="220"/>
      <c r="RDM410" s="220"/>
      <c r="RDN410" s="220"/>
      <c r="RDO410" s="220"/>
      <c r="RDP410" s="220"/>
      <c r="RDQ410" s="220"/>
      <c r="RDR410" s="220"/>
      <c r="RDS410" s="220"/>
      <c r="RDT410" s="220"/>
      <c r="RDU410" s="220"/>
      <c r="RDV410" s="220"/>
      <c r="RDW410" s="220"/>
      <c r="RDX410" s="220"/>
      <c r="RDY410" s="220"/>
      <c r="RDZ410" s="220"/>
      <c r="REA410" s="220"/>
      <c r="REB410" s="220"/>
      <c r="REC410" s="220"/>
      <c r="RED410" s="220"/>
      <c r="REE410" s="220"/>
      <c r="REF410" s="220"/>
      <c r="REG410" s="220"/>
      <c r="REH410" s="220"/>
      <c r="REI410" s="220"/>
      <c r="REJ410" s="220"/>
      <c r="REK410" s="220"/>
      <c r="REL410" s="220"/>
      <c r="REM410" s="220"/>
      <c r="REN410" s="220"/>
      <c r="REO410" s="220"/>
      <c r="REP410" s="220"/>
      <c r="REQ410" s="220"/>
      <c r="RER410" s="220"/>
      <c r="RES410" s="220"/>
      <c r="RET410" s="220"/>
      <c r="REU410" s="220"/>
      <c r="REV410" s="220"/>
      <c r="REW410" s="220"/>
      <c r="REX410" s="220"/>
      <c r="REY410" s="220"/>
      <c r="REZ410" s="220"/>
      <c r="RFA410" s="220"/>
      <c r="RFB410" s="220"/>
      <c r="RFC410" s="220"/>
      <c r="RFD410" s="220"/>
      <c r="RFE410" s="220"/>
      <c r="RFF410" s="220"/>
      <c r="RFG410" s="220"/>
      <c r="RFH410" s="220"/>
      <c r="RFI410" s="220"/>
      <c r="RFJ410" s="220"/>
      <c r="RFK410" s="220"/>
      <c r="RFL410" s="220"/>
      <c r="RFM410" s="220"/>
      <c r="RFN410" s="220"/>
      <c r="RFO410" s="220"/>
      <c r="RFP410" s="220"/>
      <c r="RFQ410" s="220"/>
      <c r="RFR410" s="220"/>
      <c r="RFS410" s="220"/>
      <c r="RFT410" s="220"/>
      <c r="RFU410" s="220"/>
      <c r="RFV410" s="220"/>
      <c r="RFW410" s="220"/>
      <c r="RFX410" s="220"/>
      <c r="RFY410" s="220"/>
      <c r="RFZ410" s="220"/>
      <c r="RGA410" s="220"/>
      <c r="RGB410" s="220"/>
      <c r="RGC410" s="220"/>
      <c r="RGD410" s="220"/>
      <c r="RGE410" s="220"/>
      <c r="RGF410" s="220"/>
      <c r="RGG410" s="220"/>
      <c r="RGH410" s="220"/>
      <c r="RGI410" s="220"/>
      <c r="RGJ410" s="220"/>
      <c r="RGK410" s="220"/>
      <c r="RGL410" s="220"/>
      <c r="RGM410" s="220"/>
      <c r="RGN410" s="220"/>
      <c r="RGO410" s="220"/>
      <c r="RGP410" s="220"/>
      <c r="RGQ410" s="220"/>
      <c r="RGR410" s="220"/>
      <c r="RGS410" s="220"/>
      <c r="RGT410" s="220"/>
      <c r="RGU410" s="220"/>
      <c r="RGV410" s="220"/>
      <c r="RGW410" s="220"/>
      <c r="RGX410" s="220"/>
      <c r="RGY410" s="220"/>
      <c r="RGZ410" s="220"/>
      <c r="RHA410" s="220"/>
      <c r="RHB410" s="220"/>
      <c r="RHC410" s="220"/>
      <c r="RHD410" s="220"/>
      <c r="RHE410" s="220"/>
      <c r="RHF410" s="220"/>
      <c r="RHG410" s="220"/>
      <c r="RHH410" s="220"/>
      <c r="RHI410" s="220"/>
      <c r="RHJ410" s="220"/>
      <c r="RHK410" s="220"/>
      <c r="RHL410" s="220"/>
      <c r="RHM410" s="220"/>
      <c r="RHN410" s="220"/>
      <c r="RHO410" s="220"/>
      <c r="RHP410" s="220"/>
      <c r="RHQ410" s="220"/>
      <c r="RHR410" s="220"/>
      <c r="RHS410" s="220"/>
      <c r="RHT410" s="220"/>
      <c r="RHU410" s="220"/>
      <c r="RHV410" s="220"/>
      <c r="RHW410" s="220"/>
      <c r="RHX410" s="220"/>
      <c r="RHY410" s="220"/>
      <c r="RHZ410" s="220"/>
      <c r="RIA410" s="220"/>
      <c r="RIB410" s="220"/>
      <c r="RIC410" s="220"/>
      <c r="RID410" s="220"/>
      <c r="RIE410" s="220"/>
      <c r="RIF410" s="220"/>
      <c r="RIG410" s="220"/>
      <c r="RIH410" s="220"/>
      <c r="RII410" s="220"/>
      <c r="RIJ410" s="220"/>
      <c r="RIK410" s="220"/>
      <c r="RIL410" s="220"/>
      <c r="RIM410" s="220"/>
      <c r="RIN410" s="220"/>
      <c r="RIO410" s="220"/>
      <c r="RIP410" s="220"/>
      <c r="RIQ410" s="220"/>
      <c r="RIR410" s="220"/>
      <c r="RIS410" s="220"/>
      <c r="RIT410" s="220"/>
      <c r="RIU410" s="220"/>
      <c r="RIV410" s="220"/>
      <c r="RIW410" s="220"/>
      <c r="RIX410" s="220"/>
      <c r="RIY410" s="220"/>
      <c r="RIZ410" s="220"/>
      <c r="RJA410" s="220"/>
      <c r="RJB410" s="220"/>
      <c r="RJC410" s="220"/>
      <c r="RJD410" s="220"/>
      <c r="RJE410" s="220"/>
      <c r="RJF410" s="220"/>
      <c r="RJG410" s="220"/>
      <c r="RJH410" s="220"/>
      <c r="RJI410" s="220"/>
      <c r="RJJ410" s="220"/>
      <c r="RJK410" s="220"/>
      <c r="RJL410" s="220"/>
      <c r="RJM410" s="220"/>
      <c r="RJN410" s="220"/>
      <c r="RJO410" s="220"/>
      <c r="RJP410" s="220"/>
      <c r="RJQ410" s="220"/>
      <c r="RJR410" s="220"/>
      <c r="RJS410" s="220"/>
      <c r="RJT410" s="220"/>
      <c r="RJU410" s="220"/>
      <c r="RJV410" s="220"/>
      <c r="RJW410" s="220"/>
      <c r="RJX410" s="220"/>
      <c r="RJY410" s="220"/>
      <c r="RJZ410" s="220"/>
      <c r="RKA410" s="220"/>
      <c r="RKB410" s="220"/>
      <c r="RKC410" s="220"/>
      <c r="RKD410" s="220"/>
      <c r="RKE410" s="220"/>
      <c r="RKF410" s="220"/>
      <c r="RKG410" s="220"/>
      <c r="RKH410" s="220"/>
      <c r="RKI410" s="220"/>
      <c r="RKJ410" s="220"/>
      <c r="RKK410" s="220"/>
      <c r="RKL410" s="220"/>
      <c r="RKM410" s="220"/>
      <c r="RKN410" s="220"/>
      <c r="RKO410" s="220"/>
      <c r="RKP410" s="220"/>
      <c r="RKQ410" s="220"/>
      <c r="RKR410" s="220"/>
      <c r="RKS410" s="220"/>
      <c r="RKT410" s="220"/>
      <c r="RKU410" s="220"/>
      <c r="RKV410" s="220"/>
      <c r="RKW410" s="220"/>
      <c r="RKX410" s="220"/>
      <c r="RKY410" s="220"/>
      <c r="RKZ410" s="220"/>
      <c r="RLA410" s="220"/>
      <c r="RLB410" s="220"/>
      <c r="RLC410" s="220"/>
      <c r="RLD410" s="220"/>
      <c r="RLE410" s="220"/>
      <c r="RLF410" s="220"/>
      <c r="RLG410" s="220"/>
      <c r="RLH410" s="220"/>
      <c r="RLI410" s="220"/>
      <c r="RLJ410" s="220"/>
      <c r="RLK410" s="220"/>
      <c r="RLL410" s="220"/>
      <c r="RLM410" s="220"/>
      <c r="RLN410" s="220"/>
      <c r="RLO410" s="220"/>
      <c r="RLP410" s="220"/>
      <c r="RLQ410" s="220"/>
      <c r="RLR410" s="220"/>
      <c r="RLS410" s="220"/>
      <c r="RLT410" s="220"/>
      <c r="RLU410" s="220"/>
      <c r="RLV410" s="220"/>
      <c r="RLW410" s="220"/>
      <c r="RLX410" s="220"/>
      <c r="RLY410" s="220"/>
      <c r="RLZ410" s="220"/>
      <c r="RMA410" s="220"/>
      <c r="RMB410" s="220"/>
      <c r="RMC410" s="220"/>
      <c r="RMD410" s="220"/>
      <c r="RME410" s="220"/>
      <c r="RMF410" s="220"/>
      <c r="RMG410" s="220"/>
      <c r="RMH410" s="220"/>
      <c r="RMI410" s="220"/>
      <c r="RMJ410" s="220"/>
      <c r="RMK410" s="220"/>
      <c r="RML410" s="220"/>
      <c r="RMM410" s="220"/>
      <c r="RMN410" s="220"/>
      <c r="RMO410" s="220"/>
      <c r="RMP410" s="220"/>
      <c r="RMQ410" s="220"/>
      <c r="RMR410" s="220"/>
      <c r="RMS410" s="220"/>
      <c r="RMT410" s="220"/>
      <c r="RMU410" s="220"/>
      <c r="RMV410" s="220"/>
      <c r="RMW410" s="220"/>
      <c r="RMX410" s="220"/>
      <c r="RMY410" s="220"/>
      <c r="RMZ410" s="220"/>
      <c r="RNA410" s="220"/>
      <c r="RNB410" s="220"/>
      <c r="RNC410" s="220"/>
      <c r="RND410" s="220"/>
      <c r="RNE410" s="220"/>
      <c r="RNF410" s="220"/>
      <c r="RNG410" s="220"/>
      <c r="RNH410" s="220"/>
      <c r="RNI410" s="220"/>
      <c r="RNJ410" s="220"/>
      <c r="RNK410" s="220"/>
      <c r="RNL410" s="220"/>
      <c r="RNM410" s="220"/>
      <c r="RNN410" s="220"/>
      <c r="RNO410" s="220"/>
      <c r="RNP410" s="220"/>
      <c r="RNQ410" s="220"/>
      <c r="RNR410" s="220"/>
      <c r="RNS410" s="220"/>
      <c r="RNT410" s="220"/>
      <c r="RNU410" s="220"/>
      <c r="RNV410" s="220"/>
      <c r="RNW410" s="220"/>
      <c r="RNX410" s="220"/>
      <c r="RNY410" s="220"/>
      <c r="RNZ410" s="220"/>
      <c r="ROA410" s="220"/>
      <c r="ROB410" s="220"/>
      <c r="ROC410" s="220"/>
      <c r="ROD410" s="220"/>
      <c r="ROE410" s="220"/>
      <c r="ROF410" s="220"/>
      <c r="ROG410" s="220"/>
      <c r="ROH410" s="220"/>
      <c r="ROI410" s="220"/>
      <c r="ROJ410" s="220"/>
      <c r="ROK410" s="220"/>
      <c r="ROL410" s="220"/>
      <c r="ROM410" s="220"/>
      <c r="RON410" s="220"/>
      <c r="ROO410" s="220"/>
      <c r="ROP410" s="220"/>
      <c r="ROQ410" s="220"/>
      <c r="ROR410" s="220"/>
      <c r="ROS410" s="220"/>
      <c r="ROT410" s="220"/>
      <c r="ROU410" s="220"/>
      <c r="ROV410" s="220"/>
      <c r="ROW410" s="220"/>
      <c r="ROX410" s="220"/>
      <c r="ROY410" s="220"/>
      <c r="ROZ410" s="220"/>
      <c r="RPA410" s="220"/>
      <c r="RPB410" s="220"/>
      <c r="RPC410" s="220"/>
      <c r="RPD410" s="220"/>
      <c r="RPE410" s="220"/>
      <c r="RPF410" s="220"/>
      <c r="RPG410" s="220"/>
      <c r="RPH410" s="220"/>
      <c r="RPI410" s="220"/>
      <c r="RPJ410" s="220"/>
      <c r="RPK410" s="220"/>
      <c r="RPL410" s="220"/>
      <c r="RPM410" s="220"/>
      <c r="RPN410" s="220"/>
      <c r="RPO410" s="220"/>
      <c r="RPP410" s="220"/>
      <c r="RPQ410" s="220"/>
      <c r="RPR410" s="220"/>
      <c r="RPS410" s="220"/>
      <c r="RPT410" s="220"/>
      <c r="RPU410" s="220"/>
      <c r="RPV410" s="220"/>
      <c r="RPW410" s="220"/>
      <c r="RPX410" s="220"/>
      <c r="RPY410" s="220"/>
      <c r="RPZ410" s="220"/>
      <c r="RQA410" s="220"/>
      <c r="RQB410" s="220"/>
      <c r="RQC410" s="220"/>
      <c r="RQD410" s="220"/>
      <c r="RQE410" s="220"/>
      <c r="RQF410" s="220"/>
      <c r="RQG410" s="220"/>
      <c r="RQH410" s="220"/>
      <c r="RQI410" s="220"/>
      <c r="RQJ410" s="220"/>
      <c r="RQK410" s="220"/>
      <c r="RQL410" s="220"/>
      <c r="RQM410" s="220"/>
      <c r="RQN410" s="220"/>
      <c r="RQO410" s="220"/>
      <c r="RQP410" s="220"/>
      <c r="RQQ410" s="220"/>
      <c r="RQR410" s="220"/>
      <c r="RQS410" s="220"/>
      <c r="RQT410" s="220"/>
      <c r="RQU410" s="220"/>
      <c r="RQV410" s="220"/>
      <c r="RQW410" s="220"/>
      <c r="RQX410" s="220"/>
      <c r="RQY410" s="220"/>
      <c r="RQZ410" s="220"/>
      <c r="RRA410" s="220"/>
      <c r="RRB410" s="220"/>
      <c r="RRC410" s="220"/>
      <c r="RRD410" s="220"/>
      <c r="RRE410" s="220"/>
      <c r="RRF410" s="220"/>
      <c r="RRG410" s="220"/>
      <c r="RRH410" s="220"/>
      <c r="RRI410" s="220"/>
      <c r="RRJ410" s="220"/>
      <c r="RRK410" s="220"/>
      <c r="RRL410" s="220"/>
      <c r="RRM410" s="220"/>
      <c r="RRN410" s="220"/>
      <c r="RRO410" s="220"/>
      <c r="RRP410" s="220"/>
      <c r="RRQ410" s="220"/>
      <c r="RRR410" s="220"/>
      <c r="RRS410" s="220"/>
      <c r="RRT410" s="220"/>
      <c r="RRU410" s="220"/>
      <c r="RRV410" s="220"/>
      <c r="RRW410" s="220"/>
      <c r="RRX410" s="220"/>
      <c r="RRY410" s="220"/>
      <c r="RRZ410" s="220"/>
      <c r="RSA410" s="220"/>
      <c r="RSB410" s="220"/>
      <c r="RSC410" s="220"/>
      <c r="RSD410" s="220"/>
      <c r="RSE410" s="220"/>
      <c r="RSF410" s="220"/>
      <c r="RSG410" s="220"/>
      <c r="RSH410" s="220"/>
      <c r="RSI410" s="220"/>
      <c r="RSJ410" s="220"/>
      <c r="RSK410" s="220"/>
      <c r="RSL410" s="220"/>
      <c r="RSM410" s="220"/>
      <c r="RSN410" s="220"/>
      <c r="RSO410" s="220"/>
      <c r="RSP410" s="220"/>
      <c r="RSQ410" s="220"/>
      <c r="RSR410" s="220"/>
      <c r="RSS410" s="220"/>
      <c r="RST410" s="220"/>
      <c r="RSU410" s="220"/>
      <c r="RSV410" s="220"/>
      <c r="RSW410" s="220"/>
      <c r="RSX410" s="220"/>
      <c r="RSY410" s="220"/>
      <c r="RSZ410" s="220"/>
      <c r="RTA410" s="220"/>
      <c r="RTB410" s="220"/>
      <c r="RTC410" s="220"/>
      <c r="RTD410" s="220"/>
      <c r="RTE410" s="220"/>
      <c r="RTF410" s="220"/>
      <c r="RTG410" s="220"/>
      <c r="RTH410" s="220"/>
      <c r="RTI410" s="220"/>
      <c r="RTJ410" s="220"/>
      <c r="RTK410" s="220"/>
      <c r="RTL410" s="220"/>
      <c r="RTM410" s="220"/>
      <c r="RTN410" s="220"/>
      <c r="RTO410" s="220"/>
      <c r="RTP410" s="220"/>
      <c r="RTQ410" s="220"/>
      <c r="RTR410" s="220"/>
      <c r="RTS410" s="220"/>
      <c r="RTT410" s="220"/>
      <c r="RTU410" s="220"/>
      <c r="RTV410" s="220"/>
      <c r="RTW410" s="220"/>
      <c r="RTX410" s="220"/>
      <c r="RTY410" s="220"/>
      <c r="RTZ410" s="220"/>
      <c r="RUA410" s="220"/>
      <c r="RUB410" s="220"/>
      <c r="RUC410" s="220"/>
      <c r="RUD410" s="220"/>
      <c r="RUE410" s="220"/>
      <c r="RUF410" s="220"/>
      <c r="RUG410" s="220"/>
      <c r="RUH410" s="220"/>
      <c r="RUI410" s="220"/>
      <c r="RUJ410" s="220"/>
      <c r="RUK410" s="220"/>
      <c r="RUL410" s="220"/>
      <c r="RUM410" s="220"/>
      <c r="RUN410" s="220"/>
      <c r="RUO410" s="220"/>
      <c r="RUP410" s="220"/>
      <c r="RUQ410" s="220"/>
      <c r="RUR410" s="220"/>
      <c r="RUS410" s="220"/>
      <c r="RUT410" s="220"/>
      <c r="RUU410" s="220"/>
      <c r="RUV410" s="220"/>
      <c r="RUW410" s="220"/>
      <c r="RUX410" s="220"/>
      <c r="RUY410" s="220"/>
      <c r="RUZ410" s="220"/>
      <c r="RVA410" s="220"/>
      <c r="RVB410" s="220"/>
      <c r="RVC410" s="220"/>
      <c r="RVD410" s="220"/>
      <c r="RVE410" s="220"/>
      <c r="RVF410" s="220"/>
      <c r="RVG410" s="220"/>
      <c r="RVH410" s="220"/>
      <c r="RVI410" s="220"/>
      <c r="RVJ410" s="220"/>
      <c r="RVK410" s="220"/>
      <c r="RVL410" s="220"/>
      <c r="RVM410" s="220"/>
      <c r="RVN410" s="220"/>
      <c r="RVO410" s="220"/>
      <c r="RVP410" s="220"/>
      <c r="RVQ410" s="220"/>
      <c r="RVR410" s="220"/>
      <c r="RVS410" s="220"/>
      <c r="RVT410" s="220"/>
      <c r="RVU410" s="220"/>
      <c r="RVV410" s="220"/>
      <c r="RVW410" s="220"/>
      <c r="RVX410" s="220"/>
      <c r="RVY410" s="220"/>
      <c r="RVZ410" s="220"/>
      <c r="RWA410" s="220"/>
      <c r="RWB410" s="220"/>
      <c r="RWC410" s="220"/>
      <c r="RWD410" s="220"/>
      <c r="RWE410" s="220"/>
      <c r="RWF410" s="220"/>
      <c r="RWG410" s="220"/>
      <c r="RWH410" s="220"/>
      <c r="RWI410" s="220"/>
      <c r="RWJ410" s="220"/>
      <c r="RWK410" s="220"/>
      <c r="RWL410" s="220"/>
      <c r="RWM410" s="220"/>
      <c r="RWN410" s="220"/>
      <c r="RWO410" s="220"/>
      <c r="RWP410" s="220"/>
      <c r="RWQ410" s="220"/>
      <c r="RWR410" s="220"/>
      <c r="RWS410" s="220"/>
      <c r="RWT410" s="220"/>
      <c r="RWU410" s="220"/>
      <c r="RWV410" s="220"/>
      <c r="RWW410" s="220"/>
      <c r="RWX410" s="220"/>
      <c r="RWY410" s="220"/>
      <c r="RWZ410" s="220"/>
      <c r="RXA410" s="220"/>
      <c r="RXB410" s="220"/>
      <c r="RXC410" s="220"/>
      <c r="RXD410" s="220"/>
      <c r="RXE410" s="220"/>
      <c r="RXF410" s="220"/>
      <c r="RXG410" s="220"/>
      <c r="RXH410" s="220"/>
      <c r="RXI410" s="220"/>
      <c r="RXJ410" s="220"/>
      <c r="RXK410" s="220"/>
      <c r="RXL410" s="220"/>
      <c r="RXM410" s="220"/>
      <c r="RXN410" s="220"/>
      <c r="RXO410" s="220"/>
      <c r="RXP410" s="220"/>
      <c r="RXQ410" s="220"/>
      <c r="RXR410" s="220"/>
      <c r="RXS410" s="220"/>
      <c r="RXT410" s="220"/>
      <c r="RXU410" s="220"/>
      <c r="RXV410" s="220"/>
      <c r="RXW410" s="220"/>
      <c r="RXX410" s="220"/>
      <c r="RXY410" s="220"/>
      <c r="RXZ410" s="220"/>
      <c r="RYA410" s="220"/>
      <c r="RYB410" s="220"/>
      <c r="RYC410" s="220"/>
      <c r="RYD410" s="220"/>
      <c r="RYE410" s="220"/>
      <c r="RYF410" s="220"/>
      <c r="RYG410" s="220"/>
      <c r="RYH410" s="220"/>
      <c r="RYI410" s="220"/>
      <c r="RYJ410" s="220"/>
      <c r="RYK410" s="220"/>
      <c r="RYL410" s="220"/>
      <c r="RYM410" s="220"/>
      <c r="RYN410" s="220"/>
      <c r="RYO410" s="220"/>
      <c r="RYP410" s="220"/>
      <c r="RYQ410" s="220"/>
      <c r="RYR410" s="220"/>
      <c r="RYS410" s="220"/>
      <c r="RYT410" s="220"/>
      <c r="RYU410" s="220"/>
      <c r="RYV410" s="220"/>
      <c r="RYW410" s="220"/>
      <c r="RYX410" s="220"/>
      <c r="RYY410" s="220"/>
      <c r="RYZ410" s="220"/>
      <c r="RZA410" s="220"/>
      <c r="RZB410" s="220"/>
      <c r="RZC410" s="220"/>
      <c r="RZD410" s="220"/>
      <c r="RZE410" s="220"/>
      <c r="RZF410" s="220"/>
      <c r="RZG410" s="220"/>
      <c r="RZH410" s="220"/>
      <c r="RZI410" s="220"/>
      <c r="RZJ410" s="220"/>
      <c r="RZK410" s="220"/>
      <c r="RZL410" s="220"/>
      <c r="RZM410" s="220"/>
      <c r="RZN410" s="220"/>
      <c r="RZO410" s="220"/>
      <c r="RZP410" s="220"/>
      <c r="RZQ410" s="220"/>
      <c r="RZR410" s="220"/>
      <c r="RZS410" s="220"/>
      <c r="RZT410" s="220"/>
      <c r="RZU410" s="220"/>
      <c r="RZV410" s="220"/>
      <c r="RZW410" s="220"/>
      <c r="RZX410" s="220"/>
      <c r="RZY410" s="220"/>
      <c r="RZZ410" s="220"/>
      <c r="SAA410" s="220"/>
      <c r="SAB410" s="220"/>
      <c r="SAC410" s="220"/>
      <c r="SAD410" s="220"/>
      <c r="SAE410" s="220"/>
      <c r="SAF410" s="220"/>
      <c r="SAG410" s="220"/>
      <c r="SAH410" s="220"/>
      <c r="SAI410" s="220"/>
      <c r="SAJ410" s="220"/>
      <c r="SAK410" s="220"/>
      <c r="SAL410" s="220"/>
      <c r="SAM410" s="220"/>
      <c r="SAN410" s="220"/>
      <c r="SAO410" s="220"/>
      <c r="SAP410" s="220"/>
      <c r="SAQ410" s="220"/>
      <c r="SAR410" s="220"/>
      <c r="SAS410" s="220"/>
      <c r="SAT410" s="220"/>
      <c r="SAU410" s="220"/>
      <c r="SAV410" s="220"/>
      <c r="SAW410" s="220"/>
      <c r="SAX410" s="220"/>
      <c r="SAY410" s="220"/>
      <c r="SAZ410" s="220"/>
      <c r="SBA410" s="220"/>
      <c r="SBB410" s="220"/>
      <c r="SBC410" s="220"/>
      <c r="SBD410" s="220"/>
      <c r="SBE410" s="220"/>
      <c r="SBF410" s="220"/>
      <c r="SBG410" s="220"/>
      <c r="SBH410" s="220"/>
      <c r="SBI410" s="220"/>
      <c r="SBJ410" s="220"/>
      <c r="SBK410" s="220"/>
      <c r="SBL410" s="220"/>
      <c r="SBM410" s="220"/>
      <c r="SBN410" s="220"/>
      <c r="SBO410" s="220"/>
      <c r="SBP410" s="220"/>
      <c r="SBQ410" s="220"/>
      <c r="SBR410" s="220"/>
      <c r="SBS410" s="220"/>
      <c r="SBT410" s="220"/>
      <c r="SBU410" s="220"/>
      <c r="SBV410" s="220"/>
      <c r="SBW410" s="220"/>
      <c r="SBX410" s="220"/>
      <c r="SBY410" s="220"/>
      <c r="SBZ410" s="220"/>
      <c r="SCA410" s="220"/>
      <c r="SCB410" s="220"/>
      <c r="SCC410" s="220"/>
      <c r="SCD410" s="220"/>
      <c r="SCE410" s="220"/>
      <c r="SCF410" s="220"/>
      <c r="SCG410" s="220"/>
      <c r="SCH410" s="220"/>
      <c r="SCI410" s="220"/>
      <c r="SCJ410" s="220"/>
      <c r="SCK410" s="220"/>
      <c r="SCL410" s="220"/>
      <c r="SCM410" s="220"/>
      <c r="SCN410" s="220"/>
      <c r="SCO410" s="220"/>
      <c r="SCP410" s="220"/>
      <c r="SCQ410" s="220"/>
      <c r="SCR410" s="220"/>
      <c r="SCS410" s="220"/>
      <c r="SCT410" s="220"/>
      <c r="SCU410" s="220"/>
      <c r="SCV410" s="220"/>
      <c r="SCW410" s="220"/>
      <c r="SCX410" s="220"/>
      <c r="SCY410" s="220"/>
      <c r="SCZ410" s="220"/>
      <c r="SDA410" s="220"/>
      <c r="SDB410" s="220"/>
      <c r="SDC410" s="220"/>
      <c r="SDD410" s="220"/>
      <c r="SDE410" s="220"/>
      <c r="SDF410" s="220"/>
      <c r="SDG410" s="220"/>
      <c r="SDH410" s="220"/>
      <c r="SDI410" s="220"/>
      <c r="SDJ410" s="220"/>
      <c r="SDK410" s="220"/>
      <c r="SDL410" s="220"/>
      <c r="SDM410" s="220"/>
      <c r="SDN410" s="220"/>
      <c r="SDO410" s="220"/>
      <c r="SDP410" s="220"/>
      <c r="SDQ410" s="220"/>
      <c r="SDR410" s="220"/>
      <c r="SDS410" s="220"/>
      <c r="SDT410" s="220"/>
      <c r="SDU410" s="220"/>
      <c r="SDV410" s="220"/>
      <c r="SDW410" s="220"/>
      <c r="SDX410" s="220"/>
      <c r="SDY410" s="220"/>
      <c r="SDZ410" s="220"/>
      <c r="SEA410" s="220"/>
      <c r="SEB410" s="220"/>
      <c r="SEC410" s="220"/>
      <c r="SED410" s="220"/>
      <c r="SEE410" s="220"/>
      <c r="SEF410" s="220"/>
      <c r="SEG410" s="220"/>
      <c r="SEH410" s="220"/>
      <c r="SEI410" s="220"/>
      <c r="SEJ410" s="220"/>
      <c r="SEK410" s="220"/>
      <c r="SEL410" s="220"/>
      <c r="SEM410" s="220"/>
      <c r="SEN410" s="220"/>
      <c r="SEO410" s="220"/>
      <c r="SEP410" s="220"/>
      <c r="SEQ410" s="220"/>
      <c r="SER410" s="220"/>
      <c r="SES410" s="220"/>
      <c r="SET410" s="220"/>
      <c r="SEU410" s="220"/>
      <c r="SEV410" s="220"/>
      <c r="SEW410" s="220"/>
      <c r="SEX410" s="220"/>
      <c r="SEY410" s="220"/>
      <c r="SEZ410" s="220"/>
      <c r="SFA410" s="220"/>
      <c r="SFB410" s="220"/>
      <c r="SFC410" s="220"/>
      <c r="SFD410" s="220"/>
      <c r="SFE410" s="220"/>
      <c r="SFF410" s="220"/>
      <c r="SFG410" s="220"/>
      <c r="SFH410" s="220"/>
      <c r="SFI410" s="220"/>
      <c r="SFJ410" s="220"/>
      <c r="SFK410" s="220"/>
      <c r="SFL410" s="220"/>
      <c r="SFM410" s="220"/>
      <c r="SFN410" s="220"/>
      <c r="SFO410" s="220"/>
      <c r="SFP410" s="220"/>
      <c r="SFQ410" s="220"/>
      <c r="SFR410" s="220"/>
      <c r="SFS410" s="220"/>
      <c r="SFT410" s="220"/>
      <c r="SFU410" s="220"/>
      <c r="SFV410" s="220"/>
      <c r="SFW410" s="220"/>
      <c r="SFX410" s="220"/>
      <c r="SFY410" s="220"/>
      <c r="SFZ410" s="220"/>
      <c r="SGA410" s="220"/>
      <c r="SGB410" s="220"/>
      <c r="SGC410" s="220"/>
      <c r="SGD410" s="220"/>
      <c r="SGE410" s="220"/>
      <c r="SGF410" s="220"/>
      <c r="SGG410" s="220"/>
      <c r="SGH410" s="220"/>
      <c r="SGI410" s="220"/>
      <c r="SGJ410" s="220"/>
      <c r="SGK410" s="220"/>
      <c r="SGL410" s="220"/>
      <c r="SGM410" s="220"/>
      <c r="SGN410" s="220"/>
      <c r="SGO410" s="220"/>
      <c r="SGP410" s="220"/>
      <c r="SGQ410" s="220"/>
      <c r="SGR410" s="220"/>
      <c r="SGS410" s="220"/>
      <c r="SGT410" s="220"/>
      <c r="SGU410" s="220"/>
      <c r="SGV410" s="220"/>
      <c r="SGW410" s="220"/>
      <c r="SGX410" s="220"/>
      <c r="SGY410" s="220"/>
      <c r="SGZ410" s="220"/>
      <c r="SHA410" s="220"/>
      <c r="SHB410" s="220"/>
      <c r="SHC410" s="220"/>
      <c r="SHD410" s="220"/>
      <c r="SHE410" s="220"/>
      <c r="SHF410" s="220"/>
      <c r="SHG410" s="220"/>
      <c r="SHH410" s="220"/>
      <c r="SHI410" s="220"/>
      <c r="SHJ410" s="220"/>
      <c r="SHK410" s="220"/>
      <c r="SHL410" s="220"/>
      <c r="SHM410" s="220"/>
      <c r="SHN410" s="220"/>
      <c r="SHO410" s="220"/>
      <c r="SHP410" s="220"/>
      <c r="SHQ410" s="220"/>
      <c r="SHR410" s="220"/>
      <c r="SHS410" s="220"/>
      <c r="SHT410" s="220"/>
      <c r="SHU410" s="220"/>
      <c r="SHV410" s="220"/>
      <c r="SHW410" s="220"/>
      <c r="SHX410" s="220"/>
      <c r="SHY410" s="220"/>
      <c r="SHZ410" s="220"/>
      <c r="SIA410" s="220"/>
      <c r="SIB410" s="220"/>
      <c r="SIC410" s="220"/>
      <c r="SID410" s="220"/>
      <c r="SIE410" s="220"/>
      <c r="SIF410" s="220"/>
      <c r="SIG410" s="220"/>
      <c r="SIH410" s="220"/>
      <c r="SII410" s="220"/>
      <c r="SIJ410" s="220"/>
      <c r="SIK410" s="220"/>
      <c r="SIL410" s="220"/>
      <c r="SIM410" s="220"/>
      <c r="SIN410" s="220"/>
      <c r="SIO410" s="220"/>
      <c r="SIP410" s="220"/>
      <c r="SIQ410" s="220"/>
      <c r="SIR410" s="220"/>
      <c r="SIS410" s="220"/>
      <c r="SIT410" s="220"/>
      <c r="SIU410" s="220"/>
      <c r="SIV410" s="220"/>
      <c r="SIW410" s="220"/>
      <c r="SIX410" s="220"/>
      <c r="SIY410" s="220"/>
      <c r="SIZ410" s="220"/>
      <c r="SJA410" s="220"/>
      <c r="SJB410" s="220"/>
      <c r="SJC410" s="220"/>
      <c r="SJD410" s="220"/>
      <c r="SJE410" s="220"/>
      <c r="SJF410" s="220"/>
      <c r="SJG410" s="220"/>
      <c r="SJH410" s="220"/>
      <c r="SJI410" s="220"/>
      <c r="SJJ410" s="220"/>
      <c r="SJK410" s="220"/>
      <c r="SJL410" s="220"/>
      <c r="SJM410" s="220"/>
      <c r="SJN410" s="220"/>
      <c r="SJO410" s="220"/>
      <c r="SJP410" s="220"/>
      <c r="SJQ410" s="220"/>
      <c r="SJR410" s="220"/>
      <c r="SJS410" s="220"/>
      <c r="SJT410" s="220"/>
      <c r="SJU410" s="220"/>
      <c r="SJV410" s="220"/>
      <c r="SJW410" s="220"/>
      <c r="SJX410" s="220"/>
      <c r="SJY410" s="220"/>
      <c r="SJZ410" s="220"/>
      <c r="SKA410" s="220"/>
      <c r="SKB410" s="220"/>
      <c r="SKC410" s="220"/>
      <c r="SKD410" s="220"/>
      <c r="SKE410" s="220"/>
      <c r="SKF410" s="220"/>
      <c r="SKG410" s="220"/>
      <c r="SKH410" s="220"/>
      <c r="SKI410" s="220"/>
      <c r="SKJ410" s="220"/>
      <c r="SKK410" s="220"/>
      <c r="SKL410" s="220"/>
      <c r="SKM410" s="220"/>
      <c r="SKN410" s="220"/>
      <c r="SKO410" s="220"/>
      <c r="SKP410" s="220"/>
      <c r="SKQ410" s="220"/>
      <c r="SKR410" s="220"/>
      <c r="SKS410" s="220"/>
      <c r="SKT410" s="220"/>
      <c r="SKU410" s="220"/>
      <c r="SKV410" s="220"/>
      <c r="SKW410" s="220"/>
      <c r="SKX410" s="220"/>
      <c r="SKY410" s="220"/>
      <c r="SKZ410" s="220"/>
      <c r="SLA410" s="220"/>
      <c r="SLB410" s="220"/>
      <c r="SLC410" s="220"/>
      <c r="SLD410" s="220"/>
      <c r="SLE410" s="220"/>
      <c r="SLF410" s="220"/>
      <c r="SLG410" s="220"/>
      <c r="SLH410" s="220"/>
      <c r="SLI410" s="220"/>
      <c r="SLJ410" s="220"/>
      <c r="SLK410" s="220"/>
      <c r="SLL410" s="220"/>
      <c r="SLM410" s="220"/>
      <c r="SLN410" s="220"/>
      <c r="SLO410" s="220"/>
      <c r="SLP410" s="220"/>
      <c r="SLQ410" s="220"/>
      <c r="SLR410" s="220"/>
      <c r="SLS410" s="220"/>
      <c r="SLT410" s="220"/>
      <c r="SLU410" s="220"/>
      <c r="SLV410" s="220"/>
      <c r="SLW410" s="220"/>
      <c r="SLX410" s="220"/>
      <c r="SLY410" s="220"/>
      <c r="SLZ410" s="220"/>
      <c r="SMA410" s="220"/>
      <c r="SMB410" s="220"/>
      <c r="SMC410" s="220"/>
      <c r="SMD410" s="220"/>
      <c r="SME410" s="220"/>
      <c r="SMF410" s="220"/>
      <c r="SMG410" s="220"/>
      <c r="SMH410" s="220"/>
      <c r="SMI410" s="220"/>
      <c r="SMJ410" s="220"/>
      <c r="SMK410" s="220"/>
      <c r="SML410" s="220"/>
      <c r="SMM410" s="220"/>
      <c r="SMN410" s="220"/>
      <c r="SMO410" s="220"/>
      <c r="SMP410" s="220"/>
      <c r="SMQ410" s="220"/>
      <c r="SMR410" s="220"/>
      <c r="SMS410" s="220"/>
      <c r="SMT410" s="220"/>
      <c r="SMU410" s="220"/>
      <c r="SMV410" s="220"/>
      <c r="SMW410" s="220"/>
      <c r="SMX410" s="220"/>
      <c r="SMY410" s="220"/>
      <c r="SMZ410" s="220"/>
      <c r="SNA410" s="220"/>
      <c r="SNB410" s="220"/>
      <c r="SNC410" s="220"/>
      <c r="SND410" s="220"/>
      <c r="SNE410" s="220"/>
      <c r="SNF410" s="220"/>
      <c r="SNG410" s="220"/>
      <c r="SNH410" s="220"/>
      <c r="SNI410" s="220"/>
      <c r="SNJ410" s="220"/>
      <c r="SNK410" s="220"/>
      <c r="SNL410" s="220"/>
      <c r="SNM410" s="220"/>
      <c r="SNN410" s="220"/>
      <c r="SNO410" s="220"/>
      <c r="SNP410" s="220"/>
      <c r="SNQ410" s="220"/>
      <c r="SNR410" s="220"/>
      <c r="SNS410" s="220"/>
      <c r="SNT410" s="220"/>
      <c r="SNU410" s="220"/>
      <c r="SNV410" s="220"/>
      <c r="SNW410" s="220"/>
      <c r="SNX410" s="220"/>
      <c r="SNY410" s="220"/>
      <c r="SNZ410" s="220"/>
      <c r="SOA410" s="220"/>
      <c r="SOB410" s="220"/>
      <c r="SOC410" s="220"/>
      <c r="SOD410" s="220"/>
      <c r="SOE410" s="220"/>
      <c r="SOF410" s="220"/>
      <c r="SOG410" s="220"/>
      <c r="SOH410" s="220"/>
      <c r="SOI410" s="220"/>
      <c r="SOJ410" s="220"/>
      <c r="SOK410" s="220"/>
      <c r="SOL410" s="220"/>
      <c r="SOM410" s="220"/>
      <c r="SON410" s="220"/>
      <c r="SOO410" s="220"/>
      <c r="SOP410" s="220"/>
      <c r="SOQ410" s="220"/>
      <c r="SOR410" s="220"/>
      <c r="SOS410" s="220"/>
      <c r="SOT410" s="220"/>
      <c r="SOU410" s="220"/>
      <c r="SOV410" s="220"/>
      <c r="SOW410" s="220"/>
      <c r="SOX410" s="220"/>
      <c r="SOY410" s="220"/>
      <c r="SOZ410" s="220"/>
      <c r="SPA410" s="220"/>
      <c r="SPB410" s="220"/>
      <c r="SPC410" s="220"/>
      <c r="SPD410" s="220"/>
      <c r="SPE410" s="220"/>
      <c r="SPF410" s="220"/>
      <c r="SPG410" s="220"/>
      <c r="SPH410" s="220"/>
      <c r="SPI410" s="220"/>
      <c r="SPJ410" s="220"/>
      <c r="SPK410" s="220"/>
      <c r="SPL410" s="220"/>
      <c r="SPM410" s="220"/>
      <c r="SPN410" s="220"/>
      <c r="SPO410" s="220"/>
      <c r="SPP410" s="220"/>
      <c r="SPQ410" s="220"/>
      <c r="SPR410" s="220"/>
      <c r="SPS410" s="220"/>
      <c r="SPT410" s="220"/>
      <c r="SPU410" s="220"/>
      <c r="SPV410" s="220"/>
      <c r="SPW410" s="220"/>
      <c r="SPX410" s="220"/>
      <c r="SPY410" s="220"/>
      <c r="SPZ410" s="220"/>
      <c r="SQA410" s="220"/>
      <c r="SQB410" s="220"/>
      <c r="SQC410" s="220"/>
      <c r="SQD410" s="220"/>
      <c r="SQE410" s="220"/>
      <c r="SQF410" s="220"/>
      <c r="SQG410" s="220"/>
      <c r="SQH410" s="220"/>
      <c r="SQI410" s="220"/>
      <c r="SQJ410" s="220"/>
      <c r="SQK410" s="220"/>
      <c r="SQL410" s="220"/>
      <c r="SQM410" s="220"/>
      <c r="SQN410" s="220"/>
      <c r="SQO410" s="220"/>
      <c r="SQP410" s="220"/>
      <c r="SQQ410" s="220"/>
      <c r="SQR410" s="220"/>
      <c r="SQS410" s="220"/>
      <c r="SQT410" s="220"/>
      <c r="SQU410" s="220"/>
      <c r="SQV410" s="220"/>
      <c r="SQW410" s="220"/>
      <c r="SQX410" s="220"/>
      <c r="SQY410" s="220"/>
      <c r="SQZ410" s="220"/>
      <c r="SRA410" s="220"/>
      <c r="SRB410" s="220"/>
      <c r="SRC410" s="220"/>
      <c r="SRD410" s="220"/>
      <c r="SRE410" s="220"/>
      <c r="SRF410" s="220"/>
      <c r="SRG410" s="220"/>
      <c r="SRH410" s="220"/>
      <c r="SRI410" s="220"/>
      <c r="SRJ410" s="220"/>
      <c r="SRK410" s="220"/>
      <c r="SRL410" s="220"/>
      <c r="SRM410" s="220"/>
      <c r="SRN410" s="220"/>
      <c r="SRO410" s="220"/>
      <c r="SRP410" s="220"/>
      <c r="SRQ410" s="220"/>
      <c r="SRR410" s="220"/>
      <c r="SRS410" s="220"/>
      <c r="SRT410" s="220"/>
      <c r="SRU410" s="220"/>
      <c r="SRV410" s="220"/>
      <c r="SRW410" s="220"/>
      <c r="SRX410" s="220"/>
      <c r="SRY410" s="220"/>
      <c r="SRZ410" s="220"/>
      <c r="SSA410" s="220"/>
      <c r="SSB410" s="220"/>
      <c r="SSC410" s="220"/>
      <c r="SSD410" s="220"/>
      <c r="SSE410" s="220"/>
      <c r="SSF410" s="220"/>
      <c r="SSG410" s="220"/>
      <c r="SSH410" s="220"/>
      <c r="SSI410" s="220"/>
      <c r="SSJ410" s="220"/>
      <c r="SSK410" s="220"/>
      <c r="SSL410" s="220"/>
      <c r="SSM410" s="220"/>
      <c r="SSN410" s="220"/>
      <c r="SSO410" s="220"/>
      <c r="SSP410" s="220"/>
      <c r="SSQ410" s="220"/>
      <c r="SSR410" s="220"/>
      <c r="SSS410" s="220"/>
      <c r="SST410" s="220"/>
      <c r="SSU410" s="220"/>
      <c r="SSV410" s="220"/>
      <c r="SSW410" s="220"/>
      <c r="SSX410" s="220"/>
      <c r="SSY410" s="220"/>
      <c r="SSZ410" s="220"/>
      <c r="STA410" s="220"/>
      <c r="STB410" s="220"/>
      <c r="STC410" s="220"/>
      <c r="STD410" s="220"/>
      <c r="STE410" s="220"/>
      <c r="STF410" s="220"/>
      <c r="STG410" s="220"/>
      <c r="STH410" s="220"/>
      <c r="STI410" s="220"/>
      <c r="STJ410" s="220"/>
      <c r="STK410" s="220"/>
      <c r="STL410" s="220"/>
      <c r="STM410" s="220"/>
      <c r="STN410" s="220"/>
      <c r="STO410" s="220"/>
      <c r="STP410" s="220"/>
      <c r="STQ410" s="220"/>
      <c r="STR410" s="220"/>
      <c r="STS410" s="220"/>
      <c r="STT410" s="220"/>
      <c r="STU410" s="220"/>
      <c r="STV410" s="220"/>
      <c r="STW410" s="220"/>
      <c r="STX410" s="220"/>
      <c r="STY410" s="220"/>
      <c r="STZ410" s="220"/>
      <c r="SUA410" s="220"/>
      <c r="SUB410" s="220"/>
      <c r="SUC410" s="220"/>
      <c r="SUD410" s="220"/>
      <c r="SUE410" s="220"/>
      <c r="SUF410" s="220"/>
      <c r="SUG410" s="220"/>
      <c r="SUH410" s="220"/>
      <c r="SUI410" s="220"/>
      <c r="SUJ410" s="220"/>
      <c r="SUK410" s="220"/>
      <c r="SUL410" s="220"/>
      <c r="SUM410" s="220"/>
      <c r="SUN410" s="220"/>
      <c r="SUO410" s="220"/>
      <c r="SUP410" s="220"/>
      <c r="SUQ410" s="220"/>
      <c r="SUR410" s="220"/>
      <c r="SUS410" s="220"/>
      <c r="SUT410" s="220"/>
      <c r="SUU410" s="220"/>
      <c r="SUV410" s="220"/>
      <c r="SUW410" s="220"/>
      <c r="SUX410" s="220"/>
      <c r="SUY410" s="220"/>
      <c r="SUZ410" s="220"/>
      <c r="SVA410" s="220"/>
      <c r="SVB410" s="220"/>
      <c r="SVC410" s="220"/>
      <c r="SVD410" s="220"/>
      <c r="SVE410" s="220"/>
      <c r="SVF410" s="220"/>
      <c r="SVG410" s="220"/>
      <c r="SVH410" s="220"/>
      <c r="SVI410" s="220"/>
      <c r="SVJ410" s="220"/>
      <c r="SVK410" s="220"/>
      <c r="SVL410" s="220"/>
      <c r="SVM410" s="220"/>
      <c r="SVN410" s="220"/>
      <c r="SVO410" s="220"/>
      <c r="SVP410" s="220"/>
      <c r="SVQ410" s="220"/>
      <c r="SVR410" s="220"/>
      <c r="SVS410" s="220"/>
      <c r="SVT410" s="220"/>
      <c r="SVU410" s="220"/>
      <c r="SVV410" s="220"/>
      <c r="SVW410" s="220"/>
      <c r="SVX410" s="220"/>
      <c r="SVY410" s="220"/>
      <c r="SVZ410" s="220"/>
      <c r="SWA410" s="220"/>
      <c r="SWB410" s="220"/>
      <c r="SWC410" s="220"/>
      <c r="SWD410" s="220"/>
      <c r="SWE410" s="220"/>
      <c r="SWF410" s="220"/>
      <c r="SWG410" s="220"/>
      <c r="SWH410" s="220"/>
      <c r="SWI410" s="220"/>
      <c r="SWJ410" s="220"/>
      <c r="SWK410" s="220"/>
      <c r="SWL410" s="220"/>
      <c r="SWM410" s="220"/>
      <c r="SWN410" s="220"/>
      <c r="SWO410" s="220"/>
      <c r="SWP410" s="220"/>
      <c r="SWQ410" s="220"/>
      <c r="SWR410" s="220"/>
      <c r="SWS410" s="220"/>
      <c r="SWT410" s="220"/>
      <c r="SWU410" s="220"/>
      <c r="SWV410" s="220"/>
      <c r="SWW410" s="220"/>
      <c r="SWX410" s="220"/>
      <c r="SWY410" s="220"/>
      <c r="SWZ410" s="220"/>
      <c r="SXA410" s="220"/>
      <c r="SXB410" s="220"/>
      <c r="SXC410" s="220"/>
      <c r="SXD410" s="220"/>
      <c r="SXE410" s="220"/>
      <c r="SXF410" s="220"/>
      <c r="SXG410" s="220"/>
      <c r="SXH410" s="220"/>
      <c r="SXI410" s="220"/>
      <c r="SXJ410" s="220"/>
      <c r="SXK410" s="220"/>
      <c r="SXL410" s="220"/>
      <c r="SXM410" s="220"/>
      <c r="SXN410" s="220"/>
      <c r="SXO410" s="220"/>
      <c r="SXP410" s="220"/>
      <c r="SXQ410" s="220"/>
      <c r="SXR410" s="220"/>
      <c r="SXS410" s="220"/>
      <c r="SXT410" s="220"/>
      <c r="SXU410" s="220"/>
      <c r="SXV410" s="220"/>
      <c r="SXW410" s="220"/>
      <c r="SXX410" s="220"/>
      <c r="SXY410" s="220"/>
      <c r="SXZ410" s="220"/>
      <c r="SYA410" s="220"/>
      <c r="SYB410" s="220"/>
      <c r="SYC410" s="220"/>
      <c r="SYD410" s="220"/>
      <c r="SYE410" s="220"/>
      <c r="SYF410" s="220"/>
      <c r="SYG410" s="220"/>
      <c r="SYH410" s="220"/>
      <c r="SYI410" s="220"/>
      <c r="SYJ410" s="220"/>
      <c r="SYK410" s="220"/>
      <c r="SYL410" s="220"/>
      <c r="SYM410" s="220"/>
      <c r="SYN410" s="220"/>
      <c r="SYO410" s="220"/>
      <c r="SYP410" s="220"/>
      <c r="SYQ410" s="220"/>
      <c r="SYR410" s="220"/>
      <c r="SYS410" s="220"/>
      <c r="SYT410" s="220"/>
      <c r="SYU410" s="220"/>
      <c r="SYV410" s="220"/>
      <c r="SYW410" s="220"/>
      <c r="SYX410" s="220"/>
      <c r="SYY410" s="220"/>
      <c r="SYZ410" s="220"/>
      <c r="SZA410" s="220"/>
      <c r="SZB410" s="220"/>
      <c r="SZC410" s="220"/>
      <c r="SZD410" s="220"/>
      <c r="SZE410" s="220"/>
      <c r="SZF410" s="220"/>
      <c r="SZG410" s="220"/>
      <c r="SZH410" s="220"/>
      <c r="SZI410" s="220"/>
      <c r="SZJ410" s="220"/>
      <c r="SZK410" s="220"/>
      <c r="SZL410" s="220"/>
      <c r="SZM410" s="220"/>
      <c r="SZN410" s="220"/>
      <c r="SZO410" s="220"/>
      <c r="SZP410" s="220"/>
      <c r="SZQ410" s="220"/>
      <c r="SZR410" s="220"/>
      <c r="SZS410" s="220"/>
      <c r="SZT410" s="220"/>
      <c r="SZU410" s="220"/>
      <c r="SZV410" s="220"/>
      <c r="SZW410" s="220"/>
      <c r="SZX410" s="220"/>
      <c r="SZY410" s="220"/>
      <c r="SZZ410" s="220"/>
      <c r="TAA410" s="220"/>
      <c r="TAB410" s="220"/>
      <c r="TAC410" s="220"/>
      <c r="TAD410" s="220"/>
      <c r="TAE410" s="220"/>
      <c r="TAF410" s="220"/>
      <c r="TAG410" s="220"/>
      <c r="TAH410" s="220"/>
      <c r="TAI410" s="220"/>
      <c r="TAJ410" s="220"/>
      <c r="TAK410" s="220"/>
      <c r="TAL410" s="220"/>
      <c r="TAM410" s="220"/>
      <c r="TAN410" s="220"/>
      <c r="TAO410" s="220"/>
      <c r="TAP410" s="220"/>
      <c r="TAQ410" s="220"/>
      <c r="TAR410" s="220"/>
      <c r="TAS410" s="220"/>
      <c r="TAT410" s="220"/>
      <c r="TAU410" s="220"/>
      <c r="TAV410" s="220"/>
      <c r="TAW410" s="220"/>
      <c r="TAX410" s="220"/>
      <c r="TAY410" s="220"/>
      <c r="TAZ410" s="220"/>
      <c r="TBA410" s="220"/>
      <c r="TBB410" s="220"/>
      <c r="TBC410" s="220"/>
      <c r="TBD410" s="220"/>
      <c r="TBE410" s="220"/>
      <c r="TBF410" s="220"/>
      <c r="TBG410" s="220"/>
      <c r="TBH410" s="220"/>
      <c r="TBI410" s="220"/>
      <c r="TBJ410" s="220"/>
      <c r="TBK410" s="220"/>
      <c r="TBL410" s="220"/>
      <c r="TBM410" s="220"/>
      <c r="TBN410" s="220"/>
      <c r="TBO410" s="220"/>
      <c r="TBP410" s="220"/>
      <c r="TBQ410" s="220"/>
      <c r="TBR410" s="220"/>
      <c r="TBS410" s="220"/>
      <c r="TBT410" s="220"/>
      <c r="TBU410" s="220"/>
      <c r="TBV410" s="220"/>
      <c r="TBW410" s="220"/>
      <c r="TBX410" s="220"/>
      <c r="TBY410" s="220"/>
      <c r="TBZ410" s="220"/>
      <c r="TCA410" s="220"/>
      <c r="TCB410" s="220"/>
      <c r="TCC410" s="220"/>
      <c r="TCD410" s="220"/>
      <c r="TCE410" s="220"/>
      <c r="TCF410" s="220"/>
      <c r="TCG410" s="220"/>
      <c r="TCH410" s="220"/>
      <c r="TCI410" s="220"/>
      <c r="TCJ410" s="220"/>
      <c r="TCK410" s="220"/>
      <c r="TCL410" s="220"/>
      <c r="TCM410" s="220"/>
      <c r="TCN410" s="220"/>
      <c r="TCO410" s="220"/>
      <c r="TCP410" s="220"/>
      <c r="TCQ410" s="220"/>
      <c r="TCR410" s="220"/>
      <c r="TCS410" s="220"/>
      <c r="TCT410" s="220"/>
      <c r="TCU410" s="220"/>
      <c r="TCV410" s="220"/>
      <c r="TCW410" s="220"/>
      <c r="TCX410" s="220"/>
      <c r="TCY410" s="220"/>
      <c r="TCZ410" s="220"/>
      <c r="TDA410" s="220"/>
      <c r="TDB410" s="220"/>
      <c r="TDC410" s="220"/>
      <c r="TDD410" s="220"/>
      <c r="TDE410" s="220"/>
      <c r="TDF410" s="220"/>
      <c r="TDG410" s="220"/>
      <c r="TDH410" s="220"/>
      <c r="TDI410" s="220"/>
      <c r="TDJ410" s="220"/>
      <c r="TDK410" s="220"/>
      <c r="TDL410" s="220"/>
      <c r="TDM410" s="220"/>
      <c r="TDN410" s="220"/>
      <c r="TDO410" s="220"/>
      <c r="TDP410" s="220"/>
      <c r="TDQ410" s="220"/>
      <c r="TDR410" s="220"/>
      <c r="TDS410" s="220"/>
      <c r="TDT410" s="220"/>
      <c r="TDU410" s="220"/>
      <c r="TDV410" s="220"/>
      <c r="TDW410" s="220"/>
      <c r="TDX410" s="220"/>
      <c r="TDY410" s="220"/>
      <c r="TDZ410" s="220"/>
      <c r="TEA410" s="220"/>
      <c r="TEB410" s="220"/>
      <c r="TEC410" s="220"/>
      <c r="TED410" s="220"/>
      <c r="TEE410" s="220"/>
      <c r="TEF410" s="220"/>
      <c r="TEG410" s="220"/>
      <c r="TEH410" s="220"/>
      <c r="TEI410" s="220"/>
      <c r="TEJ410" s="220"/>
      <c r="TEK410" s="220"/>
      <c r="TEL410" s="220"/>
      <c r="TEM410" s="220"/>
      <c r="TEN410" s="220"/>
      <c r="TEO410" s="220"/>
      <c r="TEP410" s="220"/>
      <c r="TEQ410" s="220"/>
      <c r="TER410" s="220"/>
      <c r="TES410" s="220"/>
      <c r="TET410" s="220"/>
      <c r="TEU410" s="220"/>
      <c r="TEV410" s="220"/>
      <c r="TEW410" s="220"/>
      <c r="TEX410" s="220"/>
      <c r="TEY410" s="220"/>
      <c r="TEZ410" s="220"/>
      <c r="TFA410" s="220"/>
      <c r="TFB410" s="220"/>
      <c r="TFC410" s="220"/>
      <c r="TFD410" s="220"/>
      <c r="TFE410" s="220"/>
      <c r="TFF410" s="220"/>
      <c r="TFG410" s="220"/>
      <c r="TFH410" s="220"/>
      <c r="TFI410" s="220"/>
      <c r="TFJ410" s="220"/>
      <c r="TFK410" s="220"/>
      <c r="TFL410" s="220"/>
      <c r="TFM410" s="220"/>
      <c r="TFN410" s="220"/>
      <c r="TFO410" s="220"/>
      <c r="TFP410" s="220"/>
      <c r="TFQ410" s="220"/>
      <c r="TFR410" s="220"/>
      <c r="TFS410" s="220"/>
      <c r="TFT410" s="220"/>
      <c r="TFU410" s="220"/>
      <c r="TFV410" s="220"/>
      <c r="TFW410" s="220"/>
      <c r="TFX410" s="220"/>
      <c r="TFY410" s="220"/>
      <c r="TFZ410" s="220"/>
      <c r="TGA410" s="220"/>
      <c r="TGB410" s="220"/>
      <c r="TGC410" s="220"/>
      <c r="TGD410" s="220"/>
      <c r="TGE410" s="220"/>
      <c r="TGF410" s="220"/>
      <c r="TGG410" s="220"/>
      <c r="TGH410" s="220"/>
      <c r="TGI410" s="220"/>
      <c r="TGJ410" s="220"/>
      <c r="TGK410" s="220"/>
      <c r="TGL410" s="220"/>
      <c r="TGM410" s="220"/>
      <c r="TGN410" s="220"/>
      <c r="TGO410" s="220"/>
      <c r="TGP410" s="220"/>
      <c r="TGQ410" s="220"/>
      <c r="TGR410" s="220"/>
      <c r="TGS410" s="220"/>
      <c r="TGT410" s="220"/>
      <c r="TGU410" s="220"/>
      <c r="TGV410" s="220"/>
      <c r="TGW410" s="220"/>
      <c r="TGX410" s="220"/>
      <c r="TGY410" s="220"/>
      <c r="TGZ410" s="220"/>
      <c r="THA410" s="220"/>
      <c r="THB410" s="220"/>
      <c r="THC410" s="220"/>
      <c r="THD410" s="220"/>
      <c r="THE410" s="220"/>
      <c r="THF410" s="220"/>
      <c r="THG410" s="220"/>
      <c r="THH410" s="220"/>
      <c r="THI410" s="220"/>
      <c r="THJ410" s="220"/>
      <c r="THK410" s="220"/>
      <c r="THL410" s="220"/>
      <c r="THM410" s="220"/>
      <c r="THN410" s="220"/>
      <c r="THO410" s="220"/>
      <c r="THP410" s="220"/>
      <c r="THQ410" s="220"/>
      <c r="THR410" s="220"/>
      <c r="THS410" s="220"/>
      <c r="THT410" s="220"/>
      <c r="THU410" s="220"/>
      <c r="THV410" s="220"/>
      <c r="THW410" s="220"/>
      <c r="THX410" s="220"/>
      <c r="THY410" s="220"/>
      <c r="THZ410" s="220"/>
      <c r="TIA410" s="220"/>
      <c r="TIB410" s="220"/>
      <c r="TIC410" s="220"/>
      <c r="TID410" s="220"/>
      <c r="TIE410" s="220"/>
      <c r="TIF410" s="220"/>
      <c r="TIG410" s="220"/>
      <c r="TIH410" s="220"/>
      <c r="TII410" s="220"/>
      <c r="TIJ410" s="220"/>
      <c r="TIK410" s="220"/>
      <c r="TIL410" s="220"/>
      <c r="TIM410" s="220"/>
      <c r="TIN410" s="220"/>
      <c r="TIO410" s="220"/>
      <c r="TIP410" s="220"/>
      <c r="TIQ410" s="220"/>
      <c r="TIR410" s="220"/>
      <c r="TIS410" s="220"/>
      <c r="TIT410" s="220"/>
      <c r="TIU410" s="220"/>
      <c r="TIV410" s="220"/>
      <c r="TIW410" s="220"/>
      <c r="TIX410" s="220"/>
      <c r="TIY410" s="220"/>
      <c r="TIZ410" s="220"/>
      <c r="TJA410" s="220"/>
      <c r="TJB410" s="220"/>
      <c r="TJC410" s="220"/>
      <c r="TJD410" s="220"/>
      <c r="TJE410" s="220"/>
      <c r="TJF410" s="220"/>
      <c r="TJG410" s="220"/>
      <c r="TJH410" s="220"/>
      <c r="TJI410" s="220"/>
      <c r="TJJ410" s="220"/>
      <c r="TJK410" s="220"/>
      <c r="TJL410" s="220"/>
      <c r="TJM410" s="220"/>
      <c r="TJN410" s="220"/>
      <c r="TJO410" s="220"/>
      <c r="TJP410" s="220"/>
      <c r="TJQ410" s="220"/>
      <c r="TJR410" s="220"/>
      <c r="TJS410" s="220"/>
      <c r="TJT410" s="220"/>
      <c r="TJU410" s="220"/>
      <c r="TJV410" s="220"/>
      <c r="TJW410" s="220"/>
      <c r="TJX410" s="220"/>
      <c r="TJY410" s="220"/>
      <c r="TJZ410" s="220"/>
      <c r="TKA410" s="220"/>
      <c r="TKB410" s="220"/>
      <c r="TKC410" s="220"/>
      <c r="TKD410" s="220"/>
      <c r="TKE410" s="220"/>
      <c r="TKF410" s="220"/>
      <c r="TKG410" s="220"/>
      <c r="TKH410" s="220"/>
      <c r="TKI410" s="220"/>
      <c r="TKJ410" s="220"/>
      <c r="TKK410" s="220"/>
      <c r="TKL410" s="220"/>
      <c r="TKM410" s="220"/>
      <c r="TKN410" s="220"/>
      <c r="TKO410" s="220"/>
      <c r="TKP410" s="220"/>
      <c r="TKQ410" s="220"/>
      <c r="TKR410" s="220"/>
      <c r="TKS410" s="220"/>
      <c r="TKT410" s="220"/>
      <c r="TKU410" s="220"/>
      <c r="TKV410" s="220"/>
      <c r="TKW410" s="220"/>
      <c r="TKX410" s="220"/>
      <c r="TKY410" s="220"/>
      <c r="TKZ410" s="220"/>
      <c r="TLA410" s="220"/>
      <c r="TLB410" s="220"/>
      <c r="TLC410" s="220"/>
      <c r="TLD410" s="220"/>
      <c r="TLE410" s="220"/>
      <c r="TLF410" s="220"/>
      <c r="TLG410" s="220"/>
      <c r="TLH410" s="220"/>
      <c r="TLI410" s="220"/>
      <c r="TLJ410" s="220"/>
      <c r="TLK410" s="220"/>
      <c r="TLL410" s="220"/>
      <c r="TLM410" s="220"/>
      <c r="TLN410" s="220"/>
      <c r="TLO410" s="220"/>
      <c r="TLP410" s="220"/>
      <c r="TLQ410" s="220"/>
      <c r="TLR410" s="220"/>
      <c r="TLS410" s="220"/>
      <c r="TLT410" s="220"/>
      <c r="TLU410" s="220"/>
      <c r="TLV410" s="220"/>
      <c r="TLW410" s="220"/>
      <c r="TLX410" s="220"/>
      <c r="TLY410" s="220"/>
      <c r="TLZ410" s="220"/>
      <c r="TMA410" s="220"/>
      <c r="TMB410" s="220"/>
      <c r="TMC410" s="220"/>
      <c r="TMD410" s="220"/>
      <c r="TME410" s="220"/>
      <c r="TMF410" s="220"/>
      <c r="TMG410" s="220"/>
      <c r="TMH410" s="220"/>
      <c r="TMI410" s="220"/>
      <c r="TMJ410" s="220"/>
      <c r="TMK410" s="220"/>
      <c r="TML410" s="220"/>
      <c r="TMM410" s="220"/>
      <c r="TMN410" s="220"/>
      <c r="TMO410" s="220"/>
      <c r="TMP410" s="220"/>
      <c r="TMQ410" s="220"/>
      <c r="TMR410" s="220"/>
      <c r="TMS410" s="220"/>
      <c r="TMT410" s="220"/>
      <c r="TMU410" s="220"/>
      <c r="TMV410" s="220"/>
      <c r="TMW410" s="220"/>
      <c r="TMX410" s="220"/>
      <c r="TMY410" s="220"/>
      <c r="TMZ410" s="220"/>
      <c r="TNA410" s="220"/>
      <c r="TNB410" s="220"/>
      <c r="TNC410" s="220"/>
      <c r="TND410" s="220"/>
      <c r="TNE410" s="220"/>
      <c r="TNF410" s="220"/>
      <c r="TNG410" s="220"/>
      <c r="TNH410" s="220"/>
      <c r="TNI410" s="220"/>
      <c r="TNJ410" s="220"/>
      <c r="TNK410" s="220"/>
      <c r="TNL410" s="220"/>
      <c r="TNM410" s="220"/>
      <c r="TNN410" s="220"/>
      <c r="TNO410" s="220"/>
      <c r="TNP410" s="220"/>
      <c r="TNQ410" s="220"/>
      <c r="TNR410" s="220"/>
      <c r="TNS410" s="220"/>
      <c r="TNT410" s="220"/>
      <c r="TNU410" s="220"/>
      <c r="TNV410" s="220"/>
      <c r="TNW410" s="220"/>
      <c r="TNX410" s="220"/>
      <c r="TNY410" s="220"/>
      <c r="TNZ410" s="220"/>
      <c r="TOA410" s="220"/>
      <c r="TOB410" s="220"/>
      <c r="TOC410" s="220"/>
      <c r="TOD410" s="220"/>
      <c r="TOE410" s="220"/>
      <c r="TOF410" s="220"/>
      <c r="TOG410" s="220"/>
      <c r="TOH410" s="220"/>
      <c r="TOI410" s="220"/>
      <c r="TOJ410" s="220"/>
      <c r="TOK410" s="220"/>
      <c r="TOL410" s="220"/>
      <c r="TOM410" s="220"/>
      <c r="TON410" s="220"/>
      <c r="TOO410" s="220"/>
      <c r="TOP410" s="220"/>
      <c r="TOQ410" s="220"/>
      <c r="TOR410" s="220"/>
      <c r="TOS410" s="220"/>
      <c r="TOT410" s="220"/>
      <c r="TOU410" s="220"/>
      <c r="TOV410" s="220"/>
      <c r="TOW410" s="220"/>
      <c r="TOX410" s="220"/>
      <c r="TOY410" s="220"/>
      <c r="TOZ410" s="220"/>
      <c r="TPA410" s="220"/>
      <c r="TPB410" s="220"/>
      <c r="TPC410" s="220"/>
      <c r="TPD410" s="220"/>
      <c r="TPE410" s="220"/>
      <c r="TPF410" s="220"/>
      <c r="TPG410" s="220"/>
      <c r="TPH410" s="220"/>
      <c r="TPI410" s="220"/>
      <c r="TPJ410" s="220"/>
      <c r="TPK410" s="220"/>
      <c r="TPL410" s="220"/>
      <c r="TPM410" s="220"/>
      <c r="TPN410" s="220"/>
      <c r="TPO410" s="220"/>
      <c r="TPP410" s="220"/>
      <c r="TPQ410" s="220"/>
      <c r="TPR410" s="220"/>
      <c r="TPS410" s="220"/>
      <c r="TPT410" s="220"/>
      <c r="TPU410" s="220"/>
      <c r="TPV410" s="220"/>
      <c r="TPW410" s="220"/>
      <c r="TPX410" s="220"/>
      <c r="TPY410" s="220"/>
      <c r="TPZ410" s="220"/>
      <c r="TQA410" s="220"/>
      <c r="TQB410" s="220"/>
      <c r="TQC410" s="220"/>
      <c r="TQD410" s="220"/>
      <c r="TQE410" s="220"/>
      <c r="TQF410" s="220"/>
      <c r="TQG410" s="220"/>
      <c r="TQH410" s="220"/>
      <c r="TQI410" s="220"/>
      <c r="TQJ410" s="220"/>
      <c r="TQK410" s="220"/>
      <c r="TQL410" s="220"/>
      <c r="TQM410" s="220"/>
      <c r="TQN410" s="220"/>
      <c r="TQO410" s="220"/>
      <c r="TQP410" s="220"/>
      <c r="TQQ410" s="220"/>
      <c r="TQR410" s="220"/>
      <c r="TQS410" s="220"/>
      <c r="TQT410" s="220"/>
      <c r="TQU410" s="220"/>
      <c r="TQV410" s="220"/>
      <c r="TQW410" s="220"/>
      <c r="TQX410" s="220"/>
      <c r="TQY410" s="220"/>
      <c r="TQZ410" s="220"/>
      <c r="TRA410" s="220"/>
      <c r="TRB410" s="220"/>
      <c r="TRC410" s="220"/>
      <c r="TRD410" s="220"/>
      <c r="TRE410" s="220"/>
      <c r="TRF410" s="220"/>
      <c r="TRG410" s="220"/>
      <c r="TRH410" s="220"/>
      <c r="TRI410" s="220"/>
      <c r="TRJ410" s="220"/>
      <c r="TRK410" s="220"/>
      <c r="TRL410" s="220"/>
      <c r="TRM410" s="220"/>
      <c r="TRN410" s="220"/>
      <c r="TRO410" s="220"/>
      <c r="TRP410" s="220"/>
      <c r="TRQ410" s="220"/>
      <c r="TRR410" s="220"/>
      <c r="TRS410" s="220"/>
      <c r="TRT410" s="220"/>
      <c r="TRU410" s="220"/>
      <c r="TRV410" s="220"/>
      <c r="TRW410" s="220"/>
      <c r="TRX410" s="220"/>
      <c r="TRY410" s="220"/>
      <c r="TRZ410" s="220"/>
      <c r="TSA410" s="220"/>
      <c r="TSB410" s="220"/>
      <c r="TSC410" s="220"/>
      <c r="TSD410" s="220"/>
      <c r="TSE410" s="220"/>
      <c r="TSF410" s="220"/>
      <c r="TSG410" s="220"/>
      <c r="TSH410" s="220"/>
      <c r="TSI410" s="220"/>
      <c r="TSJ410" s="220"/>
      <c r="TSK410" s="220"/>
      <c r="TSL410" s="220"/>
      <c r="TSM410" s="220"/>
      <c r="TSN410" s="220"/>
      <c r="TSO410" s="220"/>
      <c r="TSP410" s="220"/>
      <c r="TSQ410" s="220"/>
      <c r="TSR410" s="220"/>
      <c r="TSS410" s="220"/>
      <c r="TST410" s="220"/>
      <c r="TSU410" s="220"/>
      <c r="TSV410" s="220"/>
      <c r="TSW410" s="220"/>
      <c r="TSX410" s="220"/>
      <c r="TSY410" s="220"/>
      <c r="TSZ410" s="220"/>
      <c r="TTA410" s="220"/>
      <c r="TTB410" s="220"/>
      <c r="TTC410" s="220"/>
      <c r="TTD410" s="220"/>
      <c r="TTE410" s="220"/>
      <c r="TTF410" s="220"/>
      <c r="TTG410" s="220"/>
      <c r="TTH410" s="220"/>
      <c r="TTI410" s="220"/>
      <c r="TTJ410" s="220"/>
      <c r="TTK410" s="220"/>
      <c r="TTL410" s="220"/>
      <c r="TTM410" s="220"/>
      <c r="TTN410" s="220"/>
      <c r="TTO410" s="220"/>
      <c r="TTP410" s="220"/>
      <c r="TTQ410" s="220"/>
      <c r="TTR410" s="220"/>
      <c r="TTS410" s="220"/>
      <c r="TTT410" s="220"/>
      <c r="TTU410" s="220"/>
      <c r="TTV410" s="220"/>
      <c r="TTW410" s="220"/>
      <c r="TTX410" s="220"/>
      <c r="TTY410" s="220"/>
      <c r="TTZ410" s="220"/>
      <c r="TUA410" s="220"/>
      <c r="TUB410" s="220"/>
      <c r="TUC410" s="220"/>
      <c r="TUD410" s="220"/>
      <c r="TUE410" s="220"/>
      <c r="TUF410" s="220"/>
      <c r="TUG410" s="220"/>
      <c r="TUH410" s="220"/>
      <c r="TUI410" s="220"/>
      <c r="TUJ410" s="220"/>
      <c r="TUK410" s="220"/>
      <c r="TUL410" s="220"/>
      <c r="TUM410" s="220"/>
      <c r="TUN410" s="220"/>
      <c r="TUO410" s="220"/>
      <c r="TUP410" s="220"/>
      <c r="TUQ410" s="220"/>
      <c r="TUR410" s="220"/>
      <c r="TUS410" s="220"/>
      <c r="TUT410" s="220"/>
      <c r="TUU410" s="220"/>
      <c r="TUV410" s="220"/>
      <c r="TUW410" s="220"/>
      <c r="TUX410" s="220"/>
      <c r="TUY410" s="220"/>
      <c r="TUZ410" s="220"/>
      <c r="TVA410" s="220"/>
      <c r="TVB410" s="220"/>
      <c r="TVC410" s="220"/>
      <c r="TVD410" s="220"/>
      <c r="TVE410" s="220"/>
      <c r="TVF410" s="220"/>
      <c r="TVG410" s="220"/>
      <c r="TVH410" s="220"/>
      <c r="TVI410" s="220"/>
      <c r="TVJ410" s="220"/>
      <c r="TVK410" s="220"/>
      <c r="TVL410" s="220"/>
      <c r="TVM410" s="220"/>
      <c r="TVN410" s="220"/>
      <c r="TVO410" s="220"/>
      <c r="TVP410" s="220"/>
      <c r="TVQ410" s="220"/>
      <c r="TVR410" s="220"/>
      <c r="TVS410" s="220"/>
      <c r="TVT410" s="220"/>
      <c r="TVU410" s="220"/>
      <c r="TVV410" s="220"/>
      <c r="TVW410" s="220"/>
      <c r="TVX410" s="220"/>
      <c r="TVY410" s="220"/>
      <c r="TVZ410" s="220"/>
      <c r="TWA410" s="220"/>
      <c r="TWB410" s="220"/>
      <c r="TWC410" s="220"/>
      <c r="TWD410" s="220"/>
      <c r="TWE410" s="220"/>
      <c r="TWF410" s="220"/>
      <c r="TWG410" s="220"/>
      <c r="TWH410" s="220"/>
      <c r="TWI410" s="220"/>
      <c r="TWJ410" s="220"/>
      <c r="TWK410" s="220"/>
      <c r="TWL410" s="220"/>
      <c r="TWM410" s="220"/>
      <c r="TWN410" s="220"/>
      <c r="TWO410" s="220"/>
      <c r="TWP410" s="220"/>
      <c r="TWQ410" s="220"/>
      <c r="TWR410" s="220"/>
      <c r="TWS410" s="220"/>
      <c r="TWT410" s="220"/>
      <c r="TWU410" s="220"/>
      <c r="TWV410" s="220"/>
      <c r="TWW410" s="220"/>
      <c r="TWX410" s="220"/>
      <c r="TWY410" s="220"/>
      <c r="TWZ410" s="220"/>
      <c r="TXA410" s="220"/>
      <c r="TXB410" s="220"/>
      <c r="TXC410" s="220"/>
      <c r="TXD410" s="220"/>
      <c r="TXE410" s="220"/>
      <c r="TXF410" s="220"/>
      <c r="TXG410" s="220"/>
      <c r="TXH410" s="220"/>
      <c r="TXI410" s="220"/>
      <c r="TXJ410" s="220"/>
      <c r="TXK410" s="220"/>
      <c r="TXL410" s="220"/>
      <c r="TXM410" s="220"/>
      <c r="TXN410" s="220"/>
      <c r="TXO410" s="220"/>
      <c r="TXP410" s="220"/>
      <c r="TXQ410" s="220"/>
      <c r="TXR410" s="220"/>
      <c r="TXS410" s="220"/>
      <c r="TXT410" s="220"/>
      <c r="TXU410" s="220"/>
      <c r="TXV410" s="220"/>
      <c r="TXW410" s="220"/>
      <c r="TXX410" s="220"/>
      <c r="TXY410" s="220"/>
      <c r="TXZ410" s="220"/>
      <c r="TYA410" s="220"/>
      <c r="TYB410" s="220"/>
      <c r="TYC410" s="220"/>
      <c r="TYD410" s="220"/>
      <c r="TYE410" s="220"/>
      <c r="TYF410" s="220"/>
      <c r="TYG410" s="220"/>
      <c r="TYH410" s="220"/>
      <c r="TYI410" s="220"/>
      <c r="TYJ410" s="220"/>
      <c r="TYK410" s="220"/>
      <c r="TYL410" s="220"/>
      <c r="TYM410" s="220"/>
      <c r="TYN410" s="220"/>
      <c r="TYO410" s="220"/>
      <c r="TYP410" s="220"/>
      <c r="TYQ410" s="220"/>
      <c r="TYR410" s="220"/>
      <c r="TYS410" s="220"/>
      <c r="TYT410" s="220"/>
      <c r="TYU410" s="220"/>
      <c r="TYV410" s="220"/>
      <c r="TYW410" s="220"/>
      <c r="TYX410" s="220"/>
      <c r="TYY410" s="220"/>
      <c r="TYZ410" s="220"/>
      <c r="TZA410" s="220"/>
      <c r="TZB410" s="220"/>
      <c r="TZC410" s="220"/>
      <c r="TZD410" s="220"/>
      <c r="TZE410" s="220"/>
      <c r="TZF410" s="220"/>
      <c r="TZG410" s="220"/>
      <c r="TZH410" s="220"/>
      <c r="TZI410" s="220"/>
      <c r="TZJ410" s="220"/>
      <c r="TZK410" s="220"/>
      <c r="TZL410" s="220"/>
      <c r="TZM410" s="220"/>
      <c r="TZN410" s="220"/>
      <c r="TZO410" s="220"/>
      <c r="TZP410" s="220"/>
      <c r="TZQ410" s="220"/>
      <c r="TZR410" s="220"/>
      <c r="TZS410" s="220"/>
      <c r="TZT410" s="220"/>
      <c r="TZU410" s="220"/>
      <c r="TZV410" s="220"/>
      <c r="TZW410" s="220"/>
      <c r="TZX410" s="220"/>
      <c r="TZY410" s="220"/>
      <c r="TZZ410" s="220"/>
      <c r="UAA410" s="220"/>
      <c r="UAB410" s="220"/>
      <c r="UAC410" s="220"/>
      <c r="UAD410" s="220"/>
      <c r="UAE410" s="220"/>
      <c r="UAF410" s="220"/>
      <c r="UAG410" s="220"/>
      <c r="UAH410" s="220"/>
      <c r="UAI410" s="220"/>
      <c r="UAJ410" s="220"/>
      <c r="UAK410" s="220"/>
      <c r="UAL410" s="220"/>
      <c r="UAM410" s="220"/>
      <c r="UAN410" s="220"/>
      <c r="UAO410" s="220"/>
      <c r="UAP410" s="220"/>
      <c r="UAQ410" s="220"/>
      <c r="UAR410" s="220"/>
      <c r="UAS410" s="220"/>
      <c r="UAT410" s="220"/>
      <c r="UAU410" s="220"/>
      <c r="UAV410" s="220"/>
      <c r="UAW410" s="220"/>
      <c r="UAX410" s="220"/>
      <c r="UAY410" s="220"/>
      <c r="UAZ410" s="220"/>
      <c r="UBA410" s="220"/>
      <c r="UBB410" s="220"/>
      <c r="UBC410" s="220"/>
      <c r="UBD410" s="220"/>
      <c r="UBE410" s="220"/>
      <c r="UBF410" s="220"/>
      <c r="UBG410" s="220"/>
      <c r="UBH410" s="220"/>
      <c r="UBI410" s="220"/>
      <c r="UBJ410" s="220"/>
      <c r="UBK410" s="220"/>
      <c r="UBL410" s="220"/>
      <c r="UBM410" s="220"/>
      <c r="UBN410" s="220"/>
      <c r="UBO410" s="220"/>
      <c r="UBP410" s="220"/>
      <c r="UBQ410" s="220"/>
      <c r="UBR410" s="220"/>
      <c r="UBS410" s="220"/>
      <c r="UBT410" s="220"/>
      <c r="UBU410" s="220"/>
      <c r="UBV410" s="220"/>
      <c r="UBW410" s="220"/>
      <c r="UBX410" s="220"/>
      <c r="UBY410" s="220"/>
      <c r="UBZ410" s="220"/>
      <c r="UCA410" s="220"/>
      <c r="UCB410" s="220"/>
      <c r="UCC410" s="220"/>
      <c r="UCD410" s="220"/>
      <c r="UCE410" s="220"/>
      <c r="UCF410" s="220"/>
      <c r="UCG410" s="220"/>
      <c r="UCH410" s="220"/>
      <c r="UCI410" s="220"/>
      <c r="UCJ410" s="220"/>
      <c r="UCK410" s="220"/>
      <c r="UCL410" s="220"/>
      <c r="UCM410" s="220"/>
      <c r="UCN410" s="220"/>
      <c r="UCO410" s="220"/>
      <c r="UCP410" s="220"/>
      <c r="UCQ410" s="220"/>
      <c r="UCR410" s="220"/>
      <c r="UCS410" s="220"/>
      <c r="UCT410" s="220"/>
      <c r="UCU410" s="220"/>
      <c r="UCV410" s="220"/>
      <c r="UCW410" s="220"/>
      <c r="UCX410" s="220"/>
      <c r="UCY410" s="220"/>
      <c r="UCZ410" s="220"/>
      <c r="UDA410" s="220"/>
      <c r="UDB410" s="220"/>
      <c r="UDC410" s="220"/>
      <c r="UDD410" s="220"/>
      <c r="UDE410" s="220"/>
      <c r="UDF410" s="220"/>
      <c r="UDG410" s="220"/>
      <c r="UDH410" s="220"/>
      <c r="UDI410" s="220"/>
      <c r="UDJ410" s="220"/>
      <c r="UDK410" s="220"/>
      <c r="UDL410" s="220"/>
      <c r="UDM410" s="220"/>
      <c r="UDN410" s="220"/>
      <c r="UDO410" s="220"/>
      <c r="UDP410" s="220"/>
      <c r="UDQ410" s="220"/>
      <c r="UDR410" s="220"/>
      <c r="UDS410" s="220"/>
      <c r="UDT410" s="220"/>
      <c r="UDU410" s="220"/>
      <c r="UDV410" s="220"/>
      <c r="UDW410" s="220"/>
      <c r="UDX410" s="220"/>
      <c r="UDY410" s="220"/>
      <c r="UDZ410" s="220"/>
      <c r="UEA410" s="220"/>
      <c r="UEB410" s="220"/>
      <c r="UEC410" s="220"/>
      <c r="UED410" s="220"/>
      <c r="UEE410" s="220"/>
      <c r="UEF410" s="220"/>
      <c r="UEG410" s="220"/>
      <c r="UEH410" s="220"/>
      <c r="UEI410" s="220"/>
      <c r="UEJ410" s="220"/>
      <c r="UEK410" s="220"/>
      <c r="UEL410" s="220"/>
      <c r="UEM410" s="220"/>
      <c r="UEN410" s="220"/>
      <c r="UEO410" s="220"/>
      <c r="UEP410" s="220"/>
      <c r="UEQ410" s="220"/>
      <c r="UER410" s="220"/>
      <c r="UES410" s="220"/>
      <c r="UET410" s="220"/>
      <c r="UEU410" s="220"/>
      <c r="UEV410" s="220"/>
      <c r="UEW410" s="220"/>
      <c r="UEX410" s="220"/>
      <c r="UEY410" s="220"/>
      <c r="UEZ410" s="220"/>
      <c r="UFA410" s="220"/>
      <c r="UFB410" s="220"/>
      <c r="UFC410" s="220"/>
      <c r="UFD410" s="220"/>
      <c r="UFE410" s="220"/>
      <c r="UFF410" s="220"/>
      <c r="UFG410" s="220"/>
      <c r="UFH410" s="220"/>
      <c r="UFI410" s="220"/>
      <c r="UFJ410" s="220"/>
      <c r="UFK410" s="220"/>
      <c r="UFL410" s="220"/>
      <c r="UFM410" s="220"/>
      <c r="UFN410" s="220"/>
      <c r="UFO410" s="220"/>
      <c r="UFP410" s="220"/>
      <c r="UFQ410" s="220"/>
      <c r="UFR410" s="220"/>
      <c r="UFS410" s="220"/>
      <c r="UFT410" s="220"/>
      <c r="UFU410" s="220"/>
      <c r="UFV410" s="220"/>
      <c r="UFW410" s="220"/>
      <c r="UFX410" s="220"/>
      <c r="UFY410" s="220"/>
      <c r="UFZ410" s="220"/>
      <c r="UGA410" s="220"/>
      <c r="UGB410" s="220"/>
      <c r="UGC410" s="220"/>
      <c r="UGD410" s="220"/>
      <c r="UGE410" s="220"/>
      <c r="UGF410" s="220"/>
      <c r="UGG410" s="220"/>
      <c r="UGH410" s="220"/>
      <c r="UGI410" s="220"/>
      <c r="UGJ410" s="220"/>
      <c r="UGK410" s="220"/>
      <c r="UGL410" s="220"/>
      <c r="UGM410" s="220"/>
      <c r="UGN410" s="220"/>
      <c r="UGO410" s="220"/>
      <c r="UGP410" s="220"/>
      <c r="UGQ410" s="220"/>
      <c r="UGR410" s="220"/>
      <c r="UGS410" s="220"/>
      <c r="UGT410" s="220"/>
      <c r="UGU410" s="220"/>
      <c r="UGV410" s="220"/>
      <c r="UGW410" s="220"/>
      <c r="UGX410" s="220"/>
      <c r="UGY410" s="220"/>
      <c r="UGZ410" s="220"/>
      <c r="UHA410" s="220"/>
      <c r="UHB410" s="220"/>
      <c r="UHC410" s="220"/>
      <c r="UHD410" s="220"/>
      <c r="UHE410" s="220"/>
      <c r="UHF410" s="220"/>
      <c r="UHG410" s="220"/>
      <c r="UHH410" s="220"/>
      <c r="UHI410" s="220"/>
      <c r="UHJ410" s="220"/>
      <c r="UHK410" s="220"/>
      <c r="UHL410" s="220"/>
      <c r="UHM410" s="220"/>
      <c r="UHN410" s="220"/>
      <c r="UHO410" s="220"/>
      <c r="UHP410" s="220"/>
      <c r="UHQ410" s="220"/>
      <c r="UHR410" s="220"/>
      <c r="UHS410" s="220"/>
      <c r="UHT410" s="220"/>
      <c r="UHU410" s="220"/>
      <c r="UHV410" s="220"/>
      <c r="UHW410" s="220"/>
      <c r="UHX410" s="220"/>
      <c r="UHY410" s="220"/>
      <c r="UHZ410" s="220"/>
      <c r="UIA410" s="220"/>
      <c r="UIB410" s="220"/>
      <c r="UIC410" s="220"/>
      <c r="UID410" s="220"/>
      <c r="UIE410" s="220"/>
      <c r="UIF410" s="220"/>
      <c r="UIG410" s="220"/>
      <c r="UIH410" s="220"/>
      <c r="UII410" s="220"/>
      <c r="UIJ410" s="220"/>
      <c r="UIK410" s="220"/>
      <c r="UIL410" s="220"/>
      <c r="UIM410" s="220"/>
      <c r="UIN410" s="220"/>
      <c r="UIO410" s="220"/>
      <c r="UIP410" s="220"/>
      <c r="UIQ410" s="220"/>
      <c r="UIR410" s="220"/>
      <c r="UIS410" s="220"/>
      <c r="UIT410" s="220"/>
      <c r="UIU410" s="220"/>
      <c r="UIV410" s="220"/>
      <c r="UIW410" s="220"/>
      <c r="UIX410" s="220"/>
      <c r="UIY410" s="220"/>
      <c r="UIZ410" s="220"/>
      <c r="UJA410" s="220"/>
      <c r="UJB410" s="220"/>
      <c r="UJC410" s="220"/>
      <c r="UJD410" s="220"/>
      <c r="UJE410" s="220"/>
      <c r="UJF410" s="220"/>
      <c r="UJG410" s="220"/>
      <c r="UJH410" s="220"/>
      <c r="UJI410" s="220"/>
      <c r="UJJ410" s="220"/>
      <c r="UJK410" s="220"/>
      <c r="UJL410" s="220"/>
      <c r="UJM410" s="220"/>
      <c r="UJN410" s="220"/>
      <c r="UJO410" s="220"/>
      <c r="UJP410" s="220"/>
      <c r="UJQ410" s="220"/>
      <c r="UJR410" s="220"/>
      <c r="UJS410" s="220"/>
      <c r="UJT410" s="220"/>
      <c r="UJU410" s="220"/>
      <c r="UJV410" s="220"/>
      <c r="UJW410" s="220"/>
      <c r="UJX410" s="220"/>
      <c r="UJY410" s="220"/>
      <c r="UJZ410" s="220"/>
      <c r="UKA410" s="220"/>
      <c r="UKB410" s="220"/>
      <c r="UKC410" s="220"/>
      <c r="UKD410" s="220"/>
      <c r="UKE410" s="220"/>
      <c r="UKF410" s="220"/>
      <c r="UKG410" s="220"/>
      <c r="UKH410" s="220"/>
      <c r="UKI410" s="220"/>
      <c r="UKJ410" s="220"/>
      <c r="UKK410" s="220"/>
      <c r="UKL410" s="220"/>
      <c r="UKM410" s="220"/>
      <c r="UKN410" s="220"/>
      <c r="UKO410" s="220"/>
      <c r="UKP410" s="220"/>
      <c r="UKQ410" s="220"/>
      <c r="UKR410" s="220"/>
      <c r="UKS410" s="220"/>
      <c r="UKT410" s="220"/>
      <c r="UKU410" s="220"/>
      <c r="UKV410" s="220"/>
      <c r="UKW410" s="220"/>
      <c r="UKX410" s="220"/>
      <c r="UKY410" s="220"/>
      <c r="UKZ410" s="220"/>
      <c r="ULA410" s="220"/>
      <c r="ULB410" s="220"/>
      <c r="ULC410" s="220"/>
      <c r="ULD410" s="220"/>
      <c r="ULE410" s="220"/>
      <c r="ULF410" s="220"/>
      <c r="ULG410" s="220"/>
      <c r="ULH410" s="220"/>
      <c r="ULI410" s="220"/>
      <c r="ULJ410" s="220"/>
      <c r="ULK410" s="220"/>
      <c r="ULL410" s="220"/>
      <c r="ULM410" s="220"/>
      <c r="ULN410" s="220"/>
      <c r="ULO410" s="220"/>
      <c r="ULP410" s="220"/>
      <c r="ULQ410" s="220"/>
      <c r="ULR410" s="220"/>
      <c r="ULS410" s="220"/>
      <c r="ULT410" s="220"/>
      <c r="ULU410" s="220"/>
      <c r="ULV410" s="220"/>
      <c r="ULW410" s="220"/>
      <c r="ULX410" s="220"/>
      <c r="ULY410" s="220"/>
      <c r="ULZ410" s="220"/>
      <c r="UMA410" s="220"/>
      <c r="UMB410" s="220"/>
      <c r="UMC410" s="220"/>
      <c r="UMD410" s="220"/>
      <c r="UME410" s="220"/>
      <c r="UMF410" s="220"/>
      <c r="UMG410" s="220"/>
      <c r="UMH410" s="220"/>
      <c r="UMI410" s="220"/>
      <c r="UMJ410" s="220"/>
      <c r="UMK410" s="220"/>
      <c r="UML410" s="220"/>
      <c r="UMM410" s="220"/>
      <c r="UMN410" s="220"/>
      <c r="UMO410" s="220"/>
      <c r="UMP410" s="220"/>
      <c r="UMQ410" s="220"/>
      <c r="UMR410" s="220"/>
      <c r="UMS410" s="220"/>
      <c r="UMT410" s="220"/>
      <c r="UMU410" s="220"/>
      <c r="UMV410" s="220"/>
      <c r="UMW410" s="220"/>
      <c r="UMX410" s="220"/>
      <c r="UMY410" s="220"/>
      <c r="UMZ410" s="220"/>
      <c r="UNA410" s="220"/>
      <c r="UNB410" s="220"/>
      <c r="UNC410" s="220"/>
      <c r="UND410" s="220"/>
      <c r="UNE410" s="220"/>
      <c r="UNF410" s="220"/>
      <c r="UNG410" s="220"/>
      <c r="UNH410" s="220"/>
      <c r="UNI410" s="220"/>
      <c r="UNJ410" s="220"/>
      <c r="UNK410" s="220"/>
      <c r="UNL410" s="220"/>
      <c r="UNM410" s="220"/>
      <c r="UNN410" s="220"/>
      <c r="UNO410" s="220"/>
      <c r="UNP410" s="220"/>
      <c r="UNQ410" s="220"/>
      <c r="UNR410" s="220"/>
      <c r="UNS410" s="220"/>
      <c r="UNT410" s="220"/>
      <c r="UNU410" s="220"/>
      <c r="UNV410" s="220"/>
      <c r="UNW410" s="220"/>
      <c r="UNX410" s="220"/>
      <c r="UNY410" s="220"/>
      <c r="UNZ410" s="220"/>
      <c r="UOA410" s="220"/>
      <c r="UOB410" s="220"/>
      <c r="UOC410" s="220"/>
      <c r="UOD410" s="220"/>
      <c r="UOE410" s="220"/>
      <c r="UOF410" s="220"/>
      <c r="UOG410" s="220"/>
      <c r="UOH410" s="220"/>
      <c r="UOI410" s="220"/>
      <c r="UOJ410" s="220"/>
      <c r="UOK410" s="220"/>
      <c r="UOL410" s="220"/>
      <c r="UOM410" s="220"/>
      <c r="UON410" s="220"/>
      <c r="UOO410" s="220"/>
      <c r="UOP410" s="220"/>
      <c r="UOQ410" s="220"/>
      <c r="UOR410" s="220"/>
      <c r="UOS410" s="220"/>
      <c r="UOT410" s="220"/>
      <c r="UOU410" s="220"/>
      <c r="UOV410" s="220"/>
      <c r="UOW410" s="220"/>
      <c r="UOX410" s="220"/>
      <c r="UOY410" s="220"/>
      <c r="UOZ410" s="220"/>
      <c r="UPA410" s="220"/>
      <c r="UPB410" s="220"/>
      <c r="UPC410" s="220"/>
      <c r="UPD410" s="220"/>
      <c r="UPE410" s="220"/>
      <c r="UPF410" s="220"/>
      <c r="UPG410" s="220"/>
      <c r="UPH410" s="220"/>
      <c r="UPI410" s="220"/>
      <c r="UPJ410" s="220"/>
      <c r="UPK410" s="220"/>
      <c r="UPL410" s="220"/>
      <c r="UPM410" s="220"/>
      <c r="UPN410" s="220"/>
      <c r="UPO410" s="220"/>
      <c r="UPP410" s="220"/>
      <c r="UPQ410" s="220"/>
      <c r="UPR410" s="220"/>
      <c r="UPS410" s="220"/>
      <c r="UPT410" s="220"/>
      <c r="UPU410" s="220"/>
      <c r="UPV410" s="220"/>
      <c r="UPW410" s="220"/>
      <c r="UPX410" s="220"/>
      <c r="UPY410" s="220"/>
      <c r="UPZ410" s="220"/>
      <c r="UQA410" s="220"/>
      <c r="UQB410" s="220"/>
      <c r="UQC410" s="220"/>
      <c r="UQD410" s="220"/>
      <c r="UQE410" s="220"/>
      <c r="UQF410" s="220"/>
      <c r="UQG410" s="220"/>
      <c r="UQH410" s="220"/>
      <c r="UQI410" s="220"/>
      <c r="UQJ410" s="220"/>
      <c r="UQK410" s="220"/>
      <c r="UQL410" s="220"/>
      <c r="UQM410" s="220"/>
      <c r="UQN410" s="220"/>
      <c r="UQO410" s="220"/>
      <c r="UQP410" s="220"/>
      <c r="UQQ410" s="220"/>
      <c r="UQR410" s="220"/>
      <c r="UQS410" s="220"/>
      <c r="UQT410" s="220"/>
      <c r="UQU410" s="220"/>
      <c r="UQV410" s="220"/>
      <c r="UQW410" s="220"/>
      <c r="UQX410" s="220"/>
      <c r="UQY410" s="220"/>
      <c r="UQZ410" s="220"/>
      <c r="URA410" s="220"/>
      <c r="URB410" s="220"/>
      <c r="URC410" s="220"/>
      <c r="URD410" s="220"/>
      <c r="URE410" s="220"/>
      <c r="URF410" s="220"/>
      <c r="URG410" s="220"/>
      <c r="URH410" s="220"/>
      <c r="URI410" s="220"/>
      <c r="URJ410" s="220"/>
      <c r="URK410" s="220"/>
      <c r="URL410" s="220"/>
      <c r="URM410" s="220"/>
      <c r="URN410" s="220"/>
      <c r="URO410" s="220"/>
      <c r="URP410" s="220"/>
      <c r="URQ410" s="220"/>
      <c r="URR410" s="220"/>
      <c r="URS410" s="220"/>
      <c r="URT410" s="220"/>
      <c r="URU410" s="220"/>
      <c r="URV410" s="220"/>
      <c r="URW410" s="220"/>
      <c r="URX410" s="220"/>
      <c r="URY410" s="220"/>
      <c r="URZ410" s="220"/>
      <c r="USA410" s="220"/>
      <c r="USB410" s="220"/>
      <c r="USC410" s="220"/>
      <c r="USD410" s="220"/>
      <c r="USE410" s="220"/>
      <c r="USF410" s="220"/>
      <c r="USG410" s="220"/>
      <c r="USH410" s="220"/>
      <c r="USI410" s="220"/>
      <c r="USJ410" s="220"/>
      <c r="USK410" s="220"/>
      <c r="USL410" s="220"/>
      <c r="USM410" s="220"/>
      <c r="USN410" s="220"/>
      <c r="USO410" s="220"/>
      <c r="USP410" s="220"/>
      <c r="USQ410" s="220"/>
      <c r="USR410" s="220"/>
      <c r="USS410" s="220"/>
      <c r="UST410" s="220"/>
      <c r="USU410" s="220"/>
      <c r="USV410" s="220"/>
      <c r="USW410" s="220"/>
      <c r="USX410" s="220"/>
      <c r="USY410" s="220"/>
      <c r="USZ410" s="220"/>
      <c r="UTA410" s="220"/>
      <c r="UTB410" s="220"/>
      <c r="UTC410" s="220"/>
      <c r="UTD410" s="220"/>
      <c r="UTE410" s="220"/>
      <c r="UTF410" s="220"/>
      <c r="UTG410" s="220"/>
      <c r="UTH410" s="220"/>
      <c r="UTI410" s="220"/>
      <c r="UTJ410" s="220"/>
      <c r="UTK410" s="220"/>
      <c r="UTL410" s="220"/>
      <c r="UTM410" s="220"/>
      <c r="UTN410" s="220"/>
      <c r="UTO410" s="220"/>
      <c r="UTP410" s="220"/>
      <c r="UTQ410" s="220"/>
      <c r="UTR410" s="220"/>
      <c r="UTS410" s="220"/>
      <c r="UTT410" s="220"/>
      <c r="UTU410" s="220"/>
      <c r="UTV410" s="220"/>
      <c r="UTW410" s="220"/>
      <c r="UTX410" s="220"/>
      <c r="UTY410" s="220"/>
      <c r="UTZ410" s="220"/>
      <c r="UUA410" s="220"/>
      <c r="UUB410" s="220"/>
      <c r="UUC410" s="220"/>
      <c r="UUD410" s="220"/>
      <c r="UUE410" s="220"/>
      <c r="UUF410" s="220"/>
      <c r="UUG410" s="220"/>
      <c r="UUH410" s="220"/>
      <c r="UUI410" s="220"/>
      <c r="UUJ410" s="220"/>
      <c r="UUK410" s="220"/>
      <c r="UUL410" s="220"/>
      <c r="UUM410" s="220"/>
      <c r="UUN410" s="220"/>
      <c r="UUO410" s="220"/>
      <c r="UUP410" s="220"/>
      <c r="UUQ410" s="220"/>
      <c r="UUR410" s="220"/>
      <c r="UUS410" s="220"/>
      <c r="UUT410" s="220"/>
      <c r="UUU410" s="220"/>
      <c r="UUV410" s="220"/>
      <c r="UUW410" s="220"/>
      <c r="UUX410" s="220"/>
      <c r="UUY410" s="220"/>
      <c r="UUZ410" s="220"/>
      <c r="UVA410" s="220"/>
      <c r="UVB410" s="220"/>
      <c r="UVC410" s="220"/>
      <c r="UVD410" s="220"/>
      <c r="UVE410" s="220"/>
      <c r="UVF410" s="220"/>
      <c r="UVG410" s="220"/>
      <c r="UVH410" s="220"/>
      <c r="UVI410" s="220"/>
      <c r="UVJ410" s="220"/>
      <c r="UVK410" s="220"/>
      <c r="UVL410" s="220"/>
      <c r="UVM410" s="220"/>
      <c r="UVN410" s="220"/>
      <c r="UVO410" s="220"/>
      <c r="UVP410" s="220"/>
      <c r="UVQ410" s="220"/>
      <c r="UVR410" s="220"/>
      <c r="UVS410" s="220"/>
      <c r="UVT410" s="220"/>
      <c r="UVU410" s="220"/>
      <c r="UVV410" s="220"/>
      <c r="UVW410" s="220"/>
      <c r="UVX410" s="220"/>
      <c r="UVY410" s="220"/>
      <c r="UVZ410" s="220"/>
      <c r="UWA410" s="220"/>
      <c r="UWB410" s="220"/>
      <c r="UWC410" s="220"/>
      <c r="UWD410" s="220"/>
      <c r="UWE410" s="220"/>
      <c r="UWF410" s="220"/>
      <c r="UWG410" s="220"/>
      <c r="UWH410" s="220"/>
      <c r="UWI410" s="220"/>
      <c r="UWJ410" s="220"/>
      <c r="UWK410" s="220"/>
      <c r="UWL410" s="220"/>
      <c r="UWM410" s="220"/>
      <c r="UWN410" s="220"/>
      <c r="UWO410" s="220"/>
      <c r="UWP410" s="220"/>
      <c r="UWQ410" s="220"/>
      <c r="UWR410" s="220"/>
      <c r="UWS410" s="220"/>
      <c r="UWT410" s="220"/>
      <c r="UWU410" s="220"/>
      <c r="UWV410" s="220"/>
      <c r="UWW410" s="220"/>
      <c r="UWX410" s="220"/>
      <c r="UWY410" s="220"/>
      <c r="UWZ410" s="220"/>
      <c r="UXA410" s="220"/>
      <c r="UXB410" s="220"/>
      <c r="UXC410" s="220"/>
      <c r="UXD410" s="220"/>
      <c r="UXE410" s="220"/>
      <c r="UXF410" s="220"/>
      <c r="UXG410" s="220"/>
      <c r="UXH410" s="220"/>
      <c r="UXI410" s="220"/>
      <c r="UXJ410" s="220"/>
      <c r="UXK410" s="220"/>
      <c r="UXL410" s="220"/>
      <c r="UXM410" s="220"/>
      <c r="UXN410" s="220"/>
      <c r="UXO410" s="220"/>
      <c r="UXP410" s="220"/>
      <c r="UXQ410" s="220"/>
      <c r="UXR410" s="220"/>
      <c r="UXS410" s="220"/>
      <c r="UXT410" s="220"/>
      <c r="UXU410" s="220"/>
      <c r="UXV410" s="220"/>
      <c r="UXW410" s="220"/>
      <c r="UXX410" s="220"/>
      <c r="UXY410" s="220"/>
      <c r="UXZ410" s="220"/>
      <c r="UYA410" s="220"/>
      <c r="UYB410" s="220"/>
      <c r="UYC410" s="220"/>
      <c r="UYD410" s="220"/>
      <c r="UYE410" s="220"/>
      <c r="UYF410" s="220"/>
      <c r="UYG410" s="220"/>
      <c r="UYH410" s="220"/>
      <c r="UYI410" s="220"/>
      <c r="UYJ410" s="220"/>
      <c r="UYK410" s="220"/>
      <c r="UYL410" s="220"/>
      <c r="UYM410" s="220"/>
      <c r="UYN410" s="220"/>
      <c r="UYO410" s="220"/>
      <c r="UYP410" s="220"/>
      <c r="UYQ410" s="220"/>
      <c r="UYR410" s="220"/>
      <c r="UYS410" s="220"/>
      <c r="UYT410" s="220"/>
      <c r="UYU410" s="220"/>
      <c r="UYV410" s="220"/>
      <c r="UYW410" s="220"/>
      <c r="UYX410" s="220"/>
      <c r="UYY410" s="220"/>
      <c r="UYZ410" s="220"/>
      <c r="UZA410" s="220"/>
      <c r="UZB410" s="220"/>
      <c r="UZC410" s="220"/>
      <c r="UZD410" s="220"/>
      <c r="UZE410" s="220"/>
      <c r="UZF410" s="220"/>
      <c r="UZG410" s="220"/>
      <c r="UZH410" s="220"/>
      <c r="UZI410" s="220"/>
      <c r="UZJ410" s="220"/>
      <c r="UZK410" s="220"/>
      <c r="UZL410" s="220"/>
      <c r="UZM410" s="220"/>
      <c r="UZN410" s="220"/>
      <c r="UZO410" s="220"/>
      <c r="UZP410" s="220"/>
      <c r="UZQ410" s="220"/>
      <c r="UZR410" s="220"/>
      <c r="UZS410" s="220"/>
      <c r="UZT410" s="220"/>
      <c r="UZU410" s="220"/>
      <c r="UZV410" s="220"/>
      <c r="UZW410" s="220"/>
      <c r="UZX410" s="220"/>
      <c r="UZY410" s="220"/>
      <c r="UZZ410" s="220"/>
      <c r="VAA410" s="220"/>
      <c r="VAB410" s="220"/>
      <c r="VAC410" s="220"/>
      <c r="VAD410" s="220"/>
      <c r="VAE410" s="220"/>
      <c r="VAF410" s="220"/>
      <c r="VAG410" s="220"/>
      <c r="VAH410" s="220"/>
      <c r="VAI410" s="220"/>
      <c r="VAJ410" s="220"/>
      <c r="VAK410" s="220"/>
      <c r="VAL410" s="220"/>
      <c r="VAM410" s="220"/>
      <c r="VAN410" s="220"/>
      <c r="VAO410" s="220"/>
      <c r="VAP410" s="220"/>
      <c r="VAQ410" s="220"/>
      <c r="VAR410" s="220"/>
      <c r="VAS410" s="220"/>
      <c r="VAT410" s="220"/>
      <c r="VAU410" s="220"/>
      <c r="VAV410" s="220"/>
      <c r="VAW410" s="220"/>
      <c r="VAX410" s="220"/>
      <c r="VAY410" s="220"/>
      <c r="VAZ410" s="220"/>
      <c r="VBA410" s="220"/>
      <c r="VBB410" s="220"/>
      <c r="VBC410" s="220"/>
      <c r="VBD410" s="220"/>
      <c r="VBE410" s="220"/>
      <c r="VBF410" s="220"/>
      <c r="VBG410" s="220"/>
      <c r="VBH410" s="220"/>
      <c r="VBI410" s="220"/>
      <c r="VBJ410" s="220"/>
      <c r="VBK410" s="220"/>
      <c r="VBL410" s="220"/>
      <c r="VBM410" s="220"/>
      <c r="VBN410" s="220"/>
      <c r="VBO410" s="220"/>
      <c r="VBP410" s="220"/>
      <c r="VBQ410" s="220"/>
      <c r="VBR410" s="220"/>
      <c r="VBS410" s="220"/>
      <c r="VBT410" s="220"/>
      <c r="VBU410" s="220"/>
      <c r="VBV410" s="220"/>
      <c r="VBW410" s="220"/>
      <c r="VBX410" s="220"/>
      <c r="VBY410" s="220"/>
      <c r="VBZ410" s="220"/>
      <c r="VCA410" s="220"/>
      <c r="VCB410" s="220"/>
      <c r="VCC410" s="220"/>
      <c r="VCD410" s="220"/>
      <c r="VCE410" s="220"/>
      <c r="VCF410" s="220"/>
      <c r="VCG410" s="220"/>
      <c r="VCH410" s="220"/>
      <c r="VCI410" s="220"/>
      <c r="VCJ410" s="220"/>
      <c r="VCK410" s="220"/>
      <c r="VCL410" s="220"/>
      <c r="VCM410" s="220"/>
      <c r="VCN410" s="220"/>
      <c r="VCO410" s="220"/>
      <c r="VCP410" s="220"/>
      <c r="VCQ410" s="220"/>
      <c r="VCR410" s="220"/>
      <c r="VCS410" s="220"/>
      <c r="VCT410" s="220"/>
      <c r="VCU410" s="220"/>
      <c r="VCV410" s="220"/>
      <c r="VCW410" s="220"/>
      <c r="VCX410" s="220"/>
      <c r="VCY410" s="220"/>
      <c r="VCZ410" s="220"/>
      <c r="VDA410" s="220"/>
      <c r="VDB410" s="220"/>
      <c r="VDC410" s="220"/>
      <c r="VDD410" s="220"/>
      <c r="VDE410" s="220"/>
      <c r="VDF410" s="220"/>
      <c r="VDG410" s="220"/>
      <c r="VDH410" s="220"/>
      <c r="VDI410" s="220"/>
      <c r="VDJ410" s="220"/>
      <c r="VDK410" s="220"/>
      <c r="VDL410" s="220"/>
      <c r="VDM410" s="220"/>
      <c r="VDN410" s="220"/>
      <c r="VDO410" s="220"/>
      <c r="VDP410" s="220"/>
      <c r="VDQ410" s="220"/>
      <c r="VDR410" s="220"/>
      <c r="VDS410" s="220"/>
      <c r="VDT410" s="220"/>
      <c r="VDU410" s="220"/>
      <c r="VDV410" s="220"/>
      <c r="VDW410" s="220"/>
      <c r="VDX410" s="220"/>
      <c r="VDY410" s="220"/>
      <c r="VDZ410" s="220"/>
      <c r="VEA410" s="220"/>
      <c r="VEB410" s="220"/>
      <c r="VEC410" s="220"/>
      <c r="VED410" s="220"/>
      <c r="VEE410" s="220"/>
      <c r="VEF410" s="220"/>
      <c r="VEG410" s="220"/>
      <c r="VEH410" s="220"/>
      <c r="VEI410" s="220"/>
      <c r="VEJ410" s="220"/>
      <c r="VEK410" s="220"/>
      <c r="VEL410" s="220"/>
      <c r="VEM410" s="220"/>
      <c r="VEN410" s="220"/>
      <c r="VEO410" s="220"/>
      <c r="VEP410" s="220"/>
      <c r="VEQ410" s="220"/>
      <c r="VER410" s="220"/>
      <c r="VES410" s="220"/>
      <c r="VET410" s="220"/>
      <c r="VEU410" s="220"/>
      <c r="VEV410" s="220"/>
      <c r="VEW410" s="220"/>
      <c r="VEX410" s="220"/>
      <c r="VEY410" s="220"/>
      <c r="VEZ410" s="220"/>
      <c r="VFA410" s="220"/>
      <c r="VFB410" s="220"/>
      <c r="VFC410" s="220"/>
      <c r="VFD410" s="220"/>
      <c r="VFE410" s="220"/>
      <c r="VFF410" s="220"/>
      <c r="VFG410" s="220"/>
      <c r="VFH410" s="220"/>
      <c r="VFI410" s="220"/>
      <c r="VFJ410" s="220"/>
      <c r="VFK410" s="220"/>
      <c r="VFL410" s="220"/>
      <c r="VFM410" s="220"/>
      <c r="VFN410" s="220"/>
      <c r="VFO410" s="220"/>
      <c r="VFP410" s="220"/>
      <c r="VFQ410" s="220"/>
      <c r="VFR410" s="220"/>
      <c r="VFS410" s="220"/>
      <c r="VFT410" s="220"/>
      <c r="VFU410" s="220"/>
      <c r="VFV410" s="220"/>
      <c r="VFW410" s="220"/>
      <c r="VFX410" s="220"/>
      <c r="VFY410" s="220"/>
      <c r="VFZ410" s="220"/>
      <c r="VGA410" s="220"/>
      <c r="VGB410" s="220"/>
      <c r="VGC410" s="220"/>
      <c r="VGD410" s="220"/>
      <c r="VGE410" s="220"/>
      <c r="VGF410" s="220"/>
      <c r="VGG410" s="220"/>
      <c r="VGH410" s="220"/>
      <c r="VGI410" s="220"/>
      <c r="VGJ410" s="220"/>
      <c r="VGK410" s="220"/>
      <c r="VGL410" s="220"/>
      <c r="VGM410" s="220"/>
      <c r="VGN410" s="220"/>
      <c r="VGO410" s="220"/>
      <c r="VGP410" s="220"/>
      <c r="VGQ410" s="220"/>
      <c r="VGR410" s="220"/>
      <c r="VGS410" s="220"/>
      <c r="VGT410" s="220"/>
      <c r="VGU410" s="220"/>
      <c r="VGV410" s="220"/>
      <c r="VGW410" s="220"/>
      <c r="VGX410" s="220"/>
      <c r="VGY410" s="220"/>
      <c r="VGZ410" s="220"/>
      <c r="VHA410" s="220"/>
      <c r="VHB410" s="220"/>
      <c r="VHC410" s="220"/>
      <c r="VHD410" s="220"/>
      <c r="VHE410" s="220"/>
      <c r="VHF410" s="220"/>
      <c r="VHG410" s="220"/>
      <c r="VHH410" s="220"/>
      <c r="VHI410" s="220"/>
      <c r="VHJ410" s="220"/>
      <c r="VHK410" s="220"/>
      <c r="VHL410" s="220"/>
      <c r="VHM410" s="220"/>
      <c r="VHN410" s="220"/>
      <c r="VHO410" s="220"/>
      <c r="VHP410" s="220"/>
      <c r="VHQ410" s="220"/>
      <c r="VHR410" s="220"/>
      <c r="VHS410" s="220"/>
      <c r="VHT410" s="220"/>
      <c r="VHU410" s="220"/>
      <c r="VHV410" s="220"/>
      <c r="VHW410" s="220"/>
      <c r="VHX410" s="220"/>
      <c r="VHY410" s="220"/>
      <c r="VHZ410" s="220"/>
      <c r="VIA410" s="220"/>
      <c r="VIB410" s="220"/>
      <c r="VIC410" s="220"/>
      <c r="VID410" s="220"/>
      <c r="VIE410" s="220"/>
      <c r="VIF410" s="220"/>
      <c r="VIG410" s="220"/>
      <c r="VIH410" s="220"/>
      <c r="VII410" s="220"/>
      <c r="VIJ410" s="220"/>
      <c r="VIK410" s="220"/>
      <c r="VIL410" s="220"/>
      <c r="VIM410" s="220"/>
      <c r="VIN410" s="220"/>
      <c r="VIO410" s="220"/>
      <c r="VIP410" s="220"/>
      <c r="VIQ410" s="220"/>
      <c r="VIR410" s="220"/>
      <c r="VIS410" s="220"/>
      <c r="VIT410" s="220"/>
      <c r="VIU410" s="220"/>
      <c r="VIV410" s="220"/>
      <c r="VIW410" s="220"/>
      <c r="VIX410" s="220"/>
      <c r="VIY410" s="220"/>
      <c r="VIZ410" s="220"/>
      <c r="VJA410" s="220"/>
      <c r="VJB410" s="220"/>
      <c r="VJC410" s="220"/>
      <c r="VJD410" s="220"/>
      <c r="VJE410" s="220"/>
      <c r="VJF410" s="220"/>
      <c r="VJG410" s="220"/>
      <c r="VJH410" s="220"/>
      <c r="VJI410" s="220"/>
      <c r="VJJ410" s="220"/>
      <c r="VJK410" s="220"/>
      <c r="VJL410" s="220"/>
      <c r="VJM410" s="220"/>
      <c r="VJN410" s="220"/>
      <c r="VJO410" s="220"/>
      <c r="VJP410" s="220"/>
      <c r="VJQ410" s="220"/>
      <c r="VJR410" s="220"/>
      <c r="VJS410" s="220"/>
      <c r="VJT410" s="220"/>
      <c r="VJU410" s="220"/>
      <c r="VJV410" s="220"/>
      <c r="VJW410" s="220"/>
      <c r="VJX410" s="220"/>
      <c r="VJY410" s="220"/>
      <c r="VJZ410" s="220"/>
      <c r="VKA410" s="220"/>
      <c r="VKB410" s="220"/>
      <c r="VKC410" s="220"/>
      <c r="VKD410" s="220"/>
      <c r="VKE410" s="220"/>
      <c r="VKF410" s="220"/>
      <c r="VKG410" s="220"/>
      <c r="VKH410" s="220"/>
      <c r="VKI410" s="220"/>
      <c r="VKJ410" s="220"/>
      <c r="VKK410" s="220"/>
      <c r="VKL410" s="220"/>
      <c r="VKM410" s="220"/>
      <c r="VKN410" s="220"/>
      <c r="VKO410" s="220"/>
      <c r="VKP410" s="220"/>
      <c r="VKQ410" s="220"/>
      <c r="VKR410" s="220"/>
      <c r="VKS410" s="220"/>
      <c r="VKT410" s="220"/>
      <c r="VKU410" s="220"/>
      <c r="VKV410" s="220"/>
      <c r="VKW410" s="220"/>
      <c r="VKX410" s="220"/>
      <c r="VKY410" s="220"/>
      <c r="VKZ410" s="220"/>
      <c r="VLA410" s="220"/>
      <c r="VLB410" s="220"/>
      <c r="VLC410" s="220"/>
      <c r="VLD410" s="220"/>
      <c r="VLE410" s="220"/>
      <c r="VLF410" s="220"/>
      <c r="VLG410" s="220"/>
      <c r="VLH410" s="220"/>
      <c r="VLI410" s="220"/>
      <c r="VLJ410" s="220"/>
      <c r="VLK410" s="220"/>
      <c r="VLL410" s="220"/>
      <c r="VLM410" s="220"/>
      <c r="VLN410" s="220"/>
      <c r="VLO410" s="220"/>
      <c r="VLP410" s="220"/>
      <c r="VLQ410" s="220"/>
      <c r="VLR410" s="220"/>
      <c r="VLS410" s="220"/>
      <c r="VLT410" s="220"/>
      <c r="VLU410" s="220"/>
      <c r="VLV410" s="220"/>
      <c r="VLW410" s="220"/>
      <c r="VLX410" s="220"/>
      <c r="VLY410" s="220"/>
      <c r="VLZ410" s="220"/>
      <c r="VMA410" s="220"/>
      <c r="VMB410" s="220"/>
      <c r="VMC410" s="220"/>
      <c r="VMD410" s="220"/>
      <c r="VME410" s="220"/>
      <c r="VMF410" s="220"/>
      <c r="VMG410" s="220"/>
      <c r="VMH410" s="220"/>
      <c r="VMI410" s="220"/>
      <c r="VMJ410" s="220"/>
      <c r="VMK410" s="220"/>
      <c r="VML410" s="220"/>
      <c r="VMM410" s="220"/>
      <c r="VMN410" s="220"/>
      <c r="VMO410" s="220"/>
      <c r="VMP410" s="220"/>
      <c r="VMQ410" s="220"/>
      <c r="VMR410" s="220"/>
      <c r="VMS410" s="220"/>
      <c r="VMT410" s="220"/>
      <c r="VMU410" s="220"/>
      <c r="VMV410" s="220"/>
      <c r="VMW410" s="220"/>
      <c r="VMX410" s="220"/>
      <c r="VMY410" s="220"/>
      <c r="VMZ410" s="220"/>
      <c r="VNA410" s="220"/>
      <c r="VNB410" s="220"/>
      <c r="VNC410" s="220"/>
      <c r="VND410" s="220"/>
      <c r="VNE410" s="220"/>
      <c r="VNF410" s="220"/>
      <c r="VNG410" s="220"/>
      <c r="VNH410" s="220"/>
      <c r="VNI410" s="220"/>
      <c r="VNJ410" s="220"/>
      <c r="VNK410" s="220"/>
      <c r="VNL410" s="220"/>
      <c r="VNM410" s="220"/>
      <c r="VNN410" s="220"/>
      <c r="VNO410" s="220"/>
      <c r="VNP410" s="220"/>
      <c r="VNQ410" s="220"/>
      <c r="VNR410" s="220"/>
      <c r="VNS410" s="220"/>
      <c r="VNT410" s="220"/>
      <c r="VNU410" s="220"/>
      <c r="VNV410" s="220"/>
      <c r="VNW410" s="220"/>
      <c r="VNX410" s="220"/>
      <c r="VNY410" s="220"/>
      <c r="VNZ410" s="220"/>
      <c r="VOA410" s="220"/>
      <c r="VOB410" s="220"/>
      <c r="VOC410" s="220"/>
      <c r="VOD410" s="220"/>
      <c r="VOE410" s="220"/>
      <c r="VOF410" s="220"/>
      <c r="VOG410" s="220"/>
      <c r="VOH410" s="220"/>
      <c r="VOI410" s="220"/>
      <c r="VOJ410" s="220"/>
      <c r="VOK410" s="220"/>
      <c r="VOL410" s="220"/>
      <c r="VOM410" s="220"/>
      <c r="VON410" s="220"/>
      <c r="VOO410" s="220"/>
      <c r="VOP410" s="220"/>
      <c r="VOQ410" s="220"/>
      <c r="VOR410" s="220"/>
      <c r="VOS410" s="220"/>
      <c r="VOT410" s="220"/>
      <c r="VOU410" s="220"/>
      <c r="VOV410" s="220"/>
      <c r="VOW410" s="220"/>
      <c r="VOX410" s="220"/>
      <c r="VOY410" s="220"/>
      <c r="VOZ410" s="220"/>
      <c r="VPA410" s="220"/>
      <c r="VPB410" s="220"/>
      <c r="VPC410" s="220"/>
      <c r="VPD410" s="220"/>
      <c r="VPE410" s="220"/>
      <c r="VPF410" s="220"/>
      <c r="VPG410" s="220"/>
      <c r="VPH410" s="220"/>
      <c r="VPI410" s="220"/>
      <c r="VPJ410" s="220"/>
      <c r="VPK410" s="220"/>
      <c r="VPL410" s="220"/>
      <c r="VPM410" s="220"/>
      <c r="VPN410" s="220"/>
      <c r="VPO410" s="220"/>
      <c r="VPP410" s="220"/>
      <c r="VPQ410" s="220"/>
      <c r="VPR410" s="220"/>
      <c r="VPS410" s="220"/>
      <c r="VPT410" s="220"/>
      <c r="VPU410" s="220"/>
      <c r="VPV410" s="220"/>
      <c r="VPW410" s="220"/>
      <c r="VPX410" s="220"/>
      <c r="VPY410" s="220"/>
      <c r="VPZ410" s="220"/>
      <c r="VQA410" s="220"/>
      <c r="VQB410" s="220"/>
      <c r="VQC410" s="220"/>
      <c r="VQD410" s="220"/>
      <c r="VQE410" s="220"/>
      <c r="VQF410" s="220"/>
      <c r="VQG410" s="220"/>
      <c r="VQH410" s="220"/>
      <c r="VQI410" s="220"/>
      <c r="VQJ410" s="220"/>
      <c r="VQK410" s="220"/>
      <c r="VQL410" s="220"/>
      <c r="VQM410" s="220"/>
      <c r="VQN410" s="220"/>
      <c r="VQO410" s="220"/>
      <c r="VQP410" s="220"/>
      <c r="VQQ410" s="220"/>
      <c r="VQR410" s="220"/>
      <c r="VQS410" s="220"/>
      <c r="VQT410" s="220"/>
      <c r="VQU410" s="220"/>
      <c r="VQV410" s="220"/>
      <c r="VQW410" s="220"/>
      <c r="VQX410" s="220"/>
      <c r="VQY410" s="220"/>
      <c r="VQZ410" s="220"/>
      <c r="VRA410" s="220"/>
      <c r="VRB410" s="220"/>
      <c r="VRC410" s="220"/>
      <c r="VRD410" s="220"/>
      <c r="VRE410" s="220"/>
      <c r="VRF410" s="220"/>
      <c r="VRG410" s="220"/>
      <c r="VRH410" s="220"/>
      <c r="VRI410" s="220"/>
      <c r="VRJ410" s="220"/>
      <c r="VRK410" s="220"/>
      <c r="VRL410" s="220"/>
      <c r="VRM410" s="220"/>
      <c r="VRN410" s="220"/>
      <c r="VRO410" s="220"/>
      <c r="VRP410" s="220"/>
      <c r="VRQ410" s="220"/>
      <c r="VRR410" s="220"/>
      <c r="VRS410" s="220"/>
      <c r="VRT410" s="220"/>
      <c r="VRU410" s="220"/>
      <c r="VRV410" s="220"/>
      <c r="VRW410" s="220"/>
      <c r="VRX410" s="220"/>
      <c r="VRY410" s="220"/>
      <c r="VRZ410" s="220"/>
      <c r="VSA410" s="220"/>
      <c r="VSB410" s="220"/>
      <c r="VSC410" s="220"/>
      <c r="VSD410" s="220"/>
      <c r="VSE410" s="220"/>
      <c r="VSF410" s="220"/>
      <c r="VSG410" s="220"/>
      <c r="VSH410" s="220"/>
      <c r="VSI410" s="220"/>
      <c r="VSJ410" s="220"/>
      <c r="VSK410" s="220"/>
      <c r="VSL410" s="220"/>
      <c r="VSM410" s="220"/>
      <c r="VSN410" s="220"/>
      <c r="VSO410" s="220"/>
      <c r="VSP410" s="220"/>
      <c r="VSQ410" s="220"/>
      <c r="VSR410" s="220"/>
      <c r="VSS410" s="220"/>
      <c r="VST410" s="220"/>
      <c r="VSU410" s="220"/>
      <c r="VSV410" s="220"/>
      <c r="VSW410" s="220"/>
      <c r="VSX410" s="220"/>
      <c r="VSY410" s="220"/>
      <c r="VSZ410" s="220"/>
      <c r="VTA410" s="220"/>
      <c r="VTB410" s="220"/>
      <c r="VTC410" s="220"/>
      <c r="VTD410" s="220"/>
      <c r="VTE410" s="220"/>
      <c r="VTF410" s="220"/>
      <c r="VTG410" s="220"/>
      <c r="VTH410" s="220"/>
      <c r="VTI410" s="220"/>
      <c r="VTJ410" s="220"/>
      <c r="VTK410" s="220"/>
      <c r="VTL410" s="220"/>
      <c r="VTM410" s="220"/>
      <c r="VTN410" s="220"/>
      <c r="VTO410" s="220"/>
      <c r="VTP410" s="220"/>
      <c r="VTQ410" s="220"/>
      <c r="VTR410" s="220"/>
      <c r="VTS410" s="220"/>
      <c r="VTT410" s="220"/>
      <c r="VTU410" s="220"/>
      <c r="VTV410" s="220"/>
      <c r="VTW410" s="220"/>
      <c r="VTX410" s="220"/>
      <c r="VTY410" s="220"/>
      <c r="VTZ410" s="220"/>
      <c r="VUA410" s="220"/>
      <c r="VUB410" s="220"/>
      <c r="VUC410" s="220"/>
      <c r="VUD410" s="220"/>
      <c r="VUE410" s="220"/>
      <c r="VUF410" s="220"/>
      <c r="VUG410" s="220"/>
      <c r="VUH410" s="220"/>
      <c r="VUI410" s="220"/>
      <c r="VUJ410" s="220"/>
      <c r="VUK410" s="220"/>
      <c r="VUL410" s="220"/>
      <c r="VUM410" s="220"/>
      <c r="VUN410" s="220"/>
      <c r="VUO410" s="220"/>
      <c r="VUP410" s="220"/>
      <c r="VUQ410" s="220"/>
      <c r="VUR410" s="220"/>
      <c r="VUS410" s="220"/>
      <c r="VUT410" s="220"/>
      <c r="VUU410" s="220"/>
      <c r="VUV410" s="220"/>
      <c r="VUW410" s="220"/>
      <c r="VUX410" s="220"/>
      <c r="VUY410" s="220"/>
      <c r="VUZ410" s="220"/>
      <c r="VVA410" s="220"/>
      <c r="VVB410" s="220"/>
      <c r="VVC410" s="220"/>
      <c r="VVD410" s="220"/>
      <c r="VVE410" s="220"/>
      <c r="VVF410" s="220"/>
      <c r="VVG410" s="220"/>
      <c r="VVH410" s="220"/>
      <c r="VVI410" s="220"/>
      <c r="VVJ410" s="220"/>
      <c r="VVK410" s="220"/>
      <c r="VVL410" s="220"/>
      <c r="VVM410" s="220"/>
      <c r="VVN410" s="220"/>
      <c r="VVO410" s="220"/>
      <c r="VVP410" s="220"/>
      <c r="VVQ410" s="220"/>
      <c r="VVR410" s="220"/>
      <c r="VVS410" s="220"/>
      <c r="VVT410" s="220"/>
      <c r="VVU410" s="220"/>
      <c r="VVV410" s="220"/>
      <c r="VVW410" s="220"/>
      <c r="VVX410" s="220"/>
      <c r="VVY410" s="220"/>
      <c r="VVZ410" s="220"/>
      <c r="VWA410" s="220"/>
      <c r="VWB410" s="220"/>
      <c r="VWC410" s="220"/>
      <c r="VWD410" s="220"/>
      <c r="VWE410" s="220"/>
      <c r="VWF410" s="220"/>
      <c r="VWG410" s="220"/>
      <c r="VWH410" s="220"/>
      <c r="VWI410" s="220"/>
      <c r="VWJ410" s="220"/>
      <c r="VWK410" s="220"/>
      <c r="VWL410" s="220"/>
      <c r="VWM410" s="220"/>
      <c r="VWN410" s="220"/>
      <c r="VWO410" s="220"/>
      <c r="VWP410" s="220"/>
      <c r="VWQ410" s="220"/>
      <c r="VWR410" s="220"/>
      <c r="VWS410" s="220"/>
      <c r="VWT410" s="220"/>
      <c r="VWU410" s="220"/>
      <c r="VWV410" s="220"/>
      <c r="VWW410" s="220"/>
      <c r="VWX410" s="220"/>
      <c r="VWY410" s="220"/>
      <c r="VWZ410" s="220"/>
      <c r="VXA410" s="220"/>
      <c r="VXB410" s="220"/>
      <c r="VXC410" s="220"/>
      <c r="VXD410" s="220"/>
      <c r="VXE410" s="220"/>
      <c r="VXF410" s="220"/>
      <c r="VXG410" s="220"/>
      <c r="VXH410" s="220"/>
      <c r="VXI410" s="220"/>
      <c r="VXJ410" s="220"/>
      <c r="VXK410" s="220"/>
      <c r="VXL410" s="220"/>
      <c r="VXM410" s="220"/>
      <c r="VXN410" s="220"/>
      <c r="VXO410" s="220"/>
      <c r="VXP410" s="220"/>
      <c r="VXQ410" s="220"/>
      <c r="VXR410" s="220"/>
      <c r="VXS410" s="220"/>
      <c r="VXT410" s="220"/>
      <c r="VXU410" s="220"/>
      <c r="VXV410" s="220"/>
      <c r="VXW410" s="220"/>
      <c r="VXX410" s="220"/>
      <c r="VXY410" s="220"/>
      <c r="VXZ410" s="220"/>
      <c r="VYA410" s="220"/>
      <c r="VYB410" s="220"/>
      <c r="VYC410" s="220"/>
      <c r="VYD410" s="220"/>
      <c r="VYE410" s="220"/>
      <c r="VYF410" s="220"/>
      <c r="VYG410" s="220"/>
      <c r="VYH410" s="220"/>
      <c r="VYI410" s="220"/>
      <c r="VYJ410" s="220"/>
      <c r="VYK410" s="220"/>
      <c r="VYL410" s="220"/>
      <c r="VYM410" s="220"/>
      <c r="VYN410" s="220"/>
      <c r="VYO410" s="220"/>
      <c r="VYP410" s="220"/>
      <c r="VYQ410" s="220"/>
      <c r="VYR410" s="220"/>
      <c r="VYS410" s="220"/>
      <c r="VYT410" s="220"/>
      <c r="VYU410" s="220"/>
      <c r="VYV410" s="220"/>
      <c r="VYW410" s="220"/>
      <c r="VYX410" s="220"/>
      <c r="VYY410" s="220"/>
      <c r="VYZ410" s="220"/>
      <c r="VZA410" s="220"/>
      <c r="VZB410" s="220"/>
      <c r="VZC410" s="220"/>
      <c r="VZD410" s="220"/>
      <c r="VZE410" s="220"/>
      <c r="VZF410" s="220"/>
      <c r="VZG410" s="220"/>
      <c r="VZH410" s="220"/>
      <c r="VZI410" s="220"/>
      <c r="VZJ410" s="220"/>
      <c r="VZK410" s="220"/>
      <c r="VZL410" s="220"/>
      <c r="VZM410" s="220"/>
      <c r="VZN410" s="220"/>
      <c r="VZO410" s="220"/>
      <c r="VZP410" s="220"/>
      <c r="VZQ410" s="220"/>
      <c r="VZR410" s="220"/>
      <c r="VZS410" s="220"/>
      <c r="VZT410" s="220"/>
      <c r="VZU410" s="220"/>
      <c r="VZV410" s="220"/>
      <c r="VZW410" s="220"/>
      <c r="VZX410" s="220"/>
      <c r="VZY410" s="220"/>
      <c r="VZZ410" s="220"/>
      <c r="WAA410" s="220"/>
      <c r="WAB410" s="220"/>
      <c r="WAC410" s="220"/>
      <c r="WAD410" s="220"/>
      <c r="WAE410" s="220"/>
      <c r="WAF410" s="220"/>
      <c r="WAG410" s="220"/>
      <c r="WAH410" s="220"/>
      <c r="WAI410" s="220"/>
      <c r="WAJ410" s="220"/>
      <c r="WAK410" s="220"/>
      <c r="WAL410" s="220"/>
      <c r="WAM410" s="220"/>
      <c r="WAN410" s="220"/>
      <c r="WAO410" s="220"/>
      <c r="WAP410" s="220"/>
      <c r="WAQ410" s="220"/>
      <c r="WAR410" s="220"/>
      <c r="WAS410" s="220"/>
      <c r="WAT410" s="220"/>
      <c r="WAU410" s="220"/>
      <c r="WAV410" s="220"/>
      <c r="WAW410" s="220"/>
      <c r="WAX410" s="220"/>
      <c r="WAY410" s="220"/>
      <c r="WAZ410" s="220"/>
      <c r="WBA410" s="220"/>
      <c r="WBB410" s="220"/>
      <c r="WBC410" s="220"/>
      <c r="WBD410" s="220"/>
      <c r="WBE410" s="220"/>
      <c r="WBF410" s="220"/>
      <c r="WBG410" s="220"/>
      <c r="WBH410" s="220"/>
      <c r="WBI410" s="220"/>
      <c r="WBJ410" s="220"/>
      <c r="WBK410" s="220"/>
      <c r="WBL410" s="220"/>
      <c r="WBM410" s="220"/>
      <c r="WBN410" s="220"/>
      <c r="WBO410" s="220"/>
      <c r="WBP410" s="220"/>
      <c r="WBQ410" s="220"/>
      <c r="WBR410" s="220"/>
      <c r="WBS410" s="220"/>
      <c r="WBT410" s="220"/>
      <c r="WBU410" s="220"/>
      <c r="WBV410" s="220"/>
      <c r="WBW410" s="220"/>
      <c r="WBX410" s="220"/>
      <c r="WBY410" s="220"/>
      <c r="WBZ410" s="220"/>
      <c r="WCA410" s="220"/>
      <c r="WCB410" s="220"/>
      <c r="WCC410" s="220"/>
      <c r="WCD410" s="220"/>
      <c r="WCE410" s="220"/>
      <c r="WCF410" s="220"/>
      <c r="WCG410" s="220"/>
      <c r="WCH410" s="220"/>
      <c r="WCI410" s="220"/>
      <c r="WCJ410" s="220"/>
      <c r="WCK410" s="220"/>
      <c r="WCL410" s="220"/>
      <c r="WCM410" s="220"/>
      <c r="WCN410" s="220"/>
      <c r="WCO410" s="220"/>
      <c r="WCP410" s="220"/>
      <c r="WCQ410" s="220"/>
      <c r="WCR410" s="220"/>
      <c r="WCS410" s="220"/>
      <c r="WCT410" s="220"/>
      <c r="WCU410" s="220"/>
      <c r="WCV410" s="220"/>
      <c r="WCW410" s="220"/>
      <c r="WCX410" s="220"/>
      <c r="WCY410" s="220"/>
      <c r="WCZ410" s="220"/>
      <c r="WDA410" s="220"/>
      <c r="WDB410" s="220"/>
      <c r="WDC410" s="220"/>
      <c r="WDD410" s="220"/>
      <c r="WDE410" s="220"/>
      <c r="WDF410" s="220"/>
      <c r="WDG410" s="220"/>
      <c r="WDH410" s="220"/>
      <c r="WDI410" s="220"/>
      <c r="WDJ410" s="220"/>
      <c r="WDK410" s="220"/>
      <c r="WDL410" s="220"/>
      <c r="WDM410" s="220"/>
      <c r="WDN410" s="220"/>
      <c r="WDO410" s="220"/>
      <c r="WDP410" s="220"/>
      <c r="WDQ410" s="220"/>
      <c r="WDR410" s="220"/>
      <c r="WDS410" s="220"/>
      <c r="WDT410" s="220"/>
      <c r="WDU410" s="220"/>
      <c r="WDV410" s="220"/>
      <c r="WDW410" s="220"/>
      <c r="WDX410" s="220"/>
      <c r="WDY410" s="220"/>
      <c r="WDZ410" s="220"/>
      <c r="WEA410" s="220"/>
      <c r="WEB410" s="220"/>
      <c r="WEC410" s="220"/>
      <c r="WED410" s="220"/>
      <c r="WEE410" s="220"/>
      <c r="WEF410" s="220"/>
      <c r="WEG410" s="220"/>
      <c r="WEH410" s="220"/>
      <c r="WEI410" s="220"/>
      <c r="WEJ410" s="220"/>
      <c r="WEK410" s="220"/>
      <c r="WEL410" s="220"/>
      <c r="WEM410" s="220"/>
      <c r="WEN410" s="220"/>
      <c r="WEO410" s="220"/>
      <c r="WEP410" s="220"/>
      <c r="WEQ410" s="220"/>
      <c r="WER410" s="220"/>
      <c r="WES410" s="220"/>
      <c r="WET410" s="220"/>
      <c r="WEU410" s="220"/>
      <c r="WEV410" s="220"/>
      <c r="WEW410" s="220"/>
      <c r="WEX410" s="220"/>
      <c r="WEY410" s="220"/>
      <c r="WEZ410" s="220"/>
      <c r="WFA410" s="220"/>
      <c r="WFB410" s="220"/>
      <c r="WFC410" s="220"/>
      <c r="WFD410" s="220"/>
      <c r="WFE410" s="220"/>
      <c r="WFF410" s="220"/>
      <c r="WFG410" s="220"/>
      <c r="WFH410" s="220"/>
      <c r="WFI410" s="220"/>
      <c r="WFJ410" s="220"/>
      <c r="WFK410" s="220"/>
      <c r="WFL410" s="220"/>
      <c r="WFM410" s="220"/>
      <c r="WFN410" s="220"/>
      <c r="WFO410" s="220"/>
      <c r="WFP410" s="220"/>
      <c r="WFQ410" s="220"/>
      <c r="WFR410" s="220"/>
      <c r="WFS410" s="220"/>
      <c r="WFT410" s="220"/>
      <c r="WFU410" s="220"/>
      <c r="WFV410" s="220"/>
      <c r="WFW410" s="220"/>
      <c r="WFX410" s="220"/>
      <c r="WFY410" s="220"/>
      <c r="WFZ410" s="220"/>
      <c r="WGA410" s="220"/>
      <c r="WGB410" s="220"/>
      <c r="WGC410" s="220"/>
      <c r="WGD410" s="220"/>
      <c r="WGE410" s="220"/>
      <c r="WGF410" s="220"/>
      <c r="WGG410" s="220"/>
      <c r="WGH410" s="220"/>
      <c r="WGI410" s="220"/>
      <c r="WGJ410" s="220"/>
      <c r="WGK410" s="220"/>
      <c r="WGL410" s="220"/>
      <c r="WGM410" s="220"/>
      <c r="WGN410" s="220"/>
      <c r="WGO410" s="220"/>
      <c r="WGP410" s="220"/>
      <c r="WGQ410" s="220"/>
      <c r="WGR410" s="220"/>
      <c r="WGS410" s="220"/>
      <c r="WGT410" s="220"/>
      <c r="WGU410" s="220"/>
      <c r="WGV410" s="220"/>
      <c r="WGW410" s="220"/>
      <c r="WGX410" s="220"/>
      <c r="WGY410" s="220"/>
      <c r="WGZ410" s="220"/>
      <c r="WHA410" s="220"/>
      <c r="WHB410" s="220"/>
      <c r="WHC410" s="220"/>
      <c r="WHD410" s="220"/>
      <c r="WHE410" s="220"/>
      <c r="WHF410" s="220"/>
      <c r="WHG410" s="220"/>
      <c r="WHH410" s="220"/>
      <c r="WHI410" s="220"/>
      <c r="WHJ410" s="220"/>
      <c r="WHK410" s="220"/>
      <c r="WHL410" s="220"/>
      <c r="WHM410" s="220"/>
      <c r="WHN410" s="220"/>
      <c r="WHO410" s="220"/>
      <c r="WHP410" s="220"/>
      <c r="WHQ410" s="220"/>
      <c r="WHR410" s="220"/>
      <c r="WHS410" s="220"/>
      <c r="WHT410" s="220"/>
      <c r="WHU410" s="220"/>
      <c r="WHV410" s="220"/>
      <c r="WHW410" s="220"/>
      <c r="WHX410" s="220"/>
      <c r="WHY410" s="220"/>
      <c r="WHZ410" s="220"/>
      <c r="WIA410" s="220"/>
      <c r="WIB410" s="220"/>
      <c r="WIC410" s="220"/>
      <c r="WID410" s="220"/>
      <c r="WIE410" s="220"/>
      <c r="WIF410" s="220"/>
      <c r="WIG410" s="220"/>
      <c r="WIH410" s="220"/>
      <c r="WII410" s="220"/>
      <c r="WIJ410" s="220"/>
      <c r="WIK410" s="220"/>
      <c r="WIL410" s="220"/>
      <c r="WIM410" s="220"/>
      <c r="WIN410" s="220"/>
      <c r="WIO410" s="220"/>
      <c r="WIP410" s="220"/>
      <c r="WIQ410" s="220"/>
      <c r="WIR410" s="220"/>
      <c r="WIS410" s="220"/>
      <c r="WIT410" s="220"/>
      <c r="WIU410" s="220"/>
      <c r="WIV410" s="220"/>
      <c r="WIW410" s="220"/>
      <c r="WIX410" s="220"/>
      <c r="WIY410" s="220"/>
      <c r="WIZ410" s="220"/>
      <c r="WJA410" s="220"/>
      <c r="WJB410" s="220"/>
      <c r="WJC410" s="220"/>
      <c r="WJD410" s="220"/>
      <c r="WJE410" s="220"/>
      <c r="WJF410" s="220"/>
      <c r="WJG410" s="220"/>
      <c r="WJH410" s="220"/>
      <c r="WJI410" s="220"/>
      <c r="WJJ410" s="220"/>
      <c r="WJK410" s="220"/>
      <c r="WJL410" s="220"/>
      <c r="WJM410" s="220"/>
      <c r="WJN410" s="220"/>
      <c r="WJO410" s="220"/>
      <c r="WJP410" s="220"/>
      <c r="WJQ410" s="220"/>
      <c r="WJR410" s="220"/>
      <c r="WJS410" s="220"/>
      <c r="WJT410" s="220"/>
      <c r="WJU410" s="220"/>
      <c r="WJV410" s="220"/>
      <c r="WJW410" s="220"/>
      <c r="WJX410" s="220"/>
      <c r="WJY410" s="220"/>
      <c r="WJZ410" s="220"/>
      <c r="WKA410" s="220"/>
      <c r="WKB410" s="220"/>
      <c r="WKC410" s="220"/>
      <c r="WKD410" s="220"/>
      <c r="WKE410" s="220"/>
      <c r="WKF410" s="220"/>
      <c r="WKG410" s="220"/>
      <c r="WKH410" s="220"/>
      <c r="WKI410" s="220"/>
      <c r="WKJ410" s="220"/>
      <c r="WKK410" s="220"/>
      <c r="WKL410" s="220"/>
      <c r="WKM410" s="220"/>
      <c r="WKN410" s="220"/>
      <c r="WKO410" s="220"/>
      <c r="WKP410" s="220"/>
      <c r="WKQ410" s="220"/>
      <c r="WKR410" s="220"/>
      <c r="WKS410" s="220"/>
      <c r="WKT410" s="220"/>
      <c r="WKU410" s="220"/>
      <c r="WKV410" s="220"/>
      <c r="WKW410" s="220"/>
      <c r="WKX410" s="220"/>
      <c r="WKY410" s="220"/>
      <c r="WKZ410" s="220"/>
      <c r="WLA410" s="220"/>
      <c r="WLB410" s="220"/>
      <c r="WLC410" s="220"/>
      <c r="WLD410" s="220"/>
      <c r="WLE410" s="220"/>
      <c r="WLF410" s="220"/>
      <c r="WLG410" s="220"/>
      <c r="WLH410" s="220"/>
      <c r="WLI410" s="220"/>
      <c r="WLJ410" s="220"/>
      <c r="WLK410" s="220"/>
      <c r="WLL410" s="220"/>
      <c r="WLM410" s="220"/>
      <c r="WLN410" s="220"/>
      <c r="WLO410" s="220"/>
      <c r="WLP410" s="220"/>
      <c r="WLQ410" s="220"/>
      <c r="WLR410" s="220"/>
      <c r="WLS410" s="220"/>
      <c r="WLT410" s="220"/>
      <c r="WLU410" s="220"/>
      <c r="WLV410" s="220"/>
      <c r="WLW410" s="220"/>
      <c r="WLX410" s="220"/>
      <c r="WLY410" s="220"/>
      <c r="WLZ410" s="220"/>
      <c r="WMA410" s="220"/>
      <c r="WMB410" s="220"/>
      <c r="WMC410" s="220"/>
      <c r="WMD410" s="220"/>
      <c r="WME410" s="220"/>
      <c r="WMF410" s="220"/>
      <c r="WMG410" s="220"/>
      <c r="WMH410" s="220"/>
      <c r="WMI410" s="220"/>
      <c r="WMJ410" s="220"/>
      <c r="WMK410" s="220"/>
      <c r="WML410" s="220"/>
      <c r="WMM410" s="220"/>
      <c r="WMN410" s="220"/>
      <c r="WMO410" s="220"/>
      <c r="WMP410" s="220"/>
      <c r="WMQ410" s="220"/>
      <c r="WMR410" s="220"/>
      <c r="WMS410" s="220"/>
      <c r="WMT410" s="220"/>
      <c r="WMU410" s="220"/>
      <c r="WMV410" s="220"/>
      <c r="WMW410" s="220"/>
      <c r="WMX410" s="220"/>
      <c r="WMY410" s="220"/>
      <c r="WMZ410" s="220"/>
      <c r="WNA410" s="220"/>
      <c r="WNB410" s="220"/>
      <c r="WNC410" s="220"/>
      <c r="WND410" s="220"/>
      <c r="WNE410" s="220"/>
      <c r="WNF410" s="220"/>
      <c r="WNG410" s="220"/>
      <c r="WNH410" s="220"/>
      <c r="WNI410" s="220"/>
      <c r="WNJ410" s="220"/>
      <c r="WNK410" s="220"/>
      <c r="WNL410" s="220"/>
      <c r="WNM410" s="220"/>
      <c r="WNN410" s="220"/>
      <c r="WNO410" s="220"/>
      <c r="WNP410" s="220"/>
      <c r="WNQ410" s="220"/>
      <c r="WNR410" s="220"/>
      <c r="WNS410" s="220"/>
      <c r="WNT410" s="220"/>
      <c r="WNU410" s="220"/>
      <c r="WNV410" s="220"/>
      <c r="WNW410" s="220"/>
      <c r="WNX410" s="220"/>
      <c r="WNY410" s="220"/>
      <c r="WNZ410" s="220"/>
      <c r="WOA410" s="220"/>
      <c r="WOB410" s="220"/>
      <c r="WOC410" s="220"/>
      <c r="WOD410" s="220"/>
      <c r="WOE410" s="220"/>
      <c r="WOF410" s="220"/>
      <c r="WOG410" s="220"/>
      <c r="WOH410" s="220"/>
      <c r="WOI410" s="220"/>
      <c r="WOJ410" s="220"/>
      <c r="WOK410" s="220"/>
      <c r="WOL410" s="220"/>
      <c r="WOM410" s="220"/>
      <c r="WON410" s="220"/>
      <c r="WOO410" s="220"/>
      <c r="WOP410" s="220"/>
      <c r="WOQ410" s="220"/>
      <c r="WOR410" s="220"/>
      <c r="WOS410" s="220"/>
      <c r="WOT410" s="220"/>
      <c r="WOU410" s="220"/>
      <c r="WOV410" s="220"/>
      <c r="WOW410" s="220"/>
      <c r="WOX410" s="220"/>
      <c r="WOY410" s="220"/>
      <c r="WOZ410" s="220"/>
      <c r="WPA410" s="220"/>
      <c r="WPB410" s="220"/>
      <c r="WPC410" s="220"/>
      <c r="WPD410" s="220"/>
      <c r="WPE410" s="220"/>
      <c r="WPF410" s="220"/>
      <c r="WPG410" s="220"/>
      <c r="WPH410" s="220"/>
      <c r="WPI410" s="220"/>
      <c r="WPJ410" s="220"/>
      <c r="WPK410" s="220"/>
      <c r="WPL410" s="220"/>
      <c r="WPM410" s="220"/>
      <c r="WPN410" s="220"/>
      <c r="WPO410" s="220"/>
      <c r="WPP410" s="220"/>
      <c r="WPQ410" s="220"/>
      <c r="WPR410" s="220"/>
      <c r="WPS410" s="220"/>
      <c r="WPT410" s="220"/>
      <c r="WPU410" s="220"/>
      <c r="WPV410" s="220"/>
      <c r="WPW410" s="220"/>
      <c r="WPX410" s="220"/>
      <c r="WPY410" s="220"/>
      <c r="WPZ410" s="220"/>
      <c r="WQA410" s="220"/>
      <c r="WQB410" s="220"/>
      <c r="WQC410" s="220"/>
      <c r="WQD410" s="220"/>
      <c r="WQE410" s="220"/>
      <c r="WQF410" s="220"/>
      <c r="WQG410" s="220"/>
      <c r="WQH410" s="220"/>
      <c r="WQI410" s="220"/>
      <c r="WQJ410" s="220"/>
      <c r="WQK410" s="220"/>
      <c r="WQL410" s="220"/>
      <c r="WQM410" s="220"/>
      <c r="WQN410" s="220"/>
      <c r="WQO410" s="220"/>
      <c r="WQP410" s="220"/>
      <c r="WQQ410" s="220"/>
      <c r="WQR410" s="220"/>
      <c r="WQS410" s="220"/>
      <c r="WQT410" s="220"/>
      <c r="WQU410" s="220"/>
      <c r="WQV410" s="220"/>
      <c r="WQW410" s="220"/>
      <c r="WQX410" s="220"/>
      <c r="WQY410" s="220"/>
      <c r="WQZ410" s="220"/>
      <c r="WRA410" s="220"/>
      <c r="WRB410" s="220"/>
      <c r="WRC410" s="220"/>
      <c r="WRD410" s="220"/>
      <c r="WRE410" s="220"/>
      <c r="WRF410" s="220"/>
      <c r="WRG410" s="220"/>
      <c r="WRH410" s="220"/>
      <c r="WRI410" s="220"/>
      <c r="WRJ410" s="220"/>
      <c r="WRK410" s="220"/>
      <c r="WRL410" s="220"/>
      <c r="WRM410" s="220"/>
      <c r="WRN410" s="220"/>
      <c r="WRO410" s="220"/>
      <c r="WRP410" s="220"/>
      <c r="WRQ410" s="220"/>
      <c r="WRR410" s="220"/>
      <c r="WRS410" s="220"/>
      <c r="WRT410" s="220"/>
      <c r="WRU410" s="220"/>
      <c r="WRV410" s="220"/>
      <c r="WRW410" s="220"/>
      <c r="WRX410" s="220"/>
      <c r="WRY410" s="220"/>
      <c r="WRZ410" s="220"/>
      <c r="WSA410" s="220"/>
      <c r="WSB410" s="220"/>
      <c r="WSC410" s="220"/>
      <c r="WSD410" s="220"/>
      <c r="WSE410" s="220"/>
      <c r="WSF410" s="220"/>
      <c r="WSG410" s="220"/>
      <c r="WSH410" s="220"/>
      <c r="WSI410" s="220"/>
      <c r="WSJ410" s="220"/>
      <c r="WSK410" s="220"/>
      <c r="WSL410" s="220"/>
      <c r="WSM410" s="220"/>
      <c r="WSN410" s="220"/>
      <c r="WSO410" s="220"/>
      <c r="WSP410" s="220"/>
      <c r="WSQ410" s="220"/>
      <c r="WSR410" s="220"/>
      <c r="WSS410" s="220"/>
      <c r="WST410" s="220"/>
      <c r="WSU410" s="220"/>
      <c r="WSV410" s="220"/>
      <c r="WSW410" s="220"/>
      <c r="WSX410" s="220"/>
      <c r="WSY410" s="220"/>
      <c r="WSZ410" s="220"/>
      <c r="WTA410" s="220"/>
      <c r="WTB410" s="220"/>
      <c r="WTC410" s="220"/>
      <c r="WTD410" s="220"/>
      <c r="WTE410" s="220"/>
      <c r="WTF410" s="220"/>
      <c r="WTG410" s="220"/>
      <c r="WTH410" s="220"/>
      <c r="WTI410" s="220"/>
      <c r="WTJ410" s="220"/>
      <c r="WTK410" s="220"/>
      <c r="WTL410" s="220"/>
      <c r="WTM410" s="220"/>
      <c r="WTN410" s="220"/>
      <c r="WTO410" s="220"/>
      <c r="WTP410" s="220"/>
      <c r="WTQ410" s="220"/>
      <c r="WTR410" s="220"/>
      <c r="WTS410" s="220"/>
      <c r="WTT410" s="220"/>
      <c r="WTU410" s="220"/>
      <c r="WTV410" s="220"/>
      <c r="WTW410" s="220"/>
      <c r="WTX410" s="220"/>
      <c r="WTY410" s="220"/>
      <c r="WTZ410" s="220"/>
      <c r="WUA410" s="220"/>
      <c r="WUB410" s="220"/>
      <c r="WUC410" s="220"/>
      <c r="WUD410" s="220"/>
      <c r="WUE410" s="220"/>
      <c r="WUF410" s="220"/>
      <c r="WUG410" s="220"/>
      <c r="WUH410" s="220"/>
      <c r="WUI410" s="220"/>
      <c r="WUJ410" s="220"/>
      <c r="WUK410" s="220"/>
      <c r="WUL410" s="220"/>
      <c r="WUM410" s="220"/>
      <c r="WUN410" s="220"/>
      <c r="WUO410" s="220"/>
      <c r="WUP410" s="220"/>
      <c r="WUQ410" s="220"/>
      <c r="WUR410" s="220"/>
      <c r="WUS410" s="220"/>
      <c r="WUT410" s="220"/>
      <c r="WUU410" s="220"/>
      <c r="WUV410" s="220"/>
      <c r="WUW410" s="220"/>
      <c r="WUX410" s="220"/>
      <c r="WUY410" s="220"/>
      <c r="WUZ410" s="220"/>
      <c r="WVA410" s="220"/>
      <c r="WVB410" s="220"/>
      <c r="WVC410" s="220"/>
      <c r="WVD410" s="220"/>
      <c r="WVE410" s="220"/>
      <c r="WVF410" s="220"/>
      <c r="WVG410" s="220"/>
      <c r="WVH410" s="220"/>
      <c r="WVI410" s="220"/>
      <c r="WVJ410" s="220"/>
      <c r="WVK410" s="220"/>
      <c r="WVL410" s="220"/>
      <c r="WVM410" s="220"/>
      <c r="WVN410" s="220"/>
      <c r="WVO410" s="220"/>
      <c r="WVP410" s="220"/>
      <c r="WVQ410" s="220"/>
      <c r="WVR410" s="220"/>
      <c r="WVS410" s="220"/>
      <c r="WVT410" s="220"/>
      <c r="WVU410" s="220"/>
      <c r="WVV410" s="220"/>
      <c r="WVW410" s="220"/>
      <c r="WVX410" s="220"/>
      <c r="WVY410" s="220"/>
      <c r="WVZ410" s="220"/>
      <c r="WWA410" s="220"/>
      <c r="WWB410" s="220"/>
      <c r="WWC410" s="220"/>
      <c r="WWD410" s="220"/>
      <c r="WWE410" s="220"/>
      <c r="WWF410" s="220"/>
      <c r="WWG410" s="220"/>
      <c r="WWH410" s="220"/>
      <c r="WWI410" s="220"/>
      <c r="WWJ410" s="220"/>
      <c r="WWK410" s="220"/>
      <c r="WWL410" s="220"/>
      <c r="WWM410" s="220"/>
      <c r="WWN410" s="220"/>
      <c r="WWO410" s="220"/>
      <c r="WWP410" s="220"/>
      <c r="WWQ410" s="220"/>
      <c r="WWR410" s="220"/>
      <c r="WWS410" s="220"/>
      <c r="WWT410" s="220"/>
      <c r="WWU410" s="220"/>
      <c r="WWV410" s="220"/>
      <c r="WWW410" s="220"/>
      <c r="WWX410" s="220"/>
      <c r="WWY410" s="220"/>
      <c r="WWZ410" s="220"/>
      <c r="WXA410" s="220"/>
      <c r="WXB410" s="220"/>
      <c r="WXC410" s="220"/>
      <c r="WXD410" s="220"/>
      <c r="WXE410" s="220"/>
      <c r="WXF410" s="220"/>
      <c r="WXG410" s="220"/>
      <c r="WXH410" s="220"/>
      <c r="WXI410" s="220"/>
      <c r="WXJ410" s="220"/>
      <c r="WXK410" s="220"/>
      <c r="WXL410" s="220"/>
      <c r="WXM410" s="220"/>
      <c r="WXN410" s="220"/>
      <c r="WXO410" s="220"/>
      <c r="WXP410" s="220"/>
      <c r="WXQ410" s="220"/>
      <c r="WXR410" s="220"/>
      <c r="WXS410" s="220"/>
      <c r="WXT410" s="220"/>
      <c r="WXU410" s="220"/>
      <c r="WXV410" s="220"/>
      <c r="WXW410" s="220"/>
      <c r="WXX410" s="220"/>
      <c r="WXY410" s="220"/>
      <c r="WXZ410" s="220"/>
      <c r="WYA410" s="220"/>
      <c r="WYB410" s="220"/>
      <c r="WYC410" s="220"/>
      <c r="WYD410" s="220"/>
      <c r="WYE410" s="220"/>
      <c r="WYF410" s="220"/>
      <c r="WYG410" s="220"/>
      <c r="WYH410" s="220"/>
      <c r="WYI410" s="220"/>
      <c r="WYJ410" s="220"/>
      <c r="WYK410" s="220"/>
      <c r="WYL410" s="220"/>
      <c r="WYM410" s="220"/>
      <c r="WYN410" s="220"/>
      <c r="WYO410" s="220"/>
      <c r="WYP410" s="220"/>
      <c r="WYQ410" s="220"/>
      <c r="WYR410" s="220"/>
      <c r="WYS410" s="220"/>
      <c r="WYT410" s="220"/>
      <c r="WYU410" s="220"/>
      <c r="WYV410" s="220"/>
      <c r="WYW410" s="220"/>
      <c r="WYX410" s="220"/>
      <c r="WYY410" s="220"/>
      <c r="WYZ410" s="220"/>
      <c r="WZA410" s="220"/>
      <c r="WZB410" s="220"/>
      <c r="WZC410" s="220"/>
      <c r="WZD410" s="220"/>
      <c r="WZE410" s="220"/>
      <c r="WZF410" s="220"/>
      <c r="WZG410" s="220"/>
      <c r="WZH410" s="220"/>
      <c r="WZI410" s="220"/>
      <c r="WZJ410" s="220"/>
      <c r="WZK410" s="220"/>
      <c r="WZL410" s="220"/>
      <c r="WZM410" s="220"/>
      <c r="WZN410" s="220"/>
      <c r="WZO410" s="220"/>
      <c r="WZP410" s="220"/>
      <c r="WZQ410" s="220"/>
      <c r="WZR410" s="220"/>
      <c r="WZS410" s="220"/>
      <c r="WZT410" s="220"/>
      <c r="WZU410" s="220"/>
      <c r="WZV410" s="220"/>
      <c r="WZW410" s="220"/>
      <c r="WZX410" s="220"/>
      <c r="WZY410" s="220"/>
      <c r="WZZ410" s="220"/>
      <c r="XAA410" s="220"/>
      <c r="XAB410" s="220"/>
      <c r="XAC410" s="220"/>
      <c r="XAD410" s="220"/>
      <c r="XAE410" s="220"/>
      <c r="XAF410" s="220"/>
      <c r="XAG410" s="220"/>
      <c r="XAH410" s="220"/>
      <c r="XAI410" s="220"/>
      <c r="XAJ410" s="220"/>
      <c r="XAK410" s="220"/>
      <c r="XAL410" s="220"/>
      <c r="XAM410" s="220"/>
      <c r="XAN410" s="220"/>
      <c r="XAO410" s="220"/>
      <c r="XAP410" s="220"/>
      <c r="XAQ410" s="220"/>
      <c r="XAR410" s="220"/>
      <c r="XAS410" s="220"/>
      <c r="XAT410" s="220"/>
      <c r="XAU410" s="220"/>
      <c r="XAV410" s="220"/>
      <c r="XAW410" s="220"/>
      <c r="XAX410" s="220"/>
      <c r="XAY410" s="220"/>
      <c r="XAZ410" s="220"/>
      <c r="XBA410" s="220"/>
      <c r="XBB410" s="220"/>
      <c r="XBC410" s="220"/>
      <c r="XBD410" s="220"/>
      <c r="XBE410" s="220"/>
      <c r="XBF410" s="220"/>
      <c r="XBG410" s="220"/>
      <c r="XBH410" s="220"/>
      <c r="XBI410" s="220"/>
      <c r="XBJ410" s="220"/>
      <c r="XBK410" s="220"/>
      <c r="XBL410" s="220"/>
      <c r="XBM410" s="220"/>
      <c r="XBN410" s="220"/>
      <c r="XBO410" s="220"/>
      <c r="XBP410" s="220"/>
      <c r="XBQ410" s="220"/>
      <c r="XBR410" s="220"/>
      <c r="XBS410" s="220"/>
      <c r="XBT410" s="220"/>
      <c r="XBU410" s="220"/>
      <c r="XBV410" s="220"/>
      <c r="XBW410" s="220"/>
      <c r="XBX410" s="220"/>
      <c r="XBY410" s="220"/>
      <c r="XBZ410" s="220"/>
      <c r="XCA410" s="220"/>
      <c r="XCB410" s="220"/>
      <c r="XCC410" s="220"/>
      <c r="XCD410" s="220"/>
      <c r="XCE410" s="220"/>
      <c r="XCF410" s="220"/>
      <c r="XCG410" s="220"/>
      <c r="XCH410" s="220"/>
      <c r="XCI410" s="220"/>
      <c r="XCJ410" s="220"/>
      <c r="XCK410" s="220"/>
      <c r="XCL410" s="220"/>
      <c r="XCM410" s="220"/>
      <c r="XCN410" s="220"/>
      <c r="XCO410" s="220"/>
      <c r="XCP410" s="220"/>
      <c r="XCQ410" s="220"/>
      <c r="XCR410" s="220"/>
      <c r="XCS410" s="220"/>
      <c r="XCT410" s="220"/>
      <c r="XCU410" s="220"/>
      <c r="XCV410" s="220"/>
      <c r="XCW410" s="220"/>
      <c r="XCX410" s="220"/>
      <c r="XCY410" s="220"/>
      <c r="XCZ410" s="220"/>
      <c r="XDA410" s="220"/>
      <c r="XDB410" s="220"/>
      <c r="XDC410" s="220"/>
      <c r="XDD410" s="220"/>
      <c r="XDE410" s="220"/>
      <c r="XDF410" s="220"/>
      <c r="XDG410" s="220"/>
      <c r="XDH410" s="220"/>
      <c r="XDI410" s="220"/>
      <c r="XDJ410" s="220"/>
      <c r="XDK410" s="220"/>
      <c r="XDL410" s="220"/>
      <c r="XDM410" s="220"/>
      <c r="XDN410" s="220"/>
      <c r="XDO410" s="220"/>
      <c r="XDP410" s="220"/>
      <c r="XDQ410" s="220"/>
      <c r="XDR410" s="220"/>
      <c r="XDS410" s="220"/>
      <c r="XDT410" s="220"/>
      <c r="XDU410" s="220"/>
      <c r="XDV410" s="220"/>
      <c r="XDW410" s="220"/>
      <c r="XDX410" s="220"/>
      <c r="XDY410" s="220"/>
      <c r="XDZ410" s="220"/>
      <c r="XEA410" s="220"/>
      <c r="XEB410" s="220"/>
      <c r="XEC410" s="220"/>
      <c r="XED410" s="220"/>
      <c r="XEE410" s="220"/>
      <c r="XEF410" s="220"/>
      <c r="XEG410" s="220"/>
      <c r="XEH410" s="220"/>
      <c r="XEI410" s="220"/>
      <c r="XEJ410" s="220"/>
      <c r="XEK410" s="220"/>
      <c r="XEL410" s="220"/>
      <c r="XEM410" s="220"/>
      <c r="XEN410" s="220"/>
      <c r="XEO410" s="220"/>
      <c r="XEP410" s="220"/>
      <c r="XEQ410" s="220"/>
      <c r="XER410" s="220"/>
      <c r="XES410" s="220"/>
      <c r="XET410" s="220"/>
      <c r="XEU410" s="220"/>
      <c r="XEV410" s="220"/>
    </row>
    <row r="411" s="127" customFormat="1" ht="27" customHeight="1" spans="1:1024 1025:16376">
      <c r="A411" s="152">
        <v>405</v>
      </c>
      <c r="B411" s="258" t="s">
        <v>3178</v>
      </c>
      <c r="C411" s="259">
        <v>42</v>
      </c>
      <c r="D411" s="155" t="s">
        <v>2422</v>
      </c>
      <c r="E411" s="263" t="s">
        <v>2423</v>
      </c>
      <c r="F411" s="262" t="s">
        <v>3179</v>
      </c>
      <c r="G411" s="158" t="s">
        <v>2425</v>
      </c>
      <c r="H411" s="157" t="str">
        <f>IF(G411="","",VLOOKUP(G411,'附表8-合同明细采集底稿'!B:I,2,0))</f>
        <v>沁春锦苑18#、21#、22#楼、37#社区、地下车库及人防部分建设工程（不含人防）</v>
      </c>
      <c r="I411" s="121">
        <f>IF(G411="","",VLOOKUP(G411,'附表8-合同明细采集底稿'!B:I,3,0))</f>
        <v>0</v>
      </c>
      <c r="J411" s="157" t="str">
        <f>IF(G411="","",VLOOKUP(G411,'附表8-合同明细采集底稿'!B:I,4,0))</f>
        <v>新疆通力建设集团股份有限公司（高）</v>
      </c>
      <c r="K411" s="157" t="s">
        <v>2007</v>
      </c>
      <c r="L411" s="158"/>
      <c r="M411" s="167" t="s">
        <v>3180</v>
      </c>
      <c r="N411" s="187">
        <v>45871.56</v>
      </c>
      <c r="O411" s="255">
        <v>50000</v>
      </c>
      <c r="P411" s="255">
        <v>45871.56</v>
      </c>
      <c r="Q411" s="160"/>
      <c r="R411" s="160">
        <f t="shared" si="20"/>
        <v>45871.56</v>
      </c>
      <c r="S411" s="161">
        <f>IFERROR(VLOOKUP(G411,'附表8-合同明细采集底稿'!B:M,12,0),100%)</f>
        <v>1</v>
      </c>
      <c r="T411" s="160">
        <f t="shared" si="19"/>
        <v>45871.56</v>
      </c>
      <c r="U411" s="157"/>
      <c r="V411" s="162" t="s">
        <v>309</v>
      </c>
      <c r="W411" s="163">
        <f>IF('附表1-面积统计表'!$D$29=0,"",IF(AND(V411="共同成本费用",Z411="总建筑面积法"),ROUND(T411/'附表1-面积统计表'!$D$29*'附表1-面积统计表'!$D$5,2),IF(AND(V411="共同成本费用",Z411="可售建筑面积法"),ROUND(T411/'附表1-面积统计表'!$F$29*'附表1-面积统计表'!$F$5,2),"请手工填写")))</f>
        <v>43187.67</v>
      </c>
      <c r="X411" s="163" t="str">
        <f>IF(SUM('附表1-面积统计表'!$D$6)=0,"",SUM(T411)-SUM(W411)-SUM(Y411))</f>
        <v/>
      </c>
      <c r="Y411" s="163">
        <f>IF(SUM('附表1-面积统计表'!$D$6)=0,SUM(T411)-SUM(W411),IF('附表1-面积统计表'!$D$29=0,"",IF(AND(V411="共同成本费用",Z411="总建筑面积法"),ROUND(T411/'附表1-面积统计表'!$D$29*'附表1-面积统计表'!$D$7,2),IF(AND(V411="共同成本费用",Z411="可售建筑面积法"),ROUND(T411/'附表1-面积统计表'!$F$29*'附表1-面积统计表'!$F$7,2),"请手工填写"))))</f>
        <v>2683.89</v>
      </c>
      <c r="Z411" s="164" t="s">
        <v>282</v>
      </c>
      <c r="AA411" s="157"/>
      <c r="AB411" s="165" t="s">
        <v>1986</v>
      </c>
      <c r="AC411" s="165"/>
    </row>
    <row r="412" s="127" customFormat="1" ht="27" customHeight="1" spans="1:1024 1025:16376">
      <c r="A412" s="152">
        <v>406</v>
      </c>
      <c r="B412" s="258" t="s">
        <v>3181</v>
      </c>
      <c r="C412" s="259">
        <v>28</v>
      </c>
      <c r="D412" s="155" t="s">
        <v>2422</v>
      </c>
      <c r="E412" s="263" t="s">
        <v>2423</v>
      </c>
      <c r="F412" s="262" t="s">
        <v>3182</v>
      </c>
      <c r="G412" s="158" t="s">
        <v>2425</v>
      </c>
      <c r="H412" s="157" t="str">
        <f>IF(G412="","",VLOOKUP(G412,'附表8-合同明细采集底稿'!B:I,2,0))</f>
        <v>沁春锦苑18#、21#、22#楼、37#社区、地下车库及人防部分建设工程（不含人防）</v>
      </c>
      <c r="I412" s="121">
        <f>IF(G412="","",VLOOKUP(G412,'附表8-合同明细采集底稿'!B:I,3,0))</f>
        <v>0</v>
      </c>
      <c r="J412" s="157" t="str">
        <f>IF(G412="","",VLOOKUP(G412,'附表8-合同明细采集底稿'!B:I,4,0))</f>
        <v>新疆通力建设集团股份有限公司（高）</v>
      </c>
      <c r="K412" s="157" t="s">
        <v>2007</v>
      </c>
      <c r="L412" s="158"/>
      <c r="M412" s="158" t="s">
        <v>3183</v>
      </c>
      <c r="N412" s="187">
        <v>1319491.68</v>
      </c>
      <c r="O412" s="255">
        <v>1438245.93</v>
      </c>
      <c r="P412" s="255">
        <v>1319491.68</v>
      </c>
      <c r="Q412" s="160"/>
      <c r="R412" s="160">
        <f t="shared" si="20"/>
        <v>1319491.68</v>
      </c>
      <c r="S412" s="161">
        <f>IFERROR(VLOOKUP(G412,'附表8-合同明细采集底稿'!B:M,12,0),100%)</f>
        <v>1</v>
      </c>
      <c r="T412" s="160">
        <f t="shared" si="19"/>
        <v>1319491.68</v>
      </c>
      <c r="U412" s="157"/>
      <c r="V412" s="162" t="s">
        <v>309</v>
      </c>
      <c r="W412" s="163">
        <f>IF('附表1-面积统计表'!$D$29=0,"",IF(AND(V412="共同成本费用",Z412="总建筑面积法"),ROUND(T412/'附表1-面积统计表'!$D$29*'附表1-面积统计表'!$D$5,2),IF(AND(V412="共同成本费用",Z412="可售建筑面积法"),ROUND(T412/'附表1-面积统计表'!$F$29*'附表1-面积统计表'!$F$5,2),"请手工填写")))</f>
        <v>1242289.87</v>
      </c>
      <c r="X412" s="163" t="str">
        <f>IF(SUM('附表1-面积统计表'!$D$6)=0,"",SUM(T412)-SUM(W412)-SUM(Y412))</f>
        <v/>
      </c>
      <c r="Y412" s="163">
        <f>IF(SUM('附表1-面积统计表'!$D$6)=0,SUM(T412)-SUM(W412),IF('附表1-面积统计表'!$D$29=0,"",IF(AND(V412="共同成本费用",Z412="总建筑面积法"),ROUND(T412/'附表1-面积统计表'!$D$29*'附表1-面积统计表'!$D$7,2),IF(AND(V412="共同成本费用",Z412="可售建筑面积法"),ROUND(T412/'附表1-面积统计表'!$F$29*'附表1-面积统计表'!$F$7,2),"请手工填写"))))</f>
        <v>77201.8099999998</v>
      </c>
      <c r="Z412" s="164" t="s">
        <v>282</v>
      </c>
      <c r="AA412" s="157"/>
      <c r="AB412" s="165" t="s">
        <v>1986</v>
      </c>
      <c r="AC412" s="165"/>
    </row>
    <row r="413" s="127" customFormat="1" ht="27" customHeight="1" spans="1:1024 1025:16376">
      <c r="A413" s="152">
        <v>407</v>
      </c>
      <c r="B413" s="258" t="s">
        <v>3184</v>
      </c>
      <c r="C413" s="259">
        <v>21</v>
      </c>
      <c r="D413" s="155" t="s">
        <v>2422</v>
      </c>
      <c r="E413" s="263" t="s">
        <v>2423</v>
      </c>
      <c r="F413" s="262" t="s">
        <v>3185</v>
      </c>
      <c r="G413" s="158" t="s">
        <v>2425</v>
      </c>
      <c r="H413" s="157" t="str">
        <f>IF(G413="","",VLOOKUP(G413,'附表8-合同明细采集底稿'!B:I,2,0))</f>
        <v>沁春锦苑18#、21#、22#楼、37#社区、地下车库及人防部分建设工程（不含人防）</v>
      </c>
      <c r="I413" s="121">
        <f>IF(G413="","",VLOOKUP(G413,'附表8-合同明细采集底稿'!B:I,3,0))</f>
        <v>0</v>
      </c>
      <c r="J413" s="157" t="str">
        <f>IF(G413="","",VLOOKUP(G413,'附表8-合同明细采集底稿'!B:I,4,0))</f>
        <v>新疆通力建设集团股份有限公司（高）</v>
      </c>
      <c r="K413" s="157" t="s">
        <v>2007</v>
      </c>
      <c r="L413" s="158"/>
      <c r="M413" s="158" t="s">
        <v>3186</v>
      </c>
      <c r="N413" s="187">
        <v>359495.82</v>
      </c>
      <c r="O413" s="255">
        <v>391850.44</v>
      </c>
      <c r="P413" s="255">
        <v>359495.82</v>
      </c>
      <c r="Q413" s="160"/>
      <c r="R413" s="160">
        <f t="shared" si="20"/>
        <v>359495.82</v>
      </c>
      <c r="S413" s="161">
        <f>IFERROR(VLOOKUP(G413,'附表8-合同明细采集底稿'!B:M,12,0),100%)</f>
        <v>1</v>
      </c>
      <c r="T413" s="160">
        <f t="shared" si="19"/>
        <v>359495.82</v>
      </c>
      <c r="U413" s="157"/>
      <c r="V413" s="162" t="s">
        <v>309</v>
      </c>
      <c r="W413" s="163">
        <f>IF('附表1-面积统计表'!$D$29=0,"",IF(AND(V413="共同成本费用",Z413="总建筑面积法"),ROUND(T413/'附表1-面积统计表'!$D$29*'附表1-面积统计表'!$D$5,2),IF(AND(V413="共同成本费用",Z413="可售建筑面积法"),ROUND(T413/'附表1-面积统计表'!$F$29*'附表1-面积统计表'!$F$5,2),"请手工填写")))</f>
        <v>338462.17</v>
      </c>
      <c r="X413" s="163" t="str">
        <f>IF(SUM('附表1-面积统计表'!$D$6)=0,"",SUM(T413)-SUM(W413)-SUM(Y413))</f>
        <v/>
      </c>
      <c r="Y413" s="163">
        <f>IF(SUM('附表1-面积统计表'!$D$6)=0,SUM(T413)-SUM(W413),IF('附表1-面积统计表'!$D$29=0,"",IF(AND(V413="共同成本费用",Z413="总建筑面积法"),ROUND(T413/'附表1-面积统计表'!$D$29*'附表1-面积统计表'!$D$7,2),IF(AND(V413="共同成本费用",Z413="可售建筑面积法"),ROUND(T413/'附表1-面积统计表'!$F$29*'附表1-面积统计表'!$F$7,2),"请手工填写"))))</f>
        <v>21033.65</v>
      </c>
      <c r="Z413" s="164" t="s">
        <v>282</v>
      </c>
      <c r="AA413" s="157"/>
      <c r="AB413" s="165" t="s">
        <v>1986</v>
      </c>
      <c r="AC413" s="165"/>
    </row>
    <row r="414" s="127" customFormat="1" ht="27" customHeight="1" spans="1:1024 1025:16376">
      <c r="A414" s="152">
        <v>408</v>
      </c>
      <c r="B414" s="258" t="s">
        <v>2794</v>
      </c>
      <c r="C414" s="259">
        <v>28</v>
      </c>
      <c r="D414" s="155" t="s">
        <v>2422</v>
      </c>
      <c r="E414" s="263" t="s">
        <v>2423</v>
      </c>
      <c r="F414" s="262" t="s">
        <v>3187</v>
      </c>
      <c r="G414" s="158" t="s">
        <v>2425</v>
      </c>
      <c r="H414" s="157" t="str">
        <f>IF(G414="","",VLOOKUP(G414,'附表8-合同明细采集底稿'!B:I,2,0))</f>
        <v>沁春锦苑18#、21#、22#楼、37#社区、地下车库及人防部分建设工程（不含人防）</v>
      </c>
      <c r="I414" s="121">
        <f>IF(G414="","",VLOOKUP(G414,'附表8-合同明细采集底稿'!B:I,3,0))</f>
        <v>0</v>
      </c>
      <c r="J414" s="157" t="str">
        <f>IF(G414="","",VLOOKUP(G414,'附表8-合同明细采集底稿'!B:I,4,0))</f>
        <v>新疆通力建设集团股份有限公司（高）</v>
      </c>
      <c r="K414" s="157" t="s">
        <v>2007</v>
      </c>
      <c r="L414" s="158"/>
      <c r="M414" s="158" t="s">
        <v>3188</v>
      </c>
      <c r="N414" s="187">
        <v>1327893.87</v>
      </c>
      <c r="O414" s="255">
        <v>1447404.32</v>
      </c>
      <c r="P414" s="255">
        <v>1327893.87</v>
      </c>
      <c r="Q414" s="160"/>
      <c r="R414" s="160">
        <f t="shared" si="20"/>
        <v>1327893.87</v>
      </c>
      <c r="S414" s="161">
        <f>IFERROR(VLOOKUP(G414,'附表8-合同明细采集底稿'!B:M,12,0),100%)</f>
        <v>1</v>
      </c>
      <c r="T414" s="160">
        <f t="shared" si="19"/>
        <v>1327893.87</v>
      </c>
      <c r="U414" s="157"/>
      <c r="V414" s="162" t="s">
        <v>309</v>
      </c>
      <c r="W414" s="163">
        <f>IF('附表1-面积统计表'!$D$29=0,"",IF(AND(V414="共同成本费用",Z414="总建筑面积法"),ROUND(T414/'附表1-面积统计表'!$D$29*'附表1-面积统计表'!$D$5,2),IF(AND(V414="共同成本费用",Z414="可售建筑面积法"),ROUND(T414/'附表1-面积统计表'!$F$29*'附表1-面积统计表'!$F$5,2),"请手工填写")))</f>
        <v>1250200.46</v>
      </c>
      <c r="X414" s="163" t="str">
        <f>IF(SUM('附表1-面积统计表'!$D$6)=0,"",SUM(T414)-SUM(W414)-SUM(Y414))</f>
        <v/>
      </c>
      <c r="Y414" s="163">
        <f>IF(SUM('附表1-面积统计表'!$D$6)=0,SUM(T414)-SUM(W414),IF('附表1-面积统计表'!$D$29=0,"",IF(AND(V414="共同成本费用",Z414="总建筑面积法"),ROUND(T414/'附表1-面积统计表'!$D$29*'附表1-面积统计表'!$D$7,2),IF(AND(V414="共同成本费用",Z414="可售建筑面积法"),ROUND(T414/'附表1-面积统计表'!$F$29*'附表1-面积统计表'!$F$7,2),"请手工填写"))))</f>
        <v>77693.4100000001</v>
      </c>
      <c r="Z414" s="164" t="s">
        <v>282</v>
      </c>
      <c r="AA414" s="157"/>
      <c r="AB414" s="165" t="s">
        <v>1986</v>
      </c>
      <c r="AC414" s="165"/>
    </row>
    <row r="415" s="127" customFormat="1" ht="27" customHeight="1" spans="1:1024 1025:16376">
      <c r="A415" s="152">
        <v>409</v>
      </c>
      <c r="B415" s="258" t="s">
        <v>2794</v>
      </c>
      <c r="C415" s="259">
        <v>28</v>
      </c>
      <c r="D415" s="155" t="s">
        <v>2422</v>
      </c>
      <c r="E415" s="263" t="s">
        <v>2423</v>
      </c>
      <c r="F415" s="262" t="s">
        <v>3187</v>
      </c>
      <c r="G415" s="158" t="s">
        <v>2425</v>
      </c>
      <c r="H415" s="157" t="str">
        <f>IF(G415="","",VLOOKUP(G415,'附表8-合同明细采集底稿'!B:I,2,0))</f>
        <v>沁春锦苑18#、21#、22#楼、37#社区、地下车库及人防部分建设工程（不含人防）</v>
      </c>
      <c r="I415" s="121">
        <f>IF(G415="","",VLOOKUP(G415,'附表8-合同明细采集底稿'!B:I,3,0))</f>
        <v>0</v>
      </c>
      <c r="J415" s="157" t="str">
        <f>IF(G415="","",VLOOKUP(G415,'附表8-合同明细采集底稿'!B:I,4,0))</f>
        <v>新疆通力建设集团股份有限公司（高）</v>
      </c>
      <c r="K415" s="157" t="s">
        <v>2007</v>
      </c>
      <c r="L415" s="158"/>
      <c r="M415" s="158" t="s">
        <v>3189</v>
      </c>
      <c r="N415" s="187">
        <v>11039045.49</v>
      </c>
      <c r="O415" s="255">
        <v>12032559.58</v>
      </c>
      <c r="P415" s="255">
        <v>11039045.49</v>
      </c>
      <c r="Q415" s="160">
        <f>-4335979.75</f>
        <v>-4335979.75</v>
      </c>
      <c r="R415" s="160">
        <f t="shared" si="20"/>
        <v>6703065.74</v>
      </c>
      <c r="S415" s="161">
        <f>IFERROR(VLOOKUP(G415,'附表8-合同明细采集底稿'!B:M,12,0),100%)</f>
        <v>1</v>
      </c>
      <c r="T415" s="160">
        <f t="shared" si="19"/>
        <v>6703065.74</v>
      </c>
      <c r="U415" s="157"/>
      <c r="V415" s="162" t="s">
        <v>309</v>
      </c>
      <c r="W415" s="163">
        <f>IF('附表1-面积统计表'!$D$29=0,"",IF(AND(V415="共同成本费用",Z415="总建筑面积法"),ROUND(T415/'附表1-面积统计表'!$D$29*'附表1-面积统计表'!$D$5,2),IF(AND(V415="共同成本费用",Z415="可售建筑面积法"),ROUND(T415/'附表1-面积统计表'!$F$29*'附表1-面积统计表'!$F$5,2),"请手工填写")))</f>
        <v>6310877.72</v>
      </c>
      <c r="X415" s="163" t="str">
        <f>IF(SUM('附表1-面积统计表'!$D$6)=0,"",SUM(T415)-SUM(W415)-SUM(Y415))</f>
        <v/>
      </c>
      <c r="Y415" s="163">
        <f>IF(SUM('附表1-面积统计表'!$D$6)=0,SUM(T415)-SUM(W415),IF('附表1-面积统计表'!$D$29=0,"",IF(AND(V415="共同成本费用",Z415="总建筑面积法"),ROUND(T415/'附表1-面积统计表'!$D$29*'附表1-面积统计表'!$D$7,2),IF(AND(V415="共同成本费用",Z415="可售建筑面积法"),ROUND(T415/'附表1-面积统计表'!$F$29*'附表1-面积统计表'!$F$7,2),"请手工填写"))))</f>
        <v>392188.02</v>
      </c>
      <c r="Z415" s="164" t="s">
        <v>282</v>
      </c>
      <c r="AA415" s="157"/>
      <c r="AB415" s="165" t="s">
        <v>1986</v>
      </c>
      <c r="AC415" s="165"/>
    </row>
    <row r="416" s="127" customFormat="1" ht="27" customHeight="1" spans="1:1024 1025:16376">
      <c r="A416" s="152">
        <v>410</v>
      </c>
      <c r="B416" s="258" t="s">
        <v>2449</v>
      </c>
      <c r="C416" s="259" t="s">
        <v>2437</v>
      </c>
      <c r="D416" s="155" t="s">
        <v>2422</v>
      </c>
      <c r="E416" s="263" t="s">
        <v>3025</v>
      </c>
      <c r="F416" s="262" t="s">
        <v>3190</v>
      </c>
      <c r="G416" s="158" t="s">
        <v>3191</v>
      </c>
      <c r="H416" s="157" t="str">
        <f>IF(G416="","",VLOOKUP(G416,'附表8-合同明细采集底稿'!B:I,2,0))</f>
        <v>沁园春景22#、18#一单元门斗装修工程</v>
      </c>
      <c r="I416" s="121">
        <f>IF(G416="","",VLOOKUP(G416,'附表8-合同明细采集底稿'!B:I,3,0))</f>
        <v>0</v>
      </c>
      <c r="J416" s="157" t="str">
        <f>IF(G416="","",VLOOKUP(G416,'附表8-合同明细采集底稿'!B:I,4,0))</f>
        <v>新疆通力建设集团股份有限公司</v>
      </c>
      <c r="K416" s="157" t="s">
        <v>2007</v>
      </c>
      <c r="L416" s="166" t="s">
        <v>2546</v>
      </c>
      <c r="M416" s="158" t="s">
        <v>3192</v>
      </c>
      <c r="N416" s="187">
        <v>156330.28</v>
      </c>
      <c r="O416" s="255">
        <v>170400</v>
      </c>
      <c r="P416" s="255">
        <v>156330.28</v>
      </c>
      <c r="Q416" s="160"/>
      <c r="R416" s="160">
        <f t="shared" si="20"/>
        <v>156330.28</v>
      </c>
      <c r="S416" s="161">
        <f>IFERROR(VLOOKUP(G416,'附表8-合同明细采集底稿'!B:M,12,0),100%)</f>
        <v>1</v>
      </c>
      <c r="T416" s="160">
        <f t="shared" si="19"/>
        <v>156330.28</v>
      </c>
      <c r="U416" s="168" t="s">
        <v>3193</v>
      </c>
      <c r="V416" s="162" t="s">
        <v>309</v>
      </c>
      <c r="W416" s="163">
        <f>IF('附表1-面积统计表'!$D$29=0,"",IF(AND(V416="共同成本费用",Z416="总建筑面积法"),ROUND(T416/'附表1-面积统计表'!$D$29*'附表1-面积统计表'!$D$5,2),IF(AND(V416="共同成本费用",Z416="可售建筑面积法"),ROUND(T416/'附表1-面积统计表'!$F$29*'附表1-面积统计表'!$F$5,2),"请手工填写")))</f>
        <v>147183.59</v>
      </c>
      <c r="X416" s="163" t="str">
        <f>IF(SUM('附表1-面积统计表'!$D$6)=0,"",SUM(T416)-SUM(W416)-SUM(Y416))</f>
        <v/>
      </c>
      <c r="Y416" s="163">
        <f>IF(SUM('附表1-面积统计表'!$D$6)=0,SUM(T416)-SUM(W416),IF('附表1-面积统计表'!$D$29=0,"",IF(AND(V416="共同成本费用",Z416="总建筑面积法"),ROUND(T416/'附表1-面积统计表'!$D$29*'附表1-面积统计表'!$D$7,2),IF(AND(V416="共同成本费用",Z416="可售建筑面积法"),ROUND(T416/'附表1-面积统计表'!$F$29*'附表1-面积统计表'!$F$7,2),"请手工填写"))))</f>
        <v>9146.69</v>
      </c>
      <c r="Z416" s="164" t="s">
        <v>282</v>
      </c>
      <c r="AA416" s="157"/>
      <c r="AB416" s="165" t="s">
        <v>1986</v>
      </c>
      <c r="AC416" s="165"/>
    </row>
    <row r="417" s="127" customFormat="1" ht="27" customHeight="1" spans="1:29">
      <c r="A417" s="152">
        <v>411</v>
      </c>
      <c r="B417" s="258" t="s">
        <v>2507</v>
      </c>
      <c r="C417" s="259" t="s">
        <v>2771</v>
      </c>
      <c r="D417" s="155" t="s">
        <v>2422</v>
      </c>
      <c r="E417" s="263" t="s">
        <v>3025</v>
      </c>
      <c r="F417" s="262" t="s">
        <v>3194</v>
      </c>
      <c r="G417" s="158" t="s">
        <v>3191</v>
      </c>
      <c r="H417" s="157" t="str">
        <f>IF(G417="","",VLOOKUP(G417,'附表8-合同明细采集底稿'!B:I,2,0))</f>
        <v>沁园春景22#、18#一单元门斗装修工程</v>
      </c>
      <c r="I417" s="121">
        <f>IF(G417="","",VLOOKUP(G417,'附表8-合同明细采集底稿'!B:I,3,0))</f>
        <v>0</v>
      </c>
      <c r="J417" s="157" t="str">
        <f>IF(G417="","",VLOOKUP(G417,'附表8-合同明细采集底稿'!B:I,4,0))</f>
        <v>新疆通力建设集团股份有限公司</v>
      </c>
      <c r="K417" s="157" t="s">
        <v>2007</v>
      </c>
      <c r="L417" s="166" t="s">
        <v>2546</v>
      </c>
      <c r="M417" s="158" t="s">
        <v>3195</v>
      </c>
      <c r="N417" s="187">
        <v>137247.71</v>
      </c>
      <c r="O417" s="255">
        <v>149600</v>
      </c>
      <c r="P417" s="255">
        <v>137247.71</v>
      </c>
      <c r="Q417" s="160">
        <v>-78740.68</v>
      </c>
      <c r="R417" s="160">
        <f t="shared" si="20"/>
        <v>58507.03</v>
      </c>
      <c r="S417" s="161">
        <f>IFERROR(VLOOKUP(G417,'附表8-合同明细采集底稿'!B:M,12,0),100%)</f>
        <v>1</v>
      </c>
      <c r="T417" s="160">
        <f t="shared" si="19"/>
        <v>58507.03</v>
      </c>
      <c r="U417" s="168" t="s">
        <v>3193</v>
      </c>
      <c r="V417" s="162" t="s">
        <v>309</v>
      </c>
      <c r="W417" s="163">
        <f>IF('附表1-面积统计表'!$D$29=0,"",IF(AND(V417="共同成本费用",Z417="总建筑面积法"),ROUND(T417/'附表1-面积统计表'!$D$29*'附表1-面积统计表'!$D$5,2),IF(AND(V417="共同成本费用",Z417="可售建筑面积法"),ROUND(T417/'附表1-面积统计表'!$F$29*'附表1-面积统计表'!$F$5,2),"请手工填写")))</f>
        <v>55083.86</v>
      </c>
      <c r="X417" s="163" t="str">
        <f>IF(SUM('附表1-面积统计表'!$D$6)=0,"",SUM(T417)-SUM(W417)-SUM(Y417))</f>
        <v/>
      </c>
      <c r="Y417" s="163">
        <f>IF(SUM('附表1-面积统计表'!$D$6)=0,SUM(T417)-SUM(W417),IF('附表1-面积统计表'!$D$29=0,"",IF(AND(V417="共同成本费用",Z417="总建筑面积法"),ROUND(T417/'附表1-面积统计表'!$D$29*'附表1-面积统计表'!$D$7,2),IF(AND(V417="共同成本费用",Z417="可售建筑面积法"),ROUND(T417/'附表1-面积统计表'!$F$29*'附表1-面积统计表'!$F$7,2),"请手工填写"))))</f>
        <v>3423.17</v>
      </c>
      <c r="Z417" s="164" t="s">
        <v>282</v>
      </c>
      <c r="AA417" s="157"/>
      <c r="AB417" s="165" t="s">
        <v>1986</v>
      </c>
      <c r="AC417" s="165"/>
    </row>
    <row r="418" s="127" customFormat="1" ht="27" customHeight="1" spans="1:29">
      <c r="A418" s="152">
        <v>412</v>
      </c>
      <c r="B418" s="258" t="s">
        <v>3196</v>
      </c>
      <c r="C418" s="259" t="s">
        <v>550</v>
      </c>
      <c r="D418" s="155" t="s">
        <v>2422</v>
      </c>
      <c r="E418" s="263" t="s">
        <v>3025</v>
      </c>
      <c r="F418" s="262" t="s">
        <v>3197</v>
      </c>
      <c r="G418" s="158" t="s">
        <v>3191</v>
      </c>
      <c r="H418" s="157" t="str">
        <f>IF(G418="","",VLOOKUP(G418,'附表8-合同明细采集底稿'!B:I,2,0))</f>
        <v>沁园春景22#、18#一单元门斗装修工程</v>
      </c>
      <c r="I418" s="121">
        <f>IF(G418="","",VLOOKUP(G418,'附表8-合同明细采集底稿'!B:I,3,0))</f>
        <v>0</v>
      </c>
      <c r="J418" s="157" t="str">
        <f>IF(G418="","",VLOOKUP(G418,'附表8-合同明细采集底稿'!B:I,4,0))</f>
        <v>新疆通力建设集团股份有限公司</v>
      </c>
      <c r="K418" s="157" t="s">
        <v>2007</v>
      </c>
      <c r="L418" s="158"/>
      <c r="M418" s="158" t="s">
        <v>3198</v>
      </c>
      <c r="N418" s="187">
        <v>77706.42</v>
      </c>
      <c r="O418" s="255">
        <v>84700</v>
      </c>
      <c r="P418" s="255">
        <v>77706.42</v>
      </c>
      <c r="Q418" s="160">
        <v>-6</v>
      </c>
      <c r="R418" s="160">
        <f t="shared" si="20"/>
        <v>77700.42</v>
      </c>
      <c r="S418" s="161">
        <f>IFERROR(VLOOKUP(G418,'附表8-合同明细采集底稿'!B:M,12,0),100%)</f>
        <v>1</v>
      </c>
      <c r="T418" s="160">
        <f t="shared" si="19"/>
        <v>77700.42</v>
      </c>
      <c r="U418" s="168" t="s">
        <v>3193</v>
      </c>
      <c r="V418" s="162" t="s">
        <v>309</v>
      </c>
      <c r="W418" s="163">
        <f>IF('附表1-面积统计表'!$D$29=0,"",IF(AND(V418="共同成本费用",Z418="总建筑面积法"),ROUND(T418/'附表1-面积统计表'!$D$29*'附表1-面积统计表'!$D$5,2),IF(AND(V418="共同成本费用",Z418="可售建筑面积法"),ROUND(T418/'附表1-面积统计表'!$F$29*'附表1-面积统计表'!$F$5,2),"请手工填写")))</f>
        <v>73154.27</v>
      </c>
      <c r="X418" s="163" t="str">
        <f>IF(SUM('附表1-面积统计表'!$D$6)=0,"",SUM(T418)-SUM(W418)-SUM(Y418))</f>
        <v/>
      </c>
      <c r="Y418" s="163">
        <f>IF(SUM('附表1-面积统计表'!$D$6)=0,SUM(T418)-SUM(W418),IF('附表1-面积统计表'!$D$29=0,"",IF(AND(V418="共同成本费用",Z418="总建筑面积法"),ROUND(T418/'附表1-面积统计表'!$D$29*'附表1-面积统计表'!$D$7,2),IF(AND(V418="共同成本费用",Z418="可售建筑面积法"),ROUND(T418/'附表1-面积统计表'!$F$29*'附表1-面积统计表'!$F$7,2),"请手工填写"))))</f>
        <v>4546.14999999999</v>
      </c>
      <c r="Z418" s="164" t="s">
        <v>282</v>
      </c>
      <c r="AA418" s="157"/>
      <c r="AB418" s="165" t="s">
        <v>1986</v>
      </c>
      <c r="AC418" s="165"/>
    </row>
    <row r="419" s="127" customFormat="1" ht="27" customHeight="1" spans="1:29">
      <c r="A419" s="152">
        <v>413</v>
      </c>
      <c r="B419" s="258" t="s">
        <v>2794</v>
      </c>
      <c r="C419" s="259">
        <v>26</v>
      </c>
      <c r="D419" s="155" t="s">
        <v>2422</v>
      </c>
      <c r="E419" s="263" t="s">
        <v>3025</v>
      </c>
      <c r="F419" s="262" t="s">
        <v>3199</v>
      </c>
      <c r="G419" s="158" t="s">
        <v>3191</v>
      </c>
      <c r="H419" s="157" t="str">
        <f>IF(G419="","",VLOOKUP(G419,'附表8-合同明细采集底稿'!B:I,2,0))</f>
        <v>沁园春景22#、18#一单元门斗装修工程</v>
      </c>
      <c r="I419" s="121">
        <f>IF(G419="","",VLOOKUP(G419,'附表8-合同明细采集底稿'!B:I,3,0))</f>
        <v>0</v>
      </c>
      <c r="J419" s="157" t="str">
        <f>IF(G419="","",VLOOKUP(G419,'附表8-合同明细采集底稿'!B:I,4,0))</f>
        <v>新疆通力建设集团股份有限公司</v>
      </c>
      <c r="K419" s="157" t="s">
        <v>2007</v>
      </c>
      <c r="L419" s="158"/>
      <c r="M419" s="158" t="s">
        <v>3200</v>
      </c>
      <c r="N419" s="187">
        <v>19541.28</v>
      </c>
      <c r="O419" s="255">
        <v>0</v>
      </c>
      <c r="P419" s="255">
        <v>19541.28</v>
      </c>
      <c r="Q419" s="160"/>
      <c r="R419" s="160">
        <f t="shared" si="20"/>
        <v>19541.28</v>
      </c>
      <c r="S419" s="161">
        <f>IFERROR(VLOOKUP(G419,'附表8-合同明细采集底稿'!B:M,12,0),100%)</f>
        <v>1</v>
      </c>
      <c r="T419" s="160">
        <f t="shared" si="19"/>
        <v>19541.28</v>
      </c>
      <c r="U419" s="168" t="s">
        <v>3193</v>
      </c>
      <c r="V419" s="162" t="s">
        <v>309</v>
      </c>
      <c r="W419" s="163">
        <f>IF('附表1-面积统计表'!$D$29=0,"",IF(AND(V419="共同成本费用",Z419="总建筑面积法"),ROUND(T419/'附表1-面积统计表'!$D$29*'附表1-面积统计表'!$D$5,2),IF(AND(V419="共同成本费用",Z419="可售建筑面积法"),ROUND(T419/'附表1-面积统计表'!$F$29*'附表1-面积统计表'!$F$5,2),"请手工填写")))</f>
        <v>18397.94</v>
      </c>
      <c r="X419" s="163" t="str">
        <f>IF(SUM('附表1-面积统计表'!$D$6)=0,"",SUM(T419)-SUM(W419)-SUM(Y419))</f>
        <v/>
      </c>
      <c r="Y419" s="163">
        <f>IF(SUM('附表1-面积统计表'!$D$6)=0,SUM(T419)-SUM(W419),IF('附表1-面积统计表'!$D$29=0,"",IF(AND(V419="共同成本费用",Z419="总建筑面积法"),ROUND(T419/'附表1-面积统计表'!$D$29*'附表1-面积统计表'!$D$7,2),IF(AND(V419="共同成本费用",Z419="可售建筑面积法"),ROUND(T419/'附表1-面积统计表'!$F$29*'附表1-面积统计表'!$F$7,2),"请手工填写"))))</f>
        <v>1143.34</v>
      </c>
      <c r="Z419" s="164" t="s">
        <v>282</v>
      </c>
      <c r="AA419" s="157"/>
      <c r="AB419" s="165" t="s">
        <v>1986</v>
      </c>
      <c r="AC419" s="165"/>
    </row>
    <row r="420" s="127" customFormat="1" ht="27" hidden="1" customHeight="1" spans="1:29">
      <c r="A420" s="152">
        <v>414</v>
      </c>
      <c r="B420" s="258" t="s">
        <v>3201</v>
      </c>
      <c r="C420" s="259" t="s">
        <v>3202</v>
      </c>
      <c r="D420" s="155" t="s">
        <v>2422</v>
      </c>
      <c r="E420" s="263" t="s">
        <v>3025</v>
      </c>
      <c r="F420" s="262" t="s">
        <v>3203</v>
      </c>
      <c r="G420" s="158" t="s">
        <v>3204</v>
      </c>
      <c r="H420" s="157" t="str">
        <f>IF(G420="","",VLOOKUP(G420,'附表8-合同明细采集底稿'!B:I,2,0))</f>
        <v>13#15#38#楼一单元门斗装修</v>
      </c>
      <c r="I420" s="121">
        <f>IF(G420="","",VLOOKUP(G420,'附表8-合同明细采集底稿'!B:I,3,0))</f>
        <v>0</v>
      </c>
      <c r="J420" s="157" t="str">
        <f>IF(G420="","",VLOOKUP(G420,'附表8-合同明细采集底稿'!B:I,4,0))</f>
        <v>巴州长风建筑装饰有限公司（金克）</v>
      </c>
      <c r="K420" s="157" t="s">
        <v>2007</v>
      </c>
      <c r="L420" s="166" t="s">
        <v>3205</v>
      </c>
      <c r="M420" s="581" t="s">
        <v>3206</v>
      </c>
      <c r="N420" s="187">
        <v>237623.76</v>
      </c>
      <c r="O420" s="255">
        <v>240000</v>
      </c>
      <c r="P420" s="255">
        <v>237623.76</v>
      </c>
      <c r="Q420" s="160"/>
      <c r="R420" s="160">
        <f t="shared" si="20"/>
        <v>237623.76</v>
      </c>
      <c r="S420" s="161">
        <f>IFERROR(VLOOKUP(G420,'附表8-合同明细采集底稿'!B:M,12,0),100%)</f>
        <v>1</v>
      </c>
      <c r="T420" s="160">
        <f t="shared" si="19"/>
        <v>237623.76</v>
      </c>
      <c r="U420" s="157" t="s">
        <v>2009</v>
      </c>
      <c r="V420" s="162" t="s">
        <v>309</v>
      </c>
      <c r="W420" s="163">
        <f>IF('附表1-面积统计表'!$D$29=0,"",IF(AND(V420="共同成本费用",Z420="总建筑面积法"),ROUND(T420/'附表1-面积统计表'!$D$29*'附表1-面积统计表'!$D$5,2),IF(AND(V420="共同成本费用",Z420="可售建筑面积法"),ROUND(T420/'附表1-面积统计表'!$F$29*'附表1-面积统计表'!$F$5,2),"请手工填写")))</f>
        <v>223720.69</v>
      </c>
      <c r="X420" s="163" t="str">
        <f>IF(SUM('附表1-面积统计表'!$D$6)=0,"",SUM(T420)-SUM(W420)-SUM(Y420))</f>
        <v/>
      </c>
      <c r="Y420" s="163">
        <f>IF(SUM('附表1-面积统计表'!$D$6)=0,SUM(T420)-SUM(W420),IF('附表1-面积统计表'!$D$29=0,"",IF(AND(V420="共同成本费用",Z420="总建筑面积法"),ROUND(T420/'附表1-面积统计表'!$D$29*'附表1-面积统计表'!$D$7,2),IF(AND(V420="共同成本费用",Z420="可售建筑面积法"),ROUND(T420/'附表1-面积统计表'!$F$29*'附表1-面积统计表'!$F$7,2),"请手工填写"))))</f>
        <v>13903.07</v>
      </c>
      <c r="Z420" s="164" t="s">
        <v>282</v>
      </c>
      <c r="AA420" s="157"/>
      <c r="AB420" s="165" t="s">
        <v>1986</v>
      </c>
      <c r="AC420" s="165"/>
    </row>
    <row r="421" s="127" customFormat="1" ht="27" hidden="1" customHeight="1" spans="1:29">
      <c r="A421" s="152">
        <v>415</v>
      </c>
      <c r="B421" s="258" t="s">
        <v>551</v>
      </c>
      <c r="C421" s="259" t="s">
        <v>2132</v>
      </c>
      <c r="D421" s="155" t="s">
        <v>2422</v>
      </c>
      <c r="E421" s="263" t="s">
        <v>3025</v>
      </c>
      <c r="F421" s="262" t="s">
        <v>3207</v>
      </c>
      <c r="G421" s="158" t="s">
        <v>3204</v>
      </c>
      <c r="H421" s="157" t="str">
        <f>IF(G421="","",VLOOKUP(G421,'附表8-合同明细采集底稿'!B:I,2,0))</f>
        <v>13#15#38#楼一单元门斗装修</v>
      </c>
      <c r="I421" s="121">
        <f>IF(G421="","",VLOOKUP(G421,'附表8-合同明细采集底稿'!B:I,3,0))</f>
        <v>0</v>
      </c>
      <c r="J421" s="157" t="str">
        <f>IF(G421="","",VLOOKUP(G421,'附表8-合同明细采集底稿'!B:I,4,0))</f>
        <v>巴州长风建筑装饰有限公司（金克）</v>
      </c>
      <c r="K421" s="157" t="s">
        <v>2007</v>
      </c>
      <c r="L421" s="166" t="s">
        <v>3205</v>
      </c>
      <c r="M421" s="158" t="s">
        <v>3208</v>
      </c>
      <c r="N421" s="187">
        <v>158415.84</v>
      </c>
      <c r="O421" s="255">
        <v>160000</v>
      </c>
      <c r="P421" s="255">
        <v>158415.84</v>
      </c>
      <c r="Q421" s="160"/>
      <c r="R421" s="160">
        <f t="shared" si="20"/>
        <v>158415.84</v>
      </c>
      <c r="S421" s="161">
        <f>IFERROR(VLOOKUP(G421,'附表8-合同明细采集底稿'!B:M,12,0),100%)</f>
        <v>1</v>
      </c>
      <c r="T421" s="160">
        <f t="shared" si="19"/>
        <v>158415.84</v>
      </c>
      <c r="U421" s="157" t="s">
        <v>2009</v>
      </c>
      <c r="V421" s="162" t="s">
        <v>309</v>
      </c>
      <c r="W421" s="163">
        <f>IF('附表1-面积统计表'!$D$29=0,"",IF(AND(V421="共同成本费用",Z421="总建筑面积法"),ROUND(T421/'附表1-面积统计表'!$D$29*'附表1-面积统计表'!$D$5,2),IF(AND(V421="共同成本费用",Z421="可售建筑面积法"),ROUND(T421/'附表1-面积统计表'!$F$29*'附表1-面积统计表'!$F$5,2),"请手工填写")))</f>
        <v>149147.13</v>
      </c>
      <c r="X421" s="163" t="str">
        <f>IF(SUM('附表1-面积统计表'!$D$6)=0,"",SUM(T421)-SUM(W421)-SUM(Y421))</f>
        <v/>
      </c>
      <c r="Y421" s="163">
        <f>IF(SUM('附表1-面积统计表'!$D$6)=0,SUM(T421)-SUM(W421),IF('附表1-面积统计表'!$D$29=0,"",IF(AND(V421="共同成本费用",Z421="总建筑面积法"),ROUND(T421/'附表1-面积统计表'!$D$29*'附表1-面积统计表'!$D$7,2),IF(AND(V421="共同成本费用",Z421="可售建筑面积法"),ROUND(T421/'附表1-面积统计表'!$F$29*'附表1-面积统计表'!$F$7,2),"请手工填写"))))</f>
        <v>9268.70999999999</v>
      </c>
      <c r="Z421" s="164" t="s">
        <v>282</v>
      </c>
      <c r="AA421" s="157"/>
      <c r="AB421" s="165" t="s">
        <v>1986</v>
      </c>
      <c r="AC421" s="165"/>
    </row>
    <row r="422" s="127" customFormat="1" ht="27" hidden="1" customHeight="1" spans="1:29">
      <c r="A422" s="152">
        <v>416</v>
      </c>
      <c r="B422" s="258" t="s">
        <v>2368</v>
      </c>
      <c r="C422" s="259" t="s">
        <v>2358</v>
      </c>
      <c r="D422" s="155" t="s">
        <v>2422</v>
      </c>
      <c r="E422" s="263" t="s">
        <v>3025</v>
      </c>
      <c r="F422" s="262" t="s">
        <v>3209</v>
      </c>
      <c r="G422" s="158" t="s">
        <v>3204</v>
      </c>
      <c r="H422" s="157" t="str">
        <f>IF(G422="","",VLOOKUP(G422,'附表8-合同明细采集底稿'!B:I,2,0))</f>
        <v>13#15#38#楼一单元门斗装修</v>
      </c>
      <c r="I422" s="121">
        <f>IF(G422="","",VLOOKUP(G422,'附表8-合同明细采集底稿'!B:I,3,0))</f>
        <v>0</v>
      </c>
      <c r="J422" s="157" t="str">
        <f>IF(G422="","",VLOOKUP(G422,'附表8-合同明细采集底稿'!B:I,4,0))</f>
        <v>巴州长风建筑装饰有限公司（金克）</v>
      </c>
      <c r="K422" s="157" t="s">
        <v>2007</v>
      </c>
      <c r="L422" s="166" t="s">
        <v>3039</v>
      </c>
      <c r="M422" s="158" t="s">
        <v>3210</v>
      </c>
      <c r="N422" s="187">
        <v>47524.75</v>
      </c>
      <c r="O422" s="255">
        <v>48000</v>
      </c>
      <c r="P422" s="255">
        <v>47524.75</v>
      </c>
      <c r="Q422" s="160"/>
      <c r="R422" s="160">
        <f t="shared" si="20"/>
        <v>47524.75</v>
      </c>
      <c r="S422" s="161">
        <f>IFERROR(VLOOKUP(G422,'附表8-合同明细采集底稿'!B:M,12,0),100%)</f>
        <v>1</v>
      </c>
      <c r="T422" s="160">
        <f t="shared" si="19"/>
        <v>47524.75</v>
      </c>
      <c r="U422" s="157" t="s">
        <v>2009</v>
      </c>
      <c r="V422" s="162" t="s">
        <v>309</v>
      </c>
      <c r="W422" s="163">
        <f>IF('附表1-面积统计表'!$D$29=0,"",IF(AND(V422="共同成本费用",Z422="总建筑面积法"),ROUND(T422/'附表1-面积统计表'!$D$29*'附表1-面积统计表'!$D$5,2),IF(AND(V422="共同成本费用",Z422="可售建筑面积法"),ROUND(T422/'附表1-面积统计表'!$F$29*'附表1-面积统计表'!$F$5,2),"请手工填写")))</f>
        <v>44744.14</v>
      </c>
      <c r="X422" s="163" t="str">
        <f>IF(SUM('附表1-面积统计表'!$D$6)=0,"",SUM(T422)-SUM(W422)-SUM(Y422))</f>
        <v/>
      </c>
      <c r="Y422" s="163">
        <f>IF(SUM('附表1-面积统计表'!$D$6)=0,SUM(T422)-SUM(W422),IF('附表1-面积统计表'!$D$29=0,"",IF(AND(V422="共同成本费用",Z422="总建筑面积法"),ROUND(T422/'附表1-面积统计表'!$D$29*'附表1-面积统计表'!$D$7,2),IF(AND(V422="共同成本费用",Z422="可售建筑面积法"),ROUND(T422/'附表1-面积统计表'!$F$29*'附表1-面积统计表'!$F$7,2),"请手工填写"))))</f>
        <v>2780.61</v>
      </c>
      <c r="Z422" s="164" t="s">
        <v>282</v>
      </c>
      <c r="AA422" s="157"/>
      <c r="AB422" s="165" t="s">
        <v>1986</v>
      </c>
      <c r="AC422" s="165"/>
    </row>
    <row r="423" s="127" customFormat="1" ht="27" hidden="1" customHeight="1" spans="1:29">
      <c r="A423" s="152">
        <v>417</v>
      </c>
      <c r="B423" s="258" t="s">
        <v>2763</v>
      </c>
      <c r="C423" s="259" t="s">
        <v>2407</v>
      </c>
      <c r="D423" s="155" t="s">
        <v>2422</v>
      </c>
      <c r="E423" s="263" t="s">
        <v>3025</v>
      </c>
      <c r="F423" s="262" t="s">
        <v>3211</v>
      </c>
      <c r="G423" s="158" t="s">
        <v>3204</v>
      </c>
      <c r="H423" s="157" t="str">
        <f>IF(G423="","",VLOOKUP(G423,'附表8-合同明细采集底稿'!B:I,2,0))</f>
        <v>13#15#38#楼一单元门斗装修</v>
      </c>
      <c r="I423" s="121">
        <f>IF(G423="","",VLOOKUP(G423,'附表8-合同明细采集底稿'!B:I,3,0))</f>
        <v>0</v>
      </c>
      <c r="J423" s="157" t="str">
        <f>IF(G423="","",VLOOKUP(G423,'附表8-合同明细采集底稿'!B:I,4,0))</f>
        <v>巴州长风建筑装饰有限公司（金克）</v>
      </c>
      <c r="K423" s="157" t="s">
        <v>2007</v>
      </c>
      <c r="L423" s="166" t="s">
        <v>3039</v>
      </c>
      <c r="M423" s="158" t="s">
        <v>3212</v>
      </c>
      <c r="N423" s="187">
        <v>348514.85</v>
      </c>
      <c r="O423" s="255">
        <v>352000</v>
      </c>
      <c r="P423" s="255">
        <v>348514.85</v>
      </c>
      <c r="Q423" s="160"/>
      <c r="R423" s="160">
        <f t="shared" si="20"/>
        <v>348514.85</v>
      </c>
      <c r="S423" s="161">
        <f>IFERROR(VLOOKUP(G423,'附表8-合同明细采集底稿'!B:M,12,0),100%)</f>
        <v>1</v>
      </c>
      <c r="T423" s="160">
        <f t="shared" si="19"/>
        <v>348514.85</v>
      </c>
      <c r="U423" s="157" t="s">
        <v>2009</v>
      </c>
      <c r="V423" s="162" t="s">
        <v>309</v>
      </c>
      <c r="W423" s="163">
        <f>IF('附表1-面积统计表'!$D$29=0,"",IF(AND(V423="共同成本费用",Z423="总建筑面积法"),ROUND(T423/'附表1-面积统计表'!$D$29*'附表1-面积统计表'!$D$5,2),IF(AND(V423="共同成本费用",Z423="可售建筑面积法"),ROUND(T423/'附表1-面积统计表'!$F$29*'附表1-面积统计表'!$F$5,2),"请手工填写")))</f>
        <v>328123.68</v>
      </c>
      <c r="X423" s="163" t="str">
        <f>IF(SUM('附表1-面积统计表'!$D$6)=0,"",SUM(T423)-SUM(W423)-SUM(Y423))</f>
        <v/>
      </c>
      <c r="Y423" s="163">
        <f>IF(SUM('附表1-面积统计表'!$D$6)=0,SUM(T423)-SUM(W423),IF('附表1-面积统计表'!$D$29=0,"",IF(AND(V423="共同成本费用",Z423="总建筑面积法"),ROUND(T423/'附表1-面积统计表'!$D$29*'附表1-面积统计表'!$D$7,2),IF(AND(V423="共同成本费用",Z423="可售建筑面积法"),ROUND(T423/'附表1-面积统计表'!$F$29*'附表1-面积统计表'!$F$7,2),"请手工填写"))))</f>
        <v>20391.17</v>
      </c>
      <c r="Z423" s="164" t="s">
        <v>282</v>
      </c>
      <c r="AA423" s="157"/>
      <c r="AB423" s="165" t="s">
        <v>1986</v>
      </c>
      <c r="AC423" s="165"/>
    </row>
    <row r="424" s="127" customFormat="1" ht="27" hidden="1" customHeight="1" spans="1:29">
      <c r="A424" s="152">
        <v>418</v>
      </c>
      <c r="B424" s="258" t="s">
        <v>2706</v>
      </c>
      <c r="C424" s="259" t="s">
        <v>3213</v>
      </c>
      <c r="D424" s="155" t="s">
        <v>2422</v>
      </c>
      <c r="E424" s="263" t="s">
        <v>3025</v>
      </c>
      <c r="F424" s="262" t="s">
        <v>3214</v>
      </c>
      <c r="G424" s="158" t="s">
        <v>3215</v>
      </c>
      <c r="H424" s="157" t="str">
        <f>IF(G424="","",VLOOKUP(G424,'附表8-合同明细采集底稿'!B:I,2,0))</f>
        <v>沁春锦苑（18、21、22#楼基坑支护）</v>
      </c>
      <c r="I424" s="121">
        <f>IF(G424="","",VLOOKUP(G424,'附表8-合同明细采集底稿'!B:I,3,0))</f>
        <v>0</v>
      </c>
      <c r="J424" s="157" t="str">
        <f>IF(G424="","",VLOOKUP(G424,'附表8-合同明细采集底稿'!B:I,4,0))</f>
        <v>新疆土木建材勘察设计院（有限公司）巴州分公司</v>
      </c>
      <c r="K424" s="157" t="s">
        <v>2007</v>
      </c>
      <c r="L424" s="268" t="s">
        <v>3001</v>
      </c>
      <c r="M424" s="158" t="s">
        <v>3216</v>
      </c>
      <c r="N424" s="187">
        <v>160396.04</v>
      </c>
      <c r="O424" s="255">
        <v>162000</v>
      </c>
      <c r="P424" s="255">
        <v>160396.04</v>
      </c>
      <c r="Q424" s="160"/>
      <c r="R424" s="160">
        <f t="shared" si="20"/>
        <v>160396.04</v>
      </c>
      <c r="S424" s="161">
        <f>IFERROR(VLOOKUP(G424,'附表8-合同明细采集底稿'!B:M,12,0),100%)</f>
        <v>1</v>
      </c>
      <c r="T424" s="160">
        <f t="shared" si="19"/>
        <v>160396.04</v>
      </c>
      <c r="U424" s="157" t="s">
        <v>2009</v>
      </c>
      <c r="V424" s="162" t="s">
        <v>309</v>
      </c>
      <c r="W424" s="163">
        <f>IF('附表1-面积统计表'!$D$29=0,"",IF(AND(V424="共同成本费用",Z424="总建筑面积法"),ROUND(T424/'附表1-面积统计表'!$D$29*'附表1-面积统计表'!$D$5,2),IF(AND(V424="共同成本费用",Z424="可售建筑面积法"),ROUND(T424/'附表1-面积统计表'!$F$29*'附表1-面积统计表'!$F$5,2),"请手工填写")))</f>
        <v>151011.47</v>
      </c>
      <c r="X424" s="163" t="str">
        <f>IF(SUM('附表1-面积统计表'!$D$6)=0,"",SUM(T424)-SUM(W424)-SUM(Y424))</f>
        <v/>
      </c>
      <c r="Y424" s="163">
        <f>IF(SUM('附表1-面积统计表'!$D$6)=0,SUM(T424)-SUM(W424),IF('附表1-面积统计表'!$D$29=0,"",IF(AND(V424="共同成本费用",Z424="总建筑面积法"),ROUND(T424/'附表1-面积统计表'!$D$29*'附表1-面积统计表'!$D$7,2),IF(AND(V424="共同成本费用",Z424="可售建筑面积法"),ROUND(T424/'附表1-面积统计表'!$F$29*'附表1-面积统计表'!$F$7,2),"请手工填写"))))</f>
        <v>9384.57000000001</v>
      </c>
      <c r="Z424" s="164" t="s">
        <v>282</v>
      </c>
      <c r="AA424" s="157"/>
      <c r="AB424" s="165" t="s">
        <v>1986</v>
      </c>
      <c r="AC424" s="165"/>
    </row>
    <row r="425" s="127" customFormat="1" ht="27" hidden="1" customHeight="1" spans="1:29">
      <c r="A425" s="152">
        <v>419</v>
      </c>
      <c r="B425" s="258" t="s">
        <v>1770</v>
      </c>
      <c r="C425" s="259" t="s">
        <v>3217</v>
      </c>
      <c r="D425" s="155" t="s">
        <v>2422</v>
      </c>
      <c r="E425" s="263" t="s">
        <v>3025</v>
      </c>
      <c r="F425" s="262" t="s">
        <v>3218</v>
      </c>
      <c r="G425" s="158" t="s">
        <v>3215</v>
      </c>
      <c r="H425" s="157" t="str">
        <f>IF(G425="","",VLOOKUP(G425,'附表8-合同明细采集底稿'!B:I,2,0))</f>
        <v>沁春锦苑（18、21、22#楼基坑支护）</v>
      </c>
      <c r="I425" s="121">
        <f>IF(G425="","",VLOOKUP(G425,'附表8-合同明细采集底稿'!B:I,3,0))</f>
        <v>0</v>
      </c>
      <c r="J425" s="157" t="str">
        <f>IF(G425="","",VLOOKUP(G425,'附表8-合同明细采集底稿'!B:I,4,0))</f>
        <v>新疆土木建材勘察设计院（有限公司）巴州分公司</v>
      </c>
      <c r="K425" s="157" t="s">
        <v>2007</v>
      </c>
      <c r="L425" s="268" t="s">
        <v>3001</v>
      </c>
      <c r="M425" s="158" t="s">
        <v>3219</v>
      </c>
      <c r="N425" s="187">
        <v>160396.04</v>
      </c>
      <c r="O425" s="255">
        <v>162000</v>
      </c>
      <c r="P425" s="255">
        <v>160396.04</v>
      </c>
      <c r="Q425" s="160"/>
      <c r="R425" s="160">
        <f t="shared" si="20"/>
        <v>160396.04</v>
      </c>
      <c r="S425" s="161">
        <f>IFERROR(VLOOKUP(G425,'附表8-合同明细采集底稿'!B:M,12,0),100%)</f>
        <v>1</v>
      </c>
      <c r="T425" s="160">
        <f t="shared" si="19"/>
        <v>160396.04</v>
      </c>
      <c r="U425" s="157" t="s">
        <v>2009</v>
      </c>
      <c r="V425" s="162" t="s">
        <v>309</v>
      </c>
      <c r="W425" s="163">
        <f>IF('附表1-面积统计表'!$D$29=0,"",IF(AND(V425="共同成本费用",Z425="总建筑面积法"),ROUND(T425/'附表1-面积统计表'!$D$29*'附表1-面积统计表'!$D$5,2),IF(AND(V425="共同成本费用",Z425="可售建筑面积法"),ROUND(T425/'附表1-面积统计表'!$F$29*'附表1-面积统计表'!$F$5,2),"请手工填写")))</f>
        <v>151011.47</v>
      </c>
      <c r="X425" s="163" t="str">
        <f>IF(SUM('附表1-面积统计表'!$D$6)=0,"",SUM(T425)-SUM(W425)-SUM(Y425))</f>
        <v/>
      </c>
      <c r="Y425" s="163">
        <f>IF(SUM('附表1-面积统计表'!$D$6)=0,SUM(T425)-SUM(W425),IF('附表1-面积统计表'!$D$29=0,"",IF(AND(V425="共同成本费用",Z425="总建筑面积法"),ROUND(T425/'附表1-面积统计表'!$D$29*'附表1-面积统计表'!$D$7,2),IF(AND(V425="共同成本费用",Z425="可售建筑面积法"),ROUND(T425/'附表1-面积统计表'!$F$29*'附表1-面积统计表'!$F$7,2),"请手工填写"))))</f>
        <v>9384.57000000001</v>
      </c>
      <c r="Z425" s="164" t="s">
        <v>282</v>
      </c>
      <c r="AA425" s="157"/>
      <c r="AB425" s="165" t="s">
        <v>1986</v>
      </c>
      <c r="AC425" s="165"/>
    </row>
    <row r="426" s="127" customFormat="1" ht="27" hidden="1" customHeight="1" spans="1:29">
      <c r="A426" s="152">
        <v>420</v>
      </c>
      <c r="B426" s="258" t="s">
        <v>1338</v>
      </c>
      <c r="C426" s="259" t="s">
        <v>3220</v>
      </c>
      <c r="D426" s="155" t="s">
        <v>2422</v>
      </c>
      <c r="E426" s="263" t="s">
        <v>3025</v>
      </c>
      <c r="F426" s="262" t="s">
        <v>3221</v>
      </c>
      <c r="G426" s="158" t="s">
        <v>3215</v>
      </c>
      <c r="H426" s="157" t="str">
        <f>IF(G426="","",VLOOKUP(G426,'附表8-合同明细采集底稿'!B:I,2,0))</f>
        <v>沁春锦苑（18、21、22#楼基坑支护）</v>
      </c>
      <c r="I426" s="121">
        <f>IF(G426="","",VLOOKUP(G426,'附表8-合同明细采集底稿'!B:I,3,0))</f>
        <v>0</v>
      </c>
      <c r="J426" s="157" t="str">
        <f>IF(G426="","",VLOOKUP(G426,'附表8-合同明细采集底稿'!B:I,4,0))</f>
        <v>新疆土木建材勘察设计院（有限公司）巴州分公司</v>
      </c>
      <c r="K426" s="157" t="s">
        <v>2007</v>
      </c>
      <c r="L426" s="268" t="s">
        <v>2230</v>
      </c>
      <c r="M426" s="158" t="s">
        <v>3222</v>
      </c>
      <c r="N426" s="187">
        <v>106930.69</v>
      </c>
      <c r="O426" s="255">
        <v>108000</v>
      </c>
      <c r="P426" s="255">
        <v>106930.69</v>
      </c>
      <c r="Q426" s="160"/>
      <c r="R426" s="160">
        <f t="shared" si="20"/>
        <v>106930.69</v>
      </c>
      <c r="S426" s="161">
        <f>IFERROR(VLOOKUP(G426,'附表8-合同明细采集底稿'!B:M,12,0),100%)</f>
        <v>1</v>
      </c>
      <c r="T426" s="160">
        <f t="shared" si="19"/>
        <v>106930.69</v>
      </c>
      <c r="U426" s="157" t="s">
        <v>2009</v>
      </c>
      <c r="V426" s="162" t="s">
        <v>309</v>
      </c>
      <c r="W426" s="163">
        <f>IF('附表1-面积统计表'!$D$29=0,"",IF(AND(V426="共同成本费用",Z426="总建筑面积法"),ROUND(T426/'附表1-面积统计表'!$D$29*'附表1-面积统计表'!$D$5,2),IF(AND(V426="共同成本费用",Z426="可售建筑面积法"),ROUND(T426/'附表1-面积统计表'!$F$29*'附表1-面积统计表'!$F$5,2),"请手工填写")))</f>
        <v>100674.31</v>
      </c>
      <c r="X426" s="163" t="str">
        <f>IF(SUM('附表1-面积统计表'!$D$6)=0,"",SUM(T426)-SUM(W426)-SUM(Y426))</f>
        <v/>
      </c>
      <c r="Y426" s="163">
        <f>IF(SUM('附表1-面积统计表'!$D$6)=0,SUM(T426)-SUM(W426),IF('附表1-面积统计表'!$D$29=0,"",IF(AND(V426="共同成本费用",Z426="总建筑面积法"),ROUND(T426/'附表1-面积统计表'!$D$29*'附表1-面积统计表'!$D$7,2),IF(AND(V426="共同成本费用",Z426="可售建筑面积法"),ROUND(T426/'附表1-面积统计表'!$F$29*'附表1-面积统计表'!$F$7,2),"请手工填写"))))</f>
        <v>6256.38</v>
      </c>
      <c r="Z426" s="164" t="s">
        <v>282</v>
      </c>
      <c r="AA426" s="157"/>
      <c r="AB426" s="165" t="s">
        <v>1986</v>
      </c>
      <c r="AC426" s="165"/>
    </row>
    <row r="427" s="127" customFormat="1" ht="27" hidden="1" customHeight="1" spans="1:29">
      <c r="A427" s="152">
        <v>421</v>
      </c>
      <c r="B427" s="258" t="s">
        <v>3035</v>
      </c>
      <c r="C427" s="259">
        <v>20</v>
      </c>
      <c r="D427" s="155" t="s">
        <v>2422</v>
      </c>
      <c r="E427" s="263" t="s">
        <v>3025</v>
      </c>
      <c r="F427" s="262" t="s">
        <v>3223</v>
      </c>
      <c r="G427" s="158" t="s">
        <v>3224</v>
      </c>
      <c r="H427" s="157" t="str">
        <f>IF(G427="","",VLOOKUP(G427,'附表8-合同明细采集底稿'!B:I,2,0))</f>
        <v>土方挖运合同</v>
      </c>
      <c r="I427" s="121">
        <f>IF(G427="","",VLOOKUP(G427,'附表8-合同明细采集底稿'!B:I,3,0))</f>
        <v>0</v>
      </c>
      <c r="J427" s="157" t="str">
        <f>IF(G427="","",VLOOKUP(G427,'附表8-合同明细采集底稿'!B:I,4,0))</f>
        <v>巴州荣耀建筑工程有限公司</v>
      </c>
      <c r="K427" s="157" t="s">
        <v>2007</v>
      </c>
      <c r="L427" s="158"/>
      <c r="M427" s="158" t="s">
        <v>3225</v>
      </c>
      <c r="N427" s="187">
        <v>363037.77</v>
      </c>
      <c r="O427" s="255">
        <v>392711.17</v>
      </c>
      <c r="P427" s="255">
        <v>175964.4</v>
      </c>
      <c r="Q427" s="160"/>
      <c r="R427" s="160">
        <f t="shared" si="20"/>
        <v>175964.4</v>
      </c>
      <c r="S427" s="161">
        <f>IFERROR(VLOOKUP(G427,'附表8-合同明细采集底稿'!B:M,12,0),100%)</f>
        <v>1</v>
      </c>
      <c r="T427" s="160">
        <f t="shared" si="19"/>
        <v>175964.4</v>
      </c>
      <c r="U427" s="157" t="s">
        <v>2009</v>
      </c>
      <c r="V427" s="162" t="s">
        <v>309</v>
      </c>
      <c r="W427" s="163">
        <f>IF('附表1-面积统计表'!$D$29=0,"",IF(AND(V427="共同成本费用",Z427="总建筑面积法"),ROUND(T427/'附表1-面积统计表'!$D$29*'附表1-面积统计表'!$D$5,2),IF(AND(V427="共同成本费用",Z427="可售建筑面积法"),ROUND(T427/'附表1-面积统计表'!$F$29*'附表1-面积统计表'!$F$5,2),"请手工填写")))</f>
        <v>165668.94</v>
      </c>
      <c r="X427" s="163" t="str">
        <f>IF(SUM('附表1-面积统计表'!$D$6)=0,"",SUM(T427)-SUM(W427)-SUM(Y427))</f>
        <v/>
      </c>
      <c r="Y427" s="163">
        <f>IF(SUM('附表1-面积统计表'!$D$6)=0,SUM(T427)-SUM(W427),IF('附表1-面积统计表'!$D$29=0,"",IF(AND(V427="共同成本费用",Z427="总建筑面积法"),ROUND(T427/'附表1-面积统计表'!$D$29*'附表1-面积统计表'!$D$7,2),IF(AND(V427="共同成本费用",Z427="可售建筑面积法"),ROUND(T427/'附表1-面积统计表'!$F$29*'附表1-面积统计表'!$F$7,2),"请手工填写"))))</f>
        <v>10295.46</v>
      </c>
      <c r="Z427" s="164" t="s">
        <v>282</v>
      </c>
      <c r="AA427" s="157"/>
      <c r="AB427" s="165" t="s">
        <v>1986</v>
      </c>
      <c r="AC427" s="165"/>
    </row>
    <row r="428" s="127" customFormat="1" ht="27" hidden="1" customHeight="1" spans="1:29">
      <c r="A428" s="152">
        <v>422</v>
      </c>
      <c r="B428" s="258" t="s">
        <v>3226</v>
      </c>
      <c r="C428" s="259">
        <v>2</v>
      </c>
      <c r="D428" s="155" t="s">
        <v>2422</v>
      </c>
      <c r="E428" s="263" t="s">
        <v>3025</v>
      </c>
      <c r="F428" s="262" t="s">
        <v>3227</v>
      </c>
      <c r="G428" s="158" t="s">
        <v>3228</v>
      </c>
      <c r="H428" s="157" t="str">
        <f>IF(G428="","",VLOOKUP(G428,'附表8-合同明细采集底稿'!B:I,2,0))</f>
        <v>沁春锦苑21#楼公共区域装修工程专业施工承包合同</v>
      </c>
      <c r="I428" s="121">
        <f>IF(G428="","",VLOOKUP(G428,'附表8-合同明细采集底稿'!B:I,3,0))</f>
        <v>0</v>
      </c>
      <c r="J428" s="157" t="str">
        <f>IF(G428="","",VLOOKUP(G428,'附表8-合同明细采集底稿'!B:I,4,0))</f>
        <v>巴州冠弘建筑装饰有限公司</v>
      </c>
      <c r="K428" s="157" t="s">
        <v>2007</v>
      </c>
      <c r="L428" s="158"/>
      <c r="M428" s="158" t="s">
        <v>3229</v>
      </c>
      <c r="N428" s="187">
        <v>86138.61</v>
      </c>
      <c r="O428" s="255">
        <v>87000</v>
      </c>
      <c r="P428" s="255">
        <v>86138.61</v>
      </c>
      <c r="Q428" s="160"/>
      <c r="R428" s="160">
        <f t="shared" si="20"/>
        <v>86138.61</v>
      </c>
      <c r="S428" s="161">
        <f>IFERROR(VLOOKUP(G428,'附表8-合同明细采集底稿'!B:M,12,0),100%)</f>
        <v>1</v>
      </c>
      <c r="T428" s="160">
        <f t="shared" si="19"/>
        <v>86138.61</v>
      </c>
      <c r="U428" s="157" t="s">
        <v>2009</v>
      </c>
      <c r="V428" s="162" t="s">
        <v>309</v>
      </c>
      <c r="W428" s="163">
        <f>IF('附表1-面积统计表'!$D$29=0,"",IF(AND(V428="共同成本费用",Z428="总建筑面积法"),ROUND(T428/'附表1-面积统计表'!$D$29*'附表1-面积统计表'!$D$5,2),IF(AND(V428="共同成本费用",Z428="可售建筑面积法"),ROUND(T428/'附表1-面积统计表'!$F$29*'附表1-面积统计表'!$F$5,2),"请手工填写")))</f>
        <v>81098.75</v>
      </c>
      <c r="X428" s="163" t="str">
        <f>IF(SUM('附表1-面积统计表'!$D$6)=0,"",SUM(T428)-SUM(W428)-SUM(Y428))</f>
        <v/>
      </c>
      <c r="Y428" s="163">
        <f>IF(SUM('附表1-面积统计表'!$D$6)=0,SUM(T428)-SUM(W428),IF('附表1-面积统计表'!$D$29=0,"",IF(AND(V428="共同成本费用",Z428="总建筑面积法"),ROUND(T428/'附表1-面积统计表'!$D$29*'附表1-面积统计表'!$D$7,2),IF(AND(V428="共同成本费用",Z428="可售建筑面积法"),ROUND(T428/'附表1-面积统计表'!$F$29*'附表1-面积统计表'!$F$7,2),"请手工填写"))))</f>
        <v>5039.86</v>
      </c>
      <c r="Z428" s="164" t="s">
        <v>282</v>
      </c>
      <c r="AA428" s="157"/>
      <c r="AB428" s="165" t="s">
        <v>1986</v>
      </c>
      <c r="AC428" s="165"/>
    </row>
    <row r="429" s="127" customFormat="1" ht="27" hidden="1" customHeight="1" spans="1:29">
      <c r="A429" s="152">
        <v>423</v>
      </c>
      <c r="B429" s="258" t="s">
        <v>3230</v>
      </c>
      <c r="C429" s="259">
        <v>25</v>
      </c>
      <c r="D429" s="155" t="s">
        <v>2422</v>
      </c>
      <c r="E429" s="263" t="s">
        <v>3025</v>
      </c>
      <c r="F429" s="262" t="s">
        <v>3231</v>
      </c>
      <c r="G429" s="158" t="s">
        <v>3228</v>
      </c>
      <c r="H429" s="157" t="str">
        <f>IF(G429="","",VLOOKUP(G429,'附表8-合同明细采集底稿'!B:I,2,0))</f>
        <v>沁春锦苑21#楼公共区域装修工程专业施工承包合同</v>
      </c>
      <c r="I429" s="121">
        <f>IF(G429="","",VLOOKUP(G429,'附表8-合同明细采集底稿'!B:I,3,0))</f>
        <v>0</v>
      </c>
      <c r="J429" s="157" t="str">
        <f>IF(G429="","",VLOOKUP(G429,'附表8-合同明细采集底稿'!B:I,4,0))</f>
        <v>巴州冠弘建筑装饰有限公司</v>
      </c>
      <c r="K429" s="157" t="s">
        <v>2007</v>
      </c>
      <c r="L429" s="158"/>
      <c r="M429" s="158" t="s">
        <v>3232</v>
      </c>
      <c r="N429" s="187">
        <v>143564.36</v>
      </c>
      <c r="O429" s="255">
        <v>145000</v>
      </c>
      <c r="P429" s="255">
        <v>143564.36</v>
      </c>
      <c r="Q429" s="160"/>
      <c r="R429" s="160">
        <f t="shared" si="20"/>
        <v>143564.36</v>
      </c>
      <c r="S429" s="161">
        <f>IFERROR(VLOOKUP(G429,'附表8-合同明细采集底稿'!B:M,12,0),100%)</f>
        <v>1</v>
      </c>
      <c r="T429" s="160">
        <f t="shared" si="19"/>
        <v>143564.36</v>
      </c>
      <c r="U429" s="157" t="s">
        <v>2009</v>
      </c>
      <c r="V429" s="162" t="s">
        <v>309</v>
      </c>
      <c r="W429" s="163">
        <f>IF('附表1-面积统计表'!$D$29=0,"",IF(AND(V429="共同成本费用",Z429="总建筑面积法"),ROUND(T429/'附表1-面积统计表'!$D$29*'附表1-面积统计表'!$D$5,2),IF(AND(V429="共同成本费用",Z429="可售建筑面积法"),ROUND(T429/'附表1-面积统计表'!$F$29*'附表1-面积统计表'!$F$5,2),"请手工填写")))</f>
        <v>135164.59</v>
      </c>
      <c r="X429" s="163" t="str">
        <f>IF(SUM('附表1-面积统计表'!$D$6)=0,"",SUM(T429)-SUM(W429)-SUM(Y429))</f>
        <v/>
      </c>
      <c r="Y429" s="163">
        <f>IF(SUM('附表1-面积统计表'!$D$6)=0,SUM(T429)-SUM(W429),IF('附表1-面积统计表'!$D$29=0,"",IF(AND(V429="共同成本费用",Z429="总建筑面积法"),ROUND(T429/'附表1-面积统计表'!$D$29*'附表1-面积统计表'!$D$7,2),IF(AND(V429="共同成本费用",Z429="可售建筑面积法"),ROUND(T429/'附表1-面积统计表'!$F$29*'附表1-面积统计表'!$F$7,2),"请手工填写"))))</f>
        <v>8399.76999999999</v>
      </c>
      <c r="Z429" s="164" t="s">
        <v>282</v>
      </c>
      <c r="AA429" s="157"/>
      <c r="AB429" s="165" t="s">
        <v>1986</v>
      </c>
      <c r="AC429" s="165"/>
    </row>
    <row r="430" s="127" customFormat="1" ht="27" hidden="1" customHeight="1" spans="1:29">
      <c r="A430" s="152">
        <v>424</v>
      </c>
      <c r="B430" s="258" t="s">
        <v>2782</v>
      </c>
      <c r="C430" s="259">
        <v>15</v>
      </c>
      <c r="D430" s="155" t="s">
        <v>2422</v>
      </c>
      <c r="E430" s="263" t="s">
        <v>3025</v>
      </c>
      <c r="F430" s="262" t="s">
        <v>3233</v>
      </c>
      <c r="G430" s="158" t="s">
        <v>3228</v>
      </c>
      <c r="H430" s="157" t="str">
        <f>IF(G430="","",VLOOKUP(G430,'附表8-合同明细采集底稿'!B:I,2,0))</f>
        <v>沁春锦苑21#楼公共区域装修工程专业施工承包合同</v>
      </c>
      <c r="I430" s="121">
        <f>IF(G430="","",VLOOKUP(G430,'附表8-合同明细采集底稿'!B:I,3,0))</f>
        <v>0</v>
      </c>
      <c r="J430" s="157" t="str">
        <f>IF(G430="","",VLOOKUP(G430,'附表8-合同明细采集底稿'!B:I,4,0))</f>
        <v>巴州冠弘建筑装饰有限公司</v>
      </c>
      <c r="K430" s="157" t="s">
        <v>2007</v>
      </c>
      <c r="L430" s="158"/>
      <c r="M430" s="158" t="s">
        <v>3234</v>
      </c>
      <c r="N430" s="187">
        <v>56310.68</v>
      </c>
      <c r="O430" s="255">
        <v>58000</v>
      </c>
      <c r="P430" s="255">
        <v>56310.68</v>
      </c>
      <c r="Q430" s="160"/>
      <c r="R430" s="160">
        <f t="shared" si="20"/>
        <v>56310.68</v>
      </c>
      <c r="S430" s="161">
        <f>IFERROR(VLOOKUP(G430,'附表8-合同明细采集底稿'!B:M,12,0),100%)</f>
        <v>1</v>
      </c>
      <c r="T430" s="160">
        <f t="shared" si="19"/>
        <v>56310.68</v>
      </c>
      <c r="U430" s="157" t="s">
        <v>2009</v>
      </c>
      <c r="V430" s="162" t="s">
        <v>309</v>
      </c>
      <c r="W430" s="163">
        <f>IF('附表1-面积统计表'!$D$29=0,"",IF(AND(V430="共同成本费用",Z430="总建筑面积法"),ROUND(T430/'附表1-面积统计表'!$D$29*'附表1-面积统计表'!$D$5,2),IF(AND(V430="共同成本费用",Z430="可售建筑面积法"),ROUND(T430/'附表1-面积统计表'!$F$29*'附表1-面积统计表'!$F$5,2),"请手工填写")))</f>
        <v>53016.01</v>
      </c>
      <c r="X430" s="163" t="str">
        <f>IF(SUM('附表1-面积统计表'!$D$6)=0,"",SUM(T430)-SUM(W430)-SUM(Y430))</f>
        <v/>
      </c>
      <c r="Y430" s="163">
        <f>IF(SUM('附表1-面积统计表'!$D$6)=0,SUM(T430)-SUM(W430),IF('附表1-面积统计表'!$D$29=0,"",IF(AND(V430="共同成本费用",Z430="总建筑面积法"),ROUND(T430/'附表1-面积统计表'!$D$29*'附表1-面积统计表'!$D$7,2),IF(AND(V430="共同成本费用",Z430="可售建筑面积法"),ROUND(T430/'附表1-面积统计表'!$F$29*'附表1-面积统计表'!$F$7,2),"请手工填写"))))</f>
        <v>3294.67</v>
      </c>
      <c r="Z430" s="164" t="s">
        <v>282</v>
      </c>
      <c r="AA430" s="157"/>
      <c r="AB430" s="165" t="s">
        <v>1986</v>
      </c>
      <c r="AC430" s="165"/>
    </row>
    <row r="431" s="127" customFormat="1" ht="27" hidden="1" customHeight="1" spans="1:29">
      <c r="A431" s="152">
        <v>425</v>
      </c>
      <c r="B431" s="258" t="s">
        <v>1394</v>
      </c>
      <c r="C431" s="259" t="s">
        <v>3235</v>
      </c>
      <c r="D431" s="155" t="s">
        <v>2422</v>
      </c>
      <c r="E431" s="156" t="s">
        <v>3236</v>
      </c>
      <c r="F431" s="262" t="s">
        <v>3237</v>
      </c>
      <c r="G431" s="158" t="s">
        <v>3238</v>
      </c>
      <c r="H431" s="157" t="str">
        <f>IF(G431="","",VLOOKUP(G431,'附表8-合同明细采集底稿'!B:I,2,0))</f>
        <v>18-2-202样板间装修合同</v>
      </c>
      <c r="I431" s="121">
        <f>IF(G431="","",VLOOKUP(G431,'附表8-合同明细采集底稿'!B:I,3,0))</f>
        <v>0</v>
      </c>
      <c r="J431" s="157" t="str">
        <f>IF(G431="","",VLOOKUP(G431,'附表8-合同明细采集底稿'!B:I,4,0))</f>
        <v>巴州冠弘建筑装饰有限公司（倪大伟）</v>
      </c>
      <c r="K431" s="157" t="s">
        <v>2007</v>
      </c>
      <c r="L431" s="268" t="s">
        <v>3205</v>
      </c>
      <c r="M431" s="158" t="s">
        <v>3239</v>
      </c>
      <c r="N431" s="187">
        <v>193069.31</v>
      </c>
      <c r="O431" s="255">
        <v>195000</v>
      </c>
      <c r="P431" s="255">
        <v>193069.31</v>
      </c>
      <c r="Q431" s="160"/>
      <c r="R431" s="160">
        <f t="shared" si="20"/>
        <v>193069.31</v>
      </c>
      <c r="S431" s="161">
        <f>IFERROR(VLOOKUP(G431,'附表8-合同明细采集底稿'!B:M,12,0),100%)</f>
        <v>1</v>
      </c>
      <c r="T431" s="160">
        <f t="shared" si="19"/>
        <v>193069.31</v>
      </c>
      <c r="U431" s="157" t="s">
        <v>2009</v>
      </c>
      <c r="V431" s="162" t="s">
        <v>309</v>
      </c>
      <c r="W431" s="163">
        <f>IF('附表1-面积统计表'!$D$29=0,"",IF(AND(V431="共同成本费用",Z431="总建筑面积法"),ROUND(T431/'附表1-面积统计表'!$D$29*'附表1-面积统计表'!$D$5,2),IF(AND(V431="共同成本费用",Z431="可售建筑面积法"),ROUND(T431/'附表1-面积统计表'!$F$29*'附表1-面积统计表'!$F$5,2),"请手工填写")))</f>
        <v>181773.07</v>
      </c>
      <c r="X431" s="163" t="str">
        <f>IF(SUM('附表1-面积统计表'!$D$6)=0,"",SUM(T431)-SUM(W431)-SUM(Y431))</f>
        <v/>
      </c>
      <c r="Y431" s="163">
        <f>IF(SUM('附表1-面积统计表'!$D$6)=0,SUM(T431)-SUM(W431),IF('附表1-面积统计表'!$D$29=0,"",IF(AND(V431="共同成本费用",Z431="总建筑面积法"),ROUND(T431/'附表1-面积统计表'!$D$29*'附表1-面积统计表'!$D$7,2),IF(AND(V431="共同成本费用",Z431="可售建筑面积法"),ROUND(T431/'附表1-面积统计表'!$F$29*'附表1-面积统计表'!$F$7,2),"请手工填写"))))</f>
        <v>11296.24</v>
      </c>
      <c r="Z431" s="164" t="s">
        <v>282</v>
      </c>
      <c r="AA431" s="157"/>
      <c r="AB431" s="165" t="s">
        <v>1986</v>
      </c>
      <c r="AC431" s="165"/>
    </row>
    <row r="432" s="127" customFormat="1" ht="27" hidden="1" customHeight="1" spans="1:29">
      <c r="A432" s="152">
        <v>426</v>
      </c>
      <c r="B432" s="258" t="s">
        <v>1456</v>
      </c>
      <c r="C432" s="259" t="s">
        <v>3202</v>
      </c>
      <c r="D432" s="155" t="s">
        <v>2422</v>
      </c>
      <c r="E432" s="156" t="s">
        <v>3236</v>
      </c>
      <c r="F432" s="262" t="s">
        <v>3240</v>
      </c>
      <c r="G432" s="158" t="s">
        <v>3238</v>
      </c>
      <c r="H432" s="157" t="str">
        <f>IF(G432="","",VLOOKUP(G432,'附表8-合同明细采集底稿'!B:I,2,0))</f>
        <v>18-2-202样板间装修合同</v>
      </c>
      <c r="I432" s="121">
        <f>IF(G432="","",VLOOKUP(G432,'附表8-合同明细采集底稿'!B:I,3,0))</f>
        <v>0</v>
      </c>
      <c r="J432" s="157" t="str">
        <f>IF(G432="","",VLOOKUP(G432,'附表8-合同明细采集底稿'!B:I,4,0))</f>
        <v>巴州冠弘建筑装饰有限公司（倪大伟）</v>
      </c>
      <c r="K432" s="157" t="s">
        <v>2000</v>
      </c>
      <c r="L432" s="167" t="s">
        <v>2001</v>
      </c>
      <c r="M432" s="167" t="s">
        <v>3241</v>
      </c>
      <c r="N432" s="187">
        <v>7920.79</v>
      </c>
      <c r="O432" s="255">
        <v>8000</v>
      </c>
      <c r="P432" s="255">
        <v>8000</v>
      </c>
      <c r="Q432" s="160"/>
      <c r="R432" s="160">
        <f t="shared" si="20"/>
        <v>8000</v>
      </c>
      <c r="S432" s="161">
        <f>IFERROR(VLOOKUP(G432,'附表8-合同明细采集底稿'!B:M,12,0),100%)</f>
        <v>1</v>
      </c>
      <c r="T432" s="160">
        <f t="shared" si="19"/>
        <v>8000</v>
      </c>
      <c r="U432" s="157" t="s">
        <v>2009</v>
      </c>
      <c r="V432" s="162" t="s">
        <v>309</v>
      </c>
      <c r="W432" s="163">
        <f>IF('附表1-面积统计表'!$D$29=0,"",IF(AND(V432="共同成本费用",Z432="总建筑面积法"),ROUND(T432/'附表1-面积统计表'!$D$29*'附表1-面积统计表'!$D$5,2),IF(AND(V432="共同成本费用",Z432="可售建筑面积法"),ROUND(T432/'附表1-面积统计表'!$F$29*'附表1-面积统计表'!$F$5,2),"请手工填写")))</f>
        <v>7531.93</v>
      </c>
      <c r="X432" s="163" t="str">
        <f>IF(SUM('附表1-面积统计表'!$D$6)=0,"",SUM(T432)-SUM(W432)-SUM(Y432))</f>
        <v/>
      </c>
      <c r="Y432" s="163">
        <f>IF(SUM('附表1-面积统计表'!$D$6)=0,SUM(T432)-SUM(W432),IF('附表1-面积统计表'!$D$29=0,"",IF(AND(V432="共同成本费用",Z432="总建筑面积法"),ROUND(T432/'附表1-面积统计表'!$D$29*'附表1-面积统计表'!$D$7,2),IF(AND(V432="共同成本费用",Z432="可售建筑面积法"),ROUND(T432/'附表1-面积统计表'!$F$29*'附表1-面积统计表'!$F$7,2),"请手工填写"))))</f>
        <v>468.07</v>
      </c>
      <c r="Z432" s="164" t="s">
        <v>282</v>
      </c>
      <c r="AA432" s="157"/>
      <c r="AB432" s="165" t="s">
        <v>1986</v>
      </c>
      <c r="AC432" s="165"/>
    </row>
    <row r="433" s="127" customFormat="1" ht="27" hidden="1" customHeight="1" spans="1:29">
      <c r="A433" s="152">
        <v>427</v>
      </c>
      <c r="B433" s="258" t="s">
        <v>2258</v>
      </c>
      <c r="C433" s="259" t="s">
        <v>3242</v>
      </c>
      <c r="D433" s="155" t="s">
        <v>2422</v>
      </c>
      <c r="E433" s="156" t="s">
        <v>3236</v>
      </c>
      <c r="F433" s="262" t="s">
        <v>3243</v>
      </c>
      <c r="G433" s="158" t="s">
        <v>3238</v>
      </c>
      <c r="H433" s="157" t="str">
        <f>IF(G433="","",VLOOKUP(G433,'附表8-合同明细采集底稿'!B:I,2,0))</f>
        <v>18-2-202样板间装修合同</v>
      </c>
      <c r="I433" s="121">
        <f>IF(G433="","",VLOOKUP(G433,'附表8-合同明细采集底稿'!B:I,3,0))</f>
        <v>0</v>
      </c>
      <c r="J433" s="157" t="str">
        <f>IF(G433="","",VLOOKUP(G433,'附表8-合同明细采集底稿'!B:I,4,0))</f>
        <v>巴州冠弘建筑装饰有限公司（倪大伟）</v>
      </c>
      <c r="K433" s="157" t="s">
        <v>2007</v>
      </c>
      <c r="L433" s="268" t="s">
        <v>3205</v>
      </c>
      <c r="M433" s="158" t="s">
        <v>3244</v>
      </c>
      <c r="N433" s="187">
        <v>115841.58</v>
      </c>
      <c r="O433" s="255">
        <v>117000</v>
      </c>
      <c r="P433" s="255">
        <v>115841.58</v>
      </c>
      <c r="Q433" s="160"/>
      <c r="R433" s="160">
        <f t="shared" si="20"/>
        <v>115841.58</v>
      </c>
      <c r="S433" s="161">
        <f>IFERROR(VLOOKUP(G433,'附表8-合同明细采集底稿'!B:M,12,0),100%)</f>
        <v>1</v>
      </c>
      <c r="T433" s="160">
        <f t="shared" si="19"/>
        <v>115841.58</v>
      </c>
      <c r="U433" s="157" t="s">
        <v>2009</v>
      </c>
      <c r="V433" s="162" t="s">
        <v>309</v>
      </c>
      <c r="W433" s="163">
        <f>IF('附表1-面积统计表'!$D$29=0,"",IF(AND(V433="共同成本费用",Z433="总建筑面积法"),ROUND(T433/'附表1-面积统计表'!$D$29*'附表1-面积统计表'!$D$5,2),IF(AND(V433="共同成本费用",Z433="可售建筑面积法"),ROUND(T433/'附表1-面积统计表'!$F$29*'附表1-面积统计表'!$F$5,2),"请手工填写")))</f>
        <v>109063.83</v>
      </c>
      <c r="X433" s="163" t="str">
        <f>IF(SUM('附表1-面积统计表'!$D$6)=0,"",SUM(T433)-SUM(W433)-SUM(Y433))</f>
        <v/>
      </c>
      <c r="Y433" s="163">
        <f>IF(SUM('附表1-面积统计表'!$D$6)=0,SUM(T433)-SUM(W433),IF('附表1-面积统计表'!$D$29=0,"",IF(AND(V433="共同成本费用",Z433="总建筑面积法"),ROUND(T433/'附表1-面积统计表'!$D$29*'附表1-面积统计表'!$D$7,2),IF(AND(V433="共同成本费用",Z433="可售建筑面积法"),ROUND(T433/'附表1-面积统计表'!$F$29*'附表1-面积统计表'!$F$7,2),"请手工填写"))))</f>
        <v>6777.75</v>
      </c>
      <c r="Z433" s="164" t="s">
        <v>282</v>
      </c>
      <c r="AA433" s="157"/>
      <c r="AB433" s="165" t="s">
        <v>1986</v>
      </c>
      <c r="AC433" s="165"/>
    </row>
    <row r="434" s="127" customFormat="1" ht="27" hidden="1" customHeight="1" spans="1:29">
      <c r="A434" s="152">
        <v>428</v>
      </c>
      <c r="B434" s="258" t="s">
        <v>2263</v>
      </c>
      <c r="C434" s="259" t="s">
        <v>2664</v>
      </c>
      <c r="D434" s="155" t="s">
        <v>2422</v>
      </c>
      <c r="E434" s="156" t="s">
        <v>3236</v>
      </c>
      <c r="F434" s="262" t="s">
        <v>3245</v>
      </c>
      <c r="G434" s="158" t="s">
        <v>3238</v>
      </c>
      <c r="H434" s="157" t="str">
        <f>IF(G434="","",VLOOKUP(G434,'附表8-合同明细采集底稿'!B:I,2,0))</f>
        <v>18-2-202样板间装修合同</v>
      </c>
      <c r="I434" s="121">
        <f>IF(G434="","",VLOOKUP(G434,'附表8-合同明细采集底稿'!B:I,3,0))</f>
        <v>0</v>
      </c>
      <c r="J434" s="157" t="str">
        <f>IF(G434="","",VLOOKUP(G434,'附表8-合同明细采集底稿'!B:I,4,0))</f>
        <v>巴州冠弘建筑装饰有限公司（倪大伟）</v>
      </c>
      <c r="K434" s="157" t="s">
        <v>2000</v>
      </c>
      <c r="L434" s="167" t="s">
        <v>2001</v>
      </c>
      <c r="M434" s="158" t="s">
        <v>3246</v>
      </c>
      <c r="N434" s="187">
        <v>41080</v>
      </c>
      <c r="O434" s="255">
        <v>41080</v>
      </c>
      <c r="P434" s="255">
        <v>41080</v>
      </c>
      <c r="Q434" s="160">
        <v>-41080</v>
      </c>
      <c r="R434" s="160">
        <f t="shared" si="20"/>
        <v>0</v>
      </c>
      <c r="S434" s="161">
        <f>IFERROR(VLOOKUP(G434,'附表8-合同明细采集底稿'!B:M,12,0),100%)</f>
        <v>1</v>
      </c>
      <c r="T434" s="160">
        <f t="shared" si="19"/>
        <v>0</v>
      </c>
      <c r="U434" s="157" t="s">
        <v>2009</v>
      </c>
      <c r="V434" s="162" t="s">
        <v>309</v>
      </c>
      <c r="W434" s="163">
        <f>IF('附表1-面积统计表'!$D$29=0,"",IF(AND(V434="共同成本费用",Z434="总建筑面积法"),ROUND(T434/'附表1-面积统计表'!$D$29*'附表1-面积统计表'!$D$5,2),IF(AND(V434="共同成本费用",Z434="可售建筑面积法"),ROUND(T434/'附表1-面积统计表'!$F$29*'附表1-面积统计表'!$F$5,2),"请手工填写")))</f>
        <v>0</v>
      </c>
      <c r="X434" s="163" t="str">
        <f>IF(SUM('附表1-面积统计表'!$D$6)=0,"",SUM(T434)-SUM(W434)-SUM(Y434))</f>
        <v/>
      </c>
      <c r="Y434" s="163">
        <f>IF(SUM('附表1-面积统计表'!$D$6)=0,SUM(T434)-SUM(W434),IF('附表1-面积统计表'!$D$29=0,"",IF(AND(V434="共同成本费用",Z434="总建筑面积法"),ROUND(T434/'附表1-面积统计表'!$D$29*'附表1-面积统计表'!$D$7,2),IF(AND(V434="共同成本费用",Z434="可售建筑面积法"),ROUND(T434/'附表1-面积统计表'!$F$29*'附表1-面积统计表'!$F$7,2),"请手工填写"))))</f>
        <v>0</v>
      </c>
      <c r="Z434" s="164" t="s">
        <v>282</v>
      </c>
      <c r="AA434" s="157"/>
      <c r="AB434" s="165" t="s">
        <v>1986</v>
      </c>
      <c r="AC434" s="165"/>
    </row>
    <row r="435" s="127" customFormat="1" ht="27" hidden="1" customHeight="1" spans="1:29">
      <c r="A435" s="152">
        <v>429</v>
      </c>
      <c r="B435" s="258" t="s">
        <v>2934</v>
      </c>
      <c r="C435" s="259" t="s">
        <v>2304</v>
      </c>
      <c r="D435" s="155" t="s">
        <v>2422</v>
      </c>
      <c r="E435" s="156" t="s">
        <v>3236</v>
      </c>
      <c r="F435" s="262" t="s">
        <v>3247</v>
      </c>
      <c r="G435" s="158" t="s">
        <v>3238</v>
      </c>
      <c r="H435" s="157" t="str">
        <f>IF(G435="","",VLOOKUP(G435,'附表8-合同明细采集底稿'!B:I,2,0))</f>
        <v>18-2-202样板间装修合同</v>
      </c>
      <c r="I435" s="121">
        <f>IF(G435="","",VLOOKUP(G435,'附表8-合同明细采集底稿'!B:I,3,0))</f>
        <v>0</v>
      </c>
      <c r="J435" s="157" t="str">
        <f>IF(G435="","",VLOOKUP(G435,'附表8-合同明细采集底稿'!B:I,4,0))</f>
        <v>巴州冠弘建筑装饰有限公司（倪大伟）</v>
      </c>
      <c r="K435" s="157" t="s">
        <v>2007</v>
      </c>
      <c r="L435" s="167" t="s">
        <v>2261</v>
      </c>
      <c r="M435" s="167" t="s">
        <v>3248</v>
      </c>
      <c r="N435" s="187">
        <v>64851.49</v>
      </c>
      <c r="O435" s="255">
        <v>65500</v>
      </c>
      <c r="P435" s="255">
        <v>64851.49</v>
      </c>
      <c r="Q435" s="160">
        <v>-64851.49</v>
      </c>
      <c r="R435" s="160">
        <f t="shared" si="20"/>
        <v>0</v>
      </c>
      <c r="S435" s="161">
        <f>IFERROR(VLOOKUP(G435,'附表8-合同明细采集底稿'!B:M,12,0),100%)</f>
        <v>1</v>
      </c>
      <c r="T435" s="160">
        <f t="shared" si="19"/>
        <v>0</v>
      </c>
      <c r="U435" s="157" t="s">
        <v>2009</v>
      </c>
      <c r="V435" s="162" t="s">
        <v>309</v>
      </c>
      <c r="W435" s="163">
        <f>IF('附表1-面积统计表'!$D$29=0,"",IF(AND(V435="共同成本费用",Z435="总建筑面积法"),ROUND(T435/'附表1-面积统计表'!$D$29*'附表1-面积统计表'!$D$5,2),IF(AND(V435="共同成本费用",Z435="可售建筑面积法"),ROUND(T435/'附表1-面积统计表'!$F$29*'附表1-面积统计表'!$F$5,2),"请手工填写")))</f>
        <v>0</v>
      </c>
      <c r="X435" s="163" t="str">
        <f>IF(SUM('附表1-面积统计表'!$D$6)=0,"",SUM(T435)-SUM(W435)-SUM(Y435))</f>
        <v/>
      </c>
      <c r="Y435" s="163">
        <f>IF(SUM('附表1-面积统计表'!$D$6)=0,SUM(T435)-SUM(W435),IF('附表1-面积统计表'!$D$29=0,"",IF(AND(V435="共同成本费用",Z435="总建筑面积法"),ROUND(T435/'附表1-面积统计表'!$D$29*'附表1-面积统计表'!$D$7,2),IF(AND(V435="共同成本费用",Z435="可售建筑面积法"),ROUND(T435/'附表1-面积统计表'!$F$29*'附表1-面积统计表'!$F$7,2),"请手工填写"))))</f>
        <v>0</v>
      </c>
      <c r="Z435" s="164" t="s">
        <v>282</v>
      </c>
      <c r="AA435" s="157"/>
      <c r="AB435" s="165" t="s">
        <v>1986</v>
      </c>
      <c r="AC435" s="165"/>
    </row>
    <row r="436" s="127" customFormat="1" ht="27" hidden="1" customHeight="1" spans="1:29">
      <c r="A436" s="152">
        <v>430</v>
      </c>
      <c r="B436" s="258" t="s">
        <v>3105</v>
      </c>
      <c r="C436" s="259" t="s">
        <v>290</v>
      </c>
      <c r="D436" s="155" t="s">
        <v>2422</v>
      </c>
      <c r="E436" s="156" t="s">
        <v>3236</v>
      </c>
      <c r="F436" s="262" t="s">
        <v>3249</v>
      </c>
      <c r="G436" s="158" t="s">
        <v>3238</v>
      </c>
      <c r="H436" s="157" t="str">
        <f>IF(G436="","",VLOOKUP(G436,'附表8-合同明细采集底稿'!B:I,2,0))</f>
        <v>18-2-202样板间装修合同</v>
      </c>
      <c r="I436" s="121">
        <f>IF(G436="","",VLOOKUP(G436,'附表8-合同明细采集底稿'!B:I,3,0))</f>
        <v>0</v>
      </c>
      <c r="J436" s="157" t="str">
        <f>IF(G436="","",VLOOKUP(G436,'附表8-合同明细采集底稿'!B:I,4,0))</f>
        <v>巴州冠弘建筑装饰有限公司（倪大伟）</v>
      </c>
      <c r="K436" s="157" t="s">
        <v>2007</v>
      </c>
      <c r="L436" s="158"/>
      <c r="M436" s="158" t="s">
        <v>3250</v>
      </c>
      <c r="N436" s="187">
        <v>12135.92</v>
      </c>
      <c r="O436" s="255">
        <v>12500</v>
      </c>
      <c r="P436" s="255">
        <v>21547.67</v>
      </c>
      <c r="Q436" s="160">
        <v>-287.321881188116</v>
      </c>
      <c r="R436" s="160">
        <f t="shared" si="20"/>
        <v>21260.3481188119</v>
      </c>
      <c r="S436" s="161">
        <f>IFERROR(VLOOKUP(G436,'附表8-合同明细采集底稿'!B:M,12,0),100%)</f>
        <v>1</v>
      </c>
      <c r="T436" s="160">
        <f t="shared" si="19"/>
        <v>21260.35</v>
      </c>
      <c r="U436" s="157" t="s">
        <v>2009</v>
      </c>
      <c r="V436" s="162" t="s">
        <v>309</v>
      </c>
      <c r="W436" s="163">
        <f>IF('附表1-面积统计表'!$D$29=0,"",IF(AND(V436="共同成本费用",Z436="总建筑面积法"),ROUND(T436/'附表1-面积统计表'!$D$29*'附表1-面积统计表'!$D$5,2),IF(AND(V436="共同成本费用",Z436="可售建筑面积法"),ROUND(T436/'附表1-面积统计表'!$F$29*'附表1-面积统计表'!$F$5,2),"请手工填写")))</f>
        <v>20016.43</v>
      </c>
      <c r="X436" s="163" t="str">
        <f>IF(SUM('附表1-面积统计表'!$D$6)=0,"",SUM(T436)-SUM(W436)-SUM(Y436))</f>
        <v/>
      </c>
      <c r="Y436" s="163">
        <f>IF(SUM('附表1-面积统计表'!$D$6)=0,SUM(T436)-SUM(W436),IF('附表1-面积统计表'!$D$29=0,"",IF(AND(V436="共同成本费用",Z436="总建筑面积法"),ROUND(T436/'附表1-面积统计表'!$D$29*'附表1-面积统计表'!$D$7,2),IF(AND(V436="共同成本费用",Z436="可售建筑面积法"),ROUND(T436/'附表1-面积统计表'!$F$29*'附表1-面积统计表'!$F$7,2),"请手工填写"))))</f>
        <v>1243.92</v>
      </c>
      <c r="Z436" s="164" t="s">
        <v>282</v>
      </c>
      <c r="AA436" s="157"/>
      <c r="AB436" s="165" t="s">
        <v>1986</v>
      </c>
      <c r="AC436" s="165"/>
    </row>
    <row r="437" s="127" customFormat="1" ht="27" hidden="1" customHeight="1" spans="1:29">
      <c r="A437" s="152">
        <v>431</v>
      </c>
      <c r="B437" s="258" t="s">
        <v>3251</v>
      </c>
      <c r="C437" s="259" t="s">
        <v>2157</v>
      </c>
      <c r="D437" s="155" t="s">
        <v>2422</v>
      </c>
      <c r="E437" s="263" t="s">
        <v>3025</v>
      </c>
      <c r="F437" s="262" t="s">
        <v>3252</v>
      </c>
      <c r="G437" s="158" t="s">
        <v>3253</v>
      </c>
      <c r="H437" s="157" t="str">
        <f>IF(G437="","",VLOOKUP(G437,'附表8-合同明细采集底稿'!B:I,2,0))</f>
        <v>沁春锦苑三期18、21、22#楼防火门、防盗门采购安装合同</v>
      </c>
      <c r="I437" s="121">
        <f>IF(G437="","",VLOOKUP(G437,'附表8-合同明细采集底稿'!B:I,3,0))</f>
        <v>0</v>
      </c>
      <c r="J437" s="157" t="str">
        <f>IF(G437="","",VLOOKUP(G437,'附表8-合同明细采集底稿'!B:I,4,0))</f>
        <v>库尔勒永绍商贸有限公司（项邵于）</v>
      </c>
      <c r="K437" s="157" t="s">
        <v>2007</v>
      </c>
      <c r="L437" s="268" t="s">
        <v>2631</v>
      </c>
      <c r="M437" s="158" t="s">
        <v>3254</v>
      </c>
      <c r="N437" s="187">
        <v>224601.76</v>
      </c>
      <c r="O437" s="306">
        <v>253799.99</v>
      </c>
      <c r="P437" s="255">
        <v>224601.76</v>
      </c>
      <c r="Q437" s="160"/>
      <c r="R437" s="160">
        <f t="shared" si="20"/>
        <v>224601.76</v>
      </c>
      <c r="S437" s="161">
        <f>IFERROR(VLOOKUP(G437,'附表8-合同明细采集底稿'!B:M,12,0),100%)</f>
        <v>1</v>
      </c>
      <c r="T437" s="160">
        <f t="shared" si="19"/>
        <v>224601.76</v>
      </c>
      <c r="U437" s="157" t="s">
        <v>2009</v>
      </c>
      <c r="V437" s="162" t="s">
        <v>309</v>
      </c>
      <c r="W437" s="163">
        <f>IF('附表1-面积统计表'!$D$29=0,"",IF(AND(V437="共同成本费用",Z437="总建筑面积法"),ROUND(T437/'附表1-面积统计表'!$D$29*'附表1-面积统计表'!$D$5,2),IF(AND(V437="共同成本费用",Z437="可售建筑面积法"),ROUND(T437/'附表1-面积统计表'!$F$29*'附表1-面积统计表'!$F$5,2),"请手工填写")))</f>
        <v>211460.59</v>
      </c>
      <c r="X437" s="163" t="str">
        <f>IF(SUM('附表1-面积统计表'!$D$6)=0,"",SUM(T437)-SUM(W437)-SUM(Y437))</f>
        <v/>
      </c>
      <c r="Y437" s="163">
        <f>IF(SUM('附表1-面积统计表'!$D$6)=0,SUM(T437)-SUM(W437),IF('附表1-面积统计表'!$D$29=0,"",IF(AND(V437="共同成本费用",Z437="总建筑面积法"),ROUND(T437/'附表1-面积统计表'!$D$29*'附表1-面积统计表'!$D$7,2),IF(AND(V437="共同成本费用",Z437="可售建筑面积法"),ROUND(T437/'附表1-面积统计表'!$F$29*'附表1-面积统计表'!$F$7,2),"请手工填写"))))</f>
        <v>13141.17</v>
      </c>
      <c r="Z437" s="164" t="s">
        <v>282</v>
      </c>
      <c r="AA437" s="157"/>
      <c r="AB437" s="165" t="s">
        <v>1986</v>
      </c>
      <c r="AC437" s="165"/>
    </row>
    <row r="438" s="127" customFormat="1" ht="27" hidden="1" customHeight="1" spans="1:29">
      <c r="A438" s="152">
        <v>432</v>
      </c>
      <c r="B438" s="258" t="s">
        <v>3251</v>
      </c>
      <c r="C438" s="259" t="s">
        <v>2157</v>
      </c>
      <c r="D438" s="155" t="s">
        <v>2422</v>
      </c>
      <c r="E438" s="263" t="s">
        <v>3025</v>
      </c>
      <c r="F438" s="262" t="s">
        <v>3252</v>
      </c>
      <c r="G438" s="158" t="s">
        <v>3253</v>
      </c>
      <c r="H438" s="157" t="str">
        <f>IF(G438="","",VLOOKUP(G438,'附表8-合同明细采集底稿'!B:I,2,0))</f>
        <v>沁春锦苑三期18、21、22#楼防火门、防盗门采购安装合同</v>
      </c>
      <c r="I438" s="121">
        <f>IF(G438="","",VLOOKUP(G438,'附表8-合同明细采集底稿'!B:I,3,0))</f>
        <v>0</v>
      </c>
      <c r="J438" s="157" t="str">
        <f>IF(G438="","",VLOOKUP(G438,'附表8-合同明细采集底稿'!B:I,4,0))</f>
        <v>库尔勒永绍商贸有限公司（项邵于）</v>
      </c>
      <c r="K438" s="157" t="s">
        <v>2007</v>
      </c>
      <c r="L438" s="268" t="s">
        <v>2631</v>
      </c>
      <c r="M438" s="158" t="s">
        <v>3255</v>
      </c>
      <c r="N438" s="187">
        <v>114159.29</v>
      </c>
      <c r="O438" s="306">
        <v>129000</v>
      </c>
      <c r="P438" s="255">
        <v>114159.29</v>
      </c>
      <c r="Q438" s="160">
        <v>83186.52</v>
      </c>
      <c r="R438" s="160">
        <f t="shared" si="20"/>
        <v>197345.81</v>
      </c>
      <c r="S438" s="161">
        <f>IFERROR(VLOOKUP(G438,'附表8-合同明细采集底稿'!B:M,12,0),100%)</f>
        <v>1</v>
      </c>
      <c r="T438" s="160">
        <f t="shared" si="19"/>
        <v>197345.81</v>
      </c>
      <c r="U438" s="157" t="s">
        <v>2009</v>
      </c>
      <c r="V438" s="162" t="s">
        <v>309</v>
      </c>
      <c r="W438" s="163">
        <f>IF('附表1-面积统计表'!$D$29=0,"",IF(AND(V438="共同成本费用",Z438="总建筑面积法"),ROUND(T438/'附表1-面积统计表'!$D$29*'附表1-面积统计表'!$D$5,2),IF(AND(V438="共同成本费用",Z438="可售建筑面积法"),ROUND(T438/'附表1-面积统计表'!$F$29*'附表1-面积统计表'!$F$5,2),"请手工填写")))</f>
        <v>185799.35</v>
      </c>
      <c r="X438" s="163" t="str">
        <f>IF(SUM('附表1-面积统计表'!$D$6)=0,"",SUM(T438)-SUM(W438)-SUM(Y438))</f>
        <v/>
      </c>
      <c r="Y438" s="163">
        <f>IF(SUM('附表1-面积统计表'!$D$6)=0,SUM(T438)-SUM(W438),IF('附表1-面积统计表'!$D$29=0,"",IF(AND(V438="共同成本费用",Z438="总建筑面积法"),ROUND(T438/'附表1-面积统计表'!$D$29*'附表1-面积统计表'!$D$7,2),IF(AND(V438="共同成本费用",Z438="可售建筑面积法"),ROUND(T438/'附表1-面积统计表'!$F$29*'附表1-面积统计表'!$F$7,2),"请手工填写"))))</f>
        <v>11546.46</v>
      </c>
      <c r="Z438" s="164" t="s">
        <v>282</v>
      </c>
      <c r="AA438" s="157"/>
      <c r="AB438" s="165" t="s">
        <v>1986</v>
      </c>
      <c r="AC438" s="165"/>
    </row>
    <row r="439" s="127" customFormat="1" ht="27" hidden="1" customHeight="1" spans="1:29">
      <c r="A439" s="152">
        <v>433</v>
      </c>
      <c r="B439" s="258" t="s">
        <v>551</v>
      </c>
      <c r="C439" s="259" t="s">
        <v>2214</v>
      </c>
      <c r="D439" s="155" t="s">
        <v>2422</v>
      </c>
      <c r="E439" s="263" t="s">
        <v>3025</v>
      </c>
      <c r="F439" s="262" t="s">
        <v>3256</v>
      </c>
      <c r="G439" s="158" t="s">
        <v>3257</v>
      </c>
      <c r="H439" s="157" t="str">
        <f>IF(G439="","",VLOOKUP(G439,'附表8-合同明细采集底稿'!B:I,2,0))</f>
        <v>沁春锦苑三期18、21、22#楼进户门采购安装合同</v>
      </c>
      <c r="I439" s="121">
        <f>IF(G439="","",VLOOKUP(G439,'附表8-合同明细采集底稿'!B:I,3,0))</f>
        <v>0</v>
      </c>
      <c r="J439" s="157" t="str">
        <f>IF(G439="","",VLOOKUP(G439,'附表8-合同明细采集底稿'!B:I,4,0))</f>
        <v>库尔勒永绍商贸有限公司（项邵于）</v>
      </c>
      <c r="K439" s="157" t="s">
        <v>2007</v>
      </c>
      <c r="L439" s="268" t="s">
        <v>2230</v>
      </c>
      <c r="M439" s="268" t="s">
        <v>3258</v>
      </c>
      <c r="N439" s="187">
        <v>74867.26</v>
      </c>
      <c r="O439" s="306">
        <v>84600</v>
      </c>
      <c r="P439" s="255">
        <v>74867.26</v>
      </c>
      <c r="Q439" s="160"/>
      <c r="R439" s="160">
        <f t="shared" si="20"/>
        <v>74867.26</v>
      </c>
      <c r="S439" s="161">
        <f>IFERROR(VLOOKUP(G439,'附表8-合同明细采集底稿'!B:M,12,0),100%)</f>
        <v>1</v>
      </c>
      <c r="T439" s="160">
        <f t="shared" si="19"/>
        <v>74867.26</v>
      </c>
      <c r="U439" s="157" t="s">
        <v>2009</v>
      </c>
      <c r="V439" s="162" t="s">
        <v>309</v>
      </c>
      <c r="W439" s="163">
        <f>IF('附表1-面积统计表'!$D$29=0,"",IF(AND(V439="共同成本费用",Z439="总建筑面积法"),ROUND(T439/'附表1-面积统计表'!$D$29*'附表1-面积统计表'!$D$5,2),IF(AND(V439="共同成本费用",Z439="可售建筑面积法"),ROUND(T439/'附表1-面积统计表'!$F$29*'附表1-面积统计表'!$F$5,2),"请手工填写")))</f>
        <v>70486.87</v>
      </c>
      <c r="X439" s="163" t="str">
        <f>IF(SUM('附表1-面积统计表'!$D$6)=0,"",SUM(T439)-SUM(W439)-SUM(Y439))</f>
        <v/>
      </c>
      <c r="Y439" s="163">
        <f>IF(SUM('附表1-面积统计表'!$D$6)=0,SUM(T439)-SUM(W439),IF('附表1-面积统计表'!$D$29=0,"",IF(AND(V439="共同成本费用",Z439="总建筑面积法"),ROUND(T439/'附表1-面积统计表'!$D$29*'附表1-面积统计表'!$D$7,2),IF(AND(V439="共同成本费用",Z439="可售建筑面积法"),ROUND(T439/'附表1-面积统计表'!$F$29*'附表1-面积统计表'!$F$7,2),"请手工填写"))))</f>
        <v>4380.39</v>
      </c>
      <c r="Z439" s="164" t="s">
        <v>282</v>
      </c>
      <c r="AA439" s="157"/>
      <c r="AB439" s="165" t="s">
        <v>1986</v>
      </c>
      <c r="AC439" s="165"/>
    </row>
    <row r="440" s="127" customFormat="1" ht="27" hidden="1" customHeight="1" spans="1:29">
      <c r="A440" s="152">
        <v>434</v>
      </c>
      <c r="B440" s="258" t="s">
        <v>3259</v>
      </c>
      <c r="C440" s="259" t="s">
        <v>3260</v>
      </c>
      <c r="D440" s="155" t="s">
        <v>2422</v>
      </c>
      <c r="E440" s="263" t="s">
        <v>3025</v>
      </c>
      <c r="F440" s="262" t="s">
        <v>3261</v>
      </c>
      <c r="G440" s="158" t="s">
        <v>3257</v>
      </c>
      <c r="H440" s="157" t="str">
        <f>IF(G440="","",VLOOKUP(G440,'附表8-合同明细采集底稿'!B:I,2,0))</f>
        <v>沁春锦苑三期18、21、22#楼进户门采购安装合同</v>
      </c>
      <c r="I440" s="121">
        <f>IF(G440="","",VLOOKUP(G440,'附表8-合同明细采集底稿'!B:I,3,0))</f>
        <v>0</v>
      </c>
      <c r="J440" s="157" t="str">
        <f>IF(G440="","",VLOOKUP(G440,'附表8-合同明细采集底稿'!B:I,4,0))</f>
        <v>库尔勒永绍商贸有限公司（项邵于）</v>
      </c>
      <c r="K440" s="157" t="s">
        <v>2007</v>
      </c>
      <c r="L440" s="268" t="s">
        <v>2853</v>
      </c>
      <c r="M440" s="307">
        <v>939618909396190</v>
      </c>
      <c r="N440" s="187">
        <v>113798.23</v>
      </c>
      <c r="O440" s="306">
        <v>128592</v>
      </c>
      <c r="P440" s="255">
        <v>113798.23</v>
      </c>
      <c r="Q440" s="160"/>
      <c r="R440" s="160">
        <f t="shared" si="20"/>
        <v>113798.23</v>
      </c>
      <c r="S440" s="161">
        <f>IFERROR(VLOOKUP(G440,'附表8-合同明细采集底稿'!B:M,12,0),100%)</f>
        <v>1</v>
      </c>
      <c r="T440" s="160">
        <f t="shared" si="19"/>
        <v>113798.23</v>
      </c>
      <c r="U440" s="157" t="s">
        <v>2009</v>
      </c>
      <c r="V440" s="162" t="s">
        <v>309</v>
      </c>
      <c r="W440" s="163">
        <f>IF('附表1-面积统计表'!$D$29=0,"",IF(AND(V440="共同成本费用",Z440="总建筑面积法"),ROUND(T440/'附表1-面积统计表'!$D$29*'附表1-面积统计表'!$D$5,2),IF(AND(V440="共同成本费用",Z440="可售建筑面积法"),ROUND(T440/'附表1-面积统计表'!$F$29*'附表1-面积统计表'!$F$5,2),"请手工填写")))</f>
        <v>107140.04</v>
      </c>
      <c r="X440" s="163" t="str">
        <f>IF(SUM('附表1-面积统计表'!$D$6)=0,"",SUM(T440)-SUM(W440)-SUM(Y440))</f>
        <v/>
      </c>
      <c r="Y440" s="163">
        <f>IF(SUM('附表1-面积统计表'!$D$6)=0,SUM(T440)-SUM(W440),IF('附表1-面积统计表'!$D$29=0,"",IF(AND(V440="共同成本费用",Z440="总建筑面积法"),ROUND(T440/'附表1-面积统计表'!$D$29*'附表1-面积统计表'!$D$7,2),IF(AND(V440="共同成本费用",Z440="可售建筑面积法"),ROUND(T440/'附表1-面积统计表'!$F$29*'附表1-面积统计表'!$F$7,2),"请手工填写"))))</f>
        <v>6658.19</v>
      </c>
      <c r="Z440" s="164" t="s">
        <v>282</v>
      </c>
      <c r="AA440" s="157"/>
      <c r="AB440" s="165" t="s">
        <v>1986</v>
      </c>
      <c r="AC440" s="165"/>
    </row>
    <row r="441" s="127" customFormat="1" ht="27" hidden="1" customHeight="1" spans="1:29">
      <c r="A441" s="152">
        <v>435</v>
      </c>
      <c r="B441" s="258" t="s">
        <v>3020</v>
      </c>
      <c r="C441" s="259" t="s">
        <v>3262</v>
      </c>
      <c r="D441" s="155" t="s">
        <v>2422</v>
      </c>
      <c r="E441" s="263" t="s">
        <v>3025</v>
      </c>
      <c r="F441" s="262" t="s">
        <v>3263</v>
      </c>
      <c r="G441" s="158" t="s">
        <v>3257</v>
      </c>
      <c r="H441" s="157" t="str">
        <f>IF(G441="","",VLOOKUP(G441,'附表8-合同明细采集底稿'!B:I,2,0))</f>
        <v>沁春锦苑三期18、21、22#楼进户门采购安装合同</v>
      </c>
      <c r="I441" s="121">
        <f>IF(G441="","",VLOOKUP(G441,'附表8-合同明细采集底稿'!B:I,3,0))</f>
        <v>0</v>
      </c>
      <c r="J441" s="157" t="str">
        <f>IF(G441="","",VLOOKUP(G441,'附表8-合同明细采集底稿'!B:I,4,0))</f>
        <v>库尔勒永绍商贸有限公司（项邵于）</v>
      </c>
      <c r="K441" s="157" t="s">
        <v>2007</v>
      </c>
      <c r="L441" s="268" t="s">
        <v>2853</v>
      </c>
      <c r="M441" s="158" t="s">
        <v>3264</v>
      </c>
      <c r="N441" s="187">
        <v>113798.23</v>
      </c>
      <c r="O441" s="306">
        <v>128592</v>
      </c>
      <c r="P441" s="255">
        <v>113798.23</v>
      </c>
      <c r="Q441" s="160">
        <v>76863.71</v>
      </c>
      <c r="R441" s="160">
        <f t="shared" si="20"/>
        <v>190661.94</v>
      </c>
      <c r="S441" s="161">
        <f>IFERROR(VLOOKUP(G441,'附表8-合同明细采集底稿'!B:M,12,0),100%)</f>
        <v>1</v>
      </c>
      <c r="T441" s="160">
        <f t="shared" si="19"/>
        <v>190661.94</v>
      </c>
      <c r="U441" s="157" t="s">
        <v>2009</v>
      </c>
      <c r="V441" s="162" t="s">
        <v>309</v>
      </c>
      <c r="W441" s="163">
        <f>IF('附表1-面积统计表'!$D$29=0,"",IF(AND(V441="共同成本费用",Z441="总建筑面积法"),ROUND(T441/'附表1-面积统计表'!$D$29*'附表1-面积统计表'!$D$5,2),IF(AND(V441="共同成本费用",Z441="可售建筑面积法"),ROUND(T441/'附表1-面积统计表'!$F$29*'附表1-面积统计表'!$F$5,2),"请手工填写")))</f>
        <v>179506.55</v>
      </c>
      <c r="X441" s="163" t="str">
        <f>IF(SUM('附表1-面积统计表'!$D$6)=0,"",SUM(T441)-SUM(W441)-SUM(Y441))</f>
        <v/>
      </c>
      <c r="Y441" s="163">
        <f>IF(SUM('附表1-面积统计表'!$D$6)=0,SUM(T441)-SUM(W441),IF('附表1-面积统计表'!$D$29=0,"",IF(AND(V441="共同成本费用",Z441="总建筑面积法"),ROUND(T441/'附表1-面积统计表'!$D$29*'附表1-面积统计表'!$D$7,2),IF(AND(V441="共同成本费用",Z441="可售建筑面积法"),ROUND(T441/'附表1-面积统计表'!$F$29*'附表1-面积统计表'!$F$7,2),"请手工填写"))))</f>
        <v>11155.39</v>
      </c>
      <c r="Z441" s="164" t="s">
        <v>282</v>
      </c>
      <c r="AA441" s="157"/>
      <c r="AB441" s="165" t="s">
        <v>1986</v>
      </c>
      <c r="AC441" s="165"/>
    </row>
    <row r="442" s="127" customFormat="1" ht="27" hidden="1" customHeight="1" spans="1:29">
      <c r="A442" s="152">
        <v>436</v>
      </c>
      <c r="B442" s="258" t="s">
        <v>3265</v>
      </c>
      <c r="C442" s="259" t="s">
        <v>2760</v>
      </c>
      <c r="D442" s="155" t="s">
        <v>2422</v>
      </c>
      <c r="E442" s="263" t="s">
        <v>3025</v>
      </c>
      <c r="F442" s="262" t="s">
        <v>3266</v>
      </c>
      <c r="G442" s="158" t="s">
        <v>3267</v>
      </c>
      <c r="H442" s="157" t="str">
        <f>IF(G442="","",VLOOKUP(G442,'附表8-合同明细采集底稿'!B:I,2,0))</f>
        <v>沁春锦苑12-15#楼、38#楼防火门</v>
      </c>
      <c r="I442" s="121">
        <f>IF(G442="","",VLOOKUP(G442,'附表8-合同明细采集底稿'!B:I,3,0))</f>
        <v>0</v>
      </c>
      <c r="J442" s="157" t="str">
        <f>IF(G442="","",VLOOKUP(G442,'附表8-合同明细采集底稿'!B:I,4,0))</f>
        <v>库尔勒永绍商贸有限公司（项邵于）</v>
      </c>
      <c r="K442" s="157" t="s">
        <v>2007</v>
      </c>
      <c r="L442" s="268" t="s">
        <v>2230</v>
      </c>
      <c r="M442" s="158" t="s">
        <v>3268</v>
      </c>
      <c r="N442" s="187">
        <v>149734.51</v>
      </c>
      <c r="O442" s="306">
        <v>169200</v>
      </c>
      <c r="P442" s="255">
        <v>149734.51</v>
      </c>
      <c r="Q442" s="160"/>
      <c r="R442" s="160">
        <f t="shared" si="20"/>
        <v>149734.51</v>
      </c>
      <c r="S442" s="161">
        <f>IFERROR(VLOOKUP(G442,'附表8-合同明细采集底稿'!B:M,12,0),100%)</f>
        <v>1</v>
      </c>
      <c r="T442" s="160">
        <f t="shared" si="19"/>
        <v>149734.51</v>
      </c>
      <c r="U442" s="157" t="s">
        <v>2009</v>
      </c>
      <c r="V442" s="162" t="s">
        <v>309</v>
      </c>
      <c r="W442" s="163">
        <f>IF('附表1-面积统计表'!$D$29=0,"",IF(AND(V442="共同成本费用",Z442="总建筑面积法"),ROUND(T442/'附表1-面积统计表'!$D$29*'附表1-面积统计表'!$D$5,2),IF(AND(V442="共同成本费用",Z442="可售建筑面积法"),ROUND(T442/'附表1-面积统计表'!$F$29*'附表1-面积统计表'!$F$5,2),"请手工填写")))</f>
        <v>140973.73</v>
      </c>
      <c r="X442" s="163" t="str">
        <f>IF(SUM('附表1-面积统计表'!$D$6)=0,"",SUM(T442)-SUM(W442)-SUM(Y442))</f>
        <v/>
      </c>
      <c r="Y442" s="163">
        <f>IF(SUM('附表1-面积统计表'!$D$6)=0,SUM(T442)-SUM(W442),IF('附表1-面积统计表'!$D$29=0,"",IF(AND(V442="共同成本费用",Z442="总建筑面积法"),ROUND(T442/'附表1-面积统计表'!$D$29*'附表1-面积统计表'!$D$7,2),IF(AND(V442="共同成本费用",Z442="可售建筑面积法"),ROUND(T442/'附表1-面积统计表'!$F$29*'附表1-面积统计表'!$F$7,2),"请手工填写"))))</f>
        <v>8760.78</v>
      </c>
      <c r="Z442" s="164" t="s">
        <v>282</v>
      </c>
      <c r="AA442" s="157"/>
      <c r="AB442" s="165" t="s">
        <v>1986</v>
      </c>
      <c r="AC442" s="165"/>
    </row>
    <row r="443" s="127" customFormat="1" ht="27" hidden="1" customHeight="1" spans="1:29">
      <c r="A443" s="152">
        <v>437</v>
      </c>
      <c r="B443" s="258" t="s">
        <v>1338</v>
      </c>
      <c r="C443" s="259" t="s">
        <v>3202</v>
      </c>
      <c r="D443" s="155" t="s">
        <v>2422</v>
      </c>
      <c r="E443" s="263" t="s">
        <v>3025</v>
      </c>
      <c r="F443" s="262" t="s">
        <v>3269</v>
      </c>
      <c r="G443" s="158" t="s">
        <v>3267</v>
      </c>
      <c r="H443" s="157" t="str">
        <f>IF(G443="","",VLOOKUP(G443,'附表8-合同明细采集底稿'!B:I,2,0))</f>
        <v>沁春锦苑12-15#楼、38#楼防火门</v>
      </c>
      <c r="I443" s="121">
        <f>IF(G443="","",VLOOKUP(G443,'附表8-合同明细采集底稿'!B:I,3,0))</f>
        <v>0</v>
      </c>
      <c r="J443" s="157" t="str">
        <f>IF(G443="","",VLOOKUP(G443,'附表8-合同明细采集底稿'!B:I,4,0))</f>
        <v>库尔勒永绍商贸有限公司（项邵于）</v>
      </c>
      <c r="K443" s="157" t="s">
        <v>2007</v>
      </c>
      <c r="L443" s="268" t="s">
        <v>2230</v>
      </c>
      <c r="M443" s="158" t="s">
        <v>3270</v>
      </c>
      <c r="N443" s="187">
        <v>224601.78</v>
      </c>
      <c r="O443" s="306">
        <v>253800.01</v>
      </c>
      <c r="P443" s="255">
        <v>224601.78</v>
      </c>
      <c r="Q443" s="160">
        <f>-Q441-Q438+37340.5</f>
        <v>-122709.73</v>
      </c>
      <c r="R443" s="160">
        <f t="shared" si="20"/>
        <v>101892.05</v>
      </c>
      <c r="S443" s="161">
        <f>IFERROR(VLOOKUP(G443,'附表8-合同明细采集底稿'!B:M,12,0),100%)</f>
        <v>1</v>
      </c>
      <c r="T443" s="160">
        <f t="shared" si="19"/>
        <v>101892.05</v>
      </c>
      <c r="U443" s="157" t="s">
        <v>2009</v>
      </c>
      <c r="V443" s="162" t="s">
        <v>309</v>
      </c>
      <c r="W443" s="163">
        <f>IF('附表1-面积统计表'!$D$29=0,"",IF(AND(V443="共同成本费用",Z443="总建筑面积法"),ROUND(T443/'附表1-面积统计表'!$D$29*'附表1-面积统计表'!$D$5,2),IF(AND(V443="共同成本费用",Z443="可售建筑面积法"),ROUND(T443/'附表1-面积统计表'!$F$29*'附表1-面积统计表'!$F$5,2),"请手工填写")))</f>
        <v>95930.47</v>
      </c>
      <c r="X443" s="163" t="str">
        <f>IF(SUM('附表1-面积统计表'!$D$6)=0,"",SUM(T443)-SUM(W443)-SUM(Y443))</f>
        <v/>
      </c>
      <c r="Y443" s="163">
        <f>IF(SUM('附表1-面积统计表'!$D$6)=0,SUM(T443)-SUM(W443),IF('附表1-面积统计表'!$D$29=0,"",IF(AND(V443="共同成本费用",Z443="总建筑面积法"),ROUND(T443/'附表1-面积统计表'!$D$29*'附表1-面积统计表'!$D$7,2),IF(AND(V443="共同成本费用",Z443="可售建筑面积法"),ROUND(T443/'附表1-面积统计表'!$F$29*'附表1-面积统计表'!$F$7,2),"请手工填写"))))</f>
        <v>5961.58</v>
      </c>
      <c r="Z443" s="164" t="s">
        <v>282</v>
      </c>
      <c r="AA443" s="157"/>
      <c r="AB443" s="165" t="s">
        <v>1986</v>
      </c>
      <c r="AC443" s="165"/>
    </row>
    <row r="444" s="127" customFormat="1" ht="27" hidden="1" customHeight="1" spans="1:29">
      <c r="A444" s="152">
        <v>438</v>
      </c>
      <c r="B444" s="258" t="s">
        <v>2402</v>
      </c>
      <c r="C444" s="259" t="s">
        <v>2716</v>
      </c>
      <c r="D444" s="155" t="s">
        <v>2422</v>
      </c>
      <c r="E444" s="263" t="s">
        <v>3025</v>
      </c>
      <c r="F444" s="262" t="s">
        <v>3271</v>
      </c>
      <c r="G444" s="158" t="s">
        <v>3267</v>
      </c>
      <c r="H444" s="157" t="str">
        <f>IF(G444="","",VLOOKUP(G444,'附表8-合同明细采集底稿'!B:I,2,0))</f>
        <v>沁春锦苑12-15#楼、38#楼防火门</v>
      </c>
      <c r="I444" s="121">
        <f>IF(G444="","",VLOOKUP(G444,'附表8-合同明细采集底稿'!B:I,3,0))</f>
        <v>0</v>
      </c>
      <c r="J444" s="157" t="str">
        <f>IF(G444="","",VLOOKUP(G444,'附表8-合同明细采集底稿'!B:I,4,0))</f>
        <v>库尔勒永绍商贸有限公司（项邵于）</v>
      </c>
      <c r="K444" s="157" t="s">
        <v>2007</v>
      </c>
      <c r="L444" s="268">
        <v>6500221130</v>
      </c>
      <c r="M444" s="158" t="s">
        <v>3272</v>
      </c>
      <c r="N444" s="187">
        <v>114247.79</v>
      </c>
      <c r="O444" s="306">
        <v>129100</v>
      </c>
      <c r="P444" s="255">
        <v>114247.79</v>
      </c>
      <c r="Q444" s="160"/>
      <c r="R444" s="160">
        <f t="shared" si="20"/>
        <v>114247.79</v>
      </c>
      <c r="S444" s="161">
        <f>IFERROR(VLOOKUP(G444,'附表8-合同明细采集底稿'!B:M,12,0),100%)</f>
        <v>1</v>
      </c>
      <c r="T444" s="160">
        <f t="shared" si="19"/>
        <v>114247.79</v>
      </c>
      <c r="U444" s="157" t="s">
        <v>2009</v>
      </c>
      <c r="V444" s="162" t="s">
        <v>309</v>
      </c>
      <c r="W444" s="163">
        <f>IF('附表1-面积统计表'!$D$29=0,"",IF(AND(V444="共同成本费用",Z444="总建筑面积法"),ROUND(T444/'附表1-面积统计表'!$D$29*'附表1-面积统计表'!$D$5,2),IF(AND(V444="共同成本费用",Z444="可售建筑面积法"),ROUND(T444/'附表1-面积统计表'!$F$29*'附表1-面积统计表'!$F$5,2),"请手工填写")))</f>
        <v>107563.29</v>
      </c>
      <c r="X444" s="163" t="str">
        <f>IF(SUM('附表1-面积统计表'!$D$6)=0,"",SUM(T444)-SUM(W444)-SUM(Y444))</f>
        <v/>
      </c>
      <c r="Y444" s="163">
        <f>IF(SUM('附表1-面积统计表'!$D$6)=0,SUM(T444)-SUM(W444),IF('附表1-面积统计表'!$D$29=0,"",IF(AND(V444="共同成本费用",Z444="总建筑面积法"),ROUND(T444/'附表1-面积统计表'!$D$29*'附表1-面积统计表'!$D$7,2),IF(AND(V444="共同成本费用",Z444="可售建筑面积法"),ROUND(T444/'附表1-面积统计表'!$F$29*'附表1-面积统计表'!$F$7,2),"请手工填写"))))</f>
        <v>6684.5</v>
      </c>
      <c r="Z444" s="164" t="s">
        <v>282</v>
      </c>
      <c r="AA444" s="157"/>
      <c r="AB444" s="165" t="s">
        <v>1986</v>
      </c>
      <c r="AC444" s="165"/>
    </row>
    <row r="445" s="127" customFormat="1" ht="27" hidden="1" customHeight="1" spans="1:29">
      <c r="A445" s="152">
        <v>439</v>
      </c>
      <c r="B445" s="258" t="s">
        <v>3273</v>
      </c>
      <c r="C445" s="259">
        <v>1</v>
      </c>
      <c r="D445" s="155" t="s">
        <v>2422</v>
      </c>
      <c r="E445" s="263" t="s">
        <v>3025</v>
      </c>
      <c r="F445" s="262" t="s">
        <v>3274</v>
      </c>
      <c r="G445" s="158" t="s">
        <v>3267</v>
      </c>
      <c r="H445" s="157" t="str">
        <f>IF(G445="","",VLOOKUP(G445,'附表8-合同明细采集底稿'!B:I,2,0))</f>
        <v>沁春锦苑12-15#楼、38#楼防火门</v>
      </c>
      <c r="I445" s="121">
        <f>IF(G445="","",VLOOKUP(G445,'附表8-合同明细采集底稿'!B:I,3,0))</f>
        <v>0</v>
      </c>
      <c r="J445" s="157" t="str">
        <f>IF(G445="","",VLOOKUP(G445,'附表8-合同明细采集底稿'!B:I,4,0))</f>
        <v>库尔勒永绍商贸有限公司（项邵于）</v>
      </c>
      <c r="K445" s="157" t="s">
        <v>2007</v>
      </c>
      <c r="L445" s="158"/>
      <c r="M445" s="158" t="s">
        <v>3275</v>
      </c>
      <c r="N445" s="187">
        <v>77283.54</v>
      </c>
      <c r="O445" s="306">
        <v>87330.4</v>
      </c>
      <c r="P445" s="255">
        <v>77283.54</v>
      </c>
      <c r="Q445" s="160"/>
      <c r="R445" s="160">
        <f t="shared" si="20"/>
        <v>77283.54</v>
      </c>
      <c r="S445" s="161">
        <f>IFERROR(VLOOKUP(G445,'附表8-合同明细采集底稿'!B:M,12,0),100%)</f>
        <v>1</v>
      </c>
      <c r="T445" s="160">
        <f t="shared" si="19"/>
        <v>77283.54</v>
      </c>
      <c r="U445" s="157" t="s">
        <v>2009</v>
      </c>
      <c r="V445" s="162" t="s">
        <v>309</v>
      </c>
      <c r="W445" s="163">
        <f>IF('附表1-面积统计表'!$D$29=0,"",IF(AND(V445="共同成本费用",Z445="总建筑面积法"),ROUND(T445/'附表1-面积统计表'!$D$29*'附表1-面积统计表'!$D$5,2),IF(AND(V445="共同成本费用",Z445="可售建筑面积法"),ROUND(T445/'附表1-面积统计表'!$F$29*'附表1-面积统计表'!$F$5,2),"请手工填写")))</f>
        <v>72761.78</v>
      </c>
      <c r="X445" s="163" t="str">
        <f>IF(SUM('附表1-面积统计表'!$D$6)=0,"",SUM(T445)-SUM(W445)-SUM(Y445))</f>
        <v/>
      </c>
      <c r="Y445" s="163">
        <f>IF(SUM('附表1-面积统计表'!$D$6)=0,SUM(T445)-SUM(W445),IF('附表1-面积统计表'!$D$29=0,"",IF(AND(V445="共同成本费用",Z445="总建筑面积法"),ROUND(T445/'附表1-面积统计表'!$D$29*'附表1-面积统计表'!$D$7,2),IF(AND(V445="共同成本费用",Z445="可售建筑面积法"),ROUND(T445/'附表1-面积统计表'!$F$29*'附表1-面积统计表'!$F$7,2),"请手工填写"))))</f>
        <v>4521.75999999999</v>
      </c>
      <c r="Z445" s="164" t="s">
        <v>282</v>
      </c>
      <c r="AA445" s="157"/>
      <c r="AB445" s="165" t="s">
        <v>1986</v>
      </c>
      <c r="AC445" s="165"/>
    </row>
    <row r="446" s="127" customFormat="1" ht="27" hidden="1" customHeight="1" spans="1:29">
      <c r="A446" s="152">
        <v>440</v>
      </c>
      <c r="B446" s="258" t="s">
        <v>3273</v>
      </c>
      <c r="C446" s="259">
        <v>1</v>
      </c>
      <c r="D446" s="155" t="s">
        <v>2422</v>
      </c>
      <c r="E446" s="263" t="s">
        <v>3025</v>
      </c>
      <c r="F446" s="262" t="s">
        <v>3276</v>
      </c>
      <c r="G446" s="158" t="s">
        <v>3267</v>
      </c>
      <c r="H446" s="157" t="str">
        <f>IF(G446="","",VLOOKUP(G446,'附表8-合同明细采集底稿'!B:I,2,0))</f>
        <v>沁春锦苑12-15#楼、38#楼防火门</v>
      </c>
      <c r="I446" s="121">
        <f>IF(G446="","",VLOOKUP(G446,'附表8-合同明细采集底稿'!B:I,3,0))</f>
        <v>0</v>
      </c>
      <c r="J446" s="157" t="str">
        <f>IF(G446="","",VLOOKUP(G446,'附表8-合同明细采集底稿'!B:I,4,0))</f>
        <v>库尔勒永绍商贸有限公司（项邵于）</v>
      </c>
      <c r="K446" s="157" t="s">
        <v>2007</v>
      </c>
      <c r="L446" s="158"/>
      <c r="M446" s="158" t="s">
        <v>3277</v>
      </c>
      <c r="N446" s="187">
        <v>42129.2</v>
      </c>
      <c r="O446" s="306">
        <v>47606</v>
      </c>
      <c r="P446" s="255">
        <v>42129.2</v>
      </c>
      <c r="Q446" s="160"/>
      <c r="R446" s="160">
        <f t="shared" si="20"/>
        <v>42129.2</v>
      </c>
      <c r="S446" s="161">
        <f>IFERROR(VLOOKUP(G446,'附表8-合同明细采集底稿'!B:M,12,0),100%)</f>
        <v>1</v>
      </c>
      <c r="T446" s="160">
        <f t="shared" si="19"/>
        <v>42129.2</v>
      </c>
      <c r="U446" s="157" t="s">
        <v>2009</v>
      </c>
      <c r="V446" s="162" t="s">
        <v>309</v>
      </c>
      <c r="W446" s="163">
        <f>IF('附表1-面积统计表'!$D$29=0,"",IF(AND(V446="共同成本费用",Z446="总建筑面积法"),ROUND(T446/'附表1-面积统计表'!$D$29*'附表1-面积统计表'!$D$5,2),IF(AND(V446="共同成本费用",Z446="可售建筑面积法"),ROUND(T446/'附表1-面积统计表'!$F$29*'附表1-面积统计表'!$F$5,2),"请手工填写")))</f>
        <v>39664.27</v>
      </c>
      <c r="X446" s="163" t="str">
        <f>IF(SUM('附表1-面积统计表'!$D$6)=0,"",SUM(T446)-SUM(W446)-SUM(Y446))</f>
        <v/>
      </c>
      <c r="Y446" s="163">
        <f>IF(SUM('附表1-面积统计表'!$D$6)=0,SUM(T446)-SUM(W446),IF('附表1-面积统计表'!$D$29=0,"",IF(AND(V446="共同成本费用",Z446="总建筑面积法"),ROUND(T446/'附表1-面积统计表'!$D$29*'附表1-面积统计表'!$D$7,2),IF(AND(V446="共同成本费用",Z446="可售建筑面积法"),ROUND(T446/'附表1-面积统计表'!$F$29*'附表1-面积统计表'!$F$7,2),"请手工填写"))))</f>
        <v>2464.93</v>
      </c>
      <c r="Z446" s="164" t="s">
        <v>282</v>
      </c>
      <c r="AA446" s="157"/>
      <c r="AB446" s="165" t="s">
        <v>1986</v>
      </c>
      <c r="AC446" s="165"/>
    </row>
    <row r="447" s="127" customFormat="1" ht="27" hidden="1" customHeight="1" spans="1:29">
      <c r="A447" s="152">
        <v>441</v>
      </c>
      <c r="B447" s="258" t="s">
        <v>3273</v>
      </c>
      <c r="C447" s="259">
        <v>1</v>
      </c>
      <c r="D447" s="155" t="s">
        <v>2422</v>
      </c>
      <c r="E447" s="263" t="s">
        <v>3025</v>
      </c>
      <c r="F447" s="262" t="s">
        <v>3276</v>
      </c>
      <c r="G447" s="158" t="s">
        <v>3267</v>
      </c>
      <c r="H447" s="157" t="str">
        <f>IF(G447="","",VLOOKUP(G447,'附表8-合同明细采集底稿'!B:I,2,0))</f>
        <v>沁春锦苑12-15#楼、38#楼防火门</v>
      </c>
      <c r="I447" s="121">
        <f>IF(G447="","",VLOOKUP(G447,'附表8-合同明细采集底稿'!B:I,3,0))</f>
        <v>0</v>
      </c>
      <c r="J447" s="157" t="str">
        <f>IF(G447="","",VLOOKUP(G447,'附表8-合同明细采集底稿'!B:I,4,0))</f>
        <v>库尔勒永绍商贸有限公司（项邵于）</v>
      </c>
      <c r="K447" s="157" t="s">
        <v>2007</v>
      </c>
      <c r="L447" s="158"/>
      <c r="M447" s="158" t="s">
        <v>3278</v>
      </c>
      <c r="N447" s="187">
        <v>37932.74</v>
      </c>
      <c r="O447" s="306">
        <v>42864</v>
      </c>
      <c r="P447" s="255">
        <v>37932.74</v>
      </c>
      <c r="Q447" s="160"/>
      <c r="R447" s="160">
        <f t="shared" si="20"/>
        <v>37932.74</v>
      </c>
      <c r="S447" s="161">
        <f>IFERROR(VLOOKUP(G447,'附表8-合同明细采集底稿'!B:M,12,0),100%)</f>
        <v>1</v>
      </c>
      <c r="T447" s="160">
        <f t="shared" si="19"/>
        <v>37932.74</v>
      </c>
      <c r="U447" s="157" t="s">
        <v>2009</v>
      </c>
      <c r="V447" s="162" t="s">
        <v>309</v>
      </c>
      <c r="W447" s="163">
        <f>IF('附表1-面积统计表'!$D$29=0,"",IF(AND(V447="共同成本费用",Z447="总建筑面积法"),ROUND(T447/'附表1-面积统计表'!$D$29*'附表1-面积统计表'!$D$5,2),IF(AND(V447="共同成本费用",Z447="可售建筑面积法"),ROUND(T447/'附表1-面积统计表'!$F$29*'附表1-面积统计表'!$F$5,2),"请手工填写")))</f>
        <v>35713.34</v>
      </c>
      <c r="X447" s="163" t="str">
        <f>IF(SUM('附表1-面积统计表'!$D$6)=0,"",SUM(T447)-SUM(W447)-SUM(Y447))</f>
        <v/>
      </c>
      <c r="Y447" s="163">
        <f>IF(SUM('附表1-面积统计表'!$D$6)=0,SUM(T447)-SUM(W447),IF('附表1-面积统计表'!$D$29=0,"",IF(AND(V447="共同成本费用",Z447="总建筑面积法"),ROUND(T447/'附表1-面积统计表'!$D$29*'附表1-面积统计表'!$D$7,2),IF(AND(V447="共同成本费用",Z447="可售建筑面积法"),ROUND(T447/'附表1-面积统计表'!$F$29*'附表1-面积统计表'!$F$7,2),"请手工填写"))))</f>
        <v>2219.4</v>
      </c>
      <c r="Z447" s="164" t="s">
        <v>282</v>
      </c>
      <c r="AA447" s="157"/>
      <c r="AB447" s="165" t="s">
        <v>1986</v>
      </c>
      <c r="AC447" s="165"/>
    </row>
    <row r="448" s="127" customFormat="1" ht="27" hidden="1" customHeight="1" spans="1:29">
      <c r="A448" s="152">
        <v>442</v>
      </c>
      <c r="B448" s="258" t="s">
        <v>2642</v>
      </c>
      <c r="C448" s="259" t="s">
        <v>459</v>
      </c>
      <c r="D448" s="155" t="s">
        <v>2422</v>
      </c>
      <c r="E448" s="263" t="s">
        <v>3279</v>
      </c>
      <c r="F448" s="262" t="s">
        <v>3280</v>
      </c>
      <c r="G448" s="158" t="s">
        <v>3267</v>
      </c>
      <c r="H448" s="157" t="str">
        <f>IF(G448="","",VLOOKUP(G448,'附表8-合同明细采集底稿'!B:I,2,0))</f>
        <v>沁春锦苑12-15#楼、38#楼防火门</v>
      </c>
      <c r="I448" s="121">
        <f>IF(G448="","",VLOOKUP(G448,'附表8-合同明细采集底稿'!B:I,3,0))</f>
        <v>0</v>
      </c>
      <c r="J448" s="157" t="str">
        <f>IF(G448="","",VLOOKUP(G448,'附表8-合同明细采集底稿'!B:I,4,0))</f>
        <v>库尔勒永绍商贸有限公司（项邵于）</v>
      </c>
      <c r="K448" s="157" t="s">
        <v>2007</v>
      </c>
      <c r="L448" s="158"/>
      <c r="M448" s="158" t="s">
        <v>3281</v>
      </c>
      <c r="N448" s="187">
        <v>114070.79</v>
      </c>
      <c r="O448" s="306">
        <v>128899.99</v>
      </c>
      <c r="P448" s="255">
        <v>114070.79</v>
      </c>
      <c r="Q448" s="160"/>
      <c r="R448" s="160">
        <f t="shared" si="20"/>
        <v>114070.79</v>
      </c>
      <c r="S448" s="161">
        <f>IFERROR(VLOOKUP(G448,'附表8-合同明细采集底稿'!B:M,12,0),100%)</f>
        <v>1</v>
      </c>
      <c r="T448" s="160">
        <f t="shared" si="19"/>
        <v>114070.79</v>
      </c>
      <c r="U448" s="157" t="s">
        <v>2009</v>
      </c>
      <c r="V448" s="162" t="s">
        <v>309</v>
      </c>
      <c r="W448" s="163">
        <f>IF('附表1-面积统计表'!$D$29=0,"",IF(AND(V448="共同成本费用",Z448="总建筑面积法"),ROUND(T448/'附表1-面积统计表'!$D$29*'附表1-面积统计表'!$D$5,2),IF(AND(V448="共同成本费用",Z448="可售建筑面积法"),ROUND(T448/'附表1-面积统计表'!$F$29*'附表1-面积统计表'!$F$5,2),"请手工填写")))</f>
        <v>107396.65</v>
      </c>
      <c r="X448" s="163" t="str">
        <f>IF(SUM('附表1-面积统计表'!$D$6)=0,"",SUM(T448)-SUM(W448)-SUM(Y448))</f>
        <v/>
      </c>
      <c r="Y448" s="163">
        <f>IF(SUM('附表1-面积统计表'!$D$6)=0,SUM(T448)-SUM(W448),IF('附表1-面积统计表'!$D$29=0,"",IF(AND(V448="共同成本费用",Z448="总建筑面积法"),ROUND(T448/'附表1-面积统计表'!$D$29*'附表1-面积统计表'!$D$7,2),IF(AND(V448="共同成本费用",Z448="可售建筑面积法"),ROUND(T448/'附表1-面积统计表'!$F$29*'附表1-面积统计表'!$F$7,2),"请手工填写"))))</f>
        <v>6674.14</v>
      </c>
      <c r="Z448" s="164" t="s">
        <v>282</v>
      </c>
      <c r="AA448" s="157"/>
      <c r="AB448" s="165" t="s">
        <v>1986</v>
      </c>
      <c r="AC448" s="165"/>
    </row>
    <row r="449" s="127" customFormat="1" ht="27" hidden="1" customHeight="1" spans="1:29">
      <c r="A449" s="152">
        <v>443</v>
      </c>
      <c r="B449" s="258" t="s">
        <v>2642</v>
      </c>
      <c r="C449" s="259" t="s">
        <v>459</v>
      </c>
      <c r="D449" s="155" t="s">
        <v>2422</v>
      </c>
      <c r="E449" s="263" t="s">
        <v>3279</v>
      </c>
      <c r="F449" s="262" t="s">
        <v>3280</v>
      </c>
      <c r="G449" s="158" t="s">
        <v>3267</v>
      </c>
      <c r="H449" s="157" t="str">
        <f>IF(G449="","",VLOOKUP(G449,'附表8-合同明细采集底稿'!B:I,2,0))</f>
        <v>沁春锦苑12-15#楼、38#楼防火门</v>
      </c>
      <c r="I449" s="121">
        <f>IF(G449="","",VLOOKUP(G449,'附表8-合同明细采集底稿'!B:I,3,0))</f>
        <v>0</v>
      </c>
      <c r="J449" s="157" t="str">
        <f>IF(G449="","",VLOOKUP(G449,'附表8-合同明细采集底稿'!B:I,4,0))</f>
        <v>库尔勒永绍商贸有限公司（项邵于）</v>
      </c>
      <c r="K449" s="157" t="s">
        <v>2007</v>
      </c>
      <c r="L449" s="158"/>
      <c r="M449" s="158" t="s">
        <v>3282</v>
      </c>
      <c r="N449" s="187">
        <v>113798.23</v>
      </c>
      <c r="O449" s="306">
        <v>128592</v>
      </c>
      <c r="P449" s="255">
        <v>113798.23</v>
      </c>
      <c r="Q449" s="160">
        <v>-24597.14</v>
      </c>
      <c r="R449" s="160">
        <f t="shared" si="20"/>
        <v>89201.09</v>
      </c>
      <c r="S449" s="161">
        <f>IFERROR(VLOOKUP(G449,'附表8-合同明细采集底稿'!B:M,12,0),100%)</f>
        <v>1</v>
      </c>
      <c r="T449" s="160">
        <f t="shared" si="19"/>
        <v>89201.09</v>
      </c>
      <c r="U449" s="157" t="s">
        <v>2009</v>
      </c>
      <c r="V449" s="162" t="s">
        <v>309</v>
      </c>
      <c r="W449" s="163">
        <f>IF('附表1-面积统计表'!$D$29=0,"",IF(AND(V449="共同成本费用",Z449="总建筑面积法"),ROUND(T449/'附表1-面积统计表'!$D$29*'附表1-面积统计表'!$D$5,2),IF(AND(V449="共同成本费用",Z449="可售建筑面积法"),ROUND(T449/'附表1-面积统计表'!$F$29*'附表1-面积统计表'!$F$5,2),"请手工填写")))</f>
        <v>83982.05</v>
      </c>
      <c r="X449" s="163" t="str">
        <f>IF(SUM('附表1-面积统计表'!$D$6)=0,"",SUM(T449)-SUM(W449)-SUM(Y449))</f>
        <v/>
      </c>
      <c r="Y449" s="163">
        <f>IF(SUM('附表1-面积统计表'!$D$6)=0,SUM(T449)-SUM(W449),IF('附表1-面积统计表'!$D$29=0,"",IF(AND(V449="共同成本费用",Z449="总建筑面积法"),ROUND(T449/'附表1-面积统计表'!$D$29*'附表1-面积统计表'!$D$7,2),IF(AND(V449="共同成本费用",Z449="可售建筑面积法"),ROUND(T449/'附表1-面积统计表'!$F$29*'附表1-面积统计表'!$F$7,2),"请手工填写"))))</f>
        <v>5219.03999999999</v>
      </c>
      <c r="Z449" s="164" t="s">
        <v>282</v>
      </c>
      <c r="AA449" s="157"/>
      <c r="AB449" s="165" t="s">
        <v>1986</v>
      </c>
      <c r="AC449" s="165"/>
    </row>
    <row r="450" s="127" customFormat="1" ht="27" hidden="1" customHeight="1" spans="1:29">
      <c r="A450" s="152">
        <v>444</v>
      </c>
      <c r="B450" s="258" t="s">
        <v>2341</v>
      </c>
      <c r="C450" s="259" t="s">
        <v>2115</v>
      </c>
      <c r="D450" s="155" t="s">
        <v>2422</v>
      </c>
      <c r="E450" s="263" t="s">
        <v>3279</v>
      </c>
      <c r="F450" s="262" t="s">
        <v>3283</v>
      </c>
      <c r="G450" s="158" t="s">
        <v>3284</v>
      </c>
      <c r="H450" s="157" t="str">
        <f>IF(G450="","",VLOOKUP(G450,'附表8-合同明细采集底稿'!B:I,2,0))</f>
        <v>12#14#38#楼二单元门斗装修</v>
      </c>
      <c r="I450" s="121">
        <f>IF(G450="","",VLOOKUP(G450,'附表8-合同明细采集底稿'!B:I,3,0))</f>
        <v>0</v>
      </c>
      <c r="J450" s="157" t="str">
        <f>IF(G450="","",VLOOKUP(G450,'附表8-合同明细采集底稿'!B:I,4,0))</f>
        <v>巴州水木堂建筑装饰有限公司（倪）</v>
      </c>
      <c r="K450" s="157" t="s">
        <v>2007</v>
      </c>
      <c r="L450" s="268" t="s">
        <v>3028</v>
      </c>
      <c r="M450" s="158" t="s">
        <v>3285</v>
      </c>
      <c r="N450" s="187">
        <v>396039.6</v>
      </c>
      <c r="O450" s="255">
        <v>400000</v>
      </c>
      <c r="P450" s="255">
        <v>396039.6</v>
      </c>
      <c r="Q450" s="160"/>
      <c r="R450" s="160">
        <f t="shared" si="20"/>
        <v>396039.6</v>
      </c>
      <c r="S450" s="161">
        <f>IFERROR(VLOOKUP(G450,'附表8-合同明细采集底稿'!B:M,12,0),100%)</f>
        <v>1</v>
      </c>
      <c r="T450" s="160">
        <f t="shared" si="19"/>
        <v>396039.6</v>
      </c>
      <c r="U450" s="168" t="s">
        <v>3286</v>
      </c>
      <c r="V450" s="162" t="s">
        <v>309</v>
      </c>
      <c r="W450" s="163">
        <f>IF('附表1-面积统计表'!$D$29=0,"",IF(AND(V450="共同成本费用",Z450="总建筑面积法"),ROUND(T450/'附表1-面积统计表'!$D$29*'附表1-面积统计表'!$D$5,2),IF(AND(V450="共同成本费用",Z450="可售建筑面积法"),ROUND(T450/'附表1-面积统计表'!$F$29*'附表1-面积统计表'!$F$5,2),"请手工填写")))</f>
        <v>372867.82</v>
      </c>
      <c r="X450" s="163" t="str">
        <f>IF(SUM('附表1-面积统计表'!$D$6)=0,"",SUM(T450)-SUM(W450)-SUM(Y450))</f>
        <v/>
      </c>
      <c r="Y450" s="163">
        <f>IF(SUM('附表1-面积统计表'!$D$6)=0,SUM(T450)-SUM(W450),IF('附表1-面积统计表'!$D$29=0,"",IF(AND(V450="共同成本费用",Z450="总建筑面积法"),ROUND(T450/'附表1-面积统计表'!$D$29*'附表1-面积统计表'!$D$7,2),IF(AND(V450="共同成本费用",Z450="可售建筑面积法"),ROUND(T450/'附表1-面积统计表'!$F$29*'附表1-面积统计表'!$F$7,2),"请手工填写"))))</f>
        <v>23171.78</v>
      </c>
      <c r="Z450" s="164" t="s">
        <v>282</v>
      </c>
      <c r="AA450" s="157"/>
      <c r="AB450" s="165" t="s">
        <v>1986</v>
      </c>
      <c r="AC450" s="165"/>
    </row>
    <row r="451" s="127" customFormat="1" ht="27" hidden="1" customHeight="1" spans="1:29">
      <c r="A451" s="152">
        <v>445</v>
      </c>
      <c r="B451" s="258" t="s">
        <v>2934</v>
      </c>
      <c r="C451" s="259" t="s">
        <v>3287</v>
      </c>
      <c r="D451" s="155" t="s">
        <v>2422</v>
      </c>
      <c r="E451" s="263" t="s">
        <v>3279</v>
      </c>
      <c r="F451" s="262" t="s">
        <v>3288</v>
      </c>
      <c r="G451" s="158" t="s">
        <v>3284</v>
      </c>
      <c r="H451" s="157" t="str">
        <f>IF(G451="","",VLOOKUP(G451,'附表8-合同明细采集底稿'!B:I,2,0))</f>
        <v>12#14#38#楼二单元门斗装修</v>
      </c>
      <c r="I451" s="121">
        <f>IF(G451="","",VLOOKUP(G451,'附表8-合同明细采集底稿'!B:I,3,0))</f>
        <v>0</v>
      </c>
      <c r="J451" s="157" t="str">
        <f>IF(G451="","",VLOOKUP(G451,'附表8-合同明细采集底稿'!B:I,4,0))</f>
        <v>巴州水木堂建筑装饰有限公司（倪）</v>
      </c>
      <c r="K451" s="157" t="s">
        <v>2007</v>
      </c>
      <c r="L451" s="167" t="s">
        <v>2261</v>
      </c>
      <c r="M451" s="582" t="s">
        <v>3289</v>
      </c>
      <c r="N451" s="187">
        <v>102970.3</v>
      </c>
      <c r="O451" s="255">
        <v>104000</v>
      </c>
      <c r="P451" s="255">
        <v>102970.3</v>
      </c>
      <c r="Q451" s="160"/>
      <c r="R451" s="160">
        <f t="shared" si="20"/>
        <v>102970.3</v>
      </c>
      <c r="S451" s="161">
        <f>IFERROR(VLOOKUP(G451,'附表8-合同明细采集底稿'!B:M,12,0),100%)</f>
        <v>1</v>
      </c>
      <c r="T451" s="160">
        <f t="shared" si="19"/>
        <v>102970.3</v>
      </c>
      <c r="U451" s="168" t="s">
        <v>3286</v>
      </c>
      <c r="V451" s="162" t="s">
        <v>309</v>
      </c>
      <c r="W451" s="163">
        <f>IF('附表1-面积统计表'!$D$29=0,"",IF(AND(V451="共同成本费用",Z451="总建筑面积法"),ROUND(T451/'附表1-面积统计表'!$D$29*'附表1-面积统计表'!$D$5,2),IF(AND(V451="共同成本费用",Z451="可售建筑面积法"),ROUND(T451/'附表1-面积统计表'!$F$29*'附表1-面积统计表'!$F$5,2),"请手工填写")))</f>
        <v>96945.64</v>
      </c>
      <c r="X451" s="163" t="str">
        <f>IF(SUM('附表1-面积统计表'!$D$6)=0,"",SUM(T451)-SUM(W451)-SUM(Y451))</f>
        <v/>
      </c>
      <c r="Y451" s="163">
        <f>IF(SUM('附表1-面积统计表'!$D$6)=0,SUM(T451)-SUM(W451),IF('附表1-面积统计表'!$D$29=0,"",IF(AND(V451="共同成本费用",Z451="总建筑面积法"),ROUND(T451/'附表1-面积统计表'!$D$29*'附表1-面积统计表'!$D$7,2),IF(AND(V451="共同成本费用",Z451="可售建筑面积法"),ROUND(T451/'附表1-面积统计表'!$F$29*'附表1-面积统计表'!$F$7,2),"请手工填写"))))</f>
        <v>6024.66</v>
      </c>
      <c r="Z451" s="164" t="s">
        <v>282</v>
      </c>
      <c r="AA451" s="157"/>
      <c r="AB451" s="165" t="s">
        <v>1986</v>
      </c>
      <c r="AC451" s="165"/>
    </row>
    <row r="452" s="127" customFormat="1" ht="27" hidden="1" customHeight="1" spans="1:29">
      <c r="A452" s="152">
        <v>446</v>
      </c>
      <c r="B452" s="258" t="s">
        <v>3105</v>
      </c>
      <c r="C452" s="259" t="s">
        <v>290</v>
      </c>
      <c r="D452" s="155" t="s">
        <v>2422</v>
      </c>
      <c r="E452" s="263" t="s">
        <v>3279</v>
      </c>
      <c r="F452" s="262" t="s">
        <v>3290</v>
      </c>
      <c r="G452" s="158" t="s">
        <v>3284</v>
      </c>
      <c r="H452" s="157" t="str">
        <f>IF(G452="","",VLOOKUP(G452,'附表8-合同明细采集底稿'!B:I,2,0))</f>
        <v>12#14#38#楼二单元门斗装修</v>
      </c>
      <c r="I452" s="121">
        <f>IF(G452="","",VLOOKUP(G452,'附表8-合同明细采集底稿'!B:I,3,0))</f>
        <v>0</v>
      </c>
      <c r="J452" s="157" t="str">
        <f>IF(G452="","",VLOOKUP(G452,'附表8-合同明细采集底稿'!B:I,4,0))</f>
        <v>巴州水木堂建筑装饰有限公司（倪）</v>
      </c>
      <c r="K452" s="157" t="s">
        <v>2007</v>
      </c>
      <c r="L452" s="158"/>
      <c r="M452" s="158" t="s">
        <v>3291</v>
      </c>
      <c r="N452" s="187">
        <v>271559.63</v>
      </c>
      <c r="O452" s="255">
        <v>296000</v>
      </c>
      <c r="P452" s="255">
        <v>271559.63</v>
      </c>
      <c r="Q452" s="160"/>
      <c r="R452" s="160">
        <f t="shared" si="20"/>
        <v>271559.63</v>
      </c>
      <c r="S452" s="161">
        <f>IFERROR(VLOOKUP(G452,'附表8-合同明细采集底稿'!B:M,12,0),100%)</f>
        <v>1</v>
      </c>
      <c r="T452" s="160">
        <f t="shared" si="19"/>
        <v>271559.63</v>
      </c>
      <c r="U452" s="168" t="s">
        <v>3286</v>
      </c>
      <c r="V452" s="162" t="s">
        <v>309</v>
      </c>
      <c r="W452" s="163">
        <f>IF('附表1-面积统计表'!$D$29=0,"",IF(AND(V452="共同成本费用",Z452="总建筑面积法"),ROUND(T452/'附表1-面积统计表'!$D$29*'附表1-面积统计表'!$D$5,2),IF(AND(V452="共同成本费用",Z452="可售建筑面积法"),ROUND(T452/'附表1-面积统计表'!$F$29*'附表1-面积统计表'!$F$5,2),"请手工填写")))</f>
        <v>255671.01</v>
      </c>
      <c r="X452" s="163" t="str">
        <f>IF(SUM('附表1-面积统计表'!$D$6)=0,"",SUM(T452)-SUM(W452)-SUM(Y452))</f>
        <v/>
      </c>
      <c r="Y452" s="163">
        <f>IF(SUM('附表1-面积统计表'!$D$6)=0,SUM(T452)-SUM(W452),IF('附表1-面积统计表'!$D$29=0,"",IF(AND(V452="共同成本费用",Z452="总建筑面积法"),ROUND(T452/'附表1-面积统计表'!$D$29*'附表1-面积统计表'!$D$7,2),IF(AND(V452="共同成本费用",Z452="可售建筑面积法"),ROUND(T452/'附表1-面积统计表'!$F$29*'附表1-面积统计表'!$F$7,2),"请手工填写"))))</f>
        <v>15888.62</v>
      </c>
      <c r="Z452" s="164" t="s">
        <v>282</v>
      </c>
      <c r="AA452" s="157"/>
      <c r="AB452" s="165" t="s">
        <v>1986</v>
      </c>
      <c r="AC452" s="165"/>
    </row>
    <row r="453" s="127" customFormat="1" ht="27" hidden="1" customHeight="1" spans="1:29">
      <c r="A453" s="152">
        <v>447</v>
      </c>
      <c r="B453" s="308">
        <v>45536</v>
      </c>
      <c r="C453" s="259">
        <v>32</v>
      </c>
      <c r="D453" s="155" t="s">
        <v>2003</v>
      </c>
      <c r="E453" s="156" t="s">
        <v>3292</v>
      </c>
      <c r="F453" s="262" t="s">
        <v>3293</v>
      </c>
      <c r="G453" s="158" t="s">
        <v>2196</v>
      </c>
      <c r="H453" s="157" t="str">
        <f>IF(G453="","",VLOOKUP(G453,'附表8-合同明细采集底稿'!B:I,2,0))</f>
        <v>沁园春锦BIM咨询服务协议</v>
      </c>
      <c r="I453" s="121" t="str">
        <f>IF(G453="","",VLOOKUP(G453,'附表8-合同明细采集底稿'!B:I,3,0))</f>
        <v>买卖合同</v>
      </c>
      <c r="J453" s="157" t="str">
        <f>IF(G453="","",VLOOKUP(G453,'附表8-合同明细采集底稿'!B:I,4,0))</f>
        <v>新疆佳联筑创建筑科技有限公司</v>
      </c>
      <c r="K453" s="157" t="s">
        <v>2007</v>
      </c>
      <c r="L453" s="158"/>
      <c r="M453" s="158" t="s">
        <v>3294</v>
      </c>
      <c r="N453" s="187">
        <v>34653.47</v>
      </c>
      <c r="O453" s="255">
        <v>35000</v>
      </c>
      <c r="P453" s="255">
        <v>34653.47</v>
      </c>
      <c r="Q453" s="160"/>
      <c r="R453" s="160">
        <f t="shared" si="20"/>
        <v>34653.47</v>
      </c>
      <c r="S453" s="161">
        <f>IFERROR(VLOOKUP(G453,'附表8-合同明细采集底稿'!B:M,12,0),100%)</f>
        <v>0.331924265795271</v>
      </c>
      <c r="T453" s="160">
        <f t="shared" si="19"/>
        <v>11502.33</v>
      </c>
      <c r="U453" s="157" t="s">
        <v>2009</v>
      </c>
      <c r="V453" s="162" t="s">
        <v>309</v>
      </c>
      <c r="W453" s="163">
        <f>IF('附表1-面积统计表'!$D$29=0,"",IF(AND(V453="共同成本费用",Z453="总建筑面积法"),ROUND(T453/'附表1-面积统计表'!$D$29*'附表1-面积统计表'!$D$5,2),IF(AND(V453="共同成本费用",Z453="可售建筑面积法"),ROUND(T453/'附表1-面积统计表'!$F$29*'附表1-面积统计表'!$F$5,2),"请手工填写")))</f>
        <v>10829.34</v>
      </c>
      <c r="X453" s="163" t="str">
        <f>IF(SUM('附表1-面积统计表'!$D$6)=0,"",SUM(T453)-SUM(W453)-SUM(Y453))</f>
        <v/>
      </c>
      <c r="Y453" s="163">
        <f>IF(SUM('附表1-面积统计表'!$D$6)=0,SUM(T453)-SUM(W453),IF('附表1-面积统计表'!$D$29=0,"",IF(AND(V453="共同成本费用",Z453="总建筑面积法"),ROUND(T453/'附表1-面积统计表'!$D$29*'附表1-面积统计表'!$D$7,2),IF(AND(V453="共同成本费用",Z453="可售建筑面积法"),ROUND(T453/'附表1-面积统计表'!$F$29*'附表1-面积统计表'!$F$7,2),"请手工填写"))))</f>
        <v>672.99</v>
      </c>
      <c r="Z453" s="164" t="s">
        <v>282</v>
      </c>
      <c r="AA453" s="157"/>
      <c r="AB453" s="165" t="s">
        <v>1986</v>
      </c>
      <c r="AC453" s="165"/>
    </row>
    <row r="454" s="127" customFormat="1" ht="27" hidden="1" customHeight="1" spans="1:29">
      <c r="A454" s="152">
        <v>448</v>
      </c>
      <c r="B454" s="258" t="s">
        <v>2172</v>
      </c>
      <c r="C454" s="259" t="s">
        <v>3295</v>
      </c>
      <c r="D454" s="155" t="s">
        <v>2003</v>
      </c>
      <c r="E454" s="263" t="s">
        <v>3292</v>
      </c>
      <c r="F454" s="262" t="s">
        <v>3296</v>
      </c>
      <c r="G454" s="158" t="s">
        <v>3297</v>
      </c>
      <c r="H454" s="157" t="str">
        <f>IF(G454="","",VLOOKUP(G454,'附表8-合同明细采集底稿'!B:I,2,0))</f>
        <v>测绘合同书12#13#14#15#38#测绘</v>
      </c>
      <c r="I454" s="121">
        <f>IF(G454="","",VLOOKUP(G454,'附表8-合同明细采集底稿'!B:I,3,0))</f>
        <v>0</v>
      </c>
      <c r="J454" s="157" t="str">
        <f>IF(G454="","",VLOOKUP(G454,'附表8-合同明细采集底稿'!B:I,4,0))</f>
        <v>库尔勒天平房地产价格评估事务所（有限责任公司）</v>
      </c>
      <c r="K454" s="157" t="s">
        <v>2007</v>
      </c>
      <c r="L454" s="166" t="s">
        <v>3001</v>
      </c>
      <c r="M454" s="581" t="s">
        <v>3298</v>
      </c>
      <c r="N454" s="187">
        <v>16198.02</v>
      </c>
      <c r="O454" s="255">
        <v>16360</v>
      </c>
      <c r="P454" s="255">
        <v>16198.02</v>
      </c>
      <c r="Q454" s="160">
        <f>-P454</f>
        <v>-16198.02</v>
      </c>
      <c r="R454" s="160">
        <f t="shared" si="20"/>
        <v>0</v>
      </c>
      <c r="S454" s="161">
        <f>IFERROR(VLOOKUP(G454,'附表8-合同明细采集底稿'!B:M,12,0),100%)</f>
        <v>1</v>
      </c>
      <c r="T454" s="160">
        <f t="shared" si="19"/>
        <v>0</v>
      </c>
      <c r="U454" s="157"/>
      <c r="V454" s="162" t="s">
        <v>309</v>
      </c>
      <c r="W454" s="163">
        <f>IF('附表1-面积统计表'!$D$29=0,"",IF(AND(V454="共同成本费用",Z454="总建筑面积法"),ROUND(T454/'附表1-面积统计表'!$D$29*'附表1-面积统计表'!$D$5,2),IF(AND(V454="共同成本费用",Z454="可售建筑面积法"),ROUND(T454/'附表1-面积统计表'!$F$29*'附表1-面积统计表'!$F$5,2),"请手工填写")))</f>
        <v>0</v>
      </c>
      <c r="X454" s="163" t="str">
        <f>IF(SUM('附表1-面积统计表'!$D$6)=0,"",SUM(T454)-SUM(W454)-SUM(Y454))</f>
        <v/>
      </c>
      <c r="Y454" s="163">
        <f>IF(SUM('附表1-面积统计表'!$D$6)=0,SUM(T454)-SUM(W454),IF('附表1-面积统计表'!$D$29=0,"",IF(AND(V454="共同成本费用",Z454="总建筑面积法"),ROUND(T454/'附表1-面积统计表'!$D$29*'附表1-面积统计表'!$D$7,2),IF(AND(V454="共同成本费用",Z454="可售建筑面积法"),ROUND(T454/'附表1-面积统计表'!$F$29*'附表1-面积统计表'!$F$7,2),"请手工填写"))))</f>
        <v>0</v>
      </c>
      <c r="Z454" s="164" t="s">
        <v>282</v>
      </c>
      <c r="AA454" s="157"/>
      <c r="AB454" s="165" t="s">
        <v>1986</v>
      </c>
      <c r="AC454" s="165"/>
    </row>
    <row r="455" s="127" customFormat="1" ht="27" hidden="1" customHeight="1" spans="1:29">
      <c r="A455" s="152">
        <v>449</v>
      </c>
      <c r="B455" s="258" t="s">
        <v>3299</v>
      </c>
      <c r="C455" s="259" t="s">
        <v>3300</v>
      </c>
      <c r="D455" s="155" t="s">
        <v>2003</v>
      </c>
      <c r="E455" s="263" t="s">
        <v>3301</v>
      </c>
      <c r="F455" s="262" t="s">
        <v>3302</v>
      </c>
      <c r="G455" s="158" t="s">
        <v>3303</v>
      </c>
      <c r="H455" s="157" t="str">
        <f>IF(G455="","",VLOOKUP(G455,'附表8-合同明细采集底稿'!B:I,2,0))</f>
        <v>测绘合同书（18#21#22#）</v>
      </c>
      <c r="I455" s="121">
        <f>IF(G455="","",VLOOKUP(G455,'附表8-合同明细采集底稿'!B:I,3,0))</f>
        <v>0</v>
      </c>
      <c r="J455" s="157" t="str">
        <f>IF(G455="","",VLOOKUP(G455,'附表8-合同明细采集底稿'!B:I,4,0))</f>
        <v>库尔勒天平房地产价格评估事务所（有限责任公司）</v>
      </c>
      <c r="K455" s="157" t="s">
        <v>2007</v>
      </c>
      <c r="L455" s="166" t="s">
        <v>2230</v>
      </c>
      <c r="M455" s="581" t="s">
        <v>3304</v>
      </c>
      <c r="N455" s="187">
        <v>15545.54</v>
      </c>
      <c r="O455" s="255">
        <v>15701</v>
      </c>
      <c r="P455" s="255">
        <v>15545.54</v>
      </c>
      <c r="Q455" s="160">
        <f>-P455</f>
        <v>-15545.54</v>
      </c>
      <c r="R455" s="160">
        <f t="shared" si="20"/>
        <v>0</v>
      </c>
      <c r="S455" s="161">
        <f>IFERROR(VLOOKUP(G455,'附表8-合同明细采集底稿'!B:M,12,0),100%)</f>
        <v>1</v>
      </c>
      <c r="T455" s="160">
        <f t="shared" si="19"/>
        <v>0</v>
      </c>
      <c r="U455" s="157"/>
      <c r="V455" s="162" t="s">
        <v>309</v>
      </c>
      <c r="W455" s="163">
        <f>IF('附表1-面积统计表'!$D$29=0,"",IF(AND(V455="共同成本费用",Z455="总建筑面积法"),ROUND(T455/'附表1-面积统计表'!$D$29*'附表1-面积统计表'!$D$5,2),IF(AND(V455="共同成本费用",Z455="可售建筑面积法"),ROUND(T455/'附表1-面积统计表'!$F$29*'附表1-面积统计表'!$F$5,2),"请手工填写")))</f>
        <v>0</v>
      </c>
      <c r="X455" s="163" t="str">
        <f>IF(SUM('附表1-面积统计表'!$D$6)=0,"",SUM(T455)-SUM(W455)-SUM(Y455))</f>
        <v/>
      </c>
      <c r="Y455" s="163">
        <f>IF(SUM('附表1-面积统计表'!$D$6)=0,SUM(T455)-SUM(W455),IF('附表1-面积统计表'!$D$29=0,"",IF(AND(V455="共同成本费用",Z455="总建筑面积法"),ROUND(T455/'附表1-面积统计表'!$D$29*'附表1-面积统计表'!$D$7,2),IF(AND(V455="共同成本费用",Z455="可售建筑面积法"),ROUND(T455/'附表1-面积统计表'!$F$29*'附表1-面积统计表'!$F$7,2),"请手工填写"))))</f>
        <v>0</v>
      </c>
      <c r="Z455" s="164" t="s">
        <v>282</v>
      </c>
      <c r="AA455" s="157"/>
      <c r="AB455" s="165" t="s">
        <v>1986</v>
      </c>
      <c r="AC455" s="165"/>
    </row>
    <row r="456" s="127" customFormat="1" ht="27" hidden="1" customHeight="1" spans="1:29">
      <c r="A456" s="152">
        <v>450</v>
      </c>
      <c r="B456" s="258" t="s">
        <v>1618</v>
      </c>
      <c r="C456" s="259" t="s">
        <v>3235</v>
      </c>
      <c r="D456" s="155" t="s">
        <v>2003</v>
      </c>
      <c r="E456" s="263" t="s">
        <v>3292</v>
      </c>
      <c r="F456" s="262" t="s">
        <v>3305</v>
      </c>
      <c r="G456" s="158" t="s">
        <v>3306</v>
      </c>
      <c r="H456" s="157" t="str">
        <f>IF(G456="","",VLOOKUP(G456,'附表8-合同明细采集底稿'!B:I,2,0))</f>
        <v>18#21#22#基坑建设工程变形监测合同</v>
      </c>
      <c r="I456" s="121">
        <f>IF(G456="","",VLOOKUP(G456,'附表8-合同明细采集底稿'!B:I,3,0))</f>
        <v>0</v>
      </c>
      <c r="J456" s="157" t="str">
        <f>IF(G456="","",VLOOKUP(G456,'附表8-合同明细采集底稿'!B:I,4,0))</f>
        <v>巴州基安岩土工程勘察设计有限责任公司</v>
      </c>
      <c r="K456" s="157" t="s">
        <v>2007</v>
      </c>
      <c r="L456" s="167" t="s">
        <v>2631</v>
      </c>
      <c r="M456" s="167" t="s">
        <v>3307</v>
      </c>
      <c r="N456" s="187">
        <v>30188.68</v>
      </c>
      <c r="O456" s="255">
        <v>32000</v>
      </c>
      <c r="P456" s="255">
        <v>30188.68</v>
      </c>
      <c r="Q456" s="160"/>
      <c r="R456" s="160">
        <f t="shared" si="20"/>
        <v>30188.68</v>
      </c>
      <c r="S456" s="161">
        <f>IFERROR(VLOOKUP(G456,'附表8-合同明细采集底稿'!B:M,12,0),100%)</f>
        <v>1</v>
      </c>
      <c r="T456" s="160">
        <f t="shared" ref="T456:T493" si="21">ROUND(SUM(R456)*SUM(S456),2)</f>
        <v>30188.68</v>
      </c>
      <c r="U456" s="157" t="s">
        <v>2009</v>
      </c>
      <c r="V456" s="162" t="s">
        <v>309</v>
      </c>
      <c r="W456" s="163">
        <f>IF('附表1-面积统计表'!$D$29=0,"",IF(AND(V456="共同成本费用",Z456="总建筑面积法"),ROUND(T456/'附表1-面积统计表'!$D$29*'附表1-面积统计表'!$D$5,2),IF(AND(V456="共同成本费用",Z456="可售建筑面积法"),ROUND(T456/'附表1-面积统计表'!$F$29*'附表1-面积统计表'!$F$5,2),"请手工填写")))</f>
        <v>28422.38</v>
      </c>
      <c r="X456" s="163" t="str">
        <f>IF(SUM('附表1-面积统计表'!$D$6)=0,"",SUM(T456)-SUM(W456)-SUM(Y456))</f>
        <v/>
      </c>
      <c r="Y456" s="163">
        <f>IF(SUM('附表1-面积统计表'!$D$6)=0,SUM(T456)-SUM(W456),IF('附表1-面积统计表'!$D$29=0,"",IF(AND(V456="共同成本费用",Z456="总建筑面积法"),ROUND(T456/'附表1-面积统计表'!$D$29*'附表1-面积统计表'!$D$7,2),IF(AND(V456="共同成本费用",Z456="可售建筑面积法"),ROUND(T456/'附表1-面积统计表'!$F$29*'附表1-面积统计表'!$F$7,2),"请手工填写"))))</f>
        <v>1766.3</v>
      </c>
      <c r="Z456" s="164" t="s">
        <v>282</v>
      </c>
      <c r="AA456" s="157"/>
      <c r="AB456" s="165" t="s">
        <v>1986</v>
      </c>
      <c r="AC456" s="165"/>
    </row>
    <row r="457" s="127" customFormat="1" ht="27" hidden="1" customHeight="1" spans="1:29">
      <c r="A457" s="152">
        <v>451</v>
      </c>
      <c r="B457" s="258" t="s">
        <v>2596</v>
      </c>
      <c r="C457" s="259" t="s">
        <v>2437</v>
      </c>
      <c r="D457" s="155" t="s">
        <v>2003</v>
      </c>
      <c r="E457" s="263" t="s">
        <v>3292</v>
      </c>
      <c r="F457" s="262" t="s">
        <v>3308</v>
      </c>
      <c r="G457" s="158" t="s">
        <v>3309</v>
      </c>
      <c r="H457" s="157" t="str">
        <f>IF(G457="","",VLOOKUP(G457,'附表8-合同明细采集底稿'!B:I,2,0))</f>
        <v>沉降观测18#22#楼</v>
      </c>
      <c r="I457" s="121">
        <f>IF(G457="","",VLOOKUP(G457,'附表8-合同明细采集底稿'!B:I,3,0))</f>
        <v>0</v>
      </c>
      <c r="J457" s="157" t="str">
        <f>IF(G457="","",VLOOKUP(G457,'附表8-合同明细采集底稿'!B:I,4,0))</f>
        <v>巴州基安岩土工程勘察设计有限责任公司</v>
      </c>
      <c r="K457" s="157" t="s">
        <v>2007</v>
      </c>
      <c r="L457" s="158"/>
      <c r="M457" s="158" t="s">
        <v>3310</v>
      </c>
      <c r="N457" s="187">
        <v>16981.13</v>
      </c>
      <c r="O457" s="255">
        <v>18000</v>
      </c>
      <c r="P457" s="255">
        <v>16981.13</v>
      </c>
      <c r="Q457" s="160"/>
      <c r="R457" s="160">
        <f t="shared" si="20"/>
        <v>16981.13</v>
      </c>
      <c r="S457" s="161">
        <f>IFERROR(VLOOKUP(G457,'附表8-合同明细采集底稿'!B:M,12,0),100%)</f>
        <v>1</v>
      </c>
      <c r="T457" s="160">
        <f t="shared" si="21"/>
        <v>16981.13</v>
      </c>
      <c r="U457" s="157" t="s">
        <v>2009</v>
      </c>
      <c r="V457" s="162" t="s">
        <v>309</v>
      </c>
      <c r="W457" s="163">
        <f>IF('附表1-面积统计表'!$D$29=0,"",IF(AND(V457="共同成本费用",Z457="总建筑面积法"),ROUND(T457/'附表1-面积统计表'!$D$29*'附表1-面积统计表'!$D$5,2),IF(AND(V457="共同成本费用",Z457="可售建筑面积法"),ROUND(T457/'附表1-面积统计表'!$F$29*'附表1-面积统计表'!$F$5,2),"请手工填写")))</f>
        <v>15987.59</v>
      </c>
      <c r="X457" s="163" t="str">
        <f>IF(SUM('附表1-面积统计表'!$D$6)=0,"",SUM(T457)-SUM(W457)-SUM(Y457))</f>
        <v/>
      </c>
      <c r="Y457" s="163">
        <f>IF(SUM('附表1-面积统计表'!$D$6)=0,SUM(T457)-SUM(W457),IF('附表1-面积统计表'!$D$29=0,"",IF(AND(V457="共同成本费用",Z457="总建筑面积法"),ROUND(T457/'附表1-面积统计表'!$D$29*'附表1-面积统计表'!$D$7,2),IF(AND(V457="共同成本费用",Z457="可售建筑面积法"),ROUND(T457/'附表1-面积统计表'!$F$29*'附表1-面积统计表'!$F$7,2),"请手工填写"))))</f>
        <v>993.540000000001</v>
      </c>
      <c r="Z457" s="164" t="s">
        <v>282</v>
      </c>
      <c r="AA457" s="157"/>
      <c r="AB457" s="165" t="s">
        <v>1986</v>
      </c>
      <c r="AC457" s="165"/>
    </row>
    <row r="458" s="127" customFormat="1" ht="27" hidden="1" customHeight="1" spans="1:29">
      <c r="A458" s="152">
        <v>452</v>
      </c>
      <c r="B458" s="258" t="s">
        <v>3311</v>
      </c>
      <c r="C458" s="259" t="s">
        <v>2935</v>
      </c>
      <c r="D458" s="155" t="s">
        <v>2003</v>
      </c>
      <c r="E458" s="156" t="s">
        <v>2004</v>
      </c>
      <c r="F458" s="262" t="s">
        <v>3312</v>
      </c>
      <c r="G458" s="158"/>
      <c r="H458" s="157" t="str">
        <f>IF(G458="","",VLOOKUP(G458,'附表8-合同明细采集底稿'!B:I,2,0))</f>
        <v/>
      </c>
      <c r="I458" s="121" t="str">
        <f>IF(G458="","",VLOOKUP(G458,'附表8-合同明细采集底稿'!B:I,3,0))</f>
        <v/>
      </c>
      <c r="J458" s="166" t="s">
        <v>3313</v>
      </c>
      <c r="K458" s="157" t="s">
        <v>2007</v>
      </c>
      <c r="L458" s="166" t="s">
        <v>3001</v>
      </c>
      <c r="M458" s="581" t="s">
        <v>3314</v>
      </c>
      <c r="N458" s="187">
        <v>943.4</v>
      </c>
      <c r="O458" s="255">
        <v>1000</v>
      </c>
      <c r="P458" s="255">
        <v>943.4</v>
      </c>
      <c r="Q458" s="160"/>
      <c r="R458" s="160">
        <f t="shared" si="20"/>
        <v>943.4</v>
      </c>
      <c r="S458" s="161">
        <f>IFERROR(VLOOKUP(G458,'附表8-合同明细采集底稿'!B:M,12,0),100%)</f>
        <v>1</v>
      </c>
      <c r="T458" s="160">
        <f t="shared" si="21"/>
        <v>943.4</v>
      </c>
      <c r="U458" s="157" t="s">
        <v>2026</v>
      </c>
      <c r="V458" s="162" t="s">
        <v>309</v>
      </c>
      <c r="W458" s="163">
        <f>IF('附表1-面积统计表'!$D$29=0,"",IF(AND(V458="共同成本费用",Z458="总建筑面积法"),ROUND(T458/'附表1-面积统计表'!$D$29*'附表1-面积统计表'!$D$5,2),IF(AND(V458="共同成本费用",Z458="可售建筑面积法"),ROUND(T458/'附表1-面积统计表'!$F$29*'附表1-面积统计表'!$F$5,2),"请手工填写")))</f>
        <v>888.2</v>
      </c>
      <c r="X458" s="163" t="str">
        <f>IF(SUM('附表1-面积统计表'!$D$6)=0,"",SUM(T458)-SUM(W458)-SUM(Y458))</f>
        <v/>
      </c>
      <c r="Y458" s="163">
        <f>IF(SUM('附表1-面积统计表'!$D$6)=0,SUM(T458)-SUM(W458),IF('附表1-面积统计表'!$D$29=0,"",IF(AND(V458="共同成本费用",Z458="总建筑面积法"),ROUND(T458/'附表1-面积统计表'!$D$29*'附表1-面积统计表'!$D$7,2),IF(AND(V458="共同成本费用",Z458="可售建筑面积法"),ROUND(T458/'附表1-面积统计表'!$F$29*'附表1-面积统计表'!$F$7,2),"请手工填写"))))</f>
        <v>55.1999999999999</v>
      </c>
      <c r="Z458" s="164" t="s">
        <v>282</v>
      </c>
      <c r="AA458" s="157"/>
      <c r="AB458" s="165" t="s">
        <v>1986</v>
      </c>
      <c r="AC458" s="165"/>
    </row>
    <row r="459" s="127" customFormat="1" ht="27" hidden="1" customHeight="1" spans="1:29">
      <c r="A459" s="152">
        <v>453</v>
      </c>
      <c r="B459" s="258" t="s">
        <v>3315</v>
      </c>
      <c r="C459" s="259" t="s">
        <v>3316</v>
      </c>
      <c r="D459" s="155" t="s">
        <v>2003</v>
      </c>
      <c r="E459" s="156" t="s">
        <v>2004</v>
      </c>
      <c r="F459" s="262" t="s">
        <v>3317</v>
      </c>
      <c r="G459" s="158" t="s">
        <v>3318</v>
      </c>
      <c r="H459" s="157" t="str">
        <f>IF(G459="","",VLOOKUP(G459,'附表8-合同明细采集底稿'!B:I,2,0))</f>
        <v>12-15、18-22#、38#建设工程设计合同（民用建设工程设计合同）</v>
      </c>
      <c r="I459" s="121">
        <f>IF(G459="","",VLOOKUP(G459,'附表8-合同明细采集底稿'!B:I,3,0))</f>
        <v>0</v>
      </c>
      <c r="J459" s="157" t="str">
        <f>IF(G459="","",VLOOKUP(G459,'附表8-合同明细采集底稿'!B:I,4,0))</f>
        <v>新疆益诚开拓空间规划建筑设计研究院有限公司</v>
      </c>
      <c r="K459" s="157" t="s">
        <v>2007</v>
      </c>
      <c r="L459" s="167" t="s">
        <v>3001</v>
      </c>
      <c r="M459" s="158" t="s">
        <v>3319</v>
      </c>
      <c r="N459" s="187">
        <v>149630.19</v>
      </c>
      <c r="O459" s="255">
        <v>158608</v>
      </c>
      <c r="P459" s="255">
        <v>149630.19</v>
      </c>
      <c r="Q459" s="160"/>
      <c r="R459" s="160">
        <f t="shared" si="20"/>
        <v>149630.19</v>
      </c>
      <c r="S459" s="161">
        <f>IFERROR(VLOOKUP(G459,'附表8-合同明细采集底稿'!B:M,12,0),100%)</f>
        <v>1</v>
      </c>
      <c r="T459" s="160">
        <f t="shared" si="21"/>
        <v>149630.19</v>
      </c>
      <c r="U459" s="157" t="s">
        <v>2026</v>
      </c>
      <c r="V459" s="162" t="s">
        <v>309</v>
      </c>
      <c r="W459" s="163">
        <f>IF('附表1-面积统计表'!$D$29=0,"",IF(AND(V459="共同成本费用",Z459="总建筑面积法"),ROUND(T459/'附表1-面积统计表'!$D$29*'附表1-面积统计表'!$D$5,2),IF(AND(V459="共同成本费用",Z459="可售建筑面积法"),ROUND(T459/'附表1-面积统计表'!$F$29*'附表1-面积统计表'!$F$5,2),"请手工填写")))</f>
        <v>140875.51</v>
      </c>
      <c r="X459" s="163" t="str">
        <f>IF(SUM('附表1-面积统计表'!$D$6)=0,"",SUM(T459)-SUM(W459)-SUM(Y459))</f>
        <v/>
      </c>
      <c r="Y459" s="163">
        <f>IF(SUM('附表1-面积统计表'!$D$6)=0,SUM(T459)-SUM(W459),IF('附表1-面积统计表'!$D$29=0,"",IF(AND(V459="共同成本费用",Z459="总建筑面积法"),ROUND(T459/'附表1-面积统计表'!$D$29*'附表1-面积统计表'!$D$7,2),IF(AND(V459="共同成本费用",Z459="可售建筑面积法"),ROUND(T459/'附表1-面积统计表'!$F$29*'附表1-面积统计表'!$F$7,2),"请手工填写"))))</f>
        <v>8754.67999999999</v>
      </c>
      <c r="Z459" s="164" t="s">
        <v>282</v>
      </c>
      <c r="AA459" s="157"/>
      <c r="AB459" s="165" t="s">
        <v>1986</v>
      </c>
      <c r="AC459" s="165"/>
    </row>
    <row r="460" s="127" customFormat="1" ht="27" hidden="1" customHeight="1" spans="1:29">
      <c r="A460" s="152">
        <v>454</v>
      </c>
      <c r="B460" s="258" t="s">
        <v>2169</v>
      </c>
      <c r="C460" s="259" t="s">
        <v>2730</v>
      </c>
      <c r="D460" s="155" t="s">
        <v>2003</v>
      </c>
      <c r="E460" s="156" t="s">
        <v>2004</v>
      </c>
      <c r="F460" s="262" t="s">
        <v>3320</v>
      </c>
      <c r="G460" s="158" t="s">
        <v>3318</v>
      </c>
      <c r="H460" s="157" t="str">
        <f>IF(G460="","",VLOOKUP(G460,'附表8-合同明细采集底稿'!B:I,2,0))</f>
        <v>12-15、18-22#、38#建设工程设计合同（民用建设工程设计合同）</v>
      </c>
      <c r="I460" s="121">
        <f>IF(G460="","",VLOOKUP(G460,'附表8-合同明细采集底稿'!B:I,3,0))</f>
        <v>0</v>
      </c>
      <c r="J460" s="157" t="str">
        <f>IF(G460="","",VLOOKUP(G460,'附表8-合同明细采集底稿'!B:I,4,0))</f>
        <v>新疆益诚开拓空间规划建筑设计研究院有限公司</v>
      </c>
      <c r="K460" s="157" t="s">
        <v>2007</v>
      </c>
      <c r="L460" s="166" t="s">
        <v>3001</v>
      </c>
      <c r="M460" s="158" t="s">
        <v>3321</v>
      </c>
      <c r="N460" s="187">
        <v>94339.62</v>
      </c>
      <c r="O460" s="255">
        <v>100000</v>
      </c>
      <c r="P460" s="255">
        <v>94339.62</v>
      </c>
      <c r="Q460" s="160"/>
      <c r="R460" s="160">
        <f t="shared" si="20"/>
        <v>94339.62</v>
      </c>
      <c r="S460" s="161">
        <f>IFERROR(VLOOKUP(G460,'附表8-合同明细采集底稿'!B:M,12,0),100%)</f>
        <v>1</v>
      </c>
      <c r="T460" s="160">
        <f t="shared" si="21"/>
        <v>94339.62</v>
      </c>
      <c r="U460" s="157" t="s">
        <v>2026</v>
      </c>
      <c r="V460" s="162" t="s">
        <v>309</v>
      </c>
      <c r="W460" s="163">
        <f>IF('附表1-面积统计表'!$D$29=0,"",IF(AND(V460="共同成本费用",Z460="总建筑面积法"),ROUND(T460/'附表1-面积统计表'!$D$29*'附表1-面积统计表'!$D$5,2),IF(AND(V460="共同成本费用",Z460="可售建筑面积法"),ROUND(T460/'附表1-面积统计表'!$F$29*'附表1-面积统计表'!$F$5,2),"请手工填写")))</f>
        <v>88819.93</v>
      </c>
      <c r="X460" s="163" t="str">
        <f>IF(SUM('附表1-面积统计表'!$D$6)=0,"",SUM(T460)-SUM(W460)-SUM(Y460))</f>
        <v/>
      </c>
      <c r="Y460" s="163">
        <f>IF(SUM('附表1-面积统计表'!$D$6)=0,SUM(T460)-SUM(W460),IF('附表1-面积统计表'!$D$29=0,"",IF(AND(V460="共同成本费用",Z460="总建筑面积法"),ROUND(T460/'附表1-面积统计表'!$D$29*'附表1-面积统计表'!$D$7,2),IF(AND(V460="共同成本费用",Z460="可售建筑面积法"),ROUND(T460/'附表1-面积统计表'!$F$29*'附表1-面积统计表'!$F$7,2),"请手工填写"))))</f>
        <v>5519.69</v>
      </c>
      <c r="Z460" s="164" t="s">
        <v>282</v>
      </c>
      <c r="AA460" s="157"/>
      <c r="AB460" s="165" t="s">
        <v>1986</v>
      </c>
      <c r="AC460" s="165"/>
    </row>
    <row r="461" s="127" customFormat="1" ht="27" hidden="1" customHeight="1" spans="1:29">
      <c r="A461" s="152">
        <v>455</v>
      </c>
      <c r="B461" s="258" t="s">
        <v>2169</v>
      </c>
      <c r="C461" s="259" t="s">
        <v>2730</v>
      </c>
      <c r="D461" s="155" t="s">
        <v>2003</v>
      </c>
      <c r="E461" s="156" t="s">
        <v>2004</v>
      </c>
      <c r="F461" s="262" t="s">
        <v>3320</v>
      </c>
      <c r="G461" s="158" t="s">
        <v>3318</v>
      </c>
      <c r="H461" s="157" t="str">
        <f>IF(G461="","",VLOOKUP(G461,'附表8-合同明细采集底稿'!B:I,2,0))</f>
        <v>12-15、18-22#、38#建设工程设计合同（民用建设工程设计合同）</v>
      </c>
      <c r="I461" s="121">
        <f>IF(G461="","",VLOOKUP(G461,'附表8-合同明细采集底稿'!B:I,3,0))</f>
        <v>0</v>
      </c>
      <c r="J461" s="157" t="str">
        <f>IF(G461="","",VLOOKUP(G461,'附表8-合同明细采集底稿'!B:I,4,0))</f>
        <v>新疆益诚开拓空间规划建筑设计研究院有限公司</v>
      </c>
      <c r="K461" s="157" t="s">
        <v>2007</v>
      </c>
      <c r="L461" s="166" t="s">
        <v>3001</v>
      </c>
      <c r="M461" s="158" t="s">
        <v>3322</v>
      </c>
      <c r="N461" s="187">
        <v>94595.28</v>
      </c>
      <c r="O461" s="255">
        <v>100271</v>
      </c>
      <c r="P461" s="255">
        <v>94595.28</v>
      </c>
      <c r="Q461" s="160"/>
      <c r="R461" s="160">
        <f t="shared" si="20"/>
        <v>94595.28</v>
      </c>
      <c r="S461" s="161">
        <f>IFERROR(VLOOKUP(G461,'附表8-合同明细采集底稿'!B:M,12,0),100%)</f>
        <v>1</v>
      </c>
      <c r="T461" s="160">
        <f t="shared" si="21"/>
        <v>94595.28</v>
      </c>
      <c r="U461" s="157" t="s">
        <v>2026</v>
      </c>
      <c r="V461" s="162" t="s">
        <v>309</v>
      </c>
      <c r="W461" s="163">
        <f>IF('附表1-面积统计表'!$D$29=0,"",IF(AND(V461="共同成本费用",Z461="总建筑面积法"),ROUND(T461/'附表1-面积统计表'!$D$29*'附表1-面积统计表'!$D$5,2),IF(AND(V461="共同成本费用",Z461="可售建筑面积法"),ROUND(T461/'附表1-面积统计表'!$F$29*'附表1-面积统计表'!$F$5,2),"请手工填写")))</f>
        <v>89060.63</v>
      </c>
      <c r="X461" s="163" t="str">
        <f>IF(SUM('附表1-面积统计表'!$D$6)=0,"",SUM(T461)-SUM(W461)-SUM(Y461))</f>
        <v/>
      </c>
      <c r="Y461" s="163">
        <f>IF(SUM('附表1-面积统计表'!$D$6)=0,SUM(T461)-SUM(W461),IF('附表1-面积统计表'!$D$29=0,"",IF(AND(V461="共同成本费用",Z461="总建筑面积法"),ROUND(T461/'附表1-面积统计表'!$D$29*'附表1-面积统计表'!$D$7,2),IF(AND(V461="共同成本费用",Z461="可售建筑面积法"),ROUND(T461/'附表1-面积统计表'!$F$29*'附表1-面积统计表'!$F$7,2),"请手工填写"))))</f>
        <v>5534.64999999999</v>
      </c>
      <c r="Z461" s="164" t="s">
        <v>282</v>
      </c>
      <c r="AA461" s="157"/>
      <c r="AB461" s="165" t="s">
        <v>1986</v>
      </c>
      <c r="AC461" s="165"/>
    </row>
    <row r="462" s="127" customFormat="1" ht="27" hidden="1" customHeight="1" spans="1:29">
      <c r="A462" s="152">
        <v>456</v>
      </c>
      <c r="B462" s="258" t="s">
        <v>1020</v>
      </c>
      <c r="C462" s="259" t="s">
        <v>2223</v>
      </c>
      <c r="D462" s="155" t="s">
        <v>2003</v>
      </c>
      <c r="E462" s="156" t="s">
        <v>2004</v>
      </c>
      <c r="F462" s="262" t="s">
        <v>2224</v>
      </c>
      <c r="G462" s="158" t="s">
        <v>3318</v>
      </c>
      <c r="H462" s="157" t="str">
        <f>IF(G462="","",VLOOKUP(G462,'附表8-合同明细采集底稿'!B:I,2,0))</f>
        <v>12-15、18-22#、38#建设工程设计合同（民用建设工程设计合同）</v>
      </c>
      <c r="I462" s="121">
        <f>IF(G462="","",VLOOKUP(G462,'附表8-合同明细采集底稿'!B:I,3,0))</f>
        <v>0</v>
      </c>
      <c r="J462" s="157" t="str">
        <f>IF(G462="","",VLOOKUP(G462,'附表8-合同明细采集底稿'!B:I,4,0))</f>
        <v>新疆益诚开拓空间规划建筑设计研究院有限公司</v>
      </c>
      <c r="K462" s="157" t="s">
        <v>2007</v>
      </c>
      <c r="L462" s="166" t="s">
        <v>2230</v>
      </c>
      <c r="M462" s="581" t="s">
        <v>3323</v>
      </c>
      <c r="N462" s="187">
        <v>24496.23</v>
      </c>
      <c r="O462" s="255">
        <v>25966</v>
      </c>
      <c r="P462" s="255">
        <v>24496.23</v>
      </c>
      <c r="Q462" s="160"/>
      <c r="R462" s="160">
        <f t="shared" si="20"/>
        <v>24496.23</v>
      </c>
      <c r="S462" s="161">
        <f>IFERROR(VLOOKUP(G462,'附表8-合同明细采集底稿'!B:M,12,0),100%)</f>
        <v>1</v>
      </c>
      <c r="T462" s="160">
        <f t="shared" si="21"/>
        <v>24496.23</v>
      </c>
      <c r="U462" s="157" t="s">
        <v>2026</v>
      </c>
      <c r="V462" s="162" t="s">
        <v>309</v>
      </c>
      <c r="W462" s="163">
        <f>IF('附表1-面积统计表'!$D$29=0,"",IF(AND(V462="共同成本费用",Z462="总建筑面积法"),ROUND(T462/'附表1-面积统计表'!$D$29*'附表1-面积统计表'!$D$5,2),IF(AND(V462="共同成本费用",Z462="可售建筑面积法"),ROUND(T462/'附表1-面积统计表'!$F$29*'附表1-面积统计表'!$F$5,2),"请手工填写")))</f>
        <v>23062.99</v>
      </c>
      <c r="X462" s="163" t="str">
        <f>IF(SUM('附表1-面积统计表'!$D$6)=0,"",SUM(T462)-SUM(W462)-SUM(Y462))</f>
        <v/>
      </c>
      <c r="Y462" s="163">
        <f>IF(SUM('附表1-面积统计表'!$D$6)=0,SUM(T462)-SUM(W462),IF('附表1-面积统计表'!$D$29=0,"",IF(AND(V462="共同成本费用",Z462="总建筑面积法"),ROUND(T462/'附表1-面积统计表'!$D$29*'附表1-面积统计表'!$D$7,2),IF(AND(V462="共同成本费用",Z462="可售建筑面积法"),ROUND(T462/'附表1-面积统计表'!$F$29*'附表1-面积统计表'!$F$7,2),"请手工填写"))))</f>
        <v>1433.24</v>
      </c>
      <c r="Z462" s="164" t="s">
        <v>282</v>
      </c>
      <c r="AA462" s="157"/>
      <c r="AB462" s="165" t="s">
        <v>1986</v>
      </c>
      <c r="AC462" s="165"/>
    </row>
    <row r="463" s="128" customFormat="1" ht="27" hidden="1" customHeight="1" spans="1:29">
      <c r="A463" s="172">
        <v>457</v>
      </c>
      <c r="B463" s="264" t="s">
        <v>2596</v>
      </c>
      <c r="C463" s="265" t="s">
        <v>2518</v>
      </c>
      <c r="D463" s="175" t="s">
        <v>2003</v>
      </c>
      <c r="E463" s="176" t="s">
        <v>2004</v>
      </c>
      <c r="F463" s="266" t="s">
        <v>3324</v>
      </c>
      <c r="G463" s="178" t="s">
        <v>3318</v>
      </c>
      <c r="H463" s="177" t="str">
        <f>IF(G463="","",VLOOKUP(G463,'附表8-合同明细采集底稿'!B:I,2,0))</f>
        <v>12-15、18-22#、38#建设工程设计合同（民用建设工程设计合同）</v>
      </c>
      <c r="I463" s="179">
        <f>IF(G463="","",VLOOKUP(G463,'附表8-合同明细采集底稿'!B:I,3,0))</f>
        <v>0</v>
      </c>
      <c r="J463" s="177" t="str">
        <f>IF(G463="","",VLOOKUP(G463,'附表8-合同明细采集底稿'!B:I,4,0))</f>
        <v>新疆益诚开拓空间规划建筑设计研究院有限公司</v>
      </c>
      <c r="K463" s="177" t="s">
        <v>2007</v>
      </c>
      <c r="L463" s="309" t="s">
        <v>2546</v>
      </c>
      <c r="M463" s="178" t="s">
        <v>2601</v>
      </c>
      <c r="N463" s="188">
        <v>145509.62</v>
      </c>
      <c r="O463" s="267">
        <v>154240.2</v>
      </c>
      <c r="P463" s="267">
        <v>145509.62</v>
      </c>
      <c r="Q463" s="181"/>
      <c r="R463" s="181">
        <f t="shared" si="20"/>
        <v>145509.62</v>
      </c>
      <c r="S463" s="182">
        <f>IFERROR(VLOOKUP(G463,'附表8-合同明细采集底稿'!B:M,12,0),100%)</f>
        <v>1</v>
      </c>
      <c r="T463" s="181">
        <f t="shared" si="21"/>
        <v>145509.62</v>
      </c>
      <c r="U463" s="157" t="s">
        <v>2026</v>
      </c>
      <c r="V463" s="183" t="s">
        <v>309</v>
      </c>
      <c r="W463" s="184">
        <f>IF('附表1-面积统计表'!$D$29=0,"",IF(AND(V463="共同成本费用",Z463="总建筑面积法"),ROUND(T463/'附表1-面积统计表'!$D$29*'附表1-面积统计表'!$D$5,2),IF(AND(V463="共同成本费用",Z463="可售建筑面积法"),ROUND(T463/'附表1-面积统计表'!$F$29*'附表1-面积统计表'!$F$5,2),"请手工填写")))</f>
        <v>136996.03</v>
      </c>
      <c r="X463" s="184" t="str">
        <f>IF(SUM('附表1-面积统计表'!$D$6)=0,"",SUM(T463)-SUM(W463)-SUM(Y463))</f>
        <v/>
      </c>
      <c r="Y463" s="184">
        <f>IF(SUM('附表1-面积统计表'!$D$6)=0,SUM(T463)-SUM(W463),IF('附表1-面积统计表'!$D$29=0,"",IF(AND(V463="共同成本费用",Z463="总建筑面积法"),ROUND(T463/'附表1-面积统计表'!$D$29*'附表1-面积统计表'!$D$7,2),IF(AND(V463="共同成本费用",Z463="可售建筑面积法"),ROUND(T463/'附表1-面积统计表'!$F$29*'附表1-面积统计表'!$F$7,2),"请手工填写"))))</f>
        <v>8513.59</v>
      </c>
      <c r="Z463" s="185" t="s">
        <v>282</v>
      </c>
      <c r="AA463" s="177"/>
      <c r="AB463" s="186" t="s">
        <v>1986</v>
      </c>
      <c r="AC463" s="186"/>
    </row>
    <row r="464" s="128" customFormat="1" ht="27" hidden="1" customHeight="1" spans="1:29">
      <c r="A464" s="172">
        <v>458</v>
      </c>
      <c r="B464" s="264" t="s">
        <v>1020</v>
      </c>
      <c r="C464" s="265" t="s">
        <v>2223</v>
      </c>
      <c r="D464" s="175" t="s">
        <v>2003</v>
      </c>
      <c r="E464" s="176" t="s">
        <v>2004</v>
      </c>
      <c r="F464" s="266" t="s">
        <v>2224</v>
      </c>
      <c r="G464" s="178" t="s">
        <v>3325</v>
      </c>
      <c r="H464" s="177" t="str">
        <f>IF(G464="","",VLOOKUP(G464,'附表8-合同明细采集底稿'!B:I,2,0))</f>
        <v>11#-15#/17#18#21#22#38#.37#建设工程设计合同（民用建设工程设计合同）</v>
      </c>
      <c r="I464" s="179">
        <f>IF(G464="","",VLOOKUP(G464,'附表8-合同明细采集底稿'!B:I,3,0))</f>
        <v>0</v>
      </c>
      <c r="J464" s="177" t="str">
        <f>IF(G464="","",VLOOKUP(G464,'附表8-合同明细采集底稿'!B:I,4,0))</f>
        <v>新疆益诚开拓空间规划建筑设计研究院有限公司</v>
      </c>
      <c r="K464" s="177" t="s">
        <v>2000</v>
      </c>
      <c r="L464" s="275" t="s">
        <v>2230</v>
      </c>
      <c r="M464" s="583" t="s">
        <v>2326</v>
      </c>
      <c r="N464" s="188">
        <v>15518.87</v>
      </c>
      <c r="O464" s="267">
        <v>16450</v>
      </c>
      <c r="P464" s="267">
        <v>15518.87</v>
      </c>
      <c r="Q464" s="181">
        <f>-P464</f>
        <v>-15518.87</v>
      </c>
      <c r="R464" s="181">
        <f t="shared" si="20"/>
        <v>0</v>
      </c>
      <c r="S464" s="182">
        <f>IFERROR(VLOOKUP(G464,'附表8-合同明细采集底稿'!B:M,12,0),100%)</f>
        <v>1</v>
      </c>
      <c r="T464" s="181">
        <f t="shared" si="21"/>
        <v>0</v>
      </c>
      <c r="U464" s="157" t="s">
        <v>2026</v>
      </c>
      <c r="V464" s="183" t="s">
        <v>309</v>
      </c>
      <c r="W464" s="184">
        <f>IF('附表1-面积统计表'!$D$29=0,"",IF(AND(V464="共同成本费用",Z464="总建筑面积法"),ROUND(T464/'附表1-面积统计表'!$D$29*'附表1-面积统计表'!$D$5,2),IF(AND(V464="共同成本费用",Z464="可售建筑面积法"),ROUND(T464/'附表1-面积统计表'!$F$29*'附表1-面积统计表'!$F$5,2),"请手工填写")))</f>
        <v>0</v>
      </c>
      <c r="X464" s="184" t="str">
        <f>IF(SUM('附表1-面积统计表'!$D$6)=0,"",SUM(T464)-SUM(W464)-SUM(Y464))</f>
        <v/>
      </c>
      <c r="Y464" s="184">
        <f>IF(SUM('附表1-面积统计表'!$D$6)=0,SUM(T464)-SUM(W464),IF('附表1-面积统计表'!$D$29=0,"",IF(AND(V464="共同成本费用",Z464="总建筑面积法"),ROUND(T464/'附表1-面积统计表'!$D$29*'附表1-面积统计表'!$D$7,2),IF(AND(V464="共同成本费用",Z464="可售建筑面积法"),ROUND(T464/'附表1-面积统计表'!$F$29*'附表1-面积统计表'!$F$7,2),"请手工填写"))))</f>
        <v>0</v>
      </c>
      <c r="Z464" s="185" t="s">
        <v>282</v>
      </c>
      <c r="AA464" s="177"/>
      <c r="AB464" s="186" t="s">
        <v>1986</v>
      </c>
      <c r="AC464" s="186"/>
    </row>
    <row r="465" s="127" customFormat="1" ht="27" hidden="1" customHeight="1" spans="1:29">
      <c r="A465" s="152">
        <v>459</v>
      </c>
      <c r="B465" s="258" t="s">
        <v>1770</v>
      </c>
      <c r="C465" s="259" t="s">
        <v>2182</v>
      </c>
      <c r="D465" s="155" t="s">
        <v>2003</v>
      </c>
      <c r="E465" s="263" t="s">
        <v>2178</v>
      </c>
      <c r="F465" s="262" t="s">
        <v>3326</v>
      </c>
      <c r="G465" s="158" t="s">
        <v>3327</v>
      </c>
      <c r="H465" s="157" t="str">
        <f>IF(G465="","",VLOOKUP(G465,'附表8-合同明细采集底稿'!B:I,2,0))</f>
        <v>土石方、垃圾</v>
      </c>
      <c r="I465" s="121">
        <f>IF(G465="","",VLOOKUP(G465,'附表8-合同明细采集底稿'!B:I,3,0))</f>
        <v>0</v>
      </c>
      <c r="J465" s="157" t="str">
        <f>IF(G465="","",VLOOKUP(G465,'附表8-合同明细采集底稿'!B:I,4,0))</f>
        <v>徐增起</v>
      </c>
      <c r="K465" s="157" t="s">
        <v>2000</v>
      </c>
      <c r="L465" s="167" t="s">
        <v>2001</v>
      </c>
      <c r="M465" s="158" t="s">
        <v>3328</v>
      </c>
      <c r="N465" s="187">
        <v>30000</v>
      </c>
      <c r="O465" s="255">
        <v>30000</v>
      </c>
      <c r="P465" s="255">
        <v>30000</v>
      </c>
      <c r="Q465" s="160"/>
      <c r="R465" s="160">
        <f t="shared" si="20"/>
        <v>30000</v>
      </c>
      <c r="S465" s="161">
        <f>IFERROR(VLOOKUP(G465,'附表8-合同明细采集底稿'!B:M,12,0),100%)</f>
        <v>1</v>
      </c>
      <c r="T465" s="160">
        <f t="shared" si="21"/>
        <v>30000</v>
      </c>
      <c r="U465" s="157"/>
      <c r="V465" s="162" t="s">
        <v>309</v>
      </c>
      <c r="W465" s="163">
        <f>IF('附表1-面积统计表'!$D$29=0,"",IF(AND(V465="共同成本费用",Z465="总建筑面积法"),ROUND(T465/'附表1-面积统计表'!$D$29*'附表1-面积统计表'!$D$5,2),IF(AND(V465="共同成本费用",Z465="可售建筑面积法"),ROUND(T465/'附表1-面积统计表'!$F$29*'附表1-面积统计表'!$F$5,2),"请手工填写")))</f>
        <v>28244.74</v>
      </c>
      <c r="X465" s="163" t="str">
        <f>IF(SUM('附表1-面积统计表'!$D$6)=0,"",SUM(T465)-SUM(W465)-SUM(Y465))</f>
        <v/>
      </c>
      <c r="Y465" s="163">
        <f>IF(SUM('附表1-面积统计表'!$D$6)=0,SUM(T465)-SUM(W465),IF('附表1-面积统计表'!$D$29=0,"",IF(AND(V465="共同成本费用",Z465="总建筑面积法"),ROUND(T465/'附表1-面积统计表'!$D$29*'附表1-面积统计表'!$D$7,2),IF(AND(V465="共同成本费用",Z465="可售建筑面积法"),ROUND(T465/'附表1-面积统计表'!$F$29*'附表1-面积统计表'!$F$7,2),"请手工填写"))))</f>
        <v>1755.26</v>
      </c>
      <c r="Z465" s="164" t="s">
        <v>282</v>
      </c>
      <c r="AA465" s="157"/>
      <c r="AB465" s="165" t="s">
        <v>1986</v>
      </c>
      <c r="AC465" s="165"/>
    </row>
    <row r="466" s="127" customFormat="1" ht="27" hidden="1" customHeight="1" spans="1:29">
      <c r="A466" s="152">
        <v>460</v>
      </c>
      <c r="B466" s="258" t="s">
        <v>2688</v>
      </c>
      <c r="C466" s="259" t="s">
        <v>2679</v>
      </c>
      <c r="D466" s="155" t="s">
        <v>2003</v>
      </c>
      <c r="E466" s="263" t="s">
        <v>2178</v>
      </c>
      <c r="F466" s="262" t="s">
        <v>3329</v>
      </c>
      <c r="G466" s="158" t="s">
        <v>3327</v>
      </c>
      <c r="H466" s="157" t="str">
        <f>IF(G466="","",VLOOKUP(G466,'附表8-合同明细采集底稿'!B:I,2,0))</f>
        <v>土石方、垃圾</v>
      </c>
      <c r="I466" s="121">
        <f>IF(G466="","",VLOOKUP(G466,'附表8-合同明细采集底稿'!B:I,3,0))</f>
        <v>0</v>
      </c>
      <c r="J466" s="157" t="str">
        <f>IF(G466="","",VLOOKUP(G466,'附表8-合同明细采集底稿'!B:I,4,0))</f>
        <v>徐增起</v>
      </c>
      <c r="K466" s="157" t="s">
        <v>2000</v>
      </c>
      <c r="L466" s="268" t="s">
        <v>3330</v>
      </c>
      <c r="M466" s="158" t="s">
        <v>3331</v>
      </c>
      <c r="N466" s="187">
        <v>30000</v>
      </c>
      <c r="O466" s="255">
        <v>30000</v>
      </c>
      <c r="P466" s="255">
        <v>30000</v>
      </c>
      <c r="Q466" s="160"/>
      <c r="R466" s="160">
        <f t="shared" ref="R466:R481" si="22">P466+Q466</f>
        <v>30000</v>
      </c>
      <c r="S466" s="161">
        <f>IFERROR(VLOOKUP(G466,'附表8-合同明细采集底稿'!B:M,12,0),100%)</f>
        <v>1</v>
      </c>
      <c r="T466" s="160">
        <f t="shared" si="21"/>
        <v>30000</v>
      </c>
      <c r="U466" s="157"/>
      <c r="V466" s="162" t="s">
        <v>309</v>
      </c>
      <c r="W466" s="163">
        <f>IF('附表1-面积统计表'!$D$29=0,"",IF(AND(V466="共同成本费用",Z466="总建筑面积法"),ROUND(T466/'附表1-面积统计表'!$D$29*'附表1-面积统计表'!$D$5,2),IF(AND(V466="共同成本费用",Z466="可售建筑面积法"),ROUND(T466/'附表1-面积统计表'!$F$29*'附表1-面积统计表'!$F$5,2),"请手工填写")))</f>
        <v>28244.74</v>
      </c>
      <c r="X466" s="163" t="str">
        <f>IF(SUM('附表1-面积统计表'!$D$6)=0,"",SUM(T466)-SUM(W466)-SUM(Y466))</f>
        <v/>
      </c>
      <c r="Y466" s="163">
        <f>IF(SUM('附表1-面积统计表'!$D$6)=0,SUM(T466)-SUM(W466),IF('附表1-面积统计表'!$D$29=0,"",IF(AND(V466="共同成本费用",Z466="总建筑面积法"),ROUND(T466/'附表1-面积统计表'!$D$29*'附表1-面积统计表'!$D$7,2),IF(AND(V466="共同成本费用",Z466="可售建筑面积法"),ROUND(T466/'附表1-面积统计表'!$F$29*'附表1-面积统计表'!$F$7,2),"请手工填写"))))</f>
        <v>1755.26</v>
      </c>
      <c r="Z466" s="164" t="s">
        <v>282</v>
      </c>
      <c r="AA466" s="157"/>
      <c r="AB466" s="165" t="s">
        <v>1986</v>
      </c>
      <c r="AC466" s="165"/>
    </row>
    <row r="467" s="127" customFormat="1" ht="27" hidden="1" customHeight="1" spans="1:29">
      <c r="A467" s="152">
        <v>461</v>
      </c>
      <c r="B467" s="258" t="s">
        <v>928</v>
      </c>
      <c r="C467" s="259" t="s">
        <v>2182</v>
      </c>
      <c r="D467" s="155" t="s">
        <v>2003</v>
      </c>
      <c r="E467" s="263" t="s">
        <v>2178</v>
      </c>
      <c r="F467" s="262" t="s">
        <v>3332</v>
      </c>
      <c r="G467" s="158" t="s">
        <v>3327</v>
      </c>
      <c r="H467" s="157" t="str">
        <f>IF(G467="","",VLOOKUP(G467,'附表8-合同明细采集底稿'!B:I,2,0))</f>
        <v>土石方、垃圾</v>
      </c>
      <c r="I467" s="121">
        <f>IF(G467="","",VLOOKUP(G467,'附表8-合同明细采集底稿'!B:I,3,0))</f>
        <v>0</v>
      </c>
      <c r="J467" s="157" t="str">
        <f>IF(G467="","",VLOOKUP(G467,'附表8-合同明细采集底稿'!B:I,4,0))</f>
        <v>徐增起</v>
      </c>
      <c r="K467" s="157" t="s">
        <v>2000</v>
      </c>
      <c r="L467" s="167" t="s">
        <v>3330</v>
      </c>
      <c r="M467" s="158" t="s">
        <v>3333</v>
      </c>
      <c r="N467" s="187">
        <v>30000</v>
      </c>
      <c r="O467" s="255">
        <v>30000</v>
      </c>
      <c r="P467" s="255">
        <v>30000</v>
      </c>
      <c r="Q467" s="160"/>
      <c r="R467" s="160">
        <f t="shared" si="22"/>
        <v>30000</v>
      </c>
      <c r="S467" s="161">
        <f>IFERROR(VLOOKUP(G467,'附表8-合同明细采集底稿'!B:M,12,0),100%)</f>
        <v>1</v>
      </c>
      <c r="T467" s="160">
        <f t="shared" si="21"/>
        <v>30000</v>
      </c>
      <c r="U467" s="157"/>
      <c r="V467" s="162" t="s">
        <v>309</v>
      </c>
      <c r="W467" s="163">
        <f>IF('附表1-面积统计表'!$D$29=0,"",IF(AND(V467="共同成本费用",Z467="总建筑面积法"),ROUND(T467/'附表1-面积统计表'!$D$29*'附表1-面积统计表'!$D$5,2),IF(AND(V467="共同成本费用",Z467="可售建筑面积法"),ROUND(T467/'附表1-面积统计表'!$F$29*'附表1-面积统计表'!$F$5,2),"请手工填写")))</f>
        <v>28244.74</v>
      </c>
      <c r="X467" s="163" t="str">
        <f>IF(SUM('附表1-面积统计表'!$D$6)=0,"",SUM(T467)-SUM(W467)-SUM(Y467))</f>
        <v/>
      </c>
      <c r="Y467" s="163">
        <f>IF(SUM('附表1-面积统计表'!$D$6)=0,SUM(T467)-SUM(W467),IF('附表1-面积统计表'!$D$29=0,"",IF(AND(V467="共同成本费用",Z467="总建筑面积法"),ROUND(T467/'附表1-面积统计表'!$D$29*'附表1-面积统计表'!$D$7,2),IF(AND(V467="共同成本费用",Z467="可售建筑面积法"),ROUND(T467/'附表1-面积统计表'!$F$29*'附表1-面积统计表'!$F$7,2),"请手工填写"))))</f>
        <v>1755.26</v>
      </c>
      <c r="Z467" s="164" t="s">
        <v>282</v>
      </c>
      <c r="AA467" s="157"/>
      <c r="AB467" s="165" t="s">
        <v>1986</v>
      </c>
      <c r="AC467" s="165"/>
    </row>
    <row r="468" s="127" customFormat="1" ht="27" hidden="1" customHeight="1" spans="1:29">
      <c r="A468" s="152">
        <v>462</v>
      </c>
      <c r="B468" s="258" t="s">
        <v>3334</v>
      </c>
      <c r="C468" s="259" t="s">
        <v>2689</v>
      </c>
      <c r="D468" s="155" t="s">
        <v>2003</v>
      </c>
      <c r="E468" s="263" t="s">
        <v>2178</v>
      </c>
      <c r="F468" s="262" t="s">
        <v>3335</v>
      </c>
      <c r="G468" s="158" t="s">
        <v>3327</v>
      </c>
      <c r="H468" s="157" t="str">
        <f>IF(G468="","",VLOOKUP(G468,'附表8-合同明细采集底稿'!B:I,2,0))</f>
        <v>土石方、垃圾</v>
      </c>
      <c r="I468" s="121">
        <f>IF(G468="","",VLOOKUP(G468,'附表8-合同明细采集底稿'!B:I,3,0))</f>
        <v>0</v>
      </c>
      <c r="J468" s="157" t="str">
        <f>IF(G468="","",VLOOKUP(G468,'附表8-合同明细采集底稿'!B:I,4,0))</f>
        <v>徐增起</v>
      </c>
      <c r="K468" s="157" t="s">
        <v>2000</v>
      </c>
      <c r="L468" s="166" t="s">
        <v>2001</v>
      </c>
      <c r="M468" s="581" t="s">
        <v>3336</v>
      </c>
      <c r="N468" s="187">
        <v>10000</v>
      </c>
      <c r="O468" s="255">
        <v>10000</v>
      </c>
      <c r="P468" s="255">
        <v>10000</v>
      </c>
      <c r="Q468" s="160"/>
      <c r="R468" s="160">
        <f t="shared" si="22"/>
        <v>10000</v>
      </c>
      <c r="S468" s="161">
        <f>IFERROR(VLOOKUP(G468,'附表8-合同明细采集底稿'!B:M,12,0),100%)</f>
        <v>1</v>
      </c>
      <c r="T468" s="160">
        <f t="shared" si="21"/>
        <v>10000</v>
      </c>
      <c r="U468" s="157"/>
      <c r="V468" s="162" t="s">
        <v>309</v>
      </c>
      <c r="W468" s="163">
        <f>IF('附表1-面积统计表'!$D$29=0,"",IF(AND(V468="共同成本费用",Z468="总建筑面积法"),ROUND(T468/'附表1-面积统计表'!$D$29*'附表1-面积统计表'!$D$5,2),IF(AND(V468="共同成本费用",Z468="可售建筑面积法"),ROUND(T468/'附表1-面积统计表'!$F$29*'附表1-面积统计表'!$F$5,2),"请手工填写")))</f>
        <v>9414.91</v>
      </c>
      <c r="X468" s="163" t="str">
        <f>IF(SUM('附表1-面积统计表'!$D$6)=0,"",SUM(T468)-SUM(W468)-SUM(Y468))</f>
        <v/>
      </c>
      <c r="Y468" s="163">
        <f>IF(SUM('附表1-面积统计表'!$D$6)=0,SUM(T468)-SUM(W468),IF('附表1-面积统计表'!$D$29=0,"",IF(AND(V468="共同成本费用",Z468="总建筑面积法"),ROUND(T468/'附表1-面积统计表'!$D$29*'附表1-面积统计表'!$D$7,2),IF(AND(V468="共同成本费用",Z468="可售建筑面积法"),ROUND(T468/'附表1-面积统计表'!$F$29*'附表1-面积统计表'!$F$7,2),"请手工填写"))))</f>
        <v>585.09</v>
      </c>
      <c r="Z468" s="164" t="s">
        <v>282</v>
      </c>
      <c r="AA468" s="157"/>
      <c r="AB468" s="165" t="s">
        <v>1986</v>
      </c>
      <c r="AC468" s="165"/>
    </row>
    <row r="469" s="127" customFormat="1" ht="27" hidden="1" customHeight="1" spans="1:29">
      <c r="A469" s="152">
        <v>463</v>
      </c>
      <c r="B469" s="258" t="s">
        <v>3337</v>
      </c>
      <c r="C469" s="259" t="s">
        <v>475</v>
      </c>
      <c r="D469" s="155" t="s">
        <v>2003</v>
      </c>
      <c r="E469" s="156" t="s">
        <v>2004</v>
      </c>
      <c r="F469" s="262" t="s">
        <v>3338</v>
      </c>
      <c r="G469" s="158" t="s">
        <v>2006</v>
      </c>
      <c r="H469" s="157" t="str">
        <f>IF(G469="","",VLOOKUP(G469,'附表8-合同明细采集底稿'!B:I,2,0))</f>
        <v>规划设计合同书</v>
      </c>
      <c r="I469" s="121" t="str">
        <f>IF(G469="","",VLOOKUP(G469,'附表8-合同明细采集底稿'!B:I,3,0))</f>
        <v>其他合同</v>
      </c>
      <c r="J469" s="157" t="str">
        <f>IF(G469="","",VLOOKUP(G469,'附表8-合同明细采集底稿'!B:I,4,0))</f>
        <v>上海联创建筑设计有限公司新疆分公司</v>
      </c>
      <c r="K469" s="157" t="s">
        <v>2007</v>
      </c>
      <c r="L469" s="158"/>
      <c r="M469" s="158" t="s">
        <v>3339</v>
      </c>
      <c r="N469" s="187">
        <v>119686.07</v>
      </c>
      <c r="O469" s="255">
        <v>126867.23</v>
      </c>
      <c r="P469" s="255">
        <v>119686.07</v>
      </c>
      <c r="Q469" s="160"/>
      <c r="R469" s="160">
        <f t="shared" si="22"/>
        <v>119686.07</v>
      </c>
      <c r="S469" s="161">
        <f>IFERROR(VLOOKUP(G469,'附表8-合同明细采集底稿'!B:M,12,0),100%)</f>
        <v>0.331924265795271</v>
      </c>
      <c r="T469" s="160">
        <f t="shared" si="21"/>
        <v>39726.71</v>
      </c>
      <c r="U469" s="157" t="s">
        <v>2009</v>
      </c>
      <c r="V469" s="162" t="s">
        <v>309</v>
      </c>
      <c r="W469" s="163">
        <f>IF('附表1-面积统计表'!$D$29=0,"",IF(AND(V469="共同成本费用",Z469="总建筑面积法"),ROUND(T469/'附表1-面积统计表'!$D$29*'附表1-面积统计表'!$D$5,2),IF(AND(V469="共同成本费用",Z469="可售建筑面积法"),ROUND(T469/'附表1-面积统计表'!$F$29*'附表1-面积统计表'!$F$5,2),"请手工填写")))</f>
        <v>37402.35</v>
      </c>
      <c r="X469" s="163" t="str">
        <f>IF(SUM('附表1-面积统计表'!$D$6)=0,"",SUM(T469)-SUM(W469)-SUM(Y469))</f>
        <v/>
      </c>
      <c r="Y469" s="163">
        <f>IF(SUM('附表1-面积统计表'!$D$6)=0,SUM(T469)-SUM(W469),IF('附表1-面积统计表'!$D$29=0,"",IF(AND(V469="共同成本费用",Z469="总建筑面积法"),ROUND(T469/'附表1-面积统计表'!$D$29*'附表1-面积统计表'!$D$7,2),IF(AND(V469="共同成本费用",Z469="可售建筑面积法"),ROUND(T469/'附表1-面积统计表'!$F$29*'附表1-面积统计表'!$F$7,2),"请手工填写"))))</f>
        <v>2324.36</v>
      </c>
      <c r="Z469" s="164" t="s">
        <v>282</v>
      </c>
      <c r="AA469" s="157"/>
      <c r="AB469" s="165" t="s">
        <v>1986</v>
      </c>
      <c r="AC469" s="165"/>
    </row>
    <row r="470" s="127" customFormat="1" ht="27" hidden="1" customHeight="1" spans="1:29">
      <c r="A470" s="152">
        <v>464</v>
      </c>
      <c r="B470" s="258" t="s">
        <v>1610</v>
      </c>
      <c r="C470" s="259" t="s">
        <v>2394</v>
      </c>
      <c r="D470" s="155" t="s">
        <v>2003</v>
      </c>
      <c r="E470" s="263" t="s">
        <v>3301</v>
      </c>
      <c r="F470" s="262" t="s">
        <v>3340</v>
      </c>
      <c r="G470" s="158" t="s">
        <v>3341</v>
      </c>
      <c r="H470" s="157" t="str">
        <f>IF(G470="","",VLOOKUP(G470,'附表8-合同明细采集底稿'!B:I,2,0))</f>
        <v>12-15#、38#楼竣工测</v>
      </c>
      <c r="I470" s="121">
        <f>IF(G470="","",VLOOKUP(G470,'附表8-合同明细采集底稿'!B:I,3,0))</f>
        <v>0</v>
      </c>
      <c r="J470" s="157" t="str">
        <f>IF(G470="","",VLOOKUP(G470,'附表8-合同明细采集底稿'!B:I,4,0))</f>
        <v>新疆天拓空间信息测绘院有限公司</v>
      </c>
      <c r="K470" s="157" t="s">
        <v>2007</v>
      </c>
      <c r="L470" s="166" t="s">
        <v>2848</v>
      </c>
      <c r="M470" s="158" t="s">
        <v>3342</v>
      </c>
      <c r="N470" s="187">
        <v>39895.28</v>
      </c>
      <c r="O470" s="255">
        <v>42289</v>
      </c>
      <c r="P470" s="255">
        <v>39895.28</v>
      </c>
      <c r="Q470" s="160">
        <v>-302.4</v>
      </c>
      <c r="R470" s="160">
        <f t="shared" si="22"/>
        <v>39592.88</v>
      </c>
      <c r="S470" s="161">
        <f>IFERROR(VLOOKUP(G470,'附表8-合同明细采集底稿'!B:M,12,0),100%)</f>
        <v>1</v>
      </c>
      <c r="T470" s="160">
        <f t="shared" si="21"/>
        <v>39592.88</v>
      </c>
      <c r="U470" s="168" t="s">
        <v>3343</v>
      </c>
      <c r="V470" s="162" t="s">
        <v>309</v>
      </c>
      <c r="W470" s="163">
        <f>IF('附表1-面积统计表'!$D$29=0,"",IF(AND(V470="共同成本费用",Z470="总建筑面积法"),ROUND(T470/'附表1-面积统计表'!$D$29*'附表1-面积统计表'!$D$5,2),IF(AND(V470="共同成本费用",Z470="可售建筑面积法"),ROUND(T470/'附表1-面积统计表'!$F$29*'附表1-面积统计表'!$F$5,2),"请手工填写")))</f>
        <v>37276.35</v>
      </c>
      <c r="X470" s="163" t="str">
        <f>IF(SUM('附表1-面积统计表'!$D$6)=0,"",SUM(T470)-SUM(W470)-SUM(Y470))</f>
        <v/>
      </c>
      <c r="Y470" s="163">
        <f>IF(SUM('附表1-面积统计表'!$D$6)=0,SUM(T470)-SUM(W470),IF('附表1-面积统计表'!$D$29=0,"",IF(AND(V470="共同成本费用",Z470="总建筑面积法"),ROUND(T470/'附表1-面积统计表'!$D$29*'附表1-面积统计表'!$D$7,2),IF(AND(V470="共同成本费用",Z470="可售建筑面积法"),ROUND(T470/'附表1-面积统计表'!$F$29*'附表1-面积统计表'!$F$7,2),"请手工填写"))))</f>
        <v>2316.53</v>
      </c>
      <c r="Z470" s="164" t="s">
        <v>282</v>
      </c>
      <c r="AA470" s="157"/>
      <c r="AB470" s="165" t="s">
        <v>1986</v>
      </c>
      <c r="AC470" s="165"/>
    </row>
    <row r="471" s="127" customFormat="1" ht="27" hidden="1" customHeight="1" spans="1:29">
      <c r="A471" s="152">
        <v>465</v>
      </c>
      <c r="B471" s="258" t="s">
        <v>3344</v>
      </c>
      <c r="C471" s="259" t="s">
        <v>3345</v>
      </c>
      <c r="D471" s="155" t="s">
        <v>2003</v>
      </c>
      <c r="E471" s="263" t="s">
        <v>3292</v>
      </c>
      <c r="F471" s="262" t="s">
        <v>3346</v>
      </c>
      <c r="G471" s="158" t="s">
        <v>3347</v>
      </c>
      <c r="H471" s="157" t="str">
        <f>IF(G471="","",VLOOKUP(G471,'附表8-合同明细采集底稿'!B:I,2,0))</f>
        <v>12-15#、38#楼竣工测</v>
      </c>
      <c r="I471" s="121">
        <f>IF(G471="","",VLOOKUP(G471,'附表8-合同明细采集底稿'!B:I,3,0))</f>
        <v>0</v>
      </c>
      <c r="J471" s="157" t="str">
        <f>IF(G471="","",VLOOKUP(G471,'附表8-合同明细采集底稿'!B:I,4,0))</f>
        <v>新疆天拓空间信息测绘院有限公司</v>
      </c>
      <c r="K471" s="157" t="s">
        <v>2007</v>
      </c>
      <c r="L471" s="166" t="s">
        <v>2546</v>
      </c>
      <c r="M471" s="158" t="s">
        <v>3348</v>
      </c>
      <c r="N471" s="187">
        <v>31886.79</v>
      </c>
      <c r="O471" s="255">
        <v>33800</v>
      </c>
      <c r="P471" s="255">
        <v>31886.79</v>
      </c>
      <c r="Q471" s="160"/>
      <c r="R471" s="160">
        <f t="shared" si="22"/>
        <v>31886.79</v>
      </c>
      <c r="S471" s="161">
        <f>IFERROR(VLOOKUP(G471,'附表8-合同明细采集底稿'!B:M,12,0),100%)</f>
        <v>1</v>
      </c>
      <c r="T471" s="160">
        <f t="shared" si="21"/>
        <v>31886.79</v>
      </c>
      <c r="U471" s="168" t="s">
        <v>3343</v>
      </c>
      <c r="V471" s="162" t="s">
        <v>309</v>
      </c>
      <c r="W471" s="163">
        <f>IF('附表1-面积统计表'!$D$29=0,"",IF(AND(V471="共同成本费用",Z471="总建筑面积法"),ROUND(T471/'附表1-面积统计表'!$D$29*'附表1-面积统计表'!$D$5,2),IF(AND(V471="共同成本费用",Z471="可售建筑面积法"),ROUND(T471/'附表1-面积统计表'!$F$29*'附表1-面积统计表'!$F$5,2),"请手工填写")))</f>
        <v>30021.13</v>
      </c>
      <c r="X471" s="163" t="str">
        <f>IF(SUM('附表1-面积统计表'!$D$6)=0,"",SUM(T471)-SUM(W471)-SUM(Y471))</f>
        <v/>
      </c>
      <c r="Y471" s="163">
        <f>IF(SUM('附表1-面积统计表'!$D$6)=0,SUM(T471)-SUM(W471),IF('附表1-面积统计表'!$D$29=0,"",IF(AND(V471="共同成本费用",Z471="总建筑面积法"),ROUND(T471/'附表1-面积统计表'!$D$29*'附表1-面积统计表'!$D$7,2),IF(AND(V471="共同成本费用",Z471="可售建筑面积法"),ROUND(T471/'附表1-面积统计表'!$F$29*'附表1-面积统计表'!$F$7,2),"请手工填写"))))</f>
        <v>1865.66</v>
      </c>
      <c r="Z471" s="164" t="s">
        <v>282</v>
      </c>
      <c r="AA471" s="157"/>
      <c r="AB471" s="165" t="s">
        <v>1986</v>
      </c>
      <c r="AC471" s="165"/>
    </row>
    <row r="472" s="127" customFormat="1" ht="27" hidden="1" customHeight="1" spans="1:29">
      <c r="A472" s="152">
        <v>466</v>
      </c>
      <c r="B472" s="258" t="s">
        <v>3349</v>
      </c>
      <c r="C472" s="259" t="s">
        <v>3047</v>
      </c>
      <c r="D472" s="155" t="s">
        <v>2003</v>
      </c>
      <c r="E472" s="263" t="s">
        <v>3292</v>
      </c>
      <c r="F472" s="262" t="s">
        <v>3350</v>
      </c>
      <c r="G472" s="158" t="s">
        <v>3351</v>
      </c>
      <c r="H472" s="157" t="str">
        <f>IF(G472="","",VLOOKUP(G472,'附表8-合同明细采集底稿'!B:I,2,0))</f>
        <v>12-15#、38#审图费18#、21#楼</v>
      </c>
      <c r="I472" s="121">
        <f>IF(G472="","",VLOOKUP(G472,'附表8-合同明细采集底稿'!B:I,3,0))</f>
        <v>0</v>
      </c>
      <c r="J472" s="157" t="str">
        <f>IF(G472="","",VLOOKUP(G472,'附表8-合同明细采集底稿'!B:I,4,0))</f>
        <v>巴州建筑工程施工图设计文件审查中心</v>
      </c>
      <c r="K472" s="157" t="s">
        <v>2007</v>
      </c>
      <c r="L472" s="166" t="s">
        <v>3001</v>
      </c>
      <c r="M472" s="581" t="s">
        <v>3352</v>
      </c>
      <c r="N472" s="187">
        <v>32590.57</v>
      </c>
      <c r="O472" s="255">
        <v>34546</v>
      </c>
      <c r="P472" s="255">
        <v>32590.57</v>
      </c>
      <c r="Q472" s="160"/>
      <c r="R472" s="160">
        <f t="shared" si="22"/>
        <v>32590.57</v>
      </c>
      <c r="S472" s="161">
        <f>IFERROR(VLOOKUP(G472,'附表8-合同明细采集底稿'!B:M,12,0),100%)</f>
        <v>1</v>
      </c>
      <c r="T472" s="160">
        <f t="shared" si="21"/>
        <v>32590.57</v>
      </c>
      <c r="U472" s="157" t="s">
        <v>2009</v>
      </c>
      <c r="V472" s="162" t="s">
        <v>309</v>
      </c>
      <c r="W472" s="163">
        <f>IF('附表1-面积统计表'!$D$29=0,"",IF(AND(V472="共同成本费用",Z472="总建筑面积法"),ROUND(T472/'附表1-面积统计表'!$D$29*'附表1-面积统计表'!$D$5,2),IF(AND(V472="共同成本费用",Z472="可售建筑面积法"),ROUND(T472/'附表1-面积统计表'!$F$29*'附表1-面积统计表'!$F$5,2),"请手工填写")))</f>
        <v>30683.74</v>
      </c>
      <c r="X472" s="163" t="str">
        <f>IF(SUM('附表1-面积统计表'!$D$6)=0,"",SUM(T472)-SUM(W472)-SUM(Y472))</f>
        <v/>
      </c>
      <c r="Y472" s="163">
        <f>IF(SUM('附表1-面积统计表'!$D$6)=0,SUM(T472)-SUM(W472),IF('附表1-面积统计表'!$D$29=0,"",IF(AND(V472="共同成本费用",Z472="总建筑面积法"),ROUND(T472/'附表1-面积统计表'!$D$29*'附表1-面积统计表'!$D$7,2),IF(AND(V472="共同成本费用",Z472="可售建筑面积法"),ROUND(T472/'附表1-面积统计表'!$F$29*'附表1-面积统计表'!$F$7,2),"请手工填写"))))</f>
        <v>1906.83</v>
      </c>
      <c r="Z472" s="164" t="s">
        <v>282</v>
      </c>
      <c r="AA472" s="157"/>
      <c r="AB472" s="165" t="s">
        <v>1986</v>
      </c>
      <c r="AC472" s="165"/>
    </row>
    <row r="473" s="127" customFormat="1" ht="27" hidden="1" customHeight="1" spans="1:29">
      <c r="A473" s="152">
        <v>467</v>
      </c>
      <c r="B473" s="258" t="s">
        <v>3353</v>
      </c>
      <c r="C473" s="259" t="s">
        <v>2296</v>
      </c>
      <c r="D473" s="155" t="s">
        <v>2003</v>
      </c>
      <c r="E473" s="263" t="s">
        <v>3292</v>
      </c>
      <c r="F473" s="262" t="s">
        <v>3354</v>
      </c>
      <c r="G473" s="158" t="s">
        <v>3351</v>
      </c>
      <c r="H473" s="157" t="str">
        <f>IF(G473="","",VLOOKUP(G473,'附表8-合同明细采集底稿'!B:I,2,0))</f>
        <v>12-15#、38#审图费18#、21#楼</v>
      </c>
      <c r="I473" s="121">
        <f>IF(G473="","",VLOOKUP(G473,'附表8-合同明细采集底稿'!B:I,3,0))</f>
        <v>0</v>
      </c>
      <c r="J473" s="157" t="str">
        <f>IF(G473="","",VLOOKUP(G473,'附表8-合同明细采集底稿'!B:I,4,0))</f>
        <v>巴州建筑工程施工图设计文件审查中心</v>
      </c>
      <c r="K473" s="157" t="s">
        <v>2007</v>
      </c>
      <c r="L473" s="166" t="s">
        <v>3001</v>
      </c>
      <c r="M473" s="581" t="s">
        <v>3355</v>
      </c>
      <c r="N473" s="187">
        <v>30014.15</v>
      </c>
      <c r="O473" s="255">
        <v>31815</v>
      </c>
      <c r="P473" s="255">
        <v>30014.15</v>
      </c>
      <c r="Q473" s="160"/>
      <c r="R473" s="160">
        <f t="shared" si="22"/>
        <v>30014.15</v>
      </c>
      <c r="S473" s="161">
        <f>IFERROR(VLOOKUP(G473,'附表8-合同明细采集底稿'!B:M,12,0),100%)</f>
        <v>1</v>
      </c>
      <c r="T473" s="160">
        <f t="shared" si="21"/>
        <v>30014.15</v>
      </c>
      <c r="U473" s="157" t="s">
        <v>2009</v>
      </c>
      <c r="V473" s="162" t="s">
        <v>309</v>
      </c>
      <c r="W473" s="163">
        <f>IF('附表1-面积统计表'!$D$29=0,"",IF(AND(V473="共同成本费用",Z473="总建筑面积法"),ROUND(T473/'附表1-面积统计表'!$D$29*'附表1-面积统计表'!$D$5,2),IF(AND(V473="共同成本费用",Z473="可售建筑面积法"),ROUND(T473/'附表1-面积统计表'!$F$29*'附表1-面积统计表'!$F$5,2),"请手工填写")))</f>
        <v>28258.06</v>
      </c>
      <c r="X473" s="163" t="str">
        <f>IF(SUM('附表1-面积统计表'!$D$6)=0,"",SUM(T473)-SUM(W473)-SUM(Y473))</f>
        <v/>
      </c>
      <c r="Y473" s="163">
        <f>IF(SUM('附表1-面积统计表'!$D$6)=0,SUM(T473)-SUM(W473),IF('附表1-面积统计表'!$D$29=0,"",IF(AND(V473="共同成本费用",Z473="总建筑面积法"),ROUND(T473/'附表1-面积统计表'!$D$29*'附表1-面积统计表'!$D$7,2),IF(AND(V473="共同成本费用",Z473="可售建筑面积法"),ROUND(T473/'附表1-面积统计表'!$F$29*'附表1-面积统计表'!$F$7,2),"请手工填写"))))</f>
        <v>1756.09</v>
      </c>
      <c r="Z473" s="164" t="s">
        <v>282</v>
      </c>
      <c r="AA473" s="157"/>
      <c r="AB473" s="165" t="s">
        <v>1986</v>
      </c>
      <c r="AC473" s="165"/>
    </row>
    <row r="474" s="127" customFormat="1" ht="27" hidden="1" customHeight="1" spans="1:29">
      <c r="A474" s="152">
        <v>468</v>
      </c>
      <c r="B474" s="258" t="s">
        <v>3356</v>
      </c>
      <c r="C474" s="259" t="s">
        <v>2442</v>
      </c>
      <c r="D474" s="155" t="s">
        <v>2003</v>
      </c>
      <c r="E474" s="263" t="s">
        <v>3292</v>
      </c>
      <c r="F474" s="262" t="s">
        <v>3357</v>
      </c>
      <c r="G474" s="158"/>
      <c r="H474" s="157" t="str">
        <f>IF(G474="","",VLOOKUP(G474,'附表8-合同明细采集底稿'!B:I,2,0))</f>
        <v/>
      </c>
      <c r="I474" s="121" t="str">
        <f>IF(G474="","",VLOOKUP(G474,'附表8-合同明细采集底稿'!B:I,3,0))</f>
        <v/>
      </c>
      <c r="J474" s="166" t="s">
        <v>3358</v>
      </c>
      <c r="K474" s="157" t="s">
        <v>2007</v>
      </c>
      <c r="L474" s="166" t="s">
        <v>2853</v>
      </c>
      <c r="M474" s="158" t="s">
        <v>3359</v>
      </c>
      <c r="N474" s="187">
        <v>5660.38</v>
      </c>
      <c r="O474" s="255">
        <v>6000</v>
      </c>
      <c r="P474" s="255">
        <v>5660.38</v>
      </c>
      <c r="Q474" s="160">
        <f>-P474</f>
        <v>-5660.38</v>
      </c>
      <c r="R474" s="160">
        <f t="shared" si="22"/>
        <v>0</v>
      </c>
      <c r="S474" s="161">
        <f>IFERROR(VLOOKUP(G474,'附表8-合同明细采集底稿'!B:M,12,0),100%)</f>
        <v>1</v>
      </c>
      <c r="T474" s="160">
        <f t="shared" si="21"/>
        <v>0</v>
      </c>
      <c r="U474" s="168" t="s">
        <v>3360</v>
      </c>
      <c r="V474" s="162" t="s">
        <v>309</v>
      </c>
      <c r="W474" s="163">
        <f>IF('附表1-面积统计表'!$D$29=0,"",IF(AND(V474="共同成本费用",Z474="总建筑面积法"),ROUND(T474/'附表1-面积统计表'!$D$29*'附表1-面积统计表'!$D$5,2),IF(AND(V474="共同成本费用",Z474="可售建筑面积法"),ROUND(T474/'附表1-面积统计表'!$F$29*'附表1-面积统计表'!$F$5,2),"请手工填写")))</f>
        <v>0</v>
      </c>
      <c r="X474" s="163" t="str">
        <f>IF(SUM('附表1-面积统计表'!$D$6)=0,"",SUM(T474)-SUM(W474)-SUM(Y474))</f>
        <v/>
      </c>
      <c r="Y474" s="163">
        <f>IF(SUM('附表1-面积统计表'!$D$6)=0,SUM(T474)-SUM(W474),IF('附表1-面积统计表'!$D$29=0,"",IF(AND(V474="共同成本费用",Z474="总建筑面积法"),ROUND(T474/'附表1-面积统计表'!$D$29*'附表1-面积统计表'!$D$7,2),IF(AND(V474="共同成本费用",Z474="可售建筑面积法"),ROUND(T474/'附表1-面积统计表'!$F$29*'附表1-面积统计表'!$F$7,2),"请手工填写"))))</f>
        <v>0</v>
      </c>
      <c r="Z474" s="164" t="s">
        <v>282</v>
      </c>
      <c r="AA474" s="157"/>
      <c r="AB474" s="165" t="s">
        <v>1986</v>
      </c>
      <c r="AC474" s="165"/>
    </row>
    <row r="475" s="127" customFormat="1" ht="27" hidden="1" customHeight="1" spans="1:29">
      <c r="A475" s="152">
        <v>469</v>
      </c>
      <c r="B475" s="258" t="s">
        <v>415</v>
      </c>
      <c r="C475" s="259" t="s">
        <v>2113</v>
      </c>
      <c r="D475" s="155" t="s">
        <v>2003</v>
      </c>
      <c r="E475" s="263" t="s">
        <v>3301</v>
      </c>
      <c r="F475" s="262" t="s">
        <v>3361</v>
      </c>
      <c r="G475" s="158"/>
      <c r="H475" s="157" t="str">
        <f>IF(G475="","",VLOOKUP(G475,'附表8-合同明细采集底稿'!B:I,2,0))</f>
        <v/>
      </c>
      <c r="I475" s="121" t="str">
        <f>IF(G475="","",VLOOKUP(G475,'附表8-合同明细采集底稿'!B:I,3,0))</f>
        <v/>
      </c>
      <c r="J475" s="166" t="s">
        <v>2306</v>
      </c>
      <c r="K475" s="157" t="s">
        <v>2007</v>
      </c>
      <c r="L475" s="166" t="s">
        <v>3001</v>
      </c>
      <c r="M475" s="581" t="s">
        <v>3362</v>
      </c>
      <c r="N475" s="187">
        <v>650</v>
      </c>
      <c r="O475" s="255">
        <v>689</v>
      </c>
      <c r="P475" s="255">
        <v>650</v>
      </c>
      <c r="Q475" s="160"/>
      <c r="R475" s="160">
        <f t="shared" si="22"/>
        <v>650</v>
      </c>
      <c r="S475" s="161">
        <f>IFERROR(VLOOKUP(G475,'附表8-合同明细采集底稿'!B:M,12,0),100%)</f>
        <v>1</v>
      </c>
      <c r="T475" s="160">
        <f t="shared" si="21"/>
        <v>650</v>
      </c>
      <c r="U475" s="168" t="s">
        <v>2308</v>
      </c>
      <c r="V475" s="162" t="s">
        <v>309</v>
      </c>
      <c r="W475" s="163">
        <f>IF('附表1-面积统计表'!$D$29=0,"",IF(AND(V475="共同成本费用",Z475="总建筑面积法"),ROUND(T475/'附表1-面积统计表'!$D$29*'附表1-面积统计表'!$D$5,2),IF(AND(V475="共同成本费用",Z475="可售建筑面积法"),ROUND(T475/'附表1-面积统计表'!$F$29*'附表1-面积统计表'!$F$5,2),"请手工填写")))</f>
        <v>611.97</v>
      </c>
      <c r="X475" s="163" t="str">
        <f>IF(SUM('附表1-面积统计表'!$D$6)=0,"",SUM(T475)-SUM(W475)-SUM(Y475))</f>
        <v/>
      </c>
      <c r="Y475" s="163">
        <f>IF(SUM('附表1-面积统计表'!$D$6)=0,SUM(T475)-SUM(W475),IF('附表1-面积统计表'!$D$29=0,"",IF(AND(V475="共同成本费用",Z475="总建筑面积法"),ROUND(T475/'附表1-面积统计表'!$D$29*'附表1-面积统计表'!$D$7,2),IF(AND(V475="共同成本费用",Z475="可售建筑面积法"),ROUND(T475/'附表1-面积统计表'!$F$29*'附表1-面积统计表'!$F$7,2),"请手工填写"))))</f>
        <v>38.03</v>
      </c>
      <c r="Z475" s="164" t="s">
        <v>282</v>
      </c>
      <c r="AA475" s="157"/>
      <c r="AB475" s="165" t="s">
        <v>1986</v>
      </c>
      <c r="AC475" s="165"/>
    </row>
    <row r="476" s="127" customFormat="1" ht="27" hidden="1" customHeight="1" spans="1:29">
      <c r="A476" s="152">
        <v>470</v>
      </c>
      <c r="B476" s="258" t="s">
        <v>632</v>
      </c>
      <c r="C476" s="259" t="s">
        <v>3363</v>
      </c>
      <c r="D476" s="155" t="s">
        <v>2003</v>
      </c>
      <c r="E476" s="263" t="s">
        <v>3292</v>
      </c>
      <c r="F476" s="262" t="s">
        <v>3364</v>
      </c>
      <c r="G476" s="158"/>
      <c r="H476" s="157" t="str">
        <f>IF(G476="","",VLOOKUP(G476,'附表8-合同明细采集底稿'!B:I,2,0))</f>
        <v/>
      </c>
      <c r="I476" s="121" t="str">
        <f>IF(G476="","",VLOOKUP(G476,'附表8-合同明细采集底稿'!B:I,3,0))</f>
        <v/>
      </c>
      <c r="J476" s="166" t="s">
        <v>3365</v>
      </c>
      <c r="K476" s="157" t="s">
        <v>2007</v>
      </c>
      <c r="L476" s="166" t="s">
        <v>3001</v>
      </c>
      <c r="M476" s="581" t="s">
        <v>3366</v>
      </c>
      <c r="N476" s="187">
        <v>849.06</v>
      </c>
      <c r="O476" s="255">
        <v>900</v>
      </c>
      <c r="P476" s="255">
        <v>849.06</v>
      </c>
      <c r="Q476" s="160"/>
      <c r="R476" s="160">
        <f t="shared" si="22"/>
        <v>849.06</v>
      </c>
      <c r="S476" s="161">
        <f>IFERROR(VLOOKUP(G476,'附表8-合同明细采集底稿'!B:M,12,0),100%)</f>
        <v>1</v>
      </c>
      <c r="T476" s="160">
        <f t="shared" si="21"/>
        <v>849.06</v>
      </c>
      <c r="U476" s="157" t="s">
        <v>2009</v>
      </c>
      <c r="V476" s="162" t="s">
        <v>309</v>
      </c>
      <c r="W476" s="163">
        <f>IF('附表1-面积统计表'!$D$29=0,"",IF(AND(V476="共同成本费用",Z476="总建筑面积法"),ROUND(T476/'附表1-面积统计表'!$D$29*'附表1-面积统计表'!$D$5,2),IF(AND(V476="共同成本费用",Z476="可售建筑面积法"),ROUND(T476/'附表1-面积统计表'!$F$29*'附表1-面积统计表'!$F$5,2),"请手工填写")))</f>
        <v>799.38</v>
      </c>
      <c r="X476" s="163" t="str">
        <f>IF(SUM('附表1-面积统计表'!$D$6)=0,"",SUM(T476)-SUM(W476)-SUM(Y476))</f>
        <v/>
      </c>
      <c r="Y476" s="163">
        <f>IF(SUM('附表1-面积统计表'!$D$6)=0,SUM(T476)-SUM(W476),IF('附表1-面积统计表'!$D$29=0,"",IF(AND(V476="共同成本费用",Z476="总建筑面积法"),ROUND(T476/'附表1-面积统计表'!$D$29*'附表1-面积统计表'!$D$7,2),IF(AND(V476="共同成本费用",Z476="可售建筑面积法"),ROUND(T476/'附表1-面积统计表'!$F$29*'附表1-面积统计表'!$F$7,2),"请手工填写"))))</f>
        <v>49.6799999999999</v>
      </c>
      <c r="Z476" s="164" t="s">
        <v>282</v>
      </c>
      <c r="AA476" s="157"/>
      <c r="AB476" s="165" t="s">
        <v>1986</v>
      </c>
      <c r="AC476" s="165"/>
    </row>
    <row r="477" s="127" customFormat="1" ht="27" hidden="1" customHeight="1" spans="1:29">
      <c r="A477" s="152">
        <v>471</v>
      </c>
      <c r="B477" s="258" t="s">
        <v>3367</v>
      </c>
      <c r="C477" s="259" t="s">
        <v>2119</v>
      </c>
      <c r="D477" s="155" t="s">
        <v>2003</v>
      </c>
      <c r="E477" s="263" t="s">
        <v>3292</v>
      </c>
      <c r="F477" s="262" t="s">
        <v>3368</v>
      </c>
      <c r="G477" s="158"/>
      <c r="H477" s="157" t="str">
        <f>IF(G477="","",VLOOKUP(G477,'附表8-合同明细采集底稿'!B:I,2,0))</f>
        <v/>
      </c>
      <c r="I477" s="121" t="str">
        <f>IF(G477="","",VLOOKUP(G477,'附表8-合同明细采集底稿'!B:I,3,0))</f>
        <v/>
      </c>
      <c r="J477" s="166" t="s">
        <v>3369</v>
      </c>
      <c r="K477" s="157" t="s">
        <v>2000</v>
      </c>
      <c r="L477" s="167" t="s">
        <v>2001</v>
      </c>
      <c r="M477" s="167" t="s">
        <v>3370</v>
      </c>
      <c r="N477" s="187">
        <v>4000</v>
      </c>
      <c r="O477" s="255">
        <v>4000</v>
      </c>
      <c r="P477" s="255">
        <v>4000</v>
      </c>
      <c r="Q477" s="160">
        <f>-P477</f>
        <v>-4000</v>
      </c>
      <c r="R477" s="160">
        <f t="shared" si="22"/>
        <v>0</v>
      </c>
      <c r="S477" s="161">
        <f>IFERROR(VLOOKUP(G477,'附表8-合同明细采集底稿'!B:M,12,0),100%)</f>
        <v>1</v>
      </c>
      <c r="T477" s="160">
        <f t="shared" si="21"/>
        <v>0</v>
      </c>
      <c r="U477" s="157" t="s">
        <v>3371</v>
      </c>
      <c r="V477" s="162" t="s">
        <v>309</v>
      </c>
      <c r="W477" s="163">
        <f>IF('附表1-面积统计表'!$D$29=0,"",IF(AND(V477="共同成本费用",Z477="总建筑面积法"),ROUND(T477/'附表1-面积统计表'!$D$29*'附表1-面积统计表'!$D$5,2),IF(AND(V477="共同成本费用",Z477="可售建筑面积法"),ROUND(T477/'附表1-面积统计表'!$F$29*'附表1-面积统计表'!$F$5,2),"请手工填写")))</f>
        <v>0</v>
      </c>
      <c r="X477" s="163" t="str">
        <f>IF(SUM('附表1-面积统计表'!$D$6)=0,"",SUM(T477)-SUM(W477)-SUM(Y477))</f>
        <v/>
      </c>
      <c r="Y477" s="163">
        <f>IF(SUM('附表1-面积统计表'!$D$6)=0,SUM(T477)-SUM(W477),IF('附表1-面积统计表'!$D$29=0,"",IF(AND(V477="共同成本费用",Z477="总建筑面积法"),ROUND(T477/'附表1-面积统计表'!$D$29*'附表1-面积统计表'!$D$7,2),IF(AND(V477="共同成本费用",Z477="可售建筑面积法"),ROUND(T477/'附表1-面积统计表'!$F$29*'附表1-面积统计表'!$F$7,2),"请手工填写"))))</f>
        <v>0</v>
      </c>
      <c r="Z477" s="164" t="s">
        <v>282</v>
      </c>
      <c r="AA477" s="157"/>
      <c r="AB477" s="165" t="s">
        <v>1986</v>
      </c>
      <c r="AC477" s="165"/>
    </row>
    <row r="478" s="127" customFormat="1" ht="27" hidden="1" customHeight="1" spans="1:29">
      <c r="A478" s="152">
        <v>472</v>
      </c>
      <c r="B478" s="258" t="s">
        <v>1590</v>
      </c>
      <c r="C478" s="259" t="s">
        <v>2119</v>
      </c>
      <c r="D478" s="155" t="s">
        <v>2003</v>
      </c>
      <c r="E478" s="263" t="s">
        <v>3301</v>
      </c>
      <c r="F478" s="262" t="s">
        <v>3372</v>
      </c>
      <c r="G478" s="158"/>
      <c r="H478" s="157" t="str">
        <f>IF(G478="","",VLOOKUP(G478,'附表8-合同明细采集底稿'!B:I,2,0))</f>
        <v/>
      </c>
      <c r="I478" s="121" t="str">
        <f>IF(G478="","",VLOOKUP(G478,'附表8-合同明细采集底稿'!B:I,3,0))</f>
        <v/>
      </c>
      <c r="J478" s="166" t="s">
        <v>3358</v>
      </c>
      <c r="K478" s="157" t="s">
        <v>2007</v>
      </c>
      <c r="L478" s="158" t="s">
        <v>2631</v>
      </c>
      <c r="M478" s="158" t="s">
        <v>3373</v>
      </c>
      <c r="N478" s="187">
        <v>6679.25</v>
      </c>
      <c r="O478" s="255">
        <v>7080</v>
      </c>
      <c r="P478" s="255">
        <v>6679.25</v>
      </c>
      <c r="Q478" s="160">
        <f>-P478</f>
        <v>-6679.25</v>
      </c>
      <c r="R478" s="160">
        <f t="shared" si="22"/>
        <v>0</v>
      </c>
      <c r="S478" s="161">
        <f>IFERROR(VLOOKUP(G478,'附表8-合同明细采集底稿'!B:M,12,0),100%)</f>
        <v>1</v>
      </c>
      <c r="T478" s="160">
        <f t="shared" si="21"/>
        <v>0</v>
      </c>
      <c r="U478" s="168" t="s">
        <v>3360</v>
      </c>
      <c r="V478" s="162" t="s">
        <v>309</v>
      </c>
      <c r="W478" s="163">
        <f>IF('附表1-面积统计表'!$D$29=0,"",IF(AND(V478="共同成本费用",Z478="总建筑面积法"),ROUND(T478/'附表1-面积统计表'!$D$29*'附表1-面积统计表'!$D$5,2),IF(AND(V478="共同成本费用",Z478="可售建筑面积法"),ROUND(T478/'附表1-面积统计表'!$F$29*'附表1-面积统计表'!$F$5,2),"请手工填写")))</f>
        <v>0</v>
      </c>
      <c r="X478" s="163" t="str">
        <f>IF(SUM('附表1-面积统计表'!$D$6)=0,"",SUM(T478)-SUM(W478)-SUM(Y478))</f>
        <v/>
      </c>
      <c r="Y478" s="163">
        <f>IF(SUM('附表1-面积统计表'!$D$6)=0,SUM(T478)-SUM(W478),IF('附表1-面积统计表'!$D$29=0,"",IF(AND(V478="共同成本费用",Z478="总建筑面积法"),ROUND(T478/'附表1-面积统计表'!$D$29*'附表1-面积统计表'!$D$7,2),IF(AND(V478="共同成本费用",Z478="可售建筑面积法"),ROUND(T478/'附表1-面积统计表'!$F$29*'附表1-面积统计表'!$F$7,2),"请手工填写"))))</f>
        <v>0</v>
      </c>
      <c r="Z478" s="164" t="s">
        <v>282</v>
      </c>
      <c r="AA478" s="157"/>
      <c r="AB478" s="165" t="s">
        <v>1986</v>
      </c>
      <c r="AC478" s="165"/>
    </row>
    <row r="479" s="127" customFormat="1" ht="27" hidden="1" customHeight="1" spans="1:29">
      <c r="A479" s="152">
        <v>473</v>
      </c>
      <c r="B479" s="258" t="s">
        <v>2513</v>
      </c>
      <c r="C479" s="259" t="s">
        <v>3374</v>
      </c>
      <c r="D479" s="155" t="s">
        <v>2003</v>
      </c>
      <c r="E479" s="263" t="s">
        <v>3301</v>
      </c>
      <c r="F479" s="262" t="s">
        <v>3375</v>
      </c>
      <c r="G479" s="158"/>
      <c r="H479" s="157" t="str">
        <f>IF(G479="","",VLOOKUP(G479,'附表8-合同明细采集底稿'!B:I,2,0))</f>
        <v/>
      </c>
      <c r="I479" s="121" t="str">
        <f>IF(G479="","",VLOOKUP(G479,'附表8-合同明细采集底稿'!B:I,3,0))</f>
        <v/>
      </c>
      <c r="J479" s="166" t="s">
        <v>3358</v>
      </c>
      <c r="K479" s="157" t="s">
        <v>2007</v>
      </c>
      <c r="L479" s="158" t="s">
        <v>2546</v>
      </c>
      <c r="M479" s="158" t="s">
        <v>3376</v>
      </c>
      <c r="N479" s="187">
        <v>8785.85</v>
      </c>
      <c r="O479" s="255">
        <v>9313</v>
      </c>
      <c r="P479" s="255">
        <v>8785.85</v>
      </c>
      <c r="Q479" s="160">
        <f>-P479</f>
        <v>-8785.85</v>
      </c>
      <c r="R479" s="160">
        <f t="shared" si="22"/>
        <v>0</v>
      </c>
      <c r="S479" s="161">
        <f>IFERROR(VLOOKUP(G479,'附表8-合同明细采集底稿'!B:M,12,0),100%)</f>
        <v>1</v>
      </c>
      <c r="T479" s="160">
        <f t="shared" si="21"/>
        <v>0</v>
      </c>
      <c r="U479" s="168" t="s">
        <v>3360</v>
      </c>
      <c r="V479" s="162" t="s">
        <v>309</v>
      </c>
      <c r="W479" s="163">
        <f>IF('附表1-面积统计表'!$D$29=0,"",IF(AND(V479="共同成本费用",Z479="总建筑面积法"),ROUND(T479/'附表1-面积统计表'!$D$29*'附表1-面积统计表'!$D$5,2),IF(AND(V479="共同成本费用",Z479="可售建筑面积法"),ROUND(T479/'附表1-面积统计表'!$F$29*'附表1-面积统计表'!$F$5,2),"请手工填写")))</f>
        <v>0</v>
      </c>
      <c r="X479" s="163" t="str">
        <f>IF(SUM('附表1-面积统计表'!$D$6)=0,"",SUM(T479)-SUM(W479)-SUM(Y479))</f>
        <v/>
      </c>
      <c r="Y479" s="163">
        <f>IF(SUM('附表1-面积统计表'!$D$6)=0,SUM(T479)-SUM(W479),IF('附表1-面积统计表'!$D$29=0,"",IF(AND(V479="共同成本费用",Z479="总建筑面积法"),ROUND(T479/'附表1-面积统计表'!$D$29*'附表1-面积统计表'!$D$7,2),IF(AND(V479="共同成本费用",Z479="可售建筑面积法"),ROUND(T479/'附表1-面积统计表'!$F$29*'附表1-面积统计表'!$F$7,2),"请手工填写"))))</f>
        <v>0</v>
      </c>
      <c r="Z479" s="164" t="s">
        <v>282</v>
      </c>
      <c r="AA479" s="157"/>
      <c r="AB479" s="165" t="s">
        <v>1986</v>
      </c>
      <c r="AC479" s="165"/>
    </row>
    <row r="480" s="127" customFormat="1" ht="27" hidden="1" customHeight="1" spans="1:29">
      <c r="A480" s="152">
        <v>474</v>
      </c>
      <c r="B480" s="258" t="s">
        <v>3377</v>
      </c>
      <c r="C480" s="259" t="s">
        <v>473</v>
      </c>
      <c r="D480" s="155" t="s">
        <v>2003</v>
      </c>
      <c r="E480" s="156" t="s">
        <v>3292</v>
      </c>
      <c r="F480" s="262" t="s">
        <v>3378</v>
      </c>
      <c r="G480" s="158"/>
      <c r="H480" s="157" t="str">
        <f>IF(G480="","",VLOOKUP(G480,'附表8-合同明细采集底稿'!B:I,2,0))</f>
        <v/>
      </c>
      <c r="I480" s="121" t="str">
        <f>IF(G480="","",VLOOKUP(G480,'附表8-合同明细采集底稿'!B:I,3,0))</f>
        <v/>
      </c>
      <c r="J480" s="166" t="s">
        <v>21</v>
      </c>
      <c r="K480" s="157" t="s">
        <v>1985</v>
      </c>
      <c r="L480" s="158"/>
      <c r="M480" s="158"/>
      <c r="N480" s="187">
        <v>165.95</v>
      </c>
      <c r="O480" s="255">
        <v>165.95</v>
      </c>
      <c r="P480" s="255">
        <v>165.95</v>
      </c>
      <c r="Q480" s="160"/>
      <c r="R480" s="160">
        <f t="shared" si="22"/>
        <v>165.95</v>
      </c>
      <c r="S480" s="161">
        <f>IFERROR(VLOOKUP(G480,'附表8-合同明细采集底稿'!B:M,12,0),100%)</f>
        <v>1</v>
      </c>
      <c r="T480" s="160">
        <f t="shared" si="21"/>
        <v>165.95</v>
      </c>
      <c r="U480" s="157"/>
      <c r="V480" s="162" t="s">
        <v>309</v>
      </c>
      <c r="W480" s="163">
        <f>IF('附表1-面积统计表'!$D$29=0,"",IF(AND(V480="共同成本费用",Z480="总建筑面积法"),ROUND(T480/'附表1-面积统计表'!$D$29*'附表1-面积统计表'!$D$5,2),IF(AND(V480="共同成本费用",Z480="可售建筑面积法"),ROUND(T480/'附表1-面积统计表'!$F$29*'附表1-面积统计表'!$F$5,2),"请手工填写")))</f>
        <v>156.24</v>
      </c>
      <c r="X480" s="163" t="str">
        <f>IF(SUM('附表1-面积统计表'!$D$6)=0,"",SUM(T480)-SUM(W480)-SUM(Y480))</f>
        <v/>
      </c>
      <c r="Y480" s="163">
        <f>IF(SUM('附表1-面积统计表'!$D$6)=0,SUM(T480)-SUM(W480),IF('附表1-面积统计表'!$D$29=0,"",IF(AND(V480="共同成本费用",Z480="总建筑面积法"),ROUND(T480/'附表1-面积统计表'!$D$29*'附表1-面积统计表'!$D$7,2),IF(AND(V480="共同成本费用",Z480="可售建筑面积法"),ROUND(T480/'附表1-面积统计表'!$F$29*'附表1-面积统计表'!$F$7,2),"请手工填写"))))</f>
        <v>9.70999999999998</v>
      </c>
      <c r="Z480" s="164" t="s">
        <v>282</v>
      </c>
      <c r="AA480" s="157"/>
      <c r="AB480" s="165" t="s">
        <v>1986</v>
      </c>
      <c r="AC480" s="165"/>
    </row>
    <row r="481" s="127" customFormat="1" ht="27" hidden="1" customHeight="1" spans="1:29">
      <c r="A481" s="152">
        <v>475</v>
      </c>
      <c r="B481" s="258" t="s">
        <v>3379</v>
      </c>
      <c r="C481" s="259" t="s">
        <v>454</v>
      </c>
      <c r="D481" s="155" t="s">
        <v>2003</v>
      </c>
      <c r="E481" s="156" t="s">
        <v>3292</v>
      </c>
      <c r="F481" s="298" t="s">
        <v>3380</v>
      </c>
      <c r="G481" s="166" t="s">
        <v>2229</v>
      </c>
      <c r="H481" s="157" t="str">
        <f>IF(G481="","",VLOOKUP(G481,'附表8-合同明细采集底稿'!B:I,2,0))</f>
        <v>（石材）材料购销合同</v>
      </c>
      <c r="I481" s="121" t="str">
        <f>IF(G481="","",VLOOKUP(G481,'附表8-合同明细采集底稿'!B:I,3,0))</f>
        <v>买卖合同</v>
      </c>
      <c r="J481" s="157" t="str">
        <f>IF(G481="","",VLOOKUP(G481,'附表8-合同明细采集底稿'!B:I,4,0))</f>
        <v>和硕县兴隆石材工艺有限责任公司（黄金烁）</v>
      </c>
      <c r="K481" s="157" t="s">
        <v>2007</v>
      </c>
      <c r="L481" s="158"/>
      <c r="M481" s="158" t="s">
        <v>3381</v>
      </c>
      <c r="N481" s="187">
        <v>210685.94</v>
      </c>
      <c r="O481" s="255">
        <v>212792.8</v>
      </c>
      <c r="P481" s="255">
        <v>210685.94</v>
      </c>
      <c r="Q481" s="160"/>
      <c r="R481" s="160">
        <f t="shared" si="22"/>
        <v>210685.94</v>
      </c>
      <c r="S481" s="161">
        <f>IFERROR(VLOOKUP(G481,'附表8-合同明细采集底稿'!B:M,12,0),100%)</f>
        <v>0.331924265795271</v>
      </c>
      <c r="T481" s="160">
        <f t="shared" si="21"/>
        <v>69931.78</v>
      </c>
      <c r="U481" s="157" t="s">
        <v>2009</v>
      </c>
      <c r="V481" s="162" t="s">
        <v>309</v>
      </c>
      <c r="W481" s="163">
        <f>IF('附表1-面积统计表'!$D$29=0,"",IF(AND(V481="共同成本费用",Z481="总建筑面积法"),ROUND(T481/'附表1-面积统计表'!$D$29*'附表1-面积统计表'!$D$5,2),IF(AND(V481="共同成本费用",Z481="可售建筑面积法"),ROUND(T481/'附表1-面积统计表'!$F$29*'附表1-面积统计表'!$F$5,2),"请手工填写")))</f>
        <v>65840.16</v>
      </c>
      <c r="X481" s="163" t="str">
        <f>IF(SUM('附表1-面积统计表'!$D$6)=0,"",SUM(T481)-SUM(W481)-SUM(Y481))</f>
        <v/>
      </c>
      <c r="Y481" s="163">
        <f>IF(SUM('附表1-面积统计表'!$D$6)=0,SUM(T481)-SUM(W481),IF('附表1-面积统计表'!$D$29=0,"",IF(AND(V481="共同成本费用",Z481="总建筑面积法"),ROUND(T481/'附表1-面积统计表'!$D$29*'附表1-面积统计表'!$D$7,2),IF(AND(V481="共同成本费用",Z481="可售建筑面积法"),ROUND(T481/'附表1-面积统计表'!$F$29*'附表1-面积统计表'!$F$7,2),"请手工填写"))))</f>
        <v>4091.62</v>
      </c>
      <c r="Z481" s="164" t="s">
        <v>282</v>
      </c>
      <c r="AA481" s="157"/>
      <c r="AB481" s="165" t="s">
        <v>1986</v>
      </c>
      <c r="AC481" s="165"/>
    </row>
    <row r="482" s="127" customFormat="1" ht="27" hidden="1" customHeight="1" spans="1:29">
      <c r="A482" s="152">
        <v>476</v>
      </c>
      <c r="B482" s="258" t="s">
        <v>3382</v>
      </c>
      <c r="C482" s="259" t="s">
        <v>261</v>
      </c>
      <c r="D482" s="155" t="s">
        <v>2037</v>
      </c>
      <c r="E482" s="263" t="s">
        <v>2093</v>
      </c>
      <c r="F482" s="298" t="s">
        <v>3383</v>
      </c>
      <c r="G482" s="166" t="s">
        <v>2910</v>
      </c>
      <c r="H482" s="157" t="str">
        <f>IF(G482="","",VLOOKUP(G482,'附表8-合同明细采集底稿'!B:I,2,0))</f>
        <v>沁春锦苑三期停车棚采购及安装工程</v>
      </c>
      <c r="I482" s="121">
        <f>IF(G482="","",VLOOKUP(G482,'附表8-合同明细采集底稿'!B:I,3,0))</f>
        <v>0</v>
      </c>
      <c r="J482" s="157" t="str">
        <f>IF(G482="","",VLOOKUP(G482,'附表8-合同明细采集底稿'!B:I,4,0))</f>
        <v>新疆通力建设集团股份有限公司</v>
      </c>
      <c r="K482" s="157" t="s">
        <v>2007</v>
      </c>
      <c r="L482" s="158"/>
      <c r="M482" s="167" t="s">
        <v>3384</v>
      </c>
      <c r="N482" s="187">
        <v>55486.24</v>
      </c>
      <c r="O482" s="255">
        <v>60480</v>
      </c>
      <c r="P482" s="255">
        <v>55486.24</v>
      </c>
      <c r="Q482" s="160"/>
      <c r="R482" s="160">
        <f t="shared" ref="R476:R493" si="23">P482+Q482</f>
        <v>55486.24</v>
      </c>
      <c r="S482" s="161">
        <f>IFERROR(VLOOKUP(G482,'附表8-合同明细采集底稿'!B:M,12,0),100%)</f>
        <v>1</v>
      </c>
      <c r="T482" s="160">
        <f t="shared" si="21"/>
        <v>55486.24</v>
      </c>
      <c r="U482" s="157"/>
      <c r="V482" s="162" t="s">
        <v>309</v>
      </c>
      <c r="W482" s="163">
        <f>IF('附表1-面积统计表'!$D$29=0,"",IF(AND(V482="共同成本费用",Z482="总建筑面积法"),ROUND(T482/'附表1-面积统计表'!$D$29*'附表1-面积统计表'!$D$5,2),IF(AND(V482="共同成本费用",Z482="可售建筑面积法"),ROUND(T482/'附表1-面积统计表'!$F$29*'附表1-面积统计表'!$F$5,2),"请手工填写")))</f>
        <v>52239.81</v>
      </c>
      <c r="X482" s="163" t="str">
        <f>IF(SUM('附表1-面积统计表'!$D$6)=0,"",SUM(T482)-SUM(W482)-SUM(Y482))</f>
        <v/>
      </c>
      <c r="Y482" s="163">
        <f>IF(SUM('附表1-面积统计表'!$D$6)=0,SUM(T482)-SUM(W482),IF('附表1-面积统计表'!$D$29=0,"",IF(AND(V482="共同成本费用",Z482="总建筑面积法"),ROUND(T482/'附表1-面积统计表'!$D$29*'附表1-面积统计表'!$D$7,2),IF(AND(V482="共同成本费用",Z482="可售建筑面积法"),ROUND(T482/'附表1-面积统计表'!$F$29*'附表1-面积统计表'!$F$7,2),"请手工填写"))))</f>
        <v>3246.43</v>
      </c>
      <c r="Z482" s="164" t="s">
        <v>282</v>
      </c>
      <c r="AA482" s="157"/>
      <c r="AB482" s="165" t="s">
        <v>1986</v>
      </c>
      <c r="AC482" s="165"/>
    </row>
    <row r="483" s="128" customFormat="1" ht="27" hidden="1" customHeight="1" spans="1:29">
      <c r="A483" s="172">
        <v>477</v>
      </c>
      <c r="B483" s="264" t="s">
        <v>3382</v>
      </c>
      <c r="C483" s="265" t="s">
        <v>355</v>
      </c>
      <c r="D483" s="175" t="s">
        <v>2037</v>
      </c>
      <c r="E483" s="274" t="s">
        <v>2093</v>
      </c>
      <c r="F483" s="310" t="s">
        <v>3385</v>
      </c>
      <c r="G483" s="275" t="s">
        <v>2930</v>
      </c>
      <c r="H483" s="177" t="str">
        <f>IF(G483="","",VLOOKUP(G483,'附表8-合同明细采集底稿'!B:I,2,0))</f>
        <v>二期、三期给排水、消防工程施工合同-三期</v>
      </c>
      <c r="I483" s="179">
        <f>IF(G483="","",VLOOKUP(G483,'附表8-合同明细采集底稿'!B:I,3,0))</f>
        <v>0</v>
      </c>
      <c r="J483" s="177" t="str">
        <f>IF(G483="","",VLOOKUP(G483,'附表8-合同明细采集底稿'!B:I,4,0))</f>
        <v>江苏中义消防工程有限公司巴州分公司（巩红卫）</v>
      </c>
      <c r="K483" s="177" t="s">
        <v>2007</v>
      </c>
      <c r="L483" s="178"/>
      <c r="M483" s="178" t="s">
        <v>3386</v>
      </c>
      <c r="N483" s="188">
        <v>223163.9</v>
      </c>
      <c r="O483" s="267">
        <v>243248.65</v>
      </c>
      <c r="P483" s="267">
        <v>223163.9</v>
      </c>
      <c r="Q483" s="181"/>
      <c r="R483" s="181">
        <f t="shared" si="23"/>
        <v>223163.9</v>
      </c>
      <c r="S483" s="182">
        <f>IFERROR(VLOOKUP(G483,'附表8-合同明细采集底稿'!B:M,12,0),100%)</f>
        <v>1</v>
      </c>
      <c r="T483" s="181">
        <f t="shared" si="21"/>
        <v>223163.9</v>
      </c>
      <c r="U483" s="157" t="s">
        <v>2009</v>
      </c>
      <c r="V483" s="183" t="s">
        <v>309</v>
      </c>
      <c r="W483" s="184">
        <f>IF('附表1-面积统计表'!$D$29=0,"",IF(AND(V483="共同成本费用",Z483="总建筑面积法"),ROUND(T483/'附表1-面积统计表'!$D$29*'附表1-面积统计表'!$D$5,2),IF(AND(V483="共同成本费用",Z483="可售建筑面积法"),ROUND(T483/'附表1-面积统计表'!$F$29*'附表1-面积统计表'!$F$5,2),"请手工填写")))</f>
        <v>210106.86</v>
      </c>
      <c r="X483" s="184" t="str">
        <f>IF(SUM('附表1-面积统计表'!$D$6)=0,"",SUM(T483)-SUM(W483)-SUM(Y483))</f>
        <v/>
      </c>
      <c r="Y483" s="184">
        <f>IF(SUM('附表1-面积统计表'!$D$6)=0,SUM(T483)-SUM(W483),IF('附表1-面积统计表'!$D$29=0,"",IF(AND(V483="共同成本费用",Z483="总建筑面积法"),ROUND(T483/'附表1-面积统计表'!$D$29*'附表1-面积统计表'!$D$7,2),IF(AND(V483="共同成本费用",Z483="可售建筑面积法"),ROUND(T483/'附表1-面积统计表'!$F$29*'附表1-面积统计表'!$F$7,2),"请手工填写"))))</f>
        <v>13057.04</v>
      </c>
      <c r="Z483" s="185" t="s">
        <v>282</v>
      </c>
      <c r="AA483" s="177"/>
      <c r="AB483" s="186" t="s">
        <v>1986</v>
      </c>
      <c r="AC483" s="186"/>
    </row>
    <row r="484" s="128" customFormat="1" ht="27" hidden="1" customHeight="1" spans="1:29">
      <c r="A484" s="172">
        <v>478</v>
      </c>
      <c r="B484" s="264" t="s">
        <v>3382</v>
      </c>
      <c r="C484" s="265" t="s">
        <v>355</v>
      </c>
      <c r="D484" s="175" t="s">
        <v>2037</v>
      </c>
      <c r="E484" s="274" t="s">
        <v>2093</v>
      </c>
      <c r="F484" s="310" t="s">
        <v>3385</v>
      </c>
      <c r="G484" s="275" t="s">
        <v>2930</v>
      </c>
      <c r="H484" s="177" t="str">
        <f>IF(G484="","",VLOOKUP(G484,'附表8-合同明细采集底稿'!B:I,2,0))</f>
        <v>二期、三期给排水、消防工程施工合同-三期</v>
      </c>
      <c r="I484" s="179">
        <f>IF(G484="","",VLOOKUP(G484,'附表8-合同明细采集底稿'!B:I,3,0))</f>
        <v>0</v>
      </c>
      <c r="J484" s="177" t="str">
        <f>IF(G484="","",VLOOKUP(G484,'附表8-合同明细采集底稿'!B:I,4,0))</f>
        <v>江苏中义消防工程有限公司巴州分公司（巩红卫）</v>
      </c>
      <c r="K484" s="177" t="s">
        <v>2007</v>
      </c>
      <c r="L484" s="178"/>
      <c r="M484" s="178" t="s">
        <v>3386</v>
      </c>
      <c r="N484" s="188">
        <v>1021796.48</v>
      </c>
      <c r="O484" s="267">
        <v>1113758.16</v>
      </c>
      <c r="P484" s="267">
        <v>1021796.48</v>
      </c>
      <c r="Q484" s="181"/>
      <c r="R484" s="181">
        <f t="shared" si="23"/>
        <v>1021796.48</v>
      </c>
      <c r="S484" s="182">
        <f>IFERROR(VLOOKUP(G484,'附表8-合同明细采集底稿'!B:M,12,0),100%)</f>
        <v>1</v>
      </c>
      <c r="T484" s="181">
        <f t="shared" si="21"/>
        <v>1021796.48</v>
      </c>
      <c r="U484" s="157" t="s">
        <v>2009</v>
      </c>
      <c r="V484" s="183" t="s">
        <v>309</v>
      </c>
      <c r="W484" s="184">
        <f>IF('附表1-面积统计表'!$D$29=0,"",IF(AND(V484="共同成本费用",Z484="总建筑面积法"),ROUND(T484/'附表1-面积统计表'!$D$29*'附表1-面积统计表'!$D$5,2),IF(AND(V484="共同成本费用",Z484="可售建筑面积法"),ROUND(T484/'附表1-面积统计表'!$F$29*'附表1-面积统计表'!$F$5,2),"请手工填写")))</f>
        <v>962012.44</v>
      </c>
      <c r="X484" s="184" t="str">
        <f>IF(SUM('附表1-面积统计表'!$D$6)=0,"",SUM(T484)-SUM(W484)-SUM(Y484))</f>
        <v/>
      </c>
      <c r="Y484" s="184">
        <f>IF(SUM('附表1-面积统计表'!$D$6)=0,SUM(T484)-SUM(W484),IF('附表1-面积统计表'!$D$29=0,"",IF(AND(V484="共同成本费用",Z484="总建筑面积法"),ROUND(T484/'附表1-面积统计表'!$D$29*'附表1-面积统计表'!$D$7,2),IF(AND(V484="共同成本费用",Z484="可售建筑面积法"),ROUND(T484/'附表1-面积统计表'!$F$29*'附表1-面积统计表'!$F$7,2),"请手工填写"))))</f>
        <v>59784.04</v>
      </c>
      <c r="Z484" s="185" t="s">
        <v>282</v>
      </c>
      <c r="AA484" s="177"/>
      <c r="AB484" s="186" t="s">
        <v>1986</v>
      </c>
      <c r="AC484" s="186"/>
    </row>
    <row r="485" s="127" customFormat="1" ht="27" hidden="1" customHeight="1" spans="1:29">
      <c r="A485" s="152">
        <v>479</v>
      </c>
      <c r="B485" s="258" t="s">
        <v>3387</v>
      </c>
      <c r="C485" s="259" t="s">
        <v>461</v>
      </c>
      <c r="D485" s="155" t="s">
        <v>2003</v>
      </c>
      <c r="E485" s="263" t="s">
        <v>3292</v>
      </c>
      <c r="F485" s="298" t="s">
        <v>3388</v>
      </c>
      <c r="G485" s="166" t="s">
        <v>2196</v>
      </c>
      <c r="H485" s="157" t="str">
        <f>IF(G485="","",VLOOKUP(G485,'附表8-合同明细采集底稿'!B:I,2,0))</f>
        <v>沁园春锦BIM咨询服务协议</v>
      </c>
      <c r="I485" s="121" t="str">
        <f>IF(G485="","",VLOOKUP(G485,'附表8-合同明细采集底稿'!B:I,3,0))</f>
        <v>买卖合同</v>
      </c>
      <c r="J485" s="157" t="str">
        <f>IF(G485="","",VLOOKUP(G485,'附表8-合同明细采集底稿'!B:I,4,0))</f>
        <v>新疆佳联筑创建筑科技有限公司</v>
      </c>
      <c r="K485" s="157" t="s">
        <v>2007</v>
      </c>
      <c r="L485" s="158"/>
      <c r="M485" s="167" t="s">
        <v>3389</v>
      </c>
      <c r="N485" s="187">
        <v>13861.39</v>
      </c>
      <c r="O485" s="255">
        <v>14000</v>
      </c>
      <c r="P485" s="255">
        <v>13861.39</v>
      </c>
      <c r="Q485" s="160"/>
      <c r="R485" s="160">
        <f t="shared" si="23"/>
        <v>13861.39</v>
      </c>
      <c r="S485" s="161">
        <f>IFERROR(VLOOKUP(G485,'附表8-合同明细采集底稿'!B:M,12,0),100%)</f>
        <v>0.331924265795271</v>
      </c>
      <c r="T485" s="160">
        <f t="shared" si="21"/>
        <v>4600.93</v>
      </c>
      <c r="U485" s="157" t="s">
        <v>2009</v>
      </c>
      <c r="V485" s="162" t="s">
        <v>309</v>
      </c>
      <c r="W485" s="163">
        <f>IF('附表1-面积统计表'!$D$29=0,"",IF(AND(V485="共同成本费用",Z485="总建筑面积法"),ROUND(T485/'附表1-面积统计表'!$D$29*'附表1-面积统计表'!$D$5,2),IF(AND(V485="共同成本费用",Z485="可售建筑面积法"),ROUND(T485/'附表1-面积统计表'!$F$29*'附表1-面积统计表'!$F$5,2),"请手工填写")))</f>
        <v>4331.74</v>
      </c>
      <c r="X485" s="163" t="str">
        <f>IF(SUM('附表1-面积统计表'!$D$6)=0,"",SUM(T485)-SUM(W485)-SUM(Y485))</f>
        <v/>
      </c>
      <c r="Y485" s="163">
        <f>IF(SUM('附表1-面积统计表'!$D$6)=0,SUM(T485)-SUM(W485),IF('附表1-面积统计表'!$D$29=0,"",IF(AND(V485="共同成本费用",Z485="总建筑面积法"),ROUND(T485/'附表1-面积统计表'!$D$29*'附表1-面积统计表'!$D$7,2),IF(AND(V485="共同成本费用",Z485="可售建筑面积法"),ROUND(T485/'附表1-面积统计表'!$F$29*'附表1-面积统计表'!$F$7,2),"请手工填写"))))</f>
        <v>269.190000000001</v>
      </c>
      <c r="Z485" s="164" t="s">
        <v>282</v>
      </c>
      <c r="AA485" s="157"/>
      <c r="AB485" s="165" t="s">
        <v>1986</v>
      </c>
      <c r="AC485" s="165"/>
    </row>
    <row r="486" s="127" customFormat="1" ht="27" hidden="1" customHeight="1" spans="1:29">
      <c r="A486" s="152">
        <v>480</v>
      </c>
      <c r="B486" s="311">
        <v>45565</v>
      </c>
      <c r="C486" s="259" t="s">
        <v>3390</v>
      </c>
      <c r="D486" s="155" t="s">
        <v>2003</v>
      </c>
      <c r="E486" s="156" t="s">
        <v>2178</v>
      </c>
      <c r="F486" s="298" t="s">
        <v>2189</v>
      </c>
      <c r="G486" s="166" t="s">
        <v>2190</v>
      </c>
      <c r="H486" s="157" t="str">
        <f>IF(G486="","",VLOOKUP(G486,'附表8-合同明细采集底稿'!B:I,2,0))</f>
        <v>沁春锦苑（住宅部分）技术服务合同书</v>
      </c>
      <c r="I486" s="121" t="str">
        <f>IF(G486="","",VLOOKUP(G486,'附表8-合同明细采集底稿'!B:I,3,0))</f>
        <v>建设工程合同</v>
      </c>
      <c r="J486" s="157" t="str">
        <f>IF(G486="","",VLOOKUP(G486,'附表8-合同明细采集底稿'!B:I,4,0))</f>
        <v>上海坤喆企业管理中心</v>
      </c>
      <c r="K486" s="157" t="s">
        <v>2007</v>
      </c>
      <c r="L486" s="158"/>
      <c r="M486" s="158" t="s">
        <v>3391</v>
      </c>
      <c r="N486" s="187">
        <v>297029.7</v>
      </c>
      <c r="O486" s="255">
        <v>300000</v>
      </c>
      <c r="P486" s="255">
        <v>297029.7</v>
      </c>
      <c r="Q486" s="160"/>
      <c r="R486" s="160">
        <f t="shared" si="23"/>
        <v>297029.7</v>
      </c>
      <c r="S486" s="161">
        <f>IFERROR(VLOOKUP(G486,'附表8-合同明细采集底稿'!B:M,12,0),100%)</f>
        <v>0.36838140409929</v>
      </c>
      <c r="T486" s="160">
        <f t="shared" si="21"/>
        <v>109420.22</v>
      </c>
      <c r="U486" s="157" t="s">
        <v>2009</v>
      </c>
      <c r="V486" s="162" t="s">
        <v>309</v>
      </c>
      <c r="W486" s="163">
        <f>IF('附表1-面积统计表'!$D$29=0,"",IF(AND(V486="共同成本费用",Z486="总建筑面积法"),ROUND(T486/'附表1-面积统计表'!$D$29*'附表1-面积统计表'!$D$5,2),IF(AND(V486="共同成本费用",Z486="可售建筑面积法"),ROUND(T486/'附表1-面积统计表'!$F$29*'附表1-面积统计表'!$F$5,2),"请手工填写")))</f>
        <v>103018.18</v>
      </c>
      <c r="X486" s="163" t="str">
        <f>IF(SUM('附表1-面积统计表'!$D$6)=0,"",SUM(T486)-SUM(W486)-SUM(Y486))</f>
        <v/>
      </c>
      <c r="Y486" s="163">
        <f>IF(SUM('附表1-面积统计表'!$D$6)=0,SUM(T486)-SUM(W486),IF('附表1-面积统计表'!$D$29=0,"",IF(AND(V486="共同成本费用",Z486="总建筑面积法"),ROUND(T486/'附表1-面积统计表'!$D$29*'附表1-面积统计表'!$D$7,2),IF(AND(V486="共同成本费用",Z486="可售建筑面积法"),ROUND(T486/'附表1-面积统计表'!$F$29*'附表1-面积统计表'!$F$7,2),"请手工填写"))))</f>
        <v>6402.04000000001</v>
      </c>
      <c r="Z486" s="164" t="s">
        <v>282</v>
      </c>
      <c r="AA486" s="157"/>
      <c r="AB486" s="165" t="s">
        <v>1986</v>
      </c>
      <c r="AC486" s="165"/>
    </row>
    <row r="487" s="127" customFormat="1" ht="27" hidden="1" customHeight="1" spans="1:29">
      <c r="A487" s="152">
        <v>481</v>
      </c>
      <c r="B487" s="311">
        <v>45657</v>
      </c>
      <c r="C487" s="259" t="s">
        <v>3392</v>
      </c>
      <c r="D487" s="155" t="s">
        <v>2003</v>
      </c>
      <c r="E487" s="263" t="s">
        <v>3292</v>
      </c>
      <c r="F487" s="298" t="s">
        <v>3393</v>
      </c>
      <c r="G487" s="166" t="s">
        <v>2190</v>
      </c>
      <c r="H487" s="157" t="str">
        <f>IF(G487="","",VLOOKUP(G487,'附表8-合同明细采集底稿'!B:I,2,0))</f>
        <v>沁春锦苑（住宅部分）技术服务合同书</v>
      </c>
      <c r="I487" s="121" t="str">
        <f>IF(G487="","",VLOOKUP(G487,'附表8-合同明细采集底稿'!B:I,3,0))</f>
        <v>建设工程合同</v>
      </c>
      <c r="J487" s="157" t="str">
        <f>IF(G487="","",VLOOKUP(G487,'附表8-合同明细采集底稿'!B:I,4,0))</f>
        <v>上海坤喆企业管理中心</v>
      </c>
      <c r="K487" s="157" t="s">
        <v>2007</v>
      </c>
      <c r="L487" s="158"/>
      <c r="M487" s="158" t="s">
        <v>3394</v>
      </c>
      <c r="N487" s="187">
        <v>170297.03</v>
      </c>
      <c r="O487" s="255">
        <v>172000</v>
      </c>
      <c r="P487" s="255">
        <v>170297.03</v>
      </c>
      <c r="Q487" s="160"/>
      <c r="R487" s="160">
        <f t="shared" si="23"/>
        <v>170297.03</v>
      </c>
      <c r="S487" s="161">
        <f>IFERROR(VLOOKUP(G487,'附表8-合同明细采集底稿'!B:M,12,0),100%)</f>
        <v>0.36838140409929</v>
      </c>
      <c r="T487" s="160">
        <f t="shared" si="21"/>
        <v>62734.26</v>
      </c>
      <c r="U487" s="157" t="s">
        <v>2009</v>
      </c>
      <c r="V487" s="162" t="s">
        <v>309</v>
      </c>
      <c r="W487" s="163">
        <f>IF('附表1-面积统计表'!$D$29=0,"",IF(AND(V487="共同成本费用",Z487="总建筑面积法"),ROUND(T487/'附表1-面积统计表'!$D$29*'附表1-面积统计表'!$D$5,2),IF(AND(V487="共同成本费用",Z487="可售建筑面积法"),ROUND(T487/'附表1-面积统计表'!$F$29*'附表1-面积统计表'!$F$5,2),"请手工填写")))</f>
        <v>59063.76</v>
      </c>
      <c r="X487" s="163" t="str">
        <f>IF(SUM('附表1-面积统计表'!$D$6)=0,"",SUM(T487)-SUM(W487)-SUM(Y487))</f>
        <v/>
      </c>
      <c r="Y487" s="163">
        <f>IF(SUM('附表1-面积统计表'!$D$6)=0,SUM(T487)-SUM(W487),IF('附表1-面积统计表'!$D$29=0,"",IF(AND(V487="共同成本费用",Z487="总建筑面积法"),ROUND(T487/'附表1-面积统计表'!$D$29*'附表1-面积统计表'!$D$7,2),IF(AND(V487="共同成本费用",Z487="可售建筑面积法"),ROUND(T487/'附表1-面积统计表'!$F$29*'附表1-面积统计表'!$F$7,2),"请手工填写"))))</f>
        <v>3670.5</v>
      </c>
      <c r="Z487" s="164" t="s">
        <v>282</v>
      </c>
      <c r="AA487" s="157"/>
      <c r="AB487" s="165" t="s">
        <v>1986</v>
      </c>
      <c r="AC487" s="165"/>
    </row>
    <row r="488" s="127" customFormat="1" ht="27" hidden="1" customHeight="1" spans="1:29">
      <c r="A488" s="152">
        <v>482</v>
      </c>
      <c r="B488" s="258" t="s">
        <v>3395</v>
      </c>
      <c r="C488" s="259" t="s">
        <v>289</v>
      </c>
      <c r="D488" s="155" t="s">
        <v>2037</v>
      </c>
      <c r="E488" s="263" t="s">
        <v>2093</v>
      </c>
      <c r="F488" s="298" t="s">
        <v>3396</v>
      </c>
      <c r="G488" s="166" t="s">
        <v>2974</v>
      </c>
      <c r="H488" s="157" t="str">
        <f>IF(G488="","",VLOOKUP(G488,'附表8-合同明细采集底稿'!B:I,2,0))</f>
        <v>驻车器，减速带安装工程</v>
      </c>
      <c r="I488" s="121" t="str">
        <f>IF(G488="","",VLOOKUP(G488,'附表8-合同明细采集底稿'!B:I,3,0))</f>
        <v>建设工程合同</v>
      </c>
      <c r="J488" s="157" t="str">
        <f>IF(G488="","",VLOOKUP(G488,'附表8-合同明细采集底稿'!B:I,4,0))</f>
        <v>巴州青橄榄电子科技有限公司（党曌）</v>
      </c>
      <c r="K488" s="157" t="s">
        <v>2007</v>
      </c>
      <c r="L488" s="158"/>
      <c r="M488" s="158" t="s">
        <v>3004</v>
      </c>
      <c r="N488" s="187">
        <v>5940.59</v>
      </c>
      <c r="O488" s="255">
        <v>6000</v>
      </c>
      <c r="P488" s="255">
        <v>5940.59</v>
      </c>
      <c r="Q488" s="160"/>
      <c r="R488" s="160">
        <f t="shared" si="23"/>
        <v>5940.59</v>
      </c>
      <c r="S488" s="161">
        <f>IFERROR(VLOOKUP(G488,'附表8-合同明细采集底稿'!B:M,12,0),100%)</f>
        <v>1</v>
      </c>
      <c r="T488" s="160">
        <f t="shared" si="21"/>
        <v>5940.59</v>
      </c>
      <c r="U488" s="157"/>
      <c r="V488" s="162" t="s">
        <v>309</v>
      </c>
      <c r="W488" s="163">
        <f>IF('附表1-面积统计表'!$D$29=0,"",IF(AND(V488="共同成本费用",Z488="总建筑面积法"),ROUND(T488/'附表1-面积统计表'!$D$29*'附表1-面积统计表'!$D$5,2),IF(AND(V488="共同成本费用",Z488="可售建筑面积法"),ROUND(T488/'附表1-面积统计表'!$F$29*'附表1-面积统计表'!$F$5,2),"请手工填写")))</f>
        <v>5593.01</v>
      </c>
      <c r="X488" s="163" t="str">
        <f>IF(SUM('附表1-面积统计表'!$D$6)=0,"",SUM(T488)-SUM(W488)-SUM(Y488))</f>
        <v/>
      </c>
      <c r="Y488" s="163">
        <f>IF(SUM('附表1-面积统计表'!$D$6)=0,SUM(T488)-SUM(W488),IF('附表1-面积统计表'!$D$29=0,"",IF(AND(V488="共同成本费用",Z488="总建筑面积法"),ROUND(T488/'附表1-面积统计表'!$D$29*'附表1-面积统计表'!$D$7,2),IF(AND(V488="共同成本费用",Z488="可售建筑面积法"),ROUND(T488/'附表1-面积统计表'!$F$29*'附表1-面积统计表'!$F$7,2),"请手工填写"))))</f>
        <v>347.58</v>
      </c>
      <c r="Z488" s="164" t="s">
        <v>282</v>
      </c>
      <c r="AA488" s="157"/>
      <c r="AB488" s="165" t="s">
        <v>1986</v>
      </c>
      <c r="AC488" s="165"/>
    </row>
    <row r="489" s="127" customFormat="1" ht="27" hidden="1" customHeight="1" spans="1:29">
      <c r="A489" s="152">
        <v>483</v>
      </c>
      <c r="B489" s="258" t="s">
        <v>3397</v>
      </c>
      <c r="C489" s="259" t="s">
        <v>539</v>
      </c>
      <c r="D489" s="155" t="s">
        <v>2037</v>
      </c>
      <c r="E489" s="263" t="s">
        <v>2093</v>
      </c>
      <c r="F489" s="298" t="s">
        <v>3398</v>
      </c>
      <c r="G489" s="166" t="s">
        <v>2971</v>
      </c>
      <c r="H489" s="157" t="str">
        <f>IF(G489="","",VLOOKUP(G489,'附表8-合同明细采集底稿'!B:I,2,0))</f>
        <v>机械车位监控安装工程</v>
      </c>
      <c r="I489" s="121" t="str">
        <f>IF(G489="","",VLOOKUP(G489,'附表8-合同明细采集底稿'!B:I,3,0))</f>
        <v>建设工程合同</v>
      </c>
      <c r="J489" s="157" t="str">
        <f>IF(G489="","",VLOOKUP(G489,'附表8-合同明细采集底稿'!B:I,4,0))</f>
        <v>巴州青橄榄电子科技有限公司（党曌）</v>
      </c>
      <c r="K489" s="157" t="s">
        <v>2007</v>
      </c>
      <c r="L489" s="158"/>
      <c r="M489" s="158" t="s">
        <v>3399</v>
      </c>
      <c r="N489" s="187">
        <v>0</v>
      </c>
      <c r="O489" s="255">
        <v>3200</v>
      </c>
      <c r="P489" s="255">
        <v>3106.8</v>
      </c>
      <c r="Q489" s="160"/>
      <c r="R489" s="160">
        <f t="shared" si="23"/>
        <v>3106.8</v>
      </c>
      <c r="S489" s="161">
        <f>IFERROR(VLOOKUP(G489,'附表8-合同明细采集底稿'!B:M,12,0),100%)</f>
        <v>1</v>
      </c>
      <c r="T489" s="160">
        <f t="shared" si="21"/>
        <v>3106.8</v>
      </c>
      <c r="U489" s="157"/>
      <c r="V489" s="162" t="s">
        <v>309</v>
      </c>
      <c r="W489" s="163">
        <f>IF('附表1-面积统计表'!$D$29=0,"",IF(AND(V489="共同成本费用",Z489="总建筑面积法"),ROUND(T489/'附表1-面积统计表'!$D$29*'附表1-面积统计表'!$D$5,2),IF(AND(V489="共同成本费用",Z489="可售建筑面积法"),ROUND(T489/'附表1-面积统计表'!$F$29*'附表1-面积统计表'!$F$5,2),"请手工填写")))</f>
        <v>2925.03</v>
      </c>
      <c r="X489" s="163" t="str">
        <f>IF(SUM('附表1-面积统计表'!$D$6)=0,"",SUM(T489)-SUM(W489)-SUM(Y489))</f>
        <v/>
      </c>
      <c r="Y489" s="163">
        <f>IF(SUM('附表1-面积统计表'!$D$6)=0,SUM(T489)-SUM(W489),IF('附表1-面积统计表'!$D$29=0,"",IF(AND(V489="共同成本费用",Z489="总建筑面积法"),ROUND(T489/'附表1-面积统计表'!$D$29*'附表1-面积统计表'!$D$7,2),IF(AND(V489="共同成本费用",Z489="可售建筑面积法"),ROUND(T489/'附表1-面积统计表'!$F$29*'附表1-面积统计表'!$F$7,2),"请手工填写"))))</f>
        <v>181.77</v>
      </c>
      <c r="Z489" s="164" t="s">
        <v>282</v>
      </c>
      <c r="AA489" s="157"/>
      <c r="AB489" s="165" t="s">
        <v>1986</v>
      </c>
      <c r="AC489" s="165"/>
    </row>
    <row r="490" s="128" customFormat="1" ht="27" hidden="1" customHeight="1" spans="1:29">
      <c r="A490" s="172">
        <v>484</v>
      </c>
      <c r="B490" s="264" t="s">
        <v>2959</v>
      </c>
      <c r="C490" s="265" t="s">
        <v>2671</v>
      </c>
      <c r="D490" s="175" t="s">
        <v>2037</v>
      </c>
      <c r="E490" s="274" t="s">
        <v>2922</v>
      </c>
      <c r="F490" s="310" t="s">
        <v>2960</v>
      </c>
      <c r="G490" s="275" t="s">
        <v>2961</v>
      </c>
      <c r="H490" s="177" t="str">
        <f>IF(G490="","",VLOOKUP(G490,'附表8-合同明细采集底稿'!B:I,2,0))</f>
        <v>电气外网供货安装合同（4#-17#31#-36#、12#-38#）18、21、22#</v>
      </c>
      <c r="I490" s="179">
        <f>IF(G490="","",VLOOKUP(G490,'附表8-合同明细采集底稿'!B:I,3,0))</f>
        <v>0</v>
      </c>
      <c r="J490" s="177" t="str">
        <f>IF(G490="","",VLOOKUP(G490,'附表8-合同明细采集底稿'!B:I,4,0))</f>
        <v>新疆拓宇电力建设工程有限公司（何永权）</v>
      </c>
      <c r="K490" s="177" t="s">
        <v>2007</v>
      </c>
      <c r="L490" s="178">
        <v>6500203130</v>
      </c>
      <c r="M490" s="583" t="s">
        <v>2962</v>
      </c>
      <c r="N490" s="188">
        <v>82568.81</v>
      </c>
      <c r="O490" s="267">
        <v>33696</v>
      </c>
      <c r="P490" s="267">
        <v>82568.81</v>
      </c>
      <c r="Q490" s="181">
        <v>-30913.76</v>
      </c>
      <c r="R490" s="181">
        <f t="shared" si="23"/>
        <v>51655.05</v>
      </c>
      <c r="S490" s="182">
        <f>IFERROR(VLOOKUP(G490,'附表8-合同明细采集底稿'!B:M,12,0),100%)</f>
        <v>1</v>
      </c>
      <c r="T490" s="181">
        <f t="shared" si="21"/>
        <v>51655.05</v>
      </c>
      <c r="U490" s="157" t="s">
        <v>2009</v>
      </c>
      <c r="V490" s="183" t="s">
        <v>309</v>
      </c>
      <c r="W490" s="184">
        <f>IF('附表1-面积统计表'!$D$29=0,"",IF(AND(V490="共同成本费用",Z490="总建筑面积法"),ROUND(T490/'附表1-面积统计表'!$D$29*'附表1-面积统计表'!$D$5,2),IF(AND(V490="共同成本费用",Z490="可售建筑面积法"),ROUND(T490/'附表1-面积统计表'!$F$29*'附表1-面积统计表'!$F$5,2),"请手工填写")))</f>
        <v>48632.78</v>
      </c>
      <c r="X490" s="184" t="str">
        <f>IF(SUM('附表1-面积统计表'!$D$6)=0,"",SUM(T490)-SUM(W490)-SUM(Y490))</f>
        <v/>
      </c>
      <c r="Y490" s="184">
        <f>IF(SUM('附表1-面积统计表'!$D$6)=0,SUM(T490)-SUM(W490),IF('附表1-面积统计表'!$D$29=0,"",IF(AND(V490="共同成本费用",Z490="总建筑面积法"),ROUND(T490/'附表1-面积统计表'!$D$29*'附表1-面积统计表'!$D$7,2),IF(AND(V490="共同成本费用",Z490="可售建筑面积法"),ROUND(T490/'附表1-面积统计表'!$F$29*'附表1-面积统计表'!$F$7,2),"请手工填写"))))</f>
        <v>3022.27</v>
      </c>
      <c r="Z490" s="185" t="s">
        <v>282</v>
      </c>
      <c r="AA490" s="177"/>
      <c r="AB490" s="186" t="s">
        <v>1986</v>
      </c>
      <c r="AC490" s="186"/>
    </row>
    <row r="491" s="127" customFormat="1" ht="27" hidden="1" customHeight="1" spans="1:29">
      <c r="A491" s="152">
        <v>485</v>
      </c>
      <c r="B491" s="258" t="s">
        <v>2959</v>
      </c>
      <c r="C491" s="259" t="s">
        <v>2671</v>
      </c>
      <c r="D491" s="155" t="s">
        <v>2037</v>
      </c>
      <c r="E491" s="263" t="s">
        <v>2922</v>
      </c>
      <c r="F491" s="298" t="s">
        <v>3400</v>
      </c>
      <c r="G491" s="166" t="s">
        <v>2487</v>
      </c>
      <c r="H491" s="157" t="str">
        <f>IF(G491="","",VLOOKUP(G491,'附表8-合同明细采集底稿'!B:I,2,0))</f>
        <v>沁春锦苑人防车库移动电站设备采购安装工程安装合同</v>
      </c>
      <c r="I491" s="121" t="str">
        <f>IF(G491="","",VLOOKUP(G491,'附表8-合同明细采集底稿'!B:I,3,0))</f>
        <v>其他合同</v>
      </c>
      <c r="J491" s="157" t="str">
        <f>IF(G491="","",VLOOKUP(G491,'附表8-合同明细采集底稿'!B:I,4,0))</f>
        <v>新疆拓宇电力建设工程有限公司（何永权）</v>
      </c>
      <c r="K491" s="157" t="s">
        <v>1985</v>
      </c>
      <c r="L491" s="158"/>
      <c r="M491" s="158"/>
      <c r="N491" s="187">
        <v>0</v>
      </c>
      <c r="O491" s="255">
        <v>0</v>
      </c>
      <c r="P491" s="255">
        <v>44552.3</v>
      </c>
      <c r="Q491" s="160"/>
      <c r="R491" s="160">
        <f t="shared" si="23"/>
        <v>44552.3</v>
      </c>
      <c r="S491" s="161">
        <f>IFERROR(VLOOKUP(G491,'附表8-合同明细采集底稿'!B:M,12,0),100%)</f>
        <v>0.571474059785587</v>
      </c>
      <c r="T491" s="160">
        <f t="shared" si="21"/>
        <v>25460.48</v>
      </c>
      <c r="U491" s="157" t="s">
        <v>2009</v>
      </c>
      <c r="V491" s="162" t="s">
        <v>309</v>
      </c>
      <c r="W491" s="163">
        <f>IF('附表1-面积统计表'!$D$29=0,"",IF(AND(V491="共同成本费用",Z491="总建筑面积法"),ROUND(T491/'附表1-面积统计表'!$D$29*'附表1-面积统计表'!$D$5,2),IF(AND(V491="共同成本费用",Z491="可售建筑面积法"),ROUND(T491/'附表1-面积统计表'!$F$29*'附表1-面积统计表'!$F$5,2),"请手工填写")))</f>
        <v>23970.82</v>
      </c>
      <c r="X491" s="163" t="str">
        <f>IF(SUM('附表1-面积统计表'!$D$6)=0,"",SUM(T491)-SUM(W491)-SUM(Y491))</f>
        <v/>
      </c>
      <c r="Y491" s="163">
        <f>IF(SUM('附表1-面积统计表'!$D$6)=0,SUM(T491)-SUM(W491),IF('附表1-面积统计表'!$D$29=0,"",IF(AND(V491="共同成本费用",Z491="总建筑面积法"),ROUND(T491/'附表1-面积统计表'!$D$29*'附表1-面积统计表'!$D$7,2),IF(AND(V491="共同成本费用",Z491="可售建筑面积法"),ROUND(T491/'附表1-面积统计表'!$F$29*'附表1-面积统计表'!$F$7,2),"请手工填写"))))</f>
        <v>1489.66</v>
      </c>
      <c r="Z491" s="164" t="s">
        <v>282</v>
      </c>
      <c r="AA491" s="157"/>
      <c r="AB491" s="165" t="s">
        <v>1986</v>
      </c>
      <c r="AC491" s="165"/>
    </row>
    <row r="492" s="127" customFormat="1" ht="27" hidden="1" customHeight="1" spans="1:29">
      <c r="A492" s="152">
        <v>486</v>
      </c>
      <c r="B492" s="258" t="s">
        <v>2959</v>
      </c>
      <c r="C492" s="259" t="s">
        <v>2671</v>
      </c>
      <c r="D492" s="155" t="s">
        <v>2037</v>
      </c>
      <c r="E492" s="263" t="s">
        <v>2922</v>
      </c>
      <c r="F492" s="298" t="s">
        <v>3400</v>
      </c>
      <c r="G492" s="166" t="s">
        <v>2993</v>
      </c>
      <c r="H492" s="157" t="str">
        <f>IF(G492="","",VLOOKUP(G492,'附表8-合同明细采集底稿'!B:I,2,0))</f>
        <v>沁春锦苑泵房（5#箱变）变更工程施工合同</v>
      </c>
      <c r="I492" s="121">
        <f>IF(G492="","",VLOOKUP(G492,'附表8-合同明细采集底稿'!B:I,3,0))</f>
        <v>0</v>
      </c>
      <c r="J492" s="157" t="str">
        <f>IF(G492="","",VLOOKUP(G492,'附表8-合同明细采集底稿'!B:I,4,0))</f>
        <v>新疆拓宇电力建设工程有限公司（何永权）</v>
      </c>
      <c r="K492" s="157" t="s">
        <v>1985</v>
      </c>
      <c r="L492" s="158"/>
      <c r="M492" s="158"/>
      <c r="N492" s="187">
        <v>0</v>
      </c>
      <c r="O492" s="255">
        <v>0</v>
      </c>
      <c r="P492" s="255">
        <v>35179.82</v>
      </c>
      <c r="Q492" s="160"/>
      <c r="R492" s="160">
        <f t="shared" si="23"/>
        <v>35179.82</v>
      </c>
      <c r="S492" s="161">
        <f>IFERROR(VLOOKUP(G492,'附表8-合同明细采集底稿'!B:M,12,0),100%)</f>
        <v>1</v>
      </c>
      <c r="T492" s="160">
        <f t="shared" si="21"/>
        <v>35179.82</v>
      </c>
      <c r="U492" s="157" t="s">
        <v>2009</v>
      </c>
      <c r="V492" s="162" t="s">
        <v>309</v>
      </c>
      <c r="W492" s="163">
        <f>IF('附表1-面积统计表'!$D$29=0,"",IF(AND(V492="共同成本费用",Z492="总建筑面积法"),ROUND(T492/'附表1-面积统计表'!$D$29*'附表1-面积统计表'!$D$5,2),IF(AND(V492="共同成本费用",Z492="可售建筑面积法"),ROUND(T492/'附表1-面积统计表'!$F$29*'附表1-面积统计表'!$F$5,2),"请手工填写")))</f>
        <v>33121.49</v>
      </c>
      <c r="X492" s="163" t="str">
        <f>IF(SUM('附表1-面积统计表'!$D$6)=0,"",SUM(T492)-SUM(W492)-SUM(Y492))</f>
        <v/>
      </c>
      <c r="Y492" s="163">
        <f>IF(SUM('附表1-面积统计表'!$D$6)=0,SUM(T492)-SUM(W492),IF('附表1-面积统计表'!$D$29=0,"",IF(AND(V492="共同成本费用",Z492="总建筑面积法"),ROUND(T492/'附表1-面积统计表'!$D$29*'附表1-面积统计表'!$D$7,2),IF(AND(V492="共同成本费用",Z492="可售建筑面积法"),ROUND(T492/'附表1-面积统计表'!$F$29*'附表1-面积统计表'!$F$7,2),"请手工填写"))))</f>
        <v>2058.33</v>
      </c>
      <c r="Z492" s="164" t="s">
        <v>282</v>
      </c>
      <c r="AA492" s="157"/>
      <c r="AB492" s="165" t="s">
        <v>1986</v>
      </c>
      <c r="AC492" s="165"/>
    </row>
    <row r="493" s="127" customFormat="1" ht="27" hidden="1" customHeight="1" spans="1:29">
      <c r="A493" s="152">
        <v>487</v>
      </c>
      <c r="B493" s="258" t="s">
        <v>2959</v>
      </c>
      <c r="C493" s="259" t="s">
        <v>2671</v>
      </c>
      <c r="D493" s="155" t="s">
        <v>2037</v>
      </c>
      <c r="E493" s="263" t="s">
        <v>2922</v>
      </c>
      <c r="F493" s="298" t="s">
        <v>3400</v>
      </c>
      <c r="G493" s="166" t="s">
        <v>2961</v>
      </c>
      <c r="H493" s="157" t="str">
        <f>IF(G493="","",VLOOKUP(G493,'附表8-合同明细采集底稿'!B:I,2,0))</f>
        <v>电气外网供货安装合同（4#-17#31#-36#、12#-38#）18、21、22#</v>
      </c>
      <c r="I493" s="121">
        <f>IF(G493="","",VLOOKUP(G493,'附表8-合同明细采集底稿'!B:I,3,0))</f>
        <v>0</v>
      </c>
      <c r="J493" s="157" t="str">
        <f>IF(G493="","",VLOOKUP(G493,'附表8-合同明细采集底稿'!B:I,4,0))</f>
        <v>新疆拓宇电力建设工程有限公司（何永权）</v>
      </c>
      <c r="K493" s="157" t="s">
        <v>1985</v>
      </c>
      <c r="L493" s="158"/>
      <c r="M493" s="158"/>
      <c r="N493" s="187">
        <v>0</v>
      </c>
      <c r="O493" s="255">
        <v>0</v>
      </c>
      <c r="P493" s="255">
        <v>391262.01</v>
      </c>
      <c r="Q493" s="160"/>
      <c r="R493" s="160">
        <f t="shared" si="23"/>
        <v>391262.01</v>
      </c>
      <c r="S493" s="161">
        <f>IFERROR(VLOOKUP(G493,'附表8-合同明细采集底稿'!B:M,12,0),100%)</f>
        <v>1</v>
      </c>
      <c r="T493" s="160">
        <f t="shared" si="21"/>
        <v>391262.01</v>
      </c>
      <c r="U493" s="157" t="s">
        <v>2009</v>
      </c>
      <c r="V493" s="162" t="s">
        <v>309</v>
      </c>
      <c r="W493" s="163">
        <f>IF('附表1-面积统计表'!$D$29=0,"",IF(AND(V493="共同成本费用",Z493="总建筑面积法"),ROUND(T493/'附表1-面积统计表'!$D$29*'附表1-面积统计表'!$D$5,2),IF(AND(V493="共同成本费用",Z493="可售建筑面积法"),ROUND(T493/'附表1-面积统计表'!$F$29*'附表1-面积统计表'!$F$5,2),"请手工填写")))</f>
        <v>368369.76</v>
      </c>
      <c r="X493" s="163" t="str">
        <f>IF(SUM('附表1-面积统计表'!$D$6)=0,"",SUM(T493)-SUM(W493)-SUM(Y493))</f>
        <v/>
      </c>
      <c r="Y493" s="163">
        <f>IF(SUM('附表1-面积统计表'!$D$6)=0,SUM(T493)-SUM(W493),IF('附表1-面积统计表'!$D$29=0,"",IF(AND(V493="共同成本费用",Z493="总建筑面积法"),ROUND(T493/'附表1-面积统计表'!$D$29*'附表1-面积统计表'!$D$7,2),IF(AND(V493="共同成本费用",Z493="可售建筑面积法"),ROUND(T493/'附表1-面积统计表'!$F$29*'附表1-面积统计表'!$F$7,2),"请手工填写"))))</f>
        <v>22892.25</v>
      </c>
      <c r="Z493" s="164" t="s">
        <v>282</v>
      </c>
      <c r="AA493" s="157"/>
      <c r="AB493" s="165" t="s">
        <v>1986</v>
      </c>
      <c r="AC493" s="165"/>
    </row>
    <row r="494" hidden="1" spans="1:29">
      <c r="R494" s="160"/>
    </row>
    <row r="495" hidden="1"/>
    <row r="496" hidden="1"/>
    <row r="497" hidden="1" spans="16:20">
      <c r="T497" s="132">
        <v>116397321.75</v>
      </c>
    </row>
    <row r="498" hidden="1" spans="16:20">
      <c r="T498" s="132">
        <v>116048839.03</v>
      </c>
    </row>
    <row r="499" hidden="1"/>
    <row r="500" hidden="1" spans="16:20">
      <c r="T500" s="132">
        <f>T497-T498</f>
        <v>348482.719999999</v>
      </c>
    </row>
    <row r="501" hidden="1"/>
    <row r="502" hidden="1"/>
    <row r="503" hidden="1"/>
    <row r="504" hidden="1"/>
    <row r="505" hidden="1" spans="16:20">
      <c r="T505" s="132">
        <v>116397321.75</v>
      </c>
    </row>
    <row r="506" hidden="1" spans="16:20">
      <c r="T506" s="132">
        <v>116307690.15</v>
      </c>
    </row>
    <row r="507" hidden="1" spans="16:20">
      <c r="P507" s="167"/>
      <c r="T507" s="132">
        <f>T505-T506</f>
        <v>89631.599999994</v>
      </c>
    </row>
    <row r="521" spans="20:20">
      <c r="T521" s="132">
        <f>T519-T517</f>
        <v>0</v>
      </c>
    </row>
    <row r="523" spans="20:20">
      <c r="T523" s="132">
        <f>T521/S247</f>
        <v>0</v>
      </c>
    </row>
    <row r="531" spans="20:20">
      <c r="T531" s="132">
        <f>T525-T528</f>
        <v>0</v>
      </c>
    </row>
    <row r="802" spans="21:21">
      <c r="U802" s="20" t="s">
        <v>3401</v>
      </c>
    </row>
  </sheetData>
  <autoFilter xmlns:etc="http://www.wps.cn/officeDocument/2017/etCustomData" ref="A6:XEW507" etc:filterBottomFollowUsedRange="0">
    <filterColumn colId="3">
      <customFilters>
        <customFilter operator="equal" val="建筑安装工程费"/>
        <customFilter operator="equal" val="公共配套设施费"/>
      </customFilters>
    </filterColumn>
    <filterColumn colId="9">
      <filters>
        <filter val="新疆通力建设集团股份有限公司"/>
        <filter val="新疆通力建设集团股份有限公司（杜奇志）"/>
        <filter val="新疆通力建设集团股份有限公司（孟）"/>
        <filter val="新疆通力建设集团股份有限公司（顾）"/>
        <filter val="新疆通力建设集团股份有限公司（高）"/>
        <filter val="新疆通力建设集团股份有限公司（蔚晓芳）"/>
      </filters>
    </filterColumn>
    <extLst/>
  </autoFilter>
  <mergeCells count="2">
    <mergeCell ref="A1:AB1"/>
    <mergeCell ref="A2:AB2"/>
  </mergeCells>
  <dataValidations count="8">
    <dataValidation allowBlank="1" showInputMessage="1" sqref="H40:I40 H46:I46 F489 H7:J39 H41:J45 H47:J493"/>
    <dataValidation type="list" allowBlank="1" showInputMessage="1" showErrorMessage="1" sqref="D7:D1048576">
      <formula1>OFFSET(数据对照表!$B$1,,,1,COUNTA(数据对照表!$B$1:$I$1))</formula1>
    </dataValidation>
    <dataValidation type="list" allowBlank="1" showInputMessage="1" showErrorMessage="1" sqref="E7:E1048576">
      <formula1>OFFSET(数据对照表!$B$2,,MATCH($D7,数据对照表!$B$1:$I$1,0)-1,COUNTA(OFFSET(数据对照表!$B$2,,MATCH($D7,数据对照表!$B$1:$I$1,0)-1,255)))</formula1>
    </dataValidation>
    <dataValidation type="list" showInputMessage="1" showErrorMessage="1" sqref="G7:G1048576">
      <formula1>OFFSET('附表8-合同明细采集底稿'!$B$6,,,COUNTA('附表8-合同明细采集底稿'!$B$6:$B$221),1)</formula1>
    </dataValidation>
    <dataValidation type="list" allowBlank="1" showInputMessage="1" showErrorMessage="1" sqref="K7:K1048576">
      <formula1>OFFSET(数据对照表!$J$2,,,COUNTA(数据对照表!J:J)-1,1)</formula1>
    </dataValidation>
    <dataValidation type="list" allowBlank="1" showInputMessage="1" showErrorMessage="1" sqref="V7:V1048576">
      <formula1>OFFSET(数据对照表!$K$1,,,1,COUNTA(数据对照表!$K$1:$L$1))</formula1>
    </dataValidation>
    <dataValidation type="list" allowBlank="1" showInputMessage="1" showErrorMessage="1" sqref="Z7:Z1048576">
      <formula1>OFFSET(数据对照表!$K$2,,MATCH($V7,数据对照表!$K$1:$L$1,0)-1,COUNTA(OFFSET(数据对照表!$K$2,,MATCH($V7,数据对照表!$K$1:$L$1,0)-1,255)))</formula1>
    </dataValidation>
    <dataValidation type="list" allowBlank="1" showInputMessage="1" showErrorMessage="1" sqref="AB7:AC1048576">
      <formula1>OFFSET(数据对照表!$M$2,,MATCH($D7,数据对照表!$M$1:$T$1,0)-1,COUNTA(OFFSET(数据对照表!$M$2,,MATCH($D7,数据对照表!$M$1:$T$1,0)-1,255)))</formula1>
    </dataValidation>
  </dataValidations>
  <printOptions horizontalCentered="1"/>
  <pageMargins left="0.156944444444444" right="0.510416666666667" top="0.218055555555556" bottom="0.984027777777778" header="0.511805555555556" footer="0.511805555555556"/>
  <pageSetup paperSize="9" scale="10" fitToHeight="0" orientation="landscape"/>
  <headerFooter>
    <oddFooter>&amp;C第 &amp;P 页，共 &amp;N 页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0">
    <pageSetUpPr fitToPage="1"/>
  </sheetPr>
  <dimension ref="A1:AD136"/>
  <sheetViews>
    <sheetView topLeftCell="B1" workbookViewId="0">
      <selection activeCell="B140" sqref="$A140:$XFD150"/>
    </sheetView>
  </sheetViews>
  <sheetFormatPr defaultColWidth="8.88" defaultRowHeight="15.65"/>
  <cols>
    <col min="1" max="1" width="5.63" style="51" customWidth="1"/>
    <col min="2" max="2" width="22.71" style="51" customWidth="1"/>
    <col min="3" max="3" width="59.57" style="51" customWidth="1"/>
    <col min="4" max="4" width="9.38" style="52" customWidth="1"/>
    <col min="5" max="5" width="37.1" customWidth="1"/>
    <col min="6" max="6" width="13.45" customWidth="1"/>
    <col min="7" max="7" width="17.8" customWidth="1"/>
    <col min="8" max="8" width="28.9" style="53" customWidth="1"/>
    <col min="9" max="9" width="9.38" style="53" hidden="1" customWidth="1"/>
    <col min="10" max="11" width="8.88" hidden="1" customWidth="1"/>
    <col min="12" max="12" width="17.67" hidden="1" customWidth="1"/>
    <col min="13" max="13" width="12.43" customWidth="1"/>
    <col min="14" max="14" width="19" customWidth="1"/>
    <col min="15" max="15" width="14.57" customWidth="1"/>
    <col min="16" max="16" width="20.14" customWidth="1"/>
    <col min="17" max="17" width="16.71" customWidth="1"/>
    <col min="18" max="18" width="10.78" customWidth="1"/>
    <col min="19" max="20" width="31.11" customWidth="1"/>
    <col min="21" max="21" width="13.45" customWidth="1"/>
    <col min="30" max="30" width="10.8"/>
  </cols>
  <sheetData>
    <row r="1" ht="21.3" spans="1:29">
      <c r="A1" s="54" t="s">
        <v>3402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</row>
    <row r="2" ht="14.4" spans="1:29">
      <c r="A2" s="55" t="str">
        <f>土地增值税税源明细表!F5&amp;"："&amp;土地增值税税源明细表!H5&amp;"          "&amp;土地增值税税源明细表!A5&amp;"："&amp;土地增值税税源明细表!B5&amp;"          "&amp;"金额单位:人民币元(列至角分)"</f>
        <v>项目编码：Z65280120210001          项目名称：沁春锦苑三期          金额单位:人民币元(列至角分)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ht="15" spans="1:29">
      <c r="A3" s="56" t="s">
        <v>38</v>
      </c>
      <c r="B3" s="56" t="s">
        <v>3403</v>
      </c>
      <c r="C3" s="56" t="s">
        <v>3404</v>
      </c>
      <c r="D3" s="56" t="s">
        <v>1958</v>
      </c>
      <c r="E3" s="56" t="s">
        <v>3405</v>
      </c>
      <c r="F3" s="56" t="s">
        <v>3406</v>
      </c>
      <c r="G3" s="56" t="s">
        <v>334</v>
      </c>
      <c r="H3" s="56" t="s">
        <v>3407</v>
      </c>
      <c r="I3" s="56" t="s">
        <v>3408</v>
      </c>
      <c r="J3" s="56" t="s">
        <v>3409</v>
      </c>
      <c r="K3" s="56" t="s">
        <v>3410</v>
      </c>
      <c r="L3" s="57" t="s">
        <v>3411</v>
      </c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</row>
    <row r="4" ht="45.1" spans="1:29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8" t="s">
        <v>3412</v>
      </c>
      <c r="M4" s="59" t="s">
        <v>3413</v>
      </c>
      <c r="N4" s="60" t="s">
        <v>3414</v>
      </c>
      <c r="O4" s="58" t="s">
        <v>3415</v>
      </c>
      <c r="P4" s="60" t="s">
        <v>3416</v>
      </c>
      <c r="Q4" s="60" t="s">
        <v>3417</v>
      </c>
      <c r="R4" s="58" t="s">
        <v>301</v>
      </c>
      <c r="S4" s="60" t="s">
        <v>3418</v>
      </c>
      <c r="T4" s="60"/>
      <c r="U4" s="60"/>
      <c r="V4" s="60"/>
      <c r="W4" s="60"/>
      <c r="X4" s="60"/>
      <c r="Y4" s="60"/>
      <c r="Z4" s="60"/>
      <c r="AA4" s="60"/>
      <c r="AB4" s="60"/>
    </row>
    <row r="5" ht="15.05" spans="1:29">
      <c r="A5" s="61"/>
      <c r="B5" s="585" t="s">
        <v>43</v>
      </c>
      <c r="C5" s="585" t="s">
        <v>81</v>
      </c>
      <c r="D5" s="585" t="s">
        <v>84</v>
      </c>
      <c r="E5" s="585" t="s">
        <v>87</v>
      </c>
      <c r="F5" s="585" t="s">
        <v>92</v>
      </c>
      <c r="G5" s="585" t="s">
        <v>95</v>
      </c>
      <c r="H5" s="585" t="s">
        <v>98</v>
      </c>
      <c r="I5" s="585" t="s">
        <v>101</v>
      </c>
      <c r="J5" s="585" t="s">
        <v>104</v>
      </c>
      <c r="K5" s="585" t="s">
        <v>107</v>
      </c>
      <c r="L5" s="585" t="s">
        <v>284</v>
      </c>
      <c r="M5" s="585" t="s">
        <v>259</v>
      </c>
      <c r="N5" s="585" t="s">
        <v>260</v>
      </c>
      <c r="O5" s="585" t="s">
        <v>261</v>
      </c>
      <c r="P5" s="585" t="s">
        <v>262</v>
      </c>
      <c r="Q5" s="585" t="s">
        <v>3419</v>
      </c>
      <c r="R5" s="585" t="s">
        <v>289</v>
      </c>
      <c r="S5" s="62" t="s">
        <v>3420</v>
      </c>
      <c r="T5" s="62" t="s">
        <v>3421</v>
      </c>
      <c r="U5" s="62" t="s">
        <v>3422</v>
      </c>
      <c r="V5" s="62" t="s">
        <v>3423</v>
      </c>
      <c r="W5" s="62" t="s">
        <v>3424</v>
      </c>
      <c r="X5" s="62" t="s">
        <v>3425</v>
      </c>
      <c r="Y5" s="62" t="s">
        <v>3426</v>
      </c>
      <c r="Z5" s="62" t="s">
        <v>3427</v>
      </c>
      <c r="AA5" s="62" t="s">
        <v>3428</v>
      </c>
      <c r="AB5" s="62" t="s">
        <v>3429</v>
      </c>
    </row>
    <row r="6" ht="11.9" hidden="1" spans="1:29">
      <c r="A6" s="63" t="s">
        <v>689</v>
      </c>
      <c r="B6" s="64" t="s">
        <v>3327</v>
      </c>
      <c r="C6" s="65" t="s">
        <v>3430</v>
      </c>
      <c r="D6" s="66"/>
      <c r="E6" s="65" t="s">
        <v>3431</v>
      </c>
      <c r="F6" s="67"/>
      <c r="G6" s="68">
        <v>100000</v>
      </c>
      <c r="H6" s="68">
        <v>100000</v>
      </c>
      <c r="I6" s="69" t="s">
        <v>3432</v>
      </c>
      <c r="J6" s="69" t="s">
        <v>3432</v>
      </c>
      <c r="K6" s="69" t="s">
        <v>3432</v>
      </c>
      <c r="L6" s="70"/>
      <c r="M6" s="71">
        <f>IFERROR(IF(COUNTIFS(S6:AB6,清算项目基本情况表!$D$6)&gt;=1,IF(L6="占地面积法",ROUND(SUM('附表4-项目间分摊信息采集表'!$E$5)/SUMPRODUCT(SUMIFS('附表4-项目间分摊信息采集表'!$E:$E,'附表4-项目间分摊信息采集表'!$B:$B,S6:AB6)),20),IF(L6="测绘总建筑面积法",ROUND(SUM('附表4-项目间分摊信息采集表'!$F$5)/SUMPRODUCT(SUMIFS('附表4-项目间分摊信息采集表'!$F:$F,'附表4-项目间分摊信息采集表'!$B:$B,S6:AB6)),20),IF(L6="可售建筑面积法",ROUND(SUM('附表4-项目间分摊信息采集表'!$G$5)/SUMPRODUCT(SUMIFS('附表4-项目间分摊信息采集表'!$G:$G,'附表4-项目间分摊信息采集表'!$B:$B,S6:AB6)),20),IF(L6="其他分摊方法",ROUND(SUM('附表4-项目间分摊信息采集表'!$H$5)/SUMPRODUCT(SUMIFS('附表4-项目间分摊信息采集表'!$H:$H,'附表4-项目间分摊信息采集表'!$B:$B,S6:AB6)),20),IF(L6="手工填写分摊比例","请填写分摊比例",100%))))),IF(COUNTA(S6:AB6)&gt;=1,0%,100%)),100%)</f>
        <v>1</v>
      </c>
      <c r="N6" s="72">
        <f>SUMIFS('附表7-扣除项目明细采集底稿'!$R:$R,'附表7-扣除项目明细采集底稿'!$G:$G,B6)</f>
        <v>100000</v>
      </c>
      <c r="O6" s="70">
        <v>0</v>
      </c>
      <c r="P6" s="73">
        <f>SUMIFS('附表7-扣除项目明细采集底稿'!$T:$T,'附表7-扣除项目明细采集底稿'!$G:$G,$B6)</f>
        <v>100000</v>
      </c>
      <c r="Q6" s="74">
        <f t="shared" ref="Q6:Q69" si="0">ROUND(SUM(N6)-SUM(O6)-SUM(P6),2)</f>
        <v>0</v>
      </c>
      <c r="R6" s="75"/>
      <c r="S6" s="70" t="s">
        <v>12</v>
      </c>
      <c r="T6" s="70"/>
      <c r="U6" s="70"/>
      <c r="V6" s="70" t="s">
        <v>142</v>
      </c>
      <c r="W6" s="70" t="s">
        <v>142</v>
      </c>
      <c r="X6" s="70" t="s">
        <v>142</v>
      </c>
      <c r="Y6" s="70" t="s">
        <v>142</v>
      </c>
      <c r="Z6" s="70" t="s">
        <v>142</v>
      </c>
      <c r="AA6" s="70" t="s">
        <v>142</v>
      </c>
      <c r="AB6" s="70" t="s">
        <v>142</v>
      </c>
      <c r="AC6" s="50" t="s">
        <v>3433</v>
      </c>
    </row>
    <row r="7" ht="11.9" hidden="1" spans="1:29">
      <c r="A7" s="76" t="s">
        <v>599</v>
      </c>
      <c r="B7" s="77" t="s">
        <v>2914</v>
      </c>
      <c r="C7" s="78" t="s">
        <v>3434</v>
      </c>
      <c r="D7" s="79" t="s">
        <v>3435</v>
      </c>
      <c r="E7" s="80" t="s">
        <v>3436</v>
      </c>
      <c r="F7" s="81">
        <v>45245</v>
      </c>
      <c r="G7" s="82">
        <v>18548</v>
      </c>
      <c r="H7" s="82">
        <v>35685.16</v>
      </c>
      <c r="I7" s="83" t="s">
        <v>3432</v>
      </c>
      <c r="J7" s="83" t="s">
        <v>3432</v>
      </c>
      <c r="K7" s="83" t="s">
        <v>16</v>
      </c>
      <c r="L7" s="84" t="s">
        <v>282</v>
      </c>
      <c r="M7" s="85">
        <f>IFERROR(IF(COUNTIFS(S7:AB7,清算项目基本情况表!$D$6)&gt;=1,IF(L7="占地面积法",ROUND(SUM('附表4-项目间分摊信息采集表'!$E$5)/SUMPRODUCT(SUMIFS('附表4-项目间分摊信息采集表'!$E:$E,'附表4-项目间分摊信息采集表'!$B:$B,S7:AB7)),20),IF(L7="测绘总建筑面积法",ROUND(SUM('附表4-项目间分摊信息采集表'!$F$5)/SUMPRODUCT(SUMIFS('附表4-项目间分摊信息采集表'!$F:$F,'附表4-项目间分摊信息采集表'!$B:$B,S7:AB7)),20),IF(L7="可售建筑面积法",ROUND(SUM('附表4-项目间分摊信息采集表'!$G$5)/SUMPRODUCT(SUMIFS('附表4-项目间分摊信息采集表'!$G:$G,'附表4-项目间分摊信息采集表'!$B:$B,S7:AB7)),20),IF(L7="其他分摊方法",ROUND(SUM('附表4-项目间分摊信息采集表'!$H$5)/SUMPRODUCT(SUMIFS('附表4-项目间分摊信息采集表'!$H:$H,'附表4-项目间分摊信息采集表'!$B:$B,S7:AB7)),20),IF(L7="手工填写分摊比例","请填写分摊比例",100%))))),IF(COUNTA(S7:AB7)&gt;=1,0%,100%)),100%)</f>
        <v>0.331924265795271</v>
      </c>
      <c r="N7" s="86">
        <f>SUMIFS('附表7-扣除项目明细采集底稿'!$R:$R,'附表7-扣除项目明细采集底稿'!$G:$G,B7)</f>
        <v>35685.16</v>
      </c>
      <c r="O7" s="84">
        <v>0</v>
      </c>
      <c r="P7" s="87">
        <f>SUMIFS('附表7-扣除项目明细采集底稿'!$T:$T,'附表7-扣除项目明细采集底稿'!$G:$G,$B7)</f>
        <v>35685.16</v>
      </c>
      <c r="Q7" s="88">
        <f t="shared" si="0"/>
        <v>0</v>
      </c>
      <c r="R7" s="89"/>
      <c r="S7" s="84" t="s">
        <v>12</v>
      </c>
      <c r="T7" s="84" t="s">
        <v>303</v>
      </c>
      <c r="U7" s="84" t="s">
        <v>305</v>
      </c>
      <c r="V7" s="84" t="s">
        <v>142</v>
      </c>
      <c r="W7" s="84" t="s">
        <v>142</v>
      </c>
      <c r="X7" s="84" t="s">
        <v>142</v>
      </c>
      <c r="Y7" s="84" t="s">
        <v>142</v>
      </c>
      <c r="Z7" s="84" t="s">
        <v>142</v>
      </c>
      <c r="AA7" s="84" t="s">
        <v>142</v>
      </c>
      <c r="AB7" s="84" t="s">
        <v>142</v>
      </c>
    </row>
    <row r="8" ht="11.9" hidden="1" spans="1:29">
      <c r="A8" s="76" t="s">
        <v>98</v>
      </c>
      <c r="B8" s="80" t="s">
        <v>2360</v>
      </c>
      <c r="C8" s="80" t="s">
        <v>3437</v>
      </c>
      <c r="D8" s="79" t="s">
        <v>3438</v>
      </c>
      <c r="E8" s="80" t="s">
        <v>3439</v>
      </c>
      <c r="F8" s="90">
        <v>44505</v>
      </c>
      <c r="G8" s="91">
        <v>521622</v>
      </c>
      <c r="H8" s="91">
        <v>478552.29</v>
      </c>
      <c r="I8" s="83" t="s">
        <v>3432</v>
      </c>
      <c r="J8" s="83" t="s">
        <v>3432</v>
      </c>
      <c r="K8" s="83" t="s">
        <v>16</v>
      </c>
      <c r="L8" s="84" t="s">
        <v>282</v>
      </c>
      <c r="M8" s="85">
        <f>IFERROR(IF(COUNTIFS(S8:AB8,清算项目基本情况表!$D$6)&gt;=1,IF(L8="占地面积法",ROUND(SUM('附表4-项目间分摊信息采集表'!$E$5)/SUMPRODUCT(SUMIFS('附表4-项目间分摊信息采集表'!$E:$E,'附表4-项目间分摊信息采集表'!$B:$B,S8:AB8)),20),IF(L8="测绘总建筑面积法",ROUND(SUM('附表4-项目间分摊信息采集表'!$F$5)/SUMPRODUCT(SUMIFS('附表4-项目间分摊信息采集表'!$F:$F,'附表4-项目间分摊信息采集表'!$B:$B,S8:AB8)),20),IF(L8="可售建筑面积法",ROUND(SUM('附表4-项目间分摊信息采集表'!$G$5)/SUMPRODUCT(SUMIFS('附表4-项目间分摊信息采集表'!$G:$G,'附表4-项目间分摊信息采集表'!$B:$B,S8:AB8)),20),IF(L8="其他分摊方法",ROUND(SUM('附表4-项目间分摊信息采集表'!$H$5)/SUMPRODUCT(SUMIFS('附表4-项目间分摊信息采集表'!$H:$H,'附表4-项目间分摊信息采集表'!$B:$B,S8:AB8)),20),IF(L8="手工填写分摊比例","请填写分摊比例",100%))))),IF(COUNTA(S8:AB8)&gt;=1,0%,100%)),100%)</f>
        <v>0.331924265795271</v>
      </c>
      <c r="N8" s="86">
        <f>SUMIFS('附表7-扣除项目明细采集底稿'!$R:$R,'附表7-扣除项目明细采集底稿'!$G:$G,B8)</f>
        <v>478552.29</v>
      </c>
      <c r="O8" s="84">
        <v>0</v>
      </c>
      <c r="P8" s="87">
        <f>SUMIFS('附表7-扣除项目明细采集底稿'!$T:$T,'附表7-扣除项目明细采集底稿'!$G:$G,$B8)</f>
        <v>158843.12</v>
      </c>
      <c r="Q8" s="88">
        <f t="shared" si="0"/>
        <v>319709.17</v>
      </c>
      <c r="R8" s="89"/>
      <c r="S8" s="84" t="s">
        <v>12</v>
      </c>
      <c r="T8" s="84" t="s">
        <v>303</v>
      </c>
      <c r="U8" s="84" t="s">
        <v>305</v>
      </c>
      <c r="V8" s="84" t="s">
        <v>142</v>
      </c>
      <c r="W8" s="84" t="s">
        <v>142</v>
      </c>
      <c r="X8" s="84" t="s">
        <v>142</v>
      </c>
      <c r="Y8" s="84" t="s">
        <v>142</v>
      </c>
      <c r="Z8" s="84" t="s">
        <v>142</v>
      </c>
      <c r="AA8" s="84" t="s">
        <v>142</v>
      </c>
      <c r="AB8" s="84" t="s">
        <v>142</v>
      </c>
    </row>
    <row r="9" ht="11.9" hidden="1" spans="1:29">
      <c r="A9" s="76" t="s">
        <v>101</v>
      </c>
      <c r="B9" s="80" t="s">
        <v>2414</v>
      </c>
      <c r="C9" s="80" t="s">
        <v>3440</v>
      </c>
      <c r="D9" s="79" t="s">
        <v>3441</v>
      </c>
      <c r="E9" s="80" t="s">
        <v>3442</v>
      </c>
      <c r="F9" s="90">
        <v>44784</v>
      </c>
      <c r="G9" s="91">
        <v>60000</v>
      </c>
      <c r="H9" s="91">
        <v>55045.87</v>
      </c>
      <c r="I9" s="83" t="s">
        <v>3432</v>
      </c>
      <c r="J9" s="83" t="s">
        <v>3432</v>
      </c>
      <c r="K9" s="83" t="s">
        <v>16</v>
      </c>
      <c r="L9" s="84" t="s">
        <v>282</v>
      </c>
      <c r="M9" s="85">
        <f>IFERROR(IF(COUNTIFS(S9:AB9,清算项目基本情况表!$D$6)&gt;=1,IF(L9="占地面积法",ROUND(SUM('附表4-项目间分摊信息采集表'!$E$5)/SUMPRODUCT(SUMIFS('附表4-项目间分摊信息采集表'!$E:$E,'附表4-项目间分摊信息采集表'!$B:$B,S9:AB9)),20),IF(L9="测绘总建筑面积法",ROUND(SUM('附表4-项目间分摊信息采集表'!$F$5)/SUMPRODUCT(SUMIFS('附表4-项目间分摊信息采集表'!$F:$F,'附表4-项目间分摊信息采集表'!$B:$B,S9:AB9)),20),IF(L9="可售建筑面积法",ROUND(SUM('附表4-项目间分摊信息采集表'!$G$5)/SUMPRODUCT(SUMIFS('附表4-项目间分摊信息采集表'!$G:$G,'附表4-项目间分摊信息采集表'!$B:$B,S9:AB9)),20),IF(L9="其他分摊方法",ROUND(SUM('附表4-项目间分摊信息采集表'!$H$5)/SUMPRODUCT(SUMIFS('附表4-项目间分摊信息采集表'!$H:$H,'附表4-项目间分摊信息采集表'!$B:$B,S9:AB9)),20),IF(L9="手工填写分摊比例","请填写分摊比例",100%))))),IF(COUNTA(S9:AB9)&gt;=1,0%,100%)),100%)</f>
        <v>0.331924265795271</v>
      </c>
      <c r="N9" s="86">
        <f>SUMIFS('附表7-扣除项目明细采集底稿'!$R:$R,'附表7-扣除项目明细采集底稿'!$G:$G,B9)</f>
        <v>55045.87</v>
      </c>
      <c r="O9" s="84">
        <v>0</v>
      </c>
      <c r="P9" s="87">
        <f>SUMIFS('附表7-扣除项目明细采集底稿'!$T:$T,'附表7-扣除项目明细采集底稿'!$G:$G,$B9)</f>
        <v>18271.06</v>
      </c>
      <c r="Q9" s="88">
        <f t="shared" si="0"/>
        <v>36774.81</v>
      </c>
      <c r="R9" s="89"/>
      <c r="S9" s="84" t="s">
        <v>12</v>
      </c>
      <c r="T9" s="84" t="s">
        <v>303</v>
      </c>
      <c r="U9" s="84" t="s">
        <v>305</v>
      </c>
      <c r="V9" s="84" t="s">
        <v>142</v>
      </c>
      <c r="W9" s="84" t="s">
        <v>142</v>
      </c>
      <c r="X9" s="84" t="s">
        <v>142</v>
      </c>
      <c r="Y9" s="84" t="s">
        <v>142</v>
      </c>
      <c r="Z9" s="84" t="s">
        <v>142</v>
      </c>
      <c r="AA9" s="84" t="s">
        <v>142</v>
      </c>
      <c r="AB9" s="84" t="s">
        <v>142</v>
      </c>
    </row>
    <row r="10" ht="23.8" hidden="1" spans="1:29">
      <c r="A10" s="76" t="s">
        <v>465</v>
      </c>
      <c r="B10" s="80" t="s">
        <v>2383</v>
      </c>
      <c r="C10" s="80" t="s">
        <v>3443</v>
      </c>
      <c r="D10" s="79" t="s">
        <v>3444</v>
      </c>
      <c r="E10" s="80" t="s">
        <v>3445</v>
      </c>
      <c r="F10" s="90">
        <v>44148</v>
      </c>
      <c r="G10" s="91">
        <v>219000</v>
      </c>
      <c r="H10" s="91">
        <v>193805.31</v>
      </c>
      <c r="I10" s="83" t="s">
        <v>3432</v>
      </c>
      <c r="J10" s="83" t="s">
        <v>3432</v>
      </c>
      <c r="K10" s="83" t="s">
        <v>16</v>
      </c>
      <c r="L10" s="84" t="s">
        <v>282</v>
      </c>
      <c r="M10" s="85">
        <f>IFERROR(IF(COUNTIFS(S10:AB10,清算项目基本情况表!$D$6)&gt;=1,IF(L10="占地面积法",ROUND(SUM('附表4-项目间分摊信息采集表'!$E$5)/SUMPRODUCT(SUMIFS('附表4-项目间分摊信息采集表'!$E:$E,'附表4-项目间分摊信息采集表'!$B:$B,S10:AB10)),20),IF(L10="测绘总建筑面积法",ROUND(SUM('附表4-项目间分摊信息采集表'!$F$5)/SUMPRODUCT(SUMIFS('附表4-项目间分摊信息采集表'!$F:$F,'附表4-项目间分摊信息采集表'!$B:$B,S10:AB10)),20),IF(L10="可售建筑面积法",ROUND(SUM('附表4-项目间分摊信息采集表'!$G$5)/SUMPRODUCT(SUMIFS('附表4-项目间分摊信息采集表'!$G:$G,'附表4-项目间分摊信息采集表'!$B:$B,S10:AB10)),20),IF(L10="其他分摊方法",ROUND(SUM('附表4-项目间分摊信息采集表'!$H$5)/SUMPRODUCT(SUMIFS('附表4-项目间分摊信息采集表'!$H:$H,'附表4-项目间分摊信息采集表'!$B:$B,S10:AB10)),20),IF(L10="手工填写分摊比例","请填写分摊比例",100%))))),IF(COUNTA(S10:AB10)&gt;=1,0%,100%)),100%)</f>
        <v>0.331924265795271</v>
      </c>
      <c r="N10" s="86">
        <f>SUMIFS('附表7-扣除项目明细采集底稿'!$R:$R,'附表7-扣除项目明细采集底稿'!$G:$G,B10)</f>
        <v>193805.31</v>
      </c>
      <c r="O10" s="84">
        <v>0</v>
      </c>
      <c r="P10" s="87">
        <f>SUMIFS('附表7-扣除项目明细采集底稿'!$T:$T,'附表7-扣除项目明细采集底稿'!$G:$G,$B10)</f>
        <v>64328.69</v>
      </c>
      <c r="Q10" s="88">
        <f t="shared" si="0"/>
        <v>129476.62</v>
      </c>
      <c r="R10" s="89"/>
      <c r="S10" s="84" t="s">
        <v>12</v>
      </c>
      <c r="T10" s="84" t="s">
        <v>303</v>
      </c>
      <c r="U10" s="84" t="s">
        <v>305</v>
      </c>
      <c r="V10" s="84" t="s">
        <v>142</v>
      </c>
      <c r="W10" s="84" t="s">
        <v>142</v>
      </c>
      <c r="X10" s="84" t="s">
        <v>142</v>
      </c>
      <c r="Y10" s="84" t="s">
        <v>142</v>
      </c>
      <c r="Z10" s="84" t="s">
        <v>142</v>
      </c>
      <c r="AA10" s="84" t="s">
        <v>142</v>
      </c>
      <c r="AB10" s="84" t="s">
        <v>142</v>
      </c>
    </row>
    <row r="11" ht="23.8" hidden="1" spans="1:29">
      <c r="A11" s="76" t="s">
        <v>92</v>
      </c>
      <c r="B11" s="80" t="s">
        <v>2325</v>
      </c>
      <c r="C11" s="80" t="s">
        <v>3446</v>
      </c>
      <c r="D11" s="79" t="s">
        <v>3447</v>
      </c>
      <c r="E11" s="80" t="s">
        <v>2110</v>
      </c>
      <c r="F11" s="90">
        <v>43922</v>
      </c>
      <c r="G11" s="91">
        <v>23500</v>
      </c>
      <c r="H11" s="91">
        <v>22169.81</v>
      </c>
      <c r="I11" s="83" t="s">
        <v>3432</v>
      </c>
      <c r="J11" s="83" t="s">
        <v>3432</v>
      </c>
      <c r="K11" s="83" t="s">
        <v>16</v>
      </c>
      <c r="L11" s="84" t="s">
        <v>282</v>
      </c>
      <c r="M11" s="85">
        <f>IFERROR(IF(COUNTIFS(S11:AB11,清算项目基本情况表!$D$6)&gt;=1,IF(L11="占地面积法",ROUND(SUM('附表4-项目间分摊信息采集表'!$E$5)/SUMPRODUCT(SUMIFS('附表4-项目间分摊信息采集表'!$E:$E,'附表4-项目间分摊信息采集表'!$B:$B,S11:AB11)),20),IF(L11="测绘总建筑面积法",ROUND(SUM('附表4-项目间分摊信息采集表'!$F$5)/SUMPRODUCT(SUMIFS('附表4-项目间分摊信息采集表'!$F:$F,'附表4-项目间分摊信息采集表'!$B:$B,S11:AB11)),20),IF(L11="可售建筑面积法",ROUND(SUM('附表4-项目间分摊信息采集表'!$G$5)/SUMPRODUCT(SUMIFS('附表4-项目间分摊信息采集表'!$G:$G,'附表4-项目间分摊信息采集表'!$B:$B,S11:AB11)),20),IF(L11="其他分摊方法",ROUND(SUM('附表4-项目间分摊信息采集表'!$H$5)/SUMPRODUCT(SUMIFS('附表4-项目间分摊信息采集表'!$H:$H,'附表4-项目间分摊信息采集表'!$B:$B,S11:AB11)),20),IF(L11="手工填写分摊比例","请填写分摊比例",100%))))),IF(COUNTA(S11:AB11)&gt;=1,0%,100%)),100%)</f>
        <v>0.331924265795271</v>
      </c>
      <c r="N11" s="86">
        <f>SUMIFS('附表7-扣除项目明细采集底稿'!$R:$R,'附表7-扣除项目明细采集底稿'!$G:$G,B11)</f>
        <v>22169.81</v>
      </c>
      <c r="O11" s="84">
        <v>0</v>
      </c>
      <c r="P11" s="87">
        <f>SUMIFS('附表7-扣除项目明细采集底稿'!$T:$T,'附表7-扣除项目明细采集底稿'!$G:$G,$B11)</f>
        <v>7358.7</v>
      </c>
      <c r="Q11" s="88">
        <f t="shared" si="0"/>
        <v>14811.11</v>
      </c>
      <c r="R11" s="89"/>
      <c r="S11" s="84" t="s">
        <v>12</v>
      </c>
      <c r="T11" s="84" t="s">
        <v>303</v>
      </c>
      <c r="U11" s="84" t="s">
        <v>305</v>
      </c>
      <c r="V11" s="84" t="s">
        <v>142</v>
      </c>
      <c r="W11" s="84" t="s">
        <v>142</v>
      </c>
      <c r="X11" s="84" t="s">
        <v>142</v>
      </c>
      <c r="Y11" s="84" t="s">
        <v>142</v>
      </c>
      <c r="Z11" s="84" t="s">
        <v>142</v>
      </c>
      <c r="AA11" s="84" t="s">
        <v>142</v>
      </c>
      <c r="AB11" s="84" t="s">
        <v>142</v>
      </c>
    </row>
    <row r="12" ht="23.8" hidden="1" spans="1:29">
      <c r="A12" s="76" t="s">
        <v>479</v>
      </c>
      <c r="B12" s="80" t="s">
        <v>2600</v>
      </c>
      <c r="C12" s="80" t="s">
        <v>3448</v>
      </c>
      <c r="D12" s="79" t="s">
        <v>3435</v>
      </c>
      <c r="E12" s="80" t="s">
        <v>2110</v>
      </c>
      <c r="F12" s="90">
        <v>43983</v>
      </c>
      <c r="G12" s="91">
        <v>16314.8</v>
      </c>
      <c r="H12" s="91">
        <v>15391.32</v>
      </c>
      <c r="I12" s="83" t="s">
        <v>3432</v>
      </c>
      <c r="J12" s="83" t="s">
        <v>3432</v>
      </c>
      <c r="K12" s="83" t="s">
        <v>16</v>
      </c>
      <c r="L12" s="84" t="s">
        <v>282</v>
      </c>
      <c r="M12" s="85">
        <f>IFERROR(IF(COUNTIFS(S12:AB12,清算项目基本情况表!$D$6)&gt;=1,IF(L12="占地面积法",ROUND(SUM('附表4-项目间分摊信息采集表'!$E$5)/SUMPRODUCT(SUMIFS('附表4-项目间分摊信息采集表'!$E:$E,'附表4-项目间分摊信息采集表'!$B:$B,S12:AB12)),20),IF(L12="测绘总建筑面积法",ROUND(SUM('附表4-项目间分摊信息采集表'!$F$5)/SUMPRODUCT(SUMIFS('附表4-项目间分摊信息采集表'!$F:$F,'附表4-项目间分摊信息采集表'!$B:$B,S12:AB12)),20),IF(L12="可售建筑面积法",ROUND(SUM('附表4-项目间分摊信息采集表'!$G$5)/SUMPRODUCT(SUMIFS('附表4-项目间分摊信息采集表'!$G:$G,'附表4-项目间分摊信息采集表'!$B:$B,S12:AB12)),20),IF(L12="其他分摊方法",ROUND(SUM('附表4-项目间分摊信息采集表'!$H$5)/SUMPRODUCT(SUMIFS('附表4-项目间分摊信息采集表'!$H:$H,'附表4-项目间分摊信息采集表'!$B:$B,S12:AB12)),20),IF(L12="手工填写分摊比例","请填写分摊比例",100%))))),IF(COUNTA(S12:AB12)&gt;=1,0%,100%)),100%)</f>
        <v>0.331924265795271</v>
      </c>
      <c r="N12" s="86">
        <f>SUMIFS('附表7-扣除项目明细采集底稿'!$R:$R,'附表7-扣除项目明细采集底稿'!$G:$G,B12)</f>
        <v>15391.32</v>
      </c>
      <c r="O12" s="84">
        <v>0</v>
      </c>
      <c r="P12" s="87">
        <f>SUMIFS('附表7-扣除项目明细采集底稿'!$T:$T,'附表7-扣除项目明细采集底稿'!$G:$G,$B12)</f>
        <v>5108.75</v>
      </c>
      <c r="Q12" s="88">
        <f t="shared" si="0"/>
        <v>10282.57</v>
      </c>
      <c r="R12" s="89"/>
      <c r="S12" s="84" t="s">
        <v>12</v>
      </c>
      <c r="T12" s="84" t="s">
        <v>303</v>
      </c>
      <c r="U12" s="84" t="s">
        <v>305</v>
      </c>
      <c r="V12" s="84" t="s">
        <v>142</v>
      </c>
      <c r="W12" s="84" t="s">
        <v>142</v>
      </c>
      <c r="X12" s="84" t="s">
        <v>142</v>
      </c>
      <c r="Y12" s="84" t="s">
        <v>142</v>
      </c>
      <c r="Z12" s="84" t="s">
        <v>142</v>
      </c>
      <c r="AA12" s="84" t="s">
        <v>142</v>
      </c>
      <c r="AB12" s="84" t="s">
        <v>142</v>
      </c>
    </row>
    <row r="13" ht="11.85" hidden="1" spans="1:29">
      <c r="A13" s="76" t="s">
        <v>677</v>
      </c>
      <c r="B13" s="77" t="s">
        <v>3318</v>
      </c>
      <c r="C13" s="78" t="s">
        <v>3449</v>
      </c>
      <c r="D13" s="79"/>
      <c r="E13" s="78" t="s">
        <v>2110</v>
      </c>
      <c r="F13" s="81">
        <v>43983</v>
      </c>
      <c r="G13" s="82">
        <v>620000</v>
      </c>
      <c r="H13" s="82">
        <v>508570.94</v>
      </c>
      <c r="I13" s="83" t="s">
        <v>3432</v>
      </c>
      <c r="J13" s="83" t="s">
        <v>3432</v>
      </c>
      <c r="K13" s="83" t="s">
        <v>3432</v>
      </c>
      <c r="L13" s="84"/>
      <c r="M13" s="85">
        <f>IFERROR(IF(COUNTIFS(S13:AB13,清算项目基本情况表!$D$6)&gt;=1,IF(L13="占地面积法",ROUND(SUM('附表4-项目间分摊信息采集表'!$E$5)/SUMPRODUCT(SUMIFS('附表4-项目间分摊信息采集表'!$E:$E,'附表4-项目间分摊信息采集表'!$B:$B,S13:AB13)),20),IF(L13="测绘总建筑面积法",ROUND(SUM('附表4-项目间分摊信息采集表'!$F$5)/SUMPRODUCT(SUMIFS('附表4-项目间分摊信息采集表'!$F:$F,'附表4-项目间分摊信息采集表'!$B:$B,S13:AB13)),20),IF(L13="可售建筑面积法",ROUND(SUM('附表4-项目间分摊信息采集表'!$G$5)/SUMPRODUCT(SUMIFS('附表4-项目间分摊信息采集表'!$G:$G,'附表4-项目间分摊信息采集表'!$B:$B,S13:AB13)),20),IF(L13="其他分摊方法",ROUND(SUM('附表4-项目间分摊信息采集表'!$H$5)/SUMPRODUCT(SUMIFS('附表4-项目间分摊信息采集表'!$H:$H,'附表4-项目间分摊信息采集表'!$B:$B,S13:AB13)),20),IF(L13="手工填写分摊比例","请填写分摊比例",100%))))),IF(COUNTA(S13:AB13)&gt;=1,0%,100%)),100%)</f>
        <v>1</v>
      </c>
      <c r="N13" s="86">
        <f>SUMIFS('附表7-扣除项目明细采集底稿'!$R:$R,'附表7-扣除项目明细采集底稿'!$G:$G,B13)</f>
        <v>508570.94</v>
      </c>
      <c r="O13" s="84">
        <v>0</v>
      </c>
      <c r="P13" s="87">
        <f>SUMIFS('附表7-扣除项目明细采集底稿'!$T:$T,'附表7-扣除项目明细采集底稿'!$G:$G,$B13)</f>
        <v>508570.94</v>
      </c>
      <c r="Q13" s="88">
        <f t="shared" si="0"/>
        <v>0</v>
      </c>
      <c r="R13" s="89"/>
      <c r="S13" s="84" t="s">
        <v>12</v>
      </c>
      <c r="T13" s="84"/>
      <c r="U13" s="84"/>
      <c r="V13" s="84" t="s">
        <v>142</v>
      </c>
      <c r="W13" s="84" t="s">
        <v>142</v>
      </c>
      <c r="X13" s="84" t="s">
        <v>142</v>
      </c>
      <c r="Y13" s="84" t="s">
        <v>142</v>
      </c>
      <c r="Z13" s="84" t="s">
        <v>142</v>
      </c>
      <c r="AA13" s="84" t="s">
        <v>142</v>
      </c>
      <c r="AB13" s="84" t="s">
        <v>142</v>
      </c>
    </row>
    <row r="14" ht="11.85" hidden="1" spans="1:29">
      <c r="A14" s="76" t="s">
        <v>703</v>
      </c>
      <c r="B14" s="77" t="s">
        <v>3325</v>
      </c>
      <c r="C14" s="78" t="s">
        <v>3450</v>
      </c>
      <c r="D14" s="79"/>
      <c r="E14" s="78" t="s">
        <v>2110</v>
      </c>
      <c r="F14" s="81">
        <v>43895</v>
      </c>
      <c r="G14" s="82">
        <v>65000</v>
      </c>
      <c r="H14" s="82">
        <v>61320.75</v>
      </c>
      <c r="I14" s="83" t="s">
        <v>3432</v>
      </c>
      <c r="J14" s="83" t="s">
        <v>3432</v>
      </c>
      <c r="K14" s="83" t="s">
        <v>3432</v>
      </c>
      <c r="L14" s="84"/>
      <c r="M14" s="85">
        <f>IFERROR(IF(COUNTIFS(S14:AB14,清算项目基本情况表!$D$6)&gt;=1,IF(L14="占地面积法",ROUND(SUM('附表4-项目间分摊信息采集表'!$E$5)/SUMPRODUCT(SUMIFS('附表4-项目间分摊信息采集表'!$E:$E,'附表4-项目间分摊信息采集表'!$B:$B,S14:AB14)),20),IF(L14="测绘总建筑面积法",ROUND(SUM('附表4-项目间分摊信息采集表'!$F$5)/SUMPRODUCT(SUMIFS('附表4-项目间分摊信息采集表'!$F:$F,'附表4-项目间分摊信息采集表'!$B:$B,S14:AB14)),20),IF(L14="可售建筑面积法",ROUND(SUM('附表4-项目间分摊信息采集表'!$G$5)/SUMPRODUCT(SUMIFS('附表4-项目间分摊信息采集表'!$G:$G,'附表4-项目间分摊信息采集表'!$B:$B,S14:AB14)),20),IF(L14="其他分摊方法",ROUND(SUM('附表4-项目间分摊信息采集表'!$H$5)/SUMPRODUCT(SUMIFS('附表4-项目间分摊信息采集表'!$H:$H,'附表4-项目间分摊信息采集表'!$B:$B,S14:AB14)),20),IF(L14="手工填写分摊比例","请填写分摊比例",100%))))),IF(COUNTA(S14:AB14)&gt;=1,0%,100%)),100%)</f>
        <v>1</v>
      </c>
      <c r="N14" s="86">
        <f>SUMIFS('附表7-扣除项目明细采集底稿'!$R:$R,'附表7-扣除项目明细采集底稿'!$G:$G,B14)</f>
        <v>0</v>
      </c>
      <c r="O14" s="84">
        <v>0</v>
      </c>
      <c r="P14" s="87">
        <f>SUMIFS('附表7-扣除项目明细采集底稿'!$T:$T,'附表7-扣除项目明细采集底稿'!$G:$G,$B14)</f>
        <v>0</v>
      </c>
      <c r="Q14" s="88">
        <f t="shared" si="0"/>
        <v>0</v>
      </c>
      <c r="R14" s="89"/>
      <c r="S14" s="84" t="s">
        <v>12</v>
      </c>
      <c r="T14" s="84"/>
      <c r="U14" s="84"/>
      <c r="V14" s="84" t="s">
        <v>142</v>
      </c>
      <c r="W14" s="84" t="s">
        <v>142</v>
      </c>
      <c r="X14" s="84" t="s">
        <v>142</v>
      </c>
      <c r="Y14" s="84" t="s">
        <v>142</v>
      </c>
      <c r="Z14" s="84" t="s">
        <v>142</v>
      </c>
      <c r="AA14" s="84" t="s">
        <v>142</v>
      </c>
      <c r="AB14" s="84" t="s">
        <v>142</v>
      </c>
    </row>
    <row r="15" ht="11.9" hidden="1" spans="1:29">
      <c r="A15" s="76" t="s">
        <v>591</v>
      </c>
      <c r="B15" s="77" t="s">
        <v>2951</v>
      </c>
      <c r="C15" s="78" t="s">
        <v>3451</v>
      </c>
      <c r="D15" s="79" t="s">
        <v>3438</v>
      </c>
      <c r="E15" s="80" t="s">
        <v>3452</v>
      </c>
      <c r="F15" s="81">
        <v>44448</v>
      </c>
      <c r="G15" s="82">
        <v>130200</v>
      </c>
      <c r="H15" s="82">
        <v>119449.54</v>
      </c>
      <c r="I15" s="83" t="s">
        <v>3432</v>
      </c>
      <c r="J15" s="83" t="s">
        <v>3432</v>
      </c>
      <c r="K15" s="83" t="s">
        <v>3432</v>
      </c>
      <c r="L15" s="84"/>
      <c r="M15" s="85">
        <f>IFERROR(IF(COUNTIFS(S15:AB15,清算项目基本情况表!$D$6)&gt;=1,IF(L15="占地面积法",ROUND(SUM('附表4-项目间分摊信息采集表'!$E$5)/SUMPRODUCT(SUMIFS('附表4-项目间分摊信息采集表'!$E:$E,'附表4-项目间分摊信息采集表'!$B:$B,S15:AB15)),20),IF(L15="测绘总建筑面积法",ROUND(SUM('附表4-项目间分摊信息采集表'!$F$5)/SUMPRODUCT(SUMIFS('附表4-项目间分摊信息采集表'!$F:$F,'附表4-项目间分摊信息采集表'!$B:$B,S15:AB15)),20),IF(L15="可售建筑面积法",ROUND(SUM('附表4-项目间分摊信息采集表'!$G$5)/SUMPRODUCT(SUMIFS('附表4-项目间分摊信息采集表'!$G:$G,'附表4-项目间分摊信息采集表'!$B:$B,S15:AB15)),20),IF(L15="其他分摊方法",ROUND(SUM('附表4-项目间分摊信息采集表'!$H$5)/SUMPRODUCT(SUMIFS('附表4-项目间分摊信息采集表'!$H:$H,'附表4-项目间分摊信息采集表'!$B:$B,S15:AB15)),20),IF(L15="手工填写分摊比例","请填写分摊比例",100%))))),IF(COUNTA(S15:AB15)&gt;=1,0%,100%)),100%)</f>
        <v>1</v>
      </c>
      <c r="N15" s="86">
        <f>SUMIFS('附表7-扣除项目明细采集底稿'!$R:$R,'附表7-扣除项目明细采集底稿'!$G:$G,B15)</f>
        <v>119449.54</v>
      </c>
      <c r="O15" s="84">
        <v>0</v>
      </c>
      <c r="P15" s="87">
        <f>SUMIFS('附表7-扣除项目明细采集底稿'!$T:$T,'附表7-扣除项目明细采集底稿'!$G:$G,$B15)</f>
        <v>119449.54</v>
      </c>
      <c r="Q15" s="88">
        <f t="shared" si="0"/>
        <v>0</v>
      </c>
      <c r="R15" s="89"/>
      <c r="S15" s="84" t="s">
        <v>12</v>
      </c>
      <c r="T15" s="84"/>
      <c r="U15" s="84"/>
      <c r="V15" s="84" t="s">
        <v>142</v>
      </c>
      <c r="W15" s="84" t="s">
        <v>142</v>
      </c>
      <c r="X15" s="84" t="s">
        <v>142</v>
      </c>
      <c r="Y15" s="84" t="s">
        <v>142</v>
      </c>
      <c r="Z15" s="84" t="s">
        <v>142</v>
      </c>
      <c r="AA15" s="84" t="s">
        <v>142</v>
      </c>
      <c r="AB15" s="84" t="s">
        <v>142</v>
      </c>
    </row>
    <row r="16" ht="15" hidden="1" spans="1:29">
      <c r="A16" s="76" t="s">
        <v>581</v>
      </c>
      <c r="B16" s="92" t="s">
        <v>2153</v>
      </c>
      <c r="C16" s="93" t="s">
        <v>3453</v>
      </c>
      <c r="D16" s="79" t="s">
        <v>3438</v>
      </c>
      <c r="E16" s="94" t="s">
        <v>3454</v>
      </c>
      <c r="F16" s="95">
        <v>44148</v>
      </c>
      <c r="G16" s="91">
        <v>13624</v>
      </c>
      <c r="H16" s="91">
        <v>12852.83</v>
      </c>
      <c r="I16" s="83" t="s">
        <v>3432</v>
      </c>
      <c r="J16" s="83" t="s">
        <v>3432</v>
      </c>
      <c r="K16" s="83" t="s">
        <v>16</v>
      </c>
      <c r="L16" s="84" t="s">
        <v>3455</v>
      </c>
      <c r="M16" s="85">
        <f>IFERROR(IF(COUNTIFS(S16:AB16,清算项目基本情况表!$D$6)&gt;=1,IF(L16="占地面积法",ROUND(SUM('附表4-项目间分摊信息采集表'!$E$5)/SUMPRODUCT(SUMIFS('附表4-项目间分摊信息采集表'!$E:$E,'附表4-项目间分摊信息采集表'!$B:$B,S16:AB16)),20),IF(L16="测绘总建筑面积法",ROUND(SUM('附表4-项目间分摊信息采集表'!$F$5)/SUMPRODUCT(SUMIFS('附表4-项目间分摊信息采集表'!$F:$F,'附表4-项目间分摊信息采集表'!$B:$B,S16:AB16)),20),IF(L16="可售建筑面积法",ROUND(SUM('附表4-项目间分摊信息采集表'!$G$5)/SUMPRODUCT(SUMIFS('附表4-项目间分摊信息采集表'!$G:$G,'附表4-项目间分摊信息采集表'!$B:$B,S16:AB16)),20),IF(L16="其他分摊方法",ROUND(SUM('附表4-项目间分摊信息采集表'!$H$5)/SUMPRODUCT(SUMIFS('附表4-项目间分摊信息采集表'!$H:$H,'附表4-项目间分摊信息采集表'!$B:$B,S16:AB16)),20),IF(L16="手工填写分摊比例","请填写分摊比例",100%))))),IF(COUNTA(S16:AB16)&gt;=1,0%,100%)),100%)</f>
        <v>0.571474059785587</v>
      </c>
      <c r="N16" s="86">
        <f>SUMIFS('附表7-扣除项目明细采集底稿'!$R:$R,'附表7-扣除项目明细采集底稿'!$G:$G,B16)</f>
        <v>12852.83</v>
      </c>
      <c r="O16" s="84">
        <v>0</v>
      </c>
      <c r="P16" s="87">
        <f>SUMIFS('附表7-扣除项目明细采集底稿'!$T:$T,'附表7-扣除项目明细采集底稿'!$G:$G,$B16)</f>
        <v>7345.06</v>
      </c>
      <c r="Q16" s="88">
        <f t="shared" si="0"/>
        <v>5507.77</v>
      </c>
      <c r="R16" s="89"/>
      <c r="S16" s="84" t="s">
        <v>12</v>
      </c>
      <c r="T16" s="84" t="s">
        <v>303</v>
      </c>
      <c r="U16" s="84" t="s">
        <v>305</v>
      </c>
      <c r="V16" s="84" t="s">
        <v>142</v>
      </c>
      <c r="W16" s="84" t="s">
        <v>142</v>
      </c>
      <c r="X16" s="84" t="s">
        <v>142</v>
      </c>
      <c r="Y16" s="84" t="s">
        <v>142</v>
      </c>
      <c r="Z16" s="84" t="s">
        <v>142</v>
      </c>
      <c r="AA16" s="84" t="s">
        <v>142</v>
      </c>
      <c r="AB16" s="84" t="s">
        <v>142</v>
      </c>
    </row>
    <row r="17" ht="23.8" hidden="1" spans="1:30">
      <c r="A17" s="76" t="s">
        <v>671</v>
      </c>
      <c r="B17" s="77" t="s">
        <v>3215</v>
      </c>
      <c r="C17" s="78" t="s">
        <v>3456</v>
      </c>
      <c r="D17" s="79"/>
      <c r="E17" s="80" t="s">
        <v>3457</v>
      </c>
      <c r="F17" s="81">
        <v>44269</v>
      </c>
      <c r="G17" s="82">
        <v>540000</v>
      </c>
      <c r="H17" s="82">
        <v>427722.77</v>
      </c>
      <c r="I17" s="83" t="s">
        <v>3432</v>
      </c>
      <c r="J17" s="83" t="s">
        <v>3432</v>
      </c>
      <c r="K17" s="83" t="s">
        <v>3432</v>
      </c>
      <c r="L17" s="84"/>
      <c r="M17" s="85">
        <f>IFERROR(IF(COUNTIFS(S17:AB17,清算项目基本情况表!$D$6)&gt;=1,IF(L17="占地面积法",ROUND(SUM('附表4-项目间分摊信息采集表'!$E$5)/SUMPRODUCT(SUMIFS('附表4-项目间分摊信息采集表'!$E:$E,'附表4-项目间分摊信息采集表'!$B:$B,S17:AB17)),20),IF(L17="测绘总建筑面积法",ROUND(SUM('附表4-项目间分摊信息采集表'!$F$5)/SUMPRODUCT(SUMIFS('附表4-项目间分摊信息采集表'!$F:$F,'附表4-项目间分摊信息采集表'!$B:$B,S17:AB17)),20),IF(L17="可售建筑面积法",ROUND(SUM('附表4-项目间分摊信息采集表'!$G$5)/SUMPRODUCT(SUMIFS('附表4-项目间分摊信息采集表'!$G:$G,'附表4-项目间分摊信息采集表'!$B:$B,S17:AB17)),20),IF(L17="其他分摊方法",ROUND(SUM('附表4-项目间分摊信息采集表'!$H$5)/SUMPRODUCT(SUMIFS('附表4-项目间分摊信息采集表'!$H:$H,'附表4-项目间分摊信息采集表'!$B:$B,S17:AB17)),20),IF(L17="手工填写分摊比例","请填写分摊比例",100%))))),IF(COUNTA(S17:AB17)&gt;=1,0%,100%)),100%)</f>
        <v>1</v>
      </c>
      <c r="N17" s="86">
        <f>SUMIFS('附表7-扣除项目明细采集底稿'!$R:$R,'附表7-扣除项目明细采集底稿'!$G:$G,B17)</f>
        <v>427722.77</v>
      </c>
      <c r="O17" s="84">
        <v>0</v>
      </c>
      <c r="P17" s="87">
        <f>SUMIFS('附表7-扣除项目明细采集底稿'!$T:$T,'附表7-扣除项目明细采集底稿'!$G:$G,$B17)</f>
        <v>427722.77</v>
      </c>
      <c r="Q17" s="88">
        <f t="shared" si="0"/>
        <v>0</v>
      </c>
      <c r="R17" s="89"/>
      <c r="S17" s="84" t="s">
        <v>12</v>
      </c>
      <c r="T17" s="84"/>
      <c r="U17" s="84"/>
      <c r="V17" s="84" t="s">
        <v>142</v>
      </c>
      <c r="W17" s="84" t="s">
        <v>142</v>
      </c>
      <c r="X17" s="84" t="s">
        <v>142</v>
      </c>
      <c r="Y17" s="84" t="s">
        <v>142</v>
      </c>
      <c r="Z17" s="84" t="s">
        <v>142</v>
      </c>
      <c r="AA17" s="84" t="s">
        <v>142</v>
      </c>
      <c r="AB17" s="84" t="s">
        <v>142</v>
      </c>
    </row>
    <row r="18" ht="23.8" hidden="1" spans="1:30">
      <c r="A18" s="76" t="s">
        <v>655</v>
      </c>
      <c r="B18" s="77" t="s">
        <v>2847</v>
      </c>
      <c r="C18" s="78" t="s">
        <v>3458</v>
      </c>
      <c r="D18" s="79"/>
      <c r="E18" s="80" t="s">
        <v>3459</v>
      </c>
      <c r="F18" s="81">
        <v>44525</v>
      </c>
      <c r="G18" s="82">
        <v>1598000</v>
      </c>
      <c r="H18" s="96">
        <v>1392429.1</v>
      </c>
      <c r="I18" s="83" t="s">
        <v>3432</v>
      </c>
      <c r="J18" s="83" t="s">
        <v>3432</v>
      </c>
      <c r="K18" s="83" t="s">
        <v>3432</v>
      </c>
      <c r="L18" s="84"/>
      <c r="M18" s="85">
        <f>IFERROR(IF(COUNTIFS(S18:AB18,清算项目基本情况表!$D$6)&gt;=1,IF(L18="占地面积法",ROUND(SUM('附表4-项目间分摊信息采集表'!$E$5)/SUMPRODUCT(SUMIFS('附表4-项目间分摊信息采集表'!$E:$E,'附表4-项目间分摊信息采集表'!$B:$B,S18:AB18)),20),IF(L18="测绘总建筑面积法",ROUND(SUM('附表4-项目间分摊信息采集表'!$F$5)/SUMPRODUCT(SUMIFS('附表4-项目间分摊信息采集表'!$F:$F,'附表4-项目间分摊信息采集表'!$B:$B,S18:AB18)),20),IF(L18="可售建筑面积法",ROUND(SUM('附表4-项目间分摊信息采集表'!$G$5)/SUMPRODUCT(SUMIFS('附表4-项目间分摊信息采集表'!$G:$G,'附表4-项目间分摊信息采集表'!$B:$B,S18:AB18)),20),IF(L18="其他分摊方法",ROUND(SUM('附表4-项目间分摊信息采集表'!$H$5)/SUMPRODUCT(SUMIFS('附表4-项目间分摊信息采集表'!$H:$H,'附表4-项目间分摊信息采集表'!$B:$B,S18:AB18)),20),IF(L18="手工填写分摊比例","请填写分摊比例",100%))))),IF(COUNTA(S18:AB18)&gt;=1,0%,100%)),100%)</f>
        <v>1</v>
      </c>
      <c r="N18" s="97">
        <f>SUMIFS('附表7-扣除项目明细采集底稿'!$R:$R,'附表7-扣除项目明细采集底稿'!$G:$G,B18)</f>
        <v>1392429.11</v>
      </c>
      <c r="O18" s="84">
        <v>0</v>
      </c>
      <c r="P18" s="87">
        <f>SUMIFS('附表7-扣除项目明细采集底稿'!$T:$T,'附表7-扣除项目明细采集底稿'!$G:$G,$B18)</f>
        <v>1392429.11</v>
      </c>
      <c r="Q18" s="88">
        <f t="shared" si="0"/>
        <v>0</v>
      </c>
      <c r="R18" s="89"/>
      <c r="S18" s="84" t="s">
        <v>12</v>
      </c>
      <c r="T18" s="84"/>
      <c r="U18" s="84"/>
      <c r="V18" s="84" t="s">
        <v>142</v>
      </c>
      <c r="W18" s="84" t="s">
        <v>142</v>
      </c>
      <c r="X18" s="84" t="s">
        <v>142</v>
      </c>
      <c r="Y18" s="84" t="s">
        <v>142</v>
      </c>
      <c r="Z18" s="84" t="s">
        <v>142</v>
      </c>
      <c r="AA18" s="84" t="s">
        <v>142</v>
      </c>
      <c r="AB18" s="84" t="s">
        <v>142</v>
      </c>
    </row>
    <row r="19" ht="23.8" hidden="1" spans="1:30">
      <c r="A19" s="76" t="s">
        <v>481</v>
      </c>
      <c r="B19" s="77" t="s">
        <v>2271</v>
      </c>
      <c r="C19" s="78" t="s">
        <v>3460</v>
      </c>
      <c r="D19" s="79" t="s">
        <v>3438</v>
      </c>
      <c r="E19" s="80" t="s">
        <v>3461</v>
      </c>
      <c r="F19" s="81">
        <v>44148</v>
      </c>
      <c r="G19" s="82">
        <v>100000</v>
      </c>
      <c r="H19" s="96">
        <v>91743.12</v>
      </c>
      <c r="I19" s="83" t="s">
        <v>3432</v>
      </c>
      <c r="J19" s="83" t="s">
        <v>3432</v>
      </c>
      <c r="K19" s="83" t="s">
        <v>16</v>
      </c>
      <c r="L19" s="84" t="s">
        <v>282</v>
      </c>
      <c r="M19" s="85">
        <f>IFERROR(IF(COUNTIFS(S19:AB19,清算项目基本情况表!$D$6)&gt;=1,IF(L19="占地面积法",ROUND(SUM('附表4-项目间分摊信息采集表'!$E$5)/SUMPRODUCT(SUMIFS('附表4-项目间分摊信息采集表'!$E:$E,'附表4-项目间分摊信息采集表'!$B:$B,S19:AB19)),20),IF(L19="测绘总建筑面积法",ROUND(SUM('附表4-项目间分摊信息采集表'!$F$5)/SUMPRODUCT(SUMIFS('附表4-项目间分摊信息采集表'!$F:$F,'附表4-项目间分摊信息采集表'!$B:$B,S19:AB19)),20),IF(L19="可售建筑面积法",ROUND(SUM('附表4-项目间分摊信息采集表'!$G$5)/SUMPRODUCT(SUMIFS('附表4-项目间分摊信息采集表'!$G:$G,'附表4-项目间分摊信息采集表'!$B:$B,S19:AB19)),20),IF(L19="其他分摊方法",ROUND(SUM('附表4-项目间分摊信息采集表'!$H$5)/SUMPRODUCT(SUMIFS('附表4-项目间分摊信息采集表'!$H:$H,'附表4-项目间分摊信息采集表'!$B:$B,S19:AB19)),20),IF(L19="手工填写分摊比例","请填写分摊比例",100%))))),IF(COUNTA(S19:AB19)&gt;=1,0%,100%)),100%)</f>
        <v>0.331924265795271</v>
      </c>
      <c r="N19" s="97">
        <f>SUMIFS('附表7-扣除项目明细采集底稿'!$R:$R,'附表7-扣除项目明细采集底稿'!$G:$G,B19)</f>
        <v>91743.12</v>
      </c>
      <c r="O19" s="84">
        <v>0</v>
      </c>
      <c r="P19" s="87">
        <f>SUMIFS('附表7-扣除项目明细采集底稿'!$T:$T,'附表7-扣除项目明细采集底稿'!$G:$G,$B19)</f>
        <v>30451.77</v>
      </c>
      <c r="Q19" s="88">
        <f t="shared" si="0"/>
        <v>61291.35</v>
      </c>
      <c r="R19" s="89"/>
      <c r="S19" s="84" t="s">
        <v>12</v>
      </c>
      <c r="T19" s="84" t="s">
        <v>303</v>
      </c>
      <c r="U19" s="84" t="s">
        <v>305</v>
      </c>
      <c r="V19" s="84" t="s">
        <v>142</v>
      </c>
      <c r="W19" s="84" t="s">
        <v>142</v>
      </c>
      <c r="X19" s="84" t="s">
        <v>142</v>
      </c>
      <c r="Y19" s="84" t="s">
        <v>142</v>
      </c>
      <c r="Z19" s="84" t="s">
        <v>142</v>
      </c>
      <c r="AA19" s="84" t="s">
        <v>142</v>
      </c>
      <c r="AB19" s="84" t="s">
        <v>142</v>
      </c>
    </row>
    <row r="20" ht="23.8" hidden="1" spans="1:30">
      <c r="A20" s="76" t="s">
        <v>483</v>
      </c>
      <c r="B20" s="77" t="s">
        <v>2481</v>
      </c>
      <c r="C20" s="78" t="s">
        <v>3462</v>
      </c>
      <c r="D20" s="79" t="s">
        <v>3447</v>
      </c>
      <c r="E20" s="80" t="s">
        <v>3463</v>
      </c>
      <c r="F20" s="81">
        <v>44148</v>
      </c>
      <c r="G20" s="82">
        <v>352908.36</v>
      </c>
      <c r="H20" s="96">
        <v>326524.24</v>
      </c>
      <c r="I20" s="83" t="s">
        <v>3432</v>
      </c>
      <c r="J20" s="83" t="s">
        <v>3432</v>
      </c>
      <c r="K20" s="83" t="s">
        <v>16</v>
      </c>
      <c r="L20" s="84" t="s">
        <v>282</v>
      </c>
      <c r="M20" s="85">
        <f>IFERROR(IF(COUNTIFS(S20:AB20,清算项目基本情况表!$D$6)&gt;=1,IF(L20="占地面积法",ROUND(SUM('附表4-项目间分摊信息采集表'!$E$5)/SUMPRODUCT(SUMIFS('附表4-项目间分摊信息采集表'!$E:$E,'附表4-项目间分摊信息采集表'!$B:$B,S20:AB20)),20),IF(L20="测绘总建筑面积法",ROUND(SUM('附表4-项目间分摊信息采集表'!$F$5)/SUMPRODUCT(SUMIFS('附表4-项目间分摊信息采集表'!$F:$F,'附表4-项目间分摊信息采集表'!$B:$B,S20:AB20)),20),IF(L20="可售建筑面积法",ROUND(SUM('附表4-项目间分摊信息采集表'!$G$5)/SUMPRODUCT(SUMIFS('附表4-项目间分摊信息采集表'!$G:$G,'附表4-项目间分摊信息采集表'!$B:$B,S20:AB20)),20),IF(L20="其他分摊方法",ROUND(SUM('附表4-项目间分摊信息采集表'!$H$5)/SUMPRODUCT(SUMIFS('附表4-项目间分摊信息采集表'!$H:$H,'附表4-项目间分摊信息采集表'!$B:$B,S20:AB20)),20),IF(L20="手工填写分摊比例","请填写分摊比例",100%))))),IF(COUNTA(S20:AB20)&gt;=1,0%,100%)),100%)</f>
        <v>0.331924265795271</v>
      </c>
      <c r="N20" s="97">
        <f>SUMIFS('附表7-扣除项目明细采集底稿'!$R:$R,'附表7-扣除项目明细采集底稿'!$G:$G,B20)</f>
        <v>326524.24</v>
      </c>
      <c r="O20" s="84">
        <v>0</v>
      </c>
      <c r="P20" s="87">
        <f>SUMIFS('附表7-扣除项目明细采集底稿'!$T:$T,'附表7-扣除项目明细采集底稿'!$G:$G,$B20)</f>
        <v>108381.32</v>
      </c>
      <c r="Q20" s="88">
        <f t="shared" si="0"/>
        <v>218142.92</v>
      </c>
      <c r="R20" s="89"/>
      <c r="S20" s="84" t="s">
        <v>12</v>
      </c>
      <c r="T20" s="84" t="s">
        <v>303</v>
      </c>
      <c r="U20" s="84" t="s">
        <v>305</v>
      </c>
      <c r="V20" s="84" t="s">
        <v>142</v>
      </c>
      <c r="W20" s="84" t="s">
        <v>142</v>
      </c>
      <c r="X20" s="84" t="s">
        <v>142</v>
      </c>
      <c r="Y20" s="84" t="s">
        <v>142</v>
      </c>
      <c r="Z20" s="84" t="s">
        <v>142</v>
      </c>
      <c r="AA20" s="84" t="s">
        <v>142</v>
      </c>
      <c r="AB20" s="84" t="s">
        <v>142</v>
      </c>
    </row>
    <row r="21" ht="23.8" hidden="1" spans="1:30">
      <c r="A21" s="76" t="s">
        <v>357</v>
      </c>
      <c r="B21" s="77" t="s">
        <v>2206</v>
      </c>
      <c r="C21" s="78" t="s">
        <v>3464</v>
      </c>
      <c r="D21" s="79" t="s">
        <v>3447</v>
      </c>
      <c r="E21" s="80" t="s">
        <v>3465</v>
      </c>
      <c r="F21" s="81">
        <v>44148</v>
      </c>
      <c r="G21" s="82">
        <v>4364712.48</v>
      </c>
      <c r="H21" s="96">
        <v>4004323.38</v>
      </c>
      <c r="I21" s="83" t="s">
        <v>3432</v>
      </c>
      <c r="J21" s="83" t="s">
        <v>3432</v>
      </c>
      <c r="K21" s="83" t="s">
        <v>16</v>
      </c>
      <c r="L21" s="84" t="s">
        <v>282</v>
      </c>
      <c r="M21" s="85">
        <f>IFERROR(IF(COUNTIFS(S21:AB21,清算项目基本情况表!$D$6)&gt;=1,IF(L21="占地面积法",ROUND(SUM('附表4-项目间分摊信息采集表'!$E$5)/SUMPRODUCT(SUMIFS('附表4-项目间分摊信息采集表'!$E:$E,'附表4-项目间分摊信息采集表'!$B:$B,S21:AB21)),20),IF(L21="测绘总建筑面积法",ROUND(SUM('附表4-项目间分摊信息采集表'!$F$5)/SUMPRODUCT(SUMIFS('附表4-项目间分摊信息采集表'!$F:$F,'附表4-项目间分摊信息采集表'!$B:$B,S21:AB21)),20),IF(L21="可售建筑面积法",ROUND(SUM('附表4-项目间分摊信息采集表'!$G$5)/SUMPRODUCT(SUMIFS('附表4-项目间分摊信息采集表'!$G:$G,'附表4-项目间分摊信息采集表'!$B:$B,S21:AB21)),20),IF(L21="其他分摊方法",ROUND(SUM('附表4-项目间分摊信息采集表'!$H$5)/SUMPRODUCT(SUMIFS('附表4-项目间分摊信息采集表'!$H:$H,'附表4-项目间分摊信息采集表'!$B:$B,S21:AB21)),20),IF(L21="手工填写分摊比例","请填写分摊比例",100%))))),IF(COUNTA(S21:AB21)&gt;=1,0%,100%)),100%)</f>
        <v>0.331924265795271</v>
      </c>
      <c r="N21" s="97">
        <f>SUMIFS('附表7-扣除项目明细采集底稿'!$R:$R,'附表7-扣除项目明细采集底稿'!$G:$G,B21)</f>
        <v>3907784.74</v>
      </c>
      <c r="O21" s="84">
        <v>0</v>
      </c>
      <c r="P21" s="87">
        <f>SUMIFS('附表7-扣除项目明细采集底稿'!$T:$T,'附表7-扣除项目明细采集底稿'!$G:$G,$B21)</f>
        <v>1297088.59</v>
      </c>
      <c r="Q21" s="88">
        <f t="shared" si="0"/>
        <v>2610696.15</v>
      </c>
      <c r="R21" s="89"/>
      <c r="S21" s="84" t="s">
        <v>12</v>
      </c>
      <c r="T21" s="84" t="s">
        <v>303</v>
      </c>
      <c r="U21" s="84" t="s">
        <v>305</v>
      </c>
      <c r="V21" s="84" t="s">
        <v>142</v>
      </c>
      <c r="W21" s="84" t="s">
        <v>142</v>
      </c>
      <c r="X21" s="84" t="s">
        <v>142</v>
      </c>
      <c r="Y21" s="84" t="s">
        <v>142</v>
      </c>
      <c r="Z21" s="84" t="s">
        <v>142</v>
      </c>
      <c r="AA21" s="84" t="s">
        <v>142</v>
      </c>
      <c r="AB21" s="84" t="s">
        <v>142</v>
      </c>
    </row>
    <row r="22" ht="11.9" hidden="1" spans="1:30">
      <c r="A22" s="76" t="s">
        <v>675</v>
      </c>
      <c r="B22" s="77" t="s">
        <v>3110</v>
      </c>
      <c r="C22" s="78" t="s">
        <v>3466</v>
      </c>
      <c r="D22" s="79"/>
      <c r="E22" s="80" t="s">
        <v>3465</v>
      </c>
      <c r="F22" s="81">
        <v>44000</v>
      </c>
      <c r="G22" s="82">
        <v>50028594.92</v>
      </c>
      <c r="H22" s="96">
        <v>49085840.61</v>
      </c>
      <c r="I22" s="83" t="s">
        <v>3432</v>
      </c>
      <c r="J22" s="83" t="s">
        <v>3432</v>
      </c>
      <c r="K22" s="83" t="s">
        <v>3432</v>
      </c>
      <c r="L22" s="84"/>
      <c r="M22" s="85">
        <f>IFERROR(IF(COUNTIFS(S22:AB22,清算项目基本情况表!$D$6)&gt;=1,IF(L22="占地面积法",ROUND(SUM('附表4-项目间分摊信息采集表'!$E$5)/SUMPRODUCT(SUMIFS('附表4-项目间分摊信息采集表'!$E:$E,'附表4-项目间分摊信息采集表'!$B:$B,S22:AB22)),20),IF(L22="测绘总建筑面积法",ROUND(SUM('附表4-项目间分摊信息采集表'!$F$5)/SUMPRODUCT(SUMIFS('附表4-项目间分摊信息采集表'!$F:$F,'附表4-项目间分摊信息采集表'!$B:$B,S22:AB22)),20),IF(L22="可售建筑面积法",ROUND(SUM('附表4-项目间分摊信息采集表'!$G$5)/SUMPRODUCT(SUMIFS('附表4-项目间分摊信息采集表'!$G:$G,'附表4-项目间分摊信息采集表'!$B:$B,S22:AB22)),20),IF(L22="其他分摊方法",ROUND(SUM('附表4-项目间分摊信息采集表'!$H$5)/SUMPRODUCT(SUMIFS('附表4-项目间分摊信息采集表'!$H:$H,'附表4-项目间分摊信息采集表'!$B:$B,S22:AB22)),20),IF(L22="手工填写分摊比例","请填写分摊比例",100%))))),IF(COUNTA(S22:AB22)&gt;=1,0%,100%)),100%)</f>
        <v>1</v>
      </c>
      <c r="N22" s="97">
        <f>SUMIFS('附表7-扣除项目明细采集底稿'!$R:$R,'附表7-扣除项目明细采集底稿'!$G:$G,B22)</f>
        <v>49085840.63</v>
      </c>
      <c r="O22" s="84">
        <v>0</v>
      </c>
      <c r="P22" s="87">
        <f>SUMIFS('附表7-扣除项目明细采集底稿'!$T:$T,'附表7-扣除项目明细采集底稿'!$G:$G,$B22)</f>
        <v>49085840.63</v>
      </c>
      <c r="Q22" s="88">
        <f t="shared" si="0"/>
        <v>0</v>
      </c>
      <c r="R22" s="89"/>
      <c r="S22" s="84" t="s">
        <v>12</v>
      </c>
      <c r="T22" s="84"/>
      <c r="U22" s="84"/>
      <c r="V22" s="84" t="s">
        <v>142</v>
      </c>
      <c r="W22" s="84" t="s">
        <v>142</v>
      </c>
      <c r="X22" s="84" t="s">
        <v>142</v>
      </c>
      <c r="Y22" s="84" t="s">
        <v>142</v>
      </c>
      <c r="Z22" s="84" t="s">
        <v>142</v>
      </c>
      <c r="AA22" s="84" t="s">
        <v>142</v>
      </c>
      <c r="AB22" s="84" t="s">
        <v>142</v>
      </c>
    </row>
    <row r="23" ht="11.9" spans="1:30">
      <c r="A23" s="76" t="s">
        <v>487</v>
      </c>
      <c r="B23" s="77" t="s">
        <v>2452</v>
      </c>
      <c r="C23" s="78" t="s">
        <v>3467</v>
      </c>
      <c r="D23" s="79" t="s">
        <v>3441</v>
      </c>
      <c r="E23" s="80" t="s">
        <v>3468</v>
      </c>
      <c r="F23" s="81">
        <v>44597</v>
      </c>
      <c r="G23" s="82">
        <v>3069771.85</v>
      </c>
      <c r="H23" s="96">
        <v>3009274.25</v>
      </c>
      <c r="I23" s="83" t="s">
        <v>3432</v>
      </c>
      <c r="J23" s="83" t="s">
        <v>3432</v>
      </c>
      <c r="K23" s="83" t="s">
        <v>16</v>
      </c>
      <c r="L23" s="84" t="s">
        <v>282</v>
      </c>
      <c r="M23" s="85">
        <f>IFERROR(IF(COUNTIFS(S23:AB23,清算项目基本情况表!$D$6)&gt;=1,IF(L23="占地面积法",ROUND(SUM('附表4-项目间分摊信息采集表'!$E$5)/SUMPRODUCT(SUMIFS('附表4-项目间分摊信息采集表'!$E:$E,'附表4-项目间分摊信息采集表'!$B:$B,S23:AB23)),20),IF(L23="测绘总建筑面积法",ROUND(SUM('附表4-项目间分摊信息采集表'!$F$5)/SUMPRODUCT(SUMIFS('附表4-项目间分摊信息采集表'!$F:$F,'附表4-项目间分摊信息采集表'!$B:$B,S23:AB23)),20),IF(L23="可售建筑面积法",ROUND(SUM('附表4-项目间分摊信息采集表'!$G$5)/SUMPRODUCT(SUMIFS('附表4-项目间分摊信息采集表'!$G:$G,'附表4-项目间分摊信息采集表'!$B:$B,S23:AB23)),20),IF(L23="其他分摊方法",ROUND(SUM('附表4-项目间分摊信息采集表'!$H$5)/SUMPRODUCT(SUMIFS('附表4-项目间分摊信息采集表'!$H:$H,'附表4-项目间分摊信息采集表'!$B:$B,S23:AB23)),20),IF(L23="手工填写分摊比例","请填写分摊比例",100%))))),IF(COUNTA(S23:AB23)&gt;=1,0%,100%)),100%)</f>
        <v>0.331924265795271</v>
      </c>
      <c r="N23" s="97">
        <f>SUMIFS('附表7-扣除项目明细采集底稿'!$R:$R,'附表7-扣除项目明细采集底稿'!$G:$G,B23)</f>
        <v>3009274.23889908</v>
      </c>
      <c r="O23" s="84">
        <v>0</v>
      </c>
      <c r="P23" s="87">
        <f>SUMIFS('附表7-扣除项目明细采集底稿'!$T:$T,'附表7-扣除项目明细采集底稿'!$G:$G,$B23)</f>
        <v>998851.15</v>
      </c>
      <c r="Q23" s="88">
        <f t="shared" si="0"/>
        <v>2010423.09</v>
      </c>
      <c r="R23" s="89"/>
      <c r="S23" s="84" t="s">
        <v>12</v>
      </c>
      <c r="T23" s="84" t="s">
        <v>303</v>
      </c>
      <c r="U23" s="84" t="s">
        <v>305</v>
      </c>
      <c r="V23" s="84" t="s">
        <v>142</v>
      </c>
      <c r="W23" s="84" t="s">
        <v>142</v>
      </c>
      <c r="X23" s="84" t="s">
        <v>142</v>
      </c>
      <c r="Y23" s="84" t="s">
        <v>142</v>
      </c>
      <c r="Z23" s="84" t="s">
        <v>142</v>
      </c>
      <c r="AA23" s="84" t="s">
        <v>142</v>
      </c>
      <c r="AB23" s="84" t="s">
        <v>142</v>
      </c>
      <c r="AD23" t="e">
        <f>N23-#REF!-#REF!</f>
        <v>#REF!</v>
      </c>
    </row>
    <row r="24" ht="11.9" spans="1:30">
      <c r="A24" s="76" t="s">
        <v>583</v>
      </c>
      <c r="B24" s="77" t="s">
        <v>2355</v>
      </c>
      <c r="C24" s="78" t="s">
        <v>3469</v>
      </c>
      <c r="D24" s="79" t="s">
        <v>3441</v>
      </c>
      <c r="E24" s="80" t="s">
        <v>3468</v>
      </c>
      <c r="F24" s="81">
        <v>44597</v>
      </c>
      <c r="G24" s="82">
        <v>26703208</v>
      </c>
      <c r="H24" s="96">
        <v>24498356</v>
      </c>
      <c r="I24" s="83" t="s">
        <v>3432</v>
      </c>
      <c r="J24" s="83" t="s">
        <v>3432</v>
      </c>
      <c r="K24" s="83" t="s">
        <v>16</v>
      </c>
      <c r="L24" s="84" t="s">
        <v>3455</v>
      </c>
      <c r="M24" s="85">
        <f>IFERROR(IF(COUNTIFS(S24:AB24,清算项目基本情况表!$D$6)&gt;=1,IF(L24="占地面积法",ROUND(SUM('附表4-项目间分摊信息采集表'!$E$5)/SUMPRODUCT(SUMIFS('附表4-项目间分摊信息采集表'!$E:$E,'附表4-项目间分摊信息采集表'!$B:$B,S24:AB24)),20),IF(L24="测绘总建筑面积法",ROUND(SUM('附表4-项目间分摊信息采集表'!$F$5)/SUMPRODUCT(SUMIFS('附表4-项目间分摊信息采集表'!$F:$F,'附表4-项目间分摊信息采集表'!$B:$B,S24:AB24)),20),IF(L24="可售建筑面积法",ROUND(SUM('附表4-项目间分摊信息采集表'!$G$5)/SUMPRODUCT(SUMIFS('附表4-项目间分摊信息采集表'!$G:$G,'附表4-项目间分摊信息采集表'!$B:$B,S24:AB24)),20),IF(L24="其他分摊方法",ROUND(SUM('附表4-项目间分摊信息采集表'!$H$5)/SUMPRODUCT(SUMIFS('附表4-项目间分摊信息采集表'!$H:$H,'附表4-项目间分摊信息采集表'!$B:$B,S24:AB24)),20),IF(L24="手工填写分摊比例","请填写分摊比例",100%))))),IF(COUNTA(S24:AB24)&gt;=1,0%,100%)),100%)</f>
        <v>0.571474059785587</v>
      </c>
      <c r="N24" s="97">
        <f>SUMIFS('附表7-扣除项目明细采集底稿'!$R:$R,'附表7-扣除项目明细采集底稿'!$G:$G,B24)</f>
        <v>23868189.9633945</v>
      </c>
      <c r="O24" s="84">
        <v>0</v>
      </c>
      <c r="P24" s="87">
        <f>SUMIFS('附表7-扣除项目明细采集底稿'!$T:$T,'附表7-扣除项目明细采集底稿'!$G:$G,$B24)</f>
        <v>13640051.42</v>
      </c>
      <c r="Q24" s="88">
        <f t="shared" si="0"/>
        <v>10228138.54</v>
      </c>
      <c r="R24" s="89"/>
      <c r="S24" s="84" t="s">
        <v>12</v>
      </c>
      <c r="T24" s="84" t="s">
        <v>303</v>
      </c>
      <c r="U24" s="84" t="s">
        <v>305</v>
      </c>
      <c r="V24" s="84" t="s">
        <v>142</v>
      </c>
      <c r="W24" s="84" t="s">
        <v>142</v>
      </c>
      <c r="X24" s="84" t="s">
        <v>142</v>
      </c>
      <c r="Y24" s="84" t="s">
        <v>142</v>
      </c>
      <c r="Z24" s="84" t="s">
        <v>142</v>
      </c>
      <c r="AA24" s="84" t="s">
        <v>142</v>
      </c>
      <c r="AB24" s="84" t="s">
        <v>142</v>
      </c>
    </row>
    <row r="25" ht="11.9" spans="1:30">
      <c r="A25" s="76" t="s">
        <v>678</v>
      </c>
      <c r="B25" s="77" t="s">
        <v>2425</v>
      </c>
      <c r="C25" s="78" t="s">
        <v>3470</v>
      </c>
      <c r="D25" s="79"/>
      <c r="E25" s="80" t="s">
        <v>3468</v>
      </c>
      <c r="F25" s="81">
        <v>44597</v>
      </c>
      <c r="G25" s="82">
        <v>92059506.2</v>
      </c>
      <c r="H25" s="96">
        <v>42786989.3</v>
      </c>
      <c r="I25" s="83" t="s">
        <v>3432</v>
      </c>
      <c r="J25" s="83" t="s">
        <v>3432</v>
      </c>
      <c r="K25" s="83" t="s">
        <v>3432</v>
      </c>
      <c r="L25" s="84"/>
      <c r="M25" s="85">
        <f>IFERROR(IF(COUNTIFS(S25:AB25,清算项目基本情况表!$D$6)&gt;=1,IF(L25="占地面积法",ROUND(SUM('附表4-项目间分摊信息采集表'!$E$5)/SUMPRODUCT(SUMIFS('附表4-项目间分摊信息采集表'!$E:$E,'附表4-项目间分摊信息采集表'!$B:$B,S25:AB25)),20),IF(L25="测绘总建筑面积法",ROUND(SUM('附表4-项目间分摊信息采集表'!$F$5)/SUMPRODUCT(SUMIFS('附表4-项目间分摊信息采集表'!$F:$F,'附表4-项目间分摊信息采集表'!$B:$B,S25:AB25)),20),IF(L25="可售建筑面积法",ROUND(SUM('附表4-项目间分摊信息采集表'!$G$5)/SUMPRODUCT(SUMIFS('附表4-项目间分摊信息采集表'!$G:$G,'附表4-项目间分摊信息采集表'!$B:$B,S25:AB25)),20),IF(L25="其他分摊方法",ROUND(SUM('附表4-项目间分摊信息采集表'!$H$5)/SUMPRODUCT(SUMIFS('附表4-项目间分摊信息采集表'!$H:$H,'附表4-项目间分摊信息采集表'!$B:$B,S25:AB25)),20),IF(L25="手工填写分摊比例","请填写分摊比例",100%))))),IF(COUNTA(S25:AB25)&gt;=1,0%,100%)),100%)</f>
        <v>1</v>
      </c>
      <c r="N25" s="97">
        <f>SUMIFS('附表7-扣除项目明细采集底稿'!$R:$R,'附表7-扣除项目明细采集底稿'!$G:$G,B25)</f>
        <v>42786989.32</v>
      </c>
      <c r="O25" s="84">
        <v>0</v>
      </c>
      <c r="P25" s="87">
        <f>SUMIFS('附表7-扣除项目明细采集底稿'!$T:$T,'附表7-扣除项目明细采集底稿'!$G:$G,$B25)</f>
        <v>42786989.32</v>
      </c>
      <c r="Q25" s="88">
        <f t="shared" si="0"/>
        <v>0</v>
      </c>
      <c r="R25" s="89"/>
      <c r="S25" s="84" t="s">
        <v>12</v>
      </c>
      <c r="T25" s="84"/>
      <c r="U25" s="84"/>
      <c r="V25" s="84" t="s">
        <v>142</v>
      </c>
      <c r="W25" s="84" t="s">
        <v>142</v>
      </c>
      <c r="X25" s="84" t="s">
        <v>142</v>
      </c>
      <c r="Y25" s="84" t="s">
        <v>142</v>
      </c>
      <c r="Z25" s="84" t="s">
        <v>142</v>
      </c>
      <c r="AA25" s="84" t="s">
        <v>142</v>
      </c>
      <c r="AB25" s="84" t="s">
        <v>142</v>
      </c>
    </row>
    <row r="26" ht="23.8" hidden="1" spans="1:30">
      <c r="A26" s="76" t="s">
        <v>491</v>
      </c>
      <c r="B26" s="77" t="s">
        <v>2630</v>
      </c>
      <c r="C26" s="78" t="s">
        <v>3471</v>
      </c>
      <c r="D26" s="79" t="s">
        <v>3435</v>
      </c>
      <c r="E26" s="80" t="s">
        <v>3472</v>
      </c>
      <c r="F26" s="81">
        <v>44478</v>
      </c>
      <c r="G26" s="82">
        <v>396988.9981</v>
      </c>
      <c r="H26" s="96">
        <v>359471.56</v>
      </c>
      <c r="I26" s="83" t="s">
        <v>3432</v>
      </c>
      <c r="J26" s="83" t="s">
        <v>3432</v>
      </c>
      <c r="K26" s="83" t="s">
        <v>16</v>
      </c>
      <c r="L26" s="84" t="s">
        <v>282</v>
      </c>
      <c r="M26" s="85">
        <f>IFERROR(IF(COUNTIFS(S26:AB26,清算项目基本情况表!$D$6)&gt;=1,IF(L26="占地面积法",ROUND(SUM('附表4-项目间分摊信息采集表'!$E$5)/SUMPRODUCT(SUMIFS('附表4-项目间分摊信息采集表'!$E:$E,'附表4-项目间分摊信息采集表'!$B:$B,S26:AB26)),20),IF(L26="测绘总建筑面积法",ROUND(SUM('附表4-项目间分摊信息采集表'!$F$5)/SUMPRODUCT(SUMIFS('附表4-项目间分摊信息采集表'!$F:$F,'附表4-项目间分摊信息采集表'!$B:$B,S26:AB26)),20),IF(L26="可售建筑面积法",ROUND(SUM('附表4-项目间分摊信息采集表'!$G$5)/SUMPRODUCT(SUMIFS('附表4-项目间分摊信息采集表'!$G:$G,'附表4-项目间分摊信息采集表'!$B:$B,S26:AB26)),20),IF(L26="其他分摊方法",ROUND(SUM('附表4-项目间分摊信息采集表'!$H$5)/SUMPRODUCT(SUMIFS('附表4-项目间分摊信息采集表'!$H:$H,'附表4-项目间分摊信息采集表'!$B:$B,S26:AB26)),20),IF(L26="手工填写分摊比例","请填写分摊比例",100%))))),IF(COUNTA(S26:AB26)&gt;=1,0%,100%)),100%)</f>
        <v>0.331924265795271</v>
      </c>
      <c r="N26" s="97">
        <f>SUMIFS('附表7-扣除项目明细采集底稿'!$R:$R,'附表7-扣除项目明细采集底稿'!$G:$G,B26)</f>
        <v>359471.56</v>
      </c>
      <c r="O26" s="84">
        <v>0</v>
      </c>
      <c r="P26" s="87">
        <f>SUMIFS('附表7-扣除项目明细采集底稿'!$T:$T,'附表7-扣除项目明细采集底稿'!$G:$G,$B26)</f>
        <v>119317.33</v>
      </c>
      <c r="Q26" s="88">
        <f t="shared" si="0"/>
        <v>240154.23</v>
      </c>
      <c r="R26" s="89"/>
      <c r="S26" s="84" t="s">
        <v>12</v>
      </c>
      <c r="T26" s="84" t="s">
        <v>303</v>
      </c>
      <c r="U26" s="84" t="s">
        <v>305</v>
      </c>
      <c r="V26" s="84" t="s">
        <v>142</v>
      </c>
      <c r="W26" s="84" t="s">
        <v>142</v>
      </c>
      <c r="X26" s="84" t="s">
        <v>142</v>
      </c>
      <c r="Y26" s="84" t="s">
        <v>142</v>
      </c>
      <c r="Z26" s="84" t="s">
        <v>142</v>
      </c>
      <c r="AA26" s="84" t="s">
        <v>142</v>
      </c>
      <c r="AB26" s="84" t="s">
        <v>142</v>
      </c>
    </row>
    <row r="27" ht="23.8" hidden="1" spans="1:30">
      <c r="A27" s="76" t="s">
        <v>659</v>
      </c>
      <c r="B27" s="77" t="s">
        <v>2862</v>
      </c>
      <c r="C27" s="78" t="s">
        <v>3473</v>
      </c>
      <c r="D27" s="79"/>
      <c r="E27" s="80" t="s">
        <v>3472</v>
      </c>
      <c r="F27" s="81">
        <v>44505</v>
      </c>
      <c r="G27" s="82">
        <v>5260000</v>
      </c>
      <c r="H27" s="96">
        <v>5218802.47</v>
      </c>
      <c r="I27" s="83" t="s">
        <v>3432</v>
      </c>
      <c r="J27" s="83" t="s">
        <v>3432</v>
      </c>
      <c r="K27" s="83" t="s">
        <v>3432</v>
      </c>
      <c r="L27" s="84"/>
      <c r="M27" s="85">
        <f>IFERROR(IF(COUNTIFS(S27:AB27,清算项目基本情况表!$D$6)&gt;=1,IF(L27="占地面积法",ROUND(SUM('附表4-项目间分摊信息采集表'!$E$5)/SUMPRODUCT(SUMIFS('附表4-项目间分摊信息采集表'!$E:$E,'附表4-项目间分摊信息采集表'!$B:$B,S27:AB27)),20),IF(L27="测绘总建筑面积法",ROUND(SUM('附表4-项目间分摊信息采集表'!$F$5)/SUMPRODUCT(SUMIFS('附表4-项目间分摊信息采集表'!$F:$F,'附表4-项目间分摊信息采集表'!$B:$B,S27:AB27)),20),IF(L27="可售建筑面积法",ROUND(SUM('附表4-项目间分摊信息采集表'!$G$5)/SUMPRODUCT(SUMIFS('附表4-项目间分摊信息采集表'!$G:$G,'附表4-项目间分摊信息采集表'!$B:$B,S27:AB27)),20),IF(L27="其他分摊方法",ROUND(SUM('附表4-项目间分摊信息采集表'!$H$5)/SUMPRODUCT(SUMIFS('附表4-项目间分摊信息采集表'!$H:$H,'附表4-项目间分摊信息采集表'!$B:$B,S27:AB27)),20),IF(L27="手工填写分摊比例","请填写分摊比例",100%))))),IF(COUNTA(S27:AB27)&gt;=1,0%,100%)),100%)</f>
        <v>1</v>
      </c>
      <c r="N27" s="97">
        <f>SUMIFS('附表7-扣除项目明细采集底稿'!$R:$R,'附表7-扣除项目明细采集底稿'!$G:$G,B27)</f>
        <v>5218802.46</v>
      </c>
      <c r="O27" s="84">
        <v>0</v>
      </c>
      <c r="P27" s="87">
        <f>SUMIFS('附表7-扣除项目明细采集底稿'!$T:$T,'附表7-扣除项目明细采集底稿'!$G:$G,$B27)</f>
        <v>5218802.46</v>
      </c>
      <c r="Q27" s="88">
        <f t="shared" si="0"/>
        <v>0</v>
      </c>
      <c r="R27" s="89"/>
      <c r="S27" s="84" t="s">
        <v>12</v>
      </c>
      <c r="T27" s="84"/>
      <c r="U27" s="84"/>
      <c r="V27" s="84" t="s">
        <v>142</v>
      </c>
      <c r="W27" s="84" t="s">
        <v>142</v>
      </c>
      <c r="X27" s="84" t="s">
        <v>142</v>
      </c>
      <c r="Y27" s="84" t="s">
        <v>142</v>
      </c>
      <c r="Z27" s="84" t="s">
        <v>142</v>
      </c>
      <c r="AA27" s="84" t="s">
        <v>142</v>
      </c>
      <c r="AB27" s="84" t="s">
        <v>142</v>
      </c>
    </row>
    <row r="28" s="49" customFormat="1" ht="23.8" hidden="1" spans="1:30">
      <c r="A28" s="98" t="s">
        <v>495</v>
      </c>
      <c r="B28" s="99" t="s">
        <v>2335</v>
      </c>
      <c r="C28" s="100" t="s">
        <v>3474</v>
      </c>
      <c r="D28" s="101" t="s">
        <v>3438</v>
      </c>
      <c r="E28" s="102" t="s">
        <v>3475</v>
      </c>
      <c r="F28" s="103">
        <v>44357</v>
      </c>
      <c r="G28" s="104">
        <v>1900000</v>
      </c>
      <c r="H28" s="105">
        <v>1802402.64</v>
      </c>
      <c r="I28" s="106" t="s">
        <v>3432</v>
      </c>
      <c r="J28" s="106" t="s">
        <v>3432</v>
      </c>
      <c r="K28" s="106" t="s">
        <v>16</v>
      </c>
      <c r="L28" s="107" t="s">
        <v>282</v>
      </c>
      <c r="M28" s="108">
        <f>IFERROR(IF(COUNTIFS(S28:AB28,清算项目基本情况表!$D$6)&gt;=1,IF(L28="占地面积法",ROUND(SUM('附表4-项目间分摊信息采集表'!$E$5)/SUMPRODUCT(SUMIFS('附表4-项目间分摊信息采集表'!$E:$E,'附表4-项目间分摊信息采集表'!$B:$B,S28:AB28)),20),IF(L28="测绘总建筑面积法",ROUND(SUM('附表4-项目间分摊信息采集表'!$F$5)/SUMPRODUCT(SUMIFS('附表4-项目间分摊信息采集表'!$F:$F,'附表4-项目间分摊信息采集表'!$B:$B,S28:AB28)),20),IF(L28="可售建筑面积法",ROUND(SUM('附表4-项目间分摊信息采集表'!$G$5)/SUMPRODUCT(SUMIFS('附表4-项目间分摊信息采集表'!$G:$G,'附表4-项目间分摊信息采集表'!$B:$B,S28:AB28)),20),IF(L28="其他分摊方法",ROUND(SUM('附表4-项目间分摊信息采集表'!$H$5)/SUMPRODUCT(SUMIFS('附表4-项目间分摊信息采集表'!$H:$H,'附表4-项目间分摊信息采集表'!$B:$B,S28:AB28)),20),IF(L28="手工填写分摊比例","请填写分摊比例",100%))))),IF(COUNTA(S28:AB28)&gt;=1,0%,100%)),100%)</f>
        <v>0.331924265795271</v>
      </c>
      <c r="N28" s="109">
        <f>SUMIFS('附表7-扣除项目明细采集底稿'!$R:$R,'附表7-扣除项目明细采集底稿'!$G:$G,B28)</f>
        <v>1802402.64</v>
      </c>
      <c r="O28" s="107">
        <v>0</v>
      </c>
      <c r="P28" s="110">
        <f>SUMIFS('附表7-扣除项目明细采集底稿'!$T:$T,'附表7-扣除项目明细采集底稿'!$G:$G,$B28)</f>
        <v>598261.18</v>
      </c>
      <c r="Q28" s="111">
        <f t="shared" si="0"/>
        <v>1204141.46</v>
      </c>
      <c r="R28" s="112"/>
      <c r="S28" s="107" t="s">
        <v>12</v>
      </c>
      <c r="T28" s="107" t="s">
        <v>303</v>
      </c>
      <c r="U28" s="107" t="s">
        <v>305</v>
      </c>
      <c r="V28" s="107" t="s">
        <v>142</v>
      </c>
      <c r="W28" s="107" t="s">
        <v>142</v>
      </c>
      <c r="X28" s="107" t="s">
        <v>142</v>
      </c>
      <c r="Y28" s="107" t="s">
        <v>142</v>
      </c>
      <c r="Z28" s="107" t="s">
        <v>142</v>
      </c>
      <c r="AA28" s="107" t="s">
        <v>142</v>
      </c>
      <c r="AB28" s="107" t="s">
        <v>142</v>
      </c>
    </row>
    <row r="29" ht="11.9" hidden="1" spans="1:30">
      <c r="A29" s="76" t="s">
        <v>619</v>
      </c>
      <c r="B29" s="77" t="s">
        <v>3191</v>
      </c>
      <c r="C29" s="78" t="s">
        <v>3476</v>
      </c>
      <c r="D29" s="79"/>
      <c r="E29" s="80" t="s">
        <v>120</v>
      </c>
      <c r="F29" s="81">
        <v>44597</v>
      </c>
      <c r="G29" s="82">
        <v>426000</v>
      </c>
      <c r="H29" s="96">
        <v>390825.69</v>
      </c>
      <c r="I29" s="83" t="s">
        <v>3432</v>
      </c>
      <c r="J29" s="83" t="s">
        <v>3432</v>
      </c>
      <c r="K29" s="83" t="s">
        <v>3432</v>
      </c>
      <c r="L29" s="84"/>
      <c r="M29" s="85">
        <f>IFERROR(IF(COUNTIFS(S29:AB29,清算项目基本情况表!$D$6)&gt;=1,IF(L29="占地面积法",ROUND(SUM('附表4-项目间分摊信息采集表'!$E$5)/SUMPRODUCT(SUMIFS('附表4-项目间分摊信息采集表'!$E:$E,'附表4-项目间分摊信息采集表'!$B:$B,S29:AB29)),20),IF(L29="测绘总建筑面积法",ROUND(SUM('附表4-项目间分摊信息采集表'!$F$5)/SUMPRODUCT(SUMIFS('附表4-项目间分摊信息采集表'!$F:$F,'附表4-项目间分摊信息采集表'!$B:$B,S29:AB29)),20),IF(L29="可售建筑面积法",ROUND(SUM('附表4-项目间分摊信息采集表'!$G$5)/SUMPRODUCT(SUMIFS('附表4-项目间分摊信息采集表'!$G:$G,'附表4-项目间分摊信息采集表'!$B:$B,S29:AB29)),20),IF(L29="其他分摊方法",ROUND(SUM('附表4-项目间分摊信息采集表'!$H$5)/SUMPRODUCT(SUMIFS('附表4-项目间分摊信息采集表'!$H:$H,'附表4-项目间分摊信息采集表'!$B:$B,S29:AB29)),20),IF(L29="手工填写分摊比例","请填写分摊比例",100%))))),IF(COUNTA(S29:AB29)&gt;=1,0%,100%)),100%)</f>
        <v>1</v>
      </c>
      <c r="N29" s="97">
        <f>SUMIFS('附表7-扣除项目明细采集底稿'!$R:$R,'附表7-扣除项目明细采集底稿'!$G:$G,B29)</f>
        <v>312079.01</v>
      </c>
      <c r="O29" s="84">
        <v>0</v>
      </c>
      <c r="P29" s="87">
        <f>SUMIFS('附表7-扣除项目明细采集底稿'!$T:$T,'附表7-扣除项目明细采集底稿'!$G:$G,$B29)</f>
        <v>312079.01</v>
      </c>
      <c r="Q29" s="88">
        <f t="shared" si="0"/>
        <v>0</v>
      </c>
      <c r="R29" s="89"/>
      <c r="S29" s="84" t="s">
        <v>12</v>
      </c>
      <c r="T29" s="84"/>
      <c r="U29" s="84"/>
      <c r="V29" s="84" t="s">
        <v>142</v>
      </c>
      <c r="W29" s="84" t="s">
        <v>142</v>
      </c>
      <c r="X29" s="84" t="s">
        <v>142</v>
      </c>
      <c r="Y29" s="84" t="s">
        <v>142</v>
      </c>
      <c r="Z29" s="84" t="s">
        <v>142</v>
      </c>
      <c r="AA29" s="84" t="s">
        <v>142</v>
      </c>
      <c r="AB29" s="84" t="s">
        <v>142</v>
      </c>
    </row>
    <row r="30" ht="11.9" hidden="1" spans="1:30">
      <c r="A30" s="76" t="s">
        <v>736</v>
      </c>
      <c r="B30" s="77" t="s">
        <v>2910</v>
      </c>
      <c r="C30" s="78" t="s">
        <v>3477</v>
      </c>
      <c r="D30" s="79"/>
      <c r="E30" s="80" t="s">
        <v>120</v>
      </c>
      <c r="F30" s="81">
        <v>44689</v>
      </c>
      <c r="G30" s="82">
        <v>979200</v>
      </c>
      <c r="H30" s="96">
        <v>369908.26</v>
      </c>
      <c r="I30" s="83" t="s">
        <v>3432</v>
      </c>
      <c r="J30" s="83" t="s">
        <v>3432</v>
      </c>
      <c r="K30" s="83" t="s">
        <v>3432</v>
      </c>
      <c r="L30" s="84"/>
      <c r="M30" s="85">
        <f>IFERROR(IF(COUNTIFS(S30:AB30,清算项目基本情况表!$D$6)&gt;=1,IF(L30="占地面积法",ROUND(SUM('附表4-项目间分摊信息采集表'!$E$5)/SUMPRODUCT(SUMIFS('附表4-项目间分摊信息采集表'!$E:$E,'附表4-项目间分摊信息采集表'!$B:$B,S30:AB30)),20),IF(L30="测绘总建筑面积法",ROUND(SUM('附表4-项目间分摊信息采集表'!$F$5)/SUMPRODUCT(SUMIFS('附表4-项目间分摊信息采集表'!$F:$F,'附表4-项目间分摊信息采集表'!$B:$B,S30:AB30)),20),IF(L30="可售建筑面积法",ROUND(SUM('附表4-项目间分摊信息采集表'!$G$5)/SUMPRODUCT(SUMIFS('附表4-项目间分摊信息采集表'!$G:$G,'附表4-项目间分摊信息采集表'!$B:$B,S30:AB30)),20),IF(L30="其他分摊方法",ROUND(SUM('附表4-项目间分摊信息采集表'!$H$5)/SUMPRODUCT(SUMIFS('附表4-项目间分摊信息采集表'!$H:$H,'附表4-项目间分摊信息采集表'!$B:$B,S30:AB30)),20),IF(L30="手工填写分摊比例","请填写分摊比例",100%))))),IF(COUNTA(S30:AB30)&gt;=1,0%,100%)),100%)</f>
        <v>1</v>
      </c>
      <c r="N30" s="97">
        <f>SUMIFS('附表7-扣除项目明细采集底稿'!$R:$R,'附表7-扣除项目明细采集底稿'!$G:$G,B30)</f>
        <v>369908.26</v>
      </c>
      <c r="O30" s="84">
        <v>0</v>
      </c>
      <c r="P30" s="87">
        <f>SUMIFS('附表7-扣除项目明细采集底稿'!$T:$T,'附表7-扣除项目明细采集底稿'!$G:$G,$B30)</f>
        <v>369908.26</v>
      </c>
      <c r="Q30" s="88">
        <f t="shared" si="0"/>
        <v>0</v>
      </c>
      <c r="R30" s="89"/>
      <c r="S30" s="84" t="s">
        <v>12</v>
      </c>
      <c r="T30" s="84"/>
      <c r="U30" s="84"/>
      <c r="V30" s="84" t="s">
        <v>142</v>
      </c>
      <c r="W30" s="84" t="s">
        <v>142</v>
      </c>
      <c r="X30" s="84" t="s">
        <v>142</v>
      </c>
      <c r="Y30" s="84" t="s">
        <v>142</v>
      </c>
      <c r="Z30" s="84" t="s">
        <v>142</v>
      </c>
      <c r="AA30" s="84" t="s">
        <v>142</v>
      </c>
      <c r="AB30" s="84" t="s">
        <v>142</v>
      </c>
    </row>
    <row r="31" ht="23.8" hidden="1" spans="1:30">
      <c r="A31" s="76" t="s">
        <v>499</v>
      </c>
      <c r="B31" s="80" t="s">
        <v>2351</v>
      </c>
      <c r="C31" s="80" t="s">
        <v>3478</v>
      </c>
      <c r="D31" s="79" t="s">
        <v>3447</v>
      </c>
      <c r="E31" s="80" t="s">
        <v>2306</v>
      </c>
      <c r="F31" s="90">
        <v>44148</v>
      </c>
      <c r="G31" s="82">
        <v>8663.2634</v>
      </c>
      <c r="H31" s="82">
        <v>8172.89</v>
      </c>
      <c r="I31" s="83" t="s">
        <v>3432</v>
      </c>
      <c r="J31" s="83" t="s">
        <v>3432</v>
      </c>
      <c r="K31" s="83" t="s">
        <v>16</v>
      </c>
      <c r="L31" s="84" t="s">
        <v>282</v>
      </c>
      <c r="M31" s="85">
        <f>IFERROR(IF(COUNTIFS(S31:AB31,清算项目基本情况表!$D$6)&gt;=1,IF(L31="占地面积法",ROUND(SUM('附表4-项目间分摊信息采集表'!$E$5)/SUMPRODUCT(SUMIFS('附表4-项目间分摊信息采集表'!$E:$E,'附表4-项目间分摊信息采集表'!$B:$B,S31:AB31)),20),IF(L31="测绘总建筑面积法",ROUND(SUM('附表4-项目间分摊信息采集表'!$F$5)/SUMPRODUCT(SUMIFS('附表4-项目间分摊信息采集表'!$F:$F,'附表4-项目间分摊信息采集表'!$B:$B,S31:AB31)),20),IF(L31="可售建筑面积法",ROUND(SUM('附表4-项目间分摊信息采集表'!$G$5)/SUMPRODUCT(SUMIFS('附表4-项目间分摊信息采集表'!$G:$G,'附表4-项目间分摊信息采集表'!$B:$B,S31:AB31)),20),IF(L31="其他分摊方法",ROUND(SUM('附表4-项目间分摊信息采集表'!$H$5)/SUMPRODUCT(SUMIFS('附表4-项目间分摊信息采集表'!$H:$H,'附表4-项目间分摊信息采集表'!$B:$B,S31:AB31)),20),IF(L31="手工填写分摊比例","请填写分摊比例",100%))))),IF(COUNTA(S31:AB31)&gt;=1,0%,100%)),100%)</f>
        <v>0.331924265795271</v>
      </c>
      <c r="N31" s="86">
        <f>SUMIFS('附表7-扣除项目明细采集底稿'!$R:$R,'附表7-扣除项目明细采集底稿'!$G:$G,B31)</f>
        <v>8172.89</v>
      </c>
      <c r="O31" s="84">
        <v>0</v>
      </c>
      <c r="P31" s="87">
        <f>SUMIFS('附表7-扣除项目明细采集底稿'!$T:$T,'附表7-扣除项目明细采集底稿'!$G:$G,$B31)</f>
        <v>2712.78</v>
      </c>
      <c r="Q31" s="88">
        <f t="shared" si="0"/>
        <v>5460.11</v>
      </c>
      <c r="R31" s="89"/>
      <c r="S31" s="84" t="s">
        <v>12</v>
      </c>
      <c r="T31" s="84" t="s">
        <v>303</v>
      </c>
      <c r="U31" s="84" t="s">
        <v>305</v>
      </c>
      <c r="V31" s="84" t="s">
        <v>142</v>
      </c>
      <c r="W31" s="84" t="s">
        <v>142</v>
      </c>
      <c r="X31" s="84" t="s">
        <v>142</v>
      </c>
      <c r="Y31" s="84" t="s">
        <v>142</v>
      </c>
      <c r="Z31" s="84" t="s">
        <v>142</v>
      </c>
      <c r="AA31" s="84" t="s">
        <v>142</v>
      </c>
      <c r="AB31" s="84" t="s">
        <v>142</v>
      </c>
    </row>
    <row r="32" ht="11.85" hidden="1" spans="1:30">
      <c r="A32" s="76" t="s">
        <v>728</v>
      </c>
      <c r="B32" s="77" t="s">
        <v>3341</v>
      </c>
      <c r="C32" s="78" t="s">
        <v>3479</v>
      </c>
      <c r="D32" s="79"/>
      <c r="E32" s="78" t="s">
        <v>2306</v>
      </c>
      <c r="F32" s="81" t="s">
        <v>1464</v>
      </c>
      <c r="G32" s="82">
        <v>42289</v>
      </c>
      <c r="H32" s="82">
        <v>39895.28</v>
      </c>
      <c r="I32" s="83" t="s">
        <v>3432</v>
      </c>
      <c r="J32" s="83" t="s">
        <v>3432</v>
      </c>
      <c r="K32" s="83" t="s">
        <v>3432</v>
      </c>
      <c r="L32" s="84"/>
      <c r="M32" s="85">
        <f>IFERROR(IF(COUNTIFS(S32:AB32,清算项目基本情况表!$D$6)&gt;=1,IF(L32="占地面积法",ROUND(SUM('附表4-项目间分摊信息采集表'!$E$5)/SUMPRODUCT(SUMIFS('附表4-项目间分摊信息采集表'!$E:$E,'附表4-项目间分摊信息采集表'!$B:$B,S32:AB32)),20),IF(L32="测绘总建筑面积法",ROUND(SUM('附表4-项目间分摊信息采集表'!$F$5)/SUMPRODUCT(SUMIFS('附表4-项目间分摊信息采集表'!$F:$F,'附表4-项目间分摊信息采集表'!$B:$B,S32:AB32)),20),IF(L32="可售建筑面积法",ROUND(SUM('附表4-项目间分摊信息采集表'!$G$5)/SUMPRODUCT(SUMIFS('附表4-项目间分摊信息采集表'!$G:$G,'附表4-项目间分摊信息采集表'!$B:$B,S32:AB32)),20),IF(L32="其他分摊方法",ROUND(SUM('附表4-项目间分摊信息采集表'!$H$5)/SUMPRODUCT(SUMIFS('附表4-项目间分摊信息采集表'!$H:$H,'附表4-项目间分摊信息采集表'!$B:$B,S32:AB32)),20),IF(L32="手工填写分摊比例","请填写分摊比例",100%))))),IF(COUNTA(S32:AB32)&gt;=1,0%,100%)),100%)</f>
        <v>1</v>
      </c>
      <c r="N32" s="86">
        <f>SUMIFS('附表7-扣除项目明细采集底稿'!$R:$R,'附表7-扣除项目明细采集底稿'!$G:$G,B32)</f>
        <v>39592.88</v>
      </c>
      <c r="O32" s="84">
        <v>0</v>
      </c>
      <c r="P32" s="87">
        <f>SUMIFS('附表7-扣除项目明细采集底稿'!$T:$T,'附表7-扣除项目明细采集底稿'!$G:$G,$B32)</f>
        <v>39592.88</v>
      </c>
      <c r="Q32" s="88">
        <f t="shared" si="0"/>
        <v>0</v>
      </c>
      <c r="R32" s="89"/>
      <c r="S32" s="84" t="s">
        <v>12</v>
      </c>
      <c r="T32" s="84"/>
      <c r="U32" s="84"/>
      <c r="V32" s="84" t="s">
        <v>142</v>
      </c>
      <c r="W32" s="84" t="s">
        <v>142</v>
      </c>
      <c r="X32" s="84" t="s">
        <v>142</v>
      </c>
      <c r="Y32" s="84" t="s">
        <v>142</v>
      </c>
      <c r="Z32" s="84" t="s">
        <v>142</v>
      </c>
      <c r="AA32" s="84" t="s">
        <v>142</v>
      </c>
      <c r="AB32" s="84" t="s">
        <v>142</v>
      </c>
    </row>
    <row r="33" ht="11.85" hidden="1" spans="1:29">
      <c r="A33" s="76" t="s">
        <v>732</v>
      </c>
      <c r="B33" s="77" t="s">
        <v>3347</v>
      </c>
      <c r="C33" s="78" t="s">
        <v>3479</v>
      </c>
      <c r="D33" s="79"/>
      <c r="E33" s="78" t="s">
        <v>2306</v>
      </c>
      <c r="F33" s="81" t="s">
        <v>1464</v>
      </c>
      <c r="G33" s="82">
        <v>33800</v>
      </c>
      <c r="H33" s="82">
        <v>31886.79</v>
      </c>
      <c r="I33" s="83" t="s">
        <v>3432</v>
      </c>
      <c r="J33" s="83" t="s">
        <v>3432</v>
      </c>
      <c r="K33" s="83" t="s">
        <v>3432</v>
      </c>
      <c r="L33" s="84"/>
      <c r="M33" s="85">
        <f>IFERROR(IF(COUNTIFS(S33:AB33,清算项目基本情况表!$D$6)&gt;=1,IF(L33="占地面积法",ROUND(SUM('附表4-项目间分摊信息采集表'!$E$5)/SUMPRODUCT(SUMIFS('附表4-项目间分摊信息采集表'!$E:$E,'附表4-项目间分摊信息采集表'!$B:$B,S33:AB33)),20),IF(L33="测绘总建筑面积法",ROUND(SUM('附表4-项目间分摊信息采集表'!$F$5)/SUMPRODUCT(SUMIFS('附表4-项目间分摊信息采集表'!$F:$F,'附表4-项目间分摊信息采集表'!$B:$B,S33:AB33)),20),IF(L33="可售建筑面积法",ROUND(SUM('附表4-项目间分摊信息采集表'!$G$5)/SUMPRODUCT(SUMIFS('附表4-项目间分摊信息采集表'!$G:$G,'附表4-项目间分摊信息采集表'!$B:$B,S33:AB33)),20),IF(L33="其他分摊方法",ROUND(SUM('附表4-项目间分摊信息采集表'!$H$5)/SUMPRODUCT(SUMIFS('附表4-项目间分摊信息采集表'!$H:$H,'附表4-项目间分摊信息采集表'!$B:$B,S33:AB33)),20),IF(L33="手工填写分摊比例","请填写分摊比例",100%))))),IF(COUNTA(S33:AB33)&gt;=1,0%,100%)),100%)</f>
        <v>1</v>
      </c>
      <c r="N33" s="86">
        <f>SUMIFS('附表7-扣除项目明细采集底稿'!$R:$R,'附表7-扣除项目明细采集底稿'!$G:$G,B33)</f>
        <v>31886.79</v>
      </c>
      <c r="O33" s="84">
        <v>0</v>
      </c>
      <c r="P33" s="87">
        <f>SUMIFS('附表7-扣除项目明细采集底稿'!$T:$T,'附表7-扣除项目明细采集底稿'!$G:$G,$B33)</f>
        <v>31886.79</v>
      </c>
      <c r="Q33" s="88">
        <f t="shared" si="0"/>
        <v>0</v>
      </c>
      <c r="R33" s="89"/>
      <c r="S33" s="84" t="s">
        <v>12</v>
      </c>
      <c r="T33" s="84"/>
      <c r="U33" s="84"/>
      <c r="V33" s="84" t="s">
        <v>142</v>
      </c>
      <c r="W33" s="84" t="s">
        <v>142</v>
      </c>
      <c r="X33" s="84" t="s">
        <v>142</v>
      </c>
      <c r="Y33" s="84" t="s">
        <v>142</v>
      </c>
      <c r="Z33" s="84" t="s">
        <v>142</v>
      </c>
      <c r="AA33" s="84" t="s">
        <v>142</v>
      </c>
      <c r="AB33" s="84" t="s">
        <v>142</v>
      </c>
    </row>
    <row r="34" ht="11.85" hidden="1" spans="1:29">
      <c r="A34" s="76" t="s">
        <v>733</v>
      </c>
      <c r="B34" s="77" t="s">
        <v>3480</v>
      </c>
      <c r="C34" s="78" t="s">
        <v>3481</v>
      </c>
      <c r="D34" s="79"/>
      <c r="E34" s="78" t="s">
        <v>2306</v>
      </c>
      <c r="F34" s="81" t="s">
        <v>1464</v>
      </c>
      <c r="G34" s="82">
        <v>689</v>
      </c>
      <c r="H34" s="82">
        <v>650</v>
      </c>
      <c r="I34" s="83" t="s">
        <v>3432</v>
      </c>
      <c r="J34" s="83" t="s">
        <v>3432</v>
      </c>
      <c r="K34" s="83" t="s">
        <v>3432</v>
      </c>
      <c r="L34" s="84"/>
      <c r="M34" s="85">
        <f>IFERROR(IF(COUNTIFS(S34:AB34,清算项目基本情况表!$D$6)&gt;=1,IF(L34="占地面积法",ROUND(SUM('附表4-项目间分摊信息采集表'!$E$5)/SUMPRODUCT(SUMIFS('附表4-项目间分摊信息采集表'!$E:$E,'附表4-项目间分摊信息采集表'!$B:$B,S34:AB34)),20),IF(L34="测绘总建筑面积法",ROUND(SUM('附表4-项目间分摊信息采集表'!$F$5)/SUMPRODUCT(SUMIFS('附表4-项目间分摊信息采集表'!$F:$F,'附表4-项目间分摊信息采集表'!$B:$B,S34:AB34)),20),IF(L34="可售建筑面积法",ROUND(SUM('附表4-项目间分摊信息采集表'!$G$5)/SUMPRODUCT(SUMIFS('附表4-项目间分摊信息采集表'!$G:$G,'附表4-项目间分摊信息采集表'!$B:$B,S34:AB34)),20),IF(L34="其他分摊方法",ROUND(SUM('附表4-项目间分摊信息采集表'!$H$5)/SUMPRODUCT(SUMIFS('附表4-项目间分摊信息采集表'!$H:$H,'附表4-项目间分摊信息采集表'!$B:$B,S34:AB34)),20),IF(L34="手工填写分摊比例","请填写分摊比例",100%))))),IF(COUNTA(S34:AB34)&gt;=1,0%,100%)),100%)</f>
        <v>1</v>
      </c>
      <c r="N34" s="86">
        <f>SUMIFS('附表7-扣除项目明细采集底稿'!$R:$R,'附表7-扣除项目明细采集底稿'!$G:$G,B34)</f>
        <v>0</v>
      </c>
      <c r="O34" s="84">
        <v>0</v>
      </c>
      <c r="P34" s="87">
        <f>SUMIFS('附表7-扣除项目明细采集底稿'!$T:$T,'附表7-扣除项目明细采集底稿'!$G:$G,$B34)</f>
        <v>0</v>
      </c>
      <c r="Q34" s="88">
        <f t="shared" si="0"/>
        <v>0</v>
      </c>
      <c r="R34" s="89"/>
      <c r="S34" s="84" t="s">
        <v>12</v>
      </c>
      <c r="T34" s="84"/>
      <c r="U34" s="84"/>
      <c r="V34" s="84" t="s">
        <v>142</v>
      </c>
      <c r="W34" s="84" t="s">
        <v>142</v>
      </c>
      <c r="X34" s="84" t="s">
        <v>142</v>
      </c>
      <c r="Y34" s="84" t="s">
        <v>142</v>
      </c>
      <c r="Z34" s="84" t="s">
        <v>142</v>
      </c>
      <c r="AA34" s="84" t="s">
        <v>142</v>
      </c>
      <c r="AB34" s="84" t="s">
        <v>142</v>
      </c>
    </row>
    <row r="35" ht="23.8" hidden="1" spans="1:29">
      <c r="A35" s="76" t="s">
        <v>503</v>
      </c>
      <c r="B35" s="80" t="s">
        <v>2533</v>
      </c>
      <c r="C35" s="80" t="s">
        <v>3482</v>
      </c>
      <c r="D35" s="79" t="s">
        <v>3447</v>
      </c>
      <c r="E35" s="80" t="s">
        <v>3483</v>
      </c>
      <c r="F35" s="90">
        <v>44148</v>
      </c>
      <c r="G35" s="82">
        <v>3978</v>
      </c>
      <c r="H35" s="82">
        <v>3752.83</v>
      </c>
      <c r="I35" s="83" t="s">
        <v>3432</v>
      </c>
      <c r="J35" s="83" t="s">
        <v>3432</v>
      </c>
      <c r="K35" s="83" t="s">
        <v>16</v>
      </c>
      <c r="L35" s="84" t="s">
        <v>282</v>
      </c>
      <c r="M35" s="85">
        <f>IFERROR(IF(COUNTIFS(S35:AB35,清算项目基本情况表!$D$6)&gt;=1,IF(L35="占地面积法",ROUND(SUM('附表4-项目间分摊信息采集表'!$E$5)/SUMPRODUCT(SUMIFS('附表4-项目间分摊信息采集表'!$E:$E,'附表4-项目间分摊信息采集表'!$B:$B,S35:AB35)),20),IF(L35="测绘总建筑面积法",ROUND(SUM('附表4-项目间分摊信息采集表'!$F$5)/SUMPRODUCT(SUMIFS('附表4-项目间分摊信息采集表'!$F:$F,'附表4-项目间分摊信息采集表'!$B:$B,S35:AB35)),20),IF(L35="可售建筑面积法",ROUND(SUM('附表4-项目间分摊信息采集表'!$G$5)/SUMPRODUCT(SUMIFS('附表4-项目间分摊信息采集表'!$G:$G,'附表4-项目间分摊信息采集表'!$B:$B,S35:AB35)),20),IF(L35="其他分摊方法",ROUND(SUM('附表4-项目间分摊信息采集表'!$H$5)/SUMPRODUCT(SUMIFS('附表4-项目间分摊信息采集表'!$H:$H,'附表4-项目间分摊信息采集表'!$B:$B,S35:AB35)),20),IF(L35="手工填写分摊比例","请填写分摊比例",100%))))),IF(COUNTA(S35:AB35)&gt;=1,0%,100%)),100%)</f>
        <v>0.331924265795271</v>
      </c>
      <c r="N35" s="86">
        <f>SUMIFS('附表7-扣除项目明细采集底稿'!$R:$R,'附表7-扣除项目明细采集底稿'!$G:$G,B35)</f>
        <v>0</v>
      </c>
      <c r="O35" s="84">
        <v>0</v>
      </c>
      <c r="P35" s="87">
        <f>SUMIFS('附表7-扣除项目明细采集底稿'!$T:$T,'附表7-扣除项目明细采集底稿'!$G:$G,$B35)</f>
        <v>0</v>
      </c>
      <c r="Q35" s="88">
        <f t="shared" si="0"/>
        <v>0</v>
      </c>
      <c r="R35" s="89"/>
      <c r="S35" s="84" t="s">
        <v>12</v>
      </c>
      <c r="T35" s="84" t="s">
        <v>303</v>
      </c>
      <c r="U35" s="84" t="s">
        <v>305</v>
      </c>
      <c r="V35" s="84" t="s">
        <v>142</v>
      </c>
      <c r="W35" s="84" t="s">
        <v>142</v>
      </c>
      <c r="X35" s="84" t="s">
        <v>142</v>
      </c>
      <c r="Y35" s="84" t="s">
        <v>142</v>
      </c>
      <c r="Z35" s="84" t="s">
        <v>142</v>
      </c>
      <c r="AA35" s="84" t="s">
        <v>142</v>
      </c>
      <c r="AB35" s="84" t="s">
        <v>142</v>
      </c>
    </row>
    <row r="36" ht="11.9" hidden="1" spans="1:29">
      <c r="A36" s="76" t="s">
        <v>585</v>
      </c>
      <c r="B36" s="77" t="s">
        <v>2487</v>
      </c>
      <c r="C36" s="78" t="s">
        <v>3484</v>
      </c>
      <c r="D36" s="79" t="s">
        <v>3441</v>
      </c>
      <c r="E36" s="78" t="s">
        <v>3485</v>
      </c>
      <c r="F36" s="81">
        <v>45132</v>
      </c>
      <c r="G36" s="82">
        <v>275000</v>
      </c>
      <c r="H36" s="82">
        <v>246387.16</v>
      </c>
      <c r="I36" s="83" t="s">
        <v>3432</v>
      </c>
      <c r="J36" s="83" t="s">
        <v>3432</v>
      </c>
      <c r="K36" s="83" t="s">
        <v>16</v>
      </c>
      <c r="L36" s="84" t="s">
        <v>3455</v>
      </c>
      <c r="M36" s="85">
        <f>IFERROR(IF(COUNTIFS(S36:AB36,清算项目基本情况表!$D$6)&gt;=1,IF(L36="占地面积法",ROUND(SUM('附表4-项目间分摊信息采集表'!$E$5)/SUMPRODUCT(SUMIFS('附表4-项目间分摊信息采集表'!$E:$E,'附表4-项目间分摊信息采集表'!$B:$B,S36:AB36)),20),IF(L36="测绘总建筑面积法",ROUND(SUM('附表4-项目间分摊信息采集表'!$F$5)/SUMPRODUCT(SUMIFS('附表4-项目间分摊信息采集表'!$F:$F,'附表4-项目间分摊信息采集表'!$B:$B,S36:AB36)),20),IF(L36="可售建筑面积法",ROUND(SUM('附表4-项目间分摊信息采集表'!$G$5)/SUMPRODUCT(SUMIFS('附表4-项目间分摊信息采集表'!$G:$G,'附表4-项目间分摊信息采集表'!$B:$B,S36:AB36)),20),IF(L36="其他分摊方法",ROUND(SUM('附表4-项目间分摊信息采集表'!$H$5)/SUMPRODUCT(SUMIFS('附表4-项目间分摊信息采集表'!$H:$H,'附表4-项目间分摊信息采集表'!$B:$B,S36:AB36)),20),IF(L36="手工填写分摊比例","请填写分摊比例",100%))))),IF(COUNTA(S36:AB36)&gt;=1,0%,100%)),100%)</f>
        <v>0.571474059785587</v>
      </c>
      <c r="N36" s="86">
        <f>SUMIFS('附表7-扣除项目明细采集底稿'!$R:$R,'附表7-扣除项目明细采集底稿'!$G:$G,B36)</f>
        <v>246387.16</v>
      </c>
      <c r="O36" s="84">
        <v>0</v>
      </c>
      <c r="P36" s="87">
        <f>SUMIFS('附表7-扣除项目明细采集底稿'!$T:$T,'附表7-扣除项目明细采集底稿'!$G:$G,$B36)</f>
        <v>140803.87</v>
      </c>
      <c r="Q36" s="88">
        <f t="shared" si="0"/>
        <v>105583.29</v>
      </c>
      <c r="R36" s="89"/>
      <c r="S36" s="84" t="s">
        <v>12</v>
      </c>
      <c r="T36" s="84" t="s">
        <v>303</v>
      </c>
      <c r="U36" s="84" t="s">
        <v>305</v>
      </c>
      <c r="V36" s="84" t="s">
        <v>142</v>
      </c>
      <c r="W36" s="84" t="s">
        <v>142</v>
      </c>
      <c r="X36" s="84" t="s">
        <v>142</v>
      </c>
      <c r="Y36" s="84" t="s">
        <v>142</v>
      </c>
      <c r="Z36" s="84" t="s">
        <v>142</v>
      </c>
      <c r="AA36" s="84" t="s">
        <v>142</v>
      </c>
      <c r="AB36" s="84" t="s">
        <v>142</v>
      </c>
    </row>
    <row r="37" ht="23.8" hidden="1" spans="1:29">
      <c r="A37" s="76" t="s">
        <v>636</v>
      </c>
      <c r="B37" s="77" t="s">
        <v>2993</v>
      </c>
      <c r="C37" s="78" t="s">
        <v>3486</v>
      </c>
      <c r="D37" s="79"/>
      <c r="E37" s="80" t="s">
        <v>3485</v>
      </c>
      <c r="F37" s="81">
        <v>44667</v>
      </c>
      <c r="G37" s="82">
        <v>255000</v>
      </c>
      <c r="H37" s="82">
        <v>222335.78</v>
      </c>
      <c r="I37" s="83" t="s">
        <v>3432</v>
      </c>
      <c r="J37" s="83" t="s">
        <v>3432</v>
      </c>
      <c r="K37" s="83" t="s">
        <v>3432</v>
      </c>
      <c r="L37" s="84"/>
      <c r="M37" s="85">
        <f>IFERROR(IF(COUNTIFS(S37:AB37,清算项目基本情况表!$D$6)&gt;=1,IF(L37="占地面积法",ROUND(SUM('附表4-项目间分摊信息采集表'!$E$5)/SUMPRODUCT(SUMIFS('附表4-项目间分摊信息采集表'!$E:$E,'附表4-项目间分摊信息采集表'!$B:$B,S37:AB37)),20),IF(L37="测绘总建筑面积法",ROUND(SUM('附表4-项目间分摊信息采集表'!$F$5)/SUMPRODUCT(SUMIFS('附表4-项目间分摊信息采集表'!$F:$F,'附表4-项目间分摊信息采集表'!$B:$B,S37:AB37)),20),IF(L37="可售建筑面积法",ROUND(SUM('附表4-项目间分摊信息采集表'!$G$5)/SUMPRODUCT(SUMIFS('附表4-项目间分摊信息采集表'!$G:$G,'附表4-项目间分摊信息采集表'!$B:$B,S37:AB37)),20),IF(L37="其他分摊方法",ROUND(SUM('附表4-项目间分摊信息采集表'!$H$5)/SUMPRODUCT(SUMIFS('附表4-项目间分摊信息采集表'!$H:$H,'附表4-项目间分摊信息采集表'!$B:$B,S37:AB37)),20),IF(L37="手工填写分摊比例","请填写分摊比例",100%))))),IF(COUNTA(S37:AB37)&gt;=1,0%,100%)),100%)</f>
        <v>1</v>
      </c>
      <c r="N37" s="86">
        <f>SUMIFS('附表7-扣除项目明细采集底稿'!$R:$R,'附表7-扣除项目明细采集底稿'!$G:$G,B37)</f>
        <v>222335.78</v>
      </c>
      <c r="O37" s="84">
        <v>0</v>
      </c>
      <c r="P37" s="87">
        <f>SUMIFS('附表7-扣除项目明细采集底稿'!$T:$T,'附表7-扣除项目明细采集底稿'!$G:$G,$B37)</f>
        <v>222335.78</v>
      </c>
      <c r="Q37" s="88">
        <f t="shared" si="0"/>
        <v>0</v>
      </c>
      <c r="R37" s="89"/>
      <c r="S37" s="84" t="s">
        <v>12</v>
      </c>
      <c r="T37" s="84"/>
      <c r="U37" s="84"/>
      <c r="V37" s="84" t="s">
        <v>142</v>
      </c>
      <c r="W37" s="84" t="s">
        <v>142</v>
      </c>
      <c r="X37" s="84" t="s">
        <v>142</v>
      </c>
      <c r="Y37" s="84" t="s">
        <v>142</v>
      </c>
      <c r="Z37" s="84" t="s">
        <v>142</v>
      </c>
      <c r="AA37" s="84" t="s">
        <v>142</v>
      </c>
      <c r="AB37" s="84" t="s">
        <v>142</v>
      </c>
    </row>
    <row r="38" ht="11.85" hidden="1" spans="1:29">
      <c r="A38" s="76" t="s">
        <v>718</v>
      </c>
      <c r="B38" s="77" t="s">
        <v>2961</v>
      </c>
      <c r="C38" s="78" t="s">
        <v>3487</v>
      </c>
      <c r="D38" s="79"/>
      <c r="E38" s="78" t="s">
        <v>3485</v>
      </c>
      <c r="F38" s="81">
        <v>44271</v>
      </c>
      <c r="G38" s="82">
        <v>325534</v>
      </c>
      <c r="H38" s="82">
        <v>442917.06</v>
      </c>
      <c r="I38" s="83" t="s">
        <v>3432</v>
      </c>
      <c r="J38" s="83" t="s">
        <v>3432</v>
      </c>
      <c r="K38" s="83" t="s">
        <v>3432</v>
      </c>
      <c r="L38" s="84"/>
      <c r="M38" s="85">
        <f>IFERROR(IF(COUNTIFS(S38:AB38,清算项目基本情况表!$D$6)&gt;=1,IF(L38="占地面积法",ROUND(SUM('附表4-项目间分摊信息采集表'!$E$5)/SUMPRODUCT(SUMIFS('附表4-项目间分摊信息采集表'!$E:$E,'附表4-项目间分摊信息采集表'!$B:$B,S38:AB38)),20),IF(L38="测绘总建筑面积法",ROUND(SUM('附表4-项目间分摊信息采集表'!$F$5)/SUMPRODUCT(SUMIFS('附表4-项目间分摊信息采集表'!$F:$F,'附表4-项目间分摊信息采集表'!$B:$B,S38:AB38)),20),IF(L38="可售建筑面积法",ROUND(SUM('附表4-项目间分摊信息采集表'!$G$5)/SUMPRODUCT(SUMIFS('附表4-项目间分摊信息采集表'!$G:$G,'附表4-项目间分摊信息采集表'!$B:$B,S38:AB38)),20),IF(L38="其他分摊方法",ROUND(SUM('附表4-项目间分摊信息采集表'!$H$5)/SUMPRODUCT(SUMIFS('附表4-项目间分摊信息采集表'!$H:$H,'附表4-项目间分摊信息采集表'!$B:$B,S38:AB38)),20),IF(L38="手工填写分摊比例","请填写分摊比例",100%))))),IF(COUNTA(S38:AB38)&gt;=1,0%,100%)),100%)</f>
        <v>1</v>
      </c>
      <c r="N38" s="86">
        <f>SUMIFS('附表7-扣除项目明细采集底稿'!$R:$R,'附表7-扣除项目明细采集底稿'!$G:$G,B38)</f>
        <v>442917.06</v>
      </c>
      <c r="O38" s="84">
        <v>0</v>
      </c>
      <c r="P38" s="87">
        <f>SUMIFS('附表7-扣除项目明细采集底稿'!$T:$T,'附表7-扣除项目明细采集底稿'!$G:$G,$B38)</f>
        <v>442917.06</v>
      </c>
      <c r="Q38" s="88">
        <f t="shared" si="0"/>
        <v>0</v>
      </c>
      <c r="R38" s="89"/>
      <c r="S38" s="84" t="s">
        <v>12</v>
      </c>
      <c r="T38" s="84"/>
      <c r="U38" s="84"/>
      <c r="V38" s="84" t="s">
        <v>142</v>
      </c>
      <c r="W38" s="84" t="s">
        <v>142</v>
      </c>
      <c r="X38" s="84" t="s">
        <v>142</v>
      </c>
      <c r="Y38" s="84" t="s">
        <v>142</v>
      </c>
      <c r="Z38" s="84" t="s">
        <v>142</v>
      </c>
      <c r="AA38" s="84" t="s">
        <v>142</v>
      </c>
      <c r="AB38" s="84" t="s">
        <v>142</v>
      </c>
    </row>
    <row r="39" ht="11.9" hidden="1" spans="1:29">
      <c r="A39" s="76" t="s">
        <v>95</v>
      </c>
      <c r="B39" s="80" t="s">
        <v>2256</v>
      </c>
      <c r="C39" s="80" t="s">
        <v>3488</v>
      </c>
      <c r="D39" s="79" t="s">
        <v>3435</v>
      </c>
      <c r="E39" s="80" t="s">
        <v>3489</v>
      </c>
      <c r="F39" s="90">
        <v>44447</v>
      </c>
      <c r="G39" s="91">
        <v>64273.88</v>
      </c>
      <c r="H39" s="91">
        <v>58966.86</v>
      </c>
      <c r="I39" s="83" t="s">
        <v>3432</v>
      </c>
      <c r="J39" s="83" t="s">
        <v>3432</v>
      </c>
      <c r="K39" s="83" t="s">
        <v>16</v>
      </c>
      <c r="L39" s="84" t="s">
        <v>282</v>
      </c>
      <c r="M39" s="85">
        <f>IFERROR(IF(COUNTIFS(S39:AB39,清算项目基本情况表!$D$6)&gt;=1,IF(L39="占地面积法",ROUND(SUM('附表4-项目间分摊信息采集表'!$E$5)/SUMPRODUCT(SUMIFS('附表4-项目间分摊信息采集表'!$E:$E,'附表4-项目间分摊信息采集表'!$B:$B,S39:AB39)),20),IF(L39="测绘总建筑面积法",ROUND(SUM('附表4-项目间分摊信息采集表'!$F$5)/SUMPRODUCT(SUMIFS('附表4-项目间分摊信息采集表'!$F:$F,'附表4-项目间分摊信息采集表'!$B:$B,S39:AB39)),20),IF(L39="可售建筑面积法",ROUND(SUM('附表4-项目间分摊信息采集表'!$G$5)/SUMPRODUCT(SUMIFS('附表4-项目间分摊信息采集表'!$G:$G,'附表4-项目间分摊信息采集表'!$B:$B,S39:AB39)),20),IF(L39="其他分摊方法",ROUND(SUM('附表4-项目间分摊信息采集表'!$H$5)/SUMPRODUCT(SUMIFS('附表4-项目间分摊信息采集表'!$H:$H,'附表4-项目间分摊信息采集表'!$B:$B,S39:AB39)),20),IF(L39="手工填写分摊比例","请填写分摊比例",100%))))),IF(COUNTA(S39:AB39)&gt;=1,0%,100%)),100%)</f>
        <v>0.331924265795271</v>
      </c>
      <c r="N39" s="86">
        <f>SUMIFS('附表7-扣除项目明细采集底稿'!$R:$R,'附表7-扣除项目明细采集底稿'!$G:$G,B39)</f>
        <v>58966.86</v>
      </c>
      <c r="O39" s="84">
        <v>0</v>
      </c>
      <c r="P39" s="87">
        <f>SUMIFS('附表7-扣除项目明细采集底稿'!$T:$T,'附表7-扣除项目明细采集底稿'!$G:$G,$B39)</f>
        <v>19572.53</v>
      </c>
      <c r="Q39" s="88">
        <f t="shared" si="0"/>
        <v>39394.33</v>
      </c>
      <c r="R39" s="89"/>
      <c r="S39" s="84" t="s">
        <v>12</v>
      </c>
      <c r="T39" s="84" t="s">
        <v>303</v>
      </c>
      <c r="U39" s="84" t="s">
        <v>305</v>
      </c>
      <c r="V39" s="84" t="s">
        <v>142</v>
      </c>
      <c r="W39" s="84" t="s">
        <v>142</v>
      </c>
      <c r="X39" s="84" t="s">
        <v>142</v>
      </c>
      <c r="Y39" s="84" t="s">
        <v>142</v>
      </c>
      <c r="Z39" s="84" t="s">
        <v>142</v>
      </c>
      <c r="AA39" s="84" t="s">
        <v>142</v>
      </c>
      <c r="AB39" s="84" t="s">
        <v>142</v>
      </c>
    </row>
    <row r="40" ht="23.8" hidden="1" spans="1:29">
      <c r="A40" s="76" t="s">
        <v>507</v>
      </c>
      <c r="B40" s="80" t="s">
        <v>2572</v>
      </c>
      <c r="C40" s="80" t="s">
        <v>3490</v>
      </c>
      <c r="D40" s="79" t="s">
        <v>3447</v>
      </c>
      <c r="E40" s="80" t="s">
        <v>3489</v>
      </c>
      <c r="F40" s="90">
        <v>44440</v>
      </c>
      <c r="G40" s="91">
        <v>75277.74</v>
      </c>
      <c r="H40" s="91">
        <v>69062.15</v>
      </c>
      <c r="I40" s="83" t="s">
        <v>3432</v>
      </c>
      <c r="J40" s="83" t="s">
        <v>3432</v>
      </c>
      <c r="K40" s="83" t="s">
        <v>16</v>
      </c>
      <c r="L40" s="84" t="s">
        <v>282</v>
      </c>
      <c r="M40" s="85">
        <f>IFERROR(IF(COUNTIFS(S40:AB40,清算项目基本情况表!$D$6)&gt;=1,IF(L40="占地面积法",ROUND(SUM('附表4-项目间分摊信息采集表'!$E$5)/SUMPRODUCT(SUMIFS('附表4-项目间分摊信息采集表'!$E:$E,'附表4-项目间分摊信息采集表'!$B:$B,S40:AB40)),20),IF(L40="测绘总建筑面积法",ROUND(SUM('附表4-项目间分摊信息采集表'!$F$5)/SUMPRODUCT(SUMIFS('附表4-项目间分摊信息采集表'!$F:$F,'附表4-项目间分摊信息采集表'!$B:$B,S40:AB40)),20),IF(L40="可售建筑面积法",ROUND(SUM('附表4-项目间分摊信息采集表'!$G$5)/SUMPRODUCT(SUMIFS('附表4-项目间分摊信息采集表'!$G:$G,'附表4-项目间分摊信息采集表'!$B:$B,S40:AB40)),20),IF(L40="其他分摊方法",ROUND(SUM('附表4-项目间分摊信息采集表'!$H$5)/SUMPRODUCT(SUMIFS('附表4-项目间分摊信息采集表'!$H:$H,'附表4-项目间分摊信息采集表'!$B:$B,S40:AB40)),20),IF(L40="手工填写分摊比例","请填写分摊比例",100%))))),IF(COUNTA(S40:AB40)&gt;=1,0%,100%)),100%)</f>
        <v>0.331924265795271</v>
      </c>
      <c r="N40" s="86">
        <f>SUMIFS('附表7-扣除项目明细采集底稿'!$R:$R,'附表7-扣除项目明细采集底稿'!$G:$G,B40)</f>
        <v>69062.15</v>
      </c>
      <c r="O40" s="84">
        <v>0</v>
      </c>
      <c r="P40" s="87">
        <f>SUMIFS('附表7-扣除项目明细采集底稿'!$T:$T,'附表7-扣除项目明细采集底稿'!$G:$G,$B40)</f>
        <v>22923.4</v>
      </c>
      <c r="Q40" s="88">
        <f t="shared" si="0"/>
        <v>46138.75</v>
      </c>
      <c r="R40" s="89"/>
      <c r="S40" s="84" t="s">
        <v>12</v>
      </c>
      <c r="T40" s="84" t="s">
        <v>303</v>
      </c>
      <c r="U40" s="84" t="s">
        <v>305</v>
      </c>
      <c r="V40" s="84" t="s">
        <v>142</v>
      </c>
      <c r="W40" s="84" t="s">
        <v>142</v>
      </c>
      <c r="X40" s="84" t="s">
        <v>142</v>
      </c>
      <c r="Y40" s="84" t="s">
        <v>142</v>
      </c>
      <c r="Z40" s="84" t="s">
        <v>142</v>
      </c>
      <c r="AA40" s="84" t="s">
        <v>142</v>
      </c>
      <c r="AB40" s="84" t="s">
        <v>142</v>
      </c>
    </row>
    <row r="41" ht="11.9" hidden="1" spans="1:29">
      <c r="A41" s="76" t="s">
        <v>623</v>
      </c>
      <c r="B41" s="77" t="s">
        <v>2897</v>
      </c>
      <c r="C41" s="78" t="s">
        <v>3491</v>
      </c>
      <c r="D41" s="79"/>
      <c r="E41" s="80" t="s">
        <v>3489</v>
      </c>
      <c r="F41" s="81">
        <v>44440</v>
      </c>
      <c r="G41" s="82">
        <v>643129.32</v>
      </c>
      <c r="H41" s="82">
        <v>590026.9</v>
      </c>
      <c r="I41" s="83" t="s">
        <v>3432</v>
      </c>
      <c r="J41" s="83" t="s">
        <v>3432</v>
      </c>
      <c r="K41" s="83" t="s">
        <v>3432</v>
      </c>
      <c r="L41" s="84"/>
      <c r="M41" s="85">
        <f>IFERROR(IF(COUNTIFS(S41:AB41,清算项目基本情况表!$D$6)&gt;=1,IF(L41="占地面积法",ROUND(SUM('附表4-项目间分摊信息采集表'!$E$5)/SUMPRODUCT(SUMIFS('附表4-项目间分摊信息采集表'!$E:$E,'附表4-项目间分摊信息采集表'!$B:$B,S41:AB41)),20),IF(L41="测绘总建筑面积法",ROUND(SUM('附表4-项目间分摊信息采集表'!$F$5)/SUMPRODUCT(SUMIFS('附表4-项目间分摊信息采集表'!$F:$F,'附表4-项目间分摊信息采集表'!$B:$B,S41:AB41)),20),IF(L41="可售建筑面积法",ROUND(SUM('附表4-项目间分摊信息采集表'!$G$5)/SUMPRODUCT(SUMIFS('附表4-项目间分摊信息采集表'!$G:$G,'附表4-项目间分摊信息采集表'!$B:$B,S41:AB41)),20),IF(L41="其他分摊方法",ROUND(SUM('附表4-项目间分摊信息采集表'!$H$5)/SUMPRODUCT(SUMIFS('附表4-项目间分摊信息采集表'!$H:$H,'附表4-项目间分摊信息采集表'!$B:$B,S41:AB41)),20),IF(L41="手工填写分摊比例","请填写分摊比例",100%))))),IF(COUNTA(S41:AB41)&gt;=1,0%,100%)),100%)</f>
        <v>1</v>
      </c>
      <c r="N41" s="86">
        <f>SUMIFS('附表7-扣除项目明细采集底稿'!$R:$R,'附表7-扣除项目明细采集底稿'!$G:$G,B41)</f>
        <v>590026.9</v>
      </c>
      <c r="O41" s="84">
        <v>0</v>
      </c>
      <c r="P41" s="87">
        <f>SUMIFS('附表7-扣除项目明细采集底稿'!$T:$T,'附表7-扣除项目明细采集底稿'!$G:$G,$B41)</f>
        <v>590026.9</v>
      </c>
      <c r="Q41" s="88">
        <f t="shared" si="0"/>
        <v>0</v>
      </c>
      <c r="R41" s="89"/>
      <c r="S41" s="84" t="s">
        <v>12</v>
      </c>
      <c r="T41" s="84"/>
      <c r="U41" s="84"/>
      <c r="V41" s="84" t="s">
        <v>142</v>
      </c>
      <c r="W41" s="84" t="s">
        <v>142</v>
      </c>
      <c r="X41" s="84" t="s">
        <v>142</v>
      </c>
      <c r="Y41" s="84" t="s">
        <v>142</v>
      </c>
      <c r="Z41" s="84" t="s">
        <v>142</v>
      </c>
      <c r="AA41" s="84" t="s">
        <v>142</v>
      </c>
      <c r="AB41" s="84" t="s">
        <v>142</v>
      </c>
    </row>
    <row r="42" ht="11.85" hidden="1" spans="1:29">
      <c r="A42" s="76" t="s">
        <v>693</v>
      </c>
      <c r="B42" s="77" t="s">
        <v>3492</v>
      </c>
      <c r="C42" s="78" t="s">
        <v>3493</v>
      </c>
      <c r="D42" s="79"/>
      <c r="E42" s="78" t="s">
        <v>3489</v>
      </c>
      <c r="F42" s="81">
        <v>44440</v>
      </c>
      <c r="G42" s="82">
        <v>22670.94</v>
      </c>
      <c r="H42" s="82">
        <v>100001</v>
      </c>
      <c r="I42" s="83" t="s">
        <v>3432</v>
      </c>
      <c r="J42" s="83" t="s">
        <v>3432</v>
      </c>
      <c r="K42" s="83" t="s">
        <v>3432</v>
      </c>
      <c r="L42" s="84"/>
      <c r="M42" s="85">
        <f>IFERROR(IF(COUNTIFS(S42:AB42,清算项目基本情况表!$D$6)&gt;=1,IF(L42="占地面积法",ROUND(SUM('附表4-项目间分摊信息采集表'!$E$5)/SUMPRODUCT(SUMIFS('附表4-项目间分摊信息采集表'!$E:$E,'附表4-项目间分摊信息采集表'!$B:$B,S42:AB42)),20),IF(L42="测绘总建筑面积法",ROUND(SUM('附表4-项目间分摊信息采集表'!$F$5)/SUMPRODUCT(SUMIFS('附表4-项目间分摊信息采集表'!$F:$F,'附表4-项目间分摊信息采集表'!$B:$B,S42:AB42)),20),IF(L42="可售建筑面积法",ROUND(SUM('附表4-项目间分摊信息采集表'!$G$5)/SUMPRODUCT(SUMIFS('附表4-项目间分摊信息采集表'!$G:$G,'附表4-项目间分摊信息采集表'!$B:$B,S42:AB42)),20),IF(L42="其他分摊方法",ROUND(SUM('附表4-项目间分摊信息采集表'!$H$5)/SUMPRODUCT(SUMIFS('附表4-项目间分摊信息采集表'!$H:$H,'附表4-项目间分摊信息采集表'!$B:$B,S42:AB42)),20),IF(L42="手工填写分摊比例","请填写分摊比例",100%))))),IF(COUNTA(S42:AB42)&gt;=1,0%,100%)),100%)</f>
        <v>1</v>
      </c>
      <c r="N42" s="86">
        <f>SUMIFS('附表7-扣除项目明细采集底稿'!$R:$R,'附表7-扣除项目明细采集底稿'!$G:$G,B42)</f>
        <v>0</v>
      </c>
      <c r="O42" s="84">
        <v>0</v>
      </c>
      <c r="P42" s="87">
        <f>SUMIFS('附表7-扣除项目明细采集底稿'!$T:$T,'附表7-扣除项目明细采集底稿'!$G:$G,$B42)</f>
        <v>0</v>
      </c>
      <c r="Q42" s="88">
        <f t="shared" si="0"/>
        <v>0</v>
      </c>
      <c r="R42" s="89"/>
      <c r="S42" s="84" t="s">
        <v>12</v>
      </c>
      <c r="T42" s="84"/>
      <c r="U42" s="84"/>
      <c r="V42" s="84" t="s">
        <v>142</v>
      </c>
      <c r="W42" s="84" t="s">
        <v>142</v>
      </c>
      <c r="X42" s="84" t="s">
        <v>142</v>
      </c>
      <c r="Y42" s="84" t="s">
        <v>142</v>
      </c>
      <c r="Z42" s="84" t="s">
        <v>142</v>
      </c>
      <c r="AA42" s="84" t="s">
        <v>142</v>
      </c>
      <c r="AB42" s="84" t="s">
        <v>142</v>
      </c>
    </row>
    <row r="43" ht="11.85" hidden="1" spans="1:29">
      <c r="A43" s="76" t="s">
        <v>707</v>
      </c>
      <c r="B43" s="77" t="s">
        <v>2888</v>
      </c>
      <c r="C43" s="78" t="s">
        <v>3494</v>
      </c>
      <c r="D43" s="79"/>
      <c r="E43" s="78" t="s">
        <v>3489</v>
      </c>
      <c r="F43" s="81">
        <v>44440</v>
      </c>
      <c r="G43" s="82">
        <v>909878.04</v>
      </c>
      <c r="H43" s="82">
        <v>855549.53</v>
      </c>
      <c r="I43" s="83" t="s">
        <v>3432</v>
      </c>
      <c r="J43" s="83" t="s">
        <v>3432</v>
      </c>
      <c r="K43" s="83" t="s">
        <v>3432</v>
      </c>
      <c r="L43" s="84"/>
      <c r="M43" s="85">
        <f>IFERROR(IF(COUNTIFS(S43:AB43,清算项目基本情况表!$D$6)&gt;=1,IF(L43="占地面积法",ROUND(SUM('附表4-项目间分摊信息采集表'!$E$5)/SUMPRODUCT(SUMIFS('附表4-项目间分摊信息采集表'!$E:$E,'附表4-项目间分摊信息采集表'!$B:$B,S43:AB43)),20),IF(L43="测绘总建筑面积法",ROUND(SUM('附表4-项目间分摊信息采集表'!$F$5)/SUMPRODUCT(SUMIFS('附表4-项目间分摊信息采集表'!$F:$F,'附表4-项目间分摊信息采集表'!$B:$B,S43:AB43)),20),IF(L43="可售建筑面积法",ROUND(SUM('附表4-项目间分摊信息采集表'!$G$5)/SUMPRODUCT(SUMIFS('附表4-项目间分摊信息采集表'!$G:$G,'附表4-项目间分摊信息采集表'!$B:$B,S43:AB43)),20),IF(L43="其他分摊方法",ROUND(SUM('附表4-项目间分摊信息采集表'!$H$5)/SUMPRODUCT(SUMIFS('附表4-项目间分摊信息采集表'!$H:$H,'附表4-项目间分摊信息采集表'!$B:$B,S43:AB43)),20),IF(L43="手工填写分摊比例","请填写分摊比例",100%))))),IF(COUNTA(S43:AB43)&gt;=1,0%,100%)),100%)</f>
        <v>1</v>
      </c>
      <c r="N43" s="86">
        <f>SUMIFS('附表7-扣除项目明细采集底稿'!$R:$R,'附表7-扣除项目明细采集底稿'!$G:$G,B43)</f>
        <v>855549.53</v>
      </c>
      <c r="O43" s="84">
        <v>0</v>
      </c>
      <c r="P43" s="87">
        <f>SUMIFS('附表7-扣除项目明细采集底稿'!$T:$T,'附表7-扣除项目明细采集底稿'!$G:$G,$B43)</f>
        <v>855549.53</v>
      </c>
      <c r="Q43" s="88">
        <f t="shared" si="0"/>
        <v>0</v>
      </c>
      <c r="R43" s="89"/>
      <c r="S43" s="84" t="s">
        <v>12</v>
      </c>
      <c r="T43" s="84"/>
      <c r="U43" s="84"/>
      <c r="V43" s="84" t="s">
        <v>142</v>
      </c>
      <c r="W43" s="84" t="s">
        <v>142</v>
      </c>
      <c r="X43" s="84" t="s">
        <v>142</v>
      </c>
      <c r="Y43" s="84" t="s">
        <v>142</v>
      </c>
      <c r="Z43" s="84" t="s">
        <v>142</v>
      </c>
      <c r="AA43" s="84" t="s">
        <v>142</v>
      </c>
      <c r="AB43" s="84" t="s">
        <v>142</v>
      </c>
    </row>
    <row r="44" ht="11.9" hidden="1" spans="1:29">
      <c r="A44" s="76" t="s">
        <v>359</v>
      </c>
      <c r="B44" s="80" t="s">
        <v>2323</v>
      </c>
      <c r="C44" s="80" t="s">
        <v>3495</v>
      </c>
      <c r="D44" s="79" t="s">
        <v>3441</v>
      </c>
      <c r="E44" s="80" t="s">
        <v>3496</v>
      </c>
      <c r="F44" s="90">
        <v>44390</v>
      </c>
      <c r="G44" s="82">
        <v>1686800</v>
      </c>
      <c r="H44" s="82">
        <v>1492743.36</v>
      </c>
      <c r="I44" s="83" t="s">
        <v>3432</v>
      </c>
      <c r="J44" s="83" t="s">
        <v>3432</v>
      </c>
      <c r="K44" s="83" t="s">
        <v>16</v>
      </c>
      <c r="L44" s="84" t="s">
        <v>282</v>
      </c>
      <c r="M44" s="85">
        <f>IFERROR(IF(COUNTIFS(S44:AB44,清算项目基本情况表!$D$6)&gt;=1,IF(L44="占地面积法",ROUND(SUM('附表4-项目间分摊信息采集表'!$E$5)/SUMPRODUCT(SUMIFS('附表4-项目间分摊信息采集表'!$E:$E,'附表4-项目间分摊信息采集表'!$B:$B,S44:AB44)),20),IF(L44="测绘总建筑面积法",ROUND(SUM('附表4-项目间分摊信息采集表'!$F$5)/SUMPRODUCT(SUMIFS('附表4-项目间分摊信息采集表'!$F:$F,'附表4-项目间分摊信息采集表'!$B:$B,S44:AB44)),20),IF(L44="可售建筑面积法",ROUND(SUM('附表4-项目间分摊信息采集表'!$G$5)/SUMPRODUCT(SUMIFS('附表4-项目间分摊信息采集表'!$G:$G,'附表4-项目间分摊信息采集表'!$B:$B,S44:AB44)),20),IF(L44="其他分摊方法",ROUND(SUM('附表4-项目间分摊信息采集表'!$H$5)/SUMPRODUCT(SUMIFS('附表4-项目间分摊信息采集表'!$H:$H,'附表4-项目间分摊信息采集表'!$B:$B,S44:AB44)),20),IF(L44="手工填写分摊比例","请填写分摊比例",100%))))),IF(COUNTA(S44:AB44)&gt;=1,0%,100%)),100%)</f>
        <v>0.331924265795271</v>
      </c>
      <c r="N44" s="86">
        <f>SUMIFS('附表7-扣除项目明细采集底稿'!$R:$R,'附表7-扣除项目明细采集底稿'!$G:$G,B44)</f>
        <v>1492743.34</v>
      </c>
      <c r="O44" s="84">
        <v>0</v>
      </c>
      <c r="P44" s="87">
        <f>SUMIFS('附表7-扣除项目明细采集底稿'!$T:$T,'附表7-扣除项目明细采集底稿'!$G:$G,$B44)</f>
        <v>495477.73</v>
      </c>
      <c r="Q44" s="88">
        <f t="shared" si="0"/>
        <v>997265.61</v>
      </c>
      <c r="R44" s="89"/>
      <c r="S44" s="84" t="s">
        <v>12</v>
      </c>
      <c r="T44" s="84" t="s">
        <v>303</v>
      </c>
      <c r="U44" s="84" t="s">
        <v>305</v>
      </c>
      <c r="V44" s="84" t="s">
        <v>142</v>
      </c>
      <c r="W44" s="84" t="s">
        <v>142</v>
      </c>
      <c r="X44" s="84" t="s">
        <v>142</v>
      </c>
      <c r="Y44" s="84" t="s">
        <v>142</v>
      </c>
      <c r="Z44" s="84" t="s">
        <v>142</v>
      </c>
      <c r="AA44" s="84" t="s">
        <v>142</v>
      </c>
      <c r="AB44" s="84" t="s">
        <v>142</v>
      </c>
    </row>
    <row r="45" ht="15" hidden="1" spans="1:29">
      <c r="A45" s="76" t="s">
        <v>573</v>
      </c>
      <c r="B45" s="92" t="s">
        <v>2216</v>
      </c>
      <c r="C45" s="93" t="s">
        <v>3497</v>
      </c>
      <c r="D45" s="79" t="s">
        <v>3438</v>
      </c>
      <c r="E45" s="113" t="s">
        <v>3498</v>
      </c>
      <c r="F45" s="95">
        <v>44148</v>
      </c>
      <c r="G45" s="91">
        <v>1850000</v>
      </c>
      <c r="H45" s="91">
        <v>1651032.66</v>
      </c>
      <c r="I45" s="83" t="s">
        <v>3432</v>
      </c>
      <c r="J45" s="83" t="s">
        <v>3432</v>
      </c>
      <c r="K45" s="83" t="s">
        <v>16</v>
      </c>
      <c r="L45" s="84" t="s">
        <v>3455</v>
      </c>
      <c r="M45" s="85">
        <f>IFERROR(IF(COUNTIFS(S45:AB45,清算项目基本情况表!$D$6)&gt;=1,IF(L45="占地面积法",ROUND(SUM('附表4-项目间分摊信息采集表'!$E$5)/SUMPRODUCT(SUMIFS('附表4-项目间分摊信息采集表'!$E:$E,'附表4-项目间分摊信息采集表'!$B:$B,S45:AB45)),20),IF(L45="测绘总建筑面积法",ROUND(SUM('附表4-项目间分摊信息采集表'!$F$5)/SUMPRODUCT(SUMIFS('附表4-项目间分摊信息采集表'!$F:$F,'附表4-项目间分摊信息采集表'!$B:$B,S45:AB45)),20),IF(L45="可售建筑面积法",ROUND(SUM('附表4-项目间分摊信息采集表'!$G$5)/SUMPRODUCT(SUMIFS('附表4-项目间分摊信息采集表'!$G:$G,'附表4-项目间分摊信息采集表'!$B:$B,S45:AB45)),20),IF(L45="其他分摊方法",ROUND(SUM('附表4-项目间分摊信息采集表'!$H$5)/SUMPRODUCT(SUMIFS('附表4-项目间分摊信息采集表'!$H:$H,'附表4-项目间分摊信息采集表'!$B:$B,S45:AB45)),20),IF(L45="手工填写分摊比例","请填写分摊比例",100%))))),IF(COUNTA(S45:AB45)&gt;=1,0%,100%)),100%)</f>
        <v>0.571474059785587</v>
      </c>
      <c r="N45" s="86">
        <f>SUMIFS('附表7-扣除项目明细采集底稿'!$R:$R,'附表7-扣除项目明细采集底稿'!$G:$G,B45)</f>
        <v>1645121.62</v>
      </c>
      <c r="O45" s="84">
        <v>0</v>
      </c>
      <c r="P45" s="87">
        <f>SUMIFS('附表7-扣除项目明细采集底稿'!$T:$T,'附表7-扣除项目明细采集底稿'!$G:$G,$B45)</f>
        <v>936766.33</v>
      </c>
      <c r="Q45" s="88">
        <f t="shared" si="0"/>
        <v>708355.29</v>
      </c>
      <c r="R45" s="89"/>
      <c r="S45" s="84" t="s">
        <v>12</v>
      </c>
      <c r="T45" s="84" t="s">
        <v>303</v>
      </c>
      <c r="U45" s="84" t="s">
        <v>305</v>
      </c>
      <c r="V45" s="84" t="s">
        <v>142</v>
      </c>
      <c r="W45" s="84" t="s">
        <v>142</v>
      </c>
      <c r="X45" s="84" t="s">
        <v>142</v>
      </c>
      <c r="Y45" s="84" t="s">
        <v>142</v>
      </c>
      <c r="Z45" s="84" t="s">
        <v>142</v>
      </c>
      <c r="AA45" s="84" t="s">
        <v>142</v>
      </c>
      <c r="AB45" s="84" t="s">
        <v>142</v>
      </c>
    </row>
    <row r="46" ht="23.8" hidden="1" spans="1:29">
      <c r="A46" s="76" t="s">
        <v>43</v>
      </c>
      <c r="B46" s="80" t="s">
        <v>2510</v>
      </c>
      <c r="C46" s="80" t="s">
        <v>3499</v>
      </c>
      <c r="D46" s="79" t="s">
        <v>3438</v>
      </c>
      <c r="E46" s="80" t="s">
        <v>3500</v>
      </c>
      <c r="F46" s="90">
        <v>44706</v>
      </c>
      <c r="G46" s="91">
        <v>300000</v>
      </c>
      <c r="H46" s="91">
        <v>236470.1</v>
      </c>
      <c r="I46" s="83" t="s">
        <v>3432</v>
      </c>
      <c r="J46" s="83" t="s">
        <v>3432</v>
      </c>
      <c r="K46" s="83" t="s">
        <v>16</v>
      </c>
      <c r="L46" s="84" t="s">
        <v>282</v>
      </c>
      <c r="M46" s="85">
        <f>IFERROR(IF(COUNTIFS(S46:AB46,清算项目基本情况表!$D$6)&gt;=1,IF(L46="占地面积法",ROUND(SUM('附表4-项目间分摊信息采集表'!$E$5)/SUMPRODUCT(SUMIFS('附表4-项目间分摊信息采集表'!$E:$E,'附表4-项目间分摊信息采集表'!$B:$B,S46:AB46)),20),IF(L46="测绘总建筑面积法",ROUND(SUM('附表4-项目间分摊信息采集表'!$F$5)/SUMPRODUCT(SUMIFS('附表4-项目间分摊信息采集表'!$F:$F,'附表4-项目间分摊信息采集表'!$B:$B,S46:AB46)),20),IF(L46="可售建筑面积法",ROUND(SUM('附表4-项目间分摊信息采集表'!$G$5)/SUMPRODUCT(SUMIFS('附表4-项目间分摊信息采集表'!$G:$G,'附表4-项目间分摊信息采集表'!$B:$B,S46:AB46)),20),IF(L46="其他分摊方法",ROUND(SUM('附表4-项目间分摊信息采集表'!$H$5)/SUMPRODUCT(SUMIFS('附表4-项目间分摊信息采集表'!$H:$H,'附表4-项目间分摊信息采集表'!$B:$B,S46:AB46)),20),IF(L46="手工填写分摊比例","请填写分摊比例",100%))))),IF(COUNTA(S46:AB46)&gt;=1,0%,100%)),100%)</f>
        <v>0.331924265795271</v>
      </c>
      <c r="N46" s="86">
        <f>SUMIFS('附表7-扣除项目明细采集底稿'!$R:$R,'附表7-扣除项目明细采集底稿'!$G:$G,B46)</f>
        <v>236470.1</v>
      </c>
      <c r="O46" s="84">
        <v>0</v>
      </c>
      <c r="P46" s="87">
        <f>SUMIFS('附表7-扣除项目明细采集底稿'!$T:$T,'附表7-扣除项目明细采集底稿'!$G:$G,$B46)</f>
        <v>80759.68</v>
      </c>
      <c r="Q46" s="88">
        <f t="shared" si="0"/>
        <v>155710.42</v>
      </c>
      <c r="R46" s="89"/>
      <c r="S46" s="84" t="s">
        <v>12</v>
      </c>
      <c r="T46" s="84" t="s">
        <v>303</v>
      </c>
      <c r="U46" s="84" t="s">
        <v>305</v>
      </c>
      <c r="V46" s="84" t="s">
        <v>142</v>
      </c>
      <c r="W46" s="84" t="s">
        <v>142</v>
      </c>
      <c r="X46" s="84" t="s">
        <v>142</v>
      </c>
      <c r="Y46" s="84" t="s">
        <v>142</v>
      </c>
      <c r="Z46" s="84" t="s">
        <v>142</v>
      </c>
      <c r="AA46" s="84" t="s">
        <v>142</v>
      </c>
      <c r="AB46" s="84" t="s">
        <v>142</v>
      </c>
      <c r="AC46">
        <v>0.999477323636684</v>
      </c>
    </row>
    <row r="47" ht="11.9" hidden="1" spans="1:29">
      <c r="A47" s="76" t="s">
        <v>471</v>
      </c>
      <c r="B47" s="80" t="s">
        <v>2196</v>
      </c>
      <c r="C47" s="80" t="s">
        <v>3501</v>
      </c>
      <c r="D47" s="79" t="s">
        <v>3438</v>
      </c>
      <c r="E47" s="80" t="s">
        <v>3502</v>
      </c>
      <c r="F47" s="90" t="s">
        <v>3503</v>
      </c>
      <c r="G47" s="91">
        <v>170000</v>
      </c>
      <c r="H47" s="91">
        <v>167663</v>
      </c>
      <c r="I47" s="83" t="s">
        <v>3432</v>
      </c>
      <c r="J47" s="83" t="s">
        <v>3432</v>
      </c>
      <c r="K47" s="83" t="s">
        <v>16</v>
      </c>
      <c r="L47" s="84" t="s">
        <v>282</v>
      </c>
      <c r="M47" s="85">
        <f>IFERROR(IF(COUNTIFS(S47:AB47,清算项目基本情况表!$D$6)&gt;=1,IF(L47="占地面积法",ROUND(SUM('附表4-项目间分摊信息采集表'!$E$5)/SUMPRODUCT(SUMIFS('附表4-项目间分摊信息采集表'!$E:$E,'附表4-项目间分摊信息采集表'!$B:$B,S47:AB47)),20),IF(L47="测绘总建筑面积法",ROUND(SUM('附表4-项目间分摊信息采集表'!$F$5)/SUMPRODUCT(SUMIFS('附表4-项目间分摊信息采集表'!$F:$F,'附表4-项目间分摊信息采集表'!$B:$B,S47:AB47)),20),IF(L47="可售建筑面积法",ROUND(SUM('附表4-项目间分摊信息采集表'!$G$5)/SUMPRODUCT(SUMIFS('附表4-项目间分摊信息采集表'!$G:$G,'附表4-项目间分摊信息采集表'!$B:$B,S47:AB47)),20),IF(L47="其他分摊方法",ROUND(SUM('附表4-项目间分摊信息采集表'!$H$5)/SUMPRODUCT(SUMIFS('附表4-项目间分摊信息采集表'!$H:$H,'附表4-项目间分摊信息采集表'!$B:$B,S47:AB47)),20),IF(L47="手工填写分摊比例","请填写分摊比例",100%))))),IF(COUNTA(S47:AB47)&gt;=1,0%,100%)),100%)</f>
        <v>0.331924265795271</v>
      </c>
      <c r="N47" s="86">
        <f>SUMIFS('附表7-扣除项目明细采集底稿'!$R:$R,'附表7-扣除项目明细采集底稿'!$G:$G,B47)</f>
        <v>168316.84</v>
      </c>
      <c r="O47" s="84">
        <v>0</v>
      </c>
      <c r="P47" s="87">
        <f>SUMIFS('附表7-扣除项目明细采集底稿'!$T:$T,'附表7-扣除项目明细采集底稿'!$G:$G,$B47)</f>
        <v>55868.45</v>
      </c>
      <c r="Q47" s="88">
        <f t="shared" si="0"/>
        <v>112448.39</v>
      </c>
      <c r="R47" s="89"/>
      <c r="S47" s="84" t="s">
        <v>12</v>
      </c>
      <c r="T47" s="84" t="s">
        <v>303</v>
      </c>
      <c r="U47" s="84" t="s">
        <v>305</v>
      </c>
      <c r="V47" s="84" t="s">
        <v>142</v>
      </c>
      <c r="W47" s="84" t="s">
        <v>142</v>
      </c>
      <c r="X47" s="84" t="s">
        <v>142</v>
      </c>
      <c r="Y47" s="84" t="s">
        <v>142</v>
      </c>
      <c r="Z47" s="84" t="s">
        <v>142</v>
      </c>
      <c r="AA47" s="84" t="s">
        <v>142</v>
      </c>
      <c r="AB47" s="84" t="s">
        <v>142</v>
      </c>
    </row>
    <row r="48" ht="11.9" hidden="1" spans="1:29">
      <c r="A48" s="76" t="s">
        <v>84</v>
      </c>
      <c r="B48" s="80" t="s">
        <v>2277</v>
      </c>
      <c r="C48" s="80" t="s">
        <v>3504</v>
      </c>
      <c r="D48" s="79" t="s">
        <v>3438</v>
      </c>
      <c r="E48" s="80" t="s">
        <v>3505</v>
      </c>
      <c r="F48" s="90">
        <v>44296</v>
      </c>
      <c r="G48" s="91">
        <v>90000</v>
      </c>
      <c r="H48" s="91">
        <v>81622.15</v>
      </c>
      <c r="I48" s="83" t="s">
        <v>3432</v>
      </c>
      <c r="J48" s="83" t="s">
        <v>3432</v>
      </c>
      <c r="K48" s="83" t="s">
        <v>16</v>
      </c>
      <c r="L48" s="84" t="s">
        <v>282</v>
      </c>
      <c r="M48" s="85">
        <f>IFERROR(IF(COUNTIFS(S48:AB48,清算项目基本情况表!$D$6)&gt;=1,IF(L48="占地面积法",ROUND(SUM('附表4-项目间分摊信息采集表'!$E$5)/SUMPRODUCT(SUMIFS('附表4-项目间分摊信息采集表'!$E:$E,'附表4-项目间分摊信息采集表'!$B:$B,S48:AB48)),20),IF(L48="测绘总建筑面积法",ROUND(SUM('附表4-项目间分摊信息采集表'!$F$5)/SUMPRODUCT(SUMIFS('附表4-项目间分摊信息采集表'!$F:$F,'附表4-项目间分摊信息采集表'!$B:$B,S48:AB48)),20),IF(L48="可售建筑面积法",ROUND(SUM('附表4-项目间分摊信息采集表'!$G$5)/SUMPRODUCT(SUMIFS('附表4-项目间分摊信息采集表'!$G:$G,'附表4-项目间分摊信息采集表'!$B:$B,S48:AB48)),20),IF(L48="其他分摊方法",ROUND(SUM('附表4-项目间分摊信息采集表'!$H$5)/SUMPRODUCT(SUMIFS('附表4-项目间分摊信息采集表'!$H:$H,'附表4-项目间分摊信息采集表'!$B:$B,S48:AB48)),20),IF(L48="手工填写分摊比例","请填写分摊比例",100%))))),IF(COUNTA(S48:AB48)&gt;=1,0%,100%)),100%)</f>
        <v>0.331924265795271</v>
      </c>
      <c r="N48" s="86">
        <f>SUMIFS('附表7-扣除项目明细采集底稿'!$R:$R,'附表7-扣除项目明细采集底稿'!$G:$G,B48)</f>
        <v>81622.15</v>
      </c>
      <c r="O48" s="84">
        <v>0</v>
      </c>
      <c r="P48" s="87">
        <f>SUMIFS('附表7-扣除项目明细采集底稿'!$T:$T,'附表7-扣除项目明细采集底稿'!$G:$G,$B48)</f>
        <v>27092.37</v>
      </c>
      <c r="Q48" s="88">
        <f t="shared" si="0"/>
        <v>54529.78</v>
      </c>
      <c r="R48" s="89"/>
      <c r="S48" s="84" t="s">
        <v>12</v>
      </c>
      <c r="T48" s="84" t="s">
        <v>303</v>
      </c>
      <c r="U48" s="84" t="s">
        <v>305</v>
      </c>
      <c r="V48" s="84" t="s">
        <v>142</v>
      </c>
      <c r="W48" s="84" t="s">
        <v>142</v>
      </c>
      <c r="X48" s="84" t="s">
        <v>142</v>
      </c>
      <c r="Y48" s="84" t="s">
        <v>142</v>
      </c>
      <c r="Z48" s="84" t="s">
        <v>142</v>
      </c>
      <c r="AA48" s="84" t="s">
        <v>142</v>
      </c>
      <c r="AB48" s="84" t="s">
        <v>142</v>
      </c>
    </row>
    <row r="49" ht="15" hidden="1" spans="1:28">
      <c r="A49" s="76" t="s">
        <v>608</v>
      </c>
      <c r="B49" s="77" t="s">
        <v>2457</v>
      </c>
      <c r="C49" s="78" t="s">
        <v>3506</v>
      </c>
      <c r="D49" s="79" t="s">
        <v>3435</v>
      </c>
      <c r="E49" s="80" t="s">
        <v>3505</v>
      </c>
      <c r="F49" s="81">
        <v>45051</v>
      </c>
      <c r="G49" s="114">
        <f>80000+40000</f>
        <v>120000</v>
      </c>
      <c r="H49" s="82">
        <v>109631.41</v>
      </c>
      <c r="I49" s="83" t="s">
        <v>3432</v>
      </c>
      <c r="J49" s="83" t="s">
        <v>3432</v>
      </c>
      <c r="K49" s="83" t="s">
        <v>16</v>
      </c>
      <c r="L49" s="84" t="s">
        <v>282</v>
      </c>
      <c r="M49" s="85">
        <f>IFERROR(IF(COUNTIFS(S49:AB49,清算项目基本情况表!$D$6)&gt;=1,IF(L49="占地面积法",ROUND(SUM('附表4-项目间分摊信息采集表'!$E$5)/SUMPRODUCT(SUMIFS('附表4-项目间分摊信息采集表'!$E:$E,'附表4-项目间分摊信息采集表'!$B:$B,S49:AB49)),20),IF(L49="测绘总建筑面积法",ROUND(SUM('附表4-项目间分摊信息采集表'!$F$5)/SUMPRODUCT(SUMIFS('附表4-项目间分摊信息采集表'!$F:$F,'附表4-项目间分摊信息采集表'!$B:$B,S49:AB49)),20),IF(L49="可售建筑面积法",ROUND(SUM('附表4-项目间分摊信息采集表'!$G$5)/SUMPRODUCT(SUMIFS('附表4-项目间分摊信息采集表'!$G:$G,'附表4-项目间分摊信息采集表'!$B:$B,S49:AB49)),20),IF(L49="其他分摊方法",ROUND(SUM('附表4-项目间分摊信息采集表'!$H$5)/SUMPRODUCT(SUMIFS('附表4-项目间分摊信息采集表'!$H:$H,'附表4-项目间分摊信息采集表'!$B:$B,S49:AB49)),20),IF(L49="手工填写分摊比例","请填写分摊比例",100%))))),IF(COUNTA(S49:AB49)&gt;=1,0%,100%)),100%)</f>
        <v>0.331924265795271</v>
      </c>
      <c r="N49" s="86">
        <f>SUMIFS('附表7-扣除项目明细采集底稿'!$R:$R,'附表7-扣除项目明细采集底稿'!$G:$G,B49)</f>
        <v>109631.41</v>
      </c>
      <c r="O49" s="84">
        <v>0</v>
      </c>
      <c r="P49" s="87">
        <f>SUMIFS('附表7-扣除项目明细采集底稿'!$T:$T,'附表7-扣除项目明细采集底稿'!$G:$G,$B49)</f>
        <v>36389.32</v>
      </c>
      <c r="Q49" s="88">
        <f t="shared" si="0"/>
        <v>73242.09</v>
      </c>
      <c r="R49" s="89"/>
      <c r="S49" s="84" t="s">
        <v>12</v>
      </c>
      <c r="T49" s="84" t="s">
        <v>303</v>
      </c>
      <c r="U49" s="84" t="s">
        <v>305</v>
      </c>
      <c r="V49" s="84" t="s">
        <v>142</v>
      </c>
      <c r="W49" s="84" t="s">
        <v>142</v>
      </c>
      <c r="X49" s="84" t="s">
        <v>142</v>
      </c>
      <c r="Y49" s="84" t="s">
        <v>142</v>
      </c>
      <c r="Z49" s="84" t="s">
        <v>142</v>
      </c>
      <c r="AA49" s="84" t="s">
        <v>142</v>
      </c>
      <c r="AB49" s="84" t="s">
        <v>142</v>
      </c>
    </row>
    <row r="50" ht="11.9" hidden="1" spans="1:28">
      <c r="A50" s="76" t="s">
        <v>651</v>
      </c>
      <c r="B50" s="77" t="s">
        <v>3015</v>
      </c>
      <c r="C50" s="78" t="s">
        <v>3507</v>
      </c>
      <c r="D50" s="79"/>
      <c r="E50" s="80" t="s">
        <v>3505</v>
      </c>
      <c r="F50" s="81">
        <v>44604</v>
      </c>
      <c r="G50" s="82">
        <v>1670000</v>
      </c>
      <c r="H50" s="82">
        <v>1532004.47</v>
      </c>
      <c r="I50" s="83" t="s">
        <v>3432</v>
      </c>
      <c r="J50" s="83" t="s">
        <v>3432</v>
      </c>
      <c r="K50" s="83" t="s">
        <v>3432</v>
      </c>
      <c r="L50" s="84"/>
      <c r="M50" s="85">
        <f>IFERROR(IF(COUNTIFS(S50:AB50,清算项目基本情况表!$D$6)&gt;=1,IF(L50="占地面积法",ROUND(SUM('附表4-项目间分摊信息采集表'!$E$5)/SUMPRODUCT(SUMIFS('附表4-项目间分摊信息采集表'!$E:$E,'附表4-项目间分摊信息采集表'!$B:$B,S50:AB50)),20),IF(L50="测绘总建筑面积法",ROUND(SUM('附表4-项目间分摊信息采集表'!$F$5)/SUMPRODUCT(SUMIFS('附表4-项目间分摊信息采集表'!$F:$F,'附表4-项目间分摊信息采集表'!$B:$B,S50:AB50)),20),IF(L50="可售建筑面积法",ROUND(SUM('附表4-项目间分摊信息采集表'!$G$5)/SUMPRODUCT(SUMIFS('附表4-项目间分摊信息采集表'!$G:$G,'附表4-项目间分摊信息采集表'!$B:$B,S50:AB50)),20),IF(L50="其他分摊方法",ROUND(SUM('附表4-项目间分摊信息采集表'!$H$5)/SUMPRODUCT(SUMIFS('附表4-项目间分摊信息采集表'!$H:$H,'附表4-项目间分摊信息采集表'!$B:$B,S50:AB50)),20),IF(L50="手工填写分摊比例","请填写分摊比例",100%))))),IF(COUNTA(S50:AB50)&gt;=1,0%,100%)),100%)</f>
        <v>1</v>
      </c>
      <c r="N50" s="86">
        <f>SUMIFS('附表7-扣除项目明细采集底稿'!$R:$R,'附表7-扣除项目明细采集底稿'!$G:$G,B50)</f>
        <v>1532004.47</v>
      </c>
      <c r="O50" s="84">
        <v>0</v>
      </c>
      <c r="P50" s="87">
        <f>SUMIFS('附表7-扣除项目明细采集底稿'!$T:$T,'附表7-扣除项目明细采集底稿'!$G:$G,$B50)</f>
        <v>1532004.47</v>
      </c>
      <c r="Q50" s="88">
        <f t="shared" si="0"/>
        <v>0</v>
      </c>
      <c r="R50" s="89"/>
      <c r="S50" s="84" t="s">
        <v>12</v>
      </c>
      <c r="T50" s="84"/>
      <c r="U50" s="84"/>
      <c r="V50" s="84" t="s">
        <v>142</v>
      </c>
      <c r="W50" s="84" t="s">
        <v>142</v>
      </c>
      <c r="X50" s="84" t="s">
        <v>142</v>
      </c>
      <c r="Y50" s="84" t="s">
        <v>142</v>
      </c>
      <c r="Z50" s="84" t="s">
        <v>142</v>
      </c>
      <c r="AA50" s="84" t="s">
        <v>142</v>
      </c>
      <c r="AB50" s="84" t="s">
        <v>142</v>
      </c>
    </row>
    <row r="51" ht="11.9" hidden="1" spans="1:28">
      <c r="A51" s="76" t="s">
        <v>672</v>
      </c>
      <c r="B51" s="77" t="s">
        <v>3006</v>
      </c>
      <c r="C51" s="78" t="s">
        <v>3507</v>
      </c>
      <c r="D51" s="79"/>
      <c r="E51" s="80" t="s">
        <v>3505</v>
      </c>
      <c r="F51" s="81">
        <v>44368</v>
      </c>
      <c r="G51" s="82">
        <v>1698000</v>
      </c>
      <c r="H51" s="82">
        <v>1555924.05</v>
      </c>
      <c r="I51" s="83" t="s">
        <v>3432</v>
      </c>
      <c r="J51" s="83" t="s">
        <v>3432</v>
      </c>
      <c r="K51" s="83" t="s">
        <v>3432</v>
      </c>
      <c r="L51" s="84"/>
      <c r="M51" s="85">
        <f>IFERROR(IF(COUNTIFS(S51:AB51,清算项目基本情况表!$D$6)&gt;=1,IF(L51="占地面积法",ROUND(SUM('附表4-项目间分摊信息采集表'!$E$5)/SUMPRODUCT(SUMIFS('附表4-项目间分摊信息采集表'!$E:$E,'附表4-项目间分摊信息采集表'!$B:$B,S51:AB51)),20),IF(L51="测绘总建筑面积法",ROUND(SUM('附表4-项目间分摊信息采集表'!$F$5)/SUMPRODUCT(SUMIFS('附表4-项目间分摊信息采集表'!$F:$F,'附表4-项目间分摊信息采集表'!$B:$B,S51:AB51)),20),IF(L51="可售建筑面积法",ROUND(SUM('附表4-项目间分摊信息采集表'!$G$5)/SUMPRODUCT(SUMIFS('附表4-项目间分摊信息采集表'!$G:$G,'附表4-项目间分摊信息采集表'!$B:$B,S51:AB51)),20),IF(L51="其他分摊方法",ROUND(SUM('附表4-项目间分摊信息采集表'!$H$5)/SUMPRODUCT(SUMIFS('附表4-项目间分摊信息采集表'!$H:$H,'附表4-项目间分摊信息采集表'!$B:$B,S51:AB51)),20),IF(L51="手工填写分摊比例","请填写分摊比例",100%))))),IF(COUNTA(S51:AB51)&gt;=1,0%,100%)),100%)</f>
        <v>1</v>
      </c>
      <c r="N51" s="86">
        <f>SUMIFS('附表7-扣除项目明细采集底稿'!$R:$R,'附表7-扣除项目明细采集底稿'!$G:$G,B51)</f>
        <v>1555924.05</v>
      </c>
      <c r="O51" s="84">
        <v>0</v>
      </c>
      <c r="P51" s="87">
        <f>SUMIFS('附表7-扣除项目明细采集底稿'!$T:$T,'附表7-扣除项目明细采集底稿'!$G:$G,$B51)</f>
        <v>1555924.05</v>
      </c>
      <c r="Q51" s="88">
        <f t="shared" si="0"/>
        <v>0</v>
      </c>
      <c r="R51" s="89"/>
      <c r="S51" s="84" t="s">
        <v>12</v>
      </c>
      <c r="T51" s="84"/>
      <c r="U51" s="84"/>
      <c r="V51" s="84" t="s">
        <v>142</v>
      </c>
      <c r="W51" s="84" t="s">
        <v>142</v>
      </c>
      <c r="X51" s="84" t="s">
        <v>142</v>
      </c>
      <c r="Y51" s="84" t="s">
        <v>142</v>
      </c>
      <c r="Z51" s="84" t="s">
        <v>142</v>
      </c>
      <c r="AA51" s="84" t="s">
        <v>142</v>
      </c>
      <c r="AB51" s="84" t="s">
        <v>142</v>
      </c>
    </row>
    <row r="52" ht="11.9" hidden="1" spans="1:28">
      <c r="A52" s="76" t="s">
        <v>587</v>
      </c>
      <c r="B52" s="77" t="s">
        <v>2466</v>
      </c>
      <c r="C52" s="78" t="s">
        <v>3508</v>
      </c>
      <c r="D52" s="79" t="s">
        <v>3441</v>
      </c>
      <c r="E52" s="78" t="s">
        <v>3509</v>
      </c>
      <c r="F52" s="81">
        <v>45040</v>
      </c>
      <c r="G52" s="82">
        <v>337900</v>
      </c>
      <c r="H52" s="82">
        <v>299026.55</v>
      </c>
      <c r="I52" s="83" t="s">
        <v>3432</v>
      </c>
      <c r="J52" s="83" t="s">
        <v>3432</v>
      </c>
      <c r="K52" s="83" t="s">
        <v>16</v>
      </c>
      <c r="L52" s="84" t="s">
        <v>3455</v>
      </c>
      <c r="M52" s="85">
        <f>IFERROR(IF(COUNTIFS(S52:AB52,清算项目基本情况表!$D$6)&gt;=1,IF(L52="占地面积法",ROUND(SUM('附表4-项目间分摊信息采集表'!$E$5)/SUMPRODUCT(SUMIFS('附表4-项目间分摊信息采集表'!$E:$E,'附表4-项目间分摊信息采集表'!$B:$B,S52:AB52)),20),IF(L52="测绘总建筑面积法",ROUND(SUM('附表4-项目间分摊信息采集表'!$F$5)/SUMPRODUCT(SUMIFS('附表4-项目间分摊信息采集表'!$F:$F,'附表4-项目间分摊信息采集表'!$B:$B,S52:AB52)),20),IF(L52="可售建筑面积法",ROUND(SUM('附表4-项目间分摊信息采集表'!$G$5)/SUMPRODUCT(SUMIFS('附表4-项目间分摊信息采集表'!$G:$G,'附表4-项目间分摊信息采集表'!$B:$B,S52:AB52)),20),IF(L52="其他分摊方法",ROUND(SUM('附表4-项目间分摊信息采集表'!$H$5)/SUMPRODUCT(SUMIFS('附表4-项目间分摊信息采集表'!$H:$H,'附表4-项目间分摊信息采集表'!$B:$B,S52:AB52)),20),IF(L52="手工填写分摊比例","请填写分摊比例",100%))))),IF(COUNTA(S52:AB52)&gt;=1,0%,100%)),100%)</f>
        <v>0.571474059785587</v>
      </c>
      <c r="N52" s="86">
        <f>SUMIFS('附表7-扣除项目明细采集底稿'!$R:$R,'附表7-扣除项目明细采集底稿'!$G:$G,B52)</f>
        <v>299026.54</v>
      </c>
      <c r="O52" s="84">
        <v>0</v>
      </c>
      <c r="P52" s="87">
        <f>SUMIFS('附表7-扣除项目明细采集底稿'!$T:$T,'附表7-扣除项目明细采集底稿'!$G:$G,$B52)</f>
        <v>170885.91</v>
      </c>
      <c r="Q52" s="88">
        <f t="shared" si="0"/>
        <v>128140.63</v>
      </c>
      <c r="R52" s="89"/>
      <c r="S52" s="84" t="s">
        <v>12</v>
      </c>
      <c r="T52" s="84" t="s">
        <v>303</v>
      </c>
      <c r="U52" s="84" t="s">
        <v>305</v>
      </c>
      <c r="V52" s="84" t="s">
        <v>142</v>
      </c>
      <c r="W52" s="84" t="s">
        <v>142</v>
      </c>
      <c r="X52" s="84" t="s">
        <v>142</v>
      </c>
      <c r="Y52" s="84" t="s">
        <v>142</v>
      </c>
      <c r="Z52" s="84" t="s">
        <v>142</v>
      </c>
      <c r="AA52" s="84" t="s">
        <v>142</v>
      </c>
      <c r="AB52" s="84" t="s">
        <v>142</v>
      </c>
    </row>
    <row r="53" ht="11.9" hidden="1" spans="1:28">
      <c r="A53" s="76" t="s">
        <v>87</v>
      </c>
      <c r="B53" s="80" t="s">
        <v>2166</v>
      </c>
      <c r="C53" s="80" t="s">
        <v>3510</v>
      </c>
      <c r="D53" s="79" t="s">
        <v>3438</v>
      </c>
      <c r="E53" s="80" t="s">
        <v>3511</v>
      </c>
      <c r="F53" s="90">
        <v>44094</v>
      </c>
      <c r="G53" s="91">
        <v>85000</v>
      </c>
      <c r="H53" s="91">
        <v>84158.42</v>
      </c>
      <c r="I53" s="83" t="s">
        <v>3432</v>
      </c>
      <c r="J53" s="83" t="s">
        <v>3432</v>
      </c>
      <c r="K53" s="83" t="s">
        <v>16</v>
      </c>
      <c r="L53" s="84" t="s">
        <v>282</v>
      </c>
      <c r="M53" s="85">
        <f>IFERROR(IF(COUNTIFS(S53:AB53,清算项目基本情况表!$D$6)&gt;=1,IF(L53="占地面积法",ROUND(SUM('附表4-项目间分摊信息采集表'!$E$5)/SUMPRODUCT(SUMIFS('附表4-项目间分摊信息采集表'!$E:$E,'附表4-项目间分摊信息采集表'!$B:$B,S53:AB53)),20),IF(L53="测绘总建筑面积法",ROUND(SUM('附表4-项目间分摊信息采集表'!$F$5)/SUMPRODUCT(SUMIFS('附表4-项目间分摊信息采集表'!$F:$F,'附表4-项目间分摊信息采集表'!$B:$B,S53:AB53)),20),IF(L53="可售建筑面积法",ROUND(SUM('附表4-项目间分摊信息采集表'!$G$5)/SUMPRODUCT(SUMIFS('附表4-项目间分摊信息采集表'!$G:$G,'附表4-项目间分摊信息采集表'!$B:$B,S53:AB53)),20),IF(L53="其他分摊方法",ROUND(SUM('附表4-项目间分摊信息采集表'!$H$5)/SUMPRODUCT(SUMIFS('附表4-项目间分摊信息采集表'!$H:$H,'附表4-项目间分摊信息采集表'!$B:$B,S53:AB53)),20),IF(L53="手工填写分摊比例","请填写分摊比例",100%))))),IF(COUNTA(S53:AB53)&gt;=1,0%,100%)),100%)</f>
        <v>0.331924265795271</v>
      </c>
      <c r="N53" s="86">
        <f>SUMIFS('附表7-扣除项目明细采集底稿'!$R:$R,'附表7-扣除项目明细采集底稿'!$G:$G,B53)</f>
        <v>84158.42</v>
      </c>
      <c r="O53" s="84">
        <v>0</v>
      </c>
      <c r="P53" s="87">
        <f>SUMIFS('附表7-扣除项目明细采集底稿'!$T:$T,'附表7-扣除项目明细采集底稿'!$G:$G,$B53)</f>
        <v>27934.22</v>
      </c>
      <c r="Q53" s="88">
        <f t="shared" si="0"/>
        <v>56224.2</v>
      </c>
      <c r="R53" s="89"/>
      <c r="S53" s="84" t="s">
        <v>12</v>
      </c>
      <c r="T53" s="84" t="s">
        <v>303</v>
      </c>
      <c r="U53" s="84" t="s">
        <v>305</v>
      </c>
      <c r="V53" s="84" t="s">
        <v>142</v>
      </c>
      <c r="W53" s="84" t="s">
        <v>142</v>
      </c>
      <c r="X53" s="84" t="s">
        <v>142</v>
      </c>
      <c r="Y53" s="84" t="s">
        <v>142</v>
      </c>
      <c r="Z53" s="84" t="s">
        <v>142</v>
      </c>
      <c r="AA53" s="84" t="s">
        <v>142</v>
      </c>
      <c r="AB53" s="84" t="s">
        <v>142</v>
      </c>
    </row>
    <row r="54" ht="23.8" hidden="1" spans="1:28">
      <c r="A54" s="76" t="s">
        <v>511</v>
      </c>
      <c r="B54" s="80" t="s">
        <v>2040</v>
      </c>
      <c r="C54" s="80" t="s">
        <v>3512</v>
      </c>
      <c r="D54" s="79" t="s">
        <v>3444</v>
      </c>
      <c r="E54" s="80" t="s">
        <v>3513</v>
      </c>
      <c r="F54" s="90">
        <v>44148</v>
      </c>
      <c r="G54" s="114">
        <v>6682.21</v>
      </c>
      <c r="H54" s="82">
        <v>6130.47</v>
      </c>
      <c r="I54" s="83" t="s">
        <v>3432</v>
      </c>
      <c r="J54" s="83" t="s">
        <v>3432</v>
      </c>
      <c r="K54" s="83" t="s">
        <v>16</v>
      </c>
      <c r="L54" s="84" t="s">
        <v>282</v>
      </c>
      <c r="M54" s="85">
        <f>IFERROR(IF(COUNTIFS(S54:AB54,清算项目基本情况表!$D$6)&gt;=1,IF(L54="占地面积法",ROUND(SUM('附表4-项目间分摊信息采集表'!$E$5)/SUMPRODUCT(SUMIFS('附表4-项目间分摊信息采集表'!$E:$E,'附表4-项目间分摊信息采集表'!$B:$B,S54:AB54)),20),IF(L54="测绘总建筑面积法",ROUND(SUM('附表4-项目间分摊信息采集表'!$F$5)/SUMPRODUCT(SUMIFS('附表4-项目间分摊信息采集表'!$F:$F,'附表4-项目间分摊信息采集表'!$B:$B,S54:AB54)),20),IF(L54="可售建筑面积法",ROUND(SUM('附表4-项目间分摊信息采集表'!$G$5)/SUMPRODUCT(SUMIFS('附表4-项目间分摊信息采集表'!$G:$G,'附表4-项目间分摊信息采集表'!$B:$B,S54:AB54)),20),IF(L54="其他分摊方法",ROUND(SUM('附表4-项目间分摊信息采集表'!$H$5)/SUMPRODUCT(SUMIFS('附表4-项目间分摊信息采集表'!$H:$H,'附表4-项目间分摊信息采集表'!$B:$B,S54:AB54)),20),IF(L54="手工填写分摊比例","请填写分摊比例",100%))))),IF(COUNTA(S54:AB54)&gt;=1,0%,100%)),100%)</f>
        <v>0.331924265795271</v>
      </c>
      <c r="N54" s="86">
        <f>SUMIFS('附表7-扣除项目明细采集底稿'!$R:$R,'附表7-扣除项目明细采集底稿'!$G:$G,B54)</f>
        <v>9696.28</v>
      </c>
      <c r="O54" s="84">
        <v>0</v>
      </c>
      <c r="P54" s="87">
        <f>SUMIFS('附表7-扣除项目明细采集底稿'!$T:$T,'附表7-扣除项目明细采集底稿'!$G:$G,$B54)</f>
        <v>3218.43</v>
      </c>
      <c r="Q54" s="88">
        <f t="shared" si="0"/>
        <v>6477.85</v>
      </c>
      <c r="R54" s="89"/>
      <c r="S54" s="84" t="s">
        <v>12</v>
      </c>
      <c r="T54" s="84" t="s">
        <v>303</v>
      </c>
      <c r="U54" s="84" t="s">
        <v>305</v>
      </c>
      <c r="V54" s="84" t="s">
        <v>142</v>
      </c>
      <c r="W54" s="84" t="s">
        <v>142</v>
      </c>
      <c r="X54" s="84" t="s">
        <v>142</v>
      </c>
      <c r="Y54" s="84" t="s">
        <v>142</v>
      </c>
      <c r="Z54" s="84" t="s">
        <v>142</v>
      </c>
      <c r="AA54" s="84" t="s">
        <v>142</v>
      </c>
      <c r="AB54" s="84" t="s">
        <v>142</v>
      </c>
    </row>
    <row r="55" ht="23.8" hidden="1" spans="1:28">
      <c r="A55" s="76" t="s">
        <v>355</v>
      </c>
      <c r="B55" s="80" t="s">
        <v>2053</v>
      </c>
      <c r="C55" s="80" t="s">
        <v>3514</v>
      </c>
      <c r="D55" s="79" t="s">
        <v>3435</v>
      </c>
      <c r="E55" s="80" t="s">
        <v>3515</v>
      </c>
      <c r="F55" s="90">
        <v>44148</v>
      </c>
      <c r="G55" s="91">
        <v>556500</v>
      </c>
      <c r="H55" s="91">
        <v>536298.83</v>
      </c>
      <c r="I55" s="83" t="s">
        <v>3432</v>
      </c>
      <c r="J55" s="83" t="s">
        <v>3432</v>
      </c>
      <c r="K55" s="83" t="s">
        <v>16</v>
      </c>
      <c r="L55" s="84" t="s">
        <v>282</v>
      </c>
      <c r="M55" s="85">
        <f>IFERROR(IF(COUNTIFS(S55:AB55,清算项目基本情况表!$D$6)&gt;=1,IF(L55="占地面积法",ROUND(SUM('附表4-项目间分摊信息采集表'!$E$5)/SUMPRODUCT(SUMIFS('附表4-项目间分摊信息采集表'!$E:$E,'附表4-项目间分摊信息采集表'!$B:$B,S55:AB55)),20),IF(L55="测绘总建筑面积法",ROUND(SUM('附表4-项目间分摊信息采集表'!$F$5)/SUMPRODUCT(SUMIFS('附表4-项目间分摊信息采集表'!$F:$F,'附表4-项目间分摊信息采集表'!$B:$B,S55:AB55)),20),IF(L55="可售建筑面积法",ROUND(SUM('附表4-项目间分摊信息采集表'!$G$5)/SUMPRODUCT(SUMIFS('附表4-项目间分摊信息采集表'!$G:$G,'附表4-项目间分摊信息采集表'!$B:$B,S55:AB55)),20),IF(L55="其他分摊方法",ROUND(SUM('附表4-项目间分摊信息采集表'!$H$5)/SUMPRODUCT(SUMIFS('附表4-项目间分摊信息采集表'!$H:$H,'附表4-项目间分摊信息采集表'!$B:$B,S55:AB55)),20),IF(L55="手工填写分摊比例","请填写分摊比例",100%))))),IF(COUNTA(S55:AB55)&gt;=1,0%,100%)),100%)</f>
        <v>0.331924265795271</v>
      </c>
      <c r="N55" s="86">
        <f>SUMIFS('附表7-扣除项目明细采集底稿'!$R:$R,'附表7-扣除项目明细采集底稿'!$G:$G,B55)</f>
        <v>536298.83</v>
      </c>
      <c r="O55" s="84">
        <v>0</v>
      </c>
      <c r="P55" s="87">
        <f>SUMIFS('附表7-扣除项目明细采集底稿'!$T:$T,'附表7-扣除项目明细采集底稿'!$G:$G,$B55)</f>
        <v>178010.61</v>
      </c>
      <c r="Q55" s="88">
        <f t="shared" si="0"/>
        <v>358288.22</v>
      </c>
      <c r="R55" s="89"/>
      <c r="S55" s="84" t="s">
        <v>12</v>
      </c>
      <c r="T55" s="84" t="s">
        <v>303</v>
      </c>
      <c r="U55" s="84" t="s">
        <v>305</v>
      </c>
      <c r="V55" s="84" t="s">
        <v>142</v>
      </c>
      <c r="W55" s="84" t="s">
        <v>142</v>
      </c>
      <c r="X55" s="84" t="s">
        <v>142</v>
      </c>
      <c r="Y55" s="84" t="s">
        <v>142</v>
      </c>
      <c r="Z55" s="84" t="s">
        <v>142</v>
      </c>
      <c r="AA55" s="84" t="s">
        <v>142</v>
      </c>
      <c r="AB55" s="84" t="s">
        <v>142</v>
      </c>
    </row>
    <row r="56" ht="11.9" hidden="1" spans="1:28">
      <c r="A56" s="76" t="s">
        <v>515</v>
      </c>
      <c r="B56" s="80" t="s">
        <v>2049</v>
      </c>
      <c r="C56" s="80" t="s">
        <v>3516</v>
      </c>
      <c r="D56" s="79" t="s">
        <v>3435</v>
      </c>
      <c r="E56" s="80" t="s">
        <v>3517</v>
      </c>
      <c r="F56" s="90">
        <v>43641</v>
      </c>
      <c r="G56" s="91">
        <v>197940.27</v>
      </c>
      <c r="H56" s="91">
        <v>192175.02</v>
      </c>
      <c r="I56" s="83" t="s">
        <v>3432</v>
      </c>
      <c r="J56" s="83" t="s">
        <v>3432</v>
      </c>
      <c r="K56" s="83" t="s">
        <v>16</v>
      </c>
      <c r="L56" s="84" t="s">
        <v>282</v>
      </c>
      <c r="M56" s="85">
        <f>IFERROR(IF(COUNTIFS(S56:AB56,清算项目基本情况表!$D$6)&gt;=1,IF(L56="占地面积法",ROUND(SUM('附表4-项目间分摊信息采集表'!$E$5)/SUMPRODUCT(SUMIFS('附表4-项目间分摊信息采集表'!$E:$E,'附表4-项目间分摊信息采集表'!$B:$B,S56:AB56)),20),IF(L56="测绘总建筑面积法",ROUND(SUM('附表4-项目间分摊信息采集表'!$F$5)/SUMPRODUCT(SUMIFS('附表4-项目间分摊信息采集表'!$F:$F,'附表4-项目间分摊信息采集表'!$B:$B,S56:AB56)),20),IF(L56="可售建筑面积法",ROUND(SUM('附表4-项目间分摊信息采集表'!$G$5)/SUMPRODUCT(SUMIFS('附表4-项目间分摊信息采集表'!$G:$G,'附表4-项目间分摊信息采集表'!$B:$B,S56:AB56)),20),IF(L56="其他分摊方法",ROUND(SUM('附表4-项目间分摊信息采集表'!$H$5)/SUMPRODUCT(SUMIFS('附表4-项目间分摊信息采集表'!$H:$H,'附表4-项目间分摊信息采集表'!$B:$B,S56:AB56)),20),IF(L56="手工填写分摊比例","请填写分摊比例",100%))))),IF(COUNTA(S56:AB56)&gt;=1,0%,100%)),100%)</f>
        <v>0.331924265795271</v>
      </c>
      <c r="N56" s="86">
        <f>SUMIFS('附表7-扣除项目明细采集底稿'!$R:$R,'附表7-扣除项目明细采集底稿'!$G:$G,B56)</f>
        <v>192175.02</v>
      </c>
      <c r="O56" s="84">
        <v>0</v>
      </c>
      <c r="P56" s="87">
        <f>SUMIFS('附表7-扣除项目明细采集底稿'!$T:$T,'附表7-扣除项目明细采集底稿'!$G:$G,$B56)</f>
        <v>63787.55</v>
      </c>
      <c r="Q56" s="88">
        <f t="shared" si="0"/>
        <v>128387.47</v>
      </c>
      <c r="R56" s="89"/>
      <c r="S56" s="84" t="s">
        <v>12</v>
      </c>
      <c r="T56" s="84" t="s">
        <v>303</v>
      </c>
      <c r="U56" s="84" t="s">
        <v>305</v>
      </c>
      <c r="V56" s="84" t="s">
        <v>142</v>
      </c>
      <c r="W56" s="84" t="s">
        <v>142</v>
      </c>
      <c r="X56" s="84" t="s">
        <v>142</v>
      </c>
      <c r="Y56" s="84" t="s">
        <v>142</v>
      </c>
      <c r="Z56" s="84" t="s">
        <v>142</v>
      </c>
      <c r="AA56" s="84" t="s">
        <v>142</v>
      </c>
      <c r="AB56" s="84" t="s">
        <v>142</v>
      </c>
    </row>
    <row r="57" ht="11.9" hidden="1" spans="1:28">
      <c r="A57" s="76" t="s">
        <v>284</v>
      </c>
      <c r="B57" s="80" t="s">
        <v>2400</v>
      </c>
      <c r="C57" s="80" t="s">
        <v>3518</v>
      </c>
      <c r="D57" s="79" t="s">
        <v>3435</v>
      </c>
      <c r="E57" s="80" t="s">
        <v>3519</v>
      </c>
      <c r="F57" s="90">
        <v>44699</v>
      </c>
      <c r="G57" s="91">
        <v>2691718.75</v>
      </c>
      <c r="H57" s="91">
        <v>1977621.71</v>
      </c>
      <c r="I57" s="83" t="s">
        <v>3432</v>
      </c>
      <c r="J57" s="83" t="s">
        <v>3432</v>
      </c>
      <c r="K57" s="83" t="s">
        <v>16</v>
      </c>
      <c r="L57" s="84" t="s">
        <v>282</v>
      </c>
      <c r="M57" s="85">
        <f>IFERROR(IF(COUNTIFS(S57:AB57,清算项目基本情况表!$D$6)&gt;=1,IF(L57="占地面积法",ROUND(SUM('附表4-项目间分摊信息采集表'!$E$5)/SUMPRODUCT(SUMIFS('附表4-项目间分摊信息采集表'!$E:$E,'附表4-项目间分摊信息采集表'!$B:$B,S57:AB57)),20),IF(L57="测绘总建筑面积法",ROUND(SUM('附表4-项目间分摊信息采集表'!$F$5)/SUMPRODUCT(SUMIFS('附表4-项目间分摊信息采集表'!$F:$F,'附表4-项目间分摊信息采集表'!$B:$B,S57:AB57)),20),IF(L57="可售建筑面积法",ROUND(SUM('附表4-项目间分摊信息采集表'!$G$5)/SUMPRODUCT(SUMIFS('附表4-项目间分摊信息采集表'!$G:$G,'附表4-项目间分摊信息采集表'!$B:$B,S57:AB57)),20),IF(L57="其他分摊方法",ROUND(SUM('附表4-项目间分摊信息采集表'!$H$5)/SUMPRODUCT(SUMIFS('附表4-项目间分摊信息采集表'!$H:$H,'附表4-项目间分摊信息采集表'!$B:$B,S57:AB57)),20),IF(L57="手工填写分摊比例","请填写分摊比例",100%))))),IF(COUNTA(S57:AB57)&gt;=1,0%,100%)),100%)</f>
        <v>0.331924265795271</v>
      </c>
      <c r="N57" s="86">
        <f>SUMIFS('附表7-扣除项目明细采集底稿'!$R:$R,'附表7-扣除项目明细采集底稿'!$G:$G,B57)</f>
        <v>1977621.71</v>
      </c>
      <c r="O57" s="84">
        <v>0</v>
      </c>
      <c r="P57" s="87">
        <f>SUMIFS('附表7-扣除项目明细采集底稿'!$T:$T,'附表7-扣除项目明细采集底稿'!$G:$G,$B57)</f>
        <v>633045.34</v>
      </c>
      <c r="Q57" s="88">
        <f t="shared" si="0"/>
        <v>1344576.37</v>
      </c>
      <c r="R57" s="89"/>
      <c r="S57" s="84" t="s">
        <v>12</v>
      </c>
      <c r="T57" s="84" t="s">
        <v>303</v>
      </c>
      <c r="U57" s="84" t="s">
        <v>305</v>
      </c>
      <c r="V57" s="84" t="s">
        <v>142</v>
      </c>
      <c r="W57" s="84" t="s">
        <v>142</v>
      </c>
      <c r="X57" s="84" t="s">
        <v>142</v>
      </c>
      <c r="Y57" s="84" t="s">
        <v>142</v>
      </c>
      <c r="Z57" s="84" t="s">
        <v>142</v>
      </c>
      <c r="AA57" s="84" t="s">
        <v>142</v>
      </c>
      <c r="AB57" s="84" t="s">
        <v>142</v>
      </c>
    </row>
    <row r="58" ht="11.9" hidden="1" spans="1:28">
      <c r="A58" s="76" t="s">
        <v>104</v>
      </c>
      <c r="B58" s="80" t="s">
        <v>2250</v>
      </c>
      <c r="C58" s="80" t="s">
        <v>3520</v>
      </c>
      <c r="D58" s="79" t="s">
        <v>3435</v>
      </c>
      <c r="E58" s="80" t="s">
        <v>3521</v>
      </c>
      <c r="F58" s="90">
        <v>44273</v>
      </c>
      <c r="G58" s="91">
        <v>325289</v>
      </c>
      <c r="H58" s="91">
        <v>287439.82</v>
      </c>
      <c r="I58" s="83" t="s">
        <v>3432</v>
      </c>
      <c r="J58" s="83" t="s">
        <v>3432</v>
      </c>
      <c r="K58" s="83" t="s">
        <v>16</v>
      </c>
      <c r="L58" s="84" t="s">
        <v>282</v>
      </c>
      <c r="M58" s="85">
        <f>IFERROR(IF(COUNTIFS(S58:AB58,清算项目基本情况表!$D$6)&gt;=1,IF(L58="占地面积法",ROUND(SUM('附表4-项目间分摊信息采集表'!$E$5)/SUMPRODUCT(SUMIFS('附表4-项目间分摊信息采集表'!$E:$E,'附表4-项目间分摊信息采集表'!$B:$B,S58:AB58)),20),IF(L58="测绘总建筑面积法",ROUND(SUM('附表4-项目间分摊信息采集表'!$F$5)/SUMPRODUCT(SUMIFS('附表4-项目间分摊信息采集表'!$F:$F,'附表4-项目间分摊信息采集表'!$B:$B,S58:AB58)),20),IF(L58="可售建筑面积法",ROUND(SUM('附表4-项目间分摊信息采集表'!$G$5)/SUMPRODUCT(SUMIFS('附表4-项目间分摊信息采集表'!$G:$G,'附表4-项目间分摊信息采集表'!$B:$B,S58:AB58)),20),IF(L58="其他分摊方法",ROUND(SUM('附表4-项目间分摊信息采集表'!$H$5)/SUMPRODUCT(SUMIFS('附表4-项目间分摊信息采集表'!$H:$H,'附表4-项目间分摊信息采集表'!$B:$B,S58:AB58)),20),IF(L58="手工填写分摊比例","请填写分摊比例",100%))))),IF(COUNTA(S58:AB58)&gt;=1,0%,100%)),100%)</f>
        <v>0.331924265795271</v>
      </c>
      <c r="N58" s="86">
        <f>SUMIFS('附表7-扣除项目明细采集底稿'!$R:$R,'附表7-扣除项目明细采集底稿'!$G:$G,B58)</f>
        <v>287439.82</v>
      </c>
      <c r="O58" s="84">
        <v>0</v>
      </c>
      <c r="P58" s="87">
        <f>SUMIFS('附表7-扣除项目明细采集底稿'!$T:$T,'附表7-扣除项目明细采集底稿'!$G:$G,$B58)</f>
        <v>95408.25</v>
      </c>
      <c r="Q58" s="88">
        <f t="shared" si="0"/>
        <v>192031.57</v>
      </c>
      <c r="R58" s="89"/>
      <c r="S58" s="84" t="s">
        <v>12</v>
      </c>
      <c r="T58" s="84" t="s">
        <v>303</v>
      </c>
      <c r="U58" s="84" t="s">
        <v>305</v>
      </c>
      <c r="V58" s="84" t="s">
        <v>142</v>
      </c>
      <c r="W58" s="84" t="s">
        <v>142</v>
      </c>
      <c r="X58" s="84" t="s">
        <v>142</v>
      </c>
      <c r="Y58" s="84" t="s">
        <v>142</v>
      </c>
      <c r="Z58" s="84" t="s">
        <v>142</v>
      </c>
      <c r="AA58" s="84" t="s">
        <v>142</v>
      </c>
      <c r="AB58" s="84" t="s">
        <v>142</v>
      </c>
    </row>
    <row r="59" ht="11.9" hidden="1" spans="1:28">
      <c r="A59" s="76" t="s">
        <v>615</v>
      </c>
      <c r="B59" s="77" t="s">
        <v>2995</v>
      </c>
      <c r="C59" s="78" t="s">
        <v>3522</v>
      </c>
      <c r="D59" s="79"/>
      <c r="E59" s="80" t="s">
        <v>3521</v>
      </c>
      <c r="F59" s="81">
        <v>45033</v>
      </c>
      <c r="G59" s="82">
        <v>307664</v>
      </c>
      <c r="H59" s="82">
        <v>272269.03</v>
      </c>
      <c r="I59" s="83" t="s">
        <v>3432</v>
      </c>
      <c r="J59" s="83" t="s">
        <v>3432</v>
      </c>
      <c r="K59" s="83" t="s">
        <v>3432</v>
      </c>
      <c r="L59" s="84"/>
      <c r="M59" s="85">
        <f>IFERROR(IF(COUNTIFS(S59:AB59,清算项目基本情况表!$D$6)&gt;=1,IF(L59="占地面积法",ROUND(SUM('附表4-项目间分摊信息采集表'!$E$5)/SUMPRODUCT(SUMIFS('附表4-项目间分摊信息采集表'!$E:$E,'附表4-项目间分摊信息采集表'!$B:$B,S59:AB59)),20),IF(L59="测绘总建筑面积法",ROUND(SUM('附表4-项目间分摊信息采集表'!$F$5)/SUMPRODUCT(SUMIFS('附表4-项目间分摊信息采集表'!$F:$F,'附表4-项目间分摊信息采集表'!$B:$B,S59:AB59)),20),IF(L59="可售建筑面积法",ROUND(SUM('附表4-项目间分摊信息采集表'!$G$5)/SUMPRODUCT(SUMIFS('附表4-项目间分摊信息采集表'!$G:$G,'附表4-项目间分摊信息采集表'!$B:$B,S59:AB59)),20),IF(L59="其他分摊方法",ROUND(SUM('附表4-项目间分摊信息采集表'!$H$5)/SUMPRODUCT(SUMIFS('附表4-项目间分摊信息采集表'!$H:$H,'附表4-项目间分摊信息采集表'!$B:$B,S59:AB59)),20),IF(L59="手工填写分摊比例","请填写分摊比例",100%))))),IF(COUNTA(S59:AB59)&gt;=1,0%,100%)),100%)</f>
        <v>1</v>
      </c>
      <c r="N59" s="86">
        <f>SUMIFS('附表7-扣除项目明细采集底稿'!$R:$R,'附表7-扣除项目明细采集底稿'!$G:$G,B59)</f>
        <v>272268.03</v>
      </c>
      <c r="O59" s="84">
        <v>0</v>
      </c>
      <c r="P59" s="87">
        <f>SUMIFS('附表7-扣除项目明细采集底稿'!$T:$T,'附表7-扣除项目明细采集底稿'!$G:$G,$B59)</f>
        <v>272268.03</v>
      </c>
      <c r="Q59" s="88">
        <f t="shared" si="0"/>
        <v>0</v>
      </c>
      <c r="R59" s="89"/>
      <c r="S59" s="84" t="s">
        <v>12</v>
      </c>
      <c r="T59" s="84"/>
      <c r="U59" s="84"/>
      <c r="V59" s="84" t="s">
        <v>142</v>
      </c>
      <c r="W59" s="84" t="s">
        <v>142</v>
      </c>
      <c r="X59" s="84" t="s">
        <v>142</v>
      </c>
      <c r="Y59" s="84" t="s">
        <v>142</v>
      </c>
      <c r="Z59" s="84" t="s">
        <v>142</v>
      </c>
      <c r="AA59" s="84" t="s">
        <v>142</v>
      </c>
      <c r="AB59" s="84" t="s">
        <v>142</v>
      </c>
    </row>
    <row r="60" ht="11.85" hidden="1" spans="1:28">
      <c r="A60" s="76" t="s">
        <v>700</v>
      </c>
      <c r="B60" s="77" t="s">
        <v>2830</v>
      </c>
      <c r="C60" s="78" t="s">
        <v>3523</v>
      </c>
      <c r="D60" s="79"/>
      <c r="E60" s="78" t="s">
        <v>3521</v>
      </c>
      <c r="F60" s="81">
        <v>45033</v>
      </c>
      <c r="G60" s="82">
        <v>1079297</v>
      </c>
      <c r="H60" s="82">
        <v>955130.09</v>
      </c>
      <c r="I60" s="83" t="s">
        <v>3432</v>
      </c>
      <c r="J60" s="83" t="s">
        <v>3432</v>
      </c>
      <c r="K60" s="83" t="s">
        <v>3432</v>
      </c>
      <c r="L60" s="84"/>
      <c r="M60" s="85">
        <f>IFERROR(IF(COUNTIFS(S60:AB60,清算项目基本情况表!$D$6)&gt;=1,IF(L60="占地面积法",ROUND(SUM('附表4-项目间分摊信息采集表'!$E$5)/SUMPRODUCT(SUMIFS('附表4-项目间分摊信息采集表'!$E:$E,'附表4-项目间分摊信息采集表'!$B:$B,S60:AB60)),20),IF(L60="测绘总建筑面积法",ROUND(SUM('附表4-项目间分摊信息采集表'!$F$5)/SUMPRODUCT(SUMIFS('附表4-项目间分摊信息采集表'!$F:$F,'附表4-项目间分摊信息采集表'!$B:$B,S60:AB60)),20),IF(L60="可售建筑面积法",ROUND(SUM('附表4-项目间分摊信息采集表'!$G$5)/SUMPRODUCT(SUMIFS('附表4-项目间分摊信息采集表'!$G:$G,'附表4-项目间分摊信息采集表'!$B:$B,S60:AB60)),20),IF(L60="其他分摊方法",ROUND(SUM('附表4-项目间分摊信息采集表'!$H$5)/SUMPRODUCT(SUMIFS('附表4-项目间分摊信息采集表'!$H:$H,'附表4-项目间分摊信息采集表'!$B:$B,S60:AB60)),20),IF(L60="手工填写分摊比例","请填写分摊比例",100%))))),IF(COUNTA(S60:AB60)&gt;=1,0%,100%)),100%)</f>
        <v>1</v>
      </c>
      <c r="N60" s="86">
        <f>SUMIFS('附表7-扣除项目明细采集底稿'!$R:$R,'附表7-扣除项目明细采集底稿'!$G:$G,B60)</f>
        <v>955130.088495575</v>
      </c>
      <c r="O60" s="84">
        <v>0</v>
      </c>
      <c r="P60" s="87">
        <f>SUMIFS('附表7-扣除项目明细采集底稿'!$T:$T,'附表7-扣除项目明细采集底稿'!$G:$G,$B60)</f>
        <v>955130.09</v>
      </c>
      <c r="Q60" s="88">
        <f t="shared" si="0"/>
        <v>0</v>
      </c>
      <c r="R60" s="89"/>
      <c r="S60" s="84" t="s">
        <v>12</v>
      </c>
      <c r="T60" s="84"/>
      <c r="U60" s="84"/>
      <c r="V60" s="84" t="s">
        <v>142</v>
      </c>
      <c r="W60" s="84" t="s">
        <v>142</v>
      </c>
      <c r="X60" s="84" t="s">
        <v>142</v>
      </c>
      <c r="Y60" s="84" t="s">
        <v>142</v>
      </c>
      <c r="Z60" s="84" t="s">
        <v>142</v>
      </c>
      <c r="AA60" s="84" t="s">
        <v>142</v>
      </c>
      <c r="AB60" s="84" t="s">
        <v>142</v>
      </c>
    </row>
    <row r="61" ht="11.85" hidden="1" spans="1:28">
      <c r="A61" s="76" t="s">
        <v>697</v>
      </c>
      <c r="B61" s="77" t="s">
        <v>2627</v>
      </c>
      <c r="C61" s="78" t="s">
        <v>3524</v>
      </c>
      <c r="D61" s="79"/>
      <c r="E61" s="78" t="s">
        <v>3525</v>
      </c>
      <c r="F61" s="81">
        <v>44730</v>
      </c>
      <c r="G61" s="82">
        <v>13800</v>
      </c>
      <c r="H61" s="82">
        <v>12212.39</v>
      </c>
      <c r="I61" s="83" t="s">
        <v>3432</v>
      </c>
      <c r="J61" s="83" t="s">
        <v>3432</v>
      </c>
      <c r="K61" s="83" t="s">
        <v>16</v>
      </c>
      <c r="L61" s="84" t="s">
        <v>282</v>
      </c>
      <c r="M61" s="85">
        <f>IFERROR(IF(COUNTIFS(S61:AB61,清算项目基本情况表!$D$6)&gt;=1,IF(L61="占地面积法",ROUND(SUM('附表4-项目间分摊信息采集表'!$E$5)/SUMPRODUCT(SUMIFS('附表4-项目间分摊信息采集表'!$E:$E,'附表4-项目间分摊信息采集表'!$B:$B,S61:AB61)),20),IF(L61="测绘总建筑面积法",ROUND(SUM('附表4-项目间分摊信息采集表'!$F$5)/SUMPRODUCT(SUMIFS('附表4-项目间分摊信息采集表'!$F:$F,'附表4-项目间分摊信息采集表'!$B:$B,S61:AB61)),20),IF(L61="可售建筑面积法",ROUND(SUM('附表4-项目间分摊信息采集表'!$G$5)/SUMPRODUCT(SUMIFS('附表4-项目间分摊信息采集表'!$G:$G,'附表4-项目间分摊信息采集表'!$B:$B,S61:AB61)),20),IF(L61="其他分摊方法",ROUND(SUM('附表4-项目间分摊信息采集表'!$H$5)/SUMPRODUCT(SUMIFS('附表4-项目间分摊信息采集表'!$H:$H,'附表4-项目间分摊信息采集表'!$B:$B,S61:AB61)),20),IF(L61="手工填写分摊比例","请填写分摊比例",100%))))),IF(COUNTA(S61:AB61)&gt;=1,0%,100%)),100%)</f>
        <v>0.331924265795271</v>
      </c>
      <c r="N61" s="86">
        <f>SUMIFS('附表7-扣除项目明细采集底稿'!$R:$R,'附表7-扣除项目明细采集底稿'!$G:$G,B61)</f>
        <v>12212.39</v>
      </c>
      <c r="O61" s="84">
        <v>0</v>
      </c>
      <c r="P61" s="87">
        <f>SUMIFS('附表7-扣除项目明细采集底稿'!$T:$T,'附表7-扣除项目明细采集底稿'!$G:$G,$B61)</f>
        <v>4053.59</v>
      </c>
      <c r="Q61" s="88">
        <f t="shared" si="0"/>
        <v>8158.8</v>
      </c>
      <c r="R61" s="89"/>
      <c r="S61" s="84" t="s">
        <v>12</v>
      </c>
      <c r="T61" s="84" t="s">
        <v>303</v>
      </c>
      <c r="U61" s="84" t="s">
        <v>305</v>
      </c>
      <c r="V61" s="84" t="s">
        <v>142</v>
      </c>
      <c r="W61" s="84" t="s">
        <v>142</v>
      </c>
      <c r="X61" s="84" t="s">
        <v>142</v>
      </c>
      <c r="Y61" s="84" t="s">
        <v>142</v>
      </c>
      <c r="Z61" s="84" t="s">
        <v>142</v>
      </c>
      <c r="AA61" s="84" t="s">
        <v>142</v>
      </c>
      <c r="AB61" s="84" t="s">
        <v>142</v>
      </c>
    </row>
    <row r="62" ht="23.8" hidden="1" spans="1:28">
      <c r="A62" s="76" t="s">
        <v>519</v>
      </c>
      <c r="B62" s="80" t="s">
        <v>2588</v>
      </c>
      <c r="C62" s="80" t="s">
        <v>3526</v>
      </c>
      <c r="D62" s="79" t="s">
        <v>3435</v>
      </c>
      <c r="E62" s="80" t="s">
        <v>3527</v>
      </c>
      <c r="F62" s="90">
        <v>44762</v>
      </c>
      <c r="G62" s="91">
        <v>10000</v>
      </c>
      <c r="H62" s="91">
        <v>9433.96</v>
      </c>
      <c r="I62" s="83" t="s">
        <v>3432</v>
      </c>
      <c r="J62" s="83" t="s">
        <v>3432</v>
      </c>
      <c r="K62" s="83" t="s">
        <v>16</v>
      </c>
      <c r="L62" s="84" t="s">
        <v>282</v>
      </c>
      <c r="M62" s="85">
        <f>IFERROR(IF(COUNTIFS(S62:AB62,清算项目基本情况表!$D$6)&gt;=1,IF(L62="占地面积法",ROUND(SUM('附表4-项目间分摊信息采集表'!$E$5)/SUMPRODUCT(SUMIFS('附表4-项目间分摊信息采集表'!$E:$E,'附表4-项目间分摊信息采集表'!$B:$B,S62:AB62)),20),IF(L62="测绘总建筑面积法",ROUND(SUM('附表4-项目间分摊信息采集表'!$F$5)/SUMPRODUCT(SUMIFS('附表4-项目间分摊信息采集表'!$F:$F,'附表4-项目间分摊信息采集表'!$B:$B,S62:AB62)),20),IF(L62="可售建筑面积法",ROUND(SUM('附表4-项目间分摊信息采集表'!$G$5)/SUMPRODUCT(SUMIFS('附表4-项目间分摊信息采集表'!$G:$G,'附表4-项目间分摊信息采集表'!$B:$B,S62:AB62)),20),IF(L62="其他分摊方法",ROUND(SUM('附表4-项目间分摊信息采集表'!$H$5)/SUMPRODUCT(SUMIFS('附表4-项目间分摊信息采集表'!$H:$H,'附表4-项目间分摊信息采集表'!$B:$B,S62:AB62)),20),IF(L62="手工填写分摊比例","请填写分摊比例",100%))))),IF(COUNTA(S62:AB62)&gt;=1,0%,100%)),100%)</f>
        <v>0.331924265795271</v>
      </c>
      <c r="N62" s="86">
        <f>SUMIFS('附表7-扣除项目明细采集底稿'!$R:$R,'附表7-扣除项目明细采集底稿'!$G:$G,B62)</f>
        <v>9433.96</v>
      </c>
      <c r="O62" s="84">
        <v>0</v>
      </c>
      <c r="P62" s="87">
        <f>SUMIFS('附表7-扣除项目明细采集底稿'!$T:$T,'附表7-扣除项目明细采集底稿'!$G:$G,$B62)</f>
        <v>4191.88</v>
      </c>
      <c r="Q62" s="88">
        <f t="shared" si="0"/>
        <v>5242.08</v>
      </c>
      <c r="R62" s="89"/>
      <c r="S62" s="84" t="s">
        <v>12</v>
      </c>
      <c r="T62" s="84" t="s">
        <v>303</v>
      </c>
      <c r="U62" s="84" t="s">
        <v>305</v>
      </c>
      <c r="V62" s="84" t="s">
        <v>142</v>
      </c>
      <c r="W62" s="84" t="s">
        <v>142</v>
      </c>
      <c r="X62" s="84" t="s">
        <v>142</v>
      </c>
      <c r="Y62" s="84" t="s">
        <v>142</v>
      </c>
      <c r="Z62" s="84" t="s">
        <v>142</v>
      </c>
      <c r="AA62" s="84" t="s">
        <v>142</v>
      </c>
      <c r="AB62" s="84" t="s">
        <v>142</v>
      </c>
    </row>
    <row r="63" ht="11.9" hidden="1" spans="1:28">
      <c r="A63" s="76" t="s">
        <v>454</v>
      </c>
      <c r="B63" s="80" t="s">
        <v>2006</v>
      </c>
      <c r="C63" s="80" t="s">
        <v>3528</v>
      </c>
      <c r="D63" s="79" t="s">
        <v>3441</v>
      </c>
      <c r="E63" s="80" t="s">
        <v>3529</v>
      </c>
      <c r="F63" s="90">
        <v>43321</v>
      </c>
      <c r="G63" s="82">
        <v>1915344</v>
      </c>
      <c r="H63" s="82">
        <v>1196860.58</v>
      </c>
      <c r="I63" s="83" t="s">
        <v>3432</v>
      </c>
      <c r="J63" s="83" t="s">
        <v>3432</v>
      </c>
      <c r="K63" s="83" t="s">
        <v>16</v>
      </c>
      <c r="L63" s="84" t="s">
        <v>282</v>
      </c>
      <c r="M63" s="85">
        <f>IFERROR(IF(COUNTIFS(S63:AB63,清算项目基本情况表!$D$6)&gt;=1,IF(L63="占地面积法",ROUND(SUM('附表4-项目间分摊信息采集表'!$E$5)/SUMPRODUCT(SUMIFS('附表4-项目间分摊信息采集表'!$E:$E,'附表4-项目间分摊信息采集表'!$B:$B,S63:AB63)),20),IF(L63="测绘总建筑面积法",ROUND(SUM('附表4-项目间分摊信息采集表'!$F$5)/SUMPRODUCT(SUMIFS('附表4-项目间分摊信息采集表'!$F:$F,'附表4-项目间分摊信息采集表'!$B:$B,S63:AB63)),20),IF(L63="可售建筑面积法",ROUND(SUM('附表4-项目间分摊信息采集表'!$G$5)/SUMPRODUCT(SUMIFS('附表4-项目间分摊信息采集表'!$G:$G,'附表4-项目间分摊信息采集表'!$B:$B,S63:AB63)),20),IF(L63="其他分摊方法",ROUND(SUM('附表4-项目间分摊信息采集表'!$H$5)/SUMPRODUCT(SUMIFS('附表4-项目间分摊信息采集表'!$H:$H,'附表4-项目间分摊信息采集表'!$B:$B,S63:AB63)),20),IF(L63="手工填写分摊比例","请填写分摊比例",100%))))),IF(COUNTA(S63:AB63)&gt;=1,0%,100%)),100%)</f>
        <v>0.331924265795271</v>
      </c>
      <c r="N63" s="86">
        <f>SUMIFS('附表7-扣除项目明细采集底稿'!$R:$R,'附表7-扣除项目明细采集底稿'!$G:$G,B63)</f>
        <v>1196860.56</v>
      </c>
      <c r="O63" s="84">
        <v>0</v>
      </c>
      <c r="P63" s="87">
        <f>SUMIFS('附表7-扣除项目明细采集底稿'!$T:$T,'附表7-扣除项目明细采集底稿'!$G:$G,$B63)</f>
        <v>397267.09</v>
      </c>
      <c r="Q63" s="88">
        <f t="shared" si="0"/>
        <v>799593.47</v>
      </c>
      <c r="R63" s="89"/>
      <c r="S63" s="84" t="s">
        <v>12</v>
      </c>
      <c r="T63" s="84" t="s">
        <v>303</v>
      </c>
      <c r="U63" s="84" t="s">
        <v>305</v>
      </c>
      <c r="V63" s="84" t="s">
        <v>142</v>
      </c>
      <c r="W63" s="84" t="s">
        <v>142</v>
      </c>
      <c r="X63" s="84" t="s">
        <v>142</v>
      </c>
      <c r="Y63" s="84" t="s">
        <v>142</v>
      </c>
      <c r="Z63" s="84" t="s">
        <v>142</v>
      </c>
      <c r="AA63" s="84" t="s">
        <v>142</v>
      </c>
      <c r="AB63" s="84" t="s">
        <v>142</v>
      </c>
    </row>
    <row r="64" ht="23.8" hidden="1" spans="1:28">
      <c r="A64" s="76" t="s">
        <v>469</v>
      </c>
      <c r="B64" s="80" t="s">
        <v>2190</v>
      </c>
      <c r="C64" s="80" t="s">
        <v>3530</v>
      </c>
      <c r="D64" s="79" t="s">
        <v>3447</v>
      </c>
      <c r="E64" s="80" t="s">
        <v>3531</v>
      </c>
      <c r="F64" s="90">
        <v>44148</v>
      </c>
      <c r="G64" s="91">
        <v>1000000</v>
      </c>
      <c r="H64" s="91">
        <v>1000000</v>
      </c>
      <c r="I64" s="83" t="s">
        <v>3432</v>
      </c>
      <c r="J64" s="83" t="s">
        <v>3432</v>
      </c>
      <c r="K64" s="83" t="s">
        <v>16</v>
      </c>
      <c r="L64" s="84" t="s">
        <v>3532</v>
      </c>
      <c r="M64" s="115">
        <v>0.36838140409929</v>
      </c>
      <c r="N64" s="86">
        <f>SUMIFS('附表7-扣除项目明细采集底稿'!$R:$R,'附表7-扣除项目明细采集底稿'!$G:$G,B64)</f>
        <v>1067326.73</v>
      </c>
      <c r="O64" s="84">
        <v>0</v>
      </c>
      <c r="P64" s="87">
        <f>SUMIFS('附表7-扣除项目明细采集底稿'!$T:$T,'附表7-扣除项目明细采集底稿'!$G:$G,$B64)</f>
        <v>393183.32</v>
      </c>
      <c r="Q64" s="88">
        <f t="shared" si="0"/>
        <v>674143.41</v>
      </c>
      <c r="R64" s="89"/>
      <c r="S64" s="84" t="s">
        <v>12</v>
      </c>
      <c r="T64" s="84"/>
      <c r="U64" s="84"/>
      <c r="V64" s="84" t="s">
        <v>142</v>
      </c>
      <c r="W64" s="84" t="s">
        <v>142</v>
      </c>
      <c r="X64" s="84" t="s">
        <v>142</v>
      </c>
      <c r="Y64" s="84" t="s">
        <v>142</v>
      </c>
      <c r="Z64" s="84" t="s">
        <v>142</v>
      </c>
      <c r="AA64" s="84" t="s">
        <v>142</v>
      </c>
      <c r="AB64" s="84" t="s">
        <v>142</v>
      </c>
    </row>
    <row r="65" ht="11.9" hidden="1" spans="1:28">
      <c r="A65" s="76" t="s">
        <v>605</v>
      </c>
      <c r="B65" s="77" t="s">
        <v>2924</v>
      </c>
      <c r="C65" s="78" t="s">
        <v>3533</v>
      </c>
      <c r="D65" s="79" t="s">
        <v>3435</v>
      </c>
      <c r="E65" s="80" t="s">
        <v>3534</v>
      </c>
      <c r="F65" s="81">
        <v>45261</v>
      </c>
      <c r="G65" s="82">
        <v>26816</v>
      </c>
      <c r="H65" s="82">
        <v>26816</v>
      </c>
      <c r="I65" s="83" t="s">
        <v>3432</v>
      </c>
      <c r="J65" s="83" t="s">
        <v>3432</v>
      </c>
      <c r="K65" s="83" t="s">
        <v>3432</v>
      </c>
      <c r="L65" s="84" t="s">
        <v>282</v>
      </c>
      <c r="M65" s="85">
        <f>IFERROR(IF(COUNTIFS(S65:AB65,清算项目基本情况表!$D$6)&gt;=1,IF(L65="占地面积法",ROUND(SUM('附表4-项目间分摊信息采集表'!$E$5)/SUMPRODUCT(SUMIFS('附表4-项目间分摊信息采集表'!$E:$E,'附表4-项目间分摊信息采集表'!$B:$B,S65:AB65)),20),IF(L65="测绘总建筑面积法",ROUND(SUM('附表4-项目间分摊信息采集表'!$F$5)/SUMPRODUCT(SUMIFS('附表4-项目间分摊信息采集表'!$F:$F,'附表4-项目间分摊信息采集表'!$B:$B,S65:AB65)),20),IF(L65="可售建筑面积法",ROUND(SUM('附表4-项目间分摊信息采集表'!$G$5)/SUMPRODUCT(SUMIFS('附表4-项目间分摊信息采集表'!$G:$G,'附表4-项目间分摊信息采集表'!$B:$B,S65:AB65)),20),IF(L65="其他分摊方法",ROUND(SUM('附表4-项目间分摊信息采集表'!$H$5)/SUMPRODUCT(SUMIFS('附表4-项目间分摊信息采集表'!$H:$H,'附表4-项目间分摊信息采集表'!$B:$B,S65:AB65)),20),IF(L65="手工填写分摊比例","请填写分摊比例",100%))))),IF(COUNTA(S65:AB65)&gt;=1,0%,100%)),100%)</f>
        <v>1</v>
      </c>
      <c r="N65" s="86">
        <f>SUMIFS('附表7-扣除项目明细采集底稿'!$R:$R,'附表7-扣除项目明细采集底稿'!$G:$G,B65)</f>
        <v>26034.95</v>
      </c>
      <c r="O65" s="84">
        <v>0</v>
      </c>
      <c r="P65" s="87">
        <f>SUMIFS('附表7-扣除项目明细采集底稿'!$T:$T,'附表7-扣除项目明细采集底稿'!$G:$G,$B65)</f>
        <v>26034.95</v>
      </c>
      <c r="Q65" s="88">
        <f t="shared" si="0"/>
        <v>0</v>
      </c>
      <c r="R65" s="89"/>
      <c r="S65" s="84" t="s">
        <v>12</v>
      </c>
      <c r="T65" s="84"/>
      <c r="U65" s="84"/>
      <c r="V65" s="84" t="s">
        <v>142</v>
      </c>
      <c r="W65" s="84" t="s">
        <v>142</v>
      </c>
      <c r="X65" s="84" t="s">
        <v>142</v>
      </c>
      <c r="Y65" s="84" t="s">
        <v>142</v>
      </c>
      <c r="Z65" s="84" t="s">
        <v>142</v>
      </c>
      <c r="AA65" s="84" t="s">
        <v>142</v>
      </c>
      <c r="AB65" s="84" t="s">
        <v>142</v>
      </c>
    </row>
    <row r="66" ht="11.9" hidden="1" spans="1:28">
      <c r="A66" s="76" t="s">
        <v>612</v>
      </c>
      <c r="B66" s="77" t="s">
        <v>3042</v>
      </c>
      <c r="C66" s="78" t="s">
        <v>3535</v>
      </c>
      <c r="D66" s="79" t="s">
        <v>3435</v>
      </c>
      <c r="E66" s="80" t="s">
        <v>3536</v>
      </c>
      <c r="F66" s="81">
        <v>44936</v>
      </c>
      <c r="G66" s="116">
        <v>444000</v>
      </c>
      <c r="H66" s="82">
        <v>407339.45</v>
      </c>
      <c r="I66" s="83" t="s">
        <v>3432</v>
      </c>
      <c r="J66" s="83" t="s">
        <v>3432</v>
      </c>
      <c r="K66" s="83" t="s">
        <v>3432</v>
      </c>
      <c r="L66" s="84"/>
      <c r="M66" s="85">
        <f>IFERROR(IF(COUNTIFS(S66:AB66,清算项目基本情况表!$D$6)&gt;=1,IF(L66="占地面积法",ROUND(SUM('附表4-项目间分摊信息采集表'!$E$5)/SUMPRODUCT(SUMIFS('附表4-项目间分摊信息采集表'!$E:$E,'附表4-项目间分摊信息采集表'!$B:$B,S66:AB66)),20),IF(L66="测绘总建筑面积法",ROUND(SUM('附表4-项目间分摊信息采集表'!$F$5)/SUMPRODUCT(SUMIFS('附表4-项目间分摊信息采集表'!$F:$F,'附表4-项目间分摊信息采集表'!$B:$B,S66:AB66)),20),IF(L66="可售建筑面积法",ROUND(SUM('附表4-项目间分摊信息采集表'!$G$5)/SUMPRODUCT(SUMIFS('附表4-项目间分摊信息采集表'!$G:$G,'附表4-项目间分摊信息采集表'!$B:$B,S66:AB66)),20),IF(L66="其他分摊方法",ROUND(SUM('附表4-项目间分摊信息采集表'!$H$5)/SUMPRODUCT(SUMIFS('附表4-项目间分摊信息采集表'!$H:$H,'附表4-项目间分摊信息采集表'!$B:$B,S66:AB66)),20),IF(L66="手工填写分摊比例","请填写分摊比例",100%))))),IF(COUNTA(S66:AB66)&gt;=1,0%,100%)),100%)</f>
        <v>1</v>
      </c>
      <c r="N66" s="86">
        <f>SUMIFS('附表7-扣除项目明细采集底稿'!$R:$R,'附表7-扣除项目明细采集底稿'!$G:$G,B66)</f>
        <v>499082.57</v>
      </c>
      <c r="O66" s="84">
        <v>0</v>
      </c>
      <c r="P66" s="87">
        <f>SUMIFS('附表7-扣除项目明细采集底稿'!$T:$T,'附表7-扣除项目明细采集底稿'!$G:$G,$B66)</f>
        <v>499082.57</v>
      </c>
      <c r="Q66" s="88">
        <f t="shared" si="0"/>
        <v>0</v>
      </c>
      <c r="R66" s="89"/>
      <c r="S66" s="84" t="s">
        <v>12</v>
      </c>
      <c r="T66" s="84"/>
      <c r="U66" s="84"/>
      <c r="V66" s="84" t="s">
        <v>142</v>
      </c>
      <c r="W66" s="84" t="s">
        <v>142</v>
      </c>
      <c r="X66" s="84" t="s">
        <v>142</v>
      </c>
      <c r="Y66" s="84" t="s">
        <v>142</v>
      </c>
      <c r="Z66" s="84" t="s">
        <v>142</v>
      </c>
      <c r="AA66" s="84" t="s">
        <v>142</v>
      </c>
      <c r="AB66" s="84" t="s">
        <v>142</v>
      </c>
    </row>
    <row r="67" ht="23.8" hidden="1" spans="1:28">
      <c r="A67" s="76" t="s">
        <v>296</v>
      </c>
      <c r="B67" s="80" t="s">
        <v>2065</v>
      </c>
      <c r="C67" s="80" t="s">
        <v>3537</v>
      </c>
      <c r="D67" s="79" t="s">
        <v>3447</v>
      </c>
      <c r="E67" s="80" t="s">
        <v>3538</v>
      </c>
      <c r="F67" s="90">
        <v>43663</v>
      </c>
      <c r="G67" s="91">
        <v>270183</v>
      </c>
      <c r="H67" s="117">
        <v>260176.99</v>
      </c>
      <c r="I67" s="83" t="s">
        <v>3432</v>
      </c>
      <c r="J67" s="83" t="s">
        <v>3432</v>
      </c>
      <c r="K67" s="83" t="s">
        <v>16</v>
      </c>
      <c r="L67" s="84" t="s">
        <v>282</v>
      </c>
      <c r="M67" s="85">
        <f>IFERROR(IF(COUNTIFS(S67:AB67,清算项目基本情况表!$D$6)&gt;=1,IF(L67="占地面积法",ROUND(SUM('附表4-项目间分摊信息采集表'!$E$5)/SUMPRODUCT(SUMIFS('附表4-项目间分摊信息采集表'!$E:$E,'附表4-项目间分摊信息采集表'!$B:$B,S67:AB67)),20),IF(L67="测绘总建筑面积法",ROUND(SUM('附表4-项目间分摊信息采集表'!$F$5)/SUMPRODUCT(SUMIFS('附表4-项目间分摊信息采集表'!$F:$F,'附表4-项目间分摊信息采集表'!$B:$B,S67:AB67)),20),IF(L67="可售建筑面积法",ROUND(SUM('附表4-项目间分摊信息采集表'!$G$5)/SUMPRODUCT(SUMIFS('附表4-项目间分摊信息采集表'!$G:$G,'附表4-项目间分摊信息采集表'!$B:$B,S67:AB67)),20),IF(L67="其他分摊方法",ROUND(SUM('附表4-项目间分摊信息采集表'!$H$5)/SUMPRODUCT(SUMIFS('附表4-项目间分摊信息采集表'!$H:$H,'附表4-项目间分摊信息采集表'!$B:$B,S67:AB67)),20),IF(L67="手工填写分摊比例","请填写分摊比例",100%))))),IF(COUNTA(S67:AB67)&gt;=1,0%,100%)),100%)</f>
        <v>0.331924265795271</v>
      </c>
      <c r="N67" s="86">
        <f>SUMIFS('附表7-扣除项目明细采集底稿'!$R:$R,'附表7-扣除项目明细采集底稿'!$G:$G,B67)</f>
        <v>260176.99</v>
      </c>
      <c r="O67" s="84">
        <v>0</v>
      </c>
      <c r="P67" s="87">
        <f>SUMIFS('附表7-扣除项目明细采集底稿'!$T:$T,'附表7-扣除项目明细采集底稿'!$G:$G,$B67)</f>
        <v>86359.05</v>
      </c>
      <c r="Q67" s="88">
        <f t="shared" si="0"/>
        <v>173817.94</v>
      </c>
      <c r="R67" s="89"/>
      <c r="S67" s="84" t="s">
        <v>12</v>
      </c>
      <c r="T67" s="84" t="s">
        <v>303</v>
      </c>
      <c r="U67" s="84" t="s">
        <v>305</v>
      </c>
      <c r="V67" s="84" t="s">
        <v>142</v>
      </c>
      <c r="W67" s="84" t="s">
        <v>142</v>
      </c>
      <c r="X67" s="84" t="s">
        <v>142</v>
      </c>
      <c r="Y67" s="84" t="s">
        <v>142</v>
      </c>
      <c r="Z67" s="84" t="s">
        <v>142</v>
      </c>
      <c r="AA67" s="84" t="s">
        <v>142</v>
      </c>
      <c r="AB67" s="84" t="s">
        <v>142</v>
      </c>
    </row>
    <row r="68" ht="23.8" hidden="1" spans="1:28">
      <c r="A68" s="76" t="s">
        <v>523</v>
      </c>
      <c r="B68" s="80" t="s">
        <v>2070</v>
      </c>
      <c r="C68" s="80" t="s">
        <v>3539</v>
      </c>
      <c r="D68" s="79" t="s">
        <v>3540</v>
      </c>
      <c r="E68" s="80" t="s">
        <v>3538</v>
      </c>
      <c r="F68" s="90">
        <v>43679</v>
      </c>
      <c r="G68" s="91">
        <v>177200</v>
      </c>
      <c r="H68" s="117">
        <v>224232.74</v>
      </c>
      <c r="I68" s="83" t="s">
        <v>3432</v>
      </c>
      <c r="J68" s="83" t="s">
        <v>3432</v>
      </c>
      <c r="K68" s="83" t="s">
        <v>16</v>
      </c>
      <c r="L68" s="84" t="s">
        <v>282</v>
      </c>
      <c r="M68" s="85">
        <f>IFERROR(IF(COUNTIFS(S68:AB68,清算项目基本情况表!$D$6)&gt;=1,IF(L68="占地面积法",ROUND(SUM('附表4-项目间分摊信息采集表'!$E$5)/SUMPRODUCT(SUMIFS('附表4-项目间分摊信息采集表'!$E:$E,'附表4-项目间分摊信息采集表'!$B:$B,S68:AB68)),20),IF(L68="测绘总建筑面积法",ROUND(SUM('附表4-项目间分摊信息采集表'!$F$5)/SUMPRODUCT(SUMIFS('附表4-项目间分摊信息采集表'!$F:$F,'附表4-项目间分摊信息采集表'!$B:$B,S68:AB68)),20),IF(L68="可售建筑面积法",ROUND(SUM('附表4-项目间分摊信息采集表'!$G$5)/SUMPRODUCT(SUMIFS('附表4-项目间分摊信息采集表'!$G:$G,'附表4-项目间分摊信息采集表'!$B:$B,S68:AB68)),20),IF(L68="其他分摊方法",ROUND(SUM('附表4-项目间分摊信息采集表'!$H$5)/SUMPRODUCT(SUMIFS('附表4-项目间分摊信息采集表'!$H:$H,'附表4-项目间分摊信息采集表'!$B:$B,S68:AB68)),20),IF(L68="手工填写分摊比例","请填写分摊比例",100%))))),IF(COUNTA(S68:AB68)&gt;=1,0%,100%)),100%)</f>
        <v>0.331924265795271</v>
      </c>
      <c r="N68" s="86">
        <f>SUMIFS('附表7-扣除项目明细采集底稿'!$R:$R,'附表7-扣除项目明细采集底稿'!$G:$G,B68)</f>
        <v>224232.743362832</v>
      </c>
      <c r="O68" s="84">
        <v>0</v>
      </c>
      <c r="P68" s="87">
        <f>SUMIFS('附表7-扣除项目明细采集底稿'!$T:$T,'附表7-扣除项目明细采集底稿'!$G:$G,$B68)</f>
        <v>74428.29</v>
      </c>
      <c r="Q68" s="88">
        <f t="shared" si="0"/>
        <v>149804.45</v>
      </c>
      <c r="R68" s="89"/>
      <c r="S68" s="84" t="s">
        <v>12</v>
      </c>
      <c r="T68" s="84" t="s">
        <v>303</v>
      </c>
      <c r="U68" s="84" t="s">
        <v>305</v>
      </c>
      <c r="V68" s="84" t="s">
        <v>142</v>
      </c>
      <c r="W68" s="84" t="s">
        <v>142</v>
      </c>
      <c r="X68" s="84" t="s">
        <v>142</v>
      </c>
      <c r="Y68" s="84" t="s">
        <v>142</v>
      </c>
      <c r="Z68" s="84" t="s">
        <v>142</v>
      </c>
      <c r="AA68" s="84" t="s">
        <v>142</v>
      </c>
      <c r="AB68" s="84" t="s">
        <v>142</v>
      </c>
    </row>
    <row r="69" ht="11.9" hidden="1" spans="1:28">
      <c r="A69" s="76" t="s">
        <v>627</v>
      </c>
      <c r="B69" s="77" t="s">
        <v>3257</v>
      </c>
      <c r="C69" s="78" t="s">
        <v>3541</v>
      </c>
      <c r="D69" s="79"/>
      <c r="E69" s="80" t="s">
        <v>3542</v>
      </c>
      <c r="F69" s="81">
        <v>44697</v>
      </c>
      <c r="G69" s="82">
        <v>428640</v>
      </c>
      <c r="H69" s="82">
        <v>379327.43</v>
      </c>
      <c r="I69" s="83" t="s">
        <v>3432</v>
      </c>
      <c r="J69" s="83" t="s">
        <v>3432</v>
      </c>
      <c r="K69" s="83" t="s">
        <v>3432</v>
      </c>
      <c r="L69" s="84"/>
      <c r="M69" s="85">
        <f>IFERROR(IF(COUNTIFS(S69:AB69,清算项目基本情况表!$D$6)&gt;=1,IF(L69="占地面积法",ROUND(SUM('附表4-项目间分摊信息采集表'!$E$5)/SUMPRODUCT(SUMIFS('附表4-项目间分摊信息采集表'!$E:$E,'附表4-项目间分摊信息采集表'!$B:$B,S69:AB69)),20),IF(L69="测绘总建筑面积法",ROUND(SUM('附表4-项目间分摊信息采集表'!$F$5)/SUMPRODUCT(SUMIFS('附表4-项目间分摊信息采集表'!$F:$F,'附表4-项目间分摊信息采集表'!$B:$B,S69:AB69)),20),IF(L69="可售建筑面积法",ROUND(SUM('附表4-项目间分摊信息采集表'!$G$5)/SUMPRODUCT(SUMIFS('附表4-项目间分摊信息采集表'!$G:$G,'附表4-项目间分摊信息采集表'!$B:$B,S69:AB69)),20),IF(L69="其他分摊方法",ROUND(SUM('附表4-项目间分摊信息采集表'!$H$5)/SUMPRODUCT(SUMIFS('附表4-项目间分摊信息采集表'!$H:$H,'附表4-项目间分摊信息采集表'!$B:$B,S69:AB69)),20),IF(L69="手工填写分摊比例","请填写分摊比例",100%))))),IF(COUNTA(S69:AB69)&gt;=1,0%,100%)),100%)</f>
        <v>1</v>
      </c>
      <c r="N69" s="86">
        <f>SUMIFS('附表7-扣除项目明细采集底稿'!$R:$R,'附表7-扣除项目明细采集底稿'!$G:$G,B69)</f>
        <v>379327.43</v>
      </c>
      <c r="O69" s="84">
        <v>0</v>
      </c>
      <c r="P69" s="87">
        <f>SUMIFS('附表7-扣除项目明细采集底稿'!$T:$T,'附表7-扣除项目明细采集底稿'!$G:$G,$B69)</f>
        <v>379327.43</v>
      </c>
      <c r="Q69" s="88">
        <f t="shared" si="0"/>
        <v>0</v>
      </c>
      <c r="R69" s="89"/>
      <c r="S69" s="84" t="s">
        <v>12</v>
      </c>
      <c r="T69" s="84"/>
      <c r="U69" s="84"/>
      <c r="V69" s="84" t="s">
        <v>142</v>
      </c>
      <c r="W69" s="84" t="s">
        <v>142</v>
      </c>
      <c r="X69" s="84" t="s">
        <v>142</v>
      </c>
      <c r="Y69" s="84" t="s">
        <v>142</v>
      </c>
      <c r="Z69" s="84" t="s">
        <v>142</v>
      </c>
      <c r="AA69" s="84" t="s">
        <v>142</v>
      </c>
      <c r="AB69" s="84" t="s">
        <v>142</v>
      </c>
    </row>
    <row r="70" ht="11.9" hidden="1" spans="1:28">
      <c r="A70" s="76" t="s">
        <v>643</v>
      </c>
      <c r="B70" s="77" t="s">
        <v>3253</v>
      </c>
      <c r="C70" s="78" t="s">
        <v>3543</v>
      </c>
      <c r="D70" s="79"/>
      <c r="E70" s="80" t="s">
        <v>3542</v>
      </c>
      <c r="F70" s="81">
        <v>44648</v>
      </c>
      <c r="G70" s="82">
        <v>430000</v>
      </c>
      <c r="H70" s="82">
        <v>421947.57</v>
      </c>
      <c r="I70" s="83" t="s">
        <v>3432</v>
      </c>
      <c r="J70" s="83" t="s">
        <v>3432</v>
      </c>
      <c r="K70" s="83" t="s">
        <v>3432</v>
      </c>
      <c r="L70" s="84"/>
      <c r="M70" s="85">
        <f>IFERROR(IF(COUNTIFS(S70:AB70,清算项目基本情况表!$D$6)&gt;=1,IF(L70="占地面积法",ROUND(SUM('附表4-项目间分摊信息采集表'!$E$5)/SUMPRODUCT(SUMIFS('附表4-项目间分摊信息采集表'!$E:$E,'附表4-项目间分摊信息采集表'!$B:$B,S70:AB70)),20),IF(L70="测绘总建筑面积法",ROUND(SUM('附表4-项目间分摊信息采集表'!$F$5)/SUMPRODUCT(SUMIFS('附表4-项目间分摊信息采集表'!$F:$F,'附表4-项目间分摊信息采集表'!$B:$B,S70:AB70)),20),IF(L70="可售建筑面积法",ROUND(SUM('附表4-项目间分摊信息采集表'!$G$5)/SUMPRODUCT(SUMIFS('附表4-项目间分摊信息采集表'!$G:$G,'附表4-项目间分摊信息采集表'!$B:$B,S70:AB70)),20),IF(L70="其他分摊方法",ROUND(SUM('附表4-项目间分摊信息采集表'!$H$5)/SUMPRODUCT(SUMIFS('附表4-项目间分摊信息采集表'!$H:$H,'附表4-项目间分摊信息采集表'!$B:$B,S70:AB70)),20),IF(L70="手工填写分摊比例","请填写分摊比例",100%))))),IF(COUNTA(S70:AB70)&gt;=1,0%,100%)),100%)</f>
        <v>1</v>
      </c>
      <c r="N70" s="86">
        <f>SUMIFS('附表7-扣除项目明细采集底稿'!$R:$R,'附表7-扣除项目明细采集底稿'!$G:$G,B70)</f>
        <v>421947.57</v>
      </c>
      <c r="O70" s="84">
        <v>0</v>
      </c>
      <c r="P70" s="87">
        <f>SUMIFS('附表7-扣除项目明细采集底稿'!$T:$T,'附表7-扣除项目明细采集底稿'!$G:$G,$B70)</f>
        <v>421947.57</v>
      </c>
      <c r="Q70" s="88">
        <f t="shared" ref="Q70:Q133" si="1">ROUND(SUM(N70)-SUM(O70)-SUM(P70),2)</f>
        <v>0</v>
      </c>
      <c r="R70" s="89"/>
      <c r="S70" s="84" t="s">
        <v>12</v>
      </c>
      <c r="T70" s="84"/>
      <c r="U70" s="84"/>
      <c r="V70" s="84" t="s">
        <v>142</v>
      </c>
      <c r="W70" s="84" t="s">
        <v>142</v>
      </c>
      <c r="X70" s="84" t="s">
        <v>142</v>
      </c>
      <c r="Y70" s="84" t="s">
        <v>142</v>
      </c>
      <c r="Z70" s="84" t="s">
        <v>142</v>
      </c>
      <c r="AA70" s="84" t="s">
        <v>142</v>
      </c>
      <c r="AB70" s="84" t="s">
        <v>142</v>
      </c>
    </row>
    <row r="71" ht="11.9" hidden="1" spans="1:28">
      <c r="A71" s="76" t="s">
        <v>669</v>
      </c>
      <c r="B71" s="77" t="s">
        <v>3267</v>
      </c>
      <c r="C71" s="78" t="s">
        <v>3544</v>
      </c>
      <c r="D71" s="79"/>
      <c r="E71" s="80" t="s">
        <v>3542</v>
      </c>
      <c r="F71" s="81">
        <v>44407</v>
      </c>
      <c r="G71" s="82">
        <v>846000</v>
      </c>
      <c r="H71" s="82">
        <v>751088.85</v>
      </c>
      <c r="I71" s="83" t="s">
        <v>3432</v>
      </c>
      <c r="J71" s="83" t="s">
        <v>3432</v>
      </c>
      <c r="K71" s="83" t="s">
        <v>3432</v>
      </c>
      <c r="L71" s="84"/>
      <c r="M71" s="85">
        <f>IFERROR(IF(COUNTIFS(S71:AB71,清算项目基本情况表!$D$6)&gt;=1,IF(L71="占地面积法",ROUND(SUM('附表4-项目间分摊信息采集表'!$E$5)/SUMPRODUCT(SUMIFS('附表4-项目间分摊信息采集表'!$E:$E,'附表4-项目间分摊信息采集表'!$B:$B,S71:AB71)),20),IF(L71="测绘总建筑面积法",ROUND(SUM('附表4-项目间分摊信息采集表'!$F$5)/SUMPRODUCT(SUMIFS('附表4-项目间分摊信息采集表'!$F:$F,'附表4-项目间分摊信息采集表'!$B:$B,S71:AB71)),20),IF(L71="可售建筑面积法",ROUND(SUM('附表4-项目间分摊信息采集表'!$G$5)/SUMPRODUCT(SUMIFS('附表4-项目间分摊信息采集表'!$G:$G,'附表4-项目间分摊信息采集表'!$B:$B,S71:AB71)),20),IF(L71="其他分摊方法",ROUND(SUM('附表4-项目间分摊信息采集表'!$H$5)/SUMPRODUCT(SUMIFS('附表4-项目间分摊信息采集表'!$H:$H,'附表4-项目间分摊信息采集表'!$B:$B,S71:AB71)),20),IF(L71="手工填写分摊比例","请填写分摊比例",100%))))),IF(COUNTA(S71:AB71)&gt;=1,0%,100%)),100%)</f>
        <v>1</v>
      </c>
      <c r="N71" s="86">
        <f>SUMIFS('附表7-扣除项目明细采集底稿'!$R:$R,'附表7-扣除项目明细采集底稿'!$G:$G,B71)</f>
        <v>726491.71</v>
      </c>
      <c r="O71" s="84">
        <v>0</v>
      </c>
      <c r="P71" s="87">
        <f>SUMIFS('附表7-扣除项目明细采集底稿'!$T:$T,'附表7-扣除项目明细采集底稿'!$G:$G,$B71)</f>
        <v>726491.71</v>
      </c>
      <c r="Q71" s="88">
        <f t="shared" si="1"/>
        <v>0</v>
      </c>
      <c r="R71" s="89"/>
      <c r="S71" s="84" t="s">
        <v>12</v>
      </c>
      <c r="T71" s="84"/>
      <c r="U71" s="84"/>
      <c r="V71" s="84" t="s">
        <v>142</v>
      </c>
      <c r="W71" s="84" t="s">
        <v>142</v>
      </c>
      <c r="X71" s="84" t="s">
        <v>142</v>
      </c>
      <c r="Y71" s="84" t="s">
        <v>142</v>
      </c>
      <c r="Z71" s="84" t="s">
        <v>142</v>
      </c>
      <c r="AA71" s="84" t="s">
        <v>142</v>
      </c>
      <c r="AB71" s="84" t="s">
        <v>142</v>
      </c>
    </row>
    <row r="72" ht="11.9" hidden="1" spans="1:28">
      <c r="A72" s="76" t="s">
        <v>260</v>
      </c>
      <c r="B72" s="80" t="s">
        <v>2202</v>
      </c>
      <c r="C72" s="80" t="s">
        <v>3545</v>
      </c>
      <c r="D72" s="79" t="s">
        <v>3438</v>
      </c>
      <c r="E72" s="80" t="s">
        <v>3546</v>
      </c>
      <c r="F72" s="90">
        <v>44002</v>
      </c>
      <c r="G72" s="91">
        <v>51376</v>
      </c>
      <c r="H72" s="91">
        <v>45465.49</v>
      </c>
      <c r="I72" s="83" t="s">
        <v>3432</v>
      </c>
      <c r="J72" s="83" t="s">
        <v>3432</v>
      </c>
      <c r="K72" s="83" t="s">
        <v>16</v>
      </c>
      <c r="L72" s="84" t="s">
        <v>282</v>
      </c>
      <c r="M72" s="85">
        <f>IFERROR(IF(COUNTIFS(S72:AB72,清算项目基本情况表!$D$6)&gt;=1,IF(L72="占地面积法",ROUND(SUM('附表4-项目间分摊信息采集表'!$E$5)/SUMPRODUCT(SUMIFS('附表4-项目间分摊信息采集表'!$E:$E,'附表4-项目间分摊信息采集表'!$B:$B,S72:AB72)),20),IF(L72="测绘总建筑面积法",ROUND(SUM('附表4-项目间分摊信息采集表'!$F$5)/SUMPRODUCT(SUMIFS('附表4-项目间分摊信息采集表'!$F:$F,'附表4-项目间分摊信息采集表'!$B:$B,S72:AB72)),20),IF(L72="可售建筑面积法",ROUND(SUM('附表4-项目间分摊信息采集表'!$G$5)/SUMPRODUCT(SUMIFS('附表4-项目间分摊信息采集表'!$G:$G,'附表4-项目间分摊信息采集表'!$B:$B,S72:AB72)),20),IF(L72="其他分摊方法",ROUND(SUM('附表4-项目间分摊信息采集表'!$H$5)/SUMPRODUCT(SUMIFS('附表4-项目间分摊信息采集表'!$H:$H,'附表4-项目间分摊信息采集表'!$B:$B,S72:AB72)),20),IF(L72="手工填写分摊比例","请填写分摊比例",100%))))),IF(COUNTA(S72:AB72)&gt;=1,0%,100%)),100%)</f>
        <v>0.331924265795271</v>
      </c>
      <c r="N72" s="86">
        <f>SUMIFS('附表7-扣除项目明细采集底稿'!$R:$R,'附表7-扣除项目明细采集底稿'!$G:$G,B72)</f>
        <v>45465.49</v>
      </c>
      <c r="O72" s="84">
        <v>0</v>
      </c>
      <c r="P72" s="87">
        <f>SUMIFS('附表7-扣除项目明细采集底稿'!$T:$T,'附表7-扣除项目明细采集底稿'!$G:$G,$B72)</f>
        <v>15091.1</v>
      </c>
      <c r="Q72" s="88">
        <f t="shared" si="1"/>
        <v>30374.39</v>
      </c>
      <c r="R72" s="89"/>
      <c r="S72" s="84" t="s">
        <v>12</v>
      </c>
      <c r="T72" s="84" t="s">
        <v>303</v>
      </c>
      <c r="U72" s="84" t="s">
        <v>305</v>
      </c>
      <c r="V72" s="84" t="s">
        <v>142</v>
      </c>
      <c r="W72" s="84" t="s">
        <v>142</v>
      </c>
      <c r="X72" s="84" t="s">
        <v>142</v>
      </c>
      <c r="Y72" s="84" t="s">
        <v>142</v>
      </c>
      <c r="Z72" s="84" t="s">
        <v>142</v>
      </c>
      <c r="AA72" s="84" t="s">
        <v>142</v>
      </c>
      <c r="AB72" s="84" t="s">
        <v>142</v>
      </c>
    </row>
    <row r="73" ht="40" hidden="1" customHeight="1" spans="1:28">
      <c r="A73" s="76" t="s">
        <v>673</v>
      </c>
      <c r="B73" s="77" t="s">
        <v>3297</v>
      </c>
      <c r="C73" s="78" t="s">
        <v>3547</v>
      </c>
      <c r="D73" s="79"/>
      <c r="E73" s="80" t="s">
        <v>2501</v>
      </c>
      <c r="F73" s="81">
        <v>44152</v>
      </c>
      <c r="G73" s="82">
        <v>16360</v>
      </c>
      <c r="H73" s="82">
        <v>16198.02</v>
      </c>
      <c r="I73" s="83" t="s">
        <v>3432</v>
      </c>
      <c r="J73" s="83" t="s">
        <v>3432</v>
      </c>
      <c r="K73" s="83" t="s">
        <v>3432</v>
      </c>
      <c r="L73" s="84"/>
      <c r="M73" s="85">
        <f>IFERROR(IF(COUNTIFS(S73:AB73,清算项目基本情况表!$D$6)&gt;=1,IF(L73="占地面积法",ROUND(SUM('附表4-项目间分摊信息采集表'!$E$5)/SUMPRODUCT(SUMIFS('附表4-项目间分摊信息采集表'!$E:$E,'附表4-项目间分摊信息采集表'!$B:$B,S73:AB73)),20),IF(L73="测绘总建筑面积法",ROUND(SUM('附表4-项目间分摊信息采集表'!$F$5)/SUMPRODUCT(SUMIFS('附表4-项目间分摊信息采集表'!$F:$F,'附表4-项目间分摊信息采集表'!$B:$B,S73:AB73)),20),IF(L73="可售建筑面积法",ROUND(SUM('附表4-项目间分摊信息采集表'!$G$5)/SUMPRODUCT(SUMIFS('附表4-项目间分摊信息采集表'!$G:$G,'附表4-项目间分摊信息采集表'!$B:$B,S73:AB73)),20),IF(L73="其他分摊方法",ROUND(SUM('附表4-项目间分摊信息采集表'!$H$5)/SUMPRODUCT(SUMIFS('附表4-项目间分摊信息采集表'!$H:$H,'附表4-项目间分摊信息采集表'!$B:$B,S73:AB73)),20),IF(L73="手工填写分摊比例","请填写分摊比例",100%))))),IF(COUNTA(S73:AB73)&gt;=1,0%,100%)),100%)</f>
        <v>1</v>
      </c>
      <c r="N73" s="86">
        <f>SUMIFS('附表7-扣除项目明细采集底稿'!$R:$R,'附表7-扣除项目明细采集底稿'!$G:$G,B73)</f>
        <v>0</v>
      </c>
      <c r="O73" s="84">
        <v>0</v>
      </c>
      <c r="P73" s="87">
        <f>SUMIFS('附表7-扣除项目明细采集底稿'!$T:$T,'附表7-扣除项目明细采集底稿'!$G:$G,$B73)</f>
        <v>0</v>
      </c>
      <c r="Q73" s="88">
        <f t="shared" si="1"/>
        <v>0</v>
      </c>
      <c r="R73" s="89"/>
      <c r="S73" s="84" t="s">
        <v>12</v>
      </c>
      <c r="T73" s="84"/>
      <c r="U73" s="84"/>
      <c r="V73" s="84" t="s">
        <v>142</v>
      </c>
      <c r="W73" s="84" t="s">
        <v>142</v>
      </c>
      <c r="X73" s="84" t="s">
        <v>142</v>
      </c>
      <c r="Y73" s="84" t="s">
        <v>142</v>
      </c>
      <c r="Z73" s="84" t="s">
        <v>142</v>
      </c>
      <c r="AA73" s="84" t="s">
        <v>142</v>
      </c>
      <c r="AB73" s="84" t="s">
        <v>142</v>
      </c>
    </row>
    <row r="74" ht="23.8" hidden="1" spans="1:28">
      <c r="A74" s="76" t="s">
        <v>674</v>
      </c>
      <c r="B74" s="77" t="s">
        <v>3303</v>
      </c>
      <c r="C74" s="78" t="s">
        <v>3548</v>
      </c>
      <c r="D74" s="79"/>
      <c r="E74" s="80" t="s">
        <v>2501</v>
      </c>
      <c r="F74" s="81">
        <v>44425</v>
      </c>
      <c r="G74" s="82">
        <v>15701</v>
      </c>
      <c r="H74" s="82">
        <v>15545.54</v>
      </c>
      <c r="I74" s="83" t="s">
        <v>3432</v>
      </c>
      <c r="J74" s="83" t="s">
        <v>3432</v>
      </c>
      <c r="K74" s="83" t="s">
        <v>3432</v>
      </c>
      <c r="L74" s="84"/>
      <c r="M74" s="85">
        <f>IFERROR(IF(COUNTIFS(S74:AB74,清算项目基本情况表!$D$6)&gt;=1,IF(L74="占地面积法",ROUND(SUM('附表4-项目间分摊信息采集表'!$E$5)/SUMPRODUCT(SUMIFS('附表4-项目间分摊信息采集表'!$E:$E,'附表4-项目间分摊信息采集表'!$B:$B,S74:AB74)),20),IF(L74="测绘总建筑面积法",ROUND(SUM('附表4-项目间分摊信息采集表'!$F$5)/SUMPRODUCT(SUMIFS('附表4-项目间分摊信息采集表'!$F:$F,'附表4-项目间分摊信息采集表'!$B:$B,S74:AB74)),20),IF(L74="可售建筑面积法",ROUND(SUM('附表4-项目间分摊信息采集表'!$G$5)/SUMPRODUCT(SUMIFS('附表4-项目间分摊信息采集表'!$G:$G,'附表4-项目间分摊信息采集表'!$B:$B,S74:AB74)),20),IF(L74="其他分摊方法",ROUND(SUM('附表4-项目间分摊信息采集表'!$H$5)/SUMPRODUCT(SUMIFS('附表4-项目间分摊信息采集表'!$H:$H,'附表4-项目间分摊信息采集表'!$B:$B,S74:AB74)),20),IF(L74="手工填写分摊比例","请填写分摊比例",100%))))),IF(COUNTA(S74:AB74)&gt;=1,0%,100%)),100%)</f>
        <v>1</v>
      </c>
      <c r="N74" s="86">
        <f>SUMIFS('附表7-扣除项目明细采集底稿'!$R:$R,'附表7-扣除项目明细采集底稿'!$G:$G,B74)</f>
        <v>0</v>
      </c>
      <c r="O74" s="84">
        <v>0</v>
      </c>
      <c r="P74" s="87">
        <f>SUMIFS('附表7-扣除项目明细采集底稿'!$T:$T,'附表7-扣除项目明细采集底稿'!$G:$G,$B74)</f>
        <v>0</v>
      </c>
      <c r="Q74" s="88">
        <f t="shared" si="1"/>
        <v>0</v>
      </c>
      <c r="R74" s="89"/>
      <c r="S74" s="84" t="s">
        <v>12</v>
      </c>
      <c r="T74" s="84"/>
      <c r="U74" s="84"/>
      <c r="V74" s="84" t="s">
        <v>142</v>
      </c>
      <c r="W74" s="84" t="s">
        <v>142</v>
      </c>
      <c r="X74" s="84" t="s">
        <v>142</v>
      </c>
      <c r="Y74" s="84" t="s">
        <v>142</v>
      </c>
      <c r="Z74" s="84" t="s">
        <v>142</v>
      </c>
      <c r="AA74" s="84" t="s">
        <v>142</v>
      </c>
      <c r="AB74" s="84" t="s">
        <v>142</v>
      </c>
    </row>
    <row r="75" ht="11.85" hidden="1" spans="1:28">
      <c r="A75" s="76" t="s">
        <v>734</v>
      </c>
      <c r="B75" s="77" t="s">
        <v>2955</v>
      </c>
      <c r="C75" s="78" t="s">
        <v>3549</v>
      </c>
      <c r="D75" s="79"/>
      <c r="E75" s="78" t="s">
        <v>3550</v>
      </c>
      <c r="F75" s="81">
        <v>44687</v>
      </c>
      <c r="G75" s="82">
        <v>17430</v>
      </c>
      <c r="H75" s="82">
        <v>4025</v>
      </c>
      <c r="I75" s="83" t="s">
        <v>3432</v>
      </c>
      <c r="J75" s="83" t="s">
        <v>3432</v>
      </c>
      <c r="K75" s="83" t="s">
        <v>3432</v>
      </c>
      <c r="L75" s="84"/>
      <c r="M75" s="85">
        <f>IFERROR(IF(COUNTIFS(S75:AB75,清算项目基本情况表!$D$6)&gt;=1,IF(L75="占地面积法",ROUND(SUM('附表4-项目间分摊信息采集表'!$E$5)/SUMPRODUCT(SUMIFS('附表4-项目间分摊信息采集表'!$E:$E,'附表4-项目间分摊信息采集表'!$B:$B,S75:AB75)),20),IF(L75="测绘总建筑面积法",ROUND(SUM('附表4-项目间分摊信息采集表'!$F$5)/SUMPRODUCT(SUMIFS('附表4-项目间分摊信息采集表'!$F:$F,'附表4-项目间分摊信息采集表'!$B:$B,S75:AB75)),20),IF(L75="可售建筑面积法",ROUND(SUM('附表4-项目间分摊信息采集表'!$G$5)/SUMPRODUCT(SUMIFS('附表4-项目间分摊信息采集表'!$G:$G,'附表4-项目间分摊信息采集表'!$B:$B,S75:AB75)),20),IF(L75="其他分摊方法",ROUND(SUM('附表4-项目间分摊信息采集表'!$H$5)/SUMPRODUCT(SUMIFS('附表4-项目间分摊信息采集表'!$H:$H,'附表4-项目间分摊信息采集表'!$B:$B,S75:AB75)),20),IF(L75="手工填写分摊比例","请填写分摊比例",100%))))),IF(COUNTA(S75:AB75)&gt;=1,0%,100%)),100%)</f>
        <v>1</v>
      </c>
      <c r="N75" s="86">
        <f>SUMIFS('附表7-扣除项目明细采集底稿'!$R:$R,'附表7-扣除项目明细采集底稿'!$G:$G,B75)</f>
        <v>0</v>
      </c>
      <c r="O75" s="84">
        <v>0</v>
      </c>
      <c r="P75" s="87">
        <f>SUMIFS('附表7-扣除项目明细采集底稿'!$T:$T,'附表7-扣除项目明细采集底稿'!$G:$G,$B75)</f>
        <v>0</v>
      </c>
      <c r="Q75" s="88">
        <f t="shared" si="1"/>
        <v>0</v>
      </c>
      <c r="R75" s="89"/>
      <c r="S75" s="84" t="s">
        <v>12</v>
      </c>
      <c r="T75" s="84"/>
      <c r="U75" s="84"/>
      <c r="V75" s="84" t="s">
        <v>142</v>
      </c>
      <c r="W75" s="84" t="s">
        <v>142</v>
      </c>
      <c r="X75" s="84" t="s">
        <v>142</v>
      </c>
      <c r="Y75" s="84" t="s">
        <v>142</v>
      </c>
      <c r="Z75" s="84" t="s">
        <v>142</v>
      </c>
      <c r="AA75" s="84" t="s">
        <v>142</v>
      </c>
      <c r="AB75" s="84" t="s">
        <v>142</v>
      </c>
    </row>
    <row r="76" ht="11.9" hidden="1" spans="1:28">
      <c r="A76" s="76" t="s">
        <v>566</v>
      </c>
      <c r="B76" s="80" t="s">
        <v>2644</v>
      </c>
      <c r="C76" s="80" t="s">
        <v>3551</v>
      </c>
      <c r="D76" s="79" t="s">
        <v>3438</v>
      </c>
      <c r="E76" s="80" t="s">
        <v>2828</v>
      </c>
      <c r="F76" s="90">
        <v>45356</v>
      </c>
      <c r="G76" s="91">
        <v>44660</v>
      </c>
      <c r="H76" s="91">
        <v>44660</v>
      </c>
      <c r="I76" s="83" t="s">
        <v>3432</v>
      </c>
      <c r="J76" s="83" t="s">
        <v>3432</v>
      </c>
      <c r="K76" s="83" t="s">
        <v>16</v>
      </c>
      <c r="L76" s="84" t="s">
        <v>282</v>
      </c>
      <c r="M76" s="85">
        <f>IFERROR(IF(COUNTIFS(S76:AB76,清算项目基本情况表!$D$6)&gt;=1,IF(L76="占地面积法",ROUND(SUM('附表4-项目间分摊信息采集表'!$E$5)/SUMPRODUCT(SUMIFS('附表4-项目间分摊信息采集表'!$E:$E,'附表4-项目间分摊信息采集表'!$B:$B,S76:AB76)),20),IF(L76="测绘总建筑面积法",ROUND(SUM('附表4-项目间分摊信息采集表'!$F$5)/SUMPRODUCT(SUMIFS('附表4-项目间分摊信息采集表'!$F:$F,'附表4-项目间分摊信息采集表'!$B:$B,S76:AB76)),20),IF(L76="可售建筑面积法",ROUND(SUM('附表4-项目间分摊信息采集表'!$G$5)/SUMPRODUCT(SUMIFS('附表4-项目间分摊信息采集表'!$G:$G,'附表4-项目间分摊信息采集表'!$B:$B,S76:AB76)),20),IF(L76="其他分摊方法",ROUND(SUM('附表4-项目间分摊信息采集表'!$H$5)/SUMPRODUCT(SUMIFS('附表4-项目间分摊信息采集表'!$H:$H,'附表4-项目间分摊信息采集表'!$B:$B,S76:AB76)),20),IF(L76="手工填写分摊比例","请填写分摊比例",100%))))),IF(COUNTA(S76:AB76)&gt;=1,0%,100%)),100%)</f>
        <v>0.331924265795271</v>
      </c>
      <c r="N76" s="86">
        <f>SUMIFS('附表7-扣除项目明细采集底稿'!$R:$R,'附表7-扣除项目明细采集底稿'!$G:$G,B76)</f>
        <v>0</v>
      </c>
      <c r="O76" s="84">
        <v>0</v>
      </c>
      <c r="P76" s="87">
        <f>SUMIFS('附表7-扣除项目明细采集底稿'!$T:$T,'附表7-扣除项目明细采集底稿'!$G:$G,$B76)</f>
        <v>0</v>
      </c>
      <c r="Q76" s="88">
        <f t="shared" si="1"/>
        <v>0</v>
      </c>
      <c r="R76" s="89"/>
      <c r="S76" s="84" t="s">
        <v>12</v>
      </c>
      <c r="T76" s="84" t="s">
        <v>303</v>
      </c>
      <c r="U76" s="84" t="s">
        <v>305</v>
      </c>
      <c r="V76" s="84" t="s">
        <v>142</v>
      </c>
      <c r="W76" s="84" t="s">
        <v>142</v>
      </c>
      <c r="X76" s="84" t="s">
        <v>142</v>
      </c>
      <c r="Y76" s="84" t="s">
        <v>142</v>
      </c>
      <c r="Z76" s="84" t="s">
        <v>142</v>
      </c>
      <c r="AA76" s="84" t="s">
        <v>142</v>
      </c>
      <c r="AB76" s="84" t="s">
        <v>142</v>
      </c>
    </row>
    <row r="77" ht="11.9" hidden="1" spans="1:28">
      <c r="A77" s="76" t="s">
        <v>467</v>
      </c>
      <c r="B77" s="80" t="s">
        <v>2023</v>
      </c>
      <c r="C77" s="80" t="s">
        <v>3552</v>
      </c>
      <c r="D77" s="79" t="s">
        <v>3435</v>
      </c>
      <c r="E77" s="80" t="s">
        <v>3313</v>
      </c>
      <c r="F77" s="90">
        <v>43463</v>
      </c>
      <c r="G77" s="91">
        <v>80000</v>
      </c>
      <c r="H77" s="91">
        <v>76626.81</v>
      </c>
      <c r="I77" s="83" t="s">
        <v>3432</v>
      </c>
      <c r="J77" s="83" t="s">
        <v>3432</v>
      </c>
      <c r="K77" s="83" t="s">
        <v>16</v>
      </c>
      <c r="L77" s="84" t="s">
        <v>282</v>
      </c>
      <c r="M77" s="85">
        <f>IFERROR(IF(COUNTIFS(S77:AB77,清算项目基本情况表!$D$6)&gt;=1,IF(L77="占地面积法",ROUND(SUM('附表4-项目间分摊信息采集表'!$E$5)/SUMPRODUCT(SUMIFS('附表4-项目间分摊信息采集表'!$E:$E,'附表4-项目间分摊信息采集表'!$B:$B,S77:AB77)),20),IF(L77="测绘总建筑面积法",ROUND(SUM('附表4-项目间分摊信息采集表'!$F$5)/SUMPRODUCT(SUMIFS('附表4-项目间分摊信息采集表'!$F:$F,'附表4-项目间分摊信息采集表'!$B:$B,S77:AB77)),20),IF(L77="可售建筑面积法",ROUND(SUM('附表4-项目间分摊信息采集表'!$G$5)/SUMPRODUCT(SUMIFS('附表4-项目间分摊信息采集表'!$G:$G,'附表4-项目间分摊信息采集表'!$B:$B,S77:AB77)),20),IF(L77="其他分摊方法",ROUND(SUM('附表4-项目间分摊信息采集表'!$H$5)/SUMPRODUCT(SUMIFS('附表4-项目间分摊信息采集表'!$H:$H,'附表4-项目间分摊信息采集表'!$B:$B,S77:AB77)),20),IF(L77="手工填写分摊比例","请填写分摊比例",100%))))),IF(COUNTA(S77:AB77)&gt;=1,0%,100%)),100%)</f>
        <v>0.331924265795271</v>
      </c>
      <c r="N77" s="86">
        <f>SUMIFS('附表7-扣除项目明细采集底稿'!$R:$R,'附表7-扣除项目明细采集底稿'!$G:$G,B77)</f>
        <v>76626.81</v>
      </c>
      <c r="O77" s="84">
        <v>0</v>
      </c>
      <c r="P77" s="87">
        <f>SUMIFS('附表7-扣除项目明细采集底稿'!$T:$T,'附表7-扣除项目明细采集底稿'!$G:$G,$B77)</f>
        <v>25434.3</v>
      </c>
      <c r="Q77" s="88">
        <f t="shared" si="1"/>
        <v>51192.51</v>
      </c>
      <c r="R77" s="89"/>
      <c r="S77" s="84" t="s">
        <v>12</v>
      </c>
      <c r="T77" s="84" t="s">
        <v>303</v>
      </c>
      <c r="U77" s="84" t="s">
        <v>305</v>
      </c>
      <c r="V77" s="84" t="s">
        <v>142</v>
      </c>
      <c r="W77" s="84" t="s">
        <v>142</v>
      </c>
      <c r="X77" s="84" t="s">
        <v>142</v>
      </c>
      <c r="Y77" s="84" t="s">
        <v>142</v>
      </c>
      <c r="Z77" s="84" t="s">
        <v>142</v>
      </c>
      <c r="AA77" s="84" t="s">
        <v>142</v>
      </c>
      <c r="AB77" s="84" t="s">
        <v>142</v>
      </c>
    </row>
    <row r="78" ht="23.8" hidden="1" spans="1:28">
      <c r="A78" s="76" t="s">
        <v>259</v>
      </c>
      <c r="B78" s="80" t="s">
        <v>2241</v>
      </c>
      <c r="C78" s="80" t="s">
        <v>3545</v>
      </c>
      <c r="D78" s="79" t="s">
        <v>3435</v>
      </c>
      <c r="E78" s="80" t="s">
        <v>3553</v>
      </c>
      <c r="F78" s="90">
        <v>44002</v>
      </c>
      <c r="G78" s="91">
        <v>30400</v>
      </c>
      <c r="H78" s="91">
        <v>26492.39</v>
      </c>
      <c r="I78" s="83" t="s">
        <v>3432</v>
      </c>
      <c r="J78" s="83" t="s">
        <v>3432</v>
      </c>
      <c r="K78" s="83" t="s">
        <v>16</v>
      </c>
      <c r="L78" s="84" t="s">
        <v>282</v>
      </c>
      <c r="M78" s="85">
        <f>IFERROR(IF(COUNTIFS(S78:AB78,清算项目基本情况表!$D$6)&gt;=1,IF(L78="占地面积法",ROUND(SUM('附表4-项目间分摊信息采集表'!$E$5)/SUMPRODUCT(SUMIFS('附表4-项目间分摊信息采集表'!$E:$E,'附表4-项目间分摊信息采集表'!$B:$B,S78:AB78)),20),IF(L78="测绘总建筑面积法",ROUND(SUM('附表4-项目间分摊信息采集表'!$F$5)/SUMPRODUCT(SUMIFS('附表4-项目间分摊信息采集表'!$F:$F,'附表4-项目间分摊信息采集表'!$B:$B,S78:AB78)),20),IF(L78="可售建筑面积法",ROUND(SUM('附表4-项目间分摊信息采集表'!$G$5)/SUMPRODUCT(SUMIFS('附表4-项目间分摊信息采集表'!$G:$G,'附表4-项目间分摊信息采集表'!$B:$B,S78:AB78)),20),IF(L78="其他分摊方法",ROUND(SUM('附表4-项目间分摊信息采集表'!$H$5)/SUMPRODUCT(SUMIFS('附表4-项目间分摊信息采集表'!$H:$H,'附表4-项目间分摊信息采集表'!$B:$B,S78:AB78)),20),IF(L78="手工填写分摊比例","请填写分摊比例",100%))))),IF(COUNTA(S78:AB78)&gt;=1,0%,100%)),100%)</f>
        <v>0.331924265795271</v>
      </c>
      <c r="N78" s="86">
        <f>SUMIFS('附表7-扣除项目明细采集底稿'!$R:$R,'附表7-扣除项目明细采集底稿'!$G:$G,B78)</f>
        <v>26492.9154867257</v>
      </c>
      <c r="O78" s="84">
        <v>0</v>
      </c>
      <c r="P78" s="87">
        <f>SUMIFS('附表7-扣除项目明细采集底稿'!$T:$T,'附表7-扣除项目明细采集底稿'!$G:$G,$B78)</f>
        <v>8793.64</v>
      </c>
      <c r="Q78" s="88">
        <f t="shared" si="1"/>
        <v>17699.28</v>
      </c>
      <c r="R78" s="89"/>
      <c r="S78" s="84" t="s">
        <v>12</v>
      </c>
      <c r="T78" s="84" t="s">
        <v>303</v>
      </c>
      <c r="U78" s="84" t="s">
        <v>305</v>
      </c>
      <c r="V78" s="84" t="s">
        <v>142</v>
      </c>
      <c r="W78" s="84" t="s">
        <v>142</v>
      </c>
      <c r="X78" s="84" t="s">
        <v>142</v>
      </c>
      <c r="Y78" s="84" t="s">
        <v>142</v>
      </c>
      <c r="Z78" s="84" t="s">
        <v>142</v>
      </c>
      <c r="AA78" s="84" t="s">
        <v>142</v>
      </c>
      <c r="AB78" s="84" t="s">
        <v>142</v>
      </c>
    </row>
    <row r="79" ht="23.8" hidden="1" spans="1:28">
      <c r="A79" s="76" t="s">
        <v>527</v>
      </c>
      <c r="B79" s="80" t="s">
        <v>2447</v>
      </c>
      <c r="C79" s="80" t="s">
        <v>3554</v>
      </c>
      <c r="D79" s="79" t="s">
        <v>3435</v>
      </c>
      <c r="E79" s="80" t="s">
        <v>3553</v>
      </c>
      <c r="F79" s="90">
        <v>44144</v>
      </c>
      <c r="G79" s="91">
        <v>140629.114285714</v>
      </c>
      <c r="H79" s="91">
        <v>167791.86</v>
      </c>
      <c r="I79" s="83" t="s">
        <v>3432</v>
      </c>
      <c r="J79" s="83" t="s">
        <v>3432</v>
      </c>
      <c r="K79" s="83" t="s">
        <v>16</v>
      </c>
      <c r="L79" s="84" t="s">
        <v>282</v>
      </c>
      <c r="M79" s="85">
        <f>IFERROR(IF(COUNTIFS(S79:AB79,清算项目基本情况表!$D$6)&gt;=1,IF(L79="占地面积法",ROUND(SUM('附表4-项目间分摊信息采集表'!$E$5)/SUMPRODUCT(SUMIFS('附表4-项目间分摊信息采集表'!$E:$E,'附表4-项目间分摊信息采集表'!$B:$B,S79:AB79)),20),IF(L79="测绘总建筑面积法",ROUND(SUM('附表4-项目间分摊信息采集表'!$F$5)/SUMPRODUCT(SUMIFS('附表4-项目间分摊信息采集表'!$F:$F,'附表4-项目间分摊信息采集表'!$B:$B,S79:AB79)),20),IF(L79="可售建筑面积法",ROUND(SUM('附表4-项目间分摊信息采集表'!$G$5)/SUMPRODUCT(SUMIFS('附表4-项目间分摊信息采集表'!$G:$G,'附表4-项目间分摊信息采集表'!$B:$B,S79:AB79)),20),IF(L79="其他分摊方法",ROUND(SUM('附表4-项目间分摊信息采集表'!$H$5)/SUMPRODUCT(SUMIFS('附表4-项目间分摊信息采集表'!$H:$H,'附表4-项目间分摊信息采集表'!$B:$B,S79:AB79)),20),IF(L79="手工填写分摊比例","请填写分摊比例",100%))))),IF(COUNTA(S79:AB79)&gt;=1,0%,100%)),100%)</f>
        <v>0.331924265795271</v>
      </c>
      <c r="N79" s="86">
        <f>SUMIFS('附表7-扣除项目明细采集底稿'!$R:$R,'附表7-扣除项目明细采集底稿'!$G:$G,B79)</f>
        <v>167791.85840708</v>
      </c>
      <c r="O79" s="84">
        <v>0</v>
      </c>
      <c r="P79" s="87">
        <f>SUMIFS('附表7-扣除项目明细采集底稿'!$T:$T,'附表7-扣除项目明细采集底稿'!$G:$G,$B79)</f>
        <v>55694.19</v>
      </c>
      <c r="Q79" s="88">
        <f t="shared" si="1"/>
        <v>112097.67</v>
      </c>
      <c r="R79" s="89"/>
      <c r="S79" s="84" t="s">
        <v>12</v>
      </c>
      <c r="T79" s="84" t="s">
        <v>303</v>
      </c>
      <c r="U79" s="84" t="s">
        <v>305</v>
      </c>
      <c r="V79" s="84" t="s">
        <v>142</v>
      </c>
      <c r="W79" s="84" t="s">
        <v>142</v>
      </c>
      <c r="X79" s="84" t="s">
        <v>142</v>
      </c>
      <c r="Y79" s="84" t="s">
        <v>142</v>
      </c>
      <c r="Z79" s="84" t="s">
        <v>142</v>
      </c>
      <c r="AA79" s="84" t="s">
        <v>142</v>
      </c>
      <c r="AB79" s="84" t="s">
        <v>142</v>
      </c>
    </row>
    <row r="80" ht="23.8" hidden="1" spans="1:28">
      <c r="A80" s="76" t="s">
        <v>531</v>
      </c>
      <c r="B80" s="80" t="s">
        <v>2138</v>
      </c>
      <c r="C80" s="80" t="s">
        <v>3555</v>
      </c>
      <c r="D80" s="79" t="s">
        <v>3435</v>
      </c>
      <c r="E80" s="80" t="s">
        <v>3553</v>
      </c>
      <c r="F80" s="90">
        <v>43758</v>
      </c>
      <c r="G80" s="91">
        <v>120000</v>
      </c>
      <c r="H80" s="91">
        <v>106194.69</v>
      </c>
      <c r="I80" s="83" t="s">
        <v>3432</v>
      </c>
      <c r="J80" s="83" t="s">
        <v>3432</v>
      </c>
      <c r="K80" s="83" t="s">
        <v>16</v>
      </c>
      <c r="L80" s="84" t="s">
        <v>282</v>
      </c>
      <c r="M80" s="85">
        <f>IFERROR(IF(COUNTIFS(S80:AB80,清算项目基本情况表!$D$6)&gt;=1,IF(L80="占地面积法",ROUND(SUM('附表4-项目间分摊信息采集表'!$E$5)/SUMPRODUCT(SUMIFS('附表4-项目间分摊信息采集表'!$E:$E,'附表4-项目间分摊信息采集表'!$B:$B,S80:AB80)),20),IF(L80="测绘总建筑面积法",ROUND(SUM('附表4-项目间分摊信息采集表'!$F$5)/SUMPRODUCT(SUMIFS('附表4-项目间分摊信息采集表'!$F:$F,'附表4-项目间分摊信息采集表'!$B:$B,S80:AB80)),20),IF(L80="可售建筑面积法",ROUND(SUM('附表4-项目间分摊信息采集表'!$G$5)/SUMPRODUCT(SUMIFS('附表4-项目间分摊信息采集表'!$G:$G,'附表4-项目间分摊信息采集表'!$B:$B,S80:AB80)),20),IF(L80="其他分摊方法",ROUND(SUM('附表4-项目间分摊信息采集表'!$H$5)/SUMPRODUCT(SUMIFS('附表4-项目间分摊信息采集表'!$H:$H,'附表4-项目间分摊信息采集表'!$B:$B,S80:AB80)),20),IF(L80="手工填写分摊比例","请填写分摊比例",100%))))),IF(COUNTA(S80:AB80)&gt;=1,0%,100%)),100%)</f>
        <v>0.331924265795271</v>
      </c>
      <c r="N80" s="86">
        <f>SUMIFS('附表7-扣除项目明细采集底稿'!$R:$R,'附表7-扣除项目明细采集底稿'!$G:$G,B80)</f>
        <v>106194.7</v>
      </c>
      <c r="O80" s="84">
        <v>0</v>
      </c>
      <c r="P80" s="87">
        <f>SUMIFS('附表7-扣除项目明细采集底稿'!$T:$T,'附表7-扣除项目明细采集底稿'!$G:$G,$B80)</f>
        <v>35248.6</v>
      </c>
      <c r="Q80" s="88">
        <f t="shared" si="1"/>
        <v>70946.1</v>
      </c>
      <c r="R80" s="89"/>
      <c r="S80" s="84" t="s">
        <v>12</v>
      </c>
      <c r="T80" s="84" t="s">
        <v>303</v>
      </c>
      <c r="U80" s="84" t="s">
        <v>305</v>
      </c>
      <c r="V80" s="84" t="s">
        <v>142</v>
      </c>
      <c r="W80" s="84" t="s">
        <v>142</v>
      </c>
      <c r="X80" s="84" t="s">
        <v>142</v>
      </c>
      <c r="Y80" s="84" t="s">
        <v>142</v>
      </c>
      <c r="Z80" s="84" t="s">
        <v>142</v>
      </c>
      <c r="AA80" s="84" t="s">
        <v>142</v>
      </c>
      <c r="AB80" s="84" t="s">
        <v>142</v>
      </c>
    </row>
    <row r="81" ht="23.8" hidden="1" spans="1:28">
      <c r="A81" s="76" t="s">
        <v>535</v>
      </c>
      <c r="B81" s="80" t="s">
        <v>2045</v>
      </c>
      <c r="C81" s="80" t="s">
        <v>3556</v>
      </c>
      <c r="D81" s="79" t="s">
        <v>3435</v>
      </c>
      <c r="E81" s="80" t="s">
        <v>3553</v>
      </c>
      <c r="F81" s="90">
        <v>43629</v>
      </c>
      <c r="G81" s="91">
        <v>400000</v>
      </c>
      <c r="H81" s="91">
        <v>353982.3</v>
      </c>
      <c r="I81" s="83" t="s">
        <v>3432</v>
      </c>
      <c r="J81" s="83" t="s">
        <v>3432</v>
      </c>
      <c r="K81" s="83" t="s">
        <v>16</v>
      </c>
      <c r="L81" s="84" t="s">
        <v>282</v>
      </c>
      <c r="M81" s="85">
        <f>IFERROR(IF(COUNTIFS(S81:AB81,清算项目基本情况表!$D$6)&gt;=1,IF(L81="占地面积法",ROUND(SUM('附表4-项目间分摊信息采集表'!$E$5)/SUMPRODUCT(SUMIFS('附表4-项目间分摊信息采集表'!$E:$E,'附表4-项目间分摊信息采集表'!$B:$B,S81:AB81)),20),IF(L81="测绘总建筑面积法",ROUND(SUM('附表4-项目间分摊信息采集表'!$F$5)/SUMPRODUCT(SUMIFS('附表4-项目间分摊信息采集表'!$F:$F,'附表4-项目间分摊信息采集表'!$B:$B,S81:AB81)),20),IF(L81="可售建筑面积法",ROUND(SUM('附表4-项目间分摊信息采集表'!$G$5)/SUMPRODUCT(SUMIFS('附表4-项目间分摊信息采集表'!$G:$G,'附表4-项目间分摊信息采集表'!$B:$B,S81:AB81)),20),IF(L81="其他分摊方法",ROUND(SUM('附表4-项目间分摊信息采集表'!$H$5)/SUMPRODUCT(SUMIFS('附表4-项目间分摊信息采集表'!$H:$H,'附表4-项目间分摊信息采集表'!$B:$B,S81:AB81)),20),IF(L81="手工填写分摊比例","请填写分摊比例",100%))))),IF(COUNTA(S81:AB81)&gt;=1,0%,100%)),100%)</f>
        <v>0.331924265795271</v>
      </c>
      <c r="N81" s="86">
        <f>SUMIFS('附表7-扣除项目明细采集底稿'!$R:$R,'附表7-扣除项目明细采集底稿'!$G:$G,B81)</f>
        <v>353982.32</v>
      </c>
      <c r="O81" s="84">
        <v>0</v>
      </c>
      <c r="P81" s="87">
        <f>SUMIFS('附表7-扣除项目明细采集底稿'!$T:$T,'附表7-扣除项目明细采集底稿'!$G:$G,$B81)</f>
        <v>117495.32</v>
      </c>
      <c r="Q81" s="88">
        <f t="shared" si="1"/>
        <v>236487</v>
      </c>
      <c r="R81" s="89"/>
      <c r="S81" s="84" t="s">
        <v>12</v>
      </c>
      <c r="T81" s="84" t="s">
        <v>303</v>
      </c>
      <c r="U81" s="84" t="s">
        <v>305</v>
      </c>
      <c r="V81" s="84" t="s">
        <v>142</v>
      </c>
      <c r="W81" s="84" t="s">
        <v>142</v>
      </c>
      <c r="X81" s="84" t="s">
        <v>142</v>
      </c>
      <c r="Y81" s="84" t="s">
        <v>142</v>
      </c>
      <c r="Z81" s="84" t="s">
        <v>142</v>
      </c>
      <c r="AA81" s="84" t="s">
        <v>142</v>
      </c>
      <c r="AB81" s="84" t="s">
        <v>142</v>
      </c>
    </row>
    <row r="82" ht="23.8" hidden="1" spans="1:28">
      <c r="A82" s="76" t="s">
        <v>575</v>
      </c>
      <c r="B82" s="92" t="s">
        <v>2492</v>
      </c>
      <c r="C82" s="113" t="s">
        <v>3557</v>
      </c>
      <c r="D82" s="79" t="s">
        <v>3447</v>
      </c>
      <c r="E82" s="113" t="s">
        <v>3553</v>
      </c>
      <c r="F82" s="95">
        <v>45089</v>
      </c>
      <c r="G82" s="91">
        <v>370000</v>
      </c>
      <c r="H82" s="91">
        <v>398704.92</v>
      </c>
      <c r="I82" s="83" t="s">
        <v>3432</v>
      </c>
      <c r="J82" s="83" t="s">
        <v>3432</v>
      </c>
      <c r="K82" s="83" t="s">
        <v>16</v>
      </c>
      <c r="L82" s="84" t="s">
        <v>3455</v>
      </c>
      <c r="M82" s="85">
        <f>IFERROR(IF(COUNTIFS(S82:AB82,清算项目基本情况表!$D$6)&gt;=1,IF(L82="占地面积法",ROUND(SUM('附表4-项目间分摊信息采集表'!$E$5)/SUMPRODUCT(SUMIFS('附表4-项目间分摊信息采集表'!$E:$E,'附表4-项目间分摊信息采集表'!$B:$B,S82:AB82)),20),IF(L82="测绘总建筑面积法",ROUND(SUM('附表4-项目间分摊信息采集表'!$F$5)/SUMPRODUCT(SUMIFS('附表4-项目间分摊信息采集表'!$F:$F,'附表4-项目间分摊信息采集表'!$B:$B,S82:AB82)),20),IF(L82="可售建筑面积法",ROUND(SUM('附表4-项目间分摊信息采集表'!$G$5)/SUMPRODUCT(SUMIFS('附表4-项目间分摊信息采集表'!$G:$G,'附表4-项目间分摊信息采集表'!$B:$B,S82:AB82)),20),IF(L82="其他分摊方法",ROUND(SUM('附表4-项目间分摊信息采集表'!$H$5)/SUMPRODUCT(SUMIFS('附表4-项目间分摊信息采集表'!$H:$H,'附表4-项目间分摊信息采集表'!$B:$B,S82:AB82)),20),IF(L82="手工填写分摊比例","请填写分摊比例",100%))))),IF(COUNTA(S82:AB82)&gt;=1,0%,100%)),100%)</f>
        <v>0.571474059785587</v>
      </c>
      <c r="N82" s="86">
        <f>SUMIFS('附表7-扣除项目明细采集底稿'!$R:$R,'附表7-扣除项目明细采集底稿'!$G:$G,B82)</f>
        <v>398704.93</v>
      </c>
      <c r="O82" s="84">
        <v>0</v>
      </c>
      <c r="P82" s="87">
        <f>SUMIFS('附表7-扣除项目明细采集底稿'!$T:$T,'附表7-扣除项目明细采集底稿'!$G:$G,$B82)</f>
        <v>227849.52</v>
      </c>
      <c r="Q82" s="88">
        <f t="shared" si="1"/>
        <v>170855.41</v>
      </c>
      <c r="R82" s="89"/>
      <c r="S82" s="84" t="s">
        <v>12</v>
      </c>
      <c r="T82" s="84" t="s">
        <v>303</v>
      </c>
      <c r="U82" s="84" t="s">
        <v>305</v>
      </c>
      <c r="V82" s="84" t="s">
        <v>142</v>
      </c>
      <c r="W82" s="84" t="s">
        <v>142</v>
      </c>
      <c r="X82" s="84" t="s">
        <v>142</v>
      </c>
      <c r="Y82" s="84" t="s">
        <v>142</v>
      </c>
      <c r="Z82" s="84" t="s">
        <v>142</v>
      </c>
      <c r="AA82" s="84" t="s">
        <v>142</v>
      </c>
      <c r="AB82" s="84" t="s">
        <v>142</v>
      </c>
    </row>
    <row r="83" ht="23.8" hidden="1" spans="1:28">
      <c r="A83" s="76" t="s">
        <v>647</v>
      </c>
      <c r="B83" s="77" t="s">
        <v>3083</v>
      </c>
      <c r="C83" s="78" t="s">
        <v>3558</v>
      </c>
      <c r="D83" s="79"/>
      <c r="E83" s="80" t="s">
        <v>3553</v>
      </c>
      <c r="F83" s="81">
        <v>44624</v>
      </c>
      <c r="G83" s="82">
        <v>2874524.6</v>
      </c>
      <c r="H83" s="82">
        <v>2480965.66</v>
      </c>
      <c r="I83" s="83" t="s">
        <v>3432</v>
      </c>
      <c r="J83" s="83" t="s">
        <v>3432</v>
      </c>
      <c r="K83" s="83" t="s">
        <v>3432</v>
      </c>
      <c r="L83" s="84"/>
      <c r="M83" s="85">
        <f>IFERROR(IF(COUNTIFS(S83:AB83,清算项目基本情况表!$D$6)&gt;=1,IF(L83="占地面积法",ROUND(SUM('附表4-项目间分摊信息采集表'!$E$5)/SUMPRODUCT(SUMIFS('附表4-项目间分摊信息采集表'!$E:$E,'附表4-项目间分摊信息采集表'!$B:$B,S83:AB83)),20),IF(L83="测绘总建筑面积法",ROUND(SUM('附表4-项目间分摊信息采集表'!$F$5)/SUMPRODUCT(SUMIFS('附表4-项目间分摊信息采集表'!$F:$F,'附表4-项目间分摊信息采集表'!$B:$B,S83:AB83)),20),IF(L83="可售建筑面积法",ROUND(SUM('附表4-项目间分摊信息采集表'!$G$5)/SUMPRODUCT(SUMIFS('附表4-项目间分摊信息采集表'!$G:$G,'附表4-项目间分摊信息采集表'!$B:$B,S83:AB83)),20),IF(L83="其他分摊方法",ROUND(SUM('附表4-项目间分摊信息采集表'!$H$5)/SUMPRODUCT(SUMIFS('附表4-项目间分摊信息采集表'!$H:$H,'附表4-项目间分摊信息采集表'!$B:$B,S83:AB83)),20),IF(L83="手工填写分摊比例","请填写分摊比例",100%))))),IF(COUNTA(S83:AB83)&gt;=1,0%,100%)),100%)</f>
        <v>1</v>
      </c>
      <c r="N83" s="86">
        <f>SUMIFS('附表7-扣除项目明细采集底稿'!$R:$R,'附表7-扣除项目明细采集底稿'!$G:$G,B83)</f>
        <v>2431559.42</v>
      </c>
      <c r="O83" s="84">
        <v>0</v>
      </c>
      <c r="P83" s="87">
        <f>SUMIFS('附表7-扣除项目明细采集底稿'!$T:$T,'附表7-扣除项目明细采集底稿'!$G:$G,$B83)</f>
        <v>2431559.42</v>
      </c>
      <c r="Q83" s="88">
        <f t="shared" si="1"/>
        <v>0</v>
      </c>
      <c r="R83" s="89"/>
      <c r="S83" s="84" t="s">
        <v>12</v>
      </c>
      <c r="T83" s="84"/>
      <c r="U83" s="84"/>
      <c r="V83" s="84" t="s">
        <v>142</v>
      </c>
      <c r="W83" s="84" t="s">
        <v>142</v>
      </c>
      <c r="X83" s="84" t="s">
        <v>142</v>
      </c>
      <c r="Y83" s="84" t="s">
        <v>142</v>
      </c>
      <c r="Z83" s="84" t="s">
        <v>142</v>
      </c>
      <c r="AA83" s="84" t="s">
        <v>142</v>
      </c>
      <c r="AB83" s="84" t="s">
        <v>142</v>
      </c>
    </row>
    <row r="84" ht="23.8" hidden="1" spans="1:28">
      <c r="A84" s="76" t="s">
        <v>670</v>
      </c>
      <c r="B84" s="77" t="s">
        <v>3056</v>
      </c>
      <c r="C84" s="78" t="s">
        <v>3559</v>
      </c>
      <c r="D84" s="79"/>
      <c r="E84" s="80" t="s">
        <v>3553</v>
      </c>
      <c r="F84" s="81">
        <v>44379</v>
      </c>
      <c r="G84" s="82">
        <v>2621535.84</v>
      </c>
      <c r="H84" s="82">
        <v>2264952.78</v>
      </c>
      <c r="I84" s="83" t="s">
        <v>3432</v>
      </c>
      <c r="J84" s="83" t="s">
        <v>3432</v>
      </c>
      <c r="K84" s="83" t="s">
        <v>3432</v>
      </c>
      <c r="L84" s="84"/>
      <c r="M84" s="85">
        <f>IFERROR(IF(COUNTIFS(S84:AB84,清算项目基本情况表!$D$6)&gt;=1,IF(L84="占地面积法",ROUND(SUM('附表4-项目间分摊信息采集表'!$E$5)/SUMPRODUCT(SUMIFS('附表4-项目间分摊信息采集表'!$E:$E,'附表4-项目间分摊信息采集表'!$B:$B,S84:AB84)),20),IF(L84="测绘总建筑面积法",ROUND(SUM('附表4-项目间分摊信息采集表'!$F$5)/SUMPRODUCT(SUMIFS('附表4-项目间分摊信息采集表'!$F:$F,'附表4-项目间分摊信息采集表'!$B:$B,S84:AB84)),20),IF(L84="可售建筑面积法",ROUND(SUM('附表4-项目间分摊信息采集表'!$G$5)/SUMPRODUCT(SUMIFS('附表4-项目间分摊信息采集表'!$G:$G,'附表4-项目间分摊信息采集表'!$B:$B,S84:AB84)),20),IF(L84="其他分摊方法",ROUND(SUM('附表4-项目间分摊信息采集表'!$H$5)/SUMPRODUCT(SUMIFS('附表4-项目间分摊信息采集表'!$H:$H,'附表4-项目间分摊信息采集表'!$B:$B,S84:AB84)),20),IF(L84="手工填写分摊比例","请填写分摊比例",100%))))),IF(COUNTA(S84:AB84)&gt;=1,0%,100%)),100%)</f>
        <v>1</v>
      </c>
      <c r="N84" s="86">
        <f>SUMIFS('附表7-扣除项目明细采集底稿'!$R:$R,'附表7-扣除项目明细采集底稿'!$G:$G,B84)</f>
        <v>2264952.78</v>
      </c>
      <c r="O84" s="84">
        <v>0</v>
      </c>
      <c r="P84" s="87">
        <f>SUMIFS('附表7-扣除项目明细采集底稿'!$T:$T,'附表7-扣除项目明细采集底稿'!$G:$G,$B84)</f>
        <v>2264952.78</v>
      </c>
      <c r="Q84" s="88">
        <f t="shared" si="1"/>
        <v>0</v>
      </c>
      <c r="R84" s="89"/>
      <c r="S84" s="84" t="s">
        <v>12</v>
      </c>
      <c r="T84" s="84"/>
      <c r="U84" s="84"/>
      <c r="V84" s="84" t="s">
        <v>142</v>
      </c>
      <c r="W84" s="84" t="s">
        <v>142</v>
      </c>
      <c r="X84" s="84" t="s">
        <v>142</v>
      </c>
      <c r="Y84" s="84" t="s">
        <v>142</v>
      </c>
      <c r="Z84" s="84" t="s">
        <v>142</v>
      </c>
      <c r="AA84" s="84" t="s">
        <v>142</v>
      </c>
      <c r="AB84" s="84" t="s">
        <v>142</v>
      </c>
    </row>
    <row r="85" ht="11.9" hidden="1" spans="1:28">
      <c r="A85" s="76" t="s">
        <v>539</v>
      </c>
      <c r="B85" s="80" t="s">
        <v>2143</v>
      </c>
      <c r="C85" s="80" t="s">
        <v>3560</v>
      </c>
      <c r="D85" s="79" t="s">
        <v>3435</v>
      </c>
      <c r="E85" s="80" t="s">
        <v>3561</v>
      </c>
      <c r="F85" s="90">
        <v>44144</v>
      </c>
      <c r="G85" s="91">
        <v>20160</v>
      </c>
      <c r="H85" s="91">
        <v>19960.4</v>
      </c>
      <c r="I85" s="83" t="s">
        <v>3432</v>
      </c>
      <c r="J85" s="83" t="s">
        <v>3432</v>
      </c>
      <c r="K85" s="83" t="s">
        <v>16</v>
      </c>
      <c r="L85" s="84" t="s">
        <v>282</v>
      </c>
      <c r="M85" s="85">
        <f>IFERROR(IF(COUNTIFS(S85:AB85,清算项目基本情况表!$D$6)&gt;=1,IF(L85="占地面积法",ROUND(SUM('附表4-项目间分摊信息采集表'!$E$5)/SUMPRODUCT(SUMIFS('附表4-项目间分摊信息采集表'!$E:$E,'附表4-项目间分摊信息采集表'!$B:$B,S85:AB85)),20),IF(L85="测绘总建筑面积法",ROUND(SUM('附表4-项目间分摊信息采集表'!$F$5)/SUMPRODUCT(SUMIFS('附表4-项目间分摊信息采集表'!$F:$F,'附表4-项目间分摊信息采集表'!$B:$B,S85:AB85)),20),IF(L85="可售建筑面积法",ROUND(SUM('附表4-项目间分摊信息采集表'!$G$5)/SUMPRODUCT(SUMIFS('附表4-项目间分摊信息采集表'!$G:$G,'附表4-项目间分摊信息采集表'!$B:$B,S85:AB85)),20),IF(L85="其他分摊方法",ROUND(SUM('附表4-项目间分摊信息采集表'!$H$5)/SUMPRODUCT(SUMIFS('附表4-项目间分摊信息采集表'!$H:$H,'附表4-项目间分摊信息采集表'!$B:$B,S85:AB85)),20),IF(L85="手工填写分摊比例","请填写分摊比例",100%))))),IF(COUNTA(S85:AB85)&gt;=1,0%,100%)),100%)</f>
        <v>0.331924265795271</v>
      </c>
      <c r="N85" s="86">
        <f>SUMIFS('附表7-扣除项目明细采集底稿'!$R:$R,'附表7-扣除项目明细采集底稿'!$G:$G,B85)</f>
        <v>1188</v>
      </c>
      <c r="O85" s="84">
        <v>0</v>
      </c>
      <c r="P85" s="87">
        <f>SUMIFS('附表7-扣除项目明细采集底稿'!$T:$T,'附表7-扣除项目明细采集底稿'!$G:$G,$B85)</f>
        <v>394.33</v>
      </c>
      <c r="Q85" s="88">
        <f t="shared" si="1"/>
        <v>793.67</v>
      </c>
      <c r="R85" s="89"/>
      <c r="S85" s="84" t="s">
        <v>12</v>
      </c>
      <c r="T85" s="84" t="s">
        <v>303</v>
      </c>
      <c r="U85" s="84" t="s">
        <v>305</v>
      </c>
      <c r="V85" s="84" t="s">
        <v>142</v>
      </c>
      <c r="W85" s="84" t="s">
        <v>142</v>
      </c>
      <c r="X85" s="84" t="s">
        <v>142</v>
      </c>
      <c r="Y85" s="84" t="s">
        <v>142</v>
      </c>
      <c r="Z85" s="84" t="s">
        <v>142</v>
      </c>
      <c r="AA85" s="84" t="s">
        <v>142</v>
      </c>
      <c r="AB85" s="84" t="s">
        <v>142</v>
      </c>
    </row>
    <row r="86" ht="21" hidden="1" customHeight="1" spans="1:28">
      <c r="A86" s="76" t="s">
        <v>735</v>
      </c>
      <c r="B86" s="80" t="s">
        <v>2650</v>
      </c>
      <c r="C86" s="78" t="s">
        <v>2647</v>
      </c>
      <c r="D86" s="79"/>
      <c r="E86" s="78" t="s">
        <v>2647</v>
      </c>
      <c r="F86" s="81">
        <v>43831</v>
      </c>
      <c r="G86" s="82">
        <v>4383747.97</v>
      </c>
      <c r="H86" s="82">
        <v>0</v>
      </c>
      <c r="I86" s="83" t="s">
        <v>3432</v>
      </c>
      <c r="J86" s="83" t="s">
        <v>3432</v>
      </c>
      <c r="K86" s="83" t="s">
        <v>16</v>
      </c>
      <c r="L86" s="84" t="s">
        <v>282</v>
      </c>
      <c r="M86" s="85">
        <f>IFERROR(IF(COUNTIFS(S86:AB86,清算项目基本情况表!$D$6)&gt;=1,IF(L86="占地面积法",ROUND(SUM('附表4-项目间分摊信息采集表'!$E$5)/SUMPRODUCT(SUMIFS('附表4-项目间分摊信息采集表'!$E:$E,'附表4-项目间分摊信息采集表'!$B:$B,S86:AB86)),20),IF(L86="测绘总建筑面积法",ROUND(SUM('附表4-项目间分摊信息采集表'!$F$5)/SUMPRODUCT(SUMIFS('附表4-项目间分摊信息采集表'!$F:$F,'附表4-项目间分摊信息采集表'!$B:$B,S86:AB86)),20),IF(L86="可售建筑面积法",ROUND(SUM('附表4-项目间分摊信息采集表'!$G$5)/SUMPRODUCT(SUMIFS('附表4-项目间分摊信息采集表'!$G:$G,'附表4-项目间分摊信息采集表'!$B:$B,S86:AB86)),20),IF(L86="其他分摊方法",ROUND(SUM('附表4-项目间分摊信息采集表'!$H$5)/SUMPRODUCT(SUMIFS('附表4-项目间分摊信息采集表'!$H:$H,'附表4-项目间分摊信息采集表'!$B:$B,S86:AB86)),20),IF(L86="手工填写分摊比例","请填写分摊比例",100%))))),IF(COUNTA(S86:AB86)&gt;=1,0%,100%)),100%)</f>
        <v>0.331924265795271</v>
      </c>
      <c r="N86" s="86">
        <f>SUMIFS('附表7-扣除项目明细采集底稿'!$R:$R,'附表7-扣除项目明细采集底稿'!$G:$G,B86)</f>
        <v>4383747.97</v>
      </c>
      <c r="O86" s="84">
        <v>0</v>
      </c>
      <c r="P86" s="87">
        <f>SUMIFS('附表7-扣除项目明细采集底稿'!$T:$T,'附表7-扣除项目明细采集底稿'!$G:$G,$B86)</f>
        <v>1455072.34</v>
      </c>
      <c r="Q86" s="88">
        <f t="shared" si="1"/>
        <v>2928675.63</v>
      </c>
      <c r="R86" s="89"/>
      <c r="S86" s="84" t="s">
        <v>12</v>
      </c>
      <c r="T86" s="84" t="s">
        <v>303</v>
      </c>
      <c r="U86" s="84" t="s">
        <v>305</v>
      </c>
      <c r="V86" s="84" t="s">
        <v>142</v>
      </c>
      <c r="W86" s="84" t="s">
        <v>142</v>
      </c>
      <c r="X86" s="84" t="s">
        <v>142</v>
      </c>
      <c r="Y86" s="84" t="s">
        <v>142</v>
      </c>
      <c r="Z86" s="84" t="s">
        <v>142</v>
      </c>
      <c r="AA86" s="84" t="s">
        <v>142</v>
      </c>
      <c r="AB86" s="84" t="s">
        <v>142</v>
      </c>
    </row>
    <row r="87" ht="23.8" hidden="1" spans="1:28">
      <c r="A87" s="76" t="s">
        <v>461</v>
      </c>
      <c r="B87" s="80" t="s">
        <v>2606</v>
      </c>
      <c r="C87" s="80" t="s">
        <v>3562</v>
      </c>
      <c r="D87" s="79" t="s">
        <v>3447</v>
      </c>
      <c r="E87" s="80" t="s">
        <v>3563</v>
      </c>
      <c r="F87" s="90">
        <v>44271</v>
      </c>
      <c r="G87" s="118">
        <v>197686.37</v>
      </c>
      <c r="H87" s="91">
        <v>181363.64</v>
      </c>
      <c r="I87" s="83" t="s">
        <v>3432</v>
      </c>
      <c r="J87" s="83" t="s">
        <v>3432</v>
      </c>
      <c r="K87" s="83" t="s">
        <v>16</v>
      </c>
      <c r="L87" s="84" t="s">
        <v>282</v>
      </c>
      <c r="M87" s="85">
        <f>IFERROR(IF(COUNTIFS(S87:AB87,清算项目基本情况表!$D$6)&gt;=1,IF(L87="占地面积法",ROUND(SUM('附表4-项目间分摊信息采集表'!$E$5)/SUMPRODUCT(SUMIFS('附表4-项目间分摊信息采集表'!$E:$E,'附表4-项目间分摊信息采集表'!$B:$B,S87:AB87)),20),IF(L87="测绘总建筑面积法",ROUND(SUM('附表4-项目间分摊信息采集表'!$F$5)/SUMPRODUCT(SUMIFS('附表4-项目间分摊信息采集表'!$F:$F,'附表4-项目间分摊信息采集表'!$B:$B,S87:AB87)),20),IF(L87="可售建筑面积法",ROUND(SUM('附表4-项目间分摊信息采集表'!$G$5)/SUMPRODUCT(SUMIFS('附表4-项目间分摊信息采集表'!$G:$G,'附表4-项目间分摊信息采集表'!$B:$B,S87:AB87)),20),IF(L87="其他分摊方法",ROUND(SUM('附表4-项目间分摊信息采集表'!$H$5)/SUMPRODUCT(SUMIFS('附表4-项目间分摊信息采集表'!$H:$H,'附表4-项目间分摊信息采集表'!$B:$B,S87:AB87)),20),IF(L87="手工填写分摊比例","请填写分摊比例",100%))))),IF(COUNTA(S87:AB87)&gt;=1,0%,100%)),100%)</f>
        <v>0.331924265795271</v>
      </c>
      <c r="N87" s="86">
        <f>SUMIFS('附表7-扣除项目明细采集底稿'!$R:$R,'附表7-扣除项目明细采集底稿'!$G:$G,B87)</f>
        <v>181363.63559633</v>
      </c>
      <c r="O87" s="84">
        <v>0</v>
      </c>
      <c r="P87" s="87">
        <f>SUMIFS('附表7-扣除项目明细采集底稿'!$T:$T,'附表7-扣除项目明细采集底稿'!$G:$G,$B87)</f>
        <v>60198.99</v>
      </c>
      <c r="Q87" s="88">
        <f t="shared" si="1"/>
        <v>121164.65</v>
      </c>
      <c r="R87" s="89"/>
      <c r="S87" s="84" t="s">
        <v>12</v>
      </c>
      <c r="T87" s="84" t="s">
        <v>303</v>
      </c>
      <c r="U87" s="84" t="s">
        <v>305</v>
      </c>
      <c r="V87" s="84" t="s">
        <v>142</v>
      </c>
      <c r="W87" s="84" t="s">
        <v>142</v>
      </c>
      <c r="X87" s="84" t="s">
        <v>142</v>
      </c>
      <c r="Y87" s="84" t="s">
        <v>142</v>
      </c>
      <c r="Z87" s="84" t="s">
        <v>142</v>
      </c>
      <c r="AA87" s="84" t="s">
        <v>142</v>
      </c>
      <c r="AB87" s="84" t="s">
        <v>142</v>
      </c>
    </row>
    <row r="88" ht="23.8" hidden="1" spans="1:28">
      <c r="A88" s="76" t="s">
        <v>463</v>
      </c>
      <c r="B88" s="80" t="s">
        <v>2330</v>
      </c>
      <c r="C88" s="80" t="s">
        <v>3564</v>
      </c>
      <c r="D88" s="79" t="s">
        <v>3444</v>
      </c>
      <c r="E88" s="80" t="s">
        <v>3563</v>
      </c>
      <c r="F88" s="90">
        <v>44271</v>
      </c>
      <c r="G88" s="118">
        <v>249434.3804</v>
      </c>
      <c r="H88" s="91">
        <v>228838.88</v>
      </c>
      <c r="I88" s="83" t="s">
        <v>3432</v>
      </c>
      <c r="J88" s="83" t="s">
        <v>3432</v>
      </c>
      <c r="K88" s="83" t="s">
        <v>16</v>
      </c>
      <c r="L88" s="84" t="s">
        <v>282</v>
      </c>
      <c r="M88" s="85">
        <f>IFERROR(IF(COUNTIFS(S88:AB88,清算项目基本情况表!$D$6)&gt;=1,IF(L88="占地面积法",ROUND(SUM('附表4-项目间分摊信息采集表'!$E$5)/SUMPRODUCT(SUMIFS('附表4-项目间分摊信息采集表'!$E:$E,'附表4-项目间分摊信息采集表'!$B:$B,S88:AB88)),20),IF(L88="测绘总建筑面积法",ROUND(SUM('附表4-项目间分摊信息采集表'!$F$5)/SUMPRODUCT(SUMIFS('附表4-项目间分摊信息采集表'!$F:$F,'附表4-项目间分摊信息采集表'!$B:$B,S88:AB88)),20),IF(L88="可售建筑面积法",ROUND(SUM('附表4-项目间分摊信息采集表'!$G$5)/SUMPRODUCT(SUMIFS('附表4-项目间分摊信息采集表'!$G:$G,'附表4-项目间分摊信息采集表'!$B:$B,S88:AB88)),20),IF(L88="其他分摊方法",ROUND(SUM('附表4-项目间分摊信息采集表'!$H$5)/SUMPRODUCT(SUMIFS('附表4-项目间分摊信息采集表'!$H:$H,'附表4-项目间分摊信息采集表'!$B:$B,S88:AB88)),20),IF(L88="手工填写分摊比例","请填写分摊比例",100%))))),IF(COUNTA(S88:AB88)&gt;=1,0%,100%)),100%)</f>
        <v>0.331924265795271</v>
      </c>
      <c r="N88" s="86">
        <f>SUMIFS('附表7-扣除项目明细采集底稿'!$R:$R,'附表7-扣除项目明细采集底稿'!$G:$G,B88)</f>
        <v>228838.88</v>
      </c>
      <c r="O88" s="84">
        <v>0</v>
      </c>
      <c r="P88" s="87">
        <f>SUMIFS('附表7-扣除项目明细采集底稿'!$T:$T,'附表7-扣除项目明细采集底稿'!$G:$G,$B88)</f>
        <v>75957.18</v>
      </c>
      <c r="Q88" s="88">
        <f t="shared" si="1"/>
        <v>152881.7</v>
      </c>
      <c r="R88" s="89"/>
      <c r="S88" s="84" t="s">
        <v>12</v>
      </c>
      <c r="T88" s="84" t="s">
        <v>303</v>
      </c>
      <c r="U88" s="84" t="s">
        <v>305</v>
      </c>
      <c r="V88" s="84" t="s">
        <v>142</v>
      </c>
      <c r="W88" s="84" t="s">
        <v>142</v>
      </c>
      <c r="X88" s="84" t="s">
        <v>142</v>
      </c>
      <c r="Y88" s="84" t="s">
        <v>142</v>
      </c>
      <c r="Z88" s="84" t="s">
        <v>142</v>
      </c>
      <c r="AA88" s="84" t="s">
        <v>142</v>
      </c>
      <c r="AB88" s="84" t="s">
        <v>142</v>
      </c>
    </row>
    <row r="89" ht="23.8" hidden="1" spans="1:28">
      <c r="A89" s="76" t="s">
        <v>579</v>
      </c>
      <c r="B89" s="92" t="s">
        <v>2419</v>
      </c>
      <c r="C89" s="93" t="s">
        <v>3565</v>
      </c>
      <c r="D89" s="79" t="s">
        <v>3447</v>
      </c>
      <c r="E89" s="119" t="s">
        <v>3563</v>
      </c>
      <c r="F89" s="95">
        <v>44271</v>
      </c>
      <c r="G89" s="118">
        <v>1243000</v>
      </c>
      <c r="H89" s="91">
        <v>1140366.97</v>
      </c>
      <c r="I89" s="83" t="s">
        <v>3432</v>
      </c>
      <c r="J89" s="83" t="s">
        <v>3432</v>
      </c>
      <c r="K89" s="83" t="s">
        <v>16</v>
      </c>
      <c r="L89" s="84" t="s">
        <v>3455</v>
      </c>
      <c r="M89" s="85">
        <f>IFERROR(IF(COUNTIFS(S89:AB89,清算项目基本情况表!$D$6)&gt;=1,IF(L89="占地面积法",ROUND(SUM('附表4-项目间分摊信息采集表'!$E$5)/SUMPRODUCT(SUMIFS('附表4-项目间分摊信息采集表'!$E:$E,'附表4-项目间分摊信息采集表'!$B:$B,S89:AB89)),20),IF(L89="测绘总建筑面积法",ROUND(SUM('附表4-项目间分摊信息采集表'!$F$5)/SUMPRODUCT(SUMIFS('附表4-项目间分摊信息采集表'!$F:$F,'附表4-项目间分摊信息采集表'!$B:$B,S89:AB89)),20),IF(L89="可售建筑面积法",ROUND(SUM('附表4-项目间分摊信息采集表'!$G$5)/SUMPRODUCT(SUMIFS('附表4-项目间分摊信息采集表'!$G:$G,'附表4-项目间分摊信息采集表'!$B:$B,S89:AB89)),20),IF(L89="其他分摊方法",ROUND(SUM('附表4-项目间分摊信息采集表'!$H$5)/SUMPRODUCT(SUMIFS('附表4-项目间分摊信息采集表'!$H:$H,'附表4-项目间分摊信息采集表'!$B:$B,S89:AB89)),20),IF(L89="手工填写分摊比例","请填写分摊比例",100%))))),IF(COUNTA(S89:AB89)&gt;=1,0%,100%)),100%)</f>
        <v>0.571474059785587</v>
      </c>
      <c r="N89" s="86">
        <f>SUMIFS('附表7-扣除项目明细采集底稿'!$R:$R,'附表7-扣除项目明细采集底稿'!$G:$G,B89)</f>
        <v>1140366.97247706</v>
      </c>
      <c r="O89" s="84">
        <v>0</v>
      </c>
      <c r="P89" s="87">
        <f>SUMIFS('附表7-扣除项目明细采集底稿'!$T:$T,'附表7-扣除项目明细采集底稿'!$G:$G,$B89)</f>
        <v>651690.14</v>
      </c>
      <c r="Q89" s="88">
        <f t="shared" si="1"/>
        <v>488676.83</v>
      </c>
      <c r="R89" s="89"/>
      <c r="S89" s="84" t="s">
        <v>12</v>
      </c>
      <c r="T89" s="84" t="s">
        <v>303</v>
      </c>
      <c r="U89" s="84" t="s">
        <v>305</v>
      </c>
      <c r="V89" s="84" t="s">
        <v>142</v>
      </c>
      <c r="W89" s="84" t="s">
        <v>142</v>
      </c>
      <c r="X89" s="84" t="s">
        <v>142</v>
      </c>
      <c r="Y89" s="84" t="s">
        <v>142</v>
      </c>
      <c r="Z89" s="84" t="s">
        <v>142</v>
      </c>
      <c r="AA89" s="84" t="s">
        <v>142</v>
      </c>
      <c r="AB89" s="84" t="s">
        <v>142</v>
      </c>
    </row>
    <row r="90" ht="11.85" hidden="1" spans="1:28">
      <c r="A90" s="76" t="s">
        <v>682</v>
      </c>
      <c r="B90" s="77" t="s">
        <v>2930</v>
      </c>
      <c r="C90" s="78" t="s">
        <v>3566</v>
      </c>
      <c r="D90" s="79"/>
      <c r="E90" s="78" t="s">
        <v>3563</v>
      </c>
      <c r="F90" s="81">
        <v>44271</v>
      </c>
      <c r="G90" s="96">
        <v>4724954.5</v>
      </c>
      <c r="H90" s="82">
        <v>4724954.5</v>
      </c>
      <c r="I90" s="83" t="s">
        <v>3432</v>
      </c>
      <c r="J90" s="83" t="s">
        <v>3432</v>
      </c>
      <c r="K90" s="83" t="s">
        <v>3432</v>
      </c>
      <c r="L90" s="84"/>
      <c r="M90" s="85">
        <f>IFERROR(IF(COUNTIFS(S90:AB90,清算项目基本情况表!$D$6)&gt;=1,IF(L90="占地面积法",ROUND(SUM('附表4-项目间分摊信息采集表'!$E$5)/SUMPRODUCT(SUMIFS('附表4-项目间分摊信息采集表'!$E:$E,'附表4-项目间分摊信息采集表'!$B:$B,S90:AB90)),20),IF(L90="测绘总建筑面积法",ROUND(SUM('附表4-项目间分摊信息采集表'!$F$5)/SUMPRODUCT(SUMIFS('附表4-项目间分摊信息采集表'!$F:$F,'附表4-项目间分摊信息采集表'!$B:$B,S90:AB90)),20),IF(L90="可售建筑面积法",ROUND(SUM('附表4-项目间分摊信息采集表'!$G$5)/SUMPRODUCT(SUMIFS('附表4-项目间分摊信息采集表'!$G:$G,'附表4-项目间分摊信息采集表'!$B:$B,S90:AB90)),20),IF(L90="其他分摊方法",ROUND(SUM('附表4-项目间分摊信息采集表'!$H$5)/SUMPRODUCT(SUMIFS('附表4-项目间分摊信息采集表'!$H:$H,'附表4-项目间分摊信息采集表'!$B:$B,S90:AB90)),20),IF(L90="手工填写分摊比例","请填写分摊比例",100%))))),IF(COUNTA(S90:AB90)&gt;=1,0%,100%)),100%)</f>
        <v>1</v>
      </c>
      <c r="N90" s="86">
        <f>SUMIFS('附表7-扣除项目明细采集底稿'!$R:$R,'附表7-扣除项目明细采集底稿'!$G:$G,B90)</f>
        <v>4724954.49541284</v>
      </c>
      <c r="O90" s="84">
        <v>0</v>
      </c>
      <c r="P90" s="87">
        <f>SUMIFS('附表7-扣除项目明细采集底稿'!$T:$T,'附表7-扣除项目明细采集底稿'!$G:$G,$B90)</f>
        <v>4724954.49</v>
      </c>
      <c r="Q90" s="88">
        <f t="shared" si="1"/>
        <v>0.01</v>
      </c>
      <c r="R90" s="89"/>
      <c r="S90" s="84" t="s">
        <v>12</v>
      </c>
      <c r="T90" s="84"/>
      <c r="U90" s="84"/>
      <c r="V90" s="84" t="s">
        <v>142</v>
      </c>
      <c r="W90" s="84" t="s">
        <v>142</v>
      </c>
      <c r="X90" s="84" t="s">
        <v>142</v>
      </c>
      <c r="Y90" s="84" t="s">
        <v>142</v>
      </c>
      <c r="Z90" s="84" t="s">
        <v>142</v>
      </c>
      <c r="AA90" s="84" t="s">
        <v>142</v>
      </c>
      <c r="AB90" s="84" t="s">
        <v>142</v>
      </c>
    </row>
    <row r="91" ht="11.9" hidden="1" spans="1:28">
      <c r="A91" s="76" t="s">
        <v>473</v>
      </c>
      <c r="B91" s="80" t="s">
        <v>2185</v>
      </c>
      <c r="C91" s="80" t="s">
        <v>3567</v>
      </c>
      <c r="D91" s="79" t="s">
        <v>3435</v>
      </c>
      <c r="E91" s="80" t="s">
        <v>3568</v>
      </c>
      <c r="F91" s="90" t="s">
        <v>3503</v>
      </c>
      <c r="G91" s="91">
        <v>35000</v>
      </c>
      <c r="H91" s="91">
        <v>33018.87</v>
      </c>
      <c r="I91" s="83" t="s">
        <v>3432</v>
      </c>
      <c r="J91" s="83" t="s">
        <v>3432</v>
      </c>
      <c r="K91" s="83" t="s">
        <v>16</v>
      </c>
      <c r="L91" s="84" t="s">
        <v>282</v>
      </c>
      <c r="M91" s="85">
        <f>IFERROR(IF(COUNTIFS(S91:AB91,清算项目基本情况表!$D$6)&gt;=1,IF(L91="占地面积法",ROUND(SUM('附表4-项目间分摊信息采集表'!$E$5)/SUMPRODUCT(SUMIFS('附表4-项目间分摊信息采集表'!$E:$E,'附表4-项目间分摊信息采集表'!$B:$B,S91:AB91)),20),IF(L91="测绘总建筑面积法",ROUND(SUM('附表4-项目间分摊信息采集表'!$F$5)/SUMPRODUCT(SUMIFS('附表4-项目间分摊信息采集表'!$F:$F,'附表4-项目间分摊信息采集表'!$B:$B,S91:AB91)),20),IF(L91="可售建筑面积法",ROUND(SUM('附表4-项目间分摊信息采集表'!$G$5)/SUMPRODUCT(SUMIFS('附表4-项目间分摊信息采集表'!$G:$G,'附表4-项目间分摊信息采集表'!$B:$B,S91:AB91)),20),IF(L91="其他分摊方法",ROUND(SUM('附表4-项目间分摊信息采集表'!$H$5)/SUMPRODUCT(SUMIFS('附表4-项目间分摊信息采集表'!$H:$H,'附表4-项目间分摊信息采集表'!$B:$B,S91:AB91)),20),IF(L91="手工填写分摊比例","请填写分摊比例",100%))))),IF(COUNTA(S91:AB91)&gt;=1,0%,100%)),100%)</f>
        <v>0.331924265795271</v>
      </c>
      <c r="N91" s="86">
        <f>SUMIFS('附表7-扣除项目明细采集底稿'!$R:$R,'附表7-扣除项目明细采集底稿'!$G:$G,B91)</f>
        <v>33018.87</v>
      </c>
      <c r="O91" s="84">
        <v>0</v>
      </c>
      <c r="P91" s="87">
        <f>SUMIFS('附表7-扣除项目明细采集底稿'!$T:$T,'附表7-扣除项目明细采集底稿'!$G:$G,$B91)</f>
        <v>10959.76</v>
      </c>
      <c r="Q91" s="88">
        <f t="shared" si="1"/>
        <v>22059.11</v>
      </c>
      <c r="R91" s="89"/>
      <c r="S91" s="84" t="s">
        <v>12</v>
      </c>
      <c r="T91" s="84" t="s">
        <v>303</v>
      </c>
      <c r="U91" s="84" t="s">
        <v>305</v>
      </c>
      <c r="V91" s="84" t="s">
        <v>142</v>
      </c>
      <c r="W91" s="84" t="s">
        <v>142</v>
      </c>
      <c r="X91" s="84" t="s">
        <v>142</v>
      </c>
      <c r="Y91" s="84" t="s">
        <v>142</v>
      </c>
      <c r="Z91" s="84" t="s">
        <v>142</v>
      </c>
      <c r="AA91" s="84" t="s">
        <v>142</v>
      </c>
      <c r="AB91" s="84" t="s">
        <v>142</v>
      </c>
    </row>
    <row r="92" ht="15" hidden="1" spans="1:28">
      <c r="A92" s="76" t="s">
        <v>571</v>
      </c>
      <c r="B92" s="92" t="s">
        <v>2122</v>
      </c>
      <c r="C92" s="113" t="s">
        <v>3569</v>
      </c>
      <c r="D92" s="79" t="s">
        <v>3438</v>
      </c>
      <c r="E92" s="94" t="s">
        <v>3570</v>
      </c>
      <c r="F92" s="120" t="s">
        <v>3571</v>
      </c>
      <c r="G92" s="91">
        <v>168000</v>
      </c>
      <c r="H92" s="91">
        <v>172632.17</v>
      </c>
      <c r="I92" s="83" t="s">
        <v>3432</v>
      </c>
      <c r="J92" s="83" t="s">
        <v>3432</v>
      </c>
      <c r="K92" s="83" t="s">
        <v>16</v>
      </c>
      <c r="L92" s="84" t="s">
        <v>3455</v>
      </c>
      <c r="M92" s="85">
        <f>IFERROR(IF(COUNTIFS(S92:AB92,清算项目基本情况表!$D$6)&gt;=1,IF(L92="占地面积法",ROUND(SUM('附表4-项目间分摊信息采集表'!$E$5)/SUMPRODUCT(SUMIFS('附表4-项目间分摊信息采集表'!$E:$E,'附表4-项目间分摊信息采集表'!$B:$B,S92:AB92)),20),IF(L92="测绘总建筑面积法",ROUND(SUM('附表4-项目间分摊信息采集表'!$F$5)/SUMPRODUCT(SUMIFS('附表4-项目间分摊信息采集表'!$F:$F,'附表4-项目间分摊信息采集表'!$B:$B,S92:AB92)),20),IF(L92="可售建筑面积法",ROUND(SUM('附表4-项目间分摊信息采集表'!$G$5)/SUMPRODUCT(SUMIFS('附表4-项目间分摊信息采集表'!$G:$G,'附表4-项目间分摊信息采集表'!$B:$B,S92:AB92)),20),IF(L92="其他分摊方法",ROUND(SUM('附表4-项目间分摊信息采集表'!$H$5)/SUMPRODUCT(SUMIFS('附表4-项目间分摊信息采集表'!$H:$H,'附表4-项目间分摊信息采集表'!$B:$B,S92:AB92)),20),IF(L92="手工填写分摊比例","请填写分摊比例",100%))))),IF(COUNTA(S92:AB92)&gt;=1,0%,100%)),100%)</f>
        <v>0.571474059785587</v>
      </c>
      <c r="N92" s="86">
        <f>SUMIFS('附表7-扣除项目明细采集底稿'!$R:$R,'附表7-扣除项目明细采集底稿'!$G:$G,B92)</f>
        <v>172632.17</v>
      </c>
      <c r="O92" s="84">
        <v>0</v>
      </c>
      <c r="P92" s="87">
        <f>SUMIFS('附表7-扣除项目明细采集底稿'!$T:$T,'附表7-扣除项目明细采集底稿'!$G:$G,$B92)</f>
        <v>98654.81</v>
      </c>
      <c r="Q92" s="88">
        <f t="shared" si="1"/>
        <v>73977.36</v>
      </c>
      <c r="R92" s="89"/>
      <c r="S92" s="84" t="s">
        <v>12</v>
      </c>
      <c r="T92" s="84" t="s">
        <v>303</v>
      </c>
      <c r="U92" s="84" t="s">
        <v>305</v>
      </c>
      <c r="V92" s="84" t="s">
        <v>142</v>
      </c>
      <c r="W92" s="84" t="s">
        <v>142</v>
      </c>
      <c r="X92" s="84" t="s">
        <v>142</v>
      </c>
      <c r="Y92" s="84" t="s">
        <v>142</v>
      </c>
      <c r="Z92" s="84" t="s">
        <v>142</v>
      </c>
      <c r="AA92" s="84" t="s">
        <v>142</v>
      </c>
      <c r="AB92" s="84" t="s">
        <v>142</v>
      </c>
    </row>
    <row r="93" ht="23.8" hidden="1" spans="1:28">
      <c r="A93" s="76" t="s">
        <v>289</v>
      </c>
      <c r="B93" s="80" t="s">
        <v>2434</v>
      </c>
      <c r="C93" s="80" t="s">
        <v>3572</v>
      </c>
      <c r="D93" s="79" t="s">
        <v>3447</v>
      </c>
      <c r="E93" s="80" t="s">
        <v>3573</v>
      </c>
      <c r="F93" s="90">
        <v>44980</v>
      </c>
      <c r="G93" s="91">
        <v>11000</v>
      </c>
      <c r="H93" s="91">
        <v>11000</v>
      </c>
      <c r="I93" s="83" t="s">
        <v>3432</v>
      </c>
      <c r="J93" s="83" t="s">
        <v>3432</v>
      </c>
      <c r="K93" s="83" t="s">
        <v>16</v>
      </c>
      <c r="L93" s="84" t="s">
        <v>282</v>
      </c>
      <c r="M93" s="85">
        <f>IFERROR(IF(COUNTIFS(S93:AB93,清算项目基本情况表!$D$6)&gt;=1,IF(L93="占地面积法",ROUND(SUM('附表4-项目间分摊信息采集表'!$E$5)/SUMPRODUCT(SUMIFS('附表4-项目间分摊信息采集表'!$E:$E,'附表4-项目间分摊信息采集表'!$B:$B,S93:AB93)),20),IF(L93="测绘总建筑面积法",ROUND(SUM('附表4-项目间分摊信息采集表'!$F$5)/SUMPRODUCT(SUMIFS('附表4-项目间分摊信息采集表'!$F:$F,'附表4-项目间分摊信息采集表'!$B:$B,S93:AB93)),20),IF(L93="可售建筑面积法",ROUND(SUM('附表4-项目间分摊信息采集表'!$G$5)/SUMPRODUCT(SUMIFS('附表4-项目间分摊信息采集表'!$G:$G,'附表4-项目间分摊信息采集表'!$B:$B,S93:AB93)),20),IF(L93="其他分摊方法",ROUND(SUM('附表4-项目间分摊信息采集表'!$H$5)/SUMPRODUCT(SUMIFS('附表4-项目间分摊信息采集表'!$H:$H,'附表4-项目间分摊信息采集表'!$B:$B,S93:AB93)),20),IF(L93="手工填写分摊比例","请填写分摊比例",100%))))),IF(COUNTA(S93:AB93)&gt;=1,0%,100%)),100%)</f>
        <v>0.331924265795271</v>
      </c>
      <c r="N93" s="86">
        <f>SUMIFS('附表7-扣除项目明细采集底稿'!$R:$R,'附表7-扣除项目明细采集底稿'!$G:$G,B93)</f>
        <v>0</v>
      </c>
      <c r="O93" s="84">
        <v>0</v>
      </c>
      <c r="P93" s="87">
        <f>SUMIFS('附表7-扣除项目明细采集底稿'!$T:$T,'附表7-扣除项目明细采集底稿'!$G:$G,$B93)</f>
        <v>0</v>
      </c>
      <c r="Q93" s="88">
        <f t="shared" si="1"/>
        <v>0</v>
      </c>
      <c r="R93" s="89"/>
      <c r="S93" s="84" t="s">
        <v>12</v>
      </c>
      <c r="T93" s="84" t="s">
        <v>303</v>
      </c>
      <c r="U93" s="84" t="s">
        <v>305</v>
      </c>
      <c r="V93" s="84" t="s">
        <v>142</v>
      </c>
      <c r="W93" s="84" t="s">
        <v>142</v>
      </c>
      <c r="X93" s="84" t="s">
        <v>142</v>
      </c>
      <c r="Y93" s="84" t="s">
        <v>142</v>
      </c>
      <c r="Z93" s="84" t="s">
        <v>142</v>
      </c>
      <c r="AA93" s="84" t="s">
        <v>142</v>
      </c>
      <c r="AB93" s="84" t="s">
        <v>142</v>
      </c>
    </row>
    <row r="94" ht="23.8" hidden="1" spans="1:28">
      <c r="A94" s="76" t="s">
        <v>292</v>
      </c>
      <c r="B94" s="80" t="s">
        <v>2128</v>
      </c>
      <c r="C94" s="80" t="s">
        <v>3574</v>
      </c>
      <c r="D94" s="79" t="s">
        <v>3447</v>
      </c>
      <c r="E94" s="80" t="s">
        <v>3575</v>
      </c>
      <c r="F94" s="90">
        <v>43991</v>
      </c>
      <c r="G94" s="91">
        <v>100000</v>
      </c>
      <c r="H94" s="91">
        <v>88495.58</v>
      </c>
      <c r="I94" s="83" t="s">
        <v>3432</v>
      </c>
      <c r="J94" s="83" t="s">
        <v>3432</v>
      </c>
      <c r="K94" s="83" t="s">
        <v>16</v>
      </c>
      <c r="L94" s="84" t="s">
        <v>282</v>
      </c>
      <c r="M94" s="85">
        <f>IFERROR(IF(COUNTIFS(S94:AB94,清算项目基本情况表!$D$6)&gt;=1,IF(L94="占地面积法",ROUND(SUM('附表4-项目间分摊信息采集表'!$E$5)/SUMPRODUCT(SUMIFS('附表4-项目间分摊信息采集表'!$E:$E,'附表4-项目间分摊信息采集表'!$B:$B,S94:AB94)),20),IF(L94="测绘总建筑面积法",ROUND(SUM('附表4-项目间分摊信息采集表'!$F$5)/SUMPRODUCT(SUMIFS('附表4-项目间分摊信息采集表'!$F:$F,'附表4-项目间分摊信息采集表'!$B:$B,S94:AB94)),20),IF(L94="可售建筑面积法",ROUND(SUM('附表4-项目间分摊信息采集表'!$G$5)/SUMPRODUCT(SUMIFS('附表4-项目间分摊信息采集表'!$G:$G,'附表4-项目间分摊信息采集表'!$B:$B,S94:AB94)),20),IF(L94="其他分摊方法",ROUND(SUM('附表4-项目间分摊信息采集表'!$H$5)/SUMPRODUCT(SUMIFS('附表4-项目间分摊信息采集表'!$H:$H,'附表4-项目间分摊信息采集表'!$B:$B,S94:AB94)),20),IF(L94="手工填写分摊比例","请填写分摊比例",100%))))),IF(COUNTA(S94:AB94)&gt;=1,0%,100%)),100%)</f>
        <v>0.331924265795271</v>
      </c>
      <c r="N94" s="86">
        <f>SUMIFS('附表7-扣除项目明细采集底稿'!$R:$R,'附表7-扣除项目明细采集底稿'!$G:$G,B94)</f>
        <v>88495.58</v>
      </c>
      <c r="O94" s="84">
        <v>0</v>
      </c>
      <c r="P94" s="87">
        <f>SUMIFS('附表7-扣除项目明细采集底稿'!$T:$T,'附表7-扣除项目明细采集底稿'!$G:$G,$B94)</f>
        <v>29373.83</v>
      </c>
      <c r="Q94" s="88">
        <f t="shared" si="1"/>
        <v>59121.75</v>
      </c>
      <c r="R94" s="89"/>
      <c r="S94" s="84" t="s">
        <v>12</v>
      </c>
      <c r="T94" s="84" t="s">
        <v>303</v>
      </c>
      <c r="U94" s="84" t="s">
        <v>305</v>
      </c>
      <c r="V94" s="84" t="s">
        <v>142</v>
      </c>
      <c r="W94" s="84" t="s">
        <v>142</v>
      </c>
      <c r="X94" s="84" t="s">
        <v>142</v>
      </c>
      <c r="Y94" s="84" t="s">
        <v>142</v>
      </c>
      <c r="Z94" s="84" t="s">
        <v>142</v>
      </c>
      <c r="AA94" s="84" t="s">
        <v>142</v>
      </c>
      <c r="AB94" s="84" t="s">
        <v>142</v>
      </c>
    </row>
    <row r="95" ht="23.8" hidden="1" spans="1:28">
      <c r="A95" s="76" t="s">
        <v>288</v>
      </c>
      <c r="B95" s="80" t="s">
        <v>2229</v>
      </c>
      <c r="C95" s="80" t="s">
        <v>3516</v>
      </c>
      <c r="D95" s="79" t="s">
        <v>3438</v>
      </c>
      <c r="E95" s="80" t="s">
        <v>3576</v>
      </c>
      <c r="F95" s="90">
        <v>43606</v>
      </c>
      <c r="G95" s="91">
        <v>520000</v>
      </c>
      <c r="H95" s="91">
        <v>553317.62</v>
      </c>
      <c r="I95" s="83" t="s">
        <v>3432</v>
      </c>
      <c r="J95" s="83" t="s">
        <v>3432</v>
      </c>
      <c r="K95" s="83" t="s">
        <v>16</v>
      </c>
      <c r="L95" s="84" t="s">
        <v>282</v>
      </c>
      <c r="M95" s="85">
        <f>IFERROR(IF(COUNTIFS(S95:AB95,清算项目基本情况表!$D$6)&gt;=1,IF(L95="占地面积法",ROUND(SUM('附表4-项目间分摊信息采集表'!$E$5)/SUMPRODUCT(SUMIFS('附表4-项目间分摊信息采集表'!$E:$E,'附表4-项目间分摊信息采集表'!$B:$B,S95:AB95)),20),IF(L95="测绘总建筑面积法",ROUND(SUM('附表4-项目间分摊信息采集表'!$F$5)/SUMPRODUCT(SUMIFS('附表4-项目间分摊信息采集表'!$F:$F,'附表4-项目间分摊信息采集表'!$B:$B,S95:AB95)),20),IF(L95="可售建筑面积法",ROUND(SUM('附表4-项目间分摊信息采集表'!$G$5)/SUMPRODUCT(SUMIFS('附表4-项目间分摊信息采集表'!$G:$G,'附表4-项目间分摊信息采集表'!$B:$B,S95:AB95)),20),IF(L95="其他分摊方法",ROUND(SUM('附表4-项目间分摊信息采集表'!$H$5)/SUMPRODUCT(SUMIFS('附表4-项目间分摊信息采集表'!$H:$H,'附表4-项目间分摊信息采集表'!$B:$B,S95:AB95)),20),IF(L95="手工填写分摊比例","请填写分摊比例",100%))))),IF(COUNTA(S95:AB95)&gt;=1,0%,100%)),100%)</f>
        <v>0.331924265795271</v>
      </c>
      <c r="N95" s="86">
        <f>SUMIFS('附表7-扣除项目明细采集底稿'!$R:$R,'附表7-扣除项目明细采集底稿'!$G:$G,B95)</f>
        <v>553317.62</v>
      </c>
      <c r="O95" s="84">
        <v>0</v>
      </c>
      <c r="P95" s="87">
        <f>SUMIFS('附表7-扣除项目明细采集底稿'!$T:$T,'附表7-扣除项目明细采集底稿'!$G:$G,$B95)</f>
        <v>183659.54</v>
      </c>
      <c r="Q95" s="88">
        <f t="shared" si="1"/>
        <v>369658.08</v>
      </c>
      <c r="R95" s="89"/>
      <c r="S95" s="84" t="s">
        <v>12</v>
      </c>
      <c r="T95" s="84" t="s">
        <v>303</v>
      </c>
      <c r="U95" s="84" t="s">
        <v>305</v>
      </c>
      <c r="V95" s="84" t="s">
        <v>142</v>
      </c>
      <c r="W95" s="84" t="s">
        <v>142</v>
      </c>
      <c r="X95" s="84" t="s">
        <v>142</v>
      </c>
      <c r="Y95" s="84" t="s">
        <v>142</v>
      </c>
      <c r="Z95" s="84" t="s">
        <v>142</v>
      </c>
      <c r="AA95" s="84" t="s">
        <v>142</v>
      </c>
      <c r="AB95" s="84" t="s">
        <v>142</v>
      </c>
    </row>
    <row r="96" ht="11.9" hidden="1" spans="1:28">
      <c r="A96" s="76" t="s">
        <v>294</v>
      </c>
      <c r="B96" s="80" t="s">
        <v>2134</v>
      </c>
      <c r="C96" s="80" t="s">
        <v>3577</v>
      </c>
      <c r="D96" s="79" t="s">
        <v>3438</v>
      </c>
      <c r="E96" s="80" t="s">
        <v>3578</v>
      </c>
      <c r="F96" s="90">
        <v>44027</v>
      </c>
      <c r="G96" s="91">
        <v>66000</v>
      </c>
      <c r="H96" s="91">
        <v>58407.08</v>
      </c>
      <c r="I96" s="83" t="s">
        <v>3432</v>
      </c>
      <c r="J96" s="83" t="s">
        <v>3432</v>
      </c>
      <c r="K96" s="83" t="s">
        <v>16</v>
      </c>
      <c r="L96" s="84" t="s">
        <v>282</v>
      </c>
      <c r="M96" s="85">
        <f>IFERROR(IF(COUNTIFS(S96:AB96,清算项目基本情况表!$D$6)&gt;=1,IF(L96="占地面积法",ROUND(SUM('附表4-项目间分摊信息采集表'!$E$5)/SUMPRODUCT(SUMIFS('附表4-项目间分摊信息采集表'!$E:$E,'附表4-项目间分摊信息采集表'!$B:$B,S96:AB96)),20),IF(L96="测绘总建筑面积法",ROUND(SUM('附表4-项目间分摊信息采集表'!$F$5)/SUMPRODUCT(SUMIFS('附表4-项目间分摊信息采集表'!$F:$F,'附表4-项目间分摊信息采集表'!$B:$B,S96:AB96)),20),IF(L96="可售建筑面积法",ROUND(SUM('附表4-项目间分摊信息采集表'!$G$5)/SUMPRODUCT(SUMIFS('附表4-项目间分摊信息采集表'!$G:$G,'附表4-项目间分摊信息采集表'!$B:$B,S96:AB96)),20),IF(L96="其他分摊方法",ROUND(SUM('附表4-项目间分摊信息采集表'!$H$5)/SUMPRODUCT(SUMIFS('附表4-项目间分摊信息采集表'!$H:$H,'附表4-项目间分摊信息采集表'!$B:$B,S96:AB96)),20),IF(L96="手工填写分摊比例","请填写分摊比例",100%))))),IF(COUNTA(S96:AB96)&gt;=1,0%,100%)),100%)</f>
        <v>0.331924265795271</v>
      </c>
      <c r="N96" s="86">
        <f>SUMIFS('附表7-扣除项目明细采集底稿'!$R:$R,'附表7-扣除项目明细采集底稿'!$G:$G,B96)</f>
        <v>58407.08</v>
      </c>
      <c r="O96" s="84">
        <v>0</v>
      </c>
      <c r="P96" s="87">
        <f>SUMIFS('附表7-扣除项目明细采集底稿'!$T:$T,'附表7-扣除项目明细采集底稿'!$G:$G,$B96)</f>
        <v>19386.73</v>
      </c>
      <c r="Q96" s="88">
        <f t="shared" si="1"/>
        <v>39020.35</v>
      </c>
      <c r="R96" s="89"/>
      <c r="S96" s="84" t="s">
        <v>12</v>
      </c>
      <c r="T96" s="84" t="s">
        <v>303</v>
      </c>
      <c r="U96" s="84" t="s">
        <v>305</v>
      </c>
      <c r="V96" s="84" t="s">
        <v>142</v>
      </c>
      <c r="W96" s="84" t="s">
        <v>142</v>
      </c>
      <c r="X96" s="84" t="s">
        <v>142</v>
      </c>
      <c r="Y96" s="84" t="s">
        <v>142</v>
      </c>
      <c r="Z96" s="84" t="s">
        <v>142</v>
      </c>
      <c r="AA96" s="84" t="s">
        <v>142</v>
      </c>
      <c r="AB96" s="84" t="s">
        <v>142</v>
      </c>
    </row>
    <row r="97" ht="23.8" hidden="1" spans="1:28">
      <c r="A97" s="76" t="s">
        <v>475</v>
      </c>
      <c r="B97" s="80" t="s">
        <v>2212</v>
      </c>
      <c r="C97" s="80" t="s">
        <v>3579</v>
      </c>
      <c r="D97" s="79" t="s">
        <v>3447</v>
      </c>
      <c r="E97" s="80" t="s">
        <v>3580</v>
      </c>
      <c r="F97" s="90">
        <v>44166</v>
      </c>
      <c r="G97" s="91">
        <v>100000</v>
      </c>
      <c r="H97" s="91">
        <v>94339.62</v>
      </c>
      <c r="I97" s="83" t="s">
        <v>3432</v>
      </c>
      <c r="J97" s="83" t="s">
        <v>3432</v>
      </c>
      <c r="K97" s="83" t="s">
        <v>16</v>
      </c>
      <c r="L97" s="84" t="s">
        <v>3532</v>
      </c>
      <c r="M97" s="115">
        <v>0.36838140409929</v>
      </c>
      <c r="N97" s="86">
        <f>SUMIFS('附表7-扣除项目明细采集底稿'!$R:$R,'附表7-扣除项目明细采集底稿'!$G:$G,B97)</f>
        <v>94339.62</v>
      </c>
      <c r="O97" s="84">
        <v>0</v>
      </c>
      <c r="P97" s="87">
        <f>SUMIFS('附表7-扣除项目明细采集底稿'!$T:$T,'附表7-扣除项目明细采集底稿'!$G:$G,$B97)</f>
        <v>34752.96</v>
      </c>
      <c r="Q97" s="88">
        <f t="shared" si="1"/>
        <v>59586.66</v>
      </c>
      <c r="R97" s="89"/>
      <c r="S97" s="84" t="s">
        <v>12</v>
      </c>
      <c r="T97" s="84"/>
      <c r="U97" s="84"/>
      <c r="V97" s="84" t="s">
        <v>142</v>
      </c>
      <c r="W97" s="84" t="s">
        <v>142</v>
      </c>
      <c r="X97" s="84" t="s">
        <v>142</v>
      </c>
      <c r="Y97" s="84" t="s">
        <v>142</v>
      </c>
      <c r="Z97" s="84" t="s">
        <v>142</v>
      </c>
      <c r="AA97" s="84" t="s">
        <v>142</v>
      </c>
      <c r="AB97" s="84" t="s">
        <v>142</v>
      </c>
    </row>
    <row r="98" ht="23.8" hidden="1" spans="1:28">
      <c r="A98" s="76" t="s">
        <v>261</v>
      </c>
      <c r="B98" s="80" t="s">
        <v>3581</v>
      </c>
      <c r="C98" s="80" t="s">
        <v>3582</v>
      </c>
      <c r="D98" s="79" t="s">
        <v>3447</v>
      </c>
      <c r="E98" s="80" t="s">
        <v>3583</v>
      </c>
      <c r="F98" s="90">
        <v>44662</v>
      </c>
      <c r="G98" s="91">
        <v>238501.61</v>
      </c>
      <c r="H98" s="91">
        <v>231554.96</v>
      </c>
      <c r="I98" s="83" t="s">
        <v>3432</v>
      </c>
      <c r="J98" s="83" t="s">
        <v>3432</v>
      </c>
      <c r="K98" s="83" t="s">
        <v>16</v>
      </c>
      <c r="L98" s="84" t="s">
        <v>282</v>
      </c>
      <c r="M98" s="85">
        <f>IFERROR(IF(COUNTIFS(S98:AB98,清算项目基本情况表!$D$6)&gt;=1,IF(L98="占地面积法",ROUND(SUM('附表4-项目间分摊信息采集表'!$E$5)/SUMPRODUCT(SUMIFS('附表4-项目间分摊信息采集表'!$E:$E,'附表4-项目间分摊信息采集表'!$B:$B,S98:AB98)),20),IF(L98="测绘总建筑面积法",ROUND(SUM('附表4-项目间分摊信息采集表'!$F$5)/SUMPRODUCT(SUMIFS('附表4-项目间分摊信息采集表'!$F:$F,'附表4-项目间分摊信息采集表'!$B:$B,S98:AB98)),20),IF(L98="可售建筑面积法",ROUND(SUM('附表4-项目间分摊信息采集表'!$G$5)/SUMPRODUCT(SUMIFS('附表4-项目间分摊信息采集表'!$G:$G,'附表4-项目间分摊信息采集表'!$B:$B,S98:AB98)),20),IF(L98="其他分摊方法",ROUND(SUM('附表4-项目间分摊信息采集表'!$H$5)/SUMPRODUCT(SUMIFS('附表4-项目间分摊信息采集表'!$H:$H,'附表4-项目间分摊信息采集表'!$B:$B,S98:AB98)),20),IF(L98="手工填写分摊比例","请填写分摊比例",100%))))),IF(COUNTA(S98:AB98)&gt;=1,0%,100%)),100%)</f>
        <v>0.331924265795271</v>
      </c>
      <c r="N98" s="86">
        <f>SUMIFS('附表7-扣除项目明细采集底稿'!$R:$R,'附表7-扣除项目明细采集底稿'!$G:$G,B98)</f>
        <v>0</v>
      </c>
      <c r="O98" s="84">
        <v>0</v>
      </c>
      <c r="P98" s="87">
        <f>SUMIFS('附表7-扣除项目明细采集底稿'!$T:$T,'附表7-扣除项目明细采集底稿'!$G:$G,$B98)</f>
        <v>0</v>
      </c>
      <c r="Q98" s="88">
        <f t="shared" si="1"/>
        <v>0</v>
      </c>
      <c r="R98" s="89"/>
      <c r="S98" s="84" t="s">
        <v>12</v>
      </c>
      <c r="T98" s="84" t="s">
        <v>303</v>
      </c>
      <c r="U98" s="84" t="s">
        <v>305</v>
      </c>
      <c r="V98" s="84" t="s">
        <v>142</v>
      </c>
      <c r="W98" s="84" t="s">
        <v>142</v>
      </c>
      <c r="X98" s="84" t="s">
        <v>142</v>
      </c>
      <c r="Y98" s="84" t="s">
        <v>142</v>
      </c>
      <c r="Z98" s="84" t="s">
        <v>142</v>
      </c>
      <c r="AA98" s="84" t="s">
        <v>142</v>
      </c>
      <c r="AB98" s="84" t="s">
        <v>142</v>
      </c>
    </row>
    <row r="99" ht="23.8" hidden="1" spans="1:28">
      <c r="A99" s="76" t="s">
        <v>262</v>
      </c>
      <c r="B99" s="80" t="s">
        <v>2593</v>
      </c>
      <c r="C99" s="80" t="s">
        <v>3582</v>
      </c>
      <c r="D99" s="79" t="s">
        <v>3447</v>
      </c>
      <c r="E99" s="80" t="s">
        <v>3583</v>
      </c>
      <c r="F99" s="90">
        <v>44662</v>
      </c>
      <c r="G99" s="91">
        <v>238501.61</v>
      </c>
      <c r="H99" s="91">
        <v>231554.96</v>
      </c>
      <c r="I99" s="83" t="s">
        <v>3432</v>
      </c>
      <c r="J99" s="83" t="s">
        <v>3432</v>
      </c>
      <c r="K99" s="83" t="s">
        <v>16</v>
      </c>
      <c r="L99" s="84" t="s">
        <v>282</v>
      </c>
      <c r="M99" s="85">
        <f>IFERROR(IF(COUNTIFS(S99:AB99,清算项目基本情况表!$D$6)&gt;=1,IF(L99="占地面积法",ROUND(SUM('附表4-项目间分摊信息采集表'!$E$5)/SUMPRODUCT(SUMIFS('附表4-项目间分摊信息采集表'!$E:$E,'附表4-项目间分摊信息采集表'!$B:$B,S99:AB99)),20),IF(L99="测绘总建筑面积法",ROUND(SUM('附表4-项目间分摊信息采集表'!$F$5)/SUMPRODUCT(SUMIFS('附表4-项目间分摊信息采集表'!$F:$F,'附表4-项目间分摊信息采集表'!$B:$B,S99:AB99)),20),IF(L99="可售建筑面积法",ROUND(SUM('附表4-项目间分摊信息采集表'!$G$5)/SUMPRODUCT(SUMIFS('附表4-项目间分摊信息采集表'!$G:$G,'附表4-项目间分摊信息采集表'!$B:$B,S99:AB99)),20),IF(L99="其他分摊方法",ROUND(SUM('附表4-项目间分摊信息采集表'!$H$5)/SUMPRODUCT(SUMIFS('附表4-项目间分摊信息采集表'!$H:$H,'附表4-项目间分摊信息采集表'!$B:$B,S99:AB99)),20),IF(L99="手工填写分摊比例","请填写分摊比例",100%))))),IF(COUNTA(S99:AB99)&gt;=1,0%,100%)),100%)</f>
        <v>0.331924265795271</v>
      </c>
      <c r="N99" s="86">
        <f>SUMIFS('附表7-扣除项目明细采集底稿'!$R:$R,'附表7-扣除项目明细采集底稿'!$G:$G,B99)</f>
        <v>89331.795786069</v>
      </c>
      <c r="O99" s="84">
        <v>0</v>
      </c>
      <c r="P99" s="87">
        <f>SUMIFS('附表7-扣除项目明细采集底稿'!$T:$T,'附表7-扣除项目明细采集底稿'!$G:$G,$B99)</f>
        <v>29651.39</v>
      </c>
      <c r="Q99" s="88">
        <f t="shared" si="1"/>
        <v>59680.41</v>
      </c>
      <c r="R99" s="89"/>
      <c r="S99" s="84" t="s">
        <v>12</v>
      </c>
      <c r="T99" s="84" t="s">
        <v>303</v>
      </c>
      <c r="U99" s="84" t="s">
        <v>305</v>
      </c>
      <c r="V99" s="84" t="s">
        <v>142</v>
      </c>
      <c r="W99" s="84" t="s">
        <v>142</v>
      </c>
      <c r="X99" s="84" t="s">
        <v>142</v>
      </c>
      <c r="Y99" s="84" t="s">
        <v>142</v>
      </c>
      <c r="Z99" s="84" t="s">
        <v>142</v>
      </c>
      <c r="AA99" s="84" t="s">
        <v>142</v>
      </c>
      <c r="AB99" s="84" t="s">
        <v>142</v>
      </c>
    </row>
    <row r="100" ht="11.9" hidden="1" spans="1:28">
      <c r="A100" s="76" t="s">
        <v>543</v>
      </c>
      <c r="B100" s="80" t="s">
        <v>2562</v>
      </c>
      <c r="C100" s="80" t="s">
        <v>3584</v>
      </c>
      <c r="D100" s="79" t="s">
        <v>3435</v>
      </c>
      <c r="E100" s="80" t="s">
        <v>3585</v>
      </c>
      <c r="F100" s="90" t="s">
        <v>3571</v>
      </c>
      <c r="G100" s="91">
        <v>14911.56</v>
      </c>
      <c r="H100" s="91">
        <v>14067.51</v>
      </c>
      <c r="I100" s="83" t="s">
        <v>3432</v>
      </c>
      <c r="J100" s="83" t="s">
        <v>3432</v>
      </c>
      <c r="K100" s="83" t="s">
        <v>16</v>
      </c>
      <c r="L100" s="84" t="s">
        <v>282</v>
      </c>
      <c r="M100" s="85">
        <f>IFERROR(IF(COUNTIFS(S100:AB100,清算项目基本情况表!$D$6)&gt;=1,IF(L100="占地面积法",ROUND(SUM('附表4-项目间分摊信息采集表'!$E$5)/SUMPRODUCT(SUMIFS('附表4-项目间分摊信息采集表'!$E:$E,'附表4-项目间分摊信息采集表'!$B:$B,S100:AB100)),20),IF(L100="测绘总建筑面积法",ROUND(SUM('附表4-项目间分摊信息采集表'!$F$5)/SUMPRODUCT(SUMIFS('附表4-项目间分摊信息采集表'!$F:$F,'附表4-项目间分摊信息采集表'!$B:$B,S100:AB100)),20),IF(L100="可售建筑面积法",ROUND(SUM('附表4-项目间分摊信息采集表'!$G$5)/SUMPRODUCT(SUMIFS('附表4-项目间分摊信息采集表'!$G:$G,'附表4-项目间分摊信息采集表'!$B:$B,S100:AB100)),20),IF(L100="其他分摊方法",ROUND(SUM('附表4-项目间分摊信息采集表'!$H$5)/SUMPRODUCT(SUMIFS('附表4-项目间分摊信息采集表'!$H:$H,'附表4-项目间分摊信息采集表'!$B:$B,S100:AB100)),20),IF(L100="手工填写分摊比例","请填写分摊比例",100%))))),IF(COUNTA(S100:AB100)&gt;=1,0%,100%)),100%)</f>
        <v>0.331924265795271</v>
      </c>
      <c r="N100" s="86">
        <f>SUMIFS('附表7-扣除项目明细采集底稿'!$R:$R,'附表7-扣除项目明细采集底稿'!$G:$G,B100)</f>
        <v>14069.03</v>
      </c>
      <c r="O100" s="84">
        <v>0</v>
      </c>
      <c r="P100" s="87">
        <f>SUMIFS('附表7-扣除项目明细采集底稿'!$T:$T,'附表7-扣除项目明细采集底稿'!$G:$G,$B100)</f>
        <v>4669.85</v>
      </c>
      <c r="Q100" s="88">
        <f t="shared" si="1"/>
        <v>9399.18</v>
      </c>
      <c r="R100" s="89"/>
      <c r="S100" s="84" t="s">
        <v>12</v>
      </c>
      <c r="T100" s="84" t="s">
        <v>303</v>
      </c>
      <c r="U100" s="84" t="s">
        <v>305</v>
      </c>
      <c r="V100" s="84" t="s">
        <v>142</v>
      </c>
      <c r="W100" s="84" t="s">
        <v>142</v>
      </c>
      <c r="X100" s="84" t="s">
        <v>142</v>
      </c>
      <c r="Y100" s="84" t="s">
        <v>142</v>
      </c>
      <c r="Z100" s="84" t="s">
        <v>142</v>
      </c>
      <c r="AA100" s="84" t="s">
        <v>142</v>
      </c>
      <c r="AB100" s="84" t="s">
        <v>142</v>
      </c>
    </row>
    <row r="101" ht="11.9" hidden="1" spans="1:28">
      <c r="A101" s="76" t="s">
        <v>546</v>
      </c>
      <c r="B101" s="80" t="s">
        <v>3586</v>
      </c>
      <c r="C101" s="80" t="s">
        <v>3587</v>
      </c>
      <c r="D101" s="79" t="s">
        <v>3435</v>
      </c>
      <c r="E101" s="80" t="s">
        <v>3585</v>
      </c>
      <c r="F101" s="90">
        <v>43920</v>
      </c>
      <c r="G101" s="91">
        <v>17587.8</v>
      </c>
      <c r="H101" s="91">
        <v>17413.66</v>
      </c>
      <c r="I101" s="83" t="s">
        <v>3432</v>
      </c>
      <c r="J101" s="83" t="s">
        <v>3432</v>
      </c>
      <c r="K101" s="83" t="s">
        <v>16</v>
      </c>
      <c r="L101" s="84" t="s">
        <v>282</v>
      </c>
      <c r="M101" s="85">
        <f>IFERROR(IF(COUNTIFS(S101:AB101,清算项目基本情况表!$D$6)&gt;=1,IF(L101="占地面积法",ROUND(SUM('附表4-项目间分摊信息采集表'!$E$5)/SUMPRODUCT(SUMIFS('附表4-项目间分摊信息采集表'!$E:$E,'附表4-项目间分摊信息采集表'!$B:$B,S101:AB101)),20),IF(L101="测绘总建筑面积法",ROUND(SUM('附表4-项目间分摊信息采集表'!$F$5)/SUMPRODUCT(SUMIFS('附表4-项目间分摊信息采集表'!$F:$F,'附表4-项目间分摊信息采集表'!$B:$B,S101:AB101)),20),IF(L101="可售建筑面积法",ROUND(SUM('附表4-项目间分摊信息采集表'!$G$5)/SUMPRODUCT(SUMIFS('附表4-项目间分摊信息采集表'!$G:$G,'附表4-项目间分摊信息采集表'!$B:$B,S101:AB101)),20),IF(L101="其他分摊方法",ROUND(SUM('附表4-项目间分摊信息采集表'!$H$5)/SUMPRODUCT(SUMIFS('附表4-项目间分摊信息采集表'!$H:$H,'附表4-项目间分摊信息采集表'!$B:$B,S101:AB101)),20),IF(L101="手工填写分摊比例","请填写分摊比例",100%))))),IF(COUNTA(S101:AB101)&gt;=1,0%,100%)),100%)</f>
        <v>0.331924265795271</v>
      </c>
      <c r="N101" s="86">
        <f>SUMIFS('附表7-扣除项目明细采集底稿'!$R:$R,'附表7-扣除项目明细采集底稿'!$G:$G,B101)</f>
        <v>0</v>
      </c>
      <c r="O101" s="84">
        <v>0</v>
      </c>
      <c r="P101" s="87">
        <f>SUMIFS('附表7-扣除项目明细采集底稿'!$T:$T,'附表7-扣除项目明细采集底稿'!$G:$G,$B101)</f>
        <v>0</v>
      </c>
      <c r="Q101" s="88">
        <f t="shared" si="1"/>
        <v>0</v>
      </c>
      <c r="R101" s="89"/>
      <c r="S101" s="84" t="s">
        <v>12</v>
      </c>
      <c r="T101" s="84" t="s">
        <v>303</v>
      </c>
      <c r="U101" s="84" t="s">
        <v>305</v>
      </c>
      <c r="V101" s="84" t="s">
        <v>142</v>
      </c>
      <c r="W101" s="84" t="s">
        <v>142</v>
      </c>
      <c r="X101" s="84" t="s">
        <v>142</v>
      </c>
      <c r="Y101" s="84" t="s">
        <v>142</v>
      </c>
      <c r="Z101" s="84" t="s">
        <v>142</v>
      </c>
      <c r="AA101" s="84" t="s">
        <v>142</v>
      </c>
      <c r="AB101" s="84" t="s">
        <v>142</v>
      </c>
    </row>
    <row r="102" ht="23.8" hidden="1" spans="1:28">
      <c r="A102" s="76" t="s">
        <v>589</v>
      </c>
      <c r="B102" s="77" t="s">
        <v>2564</v>
      </c>
      <c r="C102" s="78" t="s">
        <v>3588</v>
      </c>
      <c r="D102" s="79" t="s">
        <v>3447</v>
      </c>
      <c r="E102" s="80" t="s">
        <v>3585</v>
      </c>
      <c r="F102" s="81" t="s">
        <v>3571</v>
      </c>
      <c r="G102" s="82">
        <v>63244.44</v>
      </c>
      <c r="H102" s="91">
        <v>55085.26</v>
      </c>
      <c r="I102" s="83" t="s">
        <v>3432</v>
      </c>
      <c r="J102" s="83" t="s">
        <v>3432</v>
      </c>
      <c r="K102" s="83" t="s">
        <v>16</v>
      </c>
      <c r="L102" s="84" t="s">
        <v>3455</v>
      </c>
      <c r="M102" s="85">
        <f>IFERROR(IF(COUNTIFS(S102:AB102,清算项目基本情况表!$D$6)&gt;=1,IF(L102="占地面积法",ROUND(SUM('附表4-项目间分摊信息采集表'!$E$5)/SUMPRODUCT(SUMIFS('附表4-项目间分摊信息采集表'!$E:$E,'附表4-项目间分摊信息采集表'!$B:$B,S102:AB102)),20),IF(L102="测绘总建筑面积法",ROUND(SUM('附表4-项目间分摊信息采集表'!$F$5)/SUMPRODUCT(SUMIFS('附表4-项目间分摊信息采集表'!$F:$F,'附表4-项目间分摊信息采集表'!$B:$B,S102:AB102)),20),IF(L102="可售建筑面积法",ROUND(SUM('附表4-项目间分摊信息采集表'!$G$5)/SUMPRODUCT(SUMIFS('附表4-项目间分摊信息采集表'!$G:$G,'附表4-项目间分摊信息采集表'!$B:$B,S102:AB102)),20),IF(L102="其他分摊方法",ROUND(SUM('附表4-项目间分摊信息采集表'!$H$5)/SUMPRODUCT(SUMIFS('附表4-项目间分摊信息采集表'!$H:$H,'附表4-项目间分摊信息采集表'!$B:$B,S102:AB102)),20),IF(L102="手工填写分摊比例","请填写分摊比例",100%))))),IF(COUNTA(S102:AB102)&gt;=1,0%,100%)),100%)</f>
        <v>0.571474059785587</v>
      </c>
      <c r="N102" s="86">
        <f>SUMIFS('附表7-扣除项目明细采集底稿'!$R:$R,'附表7-扣除项目明细采集底稿'!$G:$G,B102)</f>
        <v>55085.2641509434</v>
      </c>
      <c r="O102" s="84">
        <v>0</v>
      </c>
      <c r="P102" s="87">
        <f>SUMIFS('附表7-扣除项目明细采集底稿'!$T:$T,'附表7-扣除项目明细采集底稿'!$G:$G,$B102)</f>
        <v>31479.8</v>
      </c>
      <c r="Q102" s="88">
        <f t="shared" si="1"/>
        <v>23605.46</v>
      </c>
      <c r="R102" s="89"/>
      <c r="S102" s="84" t="s">
        <v>12</v>
      </c>
      <c r="T102" s="84" t="s">
        <v>303</v>
      </c>
      <c r="U102" s="84" t="s">
        <v>305</v>
      </c>
      <c r="V102" s="84" t="s">
        <v>142</v>
      </c>
      <c r="W102" s="84" t="s">
        <v>142</v>
      </c>
      <c r="X102" s="84" t="s">
        <v>142</v>
      </c>
      <c r="Y102" s="84" t="s">
        <v>142</v>
      </c>
      <c r="Z102" s="84" t="s">
        <v>142</v>
      </c>
      <c r="AA102" s="84" t="s">
        <v>142</v>
      </c>
      <c r="AB102" s="84" t="s">
        <v>142</v>
      </c>
    </row>
    <row r="103" ht="11.9" hidden="1" spans="1:28">
      <c r="A103" s="76" t="s">
        <v>366</v>
      </c>
      <c r="B103" s="77" t="s">
        <v>3027</v>
      </c>
      <c r="C103" s="78" t="s">
        <v>3589</v>
      </c>
      <c r="D103" s="79"/>
      <c r="E103" s="80" t="s">
        <v>3585</v>
      </c>
      <c r="F103" s="81">
        <v>43999</v>
      </c>
      <c r="G103" s="82">
        <v>320849</v>
      </c>
      <c r="H103" s="82">
        <v>228657.76</v>
      </c>
      <c r="I103" s="83" t="s">
        <v>3432</v>
      </c>
      <c r="J103" s="83" t="s">
        <v>3432</v>
      </c>
      <c r="K103" s="83" t="s">
        <v>3432</v>
      </c>
      <c r="L103" s="84"/>
      <c r="M103" s="85">
        <f>IFERROR(IF(COUNTIFS(S103:AB103,清算项目基本情况表!$D$6)&gt;=1,IF(L103="占地面积法",ROUND(SUM('附表4-项目间分摊信息采集表'!$E$5)/SUMPRODUCT(SUMIFS('附表4-项目间分摊信息采集表'!$E:$E,'附表4-项目间分摊信息采集表'!$B:$B,S103:AB103)),20),IF(L103="测绘总建筑面积法",ROUND(SUM('附表4-项目间分摊信息采集表'!$F$5)/SUMPRODUCT(SUMIFS('附表4-项目间分摊信息采集表'!$F:$F,'附表4-项目间分摊信息采集表'!$B:$B,S103:AB103)),20),IF(L103="可售建筑面积法",ROUND(SUM('附表4-项目间分摊信息采集表'!$G$5)/SUMPRODUCT(SUMIFS('附表4-项目间分摊信息采集表'!$G:$G,'附表4-项目间分摊信息采集表'!$B:$B,S103:AB103)),20),IF(L103="其他分摊方法",ROUND(SUM('附表4-项目间分摊信息采集表'!$H$5)/SUMPRODUCT(SUMIFS('附表4-项目间分摊信息采集表'!$H:$H,'附表4-项目间分摊信息采集表'!$B:$B,S103:AB103)),20),IF(L103="手工填写分摊比例","请填写分摊比例",100%))))),IF(COUNTA(S103:AB103)&gt;=1,0%,100%)),100%)</f>
        <v>1</v>
      </c>
      <c r="N103" s="86">
        <f>SUMIFS('附表7-扣除项目明细采集底稿'!$R:$R,'附表7-扣除项目明细采集底稿'!$G:$G,B103)</f>
        <v>228657.75746504</v>
      </c>
      <c r="O103" s="84">
        <v>0</v>
      </c>
      <c r="P103" s="87">
        <f>SUMIFS('附表7-扣除项目明细采集底稿'!$T:$T,'附表7-扣除项目明细采集底稿'!$G:$G,$B103)</f>
        <v>228657.76</v>
      </c>
      <c r="Q103" s="88">
        <f t="shared" si="1"/>
        <v>0</v>
      </c>
      <c r="R103" s="89"/>
      <c r="S103" s="84" t="s">
        <v>12</v>
      </c>
      <c r="T103" s="84"/>
      <c r="U103" s="84"/>
      <c r="V103" s="84" t="s">
        <v>142</v>
      </c>
      <c r="W103" s="84" t="s">
        <v>142</v>
      </c>
      <c r="X103" s="84" t="s">
        <v>142</v>
      </c>
      <c r="Y103" s="84" t="s">
        <v>142</v>
      </c>
      <c r="Z103" s="84" t="s">
        <v>142</v>
      </c>
      <c r="AA103" s="84" t="s">
        <v>142</v>
      </c>
      <c r="AB103" s="84" t="s">
        <v>142</v>
      </c>
    </row>
    <row r="104" ht="11.9" hidden="1" spans="1:28">
      <c r="A104" s="76" t="s">
        <v>676</v>
      </c>
      <c r="B104" s="77" t="s">
        <v>2637</v>
      </c>
      <c r="C104" s="78" t="s">
        <v>3590</v>
      </c>
      <c r="D104" s="79"/>
      <c r="E104" s="80" t="s">
        <v>3585</v>
      </c>
      <c r="F104" s="81">
        <v>44127</v>
      </c>
      <c r="G104" s="82">
        <v>263360</v>
      </c>
      <c r="H104" s="82">
        <v>258201.29</v>
      </c>
      <c r="I104" s="83" t="s">
        <v>3432</v>
      </c>
      <c r="J104" s="83" t="s">
        <v>3432</v>
      </c>
      <c r="K104" s="83" t="s">
        <v>3432</v>
      </c>
      <c r="L104" s="84"/>
      <c r="M104" s="85">
        <f>IFERROR(IF(COUNTIFS(S104:AB104,清算项目基本情况表!$D$6)&gt;=1,IF(L104="占地面积法",ROUND(SUM('附表4-项目间分摊信息采集表'!$E$5)/SUMPRODUCT(SUMIFS('附表4-项目间分摊信息采集表'!$E:$E,'附表4-项目间分摊信息采集表'!$B:$B,S104:AB104)),20),IF(L104="测绘总建筑面积法",ROUND(SUM('附表4-项目间分摊信息采集表'!$F$5)/SUMPRODUCT(SUMIFS('附表4-项目间分摊信息采集表'!$F:$F,'附表4-项目间分摊信息采集表'!$B:$B,S104:AB104)),20),IF(L104="可售建筑面积法",ROUND(SUM('附表4-项目间分摊信息采集表'!$G$5)/SUMPRODUCT(SUMIFS('附表4-项目间分摊信息采集表'!$G:$G,'附表4-项目间分摊信息采集表'!$B:$B,S104:AB104)),20),IF(L104="其他分摊方法",ROUND(SUM('附表4-项目间分摊信息采集表'!$H$5)/SUMPRODUCT(SUMIFS('附表4-项目间分摊信息采集表'!$H:$H,'附表4-项目间分摊信息采集表'!$B:$B,S104:AB104)),20),IF(L104="手工填写分摊比例","请填写分摊比例",100%))))),IF(COUNTA(S104:AB104)&gt;=1,0%,100%)),100%)</f>
        <v>1</v>
      </c>
      <c r="N104" s="86">
        <f>SUMIFS('附表7-扣除项目明细采集底稿'!$R:$R,'附表7-扣除项目明细采集底稿'!$G:$G,B104)</f>
        <v>247510.46</v>
      </c>
      <c r="O104" s="84">
        <v>0</v>
      </c>
      <c r="P104" s="87">
        <f>SUMIFS('附表7-扣除项目明细采集底稿'!$T:$T,'附表7-扣除项目明细采集底稿'!$G:$G,$B104)</f>
        <v>247510.46</v>
      </c>
      <c r="Q104" s="88">
        <f t="shared" si="1"/>
        <v>0</v>
      </c>
      <c r="R104" s="89"/>
      <c r="S104" s="84" t="s">
        <v>12</v>
      </c>
      <c r="T104" s="84"/>
      <c r="U104" s="84"/>
      <c r="V104" s="84" t="s">
        <v>142</v>
      </c>
      <c r="W104" s="84" t="s">
        <v>142</v>
      </c>
      <c r="X104" s="84" t="s">
        <v>142</v>
      </c>
      <c r="Y104" s="84" t="s">
        <v>142</v>
      </c>
      <c r="Z104" s="84" t="s">
        <v>142</v>
      </c>
      <c r="AA104" s="84" t="s">
        <v>142</v>
      </c>
      <c r="AB104" s="84" t="s">
        <v>142</v>
      </c>
    </row>
    <row r="105" ht="11.9" hidden="1" spans="1:28">
      <c r="A105" s="76" t="s">
        <v>668</v>
      </c>
      <c r="B105" s="77" t="s">
        <v>3204</v>
      </c>
      <c r="C105" s="78" t="s">
        <v>3591</v>
      </c>
      <c r="D105" s="79"/>
      <c r="E105" s="80" t="s">
        <v>3592</v>
      </c>
      <c r="F105" s="81">
        <v>44417</v>
      </c>
      <c r="G105" s="82">
        <v>800000</v>
      </c>
      <c r="H105" s="82">
        <v>792079.21</v>
      </c>
      <c r="I105" s="83" t="s">
        <v>3432</v>
      </c>
      <c r="J105" s="83" t="s">
        <v>3432</v>
      </c>
      <c r="K105" s="83" t="s">
        <v>3432</v>
      </c>
      <c r="L105" s="84"/>
      <c r="M105" s="85">
        <f>IFERROR(IF(COUNTIFS(S105:AB105,清算项目基本情况表!$D$6)&gt;=1,IF(L105="占地面积法",ROUND(SUM('附表4-项目间分摊信息采集表'!$E$5)/SUMPRODUCT(SUMIFS('附表4-项目间分摊信息采集表'!$E:$E,'附表4-项目间分摊信息采集表'!$B:$B,S105:AB105)),20),IF(L105="测绘总建筑面积法",ROUND(SUM('附表4-项目间分摊信息采集表'!$F$5)/SUMPRODUCT(SUMIFS('附表4-项目间分摊信息采集表'!$F:$F,'附表4-项目间分摊信息采集表'!$B:$B,S105:AB105)),20),IF(L105="可售建筑面积法",ROUND(SUM('附表4-项目间分摊信息采集表'!$G$5)/SUMPRODUCT(SUMIFS('附表4-项目间分摊信息采集表'!$G:$G,'附表4-项目间分摊信息采集表'!$B:$B,S105:AB105)),20),IF(L105="其他分摊方法",ROUND(SUM('附表4-项目间分摊信息采集表'!$H$5)/SUMPRODUCT(SUMIFS('附表4-项目间分摊信息采集表'!$H:$H,'附表4-项目间分摊信息采集表'!$B:$B,S105:AB105)),20),IF(L105="手工填写分摊比例","请填写分摊比例",100%))))),IF(COUNTA(S105:AB105)&gt;=1,0%,100%)),100%)</f>
        <v>1</v>
      </c>
      <c r="N105" s="86">
        <f>SUMIFS('附表7-扣除项目明细采集底稿'!$R:$R,'附表7-扣除项目明细采集底稿'!$G:$G,B105)</f>
        <v>792079.2</v>
      </c>
      <c r="O105" s="84">
        <v>0</v>
      </c>
      <c r="P105" s="87">
        <f>SUMIFS('附表7-扣除项目明细采集底稿'!$T:$T,'附表7-扣除项目明细采集底稿'!$G:$G,$B105)</f>
        <v>792079.2</v>
      </c>
      <c r="Q105" s="88">
        <f t="shared" si="1"/>
        <v>0</v>
      </c>
      <c r="R105" s="89"/>
      <c r="S105" s="84" t="s">
        <v>12</v>
      </c>
      <c r="T105" s="84"/>
      <c r="U105" s="84"/>
      <c r="V105" s="84" t="s">
        <v>142</v>
      </c>
      <c r="W105" s="84" t="s">
        <v>142</v>
      </c>
      <c r="X105" s="84" t="s">
        <v>142</v>
      </c>
      <c r="Y105" s="84" t="s">
        <v>142</v>
      </c>
      <c r="Z105" s="84" t="s">
        <v>142</v>
      </c>
      <c r="AA105" s="84" t="s">
        <v>142</v>
      </c>
      <c r="AB105" s="84" t="s">
        <v>142</v>
      </c>
    </row>
    <row r="106" ht="23.8" hidden="1" spans="1:28">
      <c r="A106" s="76" t="s">
        <v>550</v>
      </c>
      <c r="B106" s="80" t="s">
        <v>2180</v>
      </c>
      <c r="C106" s="80" t="s">
        <v>3593</v>
      </c>
      <c r="D106" s="79" t="s">
        <v>3447</v>
      </c>
      <c r="E106" s="80" t="s">
        <v>3594</v>
      </c>
      <c r="F106" s="90" t="s">
        <v>3571</v>
      </c>
      <c r="G106" s="91">
        <v>5000</v>
      </c>
      <c r="H106" s="91">
        <v>5000</v>
      </c>
      <c r="I106" s="83" t="s">
        <v>3432</v>
      </c>
      <c r="J106" s="83" t="s">
        <v>3432</v>
      </c>
      <c r="K106" s="83" t="s">
        <v>16</v>
      </c>
      <c r="L106" s="84" t="s">
        <v>3532</v>
      </c>
      <c r="M106" s="115">
        <v>0.36838140409929</v>
      </c>
      <c r="N106" s="86">
        <f>SUMIFS('附表7-扣除项目明细采集底稿'!$R:$R,'附表7-扣除项目明细采集底稿'!$G:$G,B106)</f>
        <v>0</v>
      </c>
      <c r="O106" s="84">
        <v>0</v>
      </c>
      <c r="P106" s="87">
        <f>SUMIFS('附表7-扣除项目明细采集底稿'!$T:$T,'附表7-扣除项目明细采集底稿'!$G:$G,$B106)</f>
        <v>0</v>
      </c>
      <c r="Q106" s="88">
        <f t="shared" si="1"/>
        <v>0</v>
      </c>
      <c r="R106" s="89"/>
      <c r="S106" s="84" t="s">
        <v>12</v>
      </c>
      <c r="T106" s="84"/>
      <c r="U106" s="84"/>
      <c r="V106" s="84" t="s">
        <v>142</v>
      </c>
      <c r="W106" s="84" t="s">
        <v>142</v>
      </c>
      <c r="X106" s="84" t="s">
        <v>142</v>
      </c>
      <c r="Y106" s="84" t="s">
        <v>142</v>
      </c>
      <c r="Z106" s="84" t="s">
        <v>142</v>
      </c>
      <c r="AA106" s="84" t="s">
        <v>142</v>
      </c>
      <c r="AB106" s="84" t="s">
        <v>142</v>
      </c>
    </row>
    <row r="107" ht="11.85" hidden="1" spans="1:28">
      <c r="A107" s="76" t="s">
        <v>722</v>
      </c>
      <c r="B107" s="77" t="s">
        <v>2837</v>
      </c>
      <c r="C107" s="78" t="s">
        <v>3487</v>
      </c>
      <c r="D107" s="79"/>
      <c r="E107" s="78" t="s">
        <v>3595</v>
      </c>
      <c r="F107" s="81">
        <v>44271</v>
      </c>
      <c r="G107" s="82">
        <v>411484</v>
      </c>
      <c r="H107" s="82">
        <v>364145.13</v>
      </c>
      <c r="I107" s="83" t="s">
        <v>3432</v>
      </c>
      <c r="J107" s="83" t="s">
        <v>3432</v>
      </c>
      <c r="K107" s="83" t="s">
        <v>3432</v>
      </c>
      <c r="L107" s="84"/>
      <c r="M107" s="85">
        <f>IFERROR(IF(COUNTIFS(S107:AB107,清算项目基本情况表!$D$6)&gt;=1,IF(L107="占地面积法",ROUND(SUM('附表4-项目间分摊信息采集表'!$E$5)/SUMPRODUCT(SUMIFS('附表4-项目间分摊信息采集表'!$E:$E,'附表4-项目间分摊信息采集表'!$B:$B,S107:AB107)),20),IF(L107="测绘总建筑面积法",ROUND(SUM('附表4-项目间分摊信息采集表'!$F$5)/SUMPRODUCT(SUMIFS('附表4-项目间分摊信息采集表'!$F:$F,'附表4-项目间分摊信息采集表'!$B:$B,S107:AB107)),20),IF(L107="可售建筑面积法",ROUND(SUM('附表4-项目间分摊信息采集表'!$G$5)/SUMPRODUCT(SUMIFS('附表4-项目间分摊信息采集表'!$G:$G,'附表4-项目间分摊信息采集表'!$B:$B,S107:AB107)),20),IF(L107="其他分摊方法",ROUND(SUM('附表4-项目间分摊信息采集表'!$H$5)/SUMPRODUCT(SUMIFS('附表4-项目间分摊信息采集表'!$H:$H,'附表4-项目间分摊信息采集表'!$B:$B,S107:AB107)),20),IF(L107="手工填写分摊比例","请填写分摊比例",100%))))),IF(COUNTA(S107:AB107)&gt;=1,0%,100%)),100%)</f>
        <v>1</v>
      </c>
      <c r="N107" s="86">
        <f>SUMIFS('附表7-扣除项目明细采集底稿'!$R:$R,'附表7-扣除项目明细采集底稿'!$G:$G,B107)</f>
        <v>364145.15</v>
      </c>
      <c r="O107" s="84">
        <v>0</v>
      </c>
      <c r="P107" s="87">
        <f>SUMIFS('附表7-扣除项目明细采集底稿'!$T:$T,'附表7-扣除项目明细采集底稿'!$G:$G,$B107)</f>
        <v>364145.15</v>
      </c>
      <c r="Q107" s="88">
        <f t="shared" si="1"/>
        <v>0</v>
      </c>
      <c r="R107" s="89"/>
      <c r="S107" s="84" t="s">
        <v>12</v>
      </c>
      <c r="T107" s="84"/>
      <c r="U107" s="84"/>
      <c r="V107" s="84" t="s">
        <v>142</v>
      </c>
      <c r="W107" s="84" t="s">
        <v>142</v>
      </c>
      <c r="X107" s="84" t="s">
        <v>142</v>
      </c>
      <c r="Y107" s="84" t="s">
        <v>142</v>
      </c>
      <c r="Z107" s="84" t="s">
        <v>142</v>
      </c>
      <c r="AA107" s="84" t="s">
        <v>142</v>
      </c>
      <c r="AB107" s="84" t="s">
        <v>142</v>
      </c>
    </row>
    <row r="108" ht="23.8" hidden="1" spans="1:28">
      <c r="A108" s="76" t="s">
        <v>81</v>
      </c>
      <c r="B108" s="80" t="s">
        <v>2148</v>
      </c>
      <c r="C108" s="80" t="s">
        <v>3596</v>
      </c>
      <c r="D108" s="79" t="s">
        <v>3447</v>
      </c>
      <c r="E108" s="80" t="s">
        <v>3597</v>
      </c>
      <c r="F108" s="90">
        <v>44077</v>
      </c>
      <c r="G108" s="91">
        <v>36500</v>
      </c>
      <c r="H108" s="91">
        <v>32300.88</v>
      </c>
      <c r="I108" s="83" t="s">
        <v>3432</v>
      </c>
      <c r="J108" s="83" t="s">
        <v>3432</v>
      </c>
      <c r="K108" s="83" t="s">
        <v>16</v>
      </c>
      <c r="L108" s="84" t="s">
        <v>282</v>
      </c>
      <c r="M108" s="85">
        <f>IFERROR(IF(COUNTIFS(S108:AB108,清算项目基本情况表!$D$6)&gt;=1,IF(L108="占地面积法",ROUND(SUM('附表4-项目间分摊信息采集表'!$E$5)/SUMPRODUCT(SUMIFS('附表4-项目间分摊信息采集表'!$E:$E,'附表4-项目间分摊信息采集表'!$B:$B,S108:AB108)),20),IF(L108="测绘总建筑面积法",ROUND(SUM('附表4-项目间分摊信息采集表'!$F$5)/SUMPRODUCT(SUMIFS('附表4-项目间分摊信息采集表'!$F:$F,'附表4-项目间分摊信息采集表'!$B:$B,S108:AB108)),20),IF(L108="可售建筑面积法",ROUND(SUM('附表4-项目间分摊信息采集表'!$G$5)/SUMPRODUCT(SUMIFS('附表4-项目间分摊信息采集表'!$G:$G,'附表4-项目间分摊信息采集表'!$B:$B,S108:AB108)),20),IF(L108="其他分摊方法",ROUND(SUM('附表4-项目间分摊信息采集表'!$H$5)/SUMPRODUCT(SUMIFS('附表4-项目间分摊信息采集表'!$H:$H,'附表4-项目间分摊信息采集表'!$B:$B,S108:AB108)),20),IF(L108="手工填写分摊比例","请填写分摊比例",100%))))),IF(COUNTA(S108:AB108)&gt;=1,0%,100%)),100%)</f>
        <v>0.331924265795271</v>
      </c>
      <c r="N108" s="86">
        <f>SUMIFS('附表7-扣除项目明细采集底稿'!$R:$R,'附表7-扣除项目明细采集底稿'!$G:$G,B108)</f>
        <v>30475.88</v>
      </c>
      <c r="O108" s="84">
        <v>0</v>
      </c>
      <c r="P108" s="87">
        <f>SUMIFS('附表7-扣除项目明细采集底稿'!$T:$T,'附表7-扣除项目明细采集底稿'!$G:$G,$B108)</f>
        <v>10115.68</v>
      </c>
      <c r="Q108" s="88">
        <f t="shared" si="1"/>
        <v>20360.2</v>
      </c>
      <c r="R108" s="89"/>
      <c r="S108" s="84" t="s">
        <v>12</v>
      </c>
      <c r="T108" s="84" t="s">
        <v>303</v>
      </c>
      <c r="U108" s="84" t="s">
        <v>305</v>
      </c>
      <c r="V108" s="84" t="s">
        <v>142</v>
      </c>
      <c r="W108" s="84" t="s">
        <v>142</v>
      </c>
      <c r="X108" s="84" t="s">
        <v>142</v>
      </c>
      <c r="Y108" s="84" t="s">
        <v>142</v>
      </c>
      <c r="Z108" s="84" t="s">
        <v>142</v>
      </c>
      <c r="AA108" s="84" t="s">
        <v>142</v>
      </c>
      <c r="AB108" s="84" t="s">
        <v>142</v>
      </c>
    </row>
    <row r="109" ht="11.9" hidden="1" spans="1:28">
      <c r="A109" s="76" t="s">
        <v>667</v>
      </c>
      <c r="B109" s="77" t="s">
        <v>3284</v>
      </c>
      <c r="C109" s="78" t="s">
        <v>3598</v>
      </c>
      <c r="D109" s="79"/>
      <c r="E109" s="80" t="s">
        <v>3599</v>
      </c>
      <c r="F109" s="81">
        <v>44417</v>
      </c>
      <c r="G109" s="116">
        <v>800000</v>
      </c>
      <c r="H109" s="82">
        <v>792079.21</v>
      </c>
      <c r="I109" s="83" t="s">
        <v>3432</v>
      </c>
      <c r="J109" s="83" t="s">
        <v>3432</v>
      </c>
      <c r="K109" s="83" t="s">
        <v>3432</v>
      </c>
      <c r="L109" s="84"/>
      <c r="M109" s="85">
        <f>IFERROR(IF(COUNTIFS(S109:AB109,清算项目基本情况表!$D$6)&gt;=1,IF(L109="占地面积法",ROUND(SUM('附表4-项目间分摊信息采集表'!$E$5)/SUMPRODUCT(SUMIFS('附表4-项目间分摊信息采集表'!$E:$E,'附表4-项目间分摊信息采集表'!$B:$B,S109:AB109)),20),IF(L109="测绘总建筑面积法",ROUND(SUM('附表4-项目间分摊信息采集表'!$F$5)/SUMPRODUCT(SUMIFS('附表4-项目间分摊信息采集表'!$F:$F,'附表4-项目间分摊信息采集表'!$B:$B,S109:AB109)),20),IF(L109="可售建筑面积法",ROUND(SUM('附表4-项目间分摊信息采集表'!$G$5)/SUMPRODUCT(SUMIFS('附表4-项目间分摊信息采集表'!$G:$G,'附表4-项目间分摊信息采集表'!$B:$B,S109:AB109)),20),IF(L109="其他分摊方法",ROUND(SUM('附表4-项目间分摊信息采集表'!$H$5)/SUMPRODUCT(SUMIFS('附表4-项目间分摊信息采集表'!$H:$H,'附表4-项目间分摊信息采集表'!$B:$B,S109:AB109)),20),IF(L109="手工填写分摊比例","请填写分摊比例",100%))))),IF(COUNTA(S109:AB109)&gt;=1,0%,100%)),100%)</f>
        <v>1</v>
      </c>
      <c r="N109" s="86">
        <f>SUMIFS('附表7-扣除项目明细采集底稿'!$R:$R,'附表7-扣除项目明细采集底稿'!$G:$G,B109)</f>
        <v>770569.53</v>
      </c>
      <c r="O109" s="84">
        <v>0</v>
      </c>
      <c r="P109" s="87">
        <f>SUMIFS('附表7-扣除项目明细采集底稿'!$T:$T,'附表7-扣除项目明细采集底稿'!$G:$G,$B109)</f>
        <v>770569.53</v>
      </c>
      <c r="Q109" s="88">
        <f t="shared" si="1"/>
        <v>0</v>
      </c>
      <c r="R109" s="89"/>
      <c r="S109" s="84" t="s">
        <v>12</v>
      </c>
      <c r="T109" s="84"/>
      <c r="U109" s="84"/>
      <c r="V109" s="84" t="s">
        <v>142</v>
      </c>
      <c r="W109" s="84" t="s">
        <v>142</v>
      </c>
      <c r="X109" s="84" t="s">
        <v>142</v>
      </c>
      <c r="Y109" s="84" t="s">
        <v>142</v>
      </c>
      <c r="Z109" s="84" t="s">
        <v>142</v>
      </c>
      <c r="AA109" s="84" t="s">
        <v>142</v>
      </c>
      <c r="AB109" s="84" t="s">
        <v>142</v>
      </c>
    </row>
    <row r="110" ht="11.85" hidden="1" spans="1:28">
      <c r="A110" s="76" t="s">
        <v>685</v>
      </c>
      <c r="B110" s="77" t="s">
        <v>3224</v>
      </c>
      <c r="C110" s="78" t="s">
        <v>3600</v>
      </c>
      <c r="D110" s="79"/>
      <c r="E110" s="78" t="s">
        <v>3601</v>
      </c>
      <c r="F110" s="81">
        <v>44293</v>
      </c>
      <c r="G110" s="82">
        <v>395771</v>
      </c>
      <c r="H110" s="82">
        <v>175964.4</v>
      </c>
      <c r="I110" s="83" t="s">
        <v>3432</v>
      </c>
      <c r="J110" s="83" t="s">
        <v>3432</v>
      </c>
      <c r="K110" s="83" t="s">
        <v>3432</v>
      </c>
      <c r="L110" s="84"/>
      <c r="M110" s="85">
        <f>IFERROR(IF(COUNTIFS(S110:AB110,清算项目基本情况表!$D$6)&gt;=1,IF(L110="占地面积法",ROUND(SUM('附表4-项目间分摊信息采集表'!$E$5)/SUMPRODUCT(SUMIFS('附表4-项目间分摊信息采集表'!$E:$E,'附表4-项目间分摊信息采集表'!$B:$B,S110:AB110)),20),IF(L110="测绘总建筑面积法",ROUND(SUM('附表4-项目间分摊信息采集表'!$F$5)/SUMPRODUCT(SUMIFS('附表4-项目间分摊信息采集表'!$F:$F,'附表4-项目间分摊信息采集表'!$B:$B,S110:AB110)),20),IF(L110="可售建筑面积法",ROUND(SUM('附表4-项目间分摊信息采集表'!$G$5)/SUMPRODUCT(SUMIFS('附表4-项目间分摊信息采集表'!$G:$G,'附表4-项目间分摊信息采集表'!$B:$B,S110:AB110)),20),IF(L110="其他分摊方法",ROUND(SUM('附表4-项目间分摊信息采集表'!$H$5)/SUMPRODUCT(SUMIFS('附表4-项目间分摊信息采集表'!$H:$H,'附表4-项目间分摊信息采集表'!$B:$B,S110:AB110)),20),IF(L110="手工填写分摊比例","请填写分摊比例",100%))))),IF(COUNTA(S110:AB110)&gt;=1,0%,100%)),100%)</f>
        <v>1</v>
      </c>
      <c r="N110" s="86">
        <f>SUMIFS('附表7-扣除项目明细采集底稿'!$R:$R,'附表7-扣除项目明细采集底稿'!$G:$G,B110)</f>
        <v>175964.4</v>
      </c>
      <c r="O110" s="84">
        <v>0</v>
      </c>
      <c r="P110" s="87">
        <f>SUMIFS('附表7-扣除项目明细采集底稿'!$T:$T,'附表7-扣除项目明细采集底稿'!$G:$G,$B110)</f>
        <v>175964.4</v>
      </c>
      <c r="Q110" s="88">
        <f t="shared" si="1"/>
        <v>0</v>
      </c>
      <c r="R110" s="89"/>
      <c r="S110" s="84" t="s">
        <v>12</v>
      </c>
      <c r="T110" s="84"/>
      <c r="U110" s="84"/>
      <c r="V110" s="84" t="s">
        <v>142</v>
      </c>
      <c r="W110" s="84" t="s">
        <v>142</v>
      </c>
      <c r="X110" s="84" t="s">
        <v>142</v>
      </c>
      <c r="Y110" s="84" t="s">
        <v>142</v>
      </c>
      <c r="Z110" s="84" t="s">
        <v>142</v>
      </c>
      <c r="AA110" s="84" t="s">
        <v>142</v>
      </c>
      <c r="AB110" s="84" t="s">
        <v>142</v>
      </c>
    </row>
    <row r="111" ht="11.9" hidden="1" spans="1:28">
      <c r="A111" s="76" t="s">
        <v>457</v>
      </c>
      <c r="B111" s="80" t="s">
        <v>2429</v>
      </c>
      <c r="C111" s="121" t="s">
        <v>3602</v>
      </c>
      <c r="D111" s="79" t="s">
        <v>3444</v>
      </c>
      <c r="E111" s="80" t="s">
        <v>3603</v>
      </c>
      <c r="F111" s="90">
        <v>43649.46</v>
      </c>
      <c r="G111" s="91">
        <v>43000</v>
      </c>
      <c r="H111" s="91">
        <v>41747.57</v>
      </c>
      <c r="I111" s="83" t="s">
        <v>3432</v>
      </c>
      <c r="J111" s="83" t="s">
        <v>3432</v>
      </c>
      <c r="K111" s="83" t="s">
        <v>16</v>
      </c>
      <c r="L111" s="84" t="s">
        <v>282</v>
      </c>
      <c r="M111" s="85">
        <f>IFERROR(IF(COUNTIFS(S111:AB111,清算项目基本情况表!$D$6)&gt;=1,IF(L111="占地面积法",ROUND(SUM('附表4-项目间分摊信息采集表'!$E$5)/SUMPRODUCT(SUMIFS('附表4-项目间分摊信息采集表'!$E:$E,'附表4-项目间分摊信息采集表'!$B:$B,S111:AB111)),20),IF(L111="测绘总建筑面积法",ROUND(SUM('附表4-项目间分摊信息采集表'!$F$5)/SUMPRODUCT(SUMIFS('附表4-项目间分摊信息采集表'!$F:$F,'附表4-项目间分摊信息采集表'!$B:$B,S111:AB111)),20),IF(L111="可售建筑面积法",ROUND(SUM('附表4-项目间分摊信息采集表'!$G$5)/SUMPRODUCT(SUMIFS('附表4-项目间分摊信息采集表'!$G:$G,'附表4-项目间分摊信息采集表'!$B:$B,S111:AB111)),20),IF(L111="其他分摊方法",ROUND(SUM('附表4-项目间分摊信息采集表'!$H$5)/SUMPRODUCT(SUMIFS('附表4-项目间分摊信息采集表'!$H:$H,'附表4-项目间分摊信息采集表'!$B:$B,S111:AB111)),20),IF(L111="手工填写分摊比例","请填写分摊比例",100%))))),IF(COUNTA(S111:AB111)&gt;=1,0%,100%)),100%)</f>
        <v>0.331924265795271</v>
      </c>
      <c r="N111" s="86">
        <f>SUMIFS('附表7-扣除项目明细采集底稿'!$R:$R,'附表7-扣除项目明细采集底稿'!$G:$G,B111)</f>
        <v>41747.57</v>
      </c>
      <c r="O111" s="84">
        <v>0</v>
      </c>
      <c r="P111" s="87">
        <f>SUMIFS('附表7-扣除项目明细采集底稿'!$T:$T,'附表7-扣除项目明细采集底稿'!$G:$G,$B111)</f>
        <v>13857.03</v>
      </c>
      <c r="Q111" s="88">
        <f t="shared" si="1"/>
        <v>27890.54</v>
      </c>
      <c r="R111" s="89"/>
      <c r="S111" s="84" t="s">
        <v>12</v>
      </c>
      <c r="T111" s="84" t="s">
        <v>303</v>
      </c>
      <c r="U111" s="84" t="s">
        <v>305</v>
      </c>
      <c r="V111" s="84" t="s">
        <v>142</v>
      </c>
      <c r="W111" s="84" t="s">
        <v>142</v>
      </c>
      <c r="X111" s="84" t="s">
        <v>142</v>
      </c>
      <c r="Y111" s="84" t="s">
        <v>142</v>
      </c>
      <c r="Z111" s="84" t="s">
        <v>142</v>
      </c>
      <c r="AA111" s="84" t="s">
        <v>142</v>
      </c>
      <c r="AB111" s="84" t="s">
        <v>142</v>
      </c>
    </row>
    <row r="112" ht="23.8" hidden="1" spans="1:28">
      <c r="A112" s="76" t="s">
        <v>459</v>
      </c>
      <c r="B112" s="80" t="s">
        <v>2061</v>
      </c>
      <c r="C112" s="121" t="s">
        <v>3604</v>
      </c>
      <c r="D112" s="79" t="s">
        <v>3447</v>
      </c>
      <c r="E112" s="80" t="s">
        <v>3603</v>
      </c>
      <c r="F112" s="90">
        <v>43692</v>
      </c>
      <c r="G112" s="91">
        <v>61500</v>
      </c>
      <c r="H112" s="91">
        <v>60451.46</v>
      </c>
      <c r="I112" s="83" t="s">
        <v>3432</v>
      </c>
      <c r="J112" s="83" t="s">
        <v>3432</v>
      </c>
      <c r="K112" s="83" t="s">
        <v>16</v>
      </c>
      <c r="L112" s="84" t="s">
        <v>282</v>
      </c>
      <c r="M112" s="85">
        <f>IFERROR(IF(COUNTIFS(S112:AB112,清算项目基本情况表!$D$6)&gt;=1,IF(L112="占地面积法",ROUND(SUM('附表4-项目间分摊信息采集表'!$E$5)/SUMPRODUCT(SUMIFS('附表4-项目间分摊信息采集表'!$E:$E,'附表4-项目间分摊信息采集表'!$B:$B,S112:AB112)),20),IF(L112="测绘总建筑面积法",ROUND(SUM('附表4-项目间分摊信息采集表'!$F$5)/SUMPRODUCT(SUMIFS('附表4-项目间分摊信息采集表'!$F:$F,'附表4-项目间分摊信息采集表'!$B:$B,S112:AB112)),20),IF(L112="可售建筑面积法",ROUND(SUM('附表4-项目间分摊信息采集表'!$G$5)/SUMPRODUCT(SUMIFS('附表4-项目间分摊信息采集表'!$G:$G,'附表4-项目间分摊信息采集表'!$B:$B,S112:AB112)),20),IF(L112="其他分摊方法",ROUND(SUM('附表4-项目间分摊信息采集表'!$H$5)/SUMPRODUCT(SUMIFS('附表4-项目间分摊信息采集表'!$H:$H,'附表4-项目间分摊信息采集表'!$B:$B,S112:AB112)),20),IF(L112="手工填写分摊比例","请填写分摊比例",100%))))),IF(COUNTA(S112:AB112)&gt;=1,0%,100%)),100%)</f>
        <v>0.331924265795271</v>
      </c>
      <c r="N112" s="86">
        <f>SUMIFS('附表7-扣除项目明细采集底稿'!$R:$R,'附表7-扣除项目明细采集底稿'!$G:$G,B112)</f>
        <v>34951.46</v>
      </c>
      <c r="O112" s="84">
        <v>0</v>
      </c>
      <c r="P112" s="87">
        <f>SUMIFS('附表7-扣除项目明细采集底稿'!$T:$T,'附表7-扣除项目明细采集底稿'!$G:$G,$B112)</f>
        <v>11601.24</v>
      </c>
      <c r="Q112" s="88">
        <f t="shared" si="1"/>
        <v>23350.22</v>
      </c>
      <c r="R112" s="89"/>
      <c r="S112" s="84" t="s">
        <v>12</v>
      </c>
      <c r="T112" s="84" t="s">
        <v>303</v>
      </c>
      <c r="U112" s="84" t="s">
        <v>305</v>
      </c>
      <c r="V112" s="84" t="s">
        <v>142</v>
      </c>
      <c r="W112" s="84" t="s">
        <v>142</v>
      </c>
      <c r="X112" s="84" t="s">
        <v>142</v>
      </c>
      <c r="Y112" s="84" t="s">
        <v>142</v>
      </c>
      <c r="Z112" s="84" t="s">
        <v>142</v>
      </c>
      <c r="AA112" s="84" t="s">
        <v>142</v>
      </c>
      <c r="AB112" s="84" t="s">
        <v>142</v>
      </c>
    </row>
    <row r="113" ht="23.8" hidden="1" spans="1:29">
      <c r="A113" s="76" t="s">
        <v>477</v>
      </c>
      <c r="B113" s="80" t="s">
        <v>2439</v>
      </c>
      <c r="C113" s="121" t="s">
        <v>3605</v>
      </c>
      <c r="D113" s="79" t="s">
        <v>3447</v>
      </c>
      <c r="E113" s="80" t="s">
        <v>3603</v>
      </c>
      <c r="F113" s="90">
        <v>44927</v>
      </c>
      <c r="G113" s="91">
        <v>6880</v>
      </c>
      <c r="H113" s="91">
        <v>6679.61</v>
      </c>
      <c r="I113" s="83" t="s">
        <v>3432</v>
      </c>
      <c r="J113" s="83" t="s">
        <v>3432</v>
      </c>
      <c r="K113" s="83" t="s">
        <v>16</v>
      </c>
      <c r="L113" s="84" t="s">
        <v>282</v>
      </c>
      <c r="M113" s="85">
        <f>IFERROR(IF(COUNTIFS(S113:AB113,清算项目基本情况表!$D$6)&gt;=1,IF(L113="占地面积法",ROUND(SUM('附表4-项目间分摊信息采集表'!$E$5)/SUMPRODUCT(SUMIFS('附表4-项目间分摊信息采集表'!$E:$E,'附表4-项目间分摊信息采集表'!$B:$B,S113:AB113)),20),IF(L113="测绘总建筑面积法",ROUND(SUM('附表4-项目间分摊信息采集表'!$F$5)/SUMPRODUCT(SUMIFS('附表4-项目间分摊信息采集表'!$F:$F,'附表4-项目间分摊信息采集表'!$B:$B,S113:AB113)),20),IF(L113="可售建筑面积法",ROUND(SUM('附表4-项目间分摊信息采集表'!$G$5)/SUMPRODUCT(SUMIFS('附表4-项目间分摊信息采集表'!$G:$G,'附表4-项目间分摊信息采集表'!$B:$B,S113:AB113)),20),IF(L113="其他分摊方法",ROUND(SUM('附表4-项目间分摊信息采集表'!$H$5)/SUMPRODUCT(SUMIFS('附表4-项目间分摊信息采集表'!$H:$H,'附表4-项目间分摊信息采集表'!$B:$B,S113:AB113)),20),IF(L113="手工填写分摊比例","请填写分摊比例",100%))))),IF(COUNTA(S113:AB113)&gt;=1,0%,100%)),100%)</f>
        <v>0.331924265795271</v>
      </c>
      <c r="N113" s="86">
        <f>SUMIFS('附表7-扣除项目明细采集底稿'!$R:$R,'附表7-扣除项目明细采集底稿'!$G:$G,B113)</f>
        <v>6679.61</v>
      </c>
      <c r="O113" s="84">
        <v>0</v>
      </c>
      <c r="P113" s="87">
        <f>SUMIFS('附表7-扣除项目明细采集底稿'!$T:$T,'附表7-扣除项目明细采集底稿'!$G:$G,$B113)</f>
        <v>2217.12</v>
      </c>
      <c r="Q113" s="88">
        <f t="shared" si="1"/>
        <v>4462.49</v>
      </c>
      <c r="R113" s="89"/>
      <c r="S113" s="84" t="s">
        <v>12</v>
      </c>
      <c r="T113" s="84" t="s">
        <v>303</v>
      </c>
      <c r="U113" s="84" t="s">
        <v>305</v>
      </c>
      <c r="V113" s="84" t="s">
        <v>142</v>
      </c>
      <c r="W113" s="84" t="s">
        <v>142</v>
      </c>
      <c r="X113" s="84" t="s">
        <v>142</v>
      </c>
      <c r="Y113" s="84" t="s">
        <v>142</v>
      </c>
      <c r="Z113" s="84" t="s">
        <v>142</v>
      </c>
      <c r="AA113" s="84" t="s">
        <v>142</v>
      </c>
      <c r="AB113" s="84" t="s">
        <v>142</v>
      </c>
    </row>
    <row r="114" ht="23.8" hidden="1" spans="1:29">
      <c r="A114" s="76" t="s">
        <v>593</v>
      </c>
      <c r="B114" s="77" t="s">
        <v>2974</v>
      </c>
      <c r="C114" s="78" t="s">
        <v>3396</v>
      </c>
      <c r="D114" s="79" t="s">
        <v>3447</v>
      </c>
      <c r="E114" s="80" t="s">
        <v>3603</v>
      </c>
      <c r="F114" s="81">
        <v>45317</v>
      </c>
      <c r="G114" s="82">
        <v>30000</v>
      </c>
      <c r="H114" s="82">
        <v>29126.21</v>
      </c>
      <c r="I114" s="83" t="s">
        <v>3432</v>
      </c>
      <c r="J114" s="83" t="s">
        <v>3432</v>
      </c>
      <c r="K114" s="83" t="s">
        <v>3432</v>
      </c>
      <c r="L114" s="84"/>
      <c r="M114" s="85">
        <f>IFERROR(IF(COUNTIFS(S114:AB114,清算项目基本情况表!$D$6)&gt;=1,IF(L114="占地面积法",ROUND(SUM('附表4-项目间分摊信息采集表'!$E$5)/SUMPRODUCT(SUMIFS('附表4-项目间分摊信息采集表'!$E:$E,'附表4-项目间分摊信息采集表'!$B:$B,S114:AB114)),20),IF(L114="测绘总建筑面积法",ROUND(SUM('附表4-项目间分摊信息采集表'!$F$5)/SUMPRODUCT(SUMIFS('附表4-项目间分摊信息采集表'!$F:$F,'附表4-项目间分摊信息采集表'!$B:$B,S114:AB114)),20),IF(L114="可售建筑面积法",ROUND(SUM('附表4-项目间分摊信息采集表'!$G$5)/SUMPRODUCT(SUMIFS('附表4-项目间分摊信息采集表'!$G:$G,'附表4-项目间分摊信息采集表'!$B:$B,S114:AB114)),20),IF(L114="其他分摊方法",ROUND(SUM('附表4-项目间分摊信息采集表'!$H$5)/SUMPRODUCT(SUMIFS('附表4-项目间分摊信息采集表'!$H:$H,'附表4-项目间分摊信息采集表'!$B:$B,S114:AB114)),20),IF(L114="手工填写分摊比例","请填写分摊比例",100%))))),IF(COUNTA(S114:AB114)&gt;=1,0%,100%)),100%)</f>
        <v>1</v>
      </c>
      <c r="N114" s="86">
        <f>SUMIFS('附表7-扣除项目明细采集底稿'!$R:$R,'附表7-扣除项目明细采集底稿'!$G:$G,B114)</f>
        <v>29702.97</v>
      </c>
      <c r="O114" s="84">
        <v>0</v>
      </c>
      <c r="P114" s="87">
        <f>SUMIFS('附表7-扣除项目明细采集底稿'!$T:$T,'附表7-扣除项目明细采集底稿'!$G:$G,$B114)</f>
        <v>29702.97</v>
      </c>
      <c r="Q114" s="88">
        <f t="shared" si="1"/>
        <v>0</v>
      </c>
      <c r="R114" s="89"/>
      <c r="S114" s="84" t="s">
        <v>12</v>
      </c>
      <c r="T114" s="84"/>
      <c r="U114" s="84"/>
      <c r="V114" s="84" t="s">
        <v>142</v>
      </c>
      <c r="W114" s="84" t="s">
        <v>142</v>
      </c>
      <c r="X114" s="84" t="s">
        <v>142</v>
      </c>
      <c r="Y114" s="84" t="s">
        <v>142</v>
      </c>
      <c r="Z114" s="84" t="s">
        <v>142</v>
      </c>
      <c r="AA114" s="84" t="s">
        <v>142</v>
      </c>
      <c r="AB114" s="84" t="s">
        <v>142</v>
      </c>
    </row>
    <row r="115" ht="23.8" hidden="1" spans="1:29">
      <c r="A115" s="76" t="s">
        <v>595</v>
      </c>
      <c r="B115" s="77" t="s">
        <v>2971</v>
      </c>
      <c r="C115" s="78" t="s">
        <v>3398</v>
      </c>
      <c r="D115" s="79" t="s">
        <v>3447</v>
      </c>
      <c r="E115" s="80" t="s">
        <v>3603</v>
      </c>
      <c r="F115" s="81">
        <v>45316</v>
      </c>
      <c r="G115" s="82">
        <v>16000</v>
      </c>
      <c r="H115" s="82">
        <v>15841.58</v>
      </c>
      <c r="I115" s="83" t="s">
        <v>3432</v>
      </c>
      <c r="J115" s="83" t="s">
        <v>3432</v>
      </c>
      <c r="K115" s="83" t="s">
        <v>3432</v>
      </c>
      <c r="L115" s="84"/>
      <c r="M115" s="85">
        <f>IFERROR(IF(COUNTIFS(S115:AB115,清算项目基本情况表!$D$6)&gt;=1,IF(L115="占地面积法",ROUND(SUM('附表4-项目间分摊信息采集表'!$E$5)/SUMPRODUCT(SUMIFS('附表4-项目间分摊信息采集表'!$E:$E,'附表4-项目间分摊信息采集表'!$B:$B,S115:AB115)),20),IF(L115="测绘总建筑面积法",ROUND(SUM('附表4-项目间分摊信息采集表'!$F$5)/SUMPRODUCT(SUMIFS('附表4-项目间分摊信息采集表'!$F:$F,'附表4-项目间分摊信息采集表'!$B:$B,S115:AB115)),20),IF(L115="可售建筑面积法",ROUND(SUM('附表4-项目间分摊信息采集表'!$G$5)/SUMPRODUCT(SUMIFS('附表4-项目间分摊信息采集表'!$G:$G,'附表4-项目间分摊信息采集表'!$B:$B,S115:AB115)),20),IF(L115="其他分摊方法",ROUND(SUM('附表4-项目间分摊信息采集表'!$H$5)/SUMPRODUCT(SUMIFS('附表4-项目间分摊信息采集表'!$H:$H,'附表4-项目间分摊信息采集表'!$B:$B,S115:AB115)),20),IF(L115="手工填写分摊比例","请填写分摊比例",100%))))),IF(COUNTA(S115:AB115)&gt;=1,0%,100%)),100%)</f>
        <v>1</v>
      </c>
      <c r="N115" s="86">
        <f>SUMIFS('附表7-扣除项目明细采集底稿'!$R:$R,'附表7-扣除项目明细采集底稿'!$G:$G,B115)</f>
        <v>15780.07</v>
      </c>
      <c r="O115" s="84">
        <v>0</v>
      </c>
      <c r="P115" s="87">
        <f>SUMIFS('附表7-扣除项目明细采集底稿'!$T:$T,'附表7-扣除项目明细采集底稿'!$G:$G,$B115)</f>
        <v>15780.07</v>
      </c>
      <c r="Q115" s="88">
        <f t="shared" si="1"/>
        <v>0</v>
      </c>
      <c r="R115" s="89"/>
      <c r="S115" s="84" t="s">
        <v>12</v>
      </c>
      <c r="T115" s="84"/>
      <c r="U115" s="84"/>
      <c r="V115" s="84" t="s">
        <v>142</v>
      </c>
      <c r="W115" s="84" t="s">
        <v>142</v>
      </c>
      <c r="X115" s="84" t="s">
        <v>142</v>
      </c>
      <c r="Y115" s="84" t="s">
        <v>142</v>
      </c>
      <c r="Z115" s="84" t="s">
        <v>142</v>
      </c>
      <c r="AA115" s="84" t="s">
        <v>142</v>
      </c>
      <c r="AB115" s="84" t="s">
        <v>142</v>
      </c>
    </row>
    <row r="116" ht="11.9" hidden="1" spans="1:29">
      <c r="A116" s="76" t="s">
        <v>597</v>
      </c>
      <c r="B116" s="77" t="s">
        <v>2997</v>
      </c>
      <c r="C116" s="78" t="s">
        <v>3606</v>
      </c>
      <c r="D116" s="79" t="s">
        <v>3438</v>
      </c>
      <c r="E116" s="80" t="s">
        <v>3603</v>
      </c>
      <c r="F116" s="81">
        <v>45022</v>
      </c>
      <c r="G116" s="82">
        <v>17160</v>
      </c>
      <c r="H116" s="82">
        <v>16660.19</v>
      </c>
      <c r="I116" s="83" t="s">
        <v>3432</v>
      </c>
      <c r="J116" s="83" t="s">
        <v>3432</v>
      </c>
      <c r="K116" s="83" t="s">
        <v>16</v>
      </c>
      <c r="L116" s="84" t="s">
        <v>282</v>
      </c>
      <c r="M116" s="85">
        <f>IFERROR(IF(COUNTIFS(S116:AB116,清算项目基本情况表!$D$6)&gt;=1,IF(L116="占地面积法",ROUND(SUM('附表4-项目间分摊信息采集表'!$E$5)/SUMPRODUCT(SUMIFS('附表4-项目间分摊信息采集表'!$E:$E,'附表4-项目间分摊信息采集表'!$B:$B,S116:AB116)),20),IF(L116="测绘总建筑面积法",ROUND(SUM('附表4-项目间分摊信息采集表'!$F$5)/SUMPRODUCT(SUMIFS('附表4-项目间分摊信息采集表'!$F:$F,'附表4-项目间分摊信息采集表'!$B:$B,S116:AB116)),20),IF(L116="可售建筑面积法",ROUND(SUM('附表4-项目间分摊信息采集表'!$G$5)/SUMPRODUCT(SUMIFS('附表4-项目间分摊信息采集表'!$G:$G,'附表4-项目间分摊信息采集表'!$B:$B,S116:AB116)),20),IF(L116="其他分摊方法",ROUND(SUM('附表4-项目间分摊信息采集表'!$H$5)/SUMPRODUCT(SUMIFS('附表4-项目间分摊信息采集表'!$H:$H,'附表4-项目间分摊信息采集表'!$B:$B,S116:AB116)),20),IF(L116="手工填写分摊比例","请填写分摊比例",100%))))),IF(COUNTA(S116:AB116)&gt;=1,0%,100%)),100%)</f>
        <v>0.331924265795271</v>
      </c>
      <c r="N116" s="86">
        <f>SUMIFS('附表7-扣除项目明细采集底稿'!$R:$R,'附表7-扣除项目明细采集底稿'!$G:$G,B116)</f>
        <v>0</v>
      </c>
      <c r="O116" s="84">
        <v>0</v>
      </c>
      <c r="P116" s="87">
        <f>SUMIFS('附表7-扣除项目明细采集底稿'!$T:$T,'附表7-扣除项目明细采集底稿'!$G:$G,$B116)</f>
        <v>0</v>
      </c>
      <c r="Q116" s="88">
        <f t="shared" si="1"/>
        <v>0</v>
      </c>
      <c r="R116" s="89"/>
      <c r="S116" s="84" t="s">
        <v>12</v>
      </c>
      <c r="T116" s="84" t="s">
        <v>303</v>
      </c>
      <c r="U116" s="84" t="s">
        <v>305</v>
      </c>
      <c r="V116" s="84" t="s">
        <v>142</v>
      </c>
      <c r="W116" s="84" t="s">
        <v>142</v>
      </c>
      <c r="X116" s="84" t="s">
        <v>142</v>
      </c>
      <c r="Y116" s="84" t="s">
        <v>142</v>
      </c>
      <c r="Z116" s="84" t="s">
        <v>142</v>
      </c>
      <c r="AA116" s="84" t="s">
        <v>142</v>
      </c>
      <c r="AB116" s="84" t="s">
        <v>142</v>
      </c>
    </row>
    <row r="117" ht="11.9" hidden="1" spans="1:29">
      <c r="A117" s="76" t="s">
        <v>663</v>
      </c>
      <c r="B117" s="77" t="s">
        <v>2979</v>
      </c>
      <c r="C117" s="78" t="s">
        <v>3607</v>
      </c>
      <c r="D117" s="79"/>
      <c r="E117" s="80" t="s">
        <v>3603</v>
      </c>
      <c r="F117" s="81">
        <v>44491</v>
      </c>
      <c r="G117" s="82">
        <v>290000</v>
      </c>
      <c r="H117" s="82">
        <v>287128.71</v>
      </c>
      <c r="I117" s="83" t="s">
        <v>3432</v>
      </c>
      <c r="J117" s="83" t="s">
        <v>3432</v>
      </c>
      <c r="K117" s="83" t="s">
        <v>3432</v>
      </c>
      <c r="L117" s="84"/>
      <c r="M117" s="85">
        <f>IFERROR(IF(COUNTIFS(S117:AB117,清算项目基本情况表!$D$6)&gt;=1,IF(L117="占地面积法",ROUND(SUM('附表4-项目间分摊信息采集表'!$E$5)/SUMPRODUCT(SUMIFS('附表4-项目间分摊信息采集表'!$E:$E,'附表4-项目间分摊信息采集表'!$B:$B,S117:AB117)),20),IF(L117="测绘总建筑面积法",ROUND(SUM('附表4-项目间分摊信息采集表'!$F$5)/SUMPRODUCT(SUMIFS('附表4-项目间分摊信息采集表'!$F:$F,'附表4-项目间分摊信息采集表'!$B:$B,S117:AB117)),20),IF(L117="可售建筑面积法",ROUND(SUM('附表4-项目间分摊信息采集表'!$G$5)/SUMPRODUCT(SUMIFS('附表4-项目间分摊信息采集表'!$G:$G,'附表4-项目间分摊信息采集表'!$B:$B,S117:AB117)),20),IF(L117="其他分摊方法",ROUND(SUM('附表4-项目间分摊信息采集表'!$H$5)/SUMPRODUCT(SUMIFS('附表4-项目间分摊信息采集表'!$H:$H,'附表4-项目间分摊信息采集表'!$B:$B,S117:AB117)),20),IF(L117="手工填写分摊比例","请填写分摊比例",100%))))),IF(COUNTA(S117:AB117)&gt;=1,0%,100%)),100%)</f>
        <v>1</v>
      </c>
      <c r="N117" s="86">
        <f>SUMIFS('附表7-扣除项目明细采集底稿'!$R:$R,'附表7-扣除项目明细采集底稿'!$G:$G,B117)</f>
        <v>287128.712871287</v>
      </c>
      <c r="O117" s="84">
        <v>0</v>
      </c>
      <c r="P117" s="87">
        <f>SUMIFS('附表7-扣除项目明细采集底稿'!$T:$T,'附表7-扣除项目明细采集底稿'!$G:$G,$B117)</f>
        <v>287128.71</v>
      </c>
      <c r="Q117" s="88">
        <f t="shared" si="1"/>
        <v>0</v>
      </c>
      <c r="R117" s="89"/>
      <c r="S117" s="84" t="s">
        <v>12</v>
      </c>
      <c r="T117" s="84"/>
      <c r="U117" s="84"/>
      <c r="V117" s="84" t="s">
        <v>142</v>
      </c>
      <c r="W117" s="84" t="s">
        <v>142</v>
      </c>
      <c r="X117" s="84" t="s">
        <v>142</v>
      </c>
      <c r="Y117" s="84" t="s">
        <v>142</v>
      </c>
      <c r="Z117" s="84" t="s">
        <v>142</v>
      </c>
      <c r="AA117" s="84" t="s">
        <v>142</v>
      </c>
      <c r="AB117" s="84" t="s">
        <v>142</v>
      </c>
    </row>
    <row r="118" s="50" customFormat="1" ht="11.85" hidden="1" spans="1:29">
      <c r="A118" s="76" t="s">
        <v>715</v>
      </c>
      <c r="B118" s="77" t="s">
        <v>2965</v>
      </c>
      <c r="C118" s="78"/>
      <c r="D118" s="79"/>
      <c r="E118" s="78" t="s">
        <v>3603</v>
      </c>
      <c r="F118" s="81">
        <v>44449</v>
      </c>
      <c r="G118" s="82">
        <v>473960</v>
      </c>
      <c r="H118" s="82">
        <v>492910.47</v>
      </c>
      <c r="I118" s="83" t="s">
        <v>3432</v>
      </c>
      <c r="J118" s="83" t="s">
        <v>3432</v>
      </c>
      <c r="K118" s="83" t="s">
        <v>3432</v>
      </c>
      <c r="L118" s="84"/>
      <c r="M118" s="85">
        <f>IFERROR(IF(COUNTIFS(S118:AB118,清算项目基本情况表!$D$6)&gt;=1,IF(L118="占地面积法",ROUND(SUM('附表4-项目间分摊信息采集表'!$E$5)/SUMPRODUCT(SUMIFS('附表4-项目间分摊信息采集表'!$E:$E,'附表4-项目间分摊信息采集表'!$B:$B,S118:AB118)),20),IF(L118="测绘总建筑面积法",ROUND(SUM('附表4-项目间分摊信息采集表'!$F$5)/SUMPRODUCT(SUMIFS('附表4-项目间分摊信息采集表'!$F:$F,'附表4-项目间分摊信息采集表'!$B:$B,S118:AB118)),20),IF(L118="可售建筑面积法",ROUND(SUM('附表4-项目间分摊信息采集表'!$G$5)/SUMPRODUCT(SUMIFS('附表4-项目间分摊信息采集表'!$G:$G,'附表4-项目间分摊信息采集表'!$B:$B,S118:AB118)),20),IF(L118="其他分摊方法",ROUND(SUM('附表4-项目间分摊信息采集表'!$H$5)/SUMPRODUCT(SUMIFS('附表4-项目间分摊信息采集表'!$H:$H,'附表4-项目间分摊信息采集表'!$B:$B,S118:AB118)),20),IF(L118="手工填写分摊比例","请填写分摊比例",100%))))),IF(COUNTA(S118:AB118)&gt;=1,0%,100%)),100%)</f>
        <v>1</v>
      </c>
      <c r="N118" s="86">
        <f>SUMIFS('附表7-扣除项目明细采集底稿'!$R:$R,'附表7-扣除项目明细采集底稿'!$G:$G,B118)</f>
        <v>492910.465346535</v>
      </c>
      <c r="O118" s="84">
        <v>0</v>
      </c>
      <c r="P118" s="87">
        <f>SUMIFS('附表7-扣除项目明细采集底稿'!$T:$T,'附表7-扣除项目明细采集底稿'!$G:$G,$B118)</f>
        <v>492910.47</v>
      </c>
      <c r="Q118" s="88">
        <f t="shared" si="1"/>
        <v>0</v>
      </c>
      <c r="R118" s="89"/>
      <c r="S118" s="84" t="s">
        <v>12</v>
      </c>
      <c r="T118" s="84"/>
      <c r="U118" s="84"/>
      <c r="V118" s="84" t="s">
        <v>142</v>
      </c>
      <c r="W118" s="84" t="s">
        <v>142</v>
      </c>
      <c r="X118" s="84" t="s">
        <v>142</v>
      </c>
      <c r="Y118" s="84" t="s">
        <v>142</v>
      </c>
      <c r="Z118" s="84" t="s">
        <v>142</v>
      </c>
      <c r="AA118" s="84" t="s">
        <v>142</v>
      </c>
      <c r="AB118" s="84" t="s">
        <v>142</v>
      </c>
      <c r="AC118"/>
    </row>
    <row r="119" ht="11.9" hidden="1" spans="1:29">
      <c r="A119" s="76" t="s">
        <v>554</v>
      </c>
      <c r="B119" s="80" t="s">
        <v>2302</v>
      </c>
      <c r="C119" s="80" t="s">
        <v>3608</v>
      </c>
      <c r="D119" s="79" t="s">
        <v>3438</v>
      </c>
      <c r="E119" s="80" t="s">
        <v>3365</v>
      </c>
      <c r="F119" s="90" t="s">
        <v>3571</v>
      </c>
      <c r="G119" s="91">
        <v>2849</v>
      </c>
      <c r="H119" s="91">
        <v>2687.74</v>
      </c>
      <c r="I119" s="83" t="s">
        <v>3432</v>
      </c>
      <c r="J119" s="83" t="s">
        <v>3432</v>
      </c>
      <c r="K119" s="83" t="s">
        <v>16</v>
      </c>
      <c r="L119" s="84" t="s">
        <v>282</v>
      </c>
      <c r="M119" s="85">
        <f>IFERROR(IF(COUNTIFS(S119:AB119,清算项目基本情况表!$D$6)&gt;=1,IF(L119="占地面积法",ROUND(SUM('附表4-项目间分摊信息采集表'!$E$5)/SUMPRODUCT(SUMIFS('附表4-项目间分摊信息采集表'!$E:$E,'附表4-项目间分摊信息采集表'!$B:$B,S119:AB119)),20),IF(L119="测绘总建筑面积法",ROUND(SUM('附表4-项目间分摊信息采集表'!$F$5)/SUMPRODUCT(SUMIFS('附表4-项目间分摊信息采集表'!$F:$F,'附表4-项目间分摊信息采集表'!$B:$B,S119:AB119)),20),IF(L119="可售建筑面积法",ROUND(SUM('附表4-项目间分摊信息采集表'!$G$5)/SUMPRODUCT(SUMIFS('附表4-项目间分摊信息采集表'!$G:$G,'附表4-项目间分摊信息采集表'!$B:$B,S119:AB119)),20),IF(L119="其他分摊方法",ROUND(SUM('附表4-项目间分摊信息采集表'!$H$5)/SUMPRODUCT(SUMIFS('附表4-项目间分摊信息采集表'!$H:$H,'附表4-项目间分摊信息采集表'!$B:$B,S119:AB119)),20),IF(L119="手工填写分摊比例","请填写分摊比例",100%))))),IF(COUNTA(S119:AB119)&gt;=1,0%,100%)),100%)</f>
        <v>0.331924265795271</v>
      </c>
      <c r="N119" s="86">
        <f>SUMIFS('附表7-扣除项目明细采集底稿'!$R:$R,'附表7-扣除项目明细采集底稿'!$G:$G,B119)</f>
        <v>2687.74</v>
      </c>
      <c r="O119" s="84">
        <v>0</v>
      </c>
      <c r="P119" s="87">
        <f>SUMIFS('附表7-扣除项目明细采集底稿'!$T:$T,'附表7-扣除项目明细采集底稿'!$G:$G,$B119)</f>
        <v>892.13</v>
      </c>
      <c r="Q119" s="88">
        <f t="shared" si="1"/>
        <v>1795.61</v>
      </c>
      <c r="R119" s="89"/>
      <c r="S119" s="84" t="s">
        <v>12</v>
      </c>
      <c r="T119" s="84" t="s">
        <v>303</v>
      </c>
      <c r="U119" s="84" t="s">
        <v>305</v>
      </c>
      <c r="V119" s="84" t="s">
        <v>142</v>
      </c>
      <c r="W119" s="84" t="s">
        <v>142</v>
      </c>
      <c r="X119" s="84" t="s">
        <v>142</v>
      </c>
      <c r="Y119" s="84" t="s">
        <v>142</v>
      </c>
      <c r="Z119" s="84" t="s">
        <v>142</v>
      </c>
      <c r="AA119" s="84" t="s">
        <v>142</v>
      </c>
      <c r="AB119" s="84" t="s">
        <v>142</v>
      </c>
    </row>
    <row r="120" ht="11.9" hidden="1" spans="1:29">
      <c r="A120" s="63" t="s">
        <v>725</v>
      </c>
      <c r="B120" s="64" t="s">
        <v>3351</v>
      </c>
      <c r="C120" s="65" t="s">
        <v>3609</v>
      </c>
      <c r="D120" s="66"/>
      <c r="E120" s="65" t="s">
        <v>3365</v>
      </c>
      <c r="F120" s="67" t="s">
        <v>2103</v>
      </c>
      <c r="G120" s="68">
        <v>66361</v>
      </c>
      <c r="H120" s="68">
        <v>62604.72</v>
      </c>
      <c r="I120" s="69" t="s">
        <v>3432</v>
      </c>
      <c r="J120" s="69" t="s">
        <v>3432</v>
      </c>
      <c r="K120" s="69" t="s">
        <v>3432</v>
      </c>
      <c r="L120" s="70"/>
      <c r="M120" s="71">
        <f>IFERROR(IF(COUNTIFS(S120:AB120,清算项目基本情况表!$D$6)&gt;=1,IF(L120="占地面积法",ROUND(SUM('附表4-项目间分摊信息采集表'!$E$5)/SUMPRODUCT(SUMIFS('附表4-项目间分摊信息采集表'!$E:$E,'附表4-项目间分摊信息采集表'!$B:$B,S120:AB120)),20),IF(L120="测绘总建筑面积法",ROUND(SUM('附表4-项目间分摊信息采集表'!$F$5)/SUMPRODUCT(SUMIFS('附表4-项目间分摊信息采集表'!$F:$F,'附表4-项目间分摊信息采集表'!$B:$B,S120:AB120)),20),IF(L120="可售建筑面积法",ROUND(SUM('附表4-项目间分摊信息采集表'!$G$5)/SUMPRODUCT(SUMIFS('附表4-项目间分摊信息采集表'!$G:$G,'附表4-项目间分摊信息采集表'!$B:$B,S120:AB120)),20),IF(L120="其他分摊方法",ROUND(SUM('附表4-项目间分摊信息采集表'!$H$5)/SUMPRODUCT(SUMIFS('附表4-项目间分摊信息采集表'!$H:$H,'附表4-项目间分摊信息采集表'!$B:$B,S120:AB120)),20),IF(L120="手工填写分摊比例","请填写分摊比例",100%))))),IF(COUNTA(S120:AB120)&gt;=1,0%,100%)),100%)</f>
        <v>1</v>
      </c>
      <c r="N120" s="72">
        <f>SUMIFS('附表7-扣除项目明细采集底稿'!$R:$R,'附表7-扣除项目明细采集底稿'!$G:$G,B120)</f>
        <v>62604.72</v>
      </c>
      <c r="O120" s="70">
        <v>0</v>
      </c>
      <c r="P120" s="73">
        <f>SUMIFS('附表7-扣除项目明细采集底稿'!$T:$T,'附表7-扣除项目明细采集底稿'!$G:$G,$B120)</f>
        <v>62604.72</v>
      </c>
      <c r="Q120" s="74">
        <f t="shared" si="1"/>
        <v>0</v>
      </c>
      <c r="R120" s="75"/>
      <c r="S120" s="70" t="s">
        <v>12</v>
      </c>
      <c r="T120" s="70"/>
      <c r="U120" s="70"/>
      <c r="V120" s="70" t="s">
        <v>142</v>
      </c>
      <c r="W120" s="70" t="s">
        <v>142</v>
      </c>
      <c r="X120" s="70" t="s">
        <v>142</v>
      </c>
      <c r="Y120" s="70" t="s">
        <v>142</v>
      </c>
      <c r="Z120" s="70" t="s">
        <v>142</v>
      </c>
      <c r="AA120" s="70" t="s">
        <v>142</v>
      </c>
      <c r="AB120" s="70" t="s">
        <v>142</v>
      </c>
      <c r="AC120" s="50" t="s">
        <v>3610</v>
      </c>
    </row>
    <row r="121" ht="23.8" hidden="1" spans="1:29">
      <c r="A121" s="76" t="s">
        <v>569</v>
      </c>
      <c r="B121" s="80" t="s">
        <v>1984</v>
      </c>
      <c r="C121" s="80" t="s">
        <v>3611</v>
      </c>
      <c r="D121" s="79" t="s">
        <v>3447</v>
      </c>
      <c r="E121" s="80" t="s">
        <v>3612</v>
      </c>
      <c r="F121" s="90">
        <v>41703</v>
      </c>
      <c r="G121" s="91">
        <v>3960000</v>
      </c>
      <c r="H121" s="91">
        <v>3960000</v>
      </c>
      <c r="I121" s="83" t="s">
        <v>3432</v>
      </c>
      <c r="J121" s="83" t="s">
        <v>3432</v>
      </c>
      <c r="K121" s="83" t="s">
        <v>16</v>
      </c>
      <c r="L121" s="84" t="s">
        <v>282</v>
      </c>
      <c r="M121" s="85">
        <f>IFERROR(IF(COUNTIFS(S121:AB121,清算项目基本情况表!$D$6)&gt;=1,IF(L121="占地面积法",ROUND(SUM('附表4-项目间分摊信息采集表'!$E$5)/SUMPRODUCT(SUMIFS('附表4-项目间分摊信息采集表'!$E:$E,'附表4-项目间分摊信息采集表'!$B:$B,S121:AB121)),20),IF(L121="测绘总建筑面积法",ROUND(SUM('附表4-项目间分摊信息采集表'!$F$5)/SUMPRODUCT(SUMIFS('附表4-项目间分摊信息采集表'!$F:$F,'附表4-项目间分摊信息采集表'!$B:$B,S121:AB121)),20),IF(L121="可售建筑面积法",ROUND(SUM('附表4-项目间分摊信息采集表'!$G$5)/SUMPRODUCT(SUMIFS('附表4-项目间分摊信息采集表'!$G:$G,'附表4-项目间分摊信息采集表'!$B:$B,S121:AB121)),20),IF(L121="其他分摊方法",ROUND(SUM('附表4-项目间分摊信息采集表'!$H$5)/SUMPRODUCT(SUMIFS('附表4-项目间分摊信息采集表'!$H:$H,'附表4-项目间分摊信息采集表'!$B:$B,S121:AB121)),20),IF(L121="手工填写分摊比例","请填写分摊比例",100%))))),IF(COUNTA(S121:AB121)&gt;=1,0%,100%)),100%)</f>
        <v>0.331924265795271</v>
      </c>
      <c r="N121" s="86">
        <f>SUMIFS('附表7-扣除项目明细采集底稿'!$R:$R,'附表7-扣除项目明细采集底稿'!$G:$G,B121)</f>
        <v>3960000</v>
      </c>
      <c r="O121" s="84">
        <v>0</v>
      </c>
      <c r="P121" s="87">
        <f>SUMIFS('附表7-扣除项目明细采集底稿'!$T:$T,'附表7-扣除项目明细采集底稿'!$G:$G,$B121)</f>
        <v>1314420.09</v>
      </c>
      <c r="Q121" s="88">
        <f t="shared" si="1"/>
        <v>2645579.91</v>
      </c>
      <c r="R121" s="89"/>
      <c r="S121" s="84" t="s">
        <v>12</v>
      </c>
      <c r="T121" s="84" t="s">
        <v>303</v>
      </c>
      <c r="U121" s="84" t="s">
        <v>305</v>
      </c>
      <c r="V121" s="84" t="s">
        <v>142</v>
      </c>
      <c r="W121" s="84" t="s">
        <v>142</v>
      </c>
      <c r="X121" s="84" t="s">
        <v>142</v>
      </c>
      <c r="Y121" s="84" t="s">
        <v>142</v>
      </c>
      <c r="Z121" s="84" t="s">
        <v>142</v>
      </c>
      <c r="AA121" s="84" t="s">
        <v>142</v>
      </c>
      <c r="AB121" s="84" t="s">
        <v>142</v>
      </c>
    </row>
    <row r="122" ht="11.9" hidden="1" spans="1:29">
      <c r="A122" s="76" t="s">
        <v>664</v>
      </c>
      <c r="B122" s="77" t="s">
        <v>3309</v>
      </c>
      <c r="C122" s="78" t="s">
        <v>3613</v>
      </c>
      <c r="D122" s="79"/>
      <c r="E122" s="80" t="s">
        <v>2819</v>
      </c>
      <c r="F122" s="81">
        <v>44494</v>
      </c>
      <c r="G122" s="82">
        <v>18000</v>
      </c>
      <c r="H122" s="82">
        <v>16981.13</v>
      </c>
      <c r="I122" s="83" t="s">
        <v>3432</v>
      </c>
      <c r="J122" s="83" t="s">
        <v>3432</v>
      </c>
      <c r="K122" s="83" t="s">
        <v>3432</v>
      </c>
      <c r="L122" s="84"/>
      <c r="M122" s="85">
        <f>IFERROR(IF(COUNTIFS(S122:AB122,清算项目基本情况表!$D$6)&gt;=1,IF(L122="占地面积法",ROUND(SUM('附表4-项目间分摊信息采集表'!$E$5)/SUMPRODUCT(SUMIFS('附表4-项目间分摊信息采集表'!$E:$E,'附表4-项目间分摊信息采集表'!$B:$B,S122:AB122)),20),IF(L122="测绘总建筑面积法",ROUND(SUM('附表4-项目间分摊信息采集表'!$F$5)/SUMPRODUCT(SUMIFS('附表4-项目间分摊信息采集表'!$F:$F,'附表4-项目间分摊信息采集表'!$B:$B,S122:AB122)),20),IF(L122="可售建筑面积法",ROUND(SUM('附表4-项目间分摊信息采集表'!$G$5)/SUMPRODUCT(SUMIFS('附表4-项目间分摊信息采集表'!$G:$G,'附表4-项目间分摊信息采集表'!$B:$B,S122:AB122)),20),IF(L122="其他分摊方法",ROUND(SUM('附表4-项目间分摊信息采集表'!$H$5)/SUMPRODUCT(SUMIFS('附表4-项目间分摊信息采集表'!$H:$H,'附表4-项目间分摊信息采集表'!$B:$B,S122:AB122)),20),IF(L122="手工填写分摊比例","请填写分摊比例",100%))))),IF(COUNTA(S122:AB122)&gt;=1,0%,100%)),100%)</f>
        <v>1</v>
      </c>
      <c r="N122" s="86">
        <f>SUMIFS('附表7-扣除项目明细采集底稿'!$R:$R,'附表7-扣除项目明细采集底稿'!$G:$G,B122)</f>
        <v>16981.13</v>
      </c>
      <c r="O122" s="84">
        <v>0</v>
      </c>
      <c r="P122" s="87">
        <f>SUMIFS('附表7-扣除项目明细采集底稿'!$T:$T,'附表7-扣除项目明细采集底稿'!$G:$G,$B122)</f>
        <v>16981.13</v>
      </c>
      <c r="Q122" s="88">
        <f t="shared" si="1"/>
        <v>0</v>
      </c>
      <c r="R122" s="89"/>
      <c r="S122" s="84" t="s">
        <v>12</v>
      </c>
      <c r="T122" s="84"/>
      <c r="U122" s="84"/>
      <c r="V122" s="84" t="s">
        <v>142</v>
      </c>
      <c r="W122" s="84" t="s">
        <v>142</v>
      </c>
      <c r="X122" s="84" t="s">
        <v>142</v>
      </c>
      <c r="Y122" s="84" t="s">
        <v>142</v>
      </c>
      <c r="Z122" s="84" t="s">
        <v>142</v>
      </c>
      <c r="AA122" s="84" t="s">
        <v>142</v>
      </c>
      <c r="AB122" s="84" t="s">
        <v>142</v>
      </c>
    </row>
    <row r="123" ht="11.9" hidden="1" spans="1:29">
      <c r="A123" s="76" t="s">
        <v>360</v>
      </c>
      <c r="B123" s="77" t="s">
        <v>3306</v>
      </c>
      <c r="C123" s="78" t="s">
        <v>3614</v>
      </c>
      <c r="D123" s="79"/>
      <c r="E123" s="80" t="s">
        <v>2819</v>
      </c>
      <c r="F123" s="81">
        <v>44375</v>
      </c>
      <c r="G123" s="82">
        <v>32000</v>
      </c>
      <c r="H123" s="82">
        <v>30188.68</v>
      </c>
      <c r="I123" s="83" t="s">
        <v>3432</v>
      </c>
      <c r="J123" s="83" t="s">
        <v>3432</v>
      </c>
      <c r="K123" s="83" t="s">
        <v>3432</v>
      </c>
      <c r="L123" s="84"/>
      <c r="M123" s="85">
        <f>IFERROR(IF(COUNTIFS(S123:AB123,清算项目基本情况表!$D$6)&gt;=1,IF(L123="占地面积法",ROUND(SUM('附表4-项目间分摊信息采集表'!$E$5)/SUMPRODUCT(SUMIFS('附表4-项目间分摊信息采集表'!$E:$E,'附表4-项目间分摊信息采集表'!$B:$B,S123:AB123)),20),IF(L123="测绘总建筑面积法",ROUND(SUM('附表4-项目间分摊信息采集表'!$F$5)/SUMPRODUCT(SUMIFS('附表4-项目间分摊信息采集表'!$F:$F,'附表4-项目间分摊信息采集表'!$B:$B,S123:AB123)),20),IF(L123="可售建筑面积法",ROUND(SUM('附表4-项目间分摊信息采集表'!$G$5)/SUMPRODUCT(SUMIFS('附表4-项目间分摊信息采集表'!$G:$G,'附表4-项目间分摊信息采集表'!$B:$B,S123:AB123)),20),IF(L123="其他分摊方法",ROUND(SUM('附表4-项目间分摊信息采集表'!$H$5)/SUMPRODUCT(SUMIFS('附表4-项目间分摊信息采集表'!$H:$H,'附表4-项目间分摊信息采集表'!$B:$B,S123:AB123)),20),IF(L123="手工填写分摊比例","请填写分摊比例",100%))))),IF(COUNTA(S123:AB123)&gt;=1,0%,100%)),100%)</f>
        <v>1</v>
      </c>
      <c r="N123" s="86">
        <f>SUMIFS('附表7-扣除项目明细采集底稿'!$R:$R,'附表7-扣除项目明细采集底稿'!$G:$G,B123)</f>
        <v>30188.68</v>
      </c>
      <c r="O123" s="84">
        <v>0</v>
      </c>
      <c r="P123" s="87">
        <f>SUMIFS('附表7-扣除项目明细采集底稿'!$T:$T,'附表7-扣除项目明细采集底稿'!$G:$G,$B123)</f>
        <v>30188.68</v>
      </c>
      <c r="Q123" s="88">
        <f t="shared" si="1"/>
        <v>0</v>
      </c>
      <c r="R123" s="89"/>
      <c r="S123" s="84" t="s">
        <v>12</v>
      </c>
      <c r="T123" s="84"/>
      <c r="U123" s="84"/>
      <c r="V123" s="84" t="s">
        <v>142</v>
      </c>
      <c r="W123" s="84" t="s">
        <v>142</v>
      </c>
      <c r="X123" s="84" t="s">
        <v>142</v>
      </c>
      <c r="Y123" s="84" t="s">
        <v>142</v>
      </c>
      <c r="Z123" s="84" t="s">
        <v>142</v>
      </c>
      <c r="AA123" s="84" t="s">
        <v>142</v>
      </c>
      <c r="AB123" s="84" t="s">
        <v>142</v>
      </c>
    </row>
    <row r="124" ht="23.8" hidden="1" spans="1:29">
      <c r="A124" s="76" t="s">
        <v>107</v>
      </c>
      <c r="B124" s="80" t="s">
        <v>2298</v>
      </c>
      <c r="C124" s="80" t="s">
        <v>3615</v>
      </c>
      <c r="D124" s="79" t="s">
        <v>3447</v>
      </c>
      <c r="E124" s="80" t="s">
        <v>2622</v>
      </c>
      <c r="F124" s="90">
        <v>44420</v>
      </c>
      <c r="G124" s="91">
        <v>63000</v>
      </c>
      <c r="H124" s="91">
        <v>55752.21</v>
      </c>
      <c r="I124" s="83" t="s">
        <v>3432</v>
      </c>
      <c r="J124" s="83" t="s">
        <v>3432</v>
      </c>
      <c r="K124" s="83" t="s">
        <v>16</v>
      </c>
      <c r="L124" s="84" t="s">
        <v>282</v>
      </c>
      <c r="M124" s="85">
        <f>IFERROR(IF(COUNTIFS(S124:AB124,清算项目基本情况表!$D$6)&gt;=1,IF(L124="占地面积法",ROUND(SUM('附表4-项目间分摊信息采集表'!$E$5)/SUMPRODUCT(SUMIFS('附表4-项目间分摊信息采集表'!$E:$E,'附表4-项目间分摊信息采集表'!$B:$B,S124:AB124)),20),IF(L124="测绘总建筑面积法",ROUND(SUM('附表4-项目间分摊信息采集表'!$F$5)/SUMPRODUCT(SUMIFS('附表4-项目间分摊信息采集表'!$F:$F,'附表4-项目间分摊信息采集表'!$B:$B,S124:AB124)),20),IF(L124="可售建筑面积法",ROUND(SUM('附表4-项目间分摊信息采集表'!$G$5)/SUMPRODUCT(SUMIFS('附表4-项目间分摊信息采集表'!$G:$G,'附表4-项目间分摊信息采集表'!$B:$B,S124:AB124)),20),IF(L124="其他分摊方法",ROUND(SUM('附表4-项目间分摊信息采集表'!$H$5)/SUMPRODUCT(SUMIFS('附表4-项目间分摊信息采集表'!$H:$H,'附表4-项目间分摊信息采集表'!$B:$B,S124:AB124)),20),IF(L124="手工填写分摊比例","请填写分摊比例",100%))))),IF(COUNTA(S124:AB124)&gt;=1,0%,100%)),100%)</f>
        <v>0.331924265795271</v>
      </c>
      <c r="N124" s="86">
        <f>SUMIFS('附表7-扣除项目明细采集底稿'!$R:$R,'附表7-扣除项目明细采集底稿'!$G:$G,B124)</f>
        <v>55752.21</v>
      </c>
      <c r="O124" s="84">
        <v>0</v>
      </c>
      <c r="P124" s="87">
        <f>SUMIFS('附表7-扣除项目明细采集底稿'!$T:$T,'附表7-扣除项目明细采集底稿'!$G:$G,$B124)</f>
        <v>18505.51</v>
      </c>
      <c r="Q124" s="88">
        <f t="shared" si="1"/>
        <v>37246.7</v>
      </c>
      <c r="R124" s="89"/>
      <c r="S124" s="84" t="s">
        <v>12</v>
      </c>
      <c r="T124" s="84" t="s">
        <v>303</v>
      </c>
      <c r="U124" s="84" t="s">
        <v>305</v>
      </c>
      <c r="V124" s="84" t="s">
        <v>142</v>
      </c>
      <c r="W124" s="84" t="s">
        <v>142</v>
      </c>
      <c r="X124" s="84" t="s">
        <v>142</v>
      </c>
      <c r="Y124" s="84" t="s">
        <v>142</v>
      </c>
      <c r="Z124" s="84" t="s">
        <v>142</v>
      </c>
      <c r="AA124" s="84" t="s">
        <v>142</v>
      </c>
      <c r="AB124" s="84" t="s">
        <v>142</v>
      </c>
    </row>
    <row r="125" ht="23.8" hidden="1" spans="1:29">
      <c r="A125" s="76" t="s">
        <v>558</v>
      </c>
      <c r="B125" s="80" t="s">
        <v>2584</v>
      </c>
      <c r="C125" s="80" t="s">
        <v>3616</v>
      </c>
      <c r="D125" s="79" t="s">
        <v>3435</v>
      </c>
      <c r="E125" s="80" t="s">
        <v>2622</v>
      </c>
      <c r="F125" s="90">
        <v>44662</v>
      </c>
      <c r="G125" s="91">
        <v>2440</v>
      </c>
      <c r="H125" s="91">
        <v>2159.29</v>
      </c>
      <c r="I125" s="83" t="s">
        <v>3432</v>
      </c>
      <c r="J125" s="83" t="s">
        <v>3432</v>
      </c>
      <c r="K125" s="83" t="s">
        <v>16</v>
      </c>
      <c r="L125" s="84" t="s">
        <v>282</v>
      </c>
      <c r="M125" s="85">
        <f>IFERROR(IF(COUNTIFS(S125:AB125,清算项目基本情况表!$D$6)&gt;=1,IF(L125="占地面积法",ROUND(SUM('附表4-项目间分摊信息采集表'!$E$5)/SUMPRODUCT(SUMIFS('附表4-项目间分摊信息采集表'!$E:$E,'附表4-项目间分摊信息采集表'!$B:$B,S125:AB125)),20),IF(L125="测绘总建筑面积法",ROUND(SUM('附表4-项目间分摊信息采集表'!$F$5)/SUMPRODUCT(SUMIFS('附表4-项目间分摊信息采集表'!$F:$F,'附表4-项目间分摊信息采集表'!$B:$B,S125:AB125)),20),IF(L125="可售建筑面积法",ROUND(SUM('附表4-项目间分摊信息采集表'!$G$5)/SUMPRODUCT(SUMIFS('附表4-项目间分摊信息采集表'!$G:$G,'附表4-项目间分摊信息采集表'!$B:$B,S125:AB125)),20),IF(L125="其他分摊方法",ROUND(SUM('附表4-项目间分摊信息采集表'!$H$5)/SUMPRODUCT(SUMIFS('附表4-项目间分摊信息采集表'!$H:$H,'附表4-项目间分摊信息采集表'!$B:$B,S125:AB125)),20),IF(L125="手工填写分摊比例","请填写分摊比例",100%))))),IF(COUNTA(S125:AB125)&gt;=1,0%,100%)),100%)</f>
        <v>0.331924265795271</v>
      </c>
      <c r="N125" s="86">
        <f>SUMIFS('附表7-扣除项目明细采集底稿'!$R:$R,'附表7-扣除项目明细采集底稿'!$G:$G,B125)</f>
        <v>2159.29</v>
      </c>
      <c r="O125" s="84">
        <v>0</v>
      </c>
      <c r="P125" s="87">
        <f>SUMIFS('附表7-扣除项目明细采集底稿'!$T:$T,'附表7-扣除项目明细采集底稿'!$G:$G,$B125)</f>
        <v>716.72</v>
      </c>
      <c r="Q125" s="88">
        <f t="shared" si="1"/>
        <v>1442.57</v>
      </c>
      <c r="R125" s="89"/>
      <c r="S125" s="84" t="s">
        <v>12</v>
      </c>
      <c r="T125" s="84" t="s">
        <v>303</v>
      </c>
      <c r="U125" s="84" t="s">
        <v>305</v>
      </c>
      <c r="V125" s="84" t="s">
        <v>142</v>
      </c>
      <c r="W125" s="84" t="s">
        <v>142</v>
      </c>
      <c r="X125" s="84" t="s">
        <v>142</v>
      </c>
      <c r="Y125" s="84" t="s">
        <v>142</v>
      </c>
      <c r="Z125" s="84" t="s">
        <v>142</v>
      </c>
      <c r="AA125" s="84" t="s">
        <v>142</v>
      </c>
      <c r="AB125" s="84" t="s">
        <v>142</v>
      </c>
    </row>
    <row r="126" ht="11.9" hidden="1" spans="1:29">
      <c r="A126" s="76" t="s">
        <v>639</v>
      </c>
      <c r="B126" s="77" t="s">
        <v>2983</v>
      </c>
      <c r="C126" s="78" t="s">
        <v>3617</v>
      </c>
      <c r="D126" s="79"/>
      <c r="E126" s="80" t="s">
        <v>2622</v>
      </c>
      <c r="F126" s="81">
        <v>44662</v>
      </c>
      <c r="G126" s="82">
        <v>115000</v>
      </c>
      <c r="H126" s="82">
        <v>98756.52</v>
      </c>
      <c r="I126" s="83" t="s">
        <v>3432</v>
      </c>
      <c r="J126" s="83" t="s">
        <v>3432</v>
      </c>
      <c r="K126" s="83" t="s">
        <v>3432</v>
      </c>
      <c r="L126" s="84"/>
      <c r="M126" s="85">
        <f>IFERROR(IF(COUNTIFS(S126:AB126,清算项目基本情况表!$D$6)&gt;=1,IF(L126="占地面积法",ROUND(SUM('附表4-项目间分摊信息采集表'!$E$5)/SUMPRODUCT(SUMIFS('附表4-项目间分摊信息采集表'!$E:$E,'附表4-项目间分摊信息采集表'!$B:$B,S126:AB126)),20),IF(L126="测绘总建筑面积法",ROUND(SUM('附表4-项目间分摊信息采集表'!$F$5)/SUMPRODUCT(SUMIFS('附表4-项目间分摊信息采集表'!$F:$F,'附表4-项目间分摊信息采集表'!$B:$B,S126:AB126)),20),IF(L126="可售建筑面积法",ROUND(SUM('附表4-项目间分摊信息采集表'!$G$5)/SUMPRODUCT(SUMIFS('附表4-项目间分摊信息采集表'!$G:$G,'附表4-项目间分摊信息采集表'!$B:$B,S126:AB126)),20),IF(L126="其他分摊方法",ROUND(SUM('附表4-项目间分摊信息采集表'!$H$5)/SUMPRODUCT(SUMIFS('附表4-项目间分摊信息采集表'!$H:$H,'附表4-项目间分摊信息采集表'!$B:$B,S126:AB126)),20),IF(L126="手工填写分摊比例","请填写分摊比例",100%))))),IF(COUNTA(S126:AB126)&gt;=1,0%,100%)),100%)</f>
        <v>1</v>
      </c>
      <c r="N126" s="86">
        <f>SUMIFS('附表7-扣除项目明细采集底稿'!$R:$R,'附表7-扣除项目明细采集底稿'!$G:$G,B126)</f>
        <v>98756.52</v>
      </c>
      <c r="O126" s="84">
        <v>0</v>
      </c>
      <c r="P126" s="87">
        <f>SUMIFS('附表7-扣除项目明细采集底稿'!$T:$T,'附表7-扣除项目明细采集底稿'!$G:$G,$B126)</f>
        <v>98756.52</v>
      </c>
      <c r="Q126" s="88">
        <f t="shared" si="1"/>
        <v>0</v>
      </c>
      <c r="R126" s="89"/>
      <c r="S126" s="84" t="s">
        <v>12</v>
      </c>
      <c r="T126" s="84"/>
      <c r="U126" s="84"/>
      <c r="V126" s="84" t="s">
        <v>142</v>
      </c>
      <c r="W126" s="84" t="s">
        <v>142</v>
      </c>
      <c r="X126" s="84" t="s">
        <v>142</v>
      </c>
      <c r="Y126" s="84" t="s">
        <v>142</v>
      </c>
      <c r="Z126" s="84" t="s">
        <v>142</v>
      </c>
      <c r="AA126" s="84" t="s">
        <v>142</v>
      </c>
      <c r="AB126" s="84" t="s">
        <v>142</v>
      </c>
    </row>
    <row r="127" ht="11.9" hidden="1" spans="1:29">
      <c r="A127" s="76" t="s">
        <v>666</v>
      </c>
      <c r="B127" s="77" t="s">
        <v>3238</v>
      </c>
      <c r="C127" s="78" t="s">
        <v>3618</v>
      </c>
      <c r="D127" s="79"/>
      <c r="E127" s="80" t="s">
        <v>3619</v>
      </c>
      <c r="F127" s="81">
        <v>44452</v>
      </c>
      <c r="G127" s="116">
        <v>439080</v>
      </c>
      <c r="H127" s="82">
        <v>443218.61</v>
      </c>
      <c r="I127" s="83" t="s">
        <v>3432</v>
      </c>
      <c r="J127" s="83" t="s">
        <v>3432</v>
      </c>
      <c r="K127" s="83" t="s">
        <v>3432</v>
      </c>
      <c r="L127" s="84"/>
      <c r="M127" s="85">
        <f>IFERROR(IF(COUNTIFS(S127:AB127,清算项目基本情况表!$D$6)&gt;=1,IF(L127="占地面积法",ROUND(SUM('附表4-项目间分摊信息采集表'!$E$5)/SUMPRODUCT(SUMIFS('附表4-项目间分摊信息采集表'!$E:$E,'附表4-项目间分摊信息采集表'!$B:$B,S127:AB127)),20),IF(L127="测绘总建筑面积法",ROUND(SUM('附表4-项目间分摊信息采集表'!$F$5)/SUMPRODUCT(SUMIFS('附表4-项目间分摊信息采集表'!$F:$F,'附表4-项目间分摊信息采集表'!$B:$B,S127:AB127)),20),IF(L127="可售建筑面积法",ROUND(SUM('附表4-项目间分摊信息采集表'!$G$5)/SUMPRODUCT(SUMIFS('附表4-项目间分摊信息采集表'!$G:$G,'附表4-项目间分摊信息采集表'!$B:$B,S127:AB127)),20),IF(L127="其他分摊方法",ROUND(SUM('附表4-项目间分摊信息采集表'!$H$5)/SUMPRODUCT(SUMIFS('附表4-项目间分摊信息采集表'!$H:$H,'附表4-项目间分摊信息采集表'!$B:$B,S127:AB127)),20),IF(L127="手工填写分摊比例","请填写分摊比例",100%))))),IF(COUNTA(S127:AB127)&gt;=1,0%,100%)),100%)</f>
        <v>1</v>
      </c>
      <c r="N127" s="86">
        <f>SUMIFS('附表7-扣除项目明细采集底稿'!$R:$R,'附表7-扣除项目明细采集底稿'!$G:$G,B127)</f>
        <v>338171.238118812</v>
      </c>
      <c r="O127" s="84">
        <v>0</v>
      </c>
      <c r="P127" s="87">
        <f>SUMIFS('附表7-扣除项目明细采集底稿'!$T:$T,'附表7-扣除项目明细采集底稿'!$G:$G,$B127)</f>
        <v>338171.24</v>
      </c>
      <c r="Q127" s="88">
        <f t="shared" si="1"/>
        <v>0</v>
      </c>
      <c r="R127" s="89"/>
      <c r="S127" s="84" t="s">
        <v>12</v>
      </c>
      <c r="T127" s="84"/>
      <c r="U127" s="84"/>
      <c r="V127" s="84" t="s">
        <v>142</v>
      </c>
      <c r="W127" s="84" t="s">
        <v>142</v>
      </c>
      <c r="X127" s="84" t="s">
        <v>142</v>
      </c>
      <c r="Y127" s="84" t="s">
        <v>142</v>
      </c>
      <c r="Z127" s="84" t="s">
        <v>142</v>
      </c>
      <c r="AA127" s="84" t="s">
        <v>142</v>
      </c>
      <c r="AB127" s="84" t="s">
        <v>142</v>
      </c>
    </row>
    <row r="128" s="50" customFormat="1" ht="11.85" hidden="1" spans="1:29">
      <c r="A128" s="76" t="s">
        <v>711</v>
      </c>
      <c r="B128" s="77" t="s">
        <v>3228</v>
      </c>
      <c r="C128" s="78" t="s">
        <v>3620</v>
      </c>
      <c r="D128" s="79"/>
      <c r="E128" s="78" t="s">
        <v>3621</v>
      </c>
      <c r="F128" s="81">
        <v>44440</v>
      </c>
      <c r="G128" s="116">
        <f>87000+145000+58000</f>
        <v>290000</v>
      </c>
      <c r="H128" s="82">
        <v>286013.65</v>
      </c>
      <c r="I128" s="83" t="s">
        <v>3432</v>
      </c>
      <c r="J128" s="83" t="s">
        <v>3432</v>
      </c>
      <c r="K128" s="83" t="s">
        <v>3432</v>
      </c>
      <c r="L128" s="84"/>
      <c r="M128" s="85">
        <f>IFERROR(IF(COUNTIFS(S128:AB128,清算项目基本情况表!$D$6)&gt;=1,IF(L128="占地面积法",ROUND(SUM('附表4-项目间分摊信息采集表'!$E$5)/SUMPRODUCT(SUMIFS('附表4-项目间分摊信息采集表'!$E:$E,'附表4-项目间分摊信息采集表'!$B:$B,S128:AB128)),20),IF(L128="测绘总建筑面积法",ROUND(SUM('附表4-项目间分摊信息采集表'!$F$5)/SUMPRODUCT(SUMIFS('附表4-项目间分摊信息采集表'!$F:$F,'附表4-项目间分摊信息采集表'!$B:$B,S128:AB128)),20),IF(L128="可售建筑面积法",ROUND(SUM('附表4-项目间分摊信息采集表'!$G$5)/SUMPRODUCT(SUMIFS('附表4-项目间分摊信息采集表'!$G:$G,'附表4-项目间分摊信息采集表'!$B:$B,S128:AB128)),20),IF(L128="其他分摊方法",ROUND(SUM('附表4-项目间分摊信息采集表'!$H$5)/SUMPRODUCT(SUMIFS('附表4-项目间分摊信息采集表'!$H:$H,'附表4-项目间分摊信息采集表'!$B:$B,S128:AB128)),20),IF(L128="手工填写分摊比例","请填写分摊比例",100%))))),IF(COUNTA(S128:AB128)&gt;=1,0%,100%)),100%)</f>
        <v>1</v>
      </c>
      <c r="N128" s="86">
        <f>SUMIFS('附表7-扣除项目明细采集底稿'!$R:$R,'附表7-扣除项目明细采集底稿'!$G:$G,B128)</f>
        <v>286013.65</v>
      </c>
      <c r="O128" s="84">
        <v>0</v>
      </c>
      <c r="P128" s="87">
        <f>SUMIFS('附表7-扣除项目明细采集底稿'!$T:$T,'附表7-扣除项目明细采集底稿'!$G:$G,$B128)</f>
        <v>286013.65</v>
      </c>
      <c r="Q128" s="88">
        <f t="shared" si="1"/>
        <v>0</v>
      </c>
      <c r="R128" s="89"/>
      <c r="S128" s="84" t="s">
        <v>12</v>
      </c>
      <c r="T128" s="84"/>
      <c r="U128" s="84"/>
      <c r="V128" s="84" t="s">
        <v>142</v>
      </c>
      <c r="W128" s="84" t="s">
        <v>142</v>
      </c>
      <c r="X128" s="84" t="s">
        <v>142</v>
      </c>
      <c r="Y128" s="84" t="s">
        <v>142</v>
      </c>
      <c r="Z128" s="84" t="s">
        <v>142</v>
      </c>
      <c r="AA128" s="84" t="s">
        <v>142</v>
      </c>
      <c r="AB128" s="84" t="s">
        <v>142</v>
      </c>
      <c r="AC128"/>
    </row>
    <row r="129" ht="23.8" hidden="1" spans="1:28">
      <c r="A129" s="76" t="s">
        <v>290</v>
      </c>
      <c r="B129" s="80" t="s">
        <v>2619</v>
      </c>
      <c r="C129" s="80" t="s">
        <v>3622</v>
      </c>
      <c r="D129" s="79" t="s">
        <v>3447</v>
      </c>
      <c r="E129" s="80" t="s">
        <v>2292</v>
      </c>
      <c r="F129" s="90">
        <v>45156</v>
      </c>
      <c r="G129" s="91">
        <v>82800</v>
      </c>
      <c r="H129" s="122">
        <v>135461.36</v>
      </c>
      <c r="I129" s="83" t="s">
        <v>3432</v>
      </c>
      <c r="J129" s="83" t="s">
        <v>3432</v>
      </c>
      <c r="K129" s="83" t="s">
        <v>16</v>
      </c>
      <c r="L129" s="84" t="s">
        <v>282</v>
      </c>
      <c r="M129" s="85">
        <f>IFERROR(IF(COUNTIFS(S129:AB129,清算项目基本情况表!$D$6)&gt;=1,IF(L129="占地面积法",ROUND(SUM('附表4-项目间分摊信息采集表'!$E$5)/SUMPRODUCT(SUMIFS('附表4-项目间分摊信息采集表'!$E:$E,'附表4-项目间分摊信息采集表'!$B:$B,S129:AB129)),20),IF(L129="测绘总建筑面积法",ROUND(SUM('附表4-项目间分摊信息采集表'!$F$5)/SUMPRODUCT(SUMIFS('附表4-项目间分摊信息采集表'!$F:$F,'附表4-项目间分摊信息采集表'!$B:$B,S129:AB129)),20),IF(L129="可售建筑面积法",ROUND(SUM('附表4-项目间分摊信息采集表'!$G$5)/SUMPRODUCT(SUMIFS('附表4-项目间分摊信息采集表'!$G:$G,'附表4-项目间分摊信息采集表'!$B:$B,S129:AB129)),20),IF(L129="其他分摊方法",ROUND(SUM('附表4-项目间分摊信息采集表'!$H$5)/SUMPRODUCT(SUMIFS('附表4-项目间分摊信息采集表'!$H:$H,'附表4-项目间分摊信息采集表'!$B:$B,S129:AB129)),20),IF(L129="手工填写分摊比例","请填写分摊比例",100%))))),IF(COUNTA(S129:AB129)&gt;=1,0%,100%)),100%)</f>
        <v>0.331924265795271</v>
      </c>
      <c r="N129" s="86">
        <f>SUMIFS('附表7-扣除项目明细采集底稿'!$R:$R,'附表7-扣除项目明细采集底稿'!$G:$G,B129)</f>
        <v>128688.29</v>
      </c>
      <c r="O129" s="84">
        <v>0</v>
      </c>
      <c r="P129" s="87">
        <f>SUMIFS('附表7-扣除项目明细采集底稿'!$T:$T,'附表7-扣除项目明细采集底稿'!$G:$G,$B129)</f>
        <v>31789.85</v>
      </c>
      <c r="Q129" s="88">
        <f t="shared" si="1"/>
        <v>96898.44</v>
      </c>
      <c r="R129" s="89"/>
      <c r="S129" s="84" t="s">
        <v>12</v>
      </c>
      <c r="T129" s="84" t="s">
        <v>303</v>
      </c>
      <c r="U129" s="84" t="s">
        <v>305</v>
      </c>
      <c r="V129" s="84" t="s">
        <v>142</v>
      </c>
      <c r="W129" s="84" t="s">
        <v>142</v>
      </c>
      <c r="X129" s="84" t="s">
        <v>142</v>
      </c>
      <c r="Y129" s="84" t="s">
        <v>142</v>
      </c>
      <c r="Z129" s="84" t="s">
        <v>142</v>
      </c>
      <c r="AA129" s="84" t="s">
        <v>142</v>
      </c>
      <c r="AB129" s="84" t="s">
        <v>142</v>
      </c>
    </row>
    <row r="130" ht="23.8" hidden="1" spans="1:28">
      <c r="A130" s="76" t="s">
        <v>577</v>
      </c>
      <c r="B130" s="92" t="s">
        <v>3623</v>
      </c>
      <c r="C130" s="93" t="s">
        <v>3624</v>
      </c>
      <c r="D130" s="79" t="s">
        <v>3447</v>
      </c>
      <c r="E130" s="94" t="s">
        <v>2292</v>
      </c>
      <c r="F130" s="95">
        <v>45036</v>
      </c>
      <c r="G130" s="91">
        <v>7530</v>
      </c>
      <c r="H130" s="91">
        <v>7530</v>
      </c>
      <c r="I130" s="83" t="s">
        <v>3432</v>
      </c>
      <c r="J130" s="83" t="s">
        <v>3432</v>
      </c>
      <c r="K130" s="83" t="s">
        <v>16</v>
      </c>
      <c r="L130" s="84" t="s">
        <v>3455</v>
      </c>
      <c r="M130" s="85">
        <f>IFERROR(IF(COUNTIFS(S130:AB130,清算项目基本情况表!$D$6)&gt;=1,IF(L130="占地面积法",ROUND(SUM('附表4-项目间分摊信息采集表'!$E$5)/SUMPRODUCT(SUMIFS('附表4-项目间分摊信息采集表'!$E:$E,'附表4-项目间分摊信息采集表'!$B:$B,S130:AB130)),20),IF(L130="测绘总建筑面积法",ROUND(SUM('附表4-项目间分摊信息采集表'!$F$5)/SUMPRODUCT(SUMIFS('附表4-项目间分摊信息采集表'!$F:$F,'附表4-项目间分摊信息采集表'!$B:$B,S130:AB130)),20),IF(L130="可售建筑面积法",ROUND(SUM('附表4-项目间分摊信息采集表'!$G$5)/SUMPRODUCT(SUMIFS('附表4-项目间分摊信息采集表'!$G:$G,'附表4-项目间分摊信息采集表'!$B:$B,S130:AB130)),20),IF(L130="其他分摊方法",ROUND(SUM('附表4-项目间分摊信息采集表'!$H$5)/SUMPRODUCT(SUMIFS('附表4-项目间分摊信息采集表'!$H:$H,'附表4-项目间分摊信息采集表'!$B:$B,S130:AB130)),20),IF(L130="手工填写分摊比例","请填写分摊比例",100%))))),IF(COUNTA(S130:AB130)&gt;=1,0%,100%)),100%)</f>
        <v>0.571474059785587</v>
      </c>
      <c r="N130" s="86">
        <f>SUMIFS('附表7-扣除项目明细采集底稿'!$R:$R,'附表7-扣除项目明细采集底稿'!$G:$G,B130)</f>
        <v>0</v>
      </c>
      <c r="O130" s="84">
        <v>0</v>
      </c>
      <c r="P130" s="87">
        <f>SUMIFS('附表7-扣除项目明细采集底稿'!$T:$T,'附表7-扣除项目明细采集底稿'!$G:$G,$B130)</f>
        <v>0</v>
      </c>
      <c r="Q130" s="88">
        <f t="shared" si="1"/>
        <v>0</v>
      </c>
      <c r="R130" s="89"/>
      <c r="S130" s="84" t="s">
        <v>12</v>
      </c>
      <c r="T130" s="84" t="s">
        <v>303</v>
      </c>
      <c r="U130" s="84" t="s">
        <v>305</v>
      </c>
      <c r="V130" s="84" t="s">
        <v>142</v>
      </c>
      <c r="W130" s="84" t="s">
        <v>142</v>
      </c>
      <c r="X130" s="84" t="s">
        <v>142</v>
      </c>
      <c r="Y130" s="84" t="s">
        <v>142</v>
      </c>
      <c r="Z130" s="84" t="s">
        <v>142</v>
      </c>
      <c r="AA130" s="84" t="s">
        <v>142</v>
      </c>
      <c r="AB130" s="84" t="s">
        <v>142</v>
      </c>
    </row>
    <row r="131" ht="11.9" hidden="1" spans="1:28">
      <c r="A131" s="76" t="s">
        <v>601</v>
      </c>
      <c r="B131" s="77" t="s">
        <v>2528</v>
      </c>
      <c r="C131" s="78" t="s">
        <v>3625</v>
      </c>
      <c r="D131" s="79" t="s">
        <v>3435</v>
      </c>
      <c r="E131" s="80" t="s">
        <v>2292</v>
      </c>
      <c r="F131" s="81">
        <v>45138</v>
      </c>
      <c r="G131" s="82">
        <v>150000</v>
      </c>
      <c r="H131" s="104">
        <v>125900.44</v>
      </c>
      <c r="I131" s="83" t="s">
        <v>3432</v>
      </c>
      <c r="J131" s="83" t="s">
        <v>3432</v>
      </c>
      <c r="K131" s="83" t="s">
        <v>16</v>
      </c>
      <c r="L131" s="84" t="s">
        <v>282</v>
      </c>
      <c r="M131" s="85">
        <f>IFERROR(IF(COUNTIFS(S131:AB131,清算项目基本情况表!$D$6)&gt;=1,IF(L131="占地面积法",ROUND(SUM('附表4-项目间分摊信息采集表'!$E$5)/SUMPRODUCT(SUMIFS('附表4-项目间分摊信息采集表'!$E:$E,'附表4-项目间分摊信息采集表'!$B:$B,S131:AB131)),20),IF(L131="测绘总建筑面积法",ROUND(SUM('附表4-项目间分摊信息采集表'!$F$5)/SUMPRODUCT(SUMIFS('附表4-项目间分摊信息采集表'!$F:$F,'附表4-项目间分摊信息采集表'!$B:$B,S131:AB131)),20),IF(L131="可售建筑面积法",ROUND(SUM('附表4-项目间分摊信息采集表'!$G$5)/SUMPRODUCT(SUMIFS('附表4-项目间分摊信息采集表'!$G:$G,'附表4-项目间分摊信息采集表'!$B:$B,S131:AB131)),20),IF(L131="其他分摊方法",ROUND(SUM('附表4-项目间分摊信息采集表'!$H$5)/SUMPRODUCT(SUMIFS('附表4-项目间分摊信息采集表'!$H:$H,'附表4-项目间分摊信息采集表'!$B:$B,S131:AB131)),20),IF(L131="手工填写分摊比例","请填写分摊比例",100%))))),IF(COUNTA(S131:AB131)&gt;=1,0%,100%)),100%)</f>
        <v>0.331924265795271</v>
      </c>
      <c r="N131" s="86">
        <f>SUMIFS('附表7-扣除项目明细采集底稿'!$R:$R,'附表7-扣除项目明细采集底稿'!$G:$G,B131)</f>
        <v>123175.71</v>
      </c>
      <c r="O131" s="84">
        <v>0</v>
      </c>
      <c r="P131" s="87">
        <f>SUMIFS('附表7-扣除项目明细采集底稿'!$T:$T,'附表7-扣除项目明细采集底稿'!$G:$G,$B131)</f>
        <v>40885</v>
      </c>
      <c r="Q131" s="88">
        <f t="shared" si="1"/>
        <v>82290.71</v>
      </c>
      <c r="R131" s="89"/>
      <c r="S131" s="84" t="s">
        <v>12</v>
      </c>
      <c r="T131" s="84" t="s">
        <v>303</v>
      </c>
      <c r="U131" s="84" t="s">
        <v>305</v>
      </c>
      <c r="V131" s="84" t="s">
        <v>142</v>
      </c>
      <c r="W131" s="84" t="s">
        <v>142</v>
      </c>
      <c r="X131" s="84" t="s">
        <v>142</v>
      </c>
      <c r="Y131" s="84" t="s">
        <v>142</v>
      </c>
      <c r="Z131" s="84" t="s">
        <v>142</v>
      </c>
      <c r="AA131" s="84" t="s">
        <v>142</v>
      </c>
      <c r="AB131" s="84" t="s">
        <v>142</v>
      </c>
    </row>
    <row r="132" ht="11.9" hidden="1" spans="1:28">
      <c r="A132" s="76" t="s">
        <v>631</v>
      </c>
      <c r="B132" s="77" t="s">
        <v>2906</v>
      </c>
      <c r="C132" s="78" t="s">
        <v>3549</v>
      </c>
      <c r="D132" s="79"/>
      <c r="E132" s="80" t="s">
        <v>2292</v>
      </c>
      <c r="F132" s="81">
        <v>44687</v>
      </c>
      <c r="G132" s="82">
        <v>34490</v>
      </c>
      <c r="H132" s="104">
        <v>33485.44</v>
      </c>
      <c r="I132" s="83" t="s">
        <v>3432</v>
      </c>
      <c r="J132" s="83" t="s">
        <v>3432</v>
      </c>
      <c r="K132" s="83" t="s">
        <v>3432</v>
      </c>
      <c r="L132" s="84"/>
      <c r="M132" s="85">
        <f>IFERROR(IF(COUNTIFS(S132:AB132,清算项目基本情况表!$D$6)&gt;=1,IF(L132="占地面积法",ROUND(SUM('附表4-项目间分摊信息采集表'!$E$5)/SUMPRODUCT(SUMIFS('附表4-项目间分摊信息采集表'!$E:$E,'附表4-项目间分摊信息采集表'!$B:$B,S132:AB132)),20),IF(L132="测绘总建筑面积法",ROUND(SUM('附表4-项目间分摊信息采集表'!$F$5)/SUMPRODUCT(SUMIFS('附表4-项目间分摊信息采集表'!$F:$F,'附表4-项目间分摊信息采集表'!$B:$B,S132:AB132)),20),IF(L132="可售建筑面积法",ROUND(SUM('附表4-项目间分摊信息采集表'!$G$5)/SUMPRODUCT(SUMIFS('附表4-项目间分摊信息采集表'!$G:$G,'附表4-项目间分摊信息采集表'!$B:$B,S132:AB132)),20),IF(L132="其他分摊方法",ROUND(SUM('附表4-项目间分摊信息采集表'!$H$5)/SUMPRODUCT(SUMIFS('附表4-项目间分摊信息采集表'!$H:$H,'附表4-项目间分摊信息采集表'!$B:$B,S132:AB132)),20),IF(L132="手工填写分摊比例","请填写分摊比例",100%))))),IF(COUNTA(S132:AB132)&gt;=1,0%,100%)),100%)</f>
        <v>1</v>
      </c>
      <c r="N132" s="86">
        <f>SUMIFS('附表7-扣除项目明细采集底稿'!$R:$R,'附表7-扣除项目明细采集底稿'!$G:$G,B132)</f>
        <v>-620.139999999992</v>
      </c>
      <c r="O132" s="84">
        <v>0</v>
      </c>
      <c r="P132" s="87">
        <f>SUMIFS('附表7-扣除项目明细采集底稿'!$T:$T,'附表7-扣除项目明细采集底稿'!$G:$G,$B132)</f>
        <v>-620.139999999999</v>
      </c>
      <c r="Q132" s="88">
        <f t="shared" si="1"/>
        <v>0</v>
      </c>
      <c r="R132" s="89"/>
      <c r="S132" s="84" t="s">
        <v>12</v>
      </c>
      <c r="T132" s="84"/>
      <c r="U132" s="84"/>
      <c r="V132" s="84" t="s">
        <v>142</v>
      </c>
      <c r="W132" s="84" t="s">
        <v>142</v>
      </c>
      <c r="X132" s="84" t="s">
        <v>142</v>
      </c>
      <c r="Y132" s="84" t="s">
        <v>142</v>
      </c>
      <c r="Z132" s="84" t="s">
        <v>142</v>
      </c>
      <c r="AA132" s="84" t="s">
        <v>142</v>
      </c>
      <c r="AB132" s="84" t="s">
        <v>142</v>
      </c>
    </row>
    <row r="133" ht="11.9" hidden="1" spans="1:28">
      <c r="A133" s="76" t="s">
        <v>665</v>
      </c>
      <c r="B133" s="77" t="s">
        <v>2901</v>
      </c>
      <c r="C133" s="78" t="s">
        <v>3626</v>
      </c>
      <c r="D133" s="79"/>
      <c r="E133" s="80" t="s">
        <v>2292</v>
      </c>
      <c r="F133" s="81">
        <v>44911</v>
      </c>
      <c r="G133" s="82">
        <v>130000</v>
      </c>
      <c r="H133" s="104">
        <v>128712.87</v>
      </c>
      <c r="I133" s="83" t="s">
        <v>3432</v>
      </c>
      <c r="J133" s="83" t="s">
        <v>3432</v>
      </c>
      <c r="K133" s="83" t="s">
        <v>3432</v>
      </c>
      <c r="L133" s="84"/>
      <c r="M133" s="85">
        <f>IFERROR(IF(COUNTIFS(S133:AB133,清算项目基本情况表!$D$6)&gt;=1,IF(L133="占地面积法",ROUND(SUM('附表4-项目间分摊信息采集表'!$E$5)/SUMPRODUCT(SUMIFS('附表4-项目间分摊信息采集表'!$E:$E,'附表4-项目间分摊信息采集表'!$B:$B,S133:AB133)),20),IF(L133="测绘总建筑面积法",ROUND(SUM('附表4-项目间分摊信息采集表'!$F$5)/SUMPRODUCT(SUMIFS('附表4-项目间分摊信息采集表'!$F:$F,'附表4-项目间分摊信息采集表'!$B:$B,S133:AB133)),20),IF(L133="可售建筑面积法",ROUND(SUM('附表4-项目间分摊信息采集表'!$G$5)/SUMPRODUCT(SUMIFS('附表4-项目间分摊信息采集表'!$G:$G,'附表4-项目间分摊信息采集表'!$B:$B,S133:AB133)),20),IF(L133="其他分摊方法",ROUND(SUM('附表4-项目间分摊信息采集表'!$H$5)/SUMPRODUCT(SUMIFS('附表4-项目间分摊信息采集表'!$H:$H,'附表4-项目间分摊信息采集表'!$B:$B,S133:AB133)),20),IF(L133="手工填写分摊比例","请填写分摊比例",100%))))),IF(COUNTA(S133:AB133)&gt;=1,0%,100%)),100%)</f>
        <v>1</v>
      </c>
      <c r="N133" s="86">
        <f>SUMIFS('附表7-扣除项目明细采集底稿'!$R:$R,'附表7-扣除项目明细采集底稿'!$G:$G,B133)</f>
        <v>128712.87</v>
      </c>
      <c r="O133" s="84">
        <v>0</v>
      </c>
      <c r="P133" s="87">
        <f>SUMIFS('附表7-扣除项目明细采集底稿'!$T:$T,'附表7-扣除项目明细采集底稿'!$G:$G,$B133)</f>
        <v>128712.87</v>
      </c>
      <c r="Q133" s="88">
        <f t="shared" si="1"/>
        <v>0</v>
      </c>
      <c r="R133" s="89"/>
      <c r="S133" s="84" t="s">
        <v>12</v>
      </c>
      <c r="T133" s="84"/>
      <c r="U133" s="84"/>
      <c r="V133" s="84" t="s">
        <v>142</v>
      </c>
      <c r="W133" s="84" t="s">
        <v>142</v>
      </c>
      <c r="X133" s="84" t="s">
        <v>142</v>
      </c>
      <c r="Y133" s="84" t="s">
        <v>142</v>
      </c>
      <c r="Z133" s="84" t="s">
        <v>142</v>
      </c>
      <c r="AA133" s="84" t="s">
        <v>142</v>
      </c>
      <c r="AB133" s="84" t="s">
        <v>142</v>
      </c>
    </row>
    <row r="134" ht="23.8" hidden="1" spans="1:28">
      <c r="A134" s="76" t="s">
        <v>562</v>
      </c>
      <c r="B134" s="80" t="s">
        <v>2017</v>
      </c>
      <c r="C134" s="80" t="s">
        <v>3627</v>
      </c>
      <c r="D134" s="79" t="s">
        <v>3447</v>
      </c>
      <c r="E134" s="80" t="s">
        <v>3628</v>
      </c>
      <c r="F134" s="90">
        <v>43338</v>
      </c>
      <c r="G134" s="91">
        <v>50000</v>
      </c>
      <c r="H134" s="91">
        <v>50000</v>
      </c>
      <c r="I134" s="83" t="s">
        <v>3432</v>
      </c>
      <c r="J134" s="83" t="s">
        <v>3432</v>
      </c>
      <c r="K134" s="83" t="s">
        <v>16</v>
      </c>
      <c r="L134" s="84" t="s">
        <v>282</v>
      </c>
      <c r="M134" s="85">
        <f>IFERROR(IF(COUNTIFS(S134:AB134,清算项目基本情况表!$D$6)&gt;=1,IF(L134="占地面积法",ROUND(SUM('附表4-项目间分摊信息采集表'!$E$5)/SUMPRODUCT(SUMIFS('附表4-项目间分摊信息采集表'!$E:$E,'附表4-项目间分摊信息采集表'!$B:$B,S134:AB134)),20),IF(L134="测绘总建筑面积法",ROUND(SUM('附表4-项目间分摊信息采集表'!$F$5)/SUMPRODUCT(SUMIFS('附表4-项目间分摊信息采集表'!$F:$F,'附表4-项目间分摊信息采集表'!$B:$B,S134:AB134)),20),IF(L134="可售建筑面积法",ROUND(SUM('附表4-项目间分摊信息采集表'!$G$5)/SUMPRODUCT(SUMIFS('附表4-项目间分摊信息采集表'!$G:$G,'附表4-项目间分摊信息采集表'!$B:$B,S134:AB134)),20),IF(L134="其他分摊方法",ROUND(SUM('附表4-项目间分摊信息采集表'!$H$5)/SUMPRODUCT(SUMIFS('附表4-项目间分摊信息采集表'!$H:$H,'附表4-项目间分摊信息采集表'!$B:$B,S134:AB134)),20),IF(L134="手工填写分摊比例","请填写分摊比例",100%))))),IF(COUNTA(S134:AB134)&gt;=1,0%,100%)),100%)</f>
        <v>0.331924265795271</v>
      </c>
      <c r="N134" s="86">
        <f>SUMIFS('附表7-扣除项目明细采集底稿'!$R:$R,'附表7-扣除项目明细采集底稿'!$G:$G,B134)</f>
        <v>0</v>
      </c>
      <c r="O134" s="84">
        <v>0</v>
      </c>
      <c r="P134" s="87">
        <f>SUMIFS('附表7-扣除项目明细采集底稿'!$T:$T,'附表7-扣除项目明细采集底稿'!$G:$G,$B134)</f>
        <v>0</v>
      </c>
      <c r="Q134" s="88">
        <f>ROUND(SUM(N134)-SUM(O134)-SUM(P134),2)</f>
        <v>0</v>
      </c>
      <c r="R134" s="89"/>
      <c r="S134" s="84" t="s">
        <v>12</v>
      </c>
      <c r="T134" s="84" t="s">
        <v>303</v>
      </c>
      <c r="U134" s="84" t="s">
        <v>305</v>
      </c>
      <c r="V134" s="84" t="s">
        <v>142</v>
      </c>
      <c r="W134" s="84" t="s">
        <v>142</v>
      </c>
      <c r="X134" s="84" t="s">
        <v>142</v>
      </c>
      <c r="Y134" s="84" t="s">
        <v>142</v>
      </c>
      <c r="Z134" s="84" t="s">
        <v>142</v>
      </c>
      <c r="AA134" s="84" t="s">
        <v>142</v>
      </c>
      <c r="AB134" s="84" t="s">
        <v>142</v>
      </c>
    </row>
    <row r="135" spans="1:28">
      <c r="N135" s="123"/>
    </row>
    <row r="136" spans="1:28">
      <c r="N136">
        <f>SUBTOTAL(9,N18:N135)</f>
        <v>69664453.5222936</v>
      </c>
    </row>
  </sheetData>
  <autoFilter xmlns:etc="http://www.wps.cn/officeDocument/2017/etCustomData" ref="A5:AD134" etc:filterBottomFollowUsedRange="0">
    <filterColumn colId="1">
      <filters>
        <filter val="JZ-ZT-04-01"/>
        <filter val="JZ-ZT-04-02"/>
        <filter val="JZ-ZT-04"/>
      </filters>
    </filterColumn>
    <filterColumn colId="4">
      <filters>
        <filter val="新疆通力建设集团股份有限公司"/>
        <filter val="新疆通力建设集团股份有限公司（张政龙）"/>
        <filter val="新疆通力建设集团股份有限公司（杜奇志）"/>
        <filter val="新疆通力建设集团股份有限公司（曾建国）"/>
        <filter val="新疆通力建设集团股份有限公司（孟）"/>
        <filter val="新疆通力建设集团股份有限公司（顾）"/>
        <filter val="新疆通力建设集团股份有限公司（高）"/>
        <filter val="新疆通力建设集团股份有限公司（蔚晓芳）"/>
      </filters>
    </filterColumn>
    <extLst/>
  </autoFilter>
  <mergeCells count="15">
    <mergeCell ref="A1:AB1"/>
    <mergeCell ref="A2:AB2"/>
    <mergeCell ref="L3:AB3"/>
    <mergeCell ref="S4:AB4"/>
    <mergeCell ref="A3:A5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conditionalFormatting sqref="L7">
    <cfRule type="expression" dxfId="0" priority="130">
      <formula>OR($K7="否",$K7="")</formula>
    </cfRule>
  </conditionalFormatting>
  <conditionalFormatting sqref="L8">
    <cfRule type="expression" dxfId="0" priority="129">
      <formula>OR($K8="否",$K8="")</formula>
    </cfRule>
  </conditionalFormatting>
  <conditionalFormatting sqref="L9">
    <cfRule type="expression" dxfId="0" priority="128">
      <formula>OR($K9="否",$K9="")</formula>
    </cfRule>
  </conditionalFormatting>
  <conditionalFormatting sqref="L10">
    <cfRule type="expression" dxfId="0" priority="127">
      <formula>OR($K10="否",$K10="")</formula>
    </cfRule>
  </conditionalFormatting>
  <conditionalFormatting sqref="L11">
    <cfRule type="expression" dxfId="0" priority="126">
      <formula>OR($K11="否",$K11="")</formula>
    </cfRule>
  </conditionalFormatting>
  <conditionalFormatting sqref="L12">
    <cfRule type="expression" dxfId="0" priority="125">
      <formula>OR($K12="否",$K12="")</formula>
    </cfRule>
  </conditionalFormatting>
  <conditionalFormatting sqref="L13">
    <cfRule type="expression" dxfId="0" priority="124">
      <formula>OR($K13="否",$K13="")</formula>
    </cfRule>
  </conditionalFormatting>
  <conditionalFormatting sqref="L14">
    <cfRule type="expression" dxfId="0" priority="123">
      <formula>OR($K14="否",$K14="")</formula>
    </cfRule>
  </conditionalFormatting>
  <conditionalFormatting sqref="L15">
    <cfRule type="expression" dxfId="0" priority="122">
      <formula>OR($K15="否",$K15="")</formula>
    </cfRule>
  </conditionalFormatting>
  <conditionalFormatting sqref="L16">
    <cfRule type="expression" dxfId="0" priority="121">
      <formula>OR($K16="否",$K16="")</formula>
    </cfRule>
  </conditionalFormatting>
  <conditionalFormatting sqref="L17">
    <cfRule type="expression" dxfId="0" priority="120">
      <formula>OR($K17="否",$K17="")</formula>
    </cfRule>
  </conditionalFormatting>
  <conditionalFormatting sqref="L18">
    <cfRule type="expression" dxfId="0" priority="119">
      <formula>OR($K18="否",$K18="")</formula>
    </cfRule>
  </conditionalFormatting>
  <conditionalFormatting sqref="B19">
    <cfRule type="duplicateValues" dxfId="1" priority="39"/>
  </conditionalFormatting>
  <conditionalFormatting sqref="L19">
    <cfRule type="expression" dxfId="0" priority="27">
      <formula>OR($K19="否",$K19="")</formula>
    </cfRule>
  </conditionalFormatting>
  <conditionalFormatting sqref="M19">
    <cfRule type="expression" dxfId="0" priority="51">
      <formula>OR($K19="否",$K19="")</formula>
    </cfRule>
  </conditionalFormatting>
  <conditionalFormatting sqref="S19:U19">
    <cfRule type="expression" dxfId="0" priority="15">
      <formula>OR($K19="否",$K19="")</formula>
    </cfRule>
  </conditionalFormatting>
  <conditionalFormatting sqref="B20">
    <cfRule type="duplicateValues" dxfId="1" priority="38"/>
  </conditionalFormatting>
  <conditionalFormatting sqref="L20">
    <cfRule type="expression" dxfId="0" priority="26">
      <formula>OR($K20="否",$K20="")</formula>
    </cfRule>
  </conditionalFormatting>
  <conditionalFormatting sqref="M20">
    <cfRule type="expression" dxfId="0" priority="50">
      <formula>OR($K20="否",$K20="")</formula>
    </cfRule>
  </conditionalFormatting>
  <conditionalFormatting sqref="S20:U20">
    <cfRule type="expression" dxfId="0" priority="14">
      <formula>OR($K20="否",$K20="")</formula>
    </cfRule>
  </conditionalFormatting>
  <conditionalFormatting sqref="B21">
    <cfRule type="duplicateValues" dxfId="1" priority="37"/>
  </conditionalFormatting>
  <conditionalFormatting sqref="L21">
    <cfRule type="expression" dxfId="0" priority="25">
      <formula>OR($K21="否",$K21="")</formula>
    </cfRule>
  </conditionalFormatting>
  <conditionalFormatting sqref="M21">
    <cfRule type="expression" dxfId="0" priority="49">
      <formula>OR($K21="否",$K21="")</formula>
    </cfRule>
  </conditionalFormatting>
  <conditionalFormatting sqref="S21:U21">
    <cfRule type="expression" dxfId="0" priority="13">
      <formula>OR($K21="否",$K21="")</formula>
    </cfRule>
  </conditionalFormatting>
  <conditionalFormatting sqref="B22">
    <cfRule type="duplicateValues" dxfId="1" priority="36"/>
  </conditionalFormatting>
  <conditionalFormatting sqref="L22">
    <cfRule type="expression" dxfId="0" priority="24">
      <formula>OR($K22="否",$K22="")</formula>
    </cfRule>
  </conditionalFormatting>
  <conditionalFormatting sqref="M22">
    <cfRule type="expression" dxfId="0" priority="48">
      <formula>OR($K22="否",$K22="")</formula>
    </cfRule>
  </conditionalFormatting>
  <conditionalFormatting sqref="S22:U22">
    <cfRule type="expression" dxfId="0" priority="12">
      <formula>OR($K22="否",$K22="")</formula>
    </cfRule>
  </conditionalFormatting>
  <conditionalFormatting sqref="B23">
    <cfRule type="duplicateValues" dxfId="1" priority="35"/>
  </conditionalFormatting>
  <conditionalFormatting sqref="L23">
    <cfRule type="expression" dxfId="0" priority="23">
      <formula>OR($K23="否",$K23="")</formula>
    </cfRule>
  </conditionalFormatting>
  <conditionalFormatting sqref="M23">
    <cfRule type="expression" dxfId="0" priority="47">
      <formula>OR($K23="否",$K23="")</formula>
    </cfRule>
  </conditionalFormatting>
  <conditionalFormatting sqref="S23:U23">
    <cfRule type="expression" dxfId="0" priority="11">
      <formula>OR($K23="否",$K23="")</formula>
    </cfRule>
  </conditionalFormatting>
  <conditionalFormatting sqref="B24">
    <cfRule type="duplicateValues" dxfId="1" priority="34"/>
  </conditionalFormatting>
  <conditionalFormatting sqref="L24">
    <cfRule type="expression" dxfId="0" priority="22">
      <formula>OR($K24="否",$K24="")</formula>
    </cfRule>
  </conditionalFormatting>
  <conditionalFormatting sqref="M24">
    <cfRule type="expression" dxfId="0" priority="46">
      <formula>OR($K24="否",$K24="")</formula>
    </cfRule>
  </conditionalFormatting>
  <conditionalFormatting sqref="S24:U24">
    <cfRule type="expression" dxfId="0" priority="10">
      <formula>OR($K24="否",$K24="")</formula>
    </cfRule>
  </conditionalFormatting>
  <conditionalFormatting sqref="B25">
    <cfRule type="duplicateValues" dxfId="1" priority="33"/>
  </conditionalFormatting>
  <conditionalFormatting sqref="L25">
    <cfRule type="expression" dxfId="0" priority="21">
      <formula>OR($K25="否",$K25="")</formula>
    </cfRule>
  </conditionalFormatting>
  <conditionalFormatting sqref="M25">
    <cfRule type="expression" dxfId="0" priority="45">
      <formula>OR($K25="否",$K25="")</formula>
    </cfRule>
  </conditionalFormatting>
  <conditionalFormatting sqref="S25:U25">
    <cfRule type="expression" dxfId="0" priority="9">
      <formula>OR($K25="否",$K25="")</formula>
    </cfRule>
  </conditionalFormatting>
  <conditionalFormatting sqref="B26">
    <cfRule type="duplicateValues" dxfId="1" priority="32"/>
  </conditionalFormatting>
  <conditionalFormatting sqref="L26">
    <cfRule type="expression" dxfId="0" priority="20">
      <formula>OR($K26="否",$K26="")</formula>
    </cfRule>
  </conditionalFormatting>
  <conditionalFormatting sqref="M26">
    <cfRule type="expression" dxfId="0" priority="44">
      <formula>OR($K26="否",$K26="")</formula>
    </cfRule>
  </conditionalFormatting>
  <conditionalFormatting sqref="S26:U26">
    <cfRule type="expression" dxfId="0" priority="8">
      <formula>OR($K26="否",$K26="")</formula>
    </cfRule>
  </conditionalFormatting>
  <conditionalFormatting sqref="B27">
    <cfRule type="duplicateValues" dxfId="1" priority="31"/>
  </conditionalFormatting>
  <conditionalFormatting sqref="L27">
    <cfRule type="expression" dxfId="0" priority="19">
      <formula>OR($K27="否",$K27="")</formula>
    </cfRule>
  </conditionalFormatting>
  <conditionalFormatting sqref="M27">
    <cfRule type="expression" dxfId="0" priority="43">
      <formula>OR($K27="否",$K27="")</formula>
    </cfRule>
  </conditionalFormatting>
  <conditionalFormatting sqref="S27:U27">
    <cfRule type="expression" dxfId="0" priority="7">
      <formula>OR($K27="否",$K27="")</formula>
    </cfRule>
  </conditionalFormatting>
  <conditionalFormatting sqref="B28">
    <cfRule type="duplicateValues" dxfId="1" priority="30"/>
  </conditionalFormatting>
  <conditionalFormatting sqref="L28">
    <cfRule type="expression" dxfId="0" priority="18">
      <formula>OR($K28="否",$K28="")</formula>
    </cfRule>
  </conditionalFormatting>
  <conditionalFormatting sqref="M28">
    <cfRule type="expression" dxfId="0" priority="42">
      <formula>OR($K28="否",$K28="")</formula>
    </cfRule>
  </conditionalFormatting>
  <conditionalFormatting sqref="S28:U28">
    <cfRule type="expression" dxfId="0" priority="6">
      <formula>OR($K28="否",$K28="")</formula>
    </cfRule>
  </conditionalFormatting>
  <conditionalFormatting sqref="B29">
    <cfRule type="duplicateValues" dxfId="1" priority="29"/>
  </conditionalFormatting>
  <conditionalFormatting sqref="L29">
    <cfRule type="expression" dxfId="0" priority="17">
      <formula>OR($K29="否",$K29="")</formula>
    </cfRule>
  </conditionalFormatting>
  <conditionalFormatting sqref="M29">
    <cfRule type="expression" dxfId="0" priority="41">
      <formula>OR($K29="否",$K29="")</formula>
    </cfRule>
  </conditionalFormatting>
  <conditionalFormatting sqref="S29:U29">
    <cfRule type="expression" dxfId="0" priority="5">
      <formula>OR($K29="否",$K29="")</formula>
    </cfRule>
  </conditionalFormatting>
  <conditionalFormatting sqref="B30">
    <cfRule type="duplicateValues" dxfId="1" priority="28"/>
  </conditionalFormatting>
  <conditionalFormatting sqref="L30">
    <cfRule type="expression" dxfId="0" priority="16">
      <formula>OR($K30="否",$K30="")</formula>
    </cfRule>
  </conditionalFormatting>
  <conditionalFormatting sqref="M30">
    <cfRule type="expression" dxfId="0" priority="40">
      <formula>OR($K30="否",$K30="")</formula>
    </cfRule>
  </conditionalFormatting>
  <conditionalFormatting sqref="S30:U30">
    <cfRule type="expression" dxfId="0" priority="4">
      <formula>OR($K30="否",$K30="")</formula>
    </cfRule>
  </conditionalFormatting>
  <conditionalFormatting sqref="L31">
    <cfRule type="expression" dxfId="0" priority="106">
      <formula>OR($K31="否",$K31="")</formula>
    </cfRule>
  </conditionalFormatting>
  <conditionalFormatting sqref="L32">
    <cfRule type="expression" dxfId="0" priority="105">
      <formula>OR($K32="否",$K32="")</formula>
    </cfRule>
  </conditionalFormatting>
  <conditionalFormatting sqref="L33">
    <cfRule type="expression" dxfId="0" priority="104">
      <formula>OR($K33="否",$K33="")</formula>
    </cfRule>
  </conditionalFormatting>
  <conditionalFormatting sqref="L34">
    <cfRule type="expression" dxfId="0" priority="103">
      <formula>OR($K34="否",$K34="")</formula>
    </cfRule>
  </conditionalFormatting>
  <conditionalFormatting sqref="L35">
    <cfRule type="expression" dxfId="0" priority="102">
      <formula>OR($K35="否",$K35="")</formula>
    </cfRule>
  </conditionalFormatting>
  <conditionalFormatting sqref="L36">
    <cfRule type="expression" dxfId="0" priority="101">
      <formula>OR($K36="否",$K36="")</formula>
    </cfRule>
  </conditionalFormatting>
  <conditionalFormatting sqref="M37">
    <cfRule type="expression" dxfId="0" priority="59">
      <formula>OR($K37="否",$K37="")</formula>
    </cfRule>
  </conditionalFormatting>
  <conditionalFormatting sqref="L38">
    <cfRule type="expression" dxfId="0" priority="100">
      <formula>OR($K38="否",$K38="")</formula>
    </cfRule>
  </conditionalFormatting>
  <conditionalFormatting sqref="L39">
    <cfRule type="expression" dxfId="0" priority="99">
      <formula>OR($K39="否",$K39="")</formula>
    </cfRule>
  </conditionalFormatting>
  <conditionalFormatting sqref="M40">
    <cfRule type="expression" dxfId="0" priority="55">
      <formula>OR($K40="否",$K40="")</formula>
    </cfRule>
  </conditionalFormatting>
  <conditionalFormatting sqref="L41">
    <cfRule type="expression" dxfId="0" priority="98">
      <formula>OR($K41="否",$K41="")</formula>
    </cfRule>
  </conditionalFormatting>
  <conditionalFormatting sqref="L42">
    <cfRule type="expression" dxfId="0" priority="97">
      <formula>OR($K42="否",$K42="")</formula>
    </cfRule>
  </conditionalFormatting>
  <conditionalFormatting sqref="L43">
    <cfRule type="expression" dxfId="0" priority="96">
      <formula>OR($K43="否",$K43="")</formula>
    </cfRule>
  </conditionalFormatting>
  <conditionalFormatting sqref="L44">
    <cfRule type="expression" dxfId="0" priority="95">
      <formula>OR($K44="否",$K44="")</formula>
    </cfRule>
  </conditionalFormatting>
  <conditionalFormatting sqref="L45">
    <cfRule type="expression" dxfId="0" priority="94">
      <formula>OR($K45="否",$K45="")</formula>
    </cfRule>
  </conditionalFormatting>
  <conditionalFormatting sqref="L46">
    <cfRule type="expression" dxfId="0" priority="93">
      <formula>OR($K46="否",$K46="")</formula>
    </cfRule>
  </conditionalFormatting>
  <conditionalFormatting sqref="L47">
    <cfRule type="expression" dxfId="0" priority="92">
      <formula>OR($K47="否",$K47="")</formula>
    </cfRule>
  </conditionalFormatting>
  <conditionalFormatting sqref="L48">
    <cfRule type="expression" dxfId="0" priority="91">
      <formula>OR($K48="否",$K48="")</formula>
    </cfRule>
  </conditionalFormatting>
  <conditionalFormatting sqref="L49">
    <cfRule type="expression" dxfId="0" priority="90">
      <formula>OR($K49="否",$K49="")</formula>
    </cfRule>
  </conditionalFormatting>
  <conditionalFormatting sqref="L50">
    <cfRule type="expression" dxfId="0" priority="89">
      <formula>OR($K50="否",$K50="")</formula>
    </cfRule>
  </conditionalFormatting>
  <conditionalFormatting sqref="L51">
    <cfRule type="expression" dxfId="0" priority="88">
      <formula>OR($K51="否",$K51="")</formula>
    </cfRule>
  </conditionalFormatting>
  <conditionalFormatting sqref="L52">
    <cfRule type="expression" dxfId="0" priority="87">
      <formula>OR($K52="否",$K52="")</formula>
    </cfRule>
  </conditionalFormatting>
  <conditionalFormatting sqref="L53">
    <cfRule type="expression" dxfId="0" priority="86">
      <formula>OR($K53="否",$K53="")</formula>
    </cfRule>
  </conditionalFormatting>
  <conditionalFormatting sqref="L54">
    <cfRule type="expression" dxfId="0" priority="85">
      <formula>OR($K54="否",$K54="")</formula>
    </cfRule>
  </conditionalFormatting>
  <conditionalFormatting sqref="L55">
    <cfRule type="expression" dxfId="0" priority="84">
      <formula>OR($K55="否",$K55="")</formula>
    </cfRule>
  </conditionalFormatting>
  <conditionalFormatting sqref="L56">
    <cfRule type="expression" dxfId="0" priority="83">
      <formula>OR($K56="否",$K56="")</formula>
    </cfRule>
  </conditionalFormatting>
  <conditionalFormatting sqref="L57">
    <cfRule type="expression" dxfId="0" priority="82">
      <formula>OR($K57="否",$K57="")</formula>
    </cfRule>
  </conditionalFormatting>
  <conditionalFormatting sqref="L58">
    <cfRule type="expression" dxfId="0" priority="81">
      <formula>OR($K58="否",$K58="")</formula>
    </cfRule>
  </conditionalFormatting>
  <conditionalFormatting sqref="L59">
    <cfRule type="expression" dxfId="0" priority="80">
      <formula>OR($K59="否",$K59="")</formula>
    </cfRule>
  </conditionalFormatting>
  <conditionalFormatting sqref="L60">
    <cfRule type="expression" dxfId="0" priority="79">
      <formula>OR($K60="否",$K60="")</formula>
    </cfRule>
  </conditionalFormatting>
  <conditionalFormatting sqref="M61">
    <cfRule type="expression" dxfId="0" priority="54">
      <formula>OR($K61="否",$K61="")</formula>
    </cfRule>
  </conditionalFormatting>
  <conditionalFormatting sqref="L62">
    <cfRule type="expression" dxfId="0" priority="78">
      <formula>OR($K62="否",$K62="")</formula>
    </cfRule>
  </conditionalFormatting>
  <conditionalFormatting sqref="L63">
    <cfRule type="expression" dxfId="0" priority="77">
      <formula>OR($K63="否",$K63="")</formula>
    </cfRule>
  </conditionalFormatting>
  <conditionalFormatting sqref="L64">
    <cfRule type="expression" dxfId="0" priority="76">
      <formula>OR($K64="否",$K64="")</formula>
    </cfRule>
  </conditionalFormatting>
  <conditionalFormatting sqref="L65">
    <cfRule type="expression" dxfId="0" priority="75">
      <formula>OR($K65="否",$K65="")</formula>
    </cfRule>
  </conditionalFormatting>
  <conditionalFormatting sqref="L66">
    <cfRule type="expression" dxfId="0" priority="74">
      <formula>OR($K66="否",$K66="")</formula>
    </cfRule>
  </conditionalFormatting>
  <conditionalFormatting sqref="D73">
    <cfRule type="duplicateValues" dxfId="1" priority="52"/>
  </conditionalFormatting>
  <conditionalFormatting sqref="O73">
    <cfRule type="expression" dxfId="0" priority="53">
      <formula>OR($K73="否",$K73="")</formula>
    </cfRule>
  </conditionalFormatting>
  <conditionalFormatting sqref="B74">
    <cfRule type="duplicateValues" dxfId="1" priority="253"/>
  </conditionalFormatting>
  <conditionalFormatting sqref="B75">
    <cfRule type="duplicateValues" dxfId="1" priority="252"/>
  </conditionalFormatting>
  <conditionalFormatting sqref="B76">
    <cfRule type="duplicateValues" dxfId="1" priority="251"/>
  </conditionalFormatting>
  <conditionalFormatting sqref="B77">
    <cfRule type="duplicateValues" dxfId="1" priority="250"/>
  </conditionalFormatting>
  <conditionalFormatting sqref="B78">
    <cfRule type="duplicateValues" dxfId="1" priority="249"/>
  </conditionalFormatting>
  <conditionalFormatting sqref="B79">
    <cfRule type="duplicateValues" dxfId="1" priority="248"/>
  </conditionalFormatting>
  <conditionalFormatting sqref="B80">
    <cfRule type="duplicateValues" dxfId="1" priority="247"/>
  </conditionalFormatting>
  <conditionalFormatting sqref="L80">
    <cfRule type="expression" dxfId="0" priority="73">
      <formula>OR($K80="否",$K80="")</formula>
    </cfRule>
  </conditionalFormatting>
  <conditionalFormatting sqref="B81">
    <cfRule type="duplicateValues" dxfId="1" priority="246"/>
  </conditionalFormatting>
  <conditionalFormatting sqref="L81">
    <cfRule type="expression" dxfId="0" priority="72">
      <formula>OR($K81="否",$K81="")</formula>
    </cfRule>
  </conditionalFormatting>
  <conditionalFormatting sqref="B82">
    <cfRule type="duplicateValues" dxfId="1" priority="245"/>
  </conditionalFormatting>
  <conditionalFormatting sqref="L82">
    <cfRule type="expression" dxfId="0" priority="71">
      <formula>OR($K82="否",$K82="")</formula>
    </cfRule>
  </conditionalFormatting>
  <conditionalFormatting sqref="M82">
    <cfRule type="expression" dxfId="0" priority="328">
      <formula>OR($K82="否",$K82="")</formula>
    </cfRule>
  </conditionalFormatting>
  <conditionalFormatting sqref="B83">
    <cfRule type="duplicateValues" dxfId="1" priority="244"/>
  </conditionalFormatting>
  <conditionalFormatting sqref="L83">
    <cfRule type="expression" dxfId="0" priority="70">
      <formula>OR($K83="否",$K83="")</formula>
    </cfRule>
  </conditionalFormatting>
  <conditionalFormatting sqref="M83">
    <cfRule type="expression" dxfId="0" priority="327">
      <formula>OR($K83="否",$K83="")</formula>
    </cfRule>
  </conditionalFormatting>
  <conditionalFormatting sqref="B84">
    <cfRule type="duplicateValues" dxfId="1" priority="243"/>
  </conditionalFormatting>
  <conditionalFormatting sqref="L84">
    <cfRule type="expression" dxfId="0" priority="69">
      <formula>OR($K84="否",$K84="")</formula>
    </cfRule>
  </conditionalFormatting>
  <conditionalFormatting sqref="M84">
    <cfRule type="expression" dxfId="0" priority="326">
      <formula>OR($K84="否",$K84="")</formula>
    </cfRule>
  </conditionalFormatting>
  <conditionalFormatting sqref="B85">
    <cfRule type="duplicateValues" dxfId="1" priority="242"/>
  </conditionalFormatting>
  <conditionalFormatting sqref="M85">
    <cfRule type="expression" dxfId="0" priority="325">
      <formula>OR($K85="否",$K85="")</formula>
    </cfRule>
  </conditionalFormatting>
  <conditionalFormatting sqref="B86">
    <cfRule type="duplicateValues" dxfId="1" priority="241"/>
  </conditionalFormatting>
  <conditionalFormatting sqref="M86">
    <cfRule type="expression" dxfId="0" priority="324">
      <formula>OR($K86="否",$K86="")</formula>
    </cfRule>
  </conditionalFormatting>
  <conditionalFormatting sqref="B87">
    <cfRule type="duplicateValues" dxfId="1" priority="240"/>
  </conditionalFormatting>
  <conditionalFormatting sqref="M87">
    <cfRule type="expression" dxfId="0" priority="323">
      <formula>OR($K87="否",$K87="")</formula>
    </cfRule>
  </conditionalFormatting>
  <conditionalFormatting sqref="B88">
    <cfRule type="duplicateValues" dxfId="1" priority="239"/>
  </conditionalFormatting>
  <conditionalFormatting sqref="M88">
    <cfRule type="expression" dxfId="0" priority="322">
      <formula>OR($K88="否",$K88="")</formula>
    </cfRule>
  </conditionalFormatting>
  <conditionalFormatting sqref="B89">
    <cfRule type="duplicateValues" dxfId="1" priority="238"/>
  </conditionalFormatting>
  <conditionalFormatting sqref="M89">
    <cfRule type="expression" dxfId="0" priority="321">
      <formula>OR($K89="否",$K89="")</formula>
    </cfRule>
  </conditionalFormatting>
  <conditionalFormatting sqref="B90">
    <cfRule type="duplicateValues" dxfId="1" priority="237"/>
  </conditionalFormatting>
  <conditionalFormatting sqref="M90">
    <cfRule type="expression" dxfId="0" priority="320">
      <formula>OR($K90="否",$K90="")</formula>
    </cfRule>
  </conditionalFormatting>
  <conditionalFormatting sqref="B91">
    <cfRule type="duplicateValues" dxfId="1" priority="236"/>
  </conditionalFormatting>
  <conditionalFormatting sqref="M91">
    <cfRule type="expression" dxfId="0" priority="319">
      <formula>OR($K91="否",$K91="")</formula>
    </cfRule>
  </conditionalFormatting>
  <conditionalFormatting sqref="B92">
    <cfRule type="duplicateValues" dxfId="1" priority="235"/>
  </conditionalFormatting>
  <conditionalFormatting sqref="M92">
    <cfRule type="expression" dxfId="0" priority="318">
      <formula>OR($K92="否",$K92="")</formula>
    </cfRule>
  </conditionalFormatting>
  <conditionalFormatting sqref="B93">
    <cfRule type="duplicateValues" dxfId="1" priority="234"/>
  </conditionalFormatting>
  <conditionalFormatting sqref="M93">
    <cfRule type="expression" dxfId="0" priority="317">
      <formula>OR($K93="否",$K93="")</formula>
    </cfRule>
  </conditionalFormatting>
  <conditionalFormatting sqref="B94">
    <cfRule type="duplicateValues" dxfId="1" priority="233"/>
  </conditionalFormatting>
  <conditionalFormatting sqref="M94">
    <cfRule type="expression" dxfId="0" priority="316">
      <formula>OR($K94="否",$K94="")</formula>
    </cfRule>
  </conditionalFormatting>
  <conditionalFormatting sqref="B95">
    <cfRule type="duplicateValues" dxfId="1" priority="232"/>
  </conditionalFormatting>
  <conditionalFormatting sqref="M95">
    <cfRule type="expression" dxfId="0" priority="315">
      <formula>OR($K95="否",$K95="")</formula>
    </cfRule>
  </conditionalFormatting>
  <conditionalFormatting sqref="B96">
    <cfRule type="duplicateValues" dxfId="1" priority="231"/>
  </conditionalFormatting>
  <conditionalFormatting sqref="M96">
    <cfRule type="expression" dxfId="0" priority="314">
      <formula>OR($K96="否",$K96="")</formula>
    </cfRule>
  </conditionalFormatting>
  <conditionalFormatting sqref="B97">
    <cfRule type="duplicateValues" dxfId="1" priority="230"/>
  </conditionalFormatting>
  <conditionalFormatting sqref="M97">
    <cfRule type="expression" dxfId="0" priority="313">
      <formula>OR($K97="否",$K97="")</formula>
    </cfRule>
  </conditionalFormatting>
  <conditionalFormatting sqref="B98">
    <cfRule type="duplicateValues" dxfId="1" priority="229"/>
  </conditionalFormatting>
  <conditionalFormatting sqref="M98">
    <cfRule type="expression" dxfId="0" priority="312">
      <formula>OR($K98="否",$K98="")</formula>
    </cfRule>
  </conditionalFormatting>
  <conditionalFormatting sqref="B99">
    <cfRule type="duplicateValues" dxfId="1" priority="228"/>
  </conditionalFormatting>
  <conditionalFormatting sqref="M99">
    <cfRule type="expression" dxfId="0" priority="311">
      <formula>OR($K99="否",$K99="")</formula>
    </cfRule>
  </conditionalFormatting>
  <conditionalFormatting sqref="B100">
    <cfRule type="duplicateValues" dxfId="1" priority="227"/>
  </conditionalFormatting>
  <conditionalFormatting sqref="M100">
    <cfRule type="expression" dxfId="0" priority="310">
      <formula>OR($K100="否",$K100="")</formula>
    </cfRule>
  </conditionalFormatting>
  <conditionalFormatting sqref="B101">
    <cfRule type="duplicateValues" dxfId="1" priority="226"/>
  </conditionalFormatting>
  <conditionalFormatting sqref="M101">
    <cfRule type="expression" dxfId="0" priority="309">
      <formula>OR($K101="否",$K101="")</formula>
    </cfRule>
  </conditionalFormatting>
  <conditionalFormatting sqref="B102">
    <cfRule type="duplicateValues" dxfId="1" priority="225"/>
  </conditionalFormatting>
  <conditionalFormatting sqref="M102">
    <cfRule type="expression" dxfId="0" priority="308">
      <formula>OR($K102="否",$K102="")</formula>
    </cfRule>
  </conditionalFormatting>
  <conditionalFormatting sqref="B103">
    <cfRule type="duplicateValues" dxfId="1" priority="224"/>
  </conditionalFormatting>
  <conditionalFormatting sqref="M103">
    <cfRule type="expression" dxfId="0" priority="307">
      <formula>OR($K103="否",$K103="")</formula>
    </cfRule>
  </conditionalFormatting>
  <conditionalFormatting sqref="B104">
    <cfRule type="duplicateValues" dxfId="1" priority="223"/>
  </conditionalFormatting>
  <conditionalFormatting sqref="M104">
    <cfRule type="expression" dxfId="0" priority="306">
      <formula>OR($K104="否",$K104="")</formula>
    </cfRule>
  </conditionalFormatting>
  <conditionalFormatting sqref="B105">
    <cfRule type="duplicateValues" dxfId="1" priority="222"/>
  </conditionalFormatting>
  <conditionalFormatting sqref="M105">
    <cfRule type="expression" dxfId="0" priority="305">
      <formula>OR($K105="否",$K105="")</formula>
    </cfRule>
  </conditionalFormatting>
  <conditionalFormatting sqref="B106">
    <cfRule type="duplicateValues" dxfId="1" priority="221"/>
  </conditionalFormatting>
  <conditionalFormatting sqref="M106">
    <cfRule type="expression" dxfId="0" priority="304">
      <formula>OR($K106="否",$K106="")</formula>
    </cfRule>
  </conditionalFormatting>
  <conditionalFormatting sqref="B107">
    <cfRule type="duplicateValues" dxfId="1" priority="220"/>
  </conditionalFormatting>
  <conditionalFormatting sqref="M107">
    <cfRule type="expression" dxfId="0" priority="303">
      <formula>OR($K107="否",$K107="")</formula>
    </cfRule>
  </conditionalFormatting>
  <conditionalFormatting sqref="B108">
    <cfRule type="duplicateValues" dxfId="1" priority="219"/>
  </conditionalFormatting>
  <conditionalFormatting sqref="M108">
    <cfRule type="expression" dxfId="0" priority="302">
      <formula>OR($K108="否",$K108="")</formula>
    </cfRule>
  </conditionalFormatting>
  <conditionalFormatting sqref="B109">
    <cfRule type="duplicateValues" dxfId="1" priority="218"/>
  </conditionalFormatting>
  <conditionalFormatting sqref="M109">
    <cfRule type="expression" dxfId="0" priority="301">
      <formula>OR($K109="否",$K109="")</formula>
    </cfRule>
  </conditionalFormatting>
  <conditionalFormatting sqref="B110">
    <cfRule type="duplicateValues" dxfId="1" priority="217"/>
  </conditionalFormatting>
  <conditionalFormatting sqref="M110">
    <cfRule type="expression" dxfId="0" priority="300">
      <formula>OR($K110="否",$K110="")</formula>
    </cfRule>
  </conditionalFormatting>
  <conditionalFormatting sqref="B111">
    <cfRule type="duplicateValues" dxfId="1" priority="216"/>
  </conditionalFormatting>
  <conditionalFormatting sqref="M111">
    <cfRule type="expression" dxfId="0" priority="299">
      <formula>OR($K111="否",$K111="")</formula>
    </cfRule>
  </conditionalFormatting>
  <conditionalFormatting sqref="B112">
    <cfRule type="duplicateValues" dxfId="1" priority="215"/>
  </conditionalFormatting>
  <conditionalFormatting sqref="M112">
    <cfRule type="expression" dxfId="0" priority="298">
      <formula>OR($K112="否",$K112="")</formula>
    </cfRule>
  </conditionalFormatting>
  <conditionalFormatting sqref="B113">
    <cfRule type="duplicateValues" dxfId="1" priority="214"/>
  </conditionalFormatting>
  <conditionalFormatting sqref="M113">
    <cfRule type="expression" dxfId="0" priority="297">
      <formula>OR($K113="否",$K113="")</formula>
    </cfRule>
  </conditionalFormatting>
  <conditionalFormatting sqref="B114">
    <cfRule type="duplicateValues" dxfId="1" priority="213"/>
  </conditionalFormatting>
  <conditionalFormatting sqref="M114">
    <cfRule type="expression" dxfId="0" priority="296">
      <formula>OR($K114="否",$K114="")</formula>
    </cfRule>
  </conditionalFormatting>
  <conditionalFormatting sqref="B115">
    <cfRule type="duplicateValues" dxfId="1" priority="212"/>
  </conditionalFormatting>
  <conditionalFormatting sqref="M115">
    <cfRule type="expression" dxfId="0" priority="295">
      <formula>OR($K115="否",$K115="")</formula>
    </cfRule>
  </conditionalFormatting>
  <conditionalFormatting sqref="B116">
    <cfRule type="duplicateValues" dxfId="1" priority="211"/>
  </conditionalFormatting>
  <conditionalFormatting sqref="M116">
    <cfRule type="expression" dxfId="0" priority="294">
      <formula>OR($K116="否",$K116="")</formula>
    </cfRule>
  </conditionalFormatting>
  <conditionalFormatting sqref="B117">
    <cfRule type="duplicateValues" dxfId="1" priority="210"/>
  </conditionalFormatting>
  <conditionalFormatting sqref="M117">
    <cfRule type="expression" dxfId="0" priority="293">
      <formula>OR($K117="否",$K117="")</formula>
    </cfRule>
  </conditionalFormatting>
  <conditionalFormatting sqref="B118">
    <cfRule type="duplicateValues" dxfId="1" priority="195"/>
  </conditionalFormatting>
  <conditionalFormatting sqref="M118">
    <cfRule type="expression" dxfId="0" priority="292">
      <formula>OR($K118="否",$K118="")</formula>
    </cfRule>
  </conditionalFormatting>
  <conditionalFormatting sqref="B119">
    <cfRule type="duplicateValues" dxfId="1" priority="194"/>
  </conditionalFormatting>
  <conditionalFormatting sqref="M119">
    <cfRule type="expression" dxfId="0" priority="291">
      <formula>OR($K119="否",$K119="")</formula>
    </cfRule>
  </conditionalFormatting>
  <conditionalFormatting sqref="B120">
    <cfRule type="duplicateValues" dxfId="1" priority="208"/>
  </conditionalFormatting>
  <conditionalFormatting sqref="L120">
    <cfRule type="expression" dxfId="0" priority="68">
      <formula>OR($K120="否",$K120="")</formula>
    </cfRule>
  </conditionalFormatting>
  <conditionalFormatting sqref="M120">
    <cfRule type="expression" dxfId="0" priority="290">
      <formula>OR($K120="否",$K120="")</formula>
    </cfRule>
  </conditionalFormatting>
  <conditionalFormatting sqref="S120:U120">
    <cfRule type="expression" dxfId="0" priority="61">
      <formula>OR($K120="否",$K120="")</formula>
    </cfRule>
  </conditionalFormatting>
  <conditionalFormatting sqref="B121">
    <cfRule type="duplicateValues" dxfId="1" priority="201"/>
  </conditionalFormatting>
  <conditionalFormatting sqref="M121">
    <cfRule type="expression" dxfId="0" priority="289">
      <formula>OR($K121="否",$K121="")</formula>
    </cfRule>
  </conditionalFormatting>
  <conditionalFormatting sqref="B122">
    <cfRule type="duplicateValues" dxfId="1" priority="206"/>
  </conditionalFormatting>
  <conditionalFormatting sqref="M122">
    <cfRule type="expression" dxfId="0" priority="288">
      <formula>OR($K122="否",$K122="")</formula>
    </cfRule>
  </conditionalFormatting>
  <conditionalFormatting sqref="B123">
    <cfRule type="duplicateValues" dxfId="1" priority="209"/>
  </conditionalFormatting>
  <conditionalFormatting sqref="M123">
    <cfRule type="expression" dxfId="0" priority="287">
      <formula>OR($K123="否",$K123="")</formula>
    </cfRule>
  </conditionalFormatting>
  <conditionalFormatting sqref="B124">
    <cfRule type="duplicateValues" dxfId="1" priority="207"/>
  </conditionalFormatting>
  <conditionalFormatting sqref="M124">
    <cfRule type="expression" dxfId="0" priority="286">
      <formula>OR($K124="否",$K124="")</formula>
    </cfRule>
  </conditionalFormatting>
  <conditionalFormatting sqref="B125">
    <cfRule type="duplicateValues" dxfId="1" priority="205"/>
  </conditionalFormatting>
  <conditionalFormatting sqref="M125">
    <cfRule type="expression" dxfId="0" priority="285">
      <formula>OR($K125="否",$K125="")</formula>
    </cfRule>
  </conditionalFormatting>
  <conditionalFormatting sqref="B126">
    <cfRule type="duplicateValues" dxfId="1" priority="204"/>
  </conditionalFormatting>
  <conditionalFormatting sqref="M126">
    <cfRule type="expression" dxfId="0" priority="284">
      <formula>OR($K126="否",$K126="")</formula>
    </cfRule>
  </conditionalFormatting>
  <conditionalFormatting sqref="B127">
    <cfRule type="duplicateValues" dxfId="1" priority="203"/>
  </conditionalFormatting>
  <conditionalFormatting sqref="M127">
    <cfRule type="expression" dxfId="0" priority="283">
      <formula>OR($K127="否",$K127="")</formula>
    </cfRule>
  </conditionalFormatting>
  <conditionalFormatting sqref="B128">
    <cfRule type="duplicateValues" dxfId="1" priority="202"/>
  </conditionalFormatting>
  <conditionalFormatting sqref="M128">
    <cfRule type="expression" dxfId="0" priority="282">
      <formula>OR($K128="否",$K128="")</formula>
    </cfRule>
  </conditionalFormatting>
  <conditionalFormatting sqref="B129">
    <cfRule type="duplicateValues" dxfId="1" priority="200"/>
  </conditionalFormatting>
  <conditionalFormatting sqref="M129">
    <cfRule type="expression" dxfId="0" priority="281">
      <formula>OR($K129="否",$K129="")</formula>
    </cfRule>
  </conditionalFormatting>
  <conditionalFormatting sqref="B130">
    <cfRule type="duplicateValues" dxfId="1" priority="199"/>
  </conditionalFormatting>
  <conditionalFormatting sqref="M130">
    <cfRule type="expression" dxfId="0" priority="280">
      <formula>OR($K130="否",$K130="")</formula>
    </cfRule>
  </conditionalFormatting>
  <conditionalFormatting sqref="B131">
    <cfRule type="duplicateValues" dxfId="1" priority="198"/>
  </conditionalFormatting>
  <conditionalFormatting sqref="M131">
    <cfRule type="expression" dxfId="0" priority="279">
      <formula>OR($K131="否",$K131="")</formula>
    </cfRule>
  </conditionalFormatting>
  <conditionalFormatting sqref="B132">
    <cfRule type="duplicateValues" dxfId="1" priority="197"/>
  </conditionalFormatting>
  <conditionalFormatting sqref="M132">
    <cfRule type="expression" dxfId="0" priority="278">
      <formula>OR($K132="否",$K132="")</formula>
    </cfRule>
  </conditionalFormatting>
  <conditionalFormatting sqref="L133">
    <cfRule type="expression" dxfId="0" priority="67">
      <formula>OR($K133="否",$K133="")</formula>
    </cfRule>
  </conditionalFormatting>
  <conditionalFormatting sqref="M133">
    <cfRule type="expression" dxfId="0" priority="277">
      <formula>OR($K133="否",$K133="")</formula>
    </cfRule>
  </conditionalFormatting>
  <conditionalFormatting sqref="S133:U133">
    <cfRule type="expression" dxfId="0" priority="60">
      <formula>OR($K133="否",$K133="")</formula>
    </cfRule>
  </conditionalFormatting>
  <conditionalFormatting sqref="B134">
    <cfRule type="duplicateValues" dxfId="1" priority="196"/>
  </conditionalFormatting>
  <conditionalFormatting sqref="M134">
    <cfRule type="expression" dxfId="0" priority="276">
      <formula>OR($K134="否",$K134="")</formula>
    </cfRule>
  </conditionalFormatting>
  <conditionalFormatting sqref="B6:B18 B31:B73">
    <cfRule type="duplicateValues" dxfId="1" priority="254"/>
  </conditionalFormatting>
  <conditionalFormatting sqref="L6:AB6 M7:R16 V7:AB16 M17:M18 M31:M36 M38:M39 M41:M60 M62:M72 M74:M81">
    <cfRule type="expression" dxfId="0" priority="329">
      <formula>OR($K6="否",$K6="")</formula>
    </cfRule>
  </conditionalFormatting>
  <conditionalFormatting sqref="S7:U18 S31:U36">
    <cfRule type="expression" dxfId="0" priority="66">
      <formula>OR($K7="否",$K7="")</formula>
    </cfRule>
  </conditionalFormatting>
  <conditionalFormatting sqref="S38:U39">
    <cfRule type="expression" dxfId="0" priority="65">
      <formula>OR($K38="否",$K38="")</formula>
    </cfRule>
  </conditionalFormatting>
  <conditionalFormatting sqref="S41:U60">
    <cfRule type="expression" dxfId="0" priority="64">
      <formula>OR($K41="否",$K41="")</formula>
    </cfRule>
  </conditionalFormatting>
  <conditionalFormatting sqref="S62:U66">
    <cfRule type="expression" dxfId="0" priority="63">
      <formula>OR($K62="否",$K62="")</formula>
    </cfRule>
  </conditionalFormatting>
  <conditionalFormatting sqref="S80:U84">
    <cfRule type="expression" dxfId="0" priority="62">
      <formula>OR($K80="否",$K80="")</formula>
    </cfRule>
  </conditionalFormatting>
  <dataValidations count="5">
    <dataValidation type="list" allowBlank="1" showInputMessage="1" showErrorMessage="1" sqref="G87 H117 H123 G129">
      <formula1>核算项目</formula1>
    </dataValidation>
    <dataValidation type="list" allowBlank="1" showInputMessage="1" showErrorMessage="1" sqref="D1:D2 D6:D1048576">
      <formula1>OFFSET(数据对照表!$U$2,,,COUNTA(数据对照表!$U:$U)-1,1)</formula1>
    </dataValidation>
    <dataValidation type="list" allowBlank="1" showInputMessage="1" showErrorMessage="1" sqref="L1:L2 L6:L1048576">
      <formula1>OFFSET(数据对照表!$AE$2,,,COUNTA(数据对照表!$AE:$AE)-1,1)</formula1>
    </dataValidation>
    <dataValidation type="list" allowBlank="1" showInputMessage="1" showErrorMessage="1" sqref="I1:K2 I6:K1048576">
      <formula1>"是,否"</formula1>
    </dataValidation>
    <dataValidation type="list" allowBlank="1" showInputMessage="1" showErrorMessage="1" sqref="S1:AB2 S6:AB1048576">
      <formula1>OFFSET('附表4-项目间分摊信息采集表'!$B$5,,,COUNTA('附表4-项目间分摊信息采集表'!$B:$B)-2,1)</formula1>
    </dataValidation>
  </dataValidations>
  <printOptions horizontalCentered="1"/>
  <pageMargins left="0.747916666666667" right="0.747916666666667" top="0.984027777777778" bottom="0.984027777777778" header="0.511805555555556" footer="0.511805555555556"/>
  <pageSetup paperSize="9" fitToHeight="0" orientation="landscape"/>
  <headerFooter>
    <oddFooter>&amp;C第 &amp;P 页，共 &amp;N 页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pageSetUpPr fitToPage="1"/>
  </sheetPr>
  <dimension ref="A1:U26"/>
  <sheetViews>
    <sheetView zoomScale="85" zoomScaleNormal="85" workbookViewId="0">
      <selection activeCell="A4" sqref="A4:A7"/>
    </sheetView>
  </sheetViews>
  <sheetFormatPr defaultColWidth="7" defaultRowHeight="15.65"/>
  <cols>
    <col min="1" max="1" width="8.88" style="16" customWidth="1"/>
    <col min="2" max="2" width="14.13" style="16" customWidth="1"/>
    <col min="3" max="10" width="9.63" style="12" customWidth="1"/>
    <col min="11" max="11" width="11.38" style="12" customWidth="1"/>
    <col min="12" max="17" width="9.63" style="16" customWidth="1"/>
    <col min="18" max="19" width="9.63" style="12" customWidth="1"/>
    <col min="20" max="20" width="9.63" style="18" customWidth="1"/>
    <col min="21" max="21" width="9.63" style="19" customWidth="1"/>
    <col min="22" max="16384" width="7" style="20"/>
  </cols>
  <sheetData>
    <row r="1" s="12" customFormat="1" ht="24" customHeight="1" spans="1:21">
      <c r="A1" s="21" t="s">
        <v>3629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="12" customFormat="1" ht="24" customHeight="1" spans="1:21">
      <c r="A2" s="22" t="str">
        <f>土地增值税税源明细表!F5&amp;"："&amp;土地增值税税源明细表!H5&amp;"          "&amp;土地增值税税源明细表!A5&amp;"："&amp;土地增值税税源明细表!B5</f>
        <v>项目编码：Z65280120210001          项目名称：沁春锦苑三期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="13" customFormat="1" ht="24" customHeight="1" spans="1:21">
      <c r="A3" s="23" t="s">
        <v>3630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="14" customFormat="1" ht="24" customHeight="1" spans="1:21">
      <c r="A4" s="25" t="s">
        <v>3631</v>
      </c>
      <c r="B4" s="25" t="s">
        <v>3632</v>
      </c>
      <c r="C4" s="26" t="str">
        <f>"*"&amp;数据对照表!E2</f>
        <v>*桩基础工程费用</v>
      </c>
      <c r="D4" s="27" t="str">
        <f>"*"&amp;数据对照表!E3</f>
        <v>*地下室工程费用</v>
      </c>
      <c r="E4" s="27" t="str">
        <f>"*"&amp;数据对照表!E4</f>
        <v>*地上建筑工程费用</v>
      </c>
      <c r="F4" s="27" t="str">
        <f>"*"&amp;数据对照表!E5</f>
        <v>*户内装修费用</v>
      </c>
      <c r="G4" s="27" t="str">
        <f>"*"&amp;数据对照表!E6</f>
        <v>*高档外立面工程费用</v>
      </c>
      <c r="H4" s="27" t="str">
        <f>"*"&amp;数据对照表!F11</f>
        <v>*绿化费用</v>
      </c>
      <c r="I4" s="27" t="str">
        <f>"*"&amp;数据对照表!D3</f>
        <v>*设计费用</v>
      </c>
      <c r="J4" s="27" t="str">
        <f>数据对照表!F2</f>
        <v>开发小区内道路工程支出</v>
      </c>
      <c r="K4" s="27" t="s">
        <v>3633</v>
      </c>
      <c r="L4" s="27" t="s">
        <v>3634</v>
      </c>
      <c r="M4" s="27" t="s">
        <v>3635</v>
      </c>
      <c r="N4" s="27" t="s">
        <v>3636</v>
      </c>
      <c r="O4" s="28" t="s">
        <v>3637</v>
      </c>
      <c r="P4" s="27" t="s">
        <v>3638</v>
      </c>
      <c r="Q4" s="27" t="s">
        <v>3639</v>
      </c>
      <c r="R4" s="28" t="s">
        <v>3640</v>
      </c>
      <c r="S4" s="27" t="s">
        <v>3641</v>
      </c>
      <c r="T4" s="27" t="s">
        <v>3642</v>
      </c>
      <c r="U4" s="27" t="s">
        <v>3643</v>
      </c>
    </row>
    <row r="5" s="15" customFormat="1" ht="24" customHeight="1" spans="1:21">
      <c r="A5" s="25"/>
      <c r="B5" s="25"/>
      <c r="C5" s="29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  <c r="P5" s="27"/>
      <c r="Q5" s="27"/>
      <c r="R5" s="28"/>
      <c r="S5" s="27"/>
      <c r="T5" s="27"/>
      <c r="U5" s="27"/>
    </row>
    <row r="6" s="15" customFormat="1" ht="39" customHeight="1" spans="1:21">
      <c r="A6" s="25"/>
      <c r="B6" s="25"/>
      <c r="C6" s="30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8"/>
      <c r="P6" s="27"/>
      <c r="Q6" s="27"/>
      <c r="R6" s="28"/>
      <c r="S6" s="27"/>
      <c r="T6" s="27"/>
      <c r="U6" s="27"/>
    </row>
    <row r="7" s="15" customFormat="1" ht="24" customHeight="1" spans="1:21">
      <c r="A7" s="25"/>
      <c r="B7" s="25"/>
      <c r="C7" s="586" t="s">
        <v>43</v>
      </c>
      <c r="D7" s="586" t="s">
        <v>81</v>
      </c>
      <c r="E7" s="586" t="s">
        <v>84</v>
      </c>
      <c r="F7" s="586" t="s">
        <v>87</v>
      </c>
      <c r="G7" s="586" t="s">
        <v>92</v>
      </c>
      <c r="H7" s="586" t="s">
        <v>95</v>
      </c>
      <c r="I7" s="586" t="s">
        <v>98</v>
      </c>
      <c r="J7" s="586" t="s">
        <v>101</v>
      </c>
      <c r="K7" s="586" t="s">
        <v>104</v>
      </c>
      <c r="L7" s="586" t="s">
        <v>107</v>
      </c>
      <c r="M7" s="586" t="s">
        <v>284</v>
      </c>
      <c r="N7" s="586" t="s">
        <v>259</v>
      </c>
      <c r="O7" s="586" t="s">
        <v>260</v>
      </c>
      <c r="P7" s="586" t="s">
        <v>261</v>
      </c>
      <c r="Q7" s="586" t="s">
        <v>262</v>
      </c>
      <c r="R7" s="586" t="s">
        <v>288</v>
      </c>
      <c r="S7" s="586" t="s">
        <v>289</v>
      </c>
      <c r="T7" s="586" t="s">
        <v>290</v>
      </c>
      <c r="U7" s="586" t="s">
        <v>292</v>
      </c>
    </row>
    <row r="8" s="16" customFormat="1" ht="24" customHeight="1" spans="1:21">
      <c r="A8" s="31" t="s">
        <v>3644</v>
      </c>
      <c r="B8" s="32" t="s">
        <v>3645</v>
      </c>
      <c r="C8" s="33" t="s">
        <v>3646</v>
      </c>
      <c r="D8" s="33" t="s">
        <v>3646</v>
      </c>
      <c r="E8" s="33" t="s">
        <v>3646</v>
      </c>
      <c r="F8" s="33" t="s">
        <v>3646</v>
      </c>
      <c r="G8" s="33" t="s">
        <v>3646</v>
      </c>
      <c r="H8" s="33" t="s">
        <v>3646</v>
      </c>
      <c r="I8" s="33" t="s">
        <v>3646</v>
      </c>
      <c r="J8" s="33" t="s">
        <v>3646</v>
      </c>
      <c r="K8" s="33" t="s">
        <v>3647</v>
      </c>
      <c r="L8" s="33" t="s">
        <v>3647</v>
      </c>
      <c r="M8" s="33" t="s">
        <v>3647</v>
      </c>
      <c r="N8" s="33" t="s">
        <v>3647</v>
      </c>
      <c r="O8" s="33" t="s">
        <v>3647</v>
      </c>
      <c r="P8" s="33" t="s">
        <v>3647</v>
      </c>
      <c r="Q8" s="33" t="s">
        <v>3647</v>
      </c>
      <c r="R8" s="33" t="s">
        <v>3647</v>
      </c>
      <c r="S8" s="33" t="s">
        <v>3647</v>
      </c>
      <c r="T8" s="33" t="s">
        <v>3647</v>
      </c>
      <c r="U8" s="33" t="s">
        <v>3647</v>
      </c>
    </row>
    <row r="9" s="17" customFormat="1" ht="24" customHeight="1" spans="1:21">
      <c r="A9" s="31"/>
      <c r="B9" s="34" t="s">
        <v>3648</v>
      </c>
      <c r="C9" s="35">
        <f>'附表1-面积统计表'!D29</f>
        <v>64074.09</v>
      </c>
      <c r="D9" s="35">
        <f>SUMIFS('附表6-收入明细采集底稿'!P:P,'附表6-收入明细采集底稿'!D:D,"&lt;0")</f>
        <v>0</v>
      </c>
      <c r="E9" s="35">
        <f>SUMIFS('附表6-收入明细采集底稿'!P:P,'附表6-收入明细采集底稿'!D:D,"&gt;0")</f>
        <v>3611.04</v>
      </c>
      <c r="F9" s="35" t="s">
        <v>3647</v>
      </c>
      <c r="G9" s="35" t="s">
        <v>3647</v>
      </c>
      <c r="H9" s="33">
        <f>SUM(清算项目基本情况表!D9)*SUM(清算项目基本情况表!D10)</f>
        <v>12400.3285</v>
      </c>
      <c r="I9" s="33">
        <f>'附表1-面积统计表'!D29</f>
        <v>64074.09</v>
      </c>
      <c r="J9" s="33" t="s">
        <v>3647</v>
      </c>
      <c r="K9" s="33" t="s">
        <v>3647</v>
      </c>
      <c r="L9" s="33" t="s">
        <v>3647</v>
      </c>
      <c r="M9" s="33" t="s">
        <v>3647</v>
      </c>
      <c r="N9" s="33" t="s">
        <v>3647</v>
      </c>
      <c r="O9" s="33" t="s">
        <v>3647</v>
      </c>
      <c r="P9" s="33" t="s">
        <v>3647</v>
      </c>
      <c r="Q9" s="33" t="s">
        <v>3647</v>
      </c>
      <c r="R9" s="33" t="s">
        <v>3647</v>
      </c>
      <c r="S9" s="33" t="s">
        <v>3647</v>
      </c>
      <c r="T9" s="33" t="s">
        <v>3647</v>
      </c>
      <c r="U9" s="33" t="s">
        <v>3647</v>
      </c>
    </row>
    <row r="10" s="17" customFormat="1" ht="24" customHeight="1" spans="1:21">
      <c r="A10" s="31"/>
      <c r="B10" s="34" t="s">
        <v>3649</v>
      </c>
      <c r="C10" s="35">
        <f>'附表5-扣除项目统计表'!M30</f>
        <v>0</v>
      </c>
      <c r="D10" s="35">
        <f>'附表5-扣除项目统计表'!M31</f>
        <v>0</v>
      </c>
      <c r="E10" s="35">
        <f>'附表5-扣除项目统计表'!M32</f>
        <v>94960758.47</v>
      </c>
      <c r="F10" s="35">
        <f>'附表5-扣除项目统计表'!M33</f>
        <v>338171.24</v>
      </c>
      <c r="G10" s="35">
        <f>'附表5-扣除项目统计表'!M34</f>
        <v>973841.41</v>
      </c>
      <c r="H10" s="33">
        <f>'附表5-扣除项目统计表'!M46</f>
        <v>7076031.84</v>
      </c>
      <c r="I10" s="33">
        <f>'附表5-扣除项目统计表'!M21</f>
        <v>1072139.15</v>
      </c>
      <c r="J10" s="33">
        <f>'附表5-扣除项目统计表'!M37</f>
        <v>242440.63</v>
      </c>
      <c r="K10" s="33" t="s">
        <v>3647</v>
      </c>
      <c r="L10" s="33" t="s">
        <v>3647</v>
      </c>
      <c r="M10" s="33" t="s">
        <v>3647</v>
      </c>
      <c r="N10" s="33" t="s">
        <v>3647</v>
      </c>
      <c r="O10" s="33" t="s">
        <v>3647</v>
      </c>
      <c r="P10" s="33" t="s">
        <v>3647</v>
      </c>
      <c r="Q10" s="33" t="s">
        <v>3647</v>
      </c>
      <c r="R10" s="33" t="s">
        <v>3647</v>
      </c>
      <c r="S10" s="33" t="s">
        <v>3647</v>
      </c>
      <c r="T10" s="33" t="s">
        <v>3647</v>
      </c>
      <c r="U10" s="33" t="s">
        <v>3647</v>
      </c>
    </row>
    <row r="11" s="17" customFormat="1" ht="24" customHeight="1" spans="1:21">
      <c r="A11" s="31"/>
      <c r="B11" s="34" t="s">
        <v>3650</v>
      </c>
      <c r="C11" s="35">
        <f t="shared" ref="C11:U11" si="0">IF(SUM(C9)=0,"",ROUND((SUM(C10)/SUM(C9)),2))</f>
        <v>0</v>
      </c>
      <c r="D11" s="35" t="str">
        <f t="shared" si="0"/>
        <v/>
      </c>
      <c r="E11" s="35">
        <f t="shared" si="0"/>
        <v>26297.34</v>
      </c>
      <c r="F11" s="35" t="str">
        <f t="shared" si="0"/>
        <v/>
      </c>
      <c r="G11" s="35" t="str">
        <f t="shared" si="0"/>
        <v/>
      </c>
      <c r="H11" s="35">
        <f t="shared" si="0"/>
        <v>570.63</v>
      </c>
      <c r="I11" s="35">
        <f t="shared" si="0"/>
        <v>16.73</v>
      </c>
      <c r="J11" s="35" t="str">
        <f t="shared" si="0"/>
        <v/>
      </c>
      <c r="K11" s="35" t="str">
        <f t="shared" si="0"/>
        <v/>
      </c>
      <c r="L11" s="35" t="str">
        <f t="shared" si="0"/>
        <v/>
      </c>
      <c r="M11" s="35" t="str">
        <f t="shared" si="0"/>
        <v/>
      </c>
      <c r="N11" s="35" t="str">
        <f t="shared" si="0"/>
        <v/>
      </c>
      <c r="O11" s="35" t="str">
        <f t="shared" si="0"/>
        <v/>
      </c>
      <c r="P11" s="35" t="str">
        <f t="shared" si="0"/>
        <v/>
      </c>
      <c r="Q11" s="35" t="str">
        <f t="shared" si="0"/>
        <v/>
      </c>
      <c r="R11" s="35" t="str">
        <f t="shared" si="0"/>
        <v/>
      </c>
      <c r="S11" s="35" t="str">
        <f t="shared" si="0"/>
        <v/>
      </c>
      <c r="T11" s="35" t="str">
        <f t="shared" si="0"/>
        <v/>
      </c>
      <c r="U11" s="35" t="str">
        <f t="shared" si="0"/>
        <v/>
      </c>
    </row>
    <row r="12" s="15" customFormat="1" ht="24" customHeight="1" spans="1:21">
      <c r="A12" s="36" t="s">
        <v>3651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</row>
    <row r="13" s="13" customFormat="1" ht="24" customHeight="1" spans="1:21">
      <c r="A13" s="36" t="s">
        <v>38</v>
      </c>
      <c r="B13" s="36" t="s">
        <v>325</v>
      </c>
      <c r="C13" s="36" t="s">
        <v>3652</v>
      </c>
      <c r="D13" s="36" t="s">
        <v>3653</v>
      </c>
      <c r="E13" s="36" t="s">
        <v>3654</v>
      </c>
      <c r="F13" s="37" t="s">
        <v>3655</v>
      </c>
      <c r="G13" s="36" t="s">
        <v>3656</v>
      </c>
      <c r="H13" s="36" t="s">
        <v>3657</v>
      </c>
      <c r="I13" s="36" t="s">
        <v>3658</v>
      </c>
      <c r="J13" s="36" t="s">
        <v>3659</v>
      </c>
      <c r="K13" s="36" t="s">
        <v>3660</v>
      </c>
      <c r="L13" s="36" t="s">
        <v>3661</v>
      </c>
      <c r="M13" s="36"/>
      <c r="N13" s="36"/>
      <c r="O13" s="36" t="s">
        <v>3662</v>
      </c>
      <c r="P13" s="36"/>
      <c r="Q13" s="36"/>
      <c r="R13" s="38" t="s">
        <v>3663</v>
      </c>
      <c r="S13" s="36" t="s">
        <v>3664</v>
      </c>
      <c r="T13" s="39" t="s">
        <v>3665</v>
      </c>
      <c r="U13" s="39" t="s">
        <v>3666</v>
      </c>
    </row>
    <row r="14" s="13" customFormat="1" ht="24" customHeight="1" spans="1:21">
      <c r="A14" s="36"/>
      <c r="B14" s="36"/>
      <c r="C14" s="36"/>
      <c r="D14" s="36"/>
      <c r="E14" s="36"/>
      <c r="F14" s="37"/>
      <c r="G14" s="36"/>
      <c r="H14" s="36"/>
      <c r="I14" s="36"/>
      <c r="J14" s="36"/>
      <c r="K14" s="36"/>
      <c r="L14" s="587" t="s">
        <v>3667</v>
      </c>
      <c r="M14" s="587" t="s">
        <v>3668</v>
      </c>
      <c r="N14" s="587" t="s">
        <v>3669</v>
      </c>
      <c r="O14" s="587" t="s">
        <v>3667</v>
      </c>
      <c r="P14" s="587" t="s">
        <v>3668</v>
      </c>
      <c r="Q14" s="587" t="s">
        <v>3669</v>
      </c>
      <c r="R14" s="41"/>
      <c r="S14" s="36"/>
      <c r="T14" s="39"/>
      <c r="U14" s="39"/>
    </row>
    <row r="15" s="13" customFormat="1" ht="24" customHeight="1" spans="1:21">
      <c r="A15" s="36"/>
      <c r="B15" s="588" t="s">
        <v>294</v>
      </c>
      <c r="C15" s="588" t="s">
        <v>355</v>
      </c>
      <c r="D15" s="588" t="s">
        <v>296</v>
      </c>
      <c r="E15" s="588" t="s">
        <v>357</v>
      </c>
      <c r="F15" s="588" t="s">
        <v>454</v>
      </c>
      <c r="G15" s="588" t="s">
        <v>359</v>
      </c>
      <c r="H15" s="588" t="s">
        <v>457</v>
      </c>
      <c r="I15" s="588" t="s">
        <v>459</v>
      </c>
      <c r="J15" s="588" t="s">
        <v>461</v>
      </c>
      <c r="K15" s="588" t="s">
        <v>463</v>
      </c>
      <c r="L15" s="588" t="s">
        <v>465</v>
      </c>
      <c r="M15" s="588" t="s">
        <v>467</v>
      </c>
      <c r="N15" s="588" t="s">
        <v>469</v>
      </c>
      <c r="O15" s="588" t="s">
        <v>471</v>
      </c>
      <c r="P15" s="588" t="s">
        <v>473</v>
      </c>
      <c r="Q15" s="588" t="s">
        <v>475</v>
      </c>
      <c r="R15" s="588" t="s">
        <v>477</v>
      </c>
      <c r="S15" s="588" t="s">
        <v>479</v>
      </c>
      <c r="T15" s="588" t="s">
        <v>481</v>
      </c>
      <c r="U15" s="588" t="s">
        <v>483</v>
      </c>
    </row>
    <row r="16" s="12" customFormat="1" ht="24" customHeight="1" spans="1:21">
      <c r="A16" s="32"/>
      <c r="B16" s="42" t="s">
        <v>3647</v>
      </c>
      <c r="C16" s="43"/>
      <c r="D16" s="44"/>
      <c r="E16" s="44"/>
      <c r="F16" s="45"/>
      <c r="G16" s="32"/>
      <c r="H16" s="32"/>
      <c r="I16" s="46">
        <f>IF(_xlfn.MAXIFS('附表6-收入明细采集底稿'!D:D,'附表6-收入明细采集底稿'!B:B,B16)&gt;0,_xlfn.MAXIFS('附表6-收入明细采集底稿'!D:D,'附表6-收入明细采集底稿'!B:B,B16),0)</f>
        <v>0</v>
      </c>
      <c r="J16" s="46">
        <f>IF(_xlfn.MINIFS('附表6-收入明细采集底稿'!D:D,'附表6-收入明细采集底稿'!B:B,B16)&lt;0,ABS(_xlfn.MINIFS('附表6-收入明细采集底稿'!D:D,'附表6-收入明细采集底稿'!B:B,B16)),0)</f>
        <v>0</v>
      </c>
      <c r="K16" s="33">
        <f>SUMIFS('附表6-收入明细采集底稿'!P:P,'附表6-收入明细采集底稿'!B:B,B16,'附表6-收入明细采集底稿'!D:D,"&gt;0")</f>
        <v>0</v>
      </c>
      <c r="L16" s="33">
        <f>SUMIFS('附表6-收入明细采集底稿'!P:P,'附表6-收入明细采集底稿'!B:B,B16,'附表6-收入明细采集底稿'!D:D,"=-1")</f>
        <v>0</v>
      </c>
      <c r="M16" s="33">
        <f>SUMIFS('附表6-收入明细采集底稿'!P:P,'附表6-收入明细采集底稿'!B:B,B16,'附表6-收入明细采集底稿'!D:D,"=-2")</f>
        <v>0</v>
      </c>
      <c r="N16" s="33">
        <f>SUMIFS('附表6-收入明细采集底稿'!P:P,'附表6-收入明细采集底稿'!B:B,B16,'附表6-收入明细采集底稿'!D:D,"&lt;-2")</f>
        <v>0</v>
      </c>
      <c r="O16" s="33">
        <f>SUMIFS('附表6-收入明细采集底稿'!P:P,'附表6-收入明细采集底稿'!B:B,B16,'附表6-收入明细采集底稿'!D:D,"-1",'附表6-收入明细采集底稿'!G:G,数据对照表!$A$12)</f>
        <v>0</v>
      </c>
      <c r="P16" s="33">
        <f>SUMIFS('附表6-收入明细采集底稿'!P:P,'附表6-收入明细采集底稿'!B:B,B16,'附表6-收入明细采集底稿'!D:D,"-2",'附表6-收入明细采集底稿'!G:G,数据对照表!$A$12)</f>
        <v>0</v>
      </c>
      <c r="Q16" s="33">
        <f>SUMIFS('附表6-收入明细采集底稿'!P:P,'附表6-收入明细采集底稿'!B:B,B16,'附表6-收入明细采集底稿'!D:D,"&lt;-2",'附表6-收入明细采集底稿'!G:G,数据对照表!$A$12)</f>
        <v>0</v>
      </c>
      <c r="R16" s="33">
        <f>SUMIFS('附表6-收入明细采集底稿'!P:P,'附表6-收入明细采集底稿'!B:B,B16)</f>
        <v>0</v>
      </c>
      <c r="S16" s="35" t="s">
        <v>3647</v>
      </c>
      <c r="T16" s="47"/>
      <c r="U16" s="47"/>
    </row>
    <row r="17" s="12" customFormat="1" ht="24" customHeight="1" spans="1:21">
      <c r="A17" s="32"/>
      <c r="B17" s="42"/>
      <c r="C17" s="48"/>
      <c r="D17" s="44"/>
      <c r="E17" s="44"/>
      <c r="F17" s="47"/>
      <c r="G17" s="32"/>
      <c r="H17" s="32"/>
      <c r="I17" s="46">
        <f>IF(_xlfn.MAXIFS('附表6-收入明细采集底稿'!D:D,'附表6-收入明细采集底稿'!B:B,B17)&gt;0,_xlfn.MAXIFS('附表6-收入明细采集底稿'!D:D,'附表6-收入明细采集底稿'!B:B,B17),0)</f>
        <v>0</v>
      </c>
      <c r="J17" s="46">
        <f>IF(_xlfn.MINIFS('附表6-收入明细采集底稿'!D:D,'附表6-收入明细采集底稿'!B:B,B17)&lt;0,ABS(_xlfn.MINIFS('附表6-收入明细采集底稿'!D:D,'附表6-收入明细采集底稿'!B:B,B17)),0)</f>
        <v>0</v>
      </c>
      <c r="K17" s="33">
        <f>SUMIFS('附表6-收入明细采集底稿'!P:P,'附表6-收入明细采集底稿'!B:B,B17,'附表6-收入明细采集底稿'!D:D,"&gt;0")</f>
        <v>0</v>
      </c>
      <c r="L17" s="33">
        <f>SUMIFS('附表6-收入明细采集底稿'!P:P,'附表6-收入明细采集底稿'!B:B,B17,'附表6-收入明细采集底稿'!D:D,"=-1")</f>
        <v>0</v>
      </c>
      <c r="M17" s="33">
        <f>SUMIFS('附表6-收入明细采集底稿'!P:P,'附表6-收入明细采集底稿'!B:B,B17,'附表6-收入明细采集底稿'!D:D,"=-2")</f>
        <v>0</v>
      </c>
      <c r="N17" s="33">
        <f>SUMIFS('附表6-收入明细采集底稿'!P:P,'附表6-收入明细采集底稿'!B:B,B17,'附表6-收入明细采集底稿'!D:D,"&lt;-2")</f>
        <v>0</v>
      </c>
      <c r="O17" s="33">
        <f>SUMIFS('附表6-收入明细采集底稿'!P:P,'附表6-收入明细采集底稿'!B:B,B17,'附表6-收入明细采集底稿'!D:D,"-1",'附表6-收入明细采集底稿'!G:G,数据对照表!$A$12)</f>
        <v>0</v>
      </c>
      <c r="P17" s="33">
        <f>SUMIFS('附表6-收入明细采集底稿'!P:P,'附表6-收入明细采集底稿'!B:B,B17,'附表6-收入明细采集底稿'!D:D,"-2",'附表6-收入明细采集底稿'!G:G,数据对照表!$A$12)</f>
        <v>0</v>
      </c>
      <c r="Q17" s="33">
        <f>SUMIFS('附表6-收入明细采集底稿'!P:P,'附表6-收入明细采集底稿'!B:B,B17,'附表6-收入明细采集底稿'!D:D,"&lt;-2",'附表6-收入明细采集底稿'!G:G,数据对照表!$A$12)</f>
        <v>0</v>
      </c>
      <c r="R17" s="33">
        <f>SUMIFS('附表6-收入明细采集底稿'!P:P,'附表6-收入明细采集底稿'!B:B,B17)</f>
        <v>0</v>
      </c>
      <c r="S17" s="35"/>
      <c r="T17" s="47"/>
      <c r="U17" s="47"/>
    </row>
    <row r="18" s="12" customFormat="1" ht="24" customHeight="1" spans="1:21">
      <c r="A18" s="32"/>
      <c r="B18" s="42"/>
      <c r="C18" s="48"/>
      <c r="D18" s="44"/>
      <c r="E18" s="44"/>
      <c r="F18" s="47"/>
      <c r="G18" s="32"/>
      <c r="H18" s="32"/>
      <c r="I18" s="46">
        <f>IF(_xlfn.MAXIFS('附表6-收入明细采集底稿'!D:D,'附表6-收入明细采集底稿'!B:B,B18)&gt;0,_xlfn.MAXIFS('附表6-收入明细采集底稿'!D:D,'附表6-收入明细采集底稿'!B:B,B18),0)</f>
        <v>0</v>
      </c>
      <c r="J18" s="46">
        <f>IF(_xlfn.MINIFS('附表6-收入明细采集底稿'!D:D,'附表6-收入明细采集底稿'!B:B,B18)&lt;0,ABS(_xlfn.MINIFS('附表6-收入明细采集底稿'!D:D,'附表6-收入明细采集底稿'!B:B,B18)),0)</f>
        <v>0</v>
      </c>
      <c r="K18" s="33">
        <f>SUMIFS('附表6-收入明细采集底稿'!P:P,'附表6-收入明细采集底稿'!B:B,B18,'附表6-收入明细采集底稿'!D:D,"&gt;0")</f>
        <v>0</v>
      </c>
      <c r="L18" s="33">
        <f>SUMIFS('附表6-收入明细采集底稿'!P:P,'附表6-收入明细采集底稿'!B:B,B18,'附表6-收入明细采集底稿'!D:D,"=-1")</f>
        <v>0</v>
      </c>
      <c r="M18" s="33">
        <f>SUMIFS('附表6-收入明细采集底稿'!P:P,'附表6-收入明细采集底稿'!B:B,B18,'附表6-收入明细采集底稿'!D:D,"=-2")</f>
        <v>0</v>
      </c>
      <c r="N18" s="33">
        <f>SUMIFS('附表6-收入明细采集底稿'!P:P,'附表6-收入明细采集底稿'!B:B,B18,'附表6-收入明细采集底稿'!D:D,"&lt;-2")</f>
        <v>0</v>
      </c>
      <c r="O18" s="33">
        <f>SUMIFS('附表6-收入明细采集底稿'!P:P,'附表6-收入明细采集底稿'!B:B,B18,'附表6-收入明细采集底稿'!D:D,"-1",'附表6-收入明细采集底稿'!G:G,数据对照表!$A$12)</f>
        <v>0</v>
      </c>
      <c r="P18" s="33">
        <f>SUMIFS('附表6-收入明细采集底稿'!P:P,'附表6-收入明细采集底稿'!B:B,B18,'附表6-收入明细采集底稿'!D:D,"-2",'附表6-收入明细采集底稿'!G:G,数据对照表!$A$12)</f>
        <v>0</v>
      </c>
      <c r="Q18" s="33">
        <f>SUMIFS('附表6-收入明细采集底稿'!P:P,'附表6-收入明细采集底稿'!B:B,B18,'附表6-收入明细采集底稿'!D:D,"&lt;-2",'附表6-收入明细采集底稿'!G:G,数据对照表!$A$12)</f>
        <v>0</v>
      </c>
      <c r="R18" s="33">
        <f>SUMIFS('附表6-收入明细采集底稿'!P:P,'附表6-收入明细采集底稿'!B:B,B18)</f>
        <v>0</v>
      </c>
      <c r="S18" s="35"/>
      <c r="T18" s="47"/>
      <c r="U18" s="47"/>
    </row>
    <row r="19" s="12" customFormat="1" ht="24" customHeight="1" spans="1:21">
      <c r="A19" s="32"/>
      <c r="B19" s="42"/>
      <c r="C19" s="48"/>
      <c r="D19" s="44"/>
      <c r="E19" s="44"/>
      <c r="F19" s="47"/>
      <c r="G19" s="32"/>
      <c r="H19" s="32"/>
      <c r="I19" s="46">
        <f>IF(_xlfn.MAXIFS('附表6-收入明细采集底稿'!D:D,'附表6-收入明细采集底稿'!B:B,B19)&gt;0,_xlfn.MAXIFS('附表6-收入明细采集底稿'!D:D,'附表6-收入明细采集底稿'!B:B,B19),0)</f>
        <v>0</v>
      </c>
      <c r="J19" s="46">
        <f>IF(_xlfn.MINIFS('附表6-收入明细采集底稿'!D:D,'附表6-收入明细采集底稿'!B:B,B19)&lt;0,ABS(_xlfn.MINIFS('附表6-收入明细采集底稿'!D:D,'附表6-收入明细采集底稿'!B:B,B19)),0)</f>
        <v>0</v>
      </c>
      <c r="K19" s="33">
        <f>SUMIFS('附表6-收入明细采集底稿'!P:P,'附表6-收入明细采集底稿'!B:B,B19,'附表6-收入明细采集底稿'!D:D,"&gt;0")</f>
        <v>0</v>
      </c>
      <c r="L19" s="33">
        <f>SUMIFS('附表6-收入明细采集底稿'!P:P,'附表6-收入明细采集底稿'!B:B,B19,'附表6-收入明细采集底稿'!D:D,"=-1")</f>
        <v>0</v>
      </c>
      <c r="M19" s="33">
        <f>SUMIFS('附表6-收入明细采集底稿'!P:P,'附表6-收入明细采集底稿'!B:B,B19,'附表6-收入明细采集底稿'!D:D,"=-2")</f>
        <v>0</v>
      </c>
      <c r="N19" s="33">
        <f>SUMIFS('附表6-收入明细采集底稿'!P:P,'附表6-收入明细采集底稿'!B:B,B19,'附表6-收入明细采集底稿'!D:D,"&lt;-2")</f>
        <v>0</v>
      </c>
      <c r="O19" s="33">
        <f>SUMIFS('附表6-收入明细采集底稿'!P:P,'附表6-收入明细采集底稿'!B:B,B19,'附表6-收入明细采集底稿'!D:D,"-1",'附表6-收入明细采集底稿'!G:G,数据对照表!$A$12)</f>
        <v>0</v>
      </c>
      <c r="P19" s="33">
        <f>SUMIFS('附表6-收入明细采集底稿'!P:P,'附表6-收入明细采集底稿'!B:B,B19,'附表6-收入明细采集底稿'!D:D,"-2",'附表6-收入明细采集底稿'!G:G,数据对照表!$A$12)</f>
        <v>0</v>
      </c>
      <c r="Q19" s="33">
        <f>SUMIFS('附表6-收入明细采集底稿'!P:P,'附表6-收入明细采集底稿'!B:B,B19,'附表6-收入明细采集底稿'!D:D,"&lt;-2",'附表6-收入明细采集底稿'!G:G,数据对照表!$A$12)</f>
        <v>0</v>
      </c>
      <c r="R19" s="33">
        <f>SUMIFS('附表6-收入明细采集底稿'!P:P,'附表6-收入明细采集底稿'!B:B,B19)</f>
        <v>0</v>
      </c>
      <c r="S19" s="35"/>
      <c r="T19" s="47"/>
      <c r="U19" s="47"/>
    </row>
    <row r="20" s="12" customFormat="1" ht="24" customHeight="1" spans="1:21">
      <c r="A20" s="32"/>
      <c r="B20" s="42"/>
      <c r="C20" s="48"/>
      <c r="D20" s="44"/>
      <c r="E20" s="44"/>
      <c r="F20" s="47"/>
      <c r="G20" s="32"/>
      <c r="H20" s="32"/>
      <c r="I20" s="46">
        <f>IF(_xlfn.MAXIFS('附表6-收入明细采集底稿'!D:D,'附表6-收入明细采集底稿'!B:B,B20)&gt;0,_xlfn.MAXIFS('附表6-收入明细采集底稿'!D:D,'附表6-收入明细采集底稿'!B:B,B20),0)</f>
        <v>0</v>
      </c>
      <c r="J20" s="46">
        <f>IF(_xlfn.MINIFS('附表6-收入明细采集底稿'!D:D,'附表6-收入明细采集底稿'!B:B,B20)&lt;0,ABS(_xlfn.MINIFS('附表6-收入明细采集底稿'!D:D,'附表6-收入明细采集底稿'!B:B,B20)),0)</f>
        <v>0</v>
      </c>
      <c r="K20" s="33">
        <f>SUMIFS('附表6-收入明细采集底稿'!P:P,'附表6-收入明细采集底稿'!B:B,B20,'附表6-收入明细采集底稿'!D:D,"&gt;0")</f>
        <v>0</v>
      </c>
      <c r="L20" s="33">
        <f>SUMIFS('附表6-收入明细采集底稿'!P:P,'附表6-收入明细采集底稿'!B:B,B20,'附表6-收入明细采集底稿'!D:D,"=-1")</f>
        <v>0</v>
      </c>
      <c r="M20" s="33">
        <f>SUMIFS('附表6-收入明细采集底稿'!P:P,'附表6-收入明细采集底稿'!B:B,B20,'附表6-收入明细采集底稿'!D:D,"=-2")</f>
        <v>0</v>
      </c>
      <c r="N20" s="33">
        <f>SUMIFS('附表6-收入明细采集底稿'!P:P,'附表6-收入明细采集底稿'!B:B,B20,'附表6-收入明细采集底稿'!D:D,"&lt;-2")</f>
        <v>0</v>
      </c>
      <c r="O20" s="33">
        <f>SUMIFS('附表6-收入明细采集底稿'!P:P,'附表6-收入明细采集底稿'!B:B,B20,'附表6-收入明细采集底稿'!D:D,"-1",'附表6-收入明细采集底稿'!G:G,数据对照表!$A$12)</f>
        <v>0</v>
      </c>
      <c r="P20" s="33">
        <f>SUMIFS('附表6-收入明细采集底稿'!P:P,'附表6-收入明细采集底稿'!B:B,B20,'附表6-收入明细采集底稿'!D:D,"-2",'附表6-收入明细采集底稿'!G:G,数据对照表!$A$12)</f>
        <v>0</v>
      </c>
      <c r="Q20" s="33">
        <f>SUMIFS('附表6-收入明细采集底稿'!P:P,'附表6-收入明细采集底稿'!B:B,B20,'附表6-收入明细采集底稿'!D:D,"&lt;-2",'附表6-收入明细采集底稿'!G:G,数据对照表!$A$12)</f>
        <v>0</v>
      </c>
      <c r="R20" s="33">
        <f>SUMIFS('附表6-收入明细采集底稿'!P:P,'附表6-收入明细采集底稿'!B:B,B20)</f>
        <v>0</v>
      </c>
      <c r="S20" s="35"/>
      <c r="T20" s="47"/>
      <c r="U20" s="47"/>
    </row>
    <row r="21" s="12" customFormat="1" ht="24" customHeight="1" spans="1:21">
      <c r="A21" s="32"/>
      <c r="B21" s="42"/>
      <c r="C21" s="48"/>
      <c r="D21" s="44"/>
      <c r="E21" s="44"/>
      <c r="F21" s="47"/>
      <c r="G21" s="32"/>
      <c r="H21" s="32"/>
      <c r="I21" s="46">
        <f>IF(_xlfn.MAXIFS('附表6-收入明细采集底稿'!D:D,'附表6-收入明细采集底稿'!B:B,B21)&gt;0,_xlfn.MAXIFS('附表6-收入明细采集底稿'!D:D,'附表6-收入明细采集底稿'!B:B,B21),0)</f>
        <v>0</v>
      </c>
      <c r="J21" s="46">
        <f>IF(_xlfn.MINIFS('附表6-收入明细采集底稿'!D:D,'附表6-收入明细采集底稿'!B:B,B21)&lt;0,ABS(_xlfn.MINIFS('附表6-收入明细采集底稿'!D:D,'附表6-收入明细采集底稿'!B:B,B21)),0)</f>
        <v>0</v>
      </c>
      <c r="K21" s="33">
        <f>SUMIFS('附表6-收入明细采集底稿'!P:P,'附表6-收入明细采集底稿'!B:B,B21,'附表6-收入明细采集底稿'!D:D,"&gt;0")</f>
        <v>0</v>
      </c>
      <c r="L21" s="33">
        <f>SUMIFS('附表6-收入明细采集底稿'!P:P,'附表6-收入明细采集底稿'!B:B,B21,'附表6-收入明细采集底稿'!D:D,"=-1")</f>
        <v>0</v>
      </c>
      <c r="M21" s="33">
        <f>SUMIFS('附表6-收入明细采集底稿'!P:P,'附表6-收入明细采集底稿'!B:B,B21,'附表6-收入明细采集底稿'!D:D,"=-2")</f>
        <v>0</v>
      </c>
      <c r="N21" s="33">
        <f>SUMIFS('附表6-收入明细采集底稿'!P:P,'附表6-收入明细采集底稿'!B:B,B21,'附表6-收入明细采集底稿'!D:D,"&lt;-2")</f>
        <v>0</v>
      </c>
      <c r="O21" s="33">
        <f>SUMIFS('附表6-收入明细采集底稿'!P:P,'附表6-收入明细采集底稿'!B:B,B21,'附表6-收入明细采集底稿'!D:D,"-1",'附表6-收入明细采集底稿'!G:G,数据对照表!$A$12)</f>
        <v>0</v>
      </c>
      <c r="P21" s="33">
        <f>SUMIFS('附表6-收入明细采集底稿'!P:P,'附表6-收入明细采集底稿'!B:B,B21,'附表6-收入明细采集底稿'!D:D,"-2",'附表6-收入明细采集底稿'!G:G,数据对照表!$A$12)</f>
        <v>0</v>
      </c>
      <c r="Q21" s="33">
        <f>SUMIFS('附表6-收入明细采集底稿'!P:P,'附表6-收入明细采集底稿'!B:B,B21,'附表6-收入明细采集底稿'!D:D,"&lt;-2",'附表6-收入明细采集底稿'!G:G,数据对照表!$A$12)</f>
        <v>0</v>
      </c>
      <c r="R21" s="33">
        <f>SUMIFS('附表6-收入明细采集底稿'!P:P,'附表6-收入明细采集底稿'!B:B,B21)</f>
        <v>0</v>
      </c>
      <c r="S21" s="35"/>
      <c r="T21" s="47"/>
      <c r="U21" s="47"/>
    </row>
    <row r="22" s="12" customFormat="1" ht="24" customHeight="1" spans="1:21">
      <c r="A22" s="32"/>
      <c r="B22" s="42"/>
      <c r="C22" s="48"/>
      <c r="D22" s="44"/>
      <c r="E22" s="44"/>
      <c r="F22" s="47"/>
      <c r="G22" s="32"/>
      <c r="H22" s="32"/>
      <c r="I22" s="46">
        <f>IF(_xlfn.MAXIFS('附表6-收入明细采集底稿'!D:D,'附表6-收入明细采集底稿'!B:B,B22)&gt;0,_xlfn.MAXIFS('附表6-收入明细采集底稿'!D:D,'附表6-收入明细采集底稿'!B:B,B22),0)</f>
        <v>0</v>
      </c>
      <c r="J22" s="46">
        <f>IF(_xlfn.MINIFS('附表6-收入明细采集底稿'!D:D,'附表6-收入明细采集底稿'!B:B,B22)&lt;0,ABS(_xlfn.MINIFS('附表6-收入明细采集底稿'!D:D,'附表6-收入明细采集底稿'!B:B,B22)),0)</f>
        <v>0</v>
      </c>
      <c r="K22" s="33">
        <f>SUMIFS('附表6-收入明细采集底稿'!P:P,'附表6-收入明细采集底稿'!B:B,B22,'附表6-收入明细采集底稿'!D:D,"&gt;0")</f>
        <v>0</v>
      </c>
      <c r="L22" s="33">
        <f>SUMIFS('附表6-收入明细采集底稿'!P:P,'附表6-收入明细采集底稿'!B:B,B22,'附表6-收入明细采集底稿'!D:D,"=-1")</f>
        <v>0</v>
      </c>
      <c r="M22" s="33">
        <f>SUMIFS('附表6-收入明细采集底稿'!P:P,'附表6-收入明细采集底稿'!B:B,B22,'附表6-收入明细采集底稿'!D:D,"=-2")</f>
        <v>0</v>
      </c>
      <c r="N22" s="33">
        <f>SUMIFS('附表6-收入明细采集底稿'!P:P,'附表6-收入明细采集底稿'!B:B,B22,'附表6-收入明细采集底稿'!D:D,"&lt;-2")</f>
        <v>0</v>
      </c>
      <c r="O22" s="33">
        <f>SUMIFS('附表6-收入明细采集底稿'!P:P,'附表6-收入明细采集底稿'!B:B,B22,'附表6-收入明细采集底稿'!D:D,"-1",'附表6-收入明细采集底稿'!G:G,数据对照表!$A$12)</f>
        <v>0</v>
      </c>
      <c r="P22" s="33">
        <f>SUMIFS('附表6-收入明细采集底稿'!P:P,'附表6-收入明细采集底稿'!B:B,B22,'附表6-收入明细采集底稿'!D:D,"-2",'附表6-收入明细采集底稿'!G:G,数据对照表!$A$12)</f>
        <v>0</v>
      </c>
      <c r="Q22" s="33">
        <f>SUMIFS('附表6-收入明细采集底稿'!P:P,'附表6-收入明细采集底稿'!B:B,B22,'附表6-收入明细采集底稿'!D:D,"&lt;-2",'附表6-收入明细采集底稿'!G:G,数据对照表!$A$12)</f>
        <v>0</v>
      </c>
      <c r="R22" s="33">
        <f>SUMIFS('附表6-收入明细采集底稿'!P:P,'附表6-收入明细采集底稿'!B:B,B22)</f>
        <v>0</v>
      </c>
      <c r="S22" s="35"/>
      <c r="T22" s="47"/>
      <c r="U22" s="47"/>
    </row>
    <row r="23" s="12" customFormat="1" ht="24" customHeight="1" spans="1:21">
      <c r="A23" s="32"/>
      <c r="B23" s="42"/>
      <c r="C23" s="48"/>
      <c r="D23" s="44"/>
      <c r="E23" s="44"/>
      <c r="F23" s="47"/>
      <c r="G23" s="32"/>
      <c r="H23" s="32"/>
      <c r="I23" s="46">
        <f>IF(_xlfn.MAXIFS('附表6-收入明细采集底稿'!D:D,'附表6-收入明细采集底稿'!B:B,B23)&gt;0,_xlfn.MAXIFS('附表6-收入明细采集底稿'!D:D,'附表6-收入明细采集底稿'!B:B,B23),0)</f>
        <v>0</v>
      </c>
      <c r="J23" s="46">
        <f>IF(_xlfn.MINIFS('附表6-收入明细采集底稿'!D:D,'附表6-收入明细采集底稿'!B:B,B23)&lt;0,ABS(_xlfn.MINIFS('附表6-收入明细采集底稿'!D:D,'附表6-收入明细采集底稿'!B:B,B23)),0)</f>
        <v>0</v>
      </c>
      <c r="K23" s="33">
        <f>SUMIFS('附表6-收入明细采集底稿'!P:P,'附表6-收入明细采集底稿'!B:B,B23,'附表6-收入明细采集底稿'!D:D,"&gt;0")</f>
        <v>0</v>
      </c>
      <c r="L23" s="33">
        <f>SUMIFS('附表6-收入明细采集底稿'!P:P,'附表6-收入明细采集底稿'!B:B,B23,'附表6-收入明细采集底稿'!D:D,"=-1")</f>
        <v>0</v>
      </c>
      <c r="M23" s="33">
        <f>SUMIFS('附表6-收入明细采集底稿'!P:P,'附表6-收入明细采集底稿'!B:B,B23,'附表6-收入明细采集底稿'!D:D,"=-2")</f>
        <v>0</v>
      </c>
      <c r="N23" s="33">
        <f>SUMIFS('附表6-收入明细采集底稿'!P:P,'附表6-收入明细采集底稿'!B:B,B23,'附表6-收入明细采集底稿'!D:D,"&lt;-2")</f>
        <v>0</v>
      </c>
      <c r="O23" s="33">
        <f>SUMIFS('附表6-收入明细采集底稿'!P:P,'附表6-收入明细采集底稿'!B:B,B23,'附表6-收入明细采集底稿'!D:D,"-1",'附表6-收入明细采集底稿'!G:G,数据对照表!$A$12)</f>
        <v>0</v>
      </c>
      <c r="P23" s="33">
        <f>SUMIFS('附表6-收入明细采集底稿'!P:P,'附表6-收入明细采集底稿'!B:B,B23,'附表6-收入明细采集底稿'!D:D,"-2",'附表6-收入明细采集底稿'!G:G,数据对照表!$A$12)</f>
        <v>0</v>
      </c>
      <c r="Q23" s="33">
        <f>SUMIFS('附表6-收入明细采集底稿'!P:P,'附表6-收入明细采集底稿'!B:B,B23,'附表6-收入明细采集底稿'!D:D,"&lt;-2",'附表6-收入明细采集底稿'!G:G,数据对照表!$A$12)</f>
        <v>0</v>
      </c>
      <c r="R23" s="33">
        <f>SUMIFS('附表6-收入明细采集底稿'!P:P,'附表6-收入明细采集底稿'!B:B,B23)</f>
        <v>0</v>
      </c>
      <c r="S23" s="35"/>
      <c r="T23" s="47"/>
      <c r="U23" s="47"/>
    </row>
    <row r="24" s="12" customFormat="1" ht="24" customHeight="1" spans="1:21">
      <c r="A24" s="32"/>
      <c r="B24" s="42"/>
      <c r="C24" s="48"/>
      <c r="D24" s="44"/>
      <c r="E24" s="44"/>
      <c r="F24" s="47"/>
      <c r="G24" s="32"/>
      <c r="H24" s="32"/>
      <c r="I24" s="46">
        <f>IF(_xlfn.MAXIFS('附表6-收入明细采集底稿'!D:D,'附表6-收入明细采集底稿'!B:B,B24)&gt;0,_xlfn.MAXIFS('附表6-收入明细采集底稿'!D:D,'附表6-收入明细采集底稿'!B:B,B24),0)</f>
        <v>0</v>
      </c>
      <c r="J24" s="46">
        <f>IF(_xlfn.MINIFS('附表6-收入明细采集底稿'!D:D,'附表6-收入明细采集底稿'!B:B,B24)&lt;0,ABS(_xlfn.MINIFS('附表6-收入明细采集底稿'!D:D,'附表6-收入明细采集底稿'!B:B,B24)),0)</f>
        <v>0</v>
      </c>
      <c r="K24" s="33">
        <f>SUMIFS('附表6-收入明细采集底稿'!P:P,'附表6-收入明细采集底稿'!B:B,B24,'附表6-收入明细采集底稿'!D:D,"&gt;0")</f>
        <v>0</v>
      </c>
      <c r="L24" s="33">
        <f>SUMIFS('附表6-收入明细采集底稿'!P:P,'附表6-收入明细采集底稿'!B:B,B24,'附表6-收入明细采集底稿'!D:D,"=-1")</f>
        <v>0</v>
      </c>
      <c r="M24" s="33">
        <f>SUMIFS('附表6-收入明细采集底稿'!P:P,'附表6-收入明细采集底稿'!B:B,B24,'附表6-收入明细采集底稿'!D:D,"=-2")</f>
        <v>0</v>
      </c>
      <c r="N24" s="33">
        <f>SUMIFS('附表6-收入明细采集底稿'!P:P,'附表6-收入明细采集底稿'!B:B,B24,'附表6-收入明细采集底稿'!D:D,"&lt;-2")</f>
        <v>0</v>
      </c>
      <c r="O24" s="33">
        <f>SUMIFS('附表6-收入明细采集底稿'!P:P,'附表6-收入明细采集底稿'!B:B,B24,'附表6-收入明细采集底稿'!D:D,"-1",'附表6-收入明细采集底稿'!G:G,数据对照表!$A$12)</f>
        <v>0</v>
      </c>
      <c r="P24" s="33">
        <f>SUMIFS('附表6-收入明细采集底稿'!P:P,'附表6-收入明细采集底稿'!B:B,B24,'附表6-收入明细采集底稿'!D:D,"-2",'附表6-收入明细采集底稿'!G:G,数据对照表!$A$12)</f>
        <v>0</v>
      </c>
      <c r="Q24" s="33">
        <f>SUMIFS('附表6-收入明细采集底稿'!P:P,'附表6-收入明细采集底稿'!B:B,B24,'附表6-收入明细采集底稿'!D:D,"&lt;-2",'附表6-收入明细采集底稿'!G:G,数据对照表!$A$12)</f>
        <v>0</v>
      </c>
      <c r="R24" s="33">
        <f>SUMIFS('附表6-收入明细采集底稿'!P:P,'附表6-收入明细采集底稿'!B:B,B24)</f>
        <v>0</v>
      </c>
      <c r="S24" s="35"/>
      <c r="T24" s="47"/>
      <c r="U24" s="47"/>
    </row>
    <row r="25" s="12" customFormat="1" ht="24" customHeight="1" spans="1:21">
      <c r="A25" s="32"/>
      <c r="B25" s="42"/>
      <c r="C25" s="48"/>
      <c r="D25" s="44"/>
      <c r="E25" s="44"/>
      <c r="F25" s="47"/>
      <c r="G25" s="32"/>
      <c r="H25" s="32"/>
      <c r="I25" s="46">
        <f>IF(_xlfn.MAXIFS('附表6-收入明细采集底稿'!D:D,'附表6-收入明细采集底稿'!B:B,B25)&gt;0,_xlfn.MAXIFS('附表6-收入明细采集底稿'!D:D,'附表6-收入明细采集底稿'!B:B,B25),0)</f>
        <v>0</v>
      </c>
      <c r="J25" s="46">
        <f>IF(_xlfn.MINIFS('附表6-收入明细采集底稿'!D:D,'附表6-收入明细采集底稿'!B:B,B25)&lt;0,ABS(_xlfn.MINIFS('附表6-收入明细采集底稿'!D:D,'附表6-收入明细采集底稿'!B:B,B25)),0)</f>
        <v>0</v>
      </c>
      <c r="K25" s="33">
        <f>SUMIFS('附表6-收入明细采集底稿'!P:P,'附表6-收入明细采集底稿'!B:B,B25,'附表6-收入明细采集底稿'!D:D,"&gt;0")</f>
        <v>0</v>
      </c>
      <c r="L25" s="33">
        <f>SUMIFS('附表6-收入明细采集底稿'!P:P,'附表6-收入明细采集底稿'!B:B,B25,'附表6-收入明细采集底稿'!D:D,"=-1")</f>
        <v>0</v>
      </c>
      <c r="M25" s="33">
        <f>SUMIFS('附表6-收入明细采集底稿'!P:P,'附表6-收入明细采集底稿'!B:B,B25,'附表6-收入明细采集底稿'!D:D,"=-2")</f>
        <v>0</v>
      </c>
      <c r="N25" s="33">
        <f>SUMIFS('附表6-收入明细采集底稿'!P:P,'附表6-收入明细采集底稿'!B:B,B25,'附表6-收入明细采集底稿'!D:D,"&lt;-2")</f>
        <v>0</v>
      </c>
      <c r="O25" s="33">
        <f>SUMIFS('附表6-收入明细采集底稿'!P:P,'附表6-收入明细采集底稿'!B:B,B25,'附表6-收入明细采集底稿'!D:D,"-1",'附表6-收入明细采集底稿'!G:G,数据对照表!$A$12)</f>
        <v>0</v>
      </c>
      <c r="P25" s="33">
        <f>SUMIFS('附表6-收入明细采集底稿'!P:P,'附表6-收入明细采集底稿'!B:B,B25,'附表6-收入明细采集底稿'!D:D,"-2",'附表6-收入明细采集底稿'!G:G,数据对照表!$A$12)</f>
        <v>0</v>
      </c>
      <c r="Q25" s="33">
        <f>SUMIFS('附表6-收入明细采集底稿'!P:P,'附表6-收入明细采集底稿'!B:B,B25,'附表6-收入明细采集底稿'!D:D,"&lt;-2",'附表6-收入明细采集底稿'!G:G,数据对照表!$A$12)</f>
        <v>0</v>
      </c>
      <c r="R25" s="33">
        <f>SUMIFS('附表6-收入明细采集底稿'!P:P,'附表6-收入明细采集底稿'!B:B,B25)</f>
        <v>0</v>
      </c>
      <c r="S25" s="35"/>
      <c r="T25" s="47"/>
      <c r="U25" s="47"/>
    </row>
    <row r="26" s="12" customFormat="1" ht="24" customHeight="1" spans="1:21">
      <c r="A26" s="32"/>
      <c r="B26" s="42"/>
      <c r="C26" s="48"/>
      <c r="D26" s="44"/>
      <c r="E26" s="44"/>
      <c r="F26" s="47"/>
      <c r="G26" s="32"/>
      <c r="H26" s="32"/>
      <c r="I26" s="46">
        <f>IF(_xlfn.MAXIFS('附表6-收入明细采集底稿'!D:D,'附表6-收入明细采集底稿'!B:B,B26)&gt;0,_xlfn.MAXIFS('附表6-收入明细采集底稿'!D:D,'附表6-收入明细采集底稿'!B:B,B26),0)</f>
        <v>0</v>
      </c>
      <c r="J26" s="46">
        <f>IF(_xlfn.MINIFS('附表6-收入明细采集底稿'!D:D,'附表6-收入明细采集底稿'!B:B,B26)&lt;0,ABS(_xlfn.MINIFS('附表6-收入明细采集底稿'!D:D,'附表6-收入明细采集底稿'!B:B,B26)),0)</f>
        <v>0</v>
      </c>
      <c r="K26" s="33">
        <f>SUMIFS('附表6-收入明细采集底稿'!P:P,'附表6-收入明细采集底稿'!B:B,B26,'附表6-收入明细采集底稿'!D:D,"&gt;0")</f>
        <v>0</v>
      </c>
      <c r="L26" s="33">
        <f>SUMIFS('附表6-收入明细采集底稿'!P:P,'附表6-收入明细采集底稿'!B:B,B26,'附表6-收入明细采集底稿'!D:D,"=-1")</f>
        <v>0</v>
      </c>
      <c r="M26" s="33">
        <f>SUMIFS('附表6-收入明细采集底稿'!P:P,'附表6-收入明细采集底稿'!B:B,B26,'附表6-收入明细采集底稿'!D:D,"=-2")</f>
        <v>0</v>
      </c>
      <c r="N26" s="33">
        <f>SUMIFS('附表6-收入明细采集底稿'!P:P,'附表6-收入明细采集底稿'!B:B,B26,'附表6-收入明细采集底稿'!D:D,"&lt;-2")</f>
        <v>0</v>
      </c>
      <c r="O26" s="33">
        <f>SUMIFS('附表6-收入明细采集底稿'!P:P,'附表6-收入明细采集底稿'!B:B,B26,'附表6-收入明细采集底稿'!D:D,"-1",'附表6-收入明细采集底稿'!G:G,数据对照表!$A$12)</f>
        <v>0</v>
      </c>
      <c r="P26" s="33">
        <f>SUMIFS('附表6-收入明细采集底稿'!P:P,'附表6-收入明细采集底稿'!B:B,B26,'附表6-收入明细采集底稿'!D:D,"-2",'附表6-收入明细采集底稿'!G:G,数据对照表!$A$12)</f>
        <v>0</v>
      </c>
      <c r="Q26" s="33">
        <f>SUMIFS('附表6-收入明细采集底稿'!P:P,'附表6-收入明细采集底稿'!B:B,B26,'附表6-收入明细采集底稿'!D:D,"&lt;-2",'附表6-收入明细采集底稿'!G:G,数据对照表!$A$12)</f>
        <v>0</v>
      </c>
      <c r="R26" s="33">
        <f>SUMIFS('附表6-收入明细采集底稿'!P:P,'附表6-收入明细采集底稿'!B:B,B26)</f>
        <v>0</v>
      </c>
      <c r="S26" s="35"/>
      <c r="T26" s="47"/>
      <c r="U26" s="47"/>
    </row>
  </sheetData>
  <mergeCells count="43">
    <mergeCell ref="A1:U1"/>
    <mergeCell ref="A2:U2"/>
    <mergeCell ref="A3:U3"/>
    <mergeCell ref="A12:U12"/>
    <mergeCell ref="L13:N13"/>
    <mergeCell ref="O13:Q13"/>
    <mergeCell ref="A4:A7"/>
    <mergeCell ref="A8:A11"/>
    <mergeCell ref="A13:A15"/>
    <mergeCell ref="B4:B7"/>
    <mergeCell ref="B13:B14"/>
    <mergeCell ref="C4:C6"/>
    <mergeCell ref="C13:C14"/>
    <mergeCell ref="D4:D6"/>
    <mergeCell ref="D13:D14"/>
    <mergeCell ref="E4:E6"/>
    <mergeCell ref="E13:E14"/>
    <mergeCell ref="F4:F6"/>
    <mergeCell ref="F13:F14"/>
    <mergeCell ref="G4:G6"/>
    <mergeCell ref="G13:G14"/>
    <mergeCell ref="H4:H6"/>
    <mergeCell ref="H13:H14"/>
    <mergeCell ref="I4:I6"/>
    <mergeCell ref="I13:I14"/>
    <mergeCell ref="J4:J6"/>
    <mergeCell ref="J13:J14"/>
    <mergeCell ref="K4:K6"/>
    <mergeCell ref="K13:K14"/>
    <mergeCell ref="L4:L6"/>
    <mergeCell ref="M4:M6"/>
    <mergeCell ref="N4:N6"/>
    <mergeCell ref="O4:O6"/>
    <mergeCell ref="P4:P6"/>
    <mergeCell ref="Q4:Q6"/>
    <mergeCell ref="R4:R6"/>
    <mergeCell ref="R13:R14"/>
    <mergeCell ref="S4:S6"/>
    <mergeCell ref="S13:S14"/>
    <mergeCell ref="T4:T6"/>
    <mergeCell ref="T13:T14"/>
    <mergeCell ref="U4:U6"/>
    <mergeCell ref="U13:U14"/>
  </mergeCells>
  <dataValidations count="7">
    <dataValidation type="list" allowBlank="1" showInputMessage="1" showErrorMessage="1" sqref="C16:C26">
      <formula1>OFFSET(数据对照表!$V$2,,,COUNTA(数据对照表!$V:$V)-1,1)</formula1>
    </dataValidation>
    <dataValidation type="list" allowBlank="1" showInputMessage="1" showErrorMessage="1" sqref="D16:D26">
      <formula1>OFFSET(数据对照表!$W$2,,,COUNTA(数据对照表!$W:$W)-1,1)</formula1>
    </dataValidation>
    <dataValidation type="list" allowBlank="1" showInputMessage="1" showErrorMessage="1" sqref="E16:E26">
      <formula1>OFFSET(数据对照表!$X$2,,,COUNTA(数据对照表!$X:$X)-1,1)</formula1>
    </dataValidation>
    <dataValidation type="list" allowBlank="1" showInputMessage="1" showErrorMessage="1" sqref="F16:F26">
      <formula1>OFFSET(数据对照表!$Y$2,,,COUNTA(数据对照表!$Y:$Y)-1,1)</formula1>
    </dataValidation>
    <dataValidation type="list" allowBlank="1" showInputMessage="1" showErrorMessage="1" sqref="G16:G26">
      <formula1>OFFSET(数据对照表!$Z$2,,,COUNTA(数据对照表!$Z:$Z)-1,1)</formula1>
    </dataValidation>
    <dataValidation type="list" allowBlank="1" showInputMessage="1" showErrorMessage="1" sqref="H16:H26">
      <formula1>OFFSET(数据对照表!$AA$2,,,COUNTA(数据对照表!$AA:$AA)-1,1)</formula1>
    </dataValidation>
    <dataValidation allowBlank="1" showInputMessage="1" showErrorMessage="1" sqref="T16:U26"/>
  </dataValidations>
  <pageMargins left="0.747916666666667" right="0.747916666666667" top="0.984027777777778" bottom="0.984027777777778" header="0.511805555555556" footer="0.511805555555556"/>
  <pageSetup paperSize="9" scale="96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AE23"/>
  <sheetViews>
    <sheetView workbookViewId="0">
      <selection activeCell="A6" sqref="A6"/>
    </sheetView>
  </sheetViews>
  <sheetFormatPr defaultColWidth="15.63" defaultRowHeight="11.85"/>
  <cols>
    <col min="1" max="1" width="15" style="1" customWidth="1" collapsed="1"/>
    <col min="2" max="2" width="29.38" style="1" customWidth="1" collapsed="1"/>
    <col min="3" max="3" width="22.63" style="1" customWidth="1" collapsed="1"/>
    <col min="4" max="4" width="15.63" style="1" customWidth="1" collapsed="1"/>
    <col min="5" max="6" width="15.63" style="1" collapsed="1"/>
    <col min="7" max="7" width="19.13" style="1" customWidth="1" collapsed="1"/>
    <col min="8" max="24" width="15.63" style="1" collapsed="1"/>
    <col min="25" max="27" width="15.63" style="2" collapsed="1"/>
    <col min="28" max="28" width="13.75" style="1" customWidth="1" collapsed="1"/>
    <col min="29" max="29" width="23.25" style="1" customWidth="1" collapsed="1"/>
    <col min="30" max="16384" width="15.63" style="1" collapsed="1"/>
  </cols>
  <sheetData>
    <row r="1" ht="24.95" customHeight="1" spans="1:31">
      <c r="A1" s="3" t="s">
        <v>241</v>
      </c>
      <c r="B1" s="3" t="s">
        <v>3670</v>
      </c>
      <c r="C1" s="3" t="s">
        <v>1981</v>
      </c>
      <c r="D1" s="3" t="s">
        <v>2003</v>
      </c>
      <c r="E1" s="3" t="s">
        <v>2422</v>
      </c>
      <c r="F1" s="3" t="s">
        <v>2037</v>
      </c>
      <c r="G1" s="3" t="s">
        <v>1996</v>
      </c>
      <c r="H1" s="3" t="s">
        <v>2647</v>
      </c>
      <c r="I1" s="3" t="s">
        <v>3671</v>
      </c>
      <c r="J1" s="3" t="s">
        <v>3672</v>
      </c>
      <c r="K1" s="3" t="s">
        <v>308</v>
      </c>
      <c r="L1" s="3" t="s">
        <v>309</v>
      </c>
      <c r="M1" s="3" t="s">
        <v>3670</v>
      </c>
      <c r="N1" s="3" t="s">
        <v>1981</v>
      </c>
      <c r="O1" s="3" t="s">
        <v>2003</v>
      </c>
      <c r="P1" s="3" t="s">
        <v>2422</v>
      </c>
      <c r="Q1" s="3" t="s">
        <v>2037</v>
      </c>
      <c r="R1" s="3" t="s">
        <v>1996</v>
      </c>
      <c r="S1" s="3" t="s">
        <v>2647</v>
      </c>
      <c r="T1" s="3" t="s">
        <v>3671</v>
      </c>
      <c r="U1" s="3" t="s">
        <v>1958</v>
      </c>
      <c r="V1" s="3" t="s">
        <v>3652</v>
      </c>
      <c r="W1" s="3" t="s">
        <v>3653</v>
      </c>
      <c r="X1" s="3" t="s">
        <v>3654</v>
      </c>
      <c r="Y1" s="3" t="s">
        <v>3655</v>
      </c>
      <c r="Z1" s="3" t="s">
        <v>3656</v>
      </c>
      <c r="AA1" s="3" t="s">
        <v>3657</v>
      </c>
      <c r="AB1" s="3" t="s">
        <v>170</v>
      </c>
      <c r="AC1" s="3" t="s">
        <v>3673</v>
      </c>
      <c r="AD1" s="4" t="s">
        <v>3674</v>
      </c>
      <c r="AE1" s="4" t="s">
        <v>3412</v>
      </c>
    </row>
    <row r="2" ht="24.95" customHeight="1" spans="1:31">
      <c r="A2" s="5" t="s">
        <v>183</v>
      </c>
      <c r="B2" s="5" t="s">
        <v>3675</v>
      </c>
      <c r="C2" s="6" t="s">
        <v>1982</v>
      </c>
      <c r="D2" s="6" t="s">
        <v>2021</v>
      </c>
      <c r="E2" s="6" t="s">
        <v>3676</v>
      </c>
      <c r="F2" s="6" t="s">
        <v>2077</v>
      </c>
      <c r="G2" s="6" t="s">
        <v>2248</v>
      </c>
      <c r="H2" s="6" t="s">
        <v>2648</v>
      </c>
      <c r="I2" s="7" t="s">
        <v>3677</v>
      </c>
      <c r="J2" s="7" t="s">
        <v>3678</v>
      </c>
      <c r="K2" s="7" t="s">
        <v>3679</v>
      </c>
      <c r="L2" s="7" t="s">
        <v>3680</v>
      </c>
      <c r="M2" s="7" t="s">
        <v>1986</v>
      </c>
      <c r="N2" s="7" t="s">
        <v>1986</v>
      </c>
      <c r="O2" s="7" t="s">
        <v>1986</v>
      </c>
      <c r="P2" s="7" t="s">
        <v>1986</v>
      </c>
      <c r="Q2" s="7" t="s">
        <v>1986</v>
      </c>
      <c r="R2" s="7" t="s">
        <v>1986</v>
      </c>
      <c r="S2" s="7" t="s">
        <v>1986</v>
      </c>
      <c r="T2" s="7" t="s">
        <v>3679</v>
      </c>
      <c r="U2" s="7" t="s">
        <v>3447</v>
      </c>
      <c r="V2" s="8" t="s">
        <v>69</v>
      </c>
      <c r="W2" s="6" t="s">
        <v>3681</v>
      </c>
      <c r="X2" s="6" t="s">
        <v>3682</v>
      </c>
      <c r="Y2" s="6" t="s">
        <v>3683</v>
      </c>
      <c r="Z2" s="6" t="s">
        <v>3684</v>
      </c>
      <c r="AA2" s="6" t="s">
        <v>3685</v>
      </c>
      <c r="AB2" s="9" t="s">
        <v>282</v>
      </c>
      <c r="AC2" s="9" t="s">
        <v>282</v>
      </c>
      <c r="AD2" s="10" t="s">
        <v>286</v>
      </c>
      <c r="AE2" s="9" t="s">
        <v>3680</v>
      </c>
    </row>
    <row r="3" ht="24.95" customHeight="1" spans="1:31">
      <c r="A3" s="5" t="s">
        <v>184</v>
      </c>
      <c r="B3" s="5" t="s">
        <v>3686</v>
      </c>
      <c r="C3" s="6" t="s">
        <v>3687</v>
      </c>
      <c r="D3" s="6" t="s">
        <v>2004</v>
      </c>
      <c r="E3" s="6" t="s">
        <v>3688</v>
      </c>
      <c r="F3" s="6" t="s">
        <v>2038</v>
      </c>
      <c r="G3" s="6" t="s">
        <v>1997</v>
      </c>
      <c r="H3" s="6" t="s">
        <v>3689</v>
      </c>
      <c r="J3" s="7" t="s">
        <v>2007</v>
      </c>
      <c r="L3" s="7" t="s">
        <v>3690</v>
      </c>
      <c r="M3" s="7" t="s">
        <v>3691</v>
      </c>
      <c r="N3" s="7" t="s">
        <v>3691</v>
      </c>
      <c r="O3" s="7" t="s">
        <v>3691</v>
      </c>
      <c r="P3" s="7" t="s">
        <v>3691</v>
      </c>
      <c r="Q3" s="7" t="s">
        <v>3691</v>
      </c>
      <c r="R3" s="7" t="s">
        <v>3691</v>
      </c>
      <c r="S3" s="7" t="s">
        <v>3691</v>
      </c>
      <c r="U3" s="7" t="s">
        <v>3438</v>
      </c>
      <c r="V3" s="8" t="s">
        <v>3692</v>
      </c>
      <c r="W3" s="6" t="s">
        <v>3693</v>
      </c>
      <c r="X3" s="6" t="s">
        <v>3694</v>
      </c>
      <c r="Y3" s="6" t="s">
        <v>3695</v>
      </c>
      <c r="Z3" s="6" t="s">
        <v>3696</v>
      </c>
      <c r="AA3" s="6" t="s">
        <v>3697</v>
      </c>
      <c r="AB3" s="9" t="s">
        <v>3698</v>
      </c>
      <c r="AC3" s="9" t="s">
        <v>3699</v>
      </c>
      <c r="AD3" s="9" t="s">
        <v>3700</v>
      </c>
      <c r="AE3" s="9" t="s">
        <v>3701</v>
      </c>
    </row>
    <row r="4" ht="24.95" customHeight="1" spans="1:31">
      <c r="A4" s="5" t="s">
        <v>134</v>
      </c>
      <c r="B4" s="5" t="s">
        <v>3702</v>
      </c>
      <c r="C4" s="6" t="s">
        <v>3703</v>
      </c>
      <c r="D4" s="6" t="s">
        <v>3704</v>
      </c>
      <c r="E4" s="6" t="s">
        <v>2423</v>
      </c>
      <c r="F4" s="6" t="s">
        <v>2922</v>
      </c>
      <c r="G4" s="6" t="s">
        <v>3705</v>
      </c>
      <c r="H4" s="6" t="s">
        <v>3706</v>
      </c>
      <c r="J4" s="7" t="s">
        <v>2000</v>
      </c>
      <c r="L4" s="7" t="s">
        <v>282</v>
      </c>
      <c r="U4" s="7" t="s">
        <v>3444</v>
      </c>
      <c r="V4" s="8" t="s">
        <v>3707</v>
      </c>
      <c r="W4" s="9" t="s">
        <v>3708</v>
      </c>
      <c r="X4" s="6" t="s">
        <v>3709</v>
      </c>
      <c r="Y4" s="6" t="s">
        <v>3710</v>
      </c>
      <c r="Z4" s="6" t="s">
        <v>3711</v>
      </c>
      <c r="AA4" s="6" t="s">
        <v>3712</v>
      </c>
      <c r="AC4" s="9" t="s">
        <v>3698</v>
      </c>
      <c r="AE4" s="9" t="s">
        <v>282</v>
      </c>
    </row>
    <row r="5" ht="24.95" customHeight="1" spans="1:31">
      <c r="A5" s="5" t="s">
        <v>135</v>
      </c>
      <c r="C5" s="6" t="s">
        <v>3713</v>
      </c>
      <c r="D5" s="6" t="s">
        <v>2210</v>
      </c>
      <c r="E5" s="6" t="s">
        <v>3236</v>
      </c>
      <c r="F5" s="6" t="s">
        <v>2886</v>
      </c>
      <c r="G5" s="6" t="s">
        <v>2239</v>
      </c>
      <c r="H5" s="6" t="s">
        <v>3714</v>
      </c>
      <c r="J5" s="7" t="s">
        <v>3715</v>
      </c>
      <c r="L5" s="7" t="s">
        <v>3716</v>
      </c>
      <c r="U5" s="7" t="s">
        <v>3540</v>
      </c>
      <c r="V5" s="8" t="s">
        <v>3717</v>
      </c>
      <c r="W5" s="6" t="s">
        <v>3718</v>
      </c>
      <c r="X5" s="9" t="s">
        <v>3719</v>
      </c>
      <c r="Y5" s="6" t="s">
        <v>3720</v>
      </c>
      <c r="Z5" s="1"/>
      <c r="AA5" s="6" t="s">
        <v>3721</v>
      </c>
      <c r="AE5" s="9" t="s">
        <v>3455</v>
      </c>
    </row>
    <row r="6" ht="24.95" customHeight="1" spans="1:31">
      <c r="A6" s="5" t="s">
        <v>136</v>
      </c>
      <c r="C6" s="6" t="s">
        <v>3722</v>
      </c>
      <c r="D6" s="6" t="s">
        <v>3723</v>
      </c>
      <c r="E6" s="6" t="s">
        <v>3279</v>
      </c>
      <c r="F6" s="6" t="s">
        <v>2126</v>
      </c>
      <c r="G6" s="6" t="s">
        <v>2120</v>
      </c>
      <c r="H6" s="6" t="s">
        <v>3724</v>
      </c>
      <c r="J6" s="7" t="s">
        <v>3725</v>
      </c>
      <c r="L6" s="7" t="s">
        <v>3726</v>
      </c>
      <c r="U6" s="7" t="s">
        <v>3435</v>
      </c>
      <c r="V6" s="8" t="s">
        <v>3727</v>
      </c>
      <c r="W6" s="6" t="s">
        <v>3728</v>
      </c>
      <c r="Y6" s="9" t="s">
        <v>3729</v>
      </c>
      <c r="Z6" s="1"/>
      <c r="AA6" s="11"/>
      <c r="AE6" s="9" t="s">
        <v>3532</v>
      </c>
    </row>
    <row r="7" ht="24.95" customHeight="1" spans="1:31">
      <c r="A7" s="5" t="s">
        <v>452</v>
      </c>
      <c r="C7" s="6" t="s">
        <v>1993</v>
      </c>
      <c r="D7" s="6" t="s">
        <v>2183</v>
      </c>
      <c r="E7" s="6" t="s">
        <v>3025</v>
      </c>
      <c r="F7" s="6" t="s">
        <v>3730</v>
      </c>
      <c r="G7" s="6" t="s">
        <v>3731</v>
      </c>
      <c r="H7" s="6" t="s">
        <v>3732</v>
      </c>
      <c r="J7" s="7" t="s">
        <v>1985</v>
      </c>
      <c r="L7" s="7" t="s">
        <v>3698</v>
      </c>
      <c r="U7" s="7" t="s">
        <v>3733</v>
      </c>
      <c r="V7" s="8" t="s">
        <v>3734</v>
      </c>
      <c r="W7" s="9" t="s">
        <v>3735</v>
      </c>
      <c r="Y7" s="1"/>
      <c r="Z7" s="1"/>
      <c r="AA7" s="11"/>
    </row>
    <row r="8" ht="24.95" customHeight="1" spans="1:31">
      <c r="A8" s="5" t="s">
        <v>3736</v>
      </c>
      <c r="D8" s="6" t="s">
        <v>3301</v>
      </c>
      <c r="F8" s="6" t="s">
        <v>2904</v>
      </c>
      <c r="G8" s="6" t="s">
        <v>3737</v>
      </c>
      <c r="H8" s="6" t="s">
        <v>3738</v>
      </c>
      <c r="J8" s="7" t="s">
        <v>3739</v>
      </c>
      <c r="U8" s="7" t="s">
        <v>3740</v>
      </c>
      <c r="V8" s="8" t="s">
        <v>3741</v>
      </c>
      <c r="W8" s="9" t="s">
        <v>137</v>
      </c>
      <c r="Y8" s="1"/>
      <c r="Z8" s="1"/>
      <c r="AA8" s="1"/>
    </row>
    <row r="9" ht="24.95" customHeight="1" spans="1:31">
      <c r="A9" s="5" t="s">
        <v>3742</v>
      </c>
      <c r="D9" s="6" t="s">
        <v>2178</v>
      </c>
      <c r="F9" s="6" t="s">
        <v>2100</v>
      </c>
      <c r="G9" s="6" t="s">
        <v>3743</v>
      </c>
      <c r="H9" s="6" t="s">
        <v>3744</v>
      </c>
      <c r="U9" s="7" t="s">
        <v>3745</v>
      </c>
      <c r="Y9" s="1"/>
      <c r="Z9" s="1"/>
      <c r="AA9" s="1"/>
    </row>
    <row r="10" ht="24.95" customHeight="1" spans="1:31">
      <c r="A10" s="5" t="s">
        <v>3746</v>
      </c>
      <c r="D10" s="6" t="s">
        <v>3292</v>
      </c>
      <c r="F10" s="6" t="s">
        <v>3747</v>
      </c>
      <c r="G10" s="6" t="s">
        <v>3748</v>
      </c>
      <c r="H10" s="6" t="s">
        <v>3749</v>
      </c>
      <c r="U10" s="7" t="s">
        <v>3750</v>
      </c>
      <c r="Y10" s="1"/>
      <c r="Z10" s="1"/>
      <c r="AA10" s="1"/>
    </row>
    <row r="11" ht="24.95" customHeight="1" spans="1:31">
      <c r="A11" s="5" t="s">
        <v>3751</v>
      </c>
      <c r="F11" s="6" t="s">
        <v>2043</v>
      </c>
      <c r="G11" s="6" t="s">
        <v>3752</v>
      </c>
      <c r="U11" s="7" t="s">
        <v>3753</v>
      </c>
      <c r="Y11" s="1"/>
      <c r="Z11" s="1"/>
      <c r="AA11" s="1"/>
    </row>
    <row r="12" ht="24.95" customHeight="1" spans="1:31">
      <c r="A12" s="5" t="s">
        <v>3754</v>
      </c>
      <c r="F12" s="6" t="s">
        <v>2093</v>
      </c>
      <c r="G12" s="6" t="s">
        <v>3755</v>
      </c>
      <c r="U12" s="7" t="s">
        <v>3756</v>
      </c>
      <c r="Y12" s="1"/>
      <c r="Z12" s="1"/>
      <c r="AA12" s="1"/>
    </row>
    <row r="13" ht="24.95" customHeight="1" spans="1:31">
      <c r="A13" s="5" t="s">
        <v>3757</v>
      </c>
      <c r="G13" s="6" t="s">
        <v>2194</v>
      </c>
      <c r="U13" s="7" t="s">
        <v>3758</v>
      </c>
      <c r="Y13" s="1"/>
      <c r="Z13" s="1"/>
      <c r="AA13" s="1"/>
    </row>
    <row r="14" ht="24.95" customHeight="1" spans="1:31">
      <c r="A14" s="5" t="s">
        <v>3759</v>
      </c>
      <c r="G14" s="6" t="s">
        <v>3760</v>
      </c>
      <c r="U14" s="7" t="s">
        <v>3441</v>
      </c>
      <c r="Y14" s="1"/>
      <c r="Z14" s="1"/>
      <c r="AA14" s="1"/>
    </row>
    <row r="15" ht="24.95" customHeight="1" spans="1:31">
      <c r="A15" s="5" t="s">
        <v>3761</v>
      </c>
      <c r="G15" s="6" t="s">
        <v>3762</v>
      </c>
      <c r="Y15" s="1"/>
      <c r="Z15" s="1"/>
      <c r="AA15" s="1"/>
    </row>
    <row r="16" ht="24.95" customHeight="1" spans="1:31">
      <c r="A16" s="5" t="s">
        <v>3763</v>
      </c>
      <c r="G16" s="6" t="s">
        <v>3764</v>
      </c>
      <c r="Y16" s="1"/>
      <c r="Z16" s="1"/>
      <c r="AA16" s="1"/>
    </row>
    <row r="17" ht="24.95" customHeight="1" spans="1:27">
      <c r="A17" s="5" t="s">
        <v>3765</v>
      </c>
      <c r="G17" s="6" t="s">
        <v>2200</v>
      </c>
      <c r="Y17" s="1"/>
      <c r="Z17" s="1"/>
      <c r="AA17" s="1"/>
    </row>
    <row r="18" ht="24.95" customHeight="1" spans="1:27">
      <c r="A18" s="5" t="s">
        <v>3766</v>
      </c>
      <c r="Y18" s="1"/>
      <c r="Z18" s="1"/>
      <c r="AA18" s="1"/>
    </row>
    <row r="19" ht="24.95" customHeight="1" spans="1:27">
      <c r="A19" s="5" t="s">
        <v>1943</v>
      </c>
      <c r="Y19" s="1"/>
      <c r="Z19" s="1"/>
      <c r="AA19" s="1"/>
    </row>
    <row r="20" ht="24.95" customHeight="1" spans="1:27">
      <c r="A20" s="5" t="s">
        <v>3767</v>
      </c>
      <c r="Y20" s="1"/>
      <c r="Z20" s="1"/>
      <c r="AA20" s="1"/>
    </row>
    <row r="21" ht="24.95" customHeight="1" spans="1:27">
      <c r="A21" s="5" t="s">
        <v>3768</v>
      </c>
      <c r="Y21" s="1"/>
      <c r="Z21" s="1"/>
      <c r="AA21" s="1"/>
    </row>
    <row r="22" ht="24.95" customHeight="1" spans="1:27">
      <c r="A22" s="5" t="s">
        <v>3769</v>
      </c>
      <c r="Y22" s="1"/>
      <c r="Z22" s="1"/>
      <c r="AA22" s="1"/>
    </row>
    <row r="23" ht="24.95" customHeight="1" spans="1:27">
      <c r="A23" s="5" t="s">
        <v>1933</v>
      </c>
      <c r="Y23" s="1"/>
      <c r="Z23" s="1"/>
      <c r="AA23" s="1"/>
    </row>
  </sheetData>
  <dataValidations count="1">
    <dataValidation type="list" allowBlank="1" showInputMessage="1" showErrorMessage="1" sqref="I2">
      <formula1>"利息支出"</formula1>
    </dataValidation>
  </dataValidations>
  <pageMargins left="0.75" right="0.75" top="1" bottom="1" header="0.511805555555556" footer="0.51180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9" master="" otherUserPermission="visible">
    <arrUserId title="A6:AI17" rangeCreator="" othersAccessPermission="edit"/>
  </rangeList>
  <rangeList sheetStid="5" master="" otherUserPermission="visible"/>
  <rangeList sheetStid="32" master="" otherUserPermission="visible"/>
  <rangeList sheetStid="8" master="" otherUserPermission="visible"/>
  <rangeList sheetStid="6" master="" otherUserPermission="visible"/>
  <rangeList sheetStid="38" master="" otherUserPermission="visible"/>
  <rangeList sheetStid="30" master="" otherUserPermission="visible"/>
  <rangeList sheetStid="9" master="" otherUserPermission="visible"/>
  <rangeList sheetStid="31" master="" otherUserPermission="visible"/>
  <rangeList sheetStid="37" master="" otherUserPermission="visible"/>
  <rangeList sheetStid="42" master="" otherUserPermission="visible"/>
  <rangeList sheetStid="3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清算项目基本情况表</vt:lpstr>
      <vt:lpstr>土地增值税税源明细表</vt:lpstr>
      <vt:lpstr>附表1-面积统计表</vt:lpstr>
      <vt:lpstr>附表2-收入统计表</vt:lpstr>
      <vt:lpstr>附表3-扣除项目分摊表</vt:lpstr>
      <vt:lpstr>附表4-项目间分摊信息采集表</vt:lpstr>
      <vt:lpstr>附表5-扣除项目统计表</vt:lpstr>
      <vt:lpstr>附表6-收入明细采集底稿</vt:lpstr>
      <vt:lpstr>附表7-扣除项目明细采集底稿</vt:lpstr>
      <vt:lpstr>附表8-合同明细采集底稿</vt:lpstr>
      <vt:lpstr>工程造价采集表</vt:lpstr>
      <vt:lpstr>数据对照表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香水百合</cp:lastModifiedBy>
  <dcterms:created xsi:type="dcterms:W3CDTF">2016-12-14T00:54:00Z</dcterms:created>
  <cp:lastPrinted>2021-07-06T13:57:00Z</cp:lastPrinted>
  <dcterms:modified xsi:type="dcterms:W3CDTF">2025-12-26T04:18:08Z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389887D3216743BD80806D1C0E078BE6_13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